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pivotCache/pivotCacheDefinition6.xml" ContentType="application/vnd.openxmlformats-officedocument.spreadsheetml.pivotCacheDefinition+xml"/>
  <Override PartName="/xl/pivotCache/pivotCacheRecords6.xml" ContentType="application/vnd.openxmlformats-officedocument.spreadsheetml.pivotCacheRecords+xml"/>
  <Override PartName="/xl/pivotCache/pivotCacheDefinition7.xml" ContentType="application/vnd.openxmlformats-officedocument.spreadsheetml.pivotCacheDefinition+xml"/>
  <Override PartName="/xl/pivotCache/pivotCacheRecords7.xml" ContentType="application/vnd.openxmlformats-officedocument.spreadsheetml.pivotCacheRecords+xml"/>
  <Override PartName="/xl/pivotCache/pivotCacheDefinition8.xml" ContentType="application/vnd.openxmlformats-officedocument.spreadsheetml.pivotCacheDefinition+xml"/>
  <Override PartName="/xl/pivotCache/pivotCacheRecords8.xml" ContentType="application/vnd.openxmlformats-officedocument.spreadsheetml.pivotCacheRecords+xml"/>
  <Override PartName="/xl/pivotCache/pivotCacheDefinition9.xml" ContentType="application/vnd.openxmlformats-officedocument.spreadsheetml.pivotCacheDefinition+xml"/>
  <Override PartName="/xl/pivotCache/pivotCacheRecords9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xl/pivotTables/pivotTable14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8"/>
  <workbookPr codeName="EstaPastaDeTrabalho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monitorimob-my.sharepoint.com/personal/projetos_monitorimob_com_br/Documents/Fundos/NETCORP/_Relatórios/2024-10/Joya/Apresentação/"/>
    </mc:Choice>
  </mc:AlternateContent>
  <xr:revisionPtr revIDLastSave="23" documentId="8_{EA925199-82AA-4FC8-98C7-605394D58335}" xr6:coauthVersionLast="47" xr6:coauthVersionMax="47" xr10:uidLastSave="{E67E5656-CE8F-4FDA-BA03-04E841C1F6B1}"/>
  <bookViews>
    <workbookView xWindow="-108" yWindow="-108" windowWidth="23256" windowHeight="12456" tabRatio="901" firstSheet="11" activeTab="9" xr2:uid="{6D2B1B51-F2FF-492A-B532-31525F0DA7EC}"/>
  </bookViews>
  <sheets>
    <sheet name="Extratos Bancários" sheetId="1" r:id="rId1"/>
    <sheet name="Planilha1" sheetId="38" state="hidden" r:id="rId2"/>
    <sheet name="Planilha1 (2)" sheetId="39" state="hidden" r:id="rId3"/>
    <sheet name="Planilha2" sheetId="44" state="hidden" r:id="rId4"/>
    <sheet name="Fluxo Incorrido" sheetId="5" r:id="rId5"/>
    <sheet name="Carteira" sheetId="63" r:id="rId6"/>
    <sheet name="Extratos Clientes" sheetId="60" r:id="rId7"/>
    <sheet name="DIN INCORRIDO (TOTAL)" sheetId="56" state="hidden" r:id="rId8"/>
    <sheet name="Valores à identificar" sheetId="52" state="hidden" r:id="rId9"/>
    <sheet name="Bdados" sheetId="64" r:id="rId10"/>
    <sheet name="VUV critérios CRI" sheetId="67" r:id="rId11"/>
    <sheet name="Índice de Garantia" sheetId="66" r:id="rId12"/>
    <sheet name="Comparação diária" sheetId="20" state="hidden" r:id="rId13"/>
    <sheet name="Fluxo Incorrido comparação" sheetId="23" state="hidden" r:id="rId14"/>
    <sheet name="Comparativo" sheetId="25" state="hidden" r:id="rId15"/>
    <sheet name="Reembolsos Solicidados" sheetId="40" state="hidden" r:id="rId16"/>
    <sheet name="DIN Conciliação Reembolso" sheetId="33" state="hidden" r:id="rId17"/>
    <sheet name="Tipo Contas Conciliação" sheetId="6" state="hidden" r:id="rId18"/>
    <sheet name="DIN Extratos" sheetId="41" state="hidden" r:id="rId19"/>
    <sheet name="DIN Extratos (2)" sheetId="43" state="hidden" r:id="rId20"/>
    <sheet name="Plano de Contas Monitori" sheetId="7" state="hidden" r:id="rId21"/>
    <sheet name="Lista de Contas" sheetId="2" state="hidden" r:id="rId22"/>
    <sheet name="Infos" sheetId="3" state="hidden" r:id="rId23"/>
  </sheets>
  <externalReferences>
    <externalReference r:id="rId24"/>
  </externalReferences>
  <definedNames>
    <definedName name="_xlnm._FilterDatabase" localSheetId="9" hidden="1">Bdados!$A$1:$AI$63</definedName>
    <definedName name="_xlnm._FilterDatabase" localSheetId="5" hidden="1">Carteira!$A$1:$AH$118</definedName>
    <definedName name="_xlnm._FilterDatabase" localSheetId="14" hidden="1">Comparativo!$I$3:$K$42</definedName>
    <definedName name="_xlnm._FilterDatabase" localSheetId="16" hidden="1">'DIN Conciliação Reembolso'!$F$6:$F$102</definedName>
    <definedName name="_xlnm._FilterDatabase" localSheetId="0" hidden="1">'Extratos Bancários'!$A$1:$P$837</definedName>
    <definedName name="_xlnm._FilterDatabase" localSheetId="4" hidden="1">'Fluxo Incorrido'!$A$1:$AI$1315</definedName>
    <definedName name="_xlnm._FilterDatabase" localSheetId="13" hidden="1">'Fluxo Incorrido comparação'!$A$1:$AB$1422</definedName>
    <definedName name="_xlnm._FilterDatabase" localSheetId="1" hidden="1">Planilha1!$F$3:$I$128</definedName>
    <definedName name="_xlnm._FilterDatabase" localSheetId="3" hidden="1">Planilha2!$E$3:$E$388</definedName>
    <definedName name="_xlnm._FilterDatabase" localSheetId="20" hidden="1">'Plano de Contas Monitori'!$A$1:$B$69</definedName>
    <definedName name="_xlnm._FilterDatabase" localSheetId="15" hidden="1">'Reembolsos Solicidados'!$A$2:$I$113</definedName>
    <definedName name="_xlnm._FilterDatabase" localSheetId="8" hidden="1">'Valores à identificar'!$A$4:$E$67</definedName>
    <definedName name="bancario" localSheetId="0">'Extratos Bancários'!$A$1:OFFSET('Extratos Bancários'!$A$1,COUNTA('Extratos Bancários'!$A:$A)-1,COUNTA('Extratos Bancários'!$1:$1)-1)</definedName>
    <definedName name="BDados" localSheetId="11">#REF!:OFFSET(#REF!,COUNTA(#REF!)-3,COUNTA(#REF!)-1)</definedName>
    <definedName name="BDados" localSheetId="10">Bdados!$A$3:OFFSET(Bdados!$A$3,COUNTA(Bdados!$A:$A)-3,COUNTA(Bdados!$3:$3)-1)</definedName>
    <definedName name="BDados">#REF!:OFFSET(#REF!,COUNTA(#REF!)-3,COUNTA(#REF!)-1)</definedName>
    <definedName name="BDadosAnt" localSheetId="10">#REF!:OFFSET(#REF!,COUNTA(#REF!)-3,COUNTA(#REF!)-1)</definedName>
    <definedName name="BDadosAnt">#REF!:OFFSET(#REF!,COUNTA(#REF!)-3,COUNTA(#REF!)-1)</definedName>
    <definedName name="CarteiraAtiva" localSheetId="10">#REF!:OFFSET(#REF!,COUNTA(#REF!)-2,COUNTA(#REF!)-1)</definedName>
    <definedName name="CarteiraAtiva">#REF!:OFFSET(#REF!,COUNTA(#REF!)-2,COUNTA(#REF!)-1)</definedName>
    <definedName name="CarteiraDistrato" localSheetId="10">#REF!:OFFSET(#REF!,COUNTA(#REF!)-2,COUNTA(#REF!)-1)</definedName>
    <definedName name="CarteiraDistrato">#REF!:OFFSET(#REF!,COUNTA(#REF!)-2,COUNTA(#REF!)-1)</definedName>
    <definedName name="contas">'Lista de Contas'!$B$2:$B$4</definedName>
    <definedName name="Cronograma" localSheetId="10">#REF!:OFFSET(#REF!,COUNTA(#REF!)-1,COUNTA(#REF!)-1)</definedName>
    <definedName name="Cronograma">#REF!:OFFSET(#REF!,COUNTA(#REF!)-1,COUNTA(#REF!)-1)</definedName>
    <definedName name="DadosEmp" localSheetId="10">#REF!:OFFSET(#REF!,COUNTA(#REF!)-1,COUNTA(#REF!)-1)</definedName>
    <definedName name="DadosEmp">#REF!:OFFSET(#REF!,COUNTA(#REF!)-1,COUNTA(#REF!)-1)</definedName>
    <definedName name="Ext_Bancarios" localSheetId="11">#REF!:OFFSET(#REF!,COUNTA(#REF!)-1,COUNTA(#REF!)-1)</definedName>
    <definedName name="Ext_Bancarios" localSheetId="10">#REF!:OFFSET(#REF!,COUNTA(#REF!)-1,COUNTA(#REF!)-1)</definedName>
    <definedName name="Ext_Bancarios">#REF!:OFFSET(#REF!,COUNTA(#REF!)-1,COUNTA(#REF!)-1)</definedName>
    <definedName name="Ext_Clientes" localSheetId="11">#REF!:OFFSET(#REF!,COUNTA(#REF!)-2,COUNTA(#REF!)-1)</definedName>
    <definedName name="Ext_Clientes" localSheetId="10">#REF!:OFFSET(#REF!,COUNTA(#REF!)-2,COUNTA(#REF!)-1)</definedName>
    <definedName name="Ext_Clientes">#REF!:OFFSET(#REF!,COUNTA(#REF!)-2,COUNTA(#REF!)-1)</definedName>
    <definedName name="incorrido" localSheetId="4">'Fluxo Incorrido'!$A$1:OFFSET('Fluxo Incorrido'!$A$1,COUNTA('Fluxo Incorrido'!$A:$A)-1,COUNTA('Fluxo Incorrido'!$1:$1)-1)</definedName>
    <definedName name="Juros" localSheetId="10">#REF!:OFFSET(#REF!,COUNTA(#REF!)-4,COUNTA(#REF!)-1)</definedName>
    <definedName name="Juros">#REF!:OFFSET(#REF!,COUNTA(#REF!)-4,COUNTA(#REF!)-1)</definedName>
    <definedName name="Lista_Contas" localSheetId="11">#REF!:OFFSET(#REF!,COUNTA(#REF!)-1,0)</definedName>
    <definedName name="Lista_Contas" localSheetId="10">#REF!:OFFSET(#REF!,COUNTA(#REF!)-1,0)</definedName>
    <definedName name="Lista_Contas">#REF!:OFFSET(#REF!,COUNTA(#REF!)-1,0)</definedName>
    <definedName name="ListaEmp" localSheetId="10">#REF!:OFFSET(#REF!,COUNTA(#REF!)-1,0)</definedName>
    <definedName name="ListaEmp">#REF!:OFFSET(#REF!,COUNTA(#REF!)-1,0)</definedName>
    <definedName name="PosicaoBanco" localSheetId="10">#REF!:OFFSET(#REF!,COUNTA(#REF!)-1,COUNTA(#REF!)-1)</definedName>
    <definedName name="PosicaoBanco">#REF!:OFFSET(#REF!,COUNTA(#REF!)-1,COUNTA(#REF!)-1)</definedName>
    <definedName name="Reembolsos" localSheetId="11">'Reembolsos Solicidados'!$A$2:OFFSET('Reembolsos Solicidados'!$A$2,COUNTA('Reembolsos Solicidados'!$A:$A)-1,COUNTA('Reembolsos Solicidados'!$2:$2)-1)</definedName>
    <definedName name="Reembolsos" localSheetId="10">'Reembolsos Solicidados'!$A$2:OFFSET('Reembolsos Solicidados'!$A$2,COUNTA('Reembolsos Solicidados'!$A:$A)-1,COUNTA('Reembolsos Solicidados'!$2:$2)-1)</definedName>
    <definedName name="Reembolsos">'Reembolsos Solicidados'!$A$2:OFFSET('Reembolsos Solicidados'!$A$2,COUNTA('Reembolsos Solicidados'!$A:$A)-1,COUNTA('Reembolsos Solicidados'!$2:$2)-1)</definedName>
  </definedNames>
  <calcPr calcId="191029" calcMode="manual" calcCompleted="0"/>
  <pivotCaches>
    <pivotCache cacheId="8417" r:id="rId25"/>
    <pivotCache cacheId="8418" r:id="rId26"/>
    <pivotCache cacheId="8419" r:id="rId27"/>
    <pivotCache cacheId="8420" r:id="rId28"/>
    <pivotCache cacheId="8421" r:id="rId29"/>
    <pivotCache cacheId="8422" r:id="rId30"/>
    <pivotCache cacheId="8423" r:id="rId31"/>
    <pivotCache cacheId="8424" r:id="rId32"/>
    <pivotCache cacheId="8425" r:id="rId3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66" l="1"/>
  <c r="F15" i="67"/>
  <c r="F14" i="67"/>
  <c r="F16" i="67"/>
  <c r="F17" i="67"/>
  <c r="F18" i="67"/>
  <c r="F19" i="67"/>
  <c r="F20" i="67"/>
  <c r="F21" i="67"/>
  <c r="F22" i="67"/>
  <c r="F23" i="67"/>
  <c r="F24" i="67"/>
  <c r="F25" i="67"/>
  <c r="F26" i="67"/>
  <c r="F27" i="67"/>
  <c r="F28" i="67"/>
  <c r="F29" i="67"/>
  <c r="F30" i="67"/>
  <c r="F31" i="67"/>
  <c r="F32" i="67"/>
  <c r="F33" i="67"/>
  <c r="F34" i="67"/>
  <c r="F35" i="67"/>
  <c r="F36" i="67"/>
  <c r="F37" i="67"/>
  <c r="F38" i="67"/>
  <c r="F39" i="67"/>
  <c r="F40" i="67"/>
  <c r="F41" i="67"/>
  <c r="F42" i="67"/>
  <c r="F43" i="67"/>
  <c r="F44" i="67"/>
  <c r="F45" i="67"/>
  <c r="F46" i="67"/>
  <c r="F47" i="67"/>
  <c r="F48" i="67"/>
  <c r="F49" i="67"/>
  <c r="F50" i="67"/>
  <c r="F51" i="67"/>
  <c r="F52" i="67"/>
  <c r="F53" i="67"/>
  <c r="F54" i="67"/>
  <c r="F55" i="67"/>
  <c r="F56" i="67"/>
  <c r="F57" i="67"/>
  <c r="F58" i="67"/>
  <c r="F59" i="67"/>
  <c r="F60" i="67"/>
  <c r="F61" i="67"/>
  <c r="F62" i="67"/>
  <c r="F63" i="67"/>
  <c r="F64" i="67"/>
  <c r="F65" i="67"/>
  <c r="F66" i="67"/>
  <c r="F67" i="67"/>
  <c r="F68" i="67"/>
  <c r="F69" i="67"/>
  <c r="F70" i="67"/>
  <c r="F71" i="67"/>
  <c r="F72" i="67"/>
  <c r="G7" i="66" l="1"/>
  <c r="B8" i="66" l="1"/>
  <c r="C7" i="66"/>
  <c r="B7" i="66"/>
  <c r="C6" i="66"/>
  <c r="B6" i="66"/>
  <c r="R2" i="67"/>
  <c r="Q2" i="67"/>
  <c r="P2" i="67"/>
  <c r="O2" i="67"/>
  <c r="B5" i="66"/>
  <c r="C5" i="66"/>
  <c r="F170" i="67"/>
  <c r="F169" i="67"/>
  <c r="F168" i="67"/>
  <c r="F167" i="67"/>
  <c r="F166" i="67"/>
  <c r="F165" i="67"/>
  <c r="F164" i="67"/>
  <c r="F163" i="67"/>
  <c r="F162" i="67"/>
  <c r="F161" i="67"/>
  <c r="F160" i="67"/>
  <c r="F159" i="67"/>
  <c r="F158" i="67"/>
  <c r="F157" i="67"/>
  <c r="F156" i="67"/>
  <c r="F155" i="67"/>
  <c r="F154" i="67"/>
  <c r="F153" i="67"/>
  <c r="F152" i="67"/>
  <c r="F151" i="67"/>
  <c r="F150" i="67"/>
  <c r="F149" i="67"/>
  <c r="F148" i="67"/>
  <c r="F147" i="67"/>
  <c r="F146" i="67"/>
  <c r="F145" i="67"/>
  <c r="F144" i="67"/>
  <c r="F143" i="67"/>
  <c r="F142" i="67"/>
  <c r="F141" i="67"/>
  <c r="F140" i="67"/>
  <c r="F139" i="67"/>
  <c r="F138" i="67"/>
  <c r="F137" i="67"/>
  <c r="F136" i="67"/>
  <c r="F135" i="67"/>
  <c r="F134" i="67"/>
  <c r="F133" i="67"/>
  <c r="F132" i="67"/>
  <c r="F131" i="67"/>
  <c r="F130" i="67"/>
  <c r="F129" i="67"/>
  <c r="F128" i="67"/>
  <c r="F127" i="67"/>
  <c r="F126" i="67"/>
  <c r="F125" i="67"/>
  <c r="F124" i="67"/>
  <c r="F123" i="67"/>
  <c r="F122" i="67"/>
  <c r="F121" i="67"/>
  <c r="F120" i="67"/>
  <c r="F119" i="67"/>
  <c r="F118" i="67"/>
  <c r="F117" i="67"/>
  <c r="F116" i="67"/>
  <c r="F115" i="67"/>
  <c r="F114" i="67"/>
  <c r="F113" i="67"/>
  <c r="F112" i="67"/>
  <c r="F111" i="67"/>
  <c r="F110" i="67"/>
  <c r="F109" i="67"/>
  <c r="F108" i="67"/>
  <c r="F107" i="67"/>
  <c r="F106" i="67"/>
  <c r="F105" i="67"/>
  <c r="F104" i="67"/>
  <c r="F103" i="67"/>
  <c r="F102" i="67"/>
  <c r="F101" i="67"/>
  <c r="F100" i="67"/>
  <c r="F99" i="67"/>
  <c r="F98" i="67"/>
  <c r="F97" i="67"/>
  <c r="F96" i="67"/>
  <c r="F95" i="67"/>
  <c r="F94" i="67"/>
  <c r="F93" i="67"/>
  <c r="F92" i="67"/>
  <c r="F91" i="67"/>
  <c r="F90" i="67"/>
  <c r="F89" i="67"/>
  <c r="F88" i="67"/>
  <c r="F87" i="67"/>
  <c r="F86" i="67"/>
  <c r="F85" i="67"/>
  <c r="F84" i="67"/>
  <c r="F83" i="67"/>
  <c r="F82" i="67"/>
  <c r="F81" i="67"/>
  <c r="F80" i="67"/>
  <c r="F79" i="67"/>
  <c r="F78" i="67"/>
  <c r="F77" i="67"/>
  <c r="F76" i="67"/>
  <c r="F75" i="67"/>
  <c r="F74" i="67"/>
  <c r="F73" i="67"/>
  <c r="F13" i="67"/>
  <c r="F12" i="67"/>
  <c r="I3" i="67" s="1"/>
  <c r="F11" i="67"/>
  <c r="J2" i="67"/>
  <c r="I2" i="67"/>
  <c r="L2" i="67" s="1"/>
  <c r="C1" i="66"/>
  <c r="C36" i="66"/>
  <c r="C10" i="66"/>
  <c r="J3" i="67" l="1"/>
  <c r="L3" i="67" s="1"/>
  <c r="I4" i="67"/>
  <c r="J4" i="67"/>
  <c r="K3" i="67"/>
  <c r="I7" i="67"/>
  <c r="C13" i="66"/>
  <c r="D13" i="66" s="1"/>
  <c r="K2" i="67"/>
  <c r="I5" i="67"/>
  <c r="J7" i="67"/>
  <c r="K7" i="67" s="1"/>
  <c r="J5" i="67"/>
  <c r="I6" i="67"/>
  <c r="J6" i="67"/>
  <c r="K4" i="67" l="1"/>
  <c r="L4" i="67"/>
  <c r="J8" i="67"/>
  <c r="L6" i="67"/>
  <c r="K6" i="67"/>
  <c r="I8" i="67"/>
  <c r="L5" i="67"/>
  <c r="K5" i="67"/>
  <c r="L7" i="67"/>
  <c r="K8" i="67" l="1"/>
  <c r="L8" i="67"/>
  <c r="S2" i="67" s="1"/>
  <c r="T2" i="67" s="1"/>
  <c r="T1" i="60"/>
  <c r="E66" i="52" l="1"/>
  <c r="F38" i="56"/>
  <c r="F20" i="56"/>
  <c r="H20" i="56"/>
  <c r="I20" i="56"/>
  <c r="G38" i="56"/>
  <c r="F37" i="56" l="1"/>
  <c r="G20" i="56"/>
  <c r="G37" i="56"/>
  <c r="G9" i="52" l="1"/>
  <c r="F36" i="56" l="1"/>
  <c r="F35" i="56"/>
  <c r="F34" i="56"/>
  <c r="F19" i="56"/>
  <c r="I19" i="56"/>
  <c r="G35" i="56"/>
  <c r="G36" i="56"/>
  <c r="H19" i="56"/>
  <c r="G34" i="56"/>
  <c r="F18" i="56" l="1"/>
  <c r="F17" i="56"/>
  <c r="F16" i="56"/>
  <c r="F15" i="56"/>
  <c r="F14" i="56"/>
  <c r="F33" i="56"/>
  <c r="F32" i="56"/>
  <c r="F31" i="56"/>
  <c r="F30" i="56"/>
  <c r="F29" i="56"/>
  <c r="F13" i="56"/>
  <c r="F12" i="56"/>
  <c r="F11" i="56"/>
  <c r="F10" i="56"/>
  <c r="F9" i="56"/>
  <c r="F8" i="56"/>
  <c r="F7" i="56"/>
  <c r="G19" i="56"/>
  <c r="G10" i="56"/>
  <c r="H9" i="56"/>
  <c r="G9" i="56"/>
  <c r="H18" i="56"/>
  <c r="H11" i="56"/>
  <c r="G33" i="56"/>
  <c r="G15" i="56"/>
  <c r="G17" i="56"/>
  <c r="G31" i="56"/>
  <c r="G16" i="56"/>
  <c r="H15" i="56"/>
  <c r="G8" i="56"/>
  <c r="H14" i="56"/>
  <c r="G7" i="56"/>
  <c r="G32" i="56"/>
  <c r="G30" i="56"/>
  <c r="G29" i="56"/>
  <c r="H13" i="56"/>
  <c r="H12" i="56"/>
  <c r="I9" i="56" l="1"/>
  <c r="I15" i="56"/>
  <c r="G12" i="56"/>
  <c r="G13" i="56"/>
  <c r="H10" i="56"/>
  <c r="G18" i="56"/>
  <c r="H17" i="56"/>
  <c r="H7" i="56"/>
  <c r="H16" i="56"/>
  <c r="G14" i="56"/>
  <c r="H8" i="56"/>
  <c r="G11" i="56"/>
  <c r="I11" i="56" l="1"/>
  <c r="I8" i="56"/>
  <c r="I14" i="56"/>
  <c r="I16" i="56"/>
  <c r="I7" i="56"/>
  <c r="I17" i="56"/>
  <c r="I18" i="56"/>
  <c r="I10" i="56"/>
  <c r="I13" i="56"/>
  <c r="I12" i="56"/>
  <c r="J37" i="56"/>
  <c r="K21" i="56" l="1"/>
  <c r="N30" i="41" l="1"/>
  <c r="G20" i="41" l="1"/>
  <c r="H20" i="41"/>
  <c r="I20" i="41"/>
  <c r="G21" i="41"/>
  <c r="H21" i="41"/>
  <c r="I21" i="41"/>
  <c r="G22" i="41"/>
  <c r="H22" i="41"/>
  <c r="I22" i="41"/>
  <c r="G23" i="41"/>
  <c r="H23" i="41"/>
  <c r="I23" i="41"/>
  <c r="G24" i="41"/>
  <c r="H24" i="41"/>
  <c r="I24" i="41"/>
  <c r="G25" i="41"/>
  <c r="H25" i="41"/>
  <c r="I25" i="41"/>
  <c r="G26" i="41"/>
  <c r="H26" i="41"/>
  <c r="I26" i="41"/>
  <c r="G27" i="41"/>
  <c r="H27" i="41"/>
  <c r="I27" i="41"/>
  <c r="H8" i="41"/>
  <c r="J25" i="41" l="1"/>
  <c r="N25" i="41" s="1"/>
  <c r="J22" i="41"/>
  <c r="N22" i="41" s="1"/>
  <c r="J23" i="41"/>
  <c r="N23" i="41" s="1"/>
  <c r="J24" i="41"/>
  <c r="N24" i="41" s="1"/>
  <c r="J20" i="41"/>
  <c r="N20" i="41" s="1"/>
  <c r="J26" i="41"/>
  <c r="N26" i="41" s="1"/>
  <c r="J27" i="41"/>
  <c r="N27" i="41" s="1"/>
  <c r="J21" i="41"/>
  <c r="N21" i="41" s="1"/>
  <c r="J5" i="41" l="1"/>
  <c r="G8" i="41"/>
  <c r="I8" i="41"/>
  <c r="G9" i="41"/>
  <c r="H9" i="41"/>
  <c r="I9" i="41"/>
  <c r="G10" i="41"/>
  <c r="H10" i="41"/>
  <c r="I10" i="41"/>
  <c r="G11" i="41"/>
  <c r="H11" i="41"/>
  <c r="I11" i="41"/>
  <c r="G12" i="41"/>
  <c r="H12" i="41"/>
  <c r="I12" i="41"/>
  <c r="G13" i="41"/>
  <c r="H13" i="41"/>
  <c r="I13" i="41"/>
  <c r="G14" i="41"/>
  <c r="H14" i="41"/>
  <c r="I14" i="41"/>
  <c r="G15" i="41"/>
  <c r="H15" i="41"/>
  <c r="I15" i="41"/>
  <c r="G16" i="41"/>
  <c r="H16" i="41"/>
  <c r="I16" i="41"/>
  <c r="G17" i="41"/>
  <c r="H17" i="41"/>
  <c r="I17" i="41"/>
  <c r="G18" i="41"/>
  <c r="H18" i="41"/>
  <c r="I18" i="41"/>
  <c r="G19" i="41"/>
  <c r="H19" i="41"/>
  <c r="I19" i="41"/>
  <c r="F102" i="33"/>
  <c r="F101" i="33"/>
  <c r="F100" i="33"/>
  <c r="F99" i="33"/>
  <c r="F98" i="33"/>
  <c r="F97" i="33"/>
  <c r="F96" i="33"/>
  <c r="F95" i="33"/>
  <c r="F94" i="33"/>
  <c r="F93" i="33"/>
  <c r="F92" i="33"/>
  <c r="F91" i="33"/>
  <c r="F90" i="33"/>
  <c r="F89" i="33"/>
  <c r="F88" i="33"/>
  <c r="F87" i="33"/>
  <c r="F86" i="33"/>
  <c r="F85" i="33"/>
  <c r="F84" i="33"/>
  <c r="F83" i="33"/>
  <c r="F82" i="33"/>
  <c r="F81" i="33"/>
  <c r="F80" i="33"/>
  <c r="F79" i="33"/>
  <c r="F78" i="33"/>
  <c r="F77" i="33"/>
  <c r="F76" i="33"/>
  <c r="F75" i="33"/>
  <c r="F74" i="33"/>
  <c r="F73" i="33"/>
  <c r="F72" i="33"/>
  <c r="F71" i="33"/>
  <c r="F70" i="33"/>
  <c r="F69" i="33"/>
  <c r="F68" i="33"/>
  <c r="F67" i="33"/>
  <c r="F66" i="33"/>
  <c r="F65" i="33"/>
  <c r="F64" i="33"/>
  <c r="F63" i="33"/>
  <c r="F62" i="33"/>
  <c r="F61" i="33"/>
  <c r="F60" i="33"/>
  <c r="F59" i="33"/>
  <c r="F58" i="33"/>
  <c r="F57" i="33"/>
  <c r="F56" i="33"/>
  <c r="F55" i="33"/>
  <c r="F54" i="33"/>
  <c r="F53" i="33"/>
  <c r="F52" i="33"/>
  <c r="F51" i="33"/>
  <c r="F50" i="33"/>
  <c r="F49" i="33"/>
  <c r="F48" i="33"/>
  <c r="F47" i="33"/>
  <c r="F46" i="33"/>
  <c r="F45" i="33"/>
  <c r="F44" i="33"/>
  <c r="F43" i="33"/>
  <c r="F42" i="33"/>
  <c r="F41" i="33"/>
  <c r="F40" i="33"/>
  <c r="F39" i="33"/>
  <c r="F38" i="33"/>
  <c r="F37" i="33"/>
  <c r="F36" i="33"/>
  <c r="F35" i="33"/>
  <c r="F34" i="33"/>
  <c r="F33" i="33"/>
  <c r="F32" i="33"/>
  <c r="F31" i="33"/>
  <c r="F30" i="33"/>
  <c r="F29" i="33"/>
  <c r="F28" i="33"/>
  <c r="F27" i="33"/>
  <c r="F26" i="33"/>
  <c r="F25" i="33"/>
  <c r="F24" i="33"/>
  <c r="F23" i="33"/>
  <c r="F22" i="33"/>
  <c r="F21" i="33"/>
  <c r="F20" i="33"/>
  <c r="F19" i="33"/>
  <c r="F18" i="33"/>
  <c r="F17" i="33"/>
  <c r="F16" i="33"/>
  <c r="F15" i="33"/>
  <c r="F14" i="33"/>
  <c r="F13" i="33"/>
  <c r="F7" i="33"/>
  <c r="F8" i="33"/>
  <c r="F9" i="33"/>
  <c r="F10" i="33"/>
  <c r="F11" i="33"/>
  <c r="F12" i="33"/>
  <c r="I1" i="40"/>
  <c r="I127" i="38"/>
  <c r="I126" i="38"/>
  <c r="I125" i="38"/>
  <c r="I124" i="38"/>
  <c r="I123" i="38"/>
  <c r="I122" i="38"/>
  <c r="I121" i="38"/>
  <c r="I120" i="38"/>
  <c r="I119" i="38"/>
  <c r="I118" i="38"/>
  <c r="I117" i="38"/>
  <c r="I116" i="38"/>
  <c r="I115" i="38"/>
  <c r="I114" i="38"/>
  <c r="I113" i="38"/>
  <c r="I112" i="38"/>
  <c r="I111" i="38"/>
  <c r="I110" i="38"/>
  <c r="I109" i="38"/>
  <c r="I108" i="38"/>
  <c r="I107" i="38"/>
  <c r="I106" i="38"/>
  <c r="I105" i="38"/>
  <c r="I104" i="38"/>
  <c r="I103" i="38"/>
  <c r="I102" i="38"/>
  <c r="I101" i="38"/>
  <c r="I100" i="38"/>
  <c r="I99" i="38"/>
  <c r="I98" i="38"/>
  <c r="I97" i="38"/>
  <c r="I96" i="38"/>
  <c r="I95" i="38"/>
  <c r="I94" i="38"/>
  <c r="I93" i="38"/>
  <c r="I92" i="38"/>
  <c r="I91" i="38"/>
  <c r="I90" i="38"/>
  <c r="I89" i="38"/>
  <c r="I88" i="38"/>
  <c r="I87" i="38"/>
  <c r="I86" i="38"/>
  <c r="I85" i="38"/>
  <c r="I84" i="38"/>
  <c r="I83" i="38"/>
  <c r="I82" i="38"/>
  <c r="I81" i="38"/>
  <c r="I80" i="38"/>
  <c r="I79" i="38"/>
  <c r="I78" i="38"/>
  <c r="I77" i="38"/>
  <c r="I76" i="38"/>
  <c r="I75" i="38"/>
  <c r="I74" i="38"/>
  <c r="I73" i="38"/>
  <c r="I72" i="38"/>
  <c r="I71" i="38"/>
  <c r="I70" i="38"/>
  <c r="I69" i="38"/>
  <c r="I68" i="38"/>
  <c r="I67" i="38"/>
  <c r="I66" i="38"/>
  <c r="I65" i="38"/>
  <c r="I64" i="38"/>
  <c r="I63" i="38"/>
  <c r="I62" i="38"/>
  <c r="I61" i="38"/>
  <c r="I4" i="38"/>
  <c r="I5" i="38"/>
  <c r="I6" i="38"/>
  <c r="I7" i="38"/>
  <c r="I8" i="38"/>
  <c r="I9" i="38"/>
  <c r="I10" i="38"/>
  <c r="I11" i="38"/>
  <c r="I12" i="38"/>
  <c r="I13" i="38"/>
  <c r="I14" i="38"/>
  <c r="I15" i="38"/>
  <c r="I16" i="38"/>
  <c r="I17" i="38"/>
  <c r="I18" i="38"/>
  <c r="I19" i="38"/>
  <c r="I20" i="38"/>
  <c r="I21" i="38"/>
  <c r="I22" i="38"/>
  <c r="I23" i="38"/>
  <c r="I24" i="38"/>
  <c r="I25" i="38"/>
  <c r="I26" i="38"/>
  <c r="I27" i="38"/>
  <c r="I28" i="38"/>
  <c r="I29" i="38"/>
  <c r="I30" i="38"/>
  <c r="I31" i="38"/>
  <c r="I32" i="38"/>
  <c r="I33" i="38"/>
  <c r="I34" i="38"/>
  <c r="I35" i="38"/>
  <c r="I36" i="38"/>
  <c r="I37" i="38"/>
  <c r="I38" i="38"/>
  <c r="I39" i="38"/>
  <c r="I40" i="38"/>
  <c r="I41" i="38"/>
  <c r="I42" i="38"/>
  <c r="I43" i="38"/>
  <c r="I44" i="38"/>
  <c r="I45" i="38"/>
  <c r="I46" i="38"/>
  <c r="I47" i="38"/>
  <c r="I48" i="38"/>
  <c r="I49" i="38"/>
  <c r="I50" i="38"/>
  <c r="I51" i="38"/>
  <c r="I52" i="38"/>
  <c r="I53" i="38"/>
  <c r="I54" i="38"/>
  <c r="I55" i="38"/>
  <c r="I56" i="38"/>
  <c r="I57" i="38"/>
  <c r="I58" i="38"/>
  <c r="I59" i="38"/>
  <c r="I60" i="38"/>
  <c r="E339" i="39"/>
  <c r="D339" i="39"/>
  <c r="E338" i="39"/>
  <c r="D338" i="39"/>
  <c r="E337" i="39"/>
  <c r="D337" i="39"/>
  <c r="E336" i="39"/>
  <c r="D336" i="39"/>
  <c r="E335" i="39"/>
  <c r="D335" i="39"/>
  <c r="E334" i="39"/>
  <c r="D334" i="39"/>
  <c r="E333" i="39"/>
  <c r="D333" i="39"/>
  <c r="E332" i="39"/>
  <c r="E331" i="39"/>
  <c r="E330" i="39"/>
  <c r="E329" i="39"/>
  <c r="E328" i="39"/>
  <c r="E327" i="39"/>
  <c r="E326" i="39"/>
  <c r="E325" i="39"/>
  <c r="E324" i="39"/>
  <c r="E323" i="39"/>
  <c r="E322" i="39"/>
  <c r="E321" i="39"/>
  <c r="E320" i="39"/>
  <c r="E319" i="39"/>
  <c r="E318" i="39"/>
  <c r="E317" i="39"/>
  <c r="E316" i="39"/>
  <c r="E315" i="39"/>
  <c r="E314" i="39"/>
  <c r="E313" i="39"/>
  <c r="E312" i="39"/>
  <c r="E311" i="39"/>
  <c r="E310" i="39"/>
  <c r="E309" i="39"/>
  <c r="E308" i="39"/>
  <c r="E307" i="39"/>
  <c r="E306" i="39"/>
  <c r="E305" i="39"/>
  <c r="E304" i="39"/>
  <c r="E303" i="39"/>
  <c r="E302" i="39"/>
  <c r="E301" i="39"/>
  <c r="E300" i="39"/>
  <c r="E299" i="39"/>
  <c r="E298" i="39"/>
  <c r="E297" i="39"/>
  <c r="E296" i="39"/>
  <c r="E295" i="39"/>
  <c r="E294" i="39"/>
  <c r="E293" i="39"/>
  <c r="E292" i="39"/>
  <c r="E291" i="39"/>
  <c r="E290" i="39"/>
  <c r="E289" i="39"/>
  <c r="E288" i="39"/>
  <c r="E287" i="39"/>
  <c r="E286" i="39"/>
  <c r="E285" i="39"/>
  <c r="E284" i="39"/>
  <c r="E283" i="39"/>
  <c r="E282" i="39"/>
  <c r="E281" i="39"/>
  <c r="E280" i="39"/>
  <c r="E279" i="39"/>
  <c r="E278" i="39"/>
  <c r="E277" i="39"/>
  <c r="E276" i="39"/>
  <c r="E275" i="39"/>
  <c r="E274" i="39"/>
  <c r="E273" i="39"/>
  <c r="E272" i="39"/>
  <c r="E271" i="39"/>
  <c r="E270" i="39"/>
  <c r="E269" i="39"/>
  <c r="E268" i="39"/>
  <c r="E267" i="39"/>
  <c r="E266" i="39"/>
  <c r="E265" i="39"/>
  <c r="E264" i="39"/>
  <c r="E263" i="39"/>
  <c r="E262" i="39"/>
  <c r="E261" i="39"/>
  <c r="E260" i="39"/>
  <c r="E259" i="39"/>
  <c r="E258" i="39"/>
  <c r="E257" i="39"/>
  <c r="E256" i="39"/>
  <c r="E255" i="39"/>
  <c r="E254" i="39"/>
  <c r="E253" i="39"/>
  <c r="E252" i="39"/>
  <c r="E251" i="39"/>
  <c r="E250" i="39"/>
  <c r="E249" i="39"/>
  <c r="E248" i="39"/>
  <c r="E247" i="39"/>
  <c r="E246" i="39"/>
  <c r="E245" i="39"/>
  <c r="E244" i="39"/>
  <c r="E243" i="39"/>
  <c r="E242" i="39"/>
  <c r="E241" i="39"/>
  <c r="E240" i="39"/>
  <c r="E239" i="39"/>
  <c r="E238" i="39"/>
  <c r="E237" i="39"/>
  <c r="E236" i="39"/>
  <c r="E235" i="39"/>
  <c r="E234" i="39"/>
  <c r="E233" i="39"/>
  <c r="E232" i="39"/>
  <c r="E231" i="39"/>
  <c r="E230" i="39"/>
  <c r="E229" i="39"/>
  <c r="E228" i="39"/>
  <c r="E227" i="39"/>
  <c r="E226" i="39"/>
  <c r="E225" i="39"/>
  <c r="E224" i="39"/>
  <c r="E223" i="39"/>
  <c r="E222" i="39"/>
  <c r="E221" i="39"/>
  <c r="E220" i="39"/>
  <c r="E219" i="39"/>
  <c r="E218" i="39"/>
  <c r="E217" i="39"/>
  <c r="E216" i="39"/>
  <c r="E215" i="39"/>
  <c r="E214" i="39"/>
  <c r="E213" i="39"/>
  <c r="E212" i="39"/>
  <c r="E211" i="39"/>
  <c r="E210" i="39"/>
  <c r="E209" i="39"/>
  <c r="E208" i="39"/>
  <c r="E207" i="39"/>
  <c r="E206" i="39"/>
  <c r="E205" i="39"/>
  <c r="E204" i="39"/>
  <c r="E203" i="39"/>
  <c r="E202" i="39"/>
  <c r="E201" i="39"/>
  <c r="E200" i="39"/>
  <c r="E199" i="39"/>
  <c r="E198" i="39"/>
  <c r="E197" i="39"/>
  <c r="E196" i="39"/>
  <c r="E195" i="39"/>
  <c r="E194" i="39"/>
  <c r="E193" i="39"/>
  <c r="E192" i="39"/>
  <c r="E191" i="39"/>
  <c r="E190" i="39"/>
  <c r="E189" i="39"/>
  <c r="E188" i="39"/>
  <c r="E187" i="39"/>
  <c r="E186" i="39"/>
  <c r="E185" i="39"/>
  <c r="E184" i="39"/>
  <c r="E183" i="39"/>
  <c r="E182" i="39"/>
  <c r="E181" i="39"/>
  <c r="E180" i="39"/>
  <c r="E179" i="39"/>
  <c r="E178" i="39"/>
  <c r="E177" i="39"/>
  <c r="E176" i="39"/>
  <c r="E175" i="39"/>
  <c r="E174" i="39"/>
  <c r="E173" i="39"/>
  <c r="E172" i="39"/>
  <c r="E171" i="39"/>
  <c r="E170" i="39"/>
  <c r="E169" i="39"/>
  <c r="E168" i="39"/>
  <c r="E167" i="39"/>
  <c r="E166" i="39"/>
  <c r="E165" i="39"/>
  <c r="E164" i="39"/>
  <c r="E163" i="39"/>
  <c r="E162" i="39"/>
  <c r="E161" i="39"/>
  <c r="E160" i="39"/>
  <c r="E159" i="39"/>
  <c r="E158" i="39"/>
  <c r="E157" i="39"/>
  <c r="E156" i="39"/>
  <c r="E155" i="39"/>
  <c r="E154" i="39"/>
  <c r="E153" i="39"/>
  <c r="E152" i="39"/>
  <c r="E151" i="39"/>
  <c r="E150" i="39"/>
  <c r="E149" i="39"/>
  <c r="E148" i="39"/>
  <c r="E147" i="39"/>
  <c r="E146" i="39"/>
  <c r="E145" i="39"/>
  <c r="E144" i="39"/>
  <c r="E143" i="39"/>
  <c r="E142" i="39"/>
  <c r="E141" i="39"/>
  <c r="E140" i="39"/>
  <c r="E139" i="39"/>
  <c r="E138" i="39"/>
  <c r="E137" i="39"/>
  <c r="E136" i="39"/>
  <c r="E135" i="39"/>
  <c r="E134" i="39"/>
  <c r="E133" i="39"/>
  <c r="E132" i="39"/>
  <c r="E131" i="39"/>
  <c r="E130" i="39"/>
  <c r="E129" i="39"/>
  <c r="E128" i="39"/>
  <c r="E127" i="39"/>
  <c r="E126" i="39"/>
  <c r="E125" i="39"/>
  <c r="E124" i="39"/>
  <c r="E123" i="39"/>
  <c r="E122" i="39"/>
  <c r="E121" i="39"/>
  <c r="E120" i="39"/>
  <c r="E119" i="39"/>
  <c r="E118" i="39"/>
  <c r="E117" i="39"/>
  <c r="E116" i="39"/>
  <c r="E115" i="39"/>
  <c r="E114" i="39"/>
  <c r="E113" i="39"/>
  <c r="E112" i="39"/>
  <c r="E111" i="39"/>
  <c r="E110" i="39"/>
  <c r="E109" i="39"/>
  <c r="E108" i="39"/>
  <c r="E107" i="39"/>
  <c r="E106" i="39"/>
  <c r="E105" i="39"/>
  <c r="E104" i="39"/>
  <c r="E103" i="39"/>
  <c r="E102" i="39"/>
  <c r="E101" i="39"/>
  <c r="E100" i="39"/>
  <c r="E99" i="39"/>
  <c r="E98" i="39"/>
  <c r="E97" i="39"/>
  <c r="E96" i="39"/>
  <c r="E95" i="39"/>
  <c r="E94" i="39"/>
  <c r="E93" i="39"/>
  <c r="E92" i="39"/>
  <c r="E91" i="39"/>
  <c r="E90" i="39"/>
  <c r="E89" i="39"/>
  <c r="E88" i="39"/>
  <c r="E87" i="39"/>
  <c r="E86" i="39"/>
  <c r="E85" i="39"/>
  <c r="E84" i="39"/>
  <c r="E83" i="39"/>
  <c r="E82" i="39"/>
  <c r="E81" i="39"/>
  <c r="E80" i="39"/>
  <c r="E79" i="39"/>
  <c r="E78" i="39"/>
  <c r="E77" i="39"/>
  <c r="E76" i="39"/>
  <c r="E75" i="39"/>
  <c r="E74" i="39"/>
  <c r="E73" i="39"/>
  <c r="E72" i="39"/>
  <c r="E71" i="39"/>
  <c r="E70" i="39"/>
  <c r="E69" i="39"/>
  <c r="E68" i="39"/>
  <c r="E67" i="39"/>
  <c r="E66" i="39"/>
  <c r="E65" i="39"/>
  <c r="E64" i="39"/>
  <c r="E63" i="39"/>
  <c r="E62" i="39"/>
  <c r="E61" i="39"/>
  <c r="E60" i="39"/>
  <c r="E59" i="39"/>
  <c r="E58" i="39"/>
  <c r="E57" i="39"/>
  <c r="E56" i="39"/>
  <c r="E55" i="39"/>
  <c r="E54" i="39"/>
  <c r="E53" i="39"/>
  <c r="E52" i="39"/>
  <c r="E51" i="39"/>
  <c r="E50" i="39"/>
  <c r="E49" i="39"/>
  <c r="E48" i="39"/>
  <c r="E47" i="39"/>
  <c r="E46" i="39"/>
  <c r="E45" i="39"/>
  <c r="E44" i="39"/>
  <c r="E43" i="39"/>
  <c r="E42" i="39"/>
  <c r="E41" i="39"/>
  <c r="E40" i="39"/>
  <c r="E39" i="39"/>
  <c r="E38" i="39"/>
  <c r="E37" i="39"/>
  <c r="E36" i="39"/>
  <c r="E35" i="39"/>
  <c r="E34" i="39"/>
  <c r="E33" i="39"/>
  <c r="E32" i="39"/>
  <c r="E31" i="39"/>
  <c r="E30" i="39"/>
  <c r="E29" i="39"/>
  <c r="E28" i="39"/>
  <c r="E27" i="39"/>
  <c r="E26" i="39"/>
  <c r="E25" i="39"/>
  <c r="E24" i="39"/>
  <c r="E23" i="39"/>
  <c r="E22" i="39"/>
  <c r="E21" i="39"/>
  <c r="E20" i="39"/>
  <c r="E19" i="39"/>
  <c r="E18" i="39"/>
  <c r="E17" i="39"/>
  <c r="E16" i="39"/>
  <c r="E15" i="39"/>
  <c r="E14" i="39"/>
  <c r="E13" i="39"/>
  <c r="E12" i="39"/>
  <c r="E11" i="39"/>
  <c r="E10" i="39"/>
  <c r="E9" i="39"/>
  <c r="E8" i="39"/>
  <c r="E7" i="39"/>
  <c r="E6" i="39"/>
  <c r="E5" i="39"/>
  <c r="E4" i="39"/>
  <c r="J18" i="41" l="1"/>
  <c r="N18" i="41" s="1"/>
  <c r="J14" i="41"/>
  <c r="N14" i="41" s="1"/>
  <c r="J10" i="41"/>
  <c r="N10" i="41" s="1"/>
  <c r="J13" i="41"/>
  <c r="N13" i="41" s="1"/>
  <c r="J12" i="41"/>
  <c r="N12" i="41" s="1"/>
  <c r="J17" i="41"/>
  <c r="N17" i="41" s="1"/>
  <c r="J16" i="41"/>
  <c r="N16" i="41" s="1"/>
  <c r="J19" i="41"/>
  <c r="N19" i="41" s="1"/>
  <c r="J11" i="41"/>
  <c r="N11" i="41" s="1"/>
  <c r="J8" i="41"/>
  <c r="N8" i="41" s="1"/>
  <c r="J9" i="41"/>
  <c r="N9" i="41" s="1"/>
  <c r="J15" i="41"/>
  <c r="N15" i="41" s="1"/>
  <c r="D332" i="39"/>
  <c r="D331" i="39"/>
  <c r="D330" i="39"/>
  <c r="D329" i="39"/>
  <c r="D328" i="39"/>
  <c r="D327" i="39"/>
  <c r="D326" i="39"/>
  <c r="D325" i="39"/>
  <c r="D324" i="39"/>
  <c r="D323" i="39"/>
  <c r="D322" i="39"/>
  <c r="D321" i="39"/>
  <c r="D320" i="39"/>
  <c r="D319" i="39"/>
  <c r="D318" i="39"/>
  <c r="D317" i="39"/>
  <c r="D316" i="39"/>
  <c r="D315" i="39"/>
  <c r="D314" i="39"/>
  <c r="D313" i="39"/>
  <c r="D312" i="39"/>
  <c r="D311" i="39"/>
  <c r="D310" i="39"/>
  <c r="D309" i="39"/>
  <c r="D308" i="39"/>
  <c r="D307" i="39"/>
  <c r="D306" i="39"/>
  <c r="D305" i="39"/>
  <c r="D304" i="39"/>
  <c r="D303" i="39"/>
  <c r="D302" i="39"/>
  <c r="D301" i="39"/>
  <c r="D300" i="39"/>
  <c r="D299" i="39"/>
  <c r="D298" i="39"/>
  <c r="D297" i="39"/>
  <c r="D296" i="39"/>
  <c r="D295" i="39"/>
  <c r="D294" i="39"/>
  <c r="D293" i="39"/>
  <c r="D292" i="39"/>
  <c r="D291" i="39"/>
  <c r="D290" i="39"/>
  <c r="D289" i="39"/>
  <c r="D288" i="39"/>
  <c r="D287" i="39"/>
  <c r="D286" i="39"/>
  <c r="D285" i="39"/>
  <c r="D284" i="39"/>
  <c r="D283" i="39"/>
  <c r="D282" i="39"/>
  <c r="D281" i="39"/>
  <c r="D280" i="39"/>
  <c r="D279" i="39"/>
  <c r="D278" i="39"/>
  <c r="D277" i="39"/>
  <c r="D276" i="39"/>
  <c r="D275" i="39"/>
  <c r="D274" i="39"/>
  <c r="D273" i="39"/>
  <c r="D272" i="39"/>
  <c r="D271" i="39"/>
  <c r="D270" i="39"/>
  <c r="D269" i="39"/>
  <c r="D268" i="39"/>
  <c r="D267" i="39"/>
  <c r="D266" i="39"/>
  <c r="D265" i="39"/>
  <c r="D264" i="39"/>
  <c r="D263" i="39"/>
  <c r="D262" i="39"/>
  <c r="D261" i="39"/>
  <c r="D260" i="39"/>
  <c r="D259" i="39"/>
  <c r="D258" i="39"/>
  <c r="D257" i="39"/>
  <c r="D256" i="39"/>
  <c r="D255" i="39"/>
  <c r="D254" i="39"/>
  <c r="D253" i="39"/>
  <c r="D252" i="39"/>
  <c r="D251" i="39"/>
  <c r="D250" i="39"/>
  <c r="D249" i="39"/>
  <c r="D248" i="39"/>
  <c r="D247" i="39"/>
  <c r="D246" i="39"/>
  <c r="D245" i="39"/>
  <c r="D244" i="39"/>
  <c r="D243" i="39"/>
  <c r="D242" i="39"/>
  <c r="D241" i="39"/>
  <c r="D240" i="39"/>
  <c r="D239" i="39"/>
  <c r="D238" i="39"/>
  <c r="D237" i="39"/>
  <c r="D236" i="39"/>
  <c r="D235" i="39"/>
  <c r="D234" i="39"/>
  <c r="D233" i="39"/>
  <c r="D232" i="39"/>
  <c r="D231" i="39"/>
  <c r="D230" i="39"/>
  <c r="D229" i="39"/>
  <c r="D228" i="39"/>
  <c r="D227" i="39"/>
  <c r="D226" i="39"/>
  <c r="D225" i="39"/>
  <c r="D224" i="39"/>
  <c r="D223" i="39"/>
  <c r="D222" i="39"/>
  <c r="D221" i="39"/>
  <c r="D220" i="39"/>
  <c r="D219" i="39"/>
  <c r="D218" i="39"/>
  <c r="D217" i="39"/>
  <c r="D216" i="39"/>
  <c r="D215" i="39"/>
  <c r="D214" i="39"/>
  <c r="D213" i="39"/>
  <c r="D212" i="39"/>
  <c r="D211" i="39"/>
  <c r="D210" i="39"/>
  <c r="D209" i="39"/>
  <c r="D208" i="39"/>
  <c r="D207" i="39"/>
  <c r="D206" i="39"/>
  <c r="D205" i="39"/>
  <c r="D204" i="39"/>
  <c r="D203" i="39"/>
  <c r="D202" i="39"/>
  <c r="D201" i="39"/>
  <c r="D200" i="39"/>
  <c r="D199" i="39"/>
  <c r="D198" i="39"/>
  <c r="D197" i="39"/>
  <c r="D196" i="39"/>
  <c r="D195" i="39"/>
  <c r="D194" i="39"/>
  <c r="D193" i="39"/>
  <c r="D192" i="39"/>
  <c r="D191" i="39"/>
  <c r="D190" i="39"/>
  <c r="D189" i="39"/>
  <c r="D188" i="39"/>
  <c r="D187" i="39"/>
  <c r="D186" i="39"/>
  <c r="D185" i="39"/>
  <c r="D184" i="39"/>
  <c r="D183" i="39"/>
  <c r="D182" i="39"/>
  <c r="D181" i="39"/>
  <c r="D180" i="39"/>
  <c r="D179" i="39"/>
  <c r="D178" i="39"/>
  <c r="D177" i="39"/>
  <c r="D176" i="39"/>
  <c r="D175" i="39"/>
  <c r="D174" i="39"/>
  <c r="D173" i="39"/>
  <c r="D172" i="39"/>
  <c r="D171" i="39"/>
  <c r="D170" i="39"/>
  <c r="D169" i="39"/>
  <c r="D168" i="39"/>
  <c r="D167" i="39"/>
  <c r="D166" i="39"/>
  <c r="D165" i="39"/>
  <c r="D164" i="39"/>
  <c r="D163" i="39"/>
  <c r="D162" i="39"/>
  <c r="D161" i="39"/>
  <c r="D160" i="39"/>
  <c r="D159" i="39"/>
  <c r="D158" i="39"/>
  <c r="D157" i="39"/>
  <c r="D156" i="39"/>
  <c r="D155" i="39"/>
  <c r="D154" i="39"/>
  <c r="D153" i="39"/>
  <c r="D152" i="39"/>
  <c r="D151" i="39"/>
  <c r="D150" i="39"/>
  <c r="D149" i="39"/>
  <c r="D148" i="39"/>
  <c r="D147" i="39"/>
  <c r="D146" i="39"/>
  <c r="D145" i="39"/>
  <c r="D144" i="39"/>
  <c r="D143" i="39"/>
  <c r="D142" i="39"/>
  <c r="D141" i="39"/>
  <c r="D140" i="39"/>
  <c r="D139" i="39"/>
  <c r="D138" i="39"/>
  <c r="D137" i="39"/>
  <c r="D136" i="39"/>
  <c r="D135" i="39"/>
  <c r="D134" i="39"/>
  <c r="D133" i="39"/>
  <c r="D132" i="39"/>
  <c r="D131" i="39"/>
  <c r="D130" i="39"/>
  <c r="D129" i="39"/>
  <c r="D128" i="39"/>
  <c r="D127" i="39"/>
  <c r="D126" i="39"/>
  <c r="D125" i="39"/>
  <c r="D124" i="39"/>
  <c r="D123" i="39"/>
  <c r="D122" i="39"/>
  <c r="D121" i="39"/>
  <c r="D120" i="39"/>
  <c r="D119" i="39"/>
  <c r="D118" i="39"/>
  <c r="D117" i="39"/>
  <c r="D116" i="39"/>
  <c r="D115" i="39"/>
  <c r="D114" i="39"/>
  <c r="D113" i="39"/>
  <c r="D112" i="39"/>
  <c r="D111" i="39"/>
  <c r="D110" i="39"/>
  <c r="D109" i="39"/>
  <c r="D108" i="39"/>
  <c r="D107" i="39"/>
  <c r="D106" i="39"/>
  <c r="D105" i="39"/>
  <c r="D104" i="39"/>
  <c r="D103" i="39"/>
  <c r="D102" i="39"/>
  <c r="D101" i="39"/>
  <c r="D100" i="39"/>
  <c r="D99" i="39"/>
  <c r="D98" i="39"/>
  <c r="D97" i="39"/>
  <c r="D96" i="39"/>
  <c r="D95" i="39"/>
  <c r="D94" i="39"/>
  <c r="D93" i="39"/>
  <c r="D92" i="39"/>
  <c r="D91" i="39"/>
  <c r="D90" i="39"/>
  <c r="D89" i="39"/>
  <c r="D88" i="39"/>
  <c r="D87" i="39"/>
  <c r="D86" i="39"/>
  <c r="D85" i="39"/>
  <c r="D84" i="39"/>
  <c r="D83" i="39"/>
  <c r="D82" i="39"/>
  <c r="D81" i="39"/>
  <c r="D80" i="39"/>
  <c r="D79" i="39"/>
  <c r="D78" i="39"/>
  <c r="D77" i="39"/>
  <c r="D76" i="39"/>
  <c r="D75" i="39"/>
  <c r="D74" i="39"/>
  <c r="D73" i="39"/>
  <c r="D72" i="39"/>
  <c r="D71" i="39"/>
  <c r="D70" i="39"/>
  <c r="D69" i="39"/>
  <c r="D68" i="39"/>
  <c r="D67" i="39"/>
  <c r="D66" i="39"/>
  <c r="D65" i="39"/>
  <c r="D64" i="39"/>
  <c r="D63" i="39"/>
  <c r="D62" i="39"/>
  <c r="D61" i="39"/>
  <c r="D60" i="39"/>
  <c r="D59" i="39"/>
  <c r="D58" i="39"/>
  <c r="D57" i="39"/>
  <c r="D56" i="39"/>
  <c r="D55" i="39"/>
  <c r="D54" i="39"/>
  <c r="D53" i="39"/>
  <c r="D52" i="39"/>
  <c r="D51" i="39"/>
  <c r="D50" i="39"/>
  <c r="D49" i="39"/>
  <c r="D48" i="39"/>
  <c r="D47" i="39"/>
  <c r="D46" i="39"/>
  <c r="D45" i="39"/>
  <c r="D44" i="39"/>
  <c r="D43" i="39"/>
  <c r="D42" i="39"/>
  <c r="D41" i="39"/>
  <c r="D40" i="39"/>
  <c r="D39" i="39"/>
  <c r="D38" i="39"/>
  <c r="D37" i="39"/>
  <c r="D36" i="39"/>
  <c r="D35" i="39"/>
  <c r="D34" i="39"/>
  <c r="D33" i="39"/>
  <c r="D32" i="39"/>
  <c r="D31" i="39"/>
  <c r="D30" i="39"/>
  <c r="D29" i="39"/>
  <c r="D28" i="39"/>
  <c r="D27" i="39"/>
  <c r="D26" i="39"/>
  <c r="D25" i="39"/>
  <c r="D24" i="39"/>
  <c r="D23" i="39"/>
  <c r="D22" i="39"/>
  <c r="D21" i="39"/>
  <c r="D20" i="39"/>
  <c r="D19" i="39"/>
  <c r="D18" i="39"/>
  <c r="D17" i="39"/>
  <c r="D16" i="39"/>
  <c r="D15" i="39"/>
  <c r="D14" i="39"/>
  <c r="D13" i="39"/>
  <c r="D12" i="39"/>
  <c r="D11" i="39"/>
  <c r="D10" i="39"/>
  <c r="D9" i="39"/>
  <c r="D8" i="39"/>
  <c r="D7" i="39"/>
  <c r="D6" i="39"/>
  <c r="D5" i="39"/>
  <c r="D4" i="39"/>
  <c r="H6" i="56" l="1"/>
  <c r="G6" i="56"/>
  <c r="I29" i="41"/>
  <c r="I7" i="41" l="1"/>
  <c r="I28" i="41" s="1"/>
  <c r="H7" i="41"/>
  <c r="H28" i="41" s="1"/>
  <c r="J7" i="41" l="1"/>
  <c r="N7" i="41" s="1"/>
  <c r="J28" i="41"/>
  <c r="N28" i="41" s="1"/>
  <c r="J31" i="41"/>
  <c r="N31" i="41" s="1"/>
  <c r="H29" i="41"/>
  <c r="H37" i="41"/>
  <c r="J29" i="41" l="1"/>
  <c r="N29" i="41" s="1"/>
  <c r="G28" i="56" l="1"/>
  <c r="G39" i="56" s="1"/>
  <c r="H21" i="56"/>
  <c r="H23" i="56" l="1"/>
  <c r="H24" i="56" s="1"/>
  <c r="I6" i="56"/>
  <c r="G21" i="56"/>
  <c r="G41" i="56" l="1"/>
  <c r="G42" i="56" s="1"/>
  <c r="G23" i="56"/>
  <c r="G24" i="56" s="1"/>
  <c r="I5" i="25" l="1"/>
  <c r="I6" i="25"/>
  <c r="I7" i="25"/>
  <c r="I8" i="25"/>
  <c r="I9" i="25"/>
  <c r="I10" i="25"/>
  <c r="I11" i="25"/>
  <c r="I12" i="25"/>
  <c r="I13" i="25"/>
  <c r="I14" i="25"/>
  <c r="I15" i="25"/>
  <c r="I16" i="25"/>
  <c r="I17" i="25"/>
  <c r="I18" i="25"/>
  <c r="I19" i="25"/>
  <c r="I20" i="25"/>
  <c r="I21" i="25"/>
  <c r="I22" i="25"/>
  <c r="I23" i="25"/>
  <c r="I24" i="25"/>
  <c r="I25" i="25"/>
  <c r="I26" i="25"/>
  <c r="I27" i="25"/>
  <c r="I28" i="25"/>
  <c r="I29" i="25"/>
  <c r="I30" i="25"/>
  <c r="I31" i="25"/>
  <c r="I32" i="25"/>
  <c r="I33" i="25"/>
  <c r="I34" i="25"/>
  <c r="I35" i="25"/>
  <c r="I36" i="25"/>
  <c r="I37" i="25"/>
  <c r="I38" i="25"/>
  <c r="I39" i="25"/>
  <c r="I40" i="25"/>
  <c r="I41" i="25"/>
  <c r="I4" i="25"/>
  <c r="J5" i="25"/>
  <c r="J6" i="25"/>
  <c r="J7" i="25"/>
  <c r="J8" i="25"/>
  <c r="J9" i="25"/>
  <c r="J10" i="25"/>
  <c r="J11" i="25"/>
  <c r="J12" i="25"/>
  <c r="J13" i="25"/>
  <c r="J14" i="25"/>
  <c r="J15" i="25"/>
  <c r="J16" i="25"/>
  <c r="J17" i="25"/>
  <c r="J18" i="25"/>
  <c r="J19" i="25"/>
  <c r="J20" i="25"/>
  <c r="J21" i="25"/>
  <c r="J22" i="25"/>
  <c r="J23" i="25"/>
  <c r="J24" i="25"/>
  <c r="J25" i="25"/>
  <c r="J26" i="25"/>
  <c r="J27" i="25"/>
  <c r="J28" i="25"/>
  <c r="J29" i="25"/>
  <c r="J30" i="25"/>
  <c r="J31" i="25"/>
  <c r="J32" i="25"/>
  <c r="J33" i="25"/>
  <c r="J34" i="25"/>
  <c r="J35" i="25"/>
  <c r="J36" i="25"/>
  <c r="J37" i="25"/>
  <c r="J38" i="25"/>
  <c r="J39" i="25"/>
  <c r="J40" i="25"/>
  <c r="J41" i="25"/>
  <c r="J4" i="25"/>
  <c r="K7" i="25" l="1"/>
  <c r="K6" i="25"/>
  <c r="K40" i="25"/>
  <c r="K8" i="25"/>
  <c r="K31" i="25"/>
  <c r="K20" i="25"/>
  <c r="K41" i="25"/>
  <c r="K33" i="25"/>
  <c r="K9" i="25"/>
  <c r="K22" i="25"/>
  <c r="K21" i="25"/>
  <c r="K10" i="25"/>
  <c r="K18" i="25"/>
  <c r="K4" i="25"/>
  <c r="K35" i="25"/>
  <c r="K27" i="25"/>
  <c r="K37" i="25"/>
  <c r="K29" i="25"/>
  <c r="K26" i="25"/>
  <c r="K13" i="25"/>
  <c r="K5" i="25"/>
  <c r="K34" i="25"/>
  <c r="K25" i="25"/>
  <c r="K17" i="25"/>
  <c r="K19" i="25"/>
  <c r="K11" i="25"/>
  <c r="K32" i="25"/>
  <c r="K24" i="25"/>
  <c r="K16" i="25"/>
  <c r="K38" i="25"/>
  <c r="K30" i="25"/>
  <c r="K14" i="25"/>
  <c r="K39" i="25"/>
  <c r="K23" i="25"/>
  <c r="K15" i="25"/>
  <c r="K36" i="25"/>
  <c r="K28" i="25"/>
  <c r="J42" i="25"/>
  <c r="I42" i="25"/>
  <c r="K12" i="25"/>
  <c r="K42" i="25" l="1"/>
  <c r="I38" i="20" l="1"/>
  <c r="I37" i="20"/>
  <c r="I36" i="20"/>
  <c r="I35" i="20"/>
  <c r="I34" i="20"/>
  <c r="I33" i="20"/>
  <c r="I32" i="20"/>
  <c r="I31" i="20"/>
  <c r="I30" i="20"/>
  <c r="I29" i="20"/>
  <c r="I28" i="20"/>
  <c r="I27" i="20"/>
  <c r="I26" i="20"/>
  <c r="I25" i="20"/>
  <c r="I24" i="20"/>
  <c r="I23" i="20"/>
  <c r="I22" i="20"/>
  <c r="I21" i="20"/>
  <c r="I20" i="20"/>
  <c r="I19" i="20"/>
  <c r="I18" i="20"/>
  <c r="I17" i="20"/>
  <c r="I16" i="20"/>
  <c r="I15" i="20"/>
  <c r="I14" i="20"/>
  <c r="I13" i="20"/>
  <c r="I12" i="20"/>
  <c r="I11" i="20"/>
  <c r="I10" i="20"/>
  <c r="I9" i="20"/>
  <c r="I7" i="20"/>
  <c r="I6" i="20"/>
  <c r="I5" i="20"/>
  <c r="I21" i="56" l="1"/>
</calcChain>
</file>

<file path=xl/sharedStrings.xml><?xml version="1.0" encoding="utf-8"?>
<sst xmlns="http://schemas.openxmlformats.org/spreadsheetml/2006/main" count="58914" uniqueCount="4549">
  <si>
    <t>Empreendimento Ajustado</t>
  </si>
  <si>
    <t>Empresa Ajustada</t>
  </si>
  <si>
    <t>Banco</t>
  </si>
  <si>
    <t>Agência</t>
  </si>
  <si>
    <t>Conta</t>
  </si>
  <si>
    <t>Data</t>
  </si>
  <si>
    <t>Descrição</t>
  </si>
  <si>
    <t>Complemento</t>
  </si>
  <si>
    <t>Documento</t>
  </si>
  <si>
    <t>Créditos</t>
  </si>
  <si>
    <t>Débitos</t>
  </si>
  <si>
    <t>Valor</t>
  </si>
  <si>
    <t>Aux Abs</t>
  </si>
  <si>
    <t>Aux</t>
  </si>
  <si>
    <t>Mês</t>
  </si>
  <si>
    <t>Classificação</t>
  </si>
  <si>
    <t>Jardins</t>
  </si>
  <si>
    <t>Consolação</t>
  </si>
  <si>
    <t>Itaú</t>
  </si>
  <si>
    <t>51562-2</t>
  </si>
  <si>
    <t>SISPAG PAG TIT 15008360</t>
  </si>
  <si>
    <t/>
  </si>
  <si>
    <t>SISPAG PAG TIT 16008360</t>
  </si>
  <si>
    <t>SISPAG FORNECEDORES</t>
  </si>
  <si>
    <t>TED 237.3396.NC H E E P</t>
  </si>
  <si>
    <t>SISPAG PAG TIT 67714651</t>
  </si>
  <si>
    <t>REND PAGO APLIC AUT MAIS</t>
  </si>
  <si>
    <t>SISPAG PAG TIT BANCO 00</t>
  </si>
  <si>
    <t>SISPAG PAG TIT BANCO 23</t>
  </si>
  <si>
    <t>SISPAG TRIBUTOS</t>
  </si>
  <si>
    <t>SISPAG FORNECEDORES TED</t>
  </si>
  <si>
    <t>PIX TRANSF NC HOLD20/03</t>
  </si>
  <si>
    <t>TAR C/C SISPAG</t>
  </si>
  <si>
    <t>TAR TED SISPAG</t>
  </si>
  <si>
    <t>PIX TRANSF NC HOLD02/04</t>
  </si>
  <si>
    <t>TAR MANUT CONTA 03/24</t>
  </si>
  <si>
    <t>TAR PIX PGTO TRANSF</t>
  </si>
  <si>
    <t>SISPAG PAG TIT BANCO 03</t>
  </si>
  <si>
    <t>SISPAG CAMPO S BEN GES</t>
  </si>
  <si>
    <t>SISPAG PAG TIT BANCO 10</t>
  </si>
  <si>
    <t>SISPAG PAG TIT 10941721</t>
  </si>
  <si>
    <t>Ipiranga</t>
  </si>
  <si>
    <t>Bradesco</t>
  </si>
  <si>
    <t>6222-7</t>
  </si>
  <si>
    <t>RECEBIMENTO FORNECEDOR</t>
  </si>
  <si>
    <t>NC HOLDING EMPREENDIMENTOS E</t>
  </si>
  <si>
    <t>TARIFA MANUTENCAO C/C</t>
  </si>
  <si>
    <t>TAR.MANUT.C/C</t>
  </si>
  <si>
    <t>TRANSF CC PARA CC PJ</t>
  </si>
  <si>
    <t>PAGTO ELETRON COBRANCA</t>
  </si>
  <si>
    <t>CETESB</t>
  </si>
  <si>
    <t>MATRICULA 1</t>
  </si>
  <si>
    <t>MATRICULA 2</t>
  </si>
  <si>
    <t>MATRICULA 3</t>
  </si>
  <si>
    <t>MATRICULA 4</t>
  </si>
  <si>
    <t>MATRICULA 5</t>
  </si>
  <si>
    <t>MATRICULA 6</t>
  </si>
  <si>
    <t>MATRICULA 7</t>
  </si>
  <si>
    <t>MATRICULA 8</t>
  </si>
  <si>
    <t>MATRICULA 9</t>
  </si>
  <si>
    <t>MATRICULA 10</t>
  </si>
  <si>
    <t>MATRICULA 11</t>
  </si>
  <si>
    <t>NF 5260</t>
  </si>
  <si>
    <t>PAGTO ELETRONICO TRIBUTO</t>
  </si>
  <si>
    <t>INTERNET --RECEITA FEDERAL/SP</t>
  </si>
  <si>
    <t>TRANSFERENCIA PIX</t>
  </si>
  <si>
    <t>DES: MIRNA MARIA PEDRO 21/11</t>
  </si>
  <si>
    <t>DES: mario pedro filho 21/11</t>
  </si>
  <si>
    <t>DES: manuela ziloti pedro 21/11</t>
  </si>
  <si>
    <t>DES: marcos pedro 21/11</t>
  </si>
  <si>
    <t>DES: CLEYDE MALUF ALVES 21/11</t>
  </si>
  <si>
    <t>DES: ELIANE MALUF ALVES DE 21/11</t>
  </si>
  <si>
    <t>INTERNET --PMSP SP</t>
  </si>
  <si>
    <t>TARIFA BANCARIA</t>
  </si>
  <si>
    <t>TRANSF PGTO PIX</t>
  </si>
  <si>
    <t>NF 11194</t>
  </si>
  <si>
    <t>CAMPANHA JARDINS</t>
  </si>
  <si>
    <t>CAMPANHA JARDINS 1</t>
  </si>
  <si>
    <t>CAMPANHA JARDINS 2</t>
  </si>
  <si>
    <t>DES: FRANQUE DELMO ELOIA 27/11</t>
  </si>
  <si>
    <t>DES: NC HOLDING EMPREENDIM 12/12</t>
  </si>
  <si>
    <t>CONTA DE LUZ</t>
  </si>
  <si>
    <t>INTERNET --ENEL DISTRIBUICAO/SP</t>
  </si>
  <si>
    <t>TAR MANUT CONTA 04/24</t>
  </si>
  <si>
    <t>SISPAG CONSOLIDADO</t>
  </si>
  <si>
    <t>TED-TRANSF ELET DISPON</t>
  </si>
  <si>
    <t>REMET.COMPANHIA PROVINCIA</t>
  </si>
  <si>
    <t>APLICACAO CDB 1563396</t>
  </si>
  <si>
    <t>RESG/VENCTO CDB 1723396</t>
  </si>
  <si>
    <t>RESG/VENCTO CDB 1733396</t>
  </si>
  <si>
    <t>CET</t>
  </si>
  <si>
    <t>INTERNET --P.M SAO PAULO/SP</t>
  </si>
  <si>
    <t>DES: DEMOLICOM DEMOLICOES 21/06</t>
  </si>
  <si>
    <t>DES: SELECT COLOR ARTES 21/06</t>
  </si>
  <si>
    <t>DES: CA2 CONSULTORES AMBIE 21/06</t>
  </si>
  <si>
    <t>DES: BELINHA DECORACOES 21/06</t>
  </si>
  <si>
    <t>DES: MANEXT PROMOCOES E EV 21/06</t>
  </si>
  <si>
    <t>NF 118744</t>
  </si>
  <si>
    <t>DES: PAISAGISMO ALEX HANAZ 24/06</t>
  </si>
  <si>
    <t>DES: DEMOLICOM DEMOLICOES 24/06</t>
  </si>
  <si>
    <t>RESG/VENCTO CDB 1773396</t>
  </si>
  <si>
    <t>NF 14312658</t>
  </si>
  <si>
    <t>14312680</t>
  </si>
  <si>
    <t>DES: assistec engenharia a 25/06</t>
  </si>
  <si>
    <t>DES: norsk empreendimentos 25/06</t>
  </si>
  <si>
    <t>DES: HENRIQUE PADILHA SANT 26/06</t>
  </si>
  <si>
    <t>DES: 49 034 211 AMARO ALVE 27/06</t>
  </si>
  <si>
    <t>RESG/VENCTO CDB 1803396 160.000,00 294.014,14</t>
  </si>
  <si>
    <t>MOCHILAS NF 173</t>
  </si>
  <si>
    <t>NF 9710</t>
  </si>
  <si>
    <t>DES: fernanda marques arqu 28/06</t>
  </si>
  <si>
    <t>DES: PORTELLA ALARCON ENG 28/06</t>
  </si>
  <si>
    <t>DES: PC CORTE E DOBRA COM 28/06</t>
  </si>
  <si>
    <t>DES: amarildo crescencio d 28/06</t>
  </si>
  <si>
    <t>DES: figueiredo associados 28/06</t>
  </si>
  <si>
    <t>DES: ELYON SOLUCOES GRAFIC 28/06</t>
  </si>
  <si>
    <t>DES: lc design de interior 28/06</t>
  </si>
  <si>
    <t>DES: ALEX SANDRO CAMPELO D 28/06</t>
  </si>
  <si>
    <t>Província</t>
  </si>
  <si>
    <t>Itaú Centralizadora</t>
  </si>
  <si>
    <t>18593-7</t>
  </si>
  <si>
    <t>RESGATE CDB</t>
  </si>
  <si>
    <t>TAR MANUT CONTA 05/24</t>
  </si>
  <si>
    <t>SISPAG PAG TIT 48513229</t>
  </si>
  <si>
    <t>TAR BLOQUETO ITAU</t>
  </si>
  <si>
    <t>SISPAG TRANSF TITULARID</t>
  </si>
  <si>
    <t>TAR SISPAG TIT OUTRO BCO</t>
  </si>
  <si>
    <t>FT CERTIF RECEB IMOB</t>
  </si>
  <si>
    <t>TAR MANUT CONTA    05/24</t>
  </si>
  <si>
    <t>DI  APLICACAO CDB</t>
  </si>
  <si>
    <t>PLU APLICACAO CDB</t>
  </si>
  <si>
    <t>CERT RECEBIVEIS IMOBIL</t>
  </si>
  <si>
    <t>APL APLIC AUT MAIS</t>
  </si>
  <si>
    <t>TAR MANUT CONTA 02/24</t>
  </si>
  <si>
    <t>SISPAG    PAG TIT BANCO 0</t>
  </si>
  <si>
    <t>RES APLIC AUT MAIS</t>
  </si>
  <si>
    <t>SISPAG  PAG TIT BANCO 23</t>
  </si>
  <si>
    <t>SISPAG  NETCORP CONSOLAC</t>
  </si>
  <si>
    <t>FT  CERTIF RECEB IMOB</t>
  </si>
  <si>
    <t>SISPAG CIA PROV SECURIT</t>
  </si>
  <si>
    <t>TAR MANUT CONTA 10/23</t>
  </si>
  <si>
    <t>PAGTO ELETRON  COBRANCA NF 80874</t>
  </si>
  <si>
    <t>28</t>
  </si>
  <si>
    <t>TARIFA BANCARIA TRANSF PGTO PIX</t>
  </si>
  <si>
    <t>270624</t>
  </si>
  <si>
    <t>TRANSFERENCIA PIX DES: relevo topografia ltd 01/07</t>
  </si>
  <si>
    <t>611314</t>
  </si>
  <si>
    <t>611325</t>
  </si>
  <si>
    <t>TRANSFERENCIA PIX DES: ETRA ARQUITETURA DE S 01/07</t>
  </si>
  <si>
    <t>621360</t>
  </si>
  <si>
    <t>TAR MANUT CONTA    06/24</t>
  </si>
  <si>
    <t>PAGTO ELETRON  COBRANCA NF 7476</t>
  </si>
  <si>
    <t>25</t>
  </si>
  <si>
    <t>PAGTO ELETRON  COBRANCA NF 7477</t>
  </si>
  <si>
    <t>26</t>
  </si>
  <si>
    <t>280624</t>
  </si>
  <si>
    <t>APLIC.INVEST FACIL</t>
  </si>
  <si>
    <t>3295238</t>
  </si>
  <si>
    <t>Aplicação / Resgate</t>
  </si>
  <si>
    <t>TRANSFERENCIA PIX DES: neorama filmes ltda m 02/07</t>
  </si>
  <si>
    <t>1046217</t>
  </si>
  <si>
    <t>TRANSFERENCIA PIX DES: ALEX SANDRO CAMPELO D 02/07</t>
  </si>
  <si>
    <t>1046249</t>
  </si>
  <si>
    <t>TAR MANUT CONTA 06/24</t>
  </si>
  <si>
    <t> 6327</t>
  </si>
  <si>
    <t>RESGATE INVEST FACIL</t>
  </si>
  <si>
    <t>10724</t>
  </si>
  <si>
    <t>20724</t>
  </si>
  <si>
    <t>RESG/VENCTO CDB</t>
  </si>
  <si>
    <t>1873396</t>
  </si>
  <si>
    <t>PAGTO ELETRON  COBRANCA DECORACADO ILUMINICAO STAND</t>
  </si>
  <si>
    <t>29</t>
  </si>
  <si>
    <t>PAGTO ELETRON  COBRANCA PALOSA NF 992</t>
  </si>
  <si>
    <t>36</t>
  </si>
  <si>
    <t>6788669</t>
  </si>
  <si>
    <t>TRANSFERENCIA PIX DES: PLANET DESIGN E COMUN 05/07</t>
  </si>
  <si>
    <t>819268</t>
  </si>
  <si>
    <t>TRANSFERENCIA PIX DES: mc silva sociedade in 05/07</t>
  </si>
  <si>
    <t>825354</t>
  </si>
  <si>
    <t>TRANSFERENCIA PIX DES: APARECIDO ULISSES ARA 05/07</t>
  </si>
  <si>
    <t>1246593</t>
  </si>
  <si>
    <t>RENTAB.INVEST FACILCRED*</t>
  </si>
  <si>
    <t>PAGTO ELETRON  COBRANCA NF 700 KABURE COM TIJOLOS</t>
  </si>
  <si>
    <t>33</t>
  </si>
  <si>
    <t>PAGTO ELETRON  COBRANCA NF 83737 TELHAS</t>
  </si>
  <si>
    <t>34</t>
  </si>
  <si>
    <t>PAGTO ELETRON  COBRANCA MINERADORA NF 119970 PEDRA</t>
  </si>
  <si>
    <t>35</t>
  </si>
  <si>
    <t>PAGTO ELETRONICO TRIBUTO INTERNET --PMSP SP</t>
  </si>
  <si>
    <t>5939900</t>
  </si>
  <si>
    <t>TARIFA MANUTENCAO C/C TAR.MANUT.C/C</t>
  </si>
  <si>
    <t>TRANSFERENCIA PIX DES: ESTUDIO FAVO ARQUITET 08/07</t>
  </si>
  <si>
    <t>606408</t>
  </si>
  <si>
    <t>TRANSFERENCIA PIX DES: A MOREIRA DA SILVA TE 08/07</t>
  </si>
  <si>
    <t>607557</t>
  </si>
  <si>
    <t>TRANSFERENCIA PIX DES: THE GUARDIAN SERVIÇOS 08/07</t>
  </si>
  <si>
    <t>1824157</t>
  </si>
  <si>
    <t>PAGTO ELETRON  COBRANCA NF 4953 PROJETO TRAT DE AGUA</t>
  </si>
  <si>
    <t>30</t>
  </si>
  <si>
    <t>PAGTO ELETRON  COBRANCA V. FANTINATY NF 703</t>
  </si>
  <si>
    <t>31</t>
  </si>
  <si>
    <t>50724</t>
  </si>
  <si>
    <t>5559994</t>
  </si>
  <si>
    <t>5879958</t>
  </si>
  <si>
    <t>5939929</t>
  </si>
  <si>
    <t>5939939</t>
  </si>
  <si>
    <t>TRANSFERENCIA PIX DES: angelo montalbano     10/07</t>
  </si>
  <si>
    <t>1115262</t>
  </si>
  <si>
    <t>80724</t>
  </si>
  <si>
    <t>TRANSFERENCIA PIX DES: ALEX SANDRO CAMPELO D 11/07</t>
  </si>
  <si>
    <t>1722485</t>
  </si>
  <si>
    <t>1943396</t>
  </si>
  <si>
    <t>PAGTO ELETRON  COBRANCA NF 583436 ATLANTA</t>
  </si>
  <si>
    <t>32</t>
  </si>
  <si>
    <t>PAGTO ELETRON  COBRANCA FACEBOOK</t>
  </si>
  <si>
    <t>37</t>
  </si>
  <si>
    <t>PAGFOR C/C R TIME SD L</t>
  </si>
  <si>
    <t>339612</t>
  </si>
  <si>
    <t>TAR CC REAL TIME PAGFOR</t>
  </si>
  <si>
    <t>TAR SERV TED STR PAGFOR</t>
  </si>
  <si>
    <t>PFOR TIT OUTROS BANCOS</t>
  </si>
  <si>
    <t>100724</t>
  </si>
  <si>
    <t>PAGFOR TED STR SD DISP</t>
  </si>
  <si>
    <t>PFOR TIT BRADESCO SD L</t>
  </si>
  <si>
    <t>427212</t>
  </si>
  <si>
    <t>425300</t>
  </si>
  <si>
    <t>TRANSFERENCIA PIX DES: AMARO ALVES DE ABREU  12/07</t>
  </si>
  <si>
    <t>606476</t>
  </si>
  <si>
    <t>TRANSFERENCIA PIX DES: PEDRO EIJI SASAKI     12/07</t>
  </si>
  <si>
    <t>8155059</t>
  </si>
  <si>
    <t>PIX QR CODE DINAMICO DES: Google Brasil Interne 12/07</t>
  </si>
  <si>
    <t>1455511</t>
  </si>
  <si>
    <t>339615</t>
  </si>
  <si>
    <t>110724</t>
  </si>
  <si>
    <t>5939905</t>
  </si>
  <si>
    <t>5939930</t>
  </si>
  <si>
    <t>5939941</t>
  </si>
  <si>
    <t>5939981</t>
  </si>
  <si>
    <t>5939995</t>
  </si>
  <si>
    <t>5939997</t>
  </si>
  <si>
    <t>120724</t>
  </si>
  <si>
    <t>PAGTO ELETRON  COBRANCA SAINT GOBAIN NF 615356201</t>
  </si>
  <si>
    <t>38</t>
  </si>
  <si>
    <t>PAGTO ELETRON  COBRANCA OFICINA DO TAPETE NF 10892</t>
  </si>
  <si>
    <t>39</t>
  </si>
  <si>
    <t>PAGTO ELETRON  COBRANCA COBREFLEX NF 16507</t>
  </si>
  <si>
    <t>40</t>
  </si>
  <si>
    <t>PAGTO ELETRON  COBRANCA CORTESIA NF 81273</t>
  </si>
  <si>
    <t>41</t>
  </si>
  <si>
    <t>PAGTO ELETRON  COBRANCA ATLANTA NF 587029</t>
  </si>
  <si>
    <t>42</t>
  </si>
  <si>
    <t>PAGTO ELETRON  COBRANCA ATLANTA NF 587030</t>
  </si>
  <si>
    <t>43</t>
  </si>
  <si>
    <t>PAGTO ELETRON  COBRANCA ATLANTA NF 587245</t>
  </si>
  <si>
    <t>44</t>
  </si>
  <si>
    <t>PAGTO ELETRONICO TRIBUTO INTERNET --RECEITA FEDERAL/SP</t>
  </si>
  <si>
    <t>5300109</t>
  </si>
  <si>
    <t>5300287</t>
  </si>
  <si>
    <t>5300290</t>
  </si>
  <si>
    <t>5300754</t>
  </si>
  <si>
    <t>5300833</t>
  </si>
  <si>
    <t>5302550</t>
  </si>
  <si>
    <t>5304428</t>
  </si>
  <si>
    <t>5304951</t>
  </si>
  <si>
    <t>5305192</t>
  </si>
  <si>
    <t>5306535</t>
  </si>
  <si>
    <t>5307344</t>
  </si>
  <si>
    <t>5307351</t>
  </si>
  <si>
    <t>5307479</t>
  </si>
  <si>
    <t>5308478</t>
  </si>
  <si>
    <t>5308915</t>
  </si>
  <si>
    <t>5309208</t>
  </si>
  <si>
    <t>5309596</t>
  </si>
  <si>
    <t>TRANSFERENCIA PIX DES: FERNANDES FILHO APROV 18/07</t>
  </si>
  <si>
    <t>1426429</t>
  </si>
  <si>
    <t>CONTA DE LUZ INTERNET --ENEL DISTRIBUICAO/SP</t>
  </si>
  <si>
    <t>5971597</t>
  </si>
  <si>
    <t> 9132</t>
  </si>
  <si>
    <t>180724</t>
  </si>
  <si>
    <t> 9129</t>
  </si>
  <si>
    <t> 4175</t>
  </si>
  <si>
    <t> 4464</t>
  </si>
  <si>
    <t> 6717</t>
  </si>
  <si>
    <t>RESGATE INVEST FACIL 425300</t>
  </si>
  <si>
    <t>TARIFA BANCARIA | TRANSF PGTO PIX</t>
  </si>
  <si>
    <t>TED DEVOLVIDA* | 01-CONTA DESTINATARIA ENCERRADA</t>
  </si>
  <si>
    <t>TED DEVOLVIDA* | 03-DIVERG. CPF/CNPJ DESTINAT</t>
  </si>
  <si>
    <t>RESG/VENCTO CDB 2153396</t>
  </si>
  <si>
    <t>PAGFOR C/C R TIME SD L 339602</t>
  </si>
  <si>
    <t>TAR CC REAL TIME PAGFOR 339602</t>
  </si>
  <si>
    <t>TAR SERV TED STR PAGFOR 339602</t>
  </si>
  <si>
    <t>PFOR TIT OUTROS BANCOS 339602</t>
  </si>
  <si>
    <t>PAGFOR TED STR SD DISP 339602</t>
  </si>
  <si>
    <t>PFOR TIT BRADESCO SD L 427202</t>
  </si>
  <si>
    <t>BRADESCO NET EMPRESA | NET EMPRESA DARF 2170</t>
  </si>
  <si>
    <t>APLIC.INVEST FACIL 2338377</t>
  </si>
  <si>
    <t>TRANSFERENCIA PIX | DES: ABBSOLUTE MARKETING I 02/08</t>
  </si>
  <si>
    <t>TRANSFERENCIA PIX | DES: ALEX SANDRO CAMPELO D 02/08</t>
  </si>
  <si>
    <t>TRANSFERENCIA PIX | DES: MANOEL MESSIAS DA SIL 02/08</t>
  </si>
  <si>
    <t>TRANSFERENCIA PIX | DES: ROBSON LIRA MARTINS 02/08</t>
  </si>
  <si>
    <t>RESGATE INVEST FACIL 2338377</t>
  </si>
  <si>
    <t>RENTAB.INVEST FACILCRED* 425300</t>
  </si>
  <si>
    <t>RENTAB.INVEST FACILCRED* 2338377</t>
  </si>
  <si>
    <t>PAGFOR C/C R TIME SD L 339605</t>
  </si>
  <si>
    <t>TAR CC REAL TIME PAGFOR 339605</t>
  </si>
  <si>
    <t>TAR SERV TED STR PAGFOR 339605</t>
  </si>
  <si>
    <t>PFOR TIT OUTROS BANCOS 339605</t>
  </si>
  <si>
    <t>PAGFOR TED STR SD DISP 339605</t>
  </si>
  <si>
    <t>TAR SERV TED STR PAGFOR 339606</t>
  </si>
  <si>
    <t>PAGFOR TED STR SD DISP 339606</t>
  </si>
  <si>
    <t>TRANSFERENCIA PIX | DES: ALEX SANDRO CAMPELO D 06/08</t>
  </si>
  <si>
    <t>PAGTO ELETRON COBRANCA | SEGURO MEETING</t>
  </si>
  <si>
    <t>TAR SERV TED STR PAGFOR 339607</t>
  </si>
  <si>
    <t>PFOR TIT OUTROS BANCOS 339607</t>
  </si>
  <si>
    <t>PAGTO ELETRONICO TRIBUTO | INTERNET --PMSP SP</t>
  </si>
  <si>
    <t>PAGFOR TED STR SD DISP 339607</t>
  </si>
  <si>
    <t>TRANSFERENCIA PIX | DES: PITANGUI MOLDURAS E D 07/08</t>
  </si>
  <si>
    <t>TAR SERV TED STR PAGFOR 339608</t>
  </si>
  <si>
    <t>PAGFOR TED STR SD DISP 339608</t>
  </si>
  <si>
    <t>TRANSFERENCIA PIX | DES: FD SERVICOS E MAQUETE 08/08</t>
  </si>
  <si>
    <t>RESG/VENCTO CDB 2223396</t>
  </si>
  <si>
    <t>PAGTO ELETRON COBRANCA | MIDIA ON</t>
  </si>
  <si>
    <t>TAR SERV TED STR PAGFOR 339609</t>
  </si>
  <si>
    <t>PAGFOR TED STR SD DISP 339609</t>
  </si>
  <si>
    <t>PFOR TIT BRADESCO SD L 427209</t>
  </si>
  <si>
    <t>TRANSFERENCIA PIX | DES: LEILANE TABORDA 09/08</t>
  </si>
  <si>
    <t>PFOR TIT OUTROS BANCOS 339612</t>
  </si>
  <si>
    <t>TRANSFERENCIA PIX | DES: ASPENS SOLUCOES INTEG 12/08</t>
  </si>
  <si>
    <t>PFOR TIT OUTROS BANCOS 339613</t>
  </si>
  <si>
    <t>TRANSFERENCIA PIX | DES: ADL SUCOS E LANCHES L 13/08</t>
  </si>
  <si>
    <t>TRANSF CC PARA CC PJ | NC HOLDING EMPREENDIMENTOS E 3396551 | PAR</t>
  </si>
  <si>
    <t>RESG/VENCTO CDB 2273396</t>
  </si>
  <si>
    <t>PAGTO ELETRON COBRANCA | FILTRO DE AGUA</t>
  </si>
  <si>
    <t>TRANSFERENCIA PIX | DES: ANANDA MARKETING DIGI 14/08</t>
  </si>
  <si>
    <t>TRANSFERENCIA PIX 8165211</t>
  </si>
  <si>
    <t>TRANSFERENCIA PIX | DES: ALEX SANDRO CAMPELO D 15/08</t>
  </si>
  <si>
    <t>CONTA DE TELEFONE | INTERNET --TELEFONICA BRASIL S/</t>
  </si>
  <si>
    <t>TAR SERV TED STR PAGFOR 339616</t>
  </si>
  <si>
    <t>PFOR TIT OUTROS BANCOS 339616</t>
  </si>
  <si>
    <t>PAGFOR TED STR SD DISP 339616</t>
  </si>
  <si>
    <t>TRANSFERENCIA PIX | DES: MARCELO HENRIQUE DA S 16/08</t>
  </si>
  <si>
    <t>TRANSFERENCIA PIX | DES: ADL SUCOS E LANCHES L 16/08</t>
  </si>
  <si>
    <t>PAGTO ELETRON COBRANCA | CARTAO CAFE DA MANHA 48 | CORRETORES</t>
  </si>
  <si>
    <t>PAGFOR C/C R TIME SD L 339619</t>
  </si>
  <si>
    <t>TAR CC REAL TIME PAGFOR 339619</t>
  </si>
  <si>
    <t>PFOR TIT OUTROS BANCOS 339619</t>
  </si>
  <si>
    <t>TRANSFERENCIA PIX | DES: ADL SUCOS E LANCHES L 19/08</t>
  </si>
  <si>
    <t>TRANSFERENCIA PIX | DES: ALEX SANDRO CAMPELO D 19/08</t>
  </si>
  <si>
    <t>TRANSFERENCIA PIX | DES: FELIPE DE ANDRADE AZE 19/08</t>
  </si>
  <si>
    <t>TRANSF CC PARA CC PJ | NC HOLDING EMPREENDIMENTOS E 3396503 | PAR</t>
  </si>
  <si>
    <t>PAGTO ELETRONICO TRIBUTO | INTERNET --RECEITA FEDERAL/SP</t>
  </si>
  <si>
    <t>TED-TRANSF ELET DISPON | REMET.COMPANHIA PROVINCIA</t>
  </si>
  <si>
    <t>APLIC.INVEST FACIL 3054664</t>
  </si>
  <si>
    <t>TRANSFERENCIA PIX | DES: ADEGA W D RANGEL 21/08</t>
  </si>
  <si>
    <t>TRANSFERENCIA PIX | DES: ADL SUCOS E LANCHES L 21/08</t>
  </si>
  <si>
    <t>TRANSFERENCIA PIX | DES: 13 CARTORIO 21/08</t>
  </si>
  <si>
    <t>RESGATE INVEST FACIL 3054664</t>
  </si>
  <si>
    <t>RENTAB.INVEST FACILCRED* 3054664</t>
  </si>
  <si>
    <t>PAGTO ELETRON COBRANCA | 47593901</t>
  </si>
  <si>
    <t>TRANSF PGTO PIX 190824</t>
  </si>
  <si>
    <t>PAGTO ELETRON COBRANCA | FITA ANTIDERRAPANTE</t>
  </si>
  <si>
    <t>PAGTO ELETRON COBRANCA | 384</t>
  </si>
  <si>
    <t>PAGTO ELETRON COBRANCA | 383</t>
  </si>
  <si>
    <t>PAGTO ELETRON COBRANCA | 796</t>
  </si>
  <si>
    <t>APLIC.INVEST FACIL 4253760</t>
  </si>
  <si>
    <t>TRANSFERENCIA PIX | DES: ADL SUCOS E LANCHES L 23/08</t>
  </si>
  <si>
    <t>TRANSFERENCIA PIX | DES: IMIGRANTES MERCANTIL 23/08</t>
  </si>
  <si>
    <t>TRANSFERENCIA PIX | DES: WG DESIGN 23/08</t>
  </si>
  <si>
    <t>CONTA DE AGUA E ESGOTO | INTERNET --SABESP/SP</t>
  </si>
  <si>
    <t>RESGATE INVEST FACIL 4253760</t>
  </si>
  <si>
    <t>RENTAB.INVEST FACILCRED* 4253760</t>
  </si>
  <si>
    <t>TAR SERV TED STR PAGFOR 339626</t>
  </si>
  <si>
    <t>PFOR TIT OUTROS BANCOS 339626</t>
  </si>
  <si>
    <t>PAGFOR TED STR SD DISP 339626</t>
  </si>
  <si>
    <t>TRANSFERENCIA PIX | DES: WG DESIGN 26/08</t>
  </si>
  <si>
    <t>PAGTO ELETRON COBRANCA | NF 3731</t>
  </si>
  <si>
    <t>PAGTO ELETRON COBRANCA | NF 3776</t>
  </si>
  <si>
    <t>PAGTO ELETRON COBRANCA | NF 3749</t>
  </si>
  <si>
    <t>PAGTO ELETRON COBRANCA | 3701</t>
  </si>
  <si>
    <t>PAGTO ELETRON COBRANCA | 270824</t>
  </si>
  <si>
    <t>PAGTO ELETRON COBRANCA | DRY CONSTRUTION</t>
  </si>
  <si>
    <t>PAGTO ELETRON COBRANCA | ENEL 07 2024</t>
  </si>
  <si>
    <t>INTERNET --PMSP SP 5479970</t>
  </si>
  <si>
    <t>TRANSFERENCIA PIX | DES: DB SOLUCOES ARQUITETO 27/08</t>
  </si>
  <si>
    <t>TRANSFERENCIA PIX | DES: ADL SUCOS E LANCHES L 27/08</t>
  </si>
  <si>
    <t>TED DEVOLVIDA* | 02-AG.OU CTA DEST. INVALIDA</t>
  </si>
  <si>
    <t>RESG.AUTOM.INVEST FACIL* 300824</t>
  </si>
  <si>
    <t>PAGFOR C/C R TIME SD L 339630</t>
  </si>
  <si>
    <t>TAR CC REAL TIME PAGFOR 339630</t>
  </si>
  <si>
    <t>TAR SERV TED STR PAGFOR 339630</t>
  </si>
  <si>
    <t>PAGFOR TED STR SD DISP 339630</t>
  </si>
  <si>
    <t>PFOR TIT OUTROS BANCOS 339630</t>
  </si>
  <si>
    <t>PFOR TIT BRADESCO SD L 427230</t>
  </si>
  <si>
    <t>TRANSFERENCIA PIX | DES: MANOEL MESSIAS DA SIL 30/08</t>
  </si>
  <si>
    <t>PIX QR CODE DINAMICO | DES: CONSELHO REGIONAL DE 30/08</t>
  </si>
  <si>
    <t>TAR MANUT CONTA 07/24</t>
  </si>
  <si>
    <t>TAR MANUT CONTA    07/24</t>
  </si>
  <si>
    <t>SISPAG FORNECEDORES PAG TIT BANCO 001</t>
  </si>
  <si>
    <t>PAGTO ELETRONICO TRIBUTO | INTERNET --SP/SEFAZ-DARE</t>
  </si>
  <si>
    <t>PAGTO ELETRON COBRANCA | NF 591024</t>
  </si>
  <si>
    <t>PAGTO ELETRON COBRANCA | NF 591022</t>
  </si>
  <si>
    <t>PAGTO ELETRON COBRANCA | NF 594429</t>
  </si>
  <si>
    <t>PAGTO ELETRON COBRANCA | 594428</t>
  </si>
  <si>
    <t>PAGTO ELETRON COBRANCA | NF 0001</t>
  </si>
  <si>
    <t>TRANSFERENCIA PIX | DES: DB SOLUCOES ARQUITETO 05/09</t>
  </si>
  <si>
    <t>PAGTO ELETRON COBRANCA | NF 125171</t>
  </si>
  <si>
    <t>PFOR TIT OUTROS BANCOS 339606</t>
  </si>
  <si>
    <t>PAGTO ELETRON COBRANCA | RRT</t>
  </si>
  <si>
    <t>TARIFA REGISTRO COBRANCA | QUANDO DO REGISTRO 00000001</t>
  </si>
  <si>
    <t>CONTA DE TELEFONE | INTERNET --CLARO S.A.</t>
  </si>
  <si>
    <t>PIX QR CODE ESTATIC | REM: CRISTINA PACHECO RIBE 25/09</t>
  </si>
  <si>
    <t>TRANSFERENCIA PIX | REM: GIANLUCA PERINO 26/09</t>
  </si>
  <si>
    <t>TRANSFERENCIA PIX | REM: GIANLUCA PERINO 27/09</t>
  </si>
  <si>
    <t>TARIFA BANCARIA | LIQUIDACAO QRCODE PIX</t>
  </si>
  <si>
    <t>TRANSFERENCIA PIX | REM: GIANLUCA PERINO 28/09</t>
  </si>
  <si>
    <t>TRANSFERENCIA PIX | DES: WG DESIGN 30/09</t>
  </si>
  <si>
    <t>TRANSFERENCIA PIX | DES: JONAS BIRGER ARQUITET 30/09</t>
  </si>
  <si>
    <t>TRANSFERENCIA PIX | DES: G K V PORTAS AUTOMATI 30/09</t>
  </si>
  <si>
    <t>RENTAB.INVEST FACILCRED* 5292855</t>
  </si>
  <si>
    <t>RENTAB.INVEST FACILCRED* 4386517</t>
  </si>
  <si>
    <t>TAR MANUT CONTA    08/24</t>
  </si>
  <si>
    <t>TAR MANUT CONTA 08/24</t>
  </si>
  <si>
    <t>TAR MANUT CONTA    09/24</t>
  </si>
  <si>
    <t>PIX TRANSF  NETCORP16/10</t>
  </si>
  <si>
    <t>PIX TRANSF NETCORP29/10</t>
  </si>
  <si>
    <t>APLICACAO CDB DI</t>
  </si>
  <si>
    <t>PIX TRANSF FERNAND31/10</t>
  </si>
  <si>
    <t>TED-TRANSF ELET DISPON | REMET.JULIA MARIA CAMARGO</t>
  </si>
  <si>
    <t>7969567</t>
  </si>
  <si>
    <t>TRANSFERENCIA PIX | REM: CRISTINA PACHECO RIBE 01/10</t>
  </si>
  <si>
    <t>1211409</t>
  </si>
  <si>
    <t>TRANSFERENCIA PIX | DES: M E M MARTINS TEC LTD 01/10</t>
  </si>
  <si>
    <t>1645372</t>
  </si>
  <si>
    <t>TRANSFERENCIA PIX | DES: YUSUF ARQUITETURA PLA 01/10</t>
  </si>
  <si>
    <t>1645405</t>
  </si>
  <si>
    <t>5292855</t>
  </si>
  <si>
    <t>RENTAB.INVEST FACILCRED* 7754379</t>
  </si>
  <si>
    <t>7754379</t>
  </si>
  <si>
    <t>9006222</t>
  </si>
  <si>
    <t>PAGTO ELETRON COBRANCA | COM FERRO</t>
  </si>
  <si>
    <t>68</t>
  </si>
  <si>
    <t>PAGTO ELETRON COBRANCA | COM FERRO NF 49754</t>
  </si>
  <si>
    <t>69</t>
  </si>
  <si>
    <t>PAGTO ELETRON COBRANCA | LIMATEC NF 1040</t>
  </si>
  <si>
    <t>70</t>
  </si>
  <si>
    <t>PAGTO ELETRON COBRANCA | NF 3702</t>
  </si>
  <si>
    <t>71</t>
  </si>
  <si>
    <t>PAGTO ELETRON COBRANCA | 4041 NF</t>
  </si>
  <si>
    <t>72</t>
  </si>
  <si>
    <t>PAGTO ELETRON COBRANCA | 2107</t>
  </si>
  <si>
    <t>73</t>
  </si>
  <si>
    <t>PAGTO ELETRON COBRANCA | 184884 NF</t>
  </si>
  <si>
    <t>74</t>
  </si>
  <si>
    <t>PAGTO ELETRON COBRANCA | TELHA NORTE</t>
  </si>
  <si>
    <t>75</t>
  </si>
  <si>
    <t>PAGTO ELETRON COBRANCA | TELHA NORTE 618518</t>
  </si>
  <si>
    <t>76</t>
  </si>
  <si>
    <t>PAGTO ELETRON COBRANCA | 229728</t>
  </si>
  <si>
    <t>77</t>
  </si>
  <si>
    <t>PAGTO ELETRON COBRANCA | 169370</t>
  </si>
  <si>
    <t>78</t>
  </si>
  <si>
    <t>300924</t>
  </si>
  <si>
    <t>TRANSFERENCIA PIX | DES: ESTUDIO FAVO ARQUITET 02/10</t>
  </si>
  <si>
    <t>1600002</t>
  </si>
  <si>
    <t>TRANSFERENCIA PIX | DES: DONA DO DOCE BOLACHAR 02/10</t>
  </si>
  <si>
    <t>1600016</t>
  </si>
  <si>
    <t>TRANSFERENCIA PIX | DES: SELECT COLOR ARTES 02/10</t>
  </si>
  <si>
    <t>1600034</t>
  </si>
  <si>
    <t>TRANSFERENCIA PIX | DES: HASHTAGTV MARKETING E 02/10</t>
  </si>
  <si>
    <t>1600054</t>
  </si>
  <si>
    <t>TRANSFERENCIA PIX | DES: ADRIANA FERNANDES MAT 02/10</t>
  </si>
  <si>
    <t>1600076</t>
  </si>
  <si>
    <t>TRANSFERENCIA PIX | DES: PEDRO SASAKI 02/10</t>
  </si>
  <si>
    <t>1600103</t>
  </si>
  <si>
    <t>TRANSF AUTORIZ ENTRE AGS | MARCELLO DIAS GRILO</t>
  </si>
  <si>
    <t>3396486</t>
  </si>
  <si>
    <t>PAGTO ELETRON COBRANCA | NF 367563</t>
  </si>
  <si>
    <t>79</t>
  </si>
  <si>
    <t>PAGTO ELETRON COBRANCA | NF 5305</t>
  </si>
  <si>
    <t>80</t>
  </si>
  <si>
    <t>PAGTO ELETRON COBRANCA | NF 1039</t>
  </si>
  <si>
    <t>81</t>
  </si>
  <si>
    <t>PAGTO ELETRON COBRANCA | NF 205</t>
  </si>
  <si>
    <t>82</t>
  </si>
  <si>
    <t>PAGTO ELETRON COBRANCA | 29</t>
  </si>
  <si>
    <t>83</t>
  </si>
  <si>
    <t>PAGTO ELETRON COBRANCA | NF 2105</t>
  </si>
  <si>
    <t>84</t>
  </si>
  <si>
    <t>PAGTO ELETRON COBRANCA | NF 12562</t>
  </si>
  <si>
    <t>85</t>
  </si>
  <si>
    <t>PAGTO ELETRON COBRANCA | 230677</t>
  </si>
  <si>
    <t>86</t>
  </si>
  <si>
    <t>PAGTO ELETRON COBRANCA | NF 10</t>
  </si>
  <si>
    <t>87</t>
  </si>
  <si>
    <t>PAGTO ELETRON COBRANCA | NF 117110</t>
  </si>
  <si>
    <t>88</t>
  </si>
  <si>
    <t>PAGTO ELETRON COBRANCA | NF 117061</t>
  </si>
  <si>
    <t>89</t>
  </si>
  <si>
    <t>PAGTO ELETRON COBRANCA | NF 050095</t>
  </si>
  <si>
    <t>90</t>
  </si>
  <si>
    <t>PAGTO ELETRON COBRANCA | ENEL</t>
  </si>
  <si>
    <t>91</t>
  </si>
  <si>
    <t>PAGTO ELETRON COBRANCA | NF 30469</t>
  </si>
  <si>
    <t>92</t>
  </si>
  <si>
    <t>PAGTO ELETRON COBRANCA | NF 2253703</t>
  </si>
  <si>
    <t>93</t>
  </si>
  <si>
    <t>PAGTO ELETRON COBRANCA | NF 12530</t>
  </si>
  <si>
    <t>94</t>
  </si>
  <si>
    <t>PAGTO ELETRON COBRANCA | NF 140671607</t>
  </si>
  <si>
    <t>95</t>
  </si>
  <si>
    <t>11024</t>
  </si>
  <si>
    <t>TRANSFERENCIA PIX | DES: AUGUSTA DOIMO 03/10</t>
  </si>
  <si>
    <t>1545376</t>
  </si>
  <si>
    <t>1545396</t>
  </si>
  <si>
    <t>TRANSFERENCIA PIX | DES: VICENTE DOS SANTOS PI 03/10</t>
  </si>
  <si>
    <t>1545401</t>
  </si>
  <si>
    <t>TRANSFERENCIA PIX | DES: ENGENHARIA DO MARMORE 03/10</t>
  </si>
  <si>
    <t>1545417</t>
  </si>
  <si>
    <t>TRANSFERENCIA PIX | DES: ITALIBRA COMERCIO EXT 03/10</t>
  </si>
  <si>
    <t>1545425</t>
  </si>
  <si>
    <t>TRANSFERENCIA PIX | DES: MINEXCO COMERCIO, IMP 03/10</t>
  </si>
  <si>
    <t>1545436</t>
  </si>
  <si>
    <t>TRANSFERENCIA PIX | DES: STAR CLIMA 03/10</t>
  </si>
  <si>
    <t>1545456</t>
  </si>
  <si>
    <t>TRANSFERENCIA PIX | DES: vps marcenaria ltda 03/10</t>
  </si>
  <si>
    <t>1545480</t>
  </si>
  <si>
    <t>TRANSFERENCIA PIX | DES: MAXI AUDIO 03/10</t>
  </si>
  <si>
    <t>1545498</t>
  </si>
  <si>
    <t>TRANSFERENCIA PIX | DES: aroeira meio ambiente 03/10</t>
  </si>
  <si>
    <t>1545520</t>
  </si>
  <si>
    <t>TRANSFERENCIA PIX | DES: NEORAMA FILMES LTDA 03/10</t>
  </si>
  <si>
    <t>1545539</t>
  </si>
  <si>
    <t>TRANSFERENCIA PIX | DES: addor arquitetura 03/10</t>
  </si>
  <si>
    <t>1545558</t>
  </si>
  <si>
    <t>TRANSFERENCIA PIX | DES: SE TRADING 03/10</t>
  </si>
  <si>
    <t>1545573</t>
  </si>
  <si>
    <t>TRANSFERENCIA PIX | DES: A MONTALBANO DOCUMEN 03/10</t>
  </si>
  <si>
    <t>1545592</t>
  </si>
  <si>
    <t>TRANSFERENCIA PIX | DES: ALEX SANDRO CAMPELO D 03/10</t>
  </si>
  <si>
    <t>1546010</t>
  </si>
  <si>
    <t>TRANSFERENCIA PIX | DES: JONAS BIRGER ARQUITET 03/10</t>
  </si>
  <si>
    <t>1546027</t>
  </si>
  <si>
    <t>TRANSFERENCIA PIX | DES: FLASH GLASS INDUSTRIA 03/10</t>
  </si>
  <si>
    <t>1546324</t>
  </si>
  <si>
    <t>1546389</t>
  </si>
  <si>
    <t>TRANSFERENCIA PIX | DES: KLEBER 03/10</t>
  </si>
  <si>
    <t>1546466</t>
  </si>
  <si>
    <t>5980997</t>
  </si>
  <si>
    <t>RENTAB.INVEST FACILCRED* 9783934</t>
  </si>
  <si>
    <t>9783934</t>
  </si>
  <si>
    <t>PAGTO ELETRON COBRANCA | KALUNGA</t>
  </si>
  <si>
    <t>96</t>
  </si>
  <si>
    <t>PAGTO ELETRON COBRANCA | NF 50206</t>
  </si>
  <si>
    <t>97</t>
  </si>
  <si>
    <t>PAGTO ELETRON COBRANCA | 533796 FAST SHOP</t>
  </si>
  <si>
    <t>98</t>
  </si>
  <si>
    <t>TAR SERV TED STR PAGFOR 339604</t>
  </si>
  <si>
    <t>339604</t>
  </si>
  <si>
    <t>PFOR TIT OUTROS BANCOS 339604</t>
  </si>
  <si>
    <t>21024</t>
  </si>
  <si>
    <t>TRANSF PGTO PIX 21024</t>
  </si>
  <si>
    <t>PAGFOR TED STR SD DISP 339604</t>
  </si>
  <si>
    <t>TRANSFERENCIA PIX | DES: ACUSTICA ENGENHARIA S 04/10</t>
  </si>
  <si>
    <t>1436016</t>
  </si>
  <si>
    <t>TRANSFERENCIA PIX | DES: GRAHAM FERREIRA EBANI 04/10</t>
  </si>
  <si>
    <t>8153625</t>
  </si>
  <si>
    <t>5981144</t>
  </si>
  <si>
    <t>5985977</t>
  </si>
  <si>
    <t>5988732</t>
  </si>
  <si>
    <t>339607</t>
  </si>
  <si>
    <t>31024</t>
  </si>
  <si>
    <t>5939936</t>
  </si>
  <si>
    <t>41024</t>
  </si>
  <si>
    <t>PAGTO ELETRON COBRANCA | NF 35209496</t>
  </si>
  <si>
    <t>99</t>
  </si>
  <si>
    <t>5939931</t>
  </si>
  <si>
    <t>5939994</t>
  </si>
  <si>
    <t>5300415</t>
  </si>
  <si>
    <t>5301549</t>
  </si>
  <si>
    <t>5303249</t>
  </si>
  <si>
    <t>5303342</t>
  </si>
  <si>
    <t>5304797</t>
  </si>
  <si>
    <t>5305506</t>
  </si>
  <si>
    <t>5306491</t>
  </si>
  <si>
    <t>PAGTO ELETRONICO TRIBUTO 5306528</t>
  </si>
  <si>
    <t>5306528</t>
  </si>
  <si>
    <t>5306915</t>
  </si>
  <si>
    <t>5306968</t>
  </si>
  <si>
    <t>5307009</t>
  </si>
  <si>
    <t>5939925</t>
  </si>
  <si>
    <t>5939940</t>
  </si>
  <si>
    <t>5939959</t>
  </si>
  <si>
    <t>5939977</t>
  </si>
  <si>
    <t>5968410</t>
  </si>
  <si>
    <t>LIQUIDACAO DE COBRANCA | VALOR DISPONIVEL</t>
  </si>
  <si>
    <t>TRANSFERENCIA PIX | REM: CARLOTTA HOLDING E PA 16/10</t>
  </si>
  <si>
    <t>845355</t>
  </si>
  <si>
    <t>PAGTO ELETRON COBRANCA | REGISTROS CONTRATOS FUNDO</t>
  </si>
  <si>
    <t>100</t>
  </si>
  <si>
    <t>TRANSFERENCIA PIX | DES: companhia provincia d 16/10</t>
  </si>
  <si>
    <t>934263</t>
  </si>
  <si>
    <t>TARIFA BANCARIA | VR.PARCIAL TRANSF PGTO PIX</t>
  </si>
  <si>
    <t>161024</t>
  </si>
  <si>
    <t>TRANSFERENCIA PIX | REM: CARLOTTA HOLDING E PA 21/10</t>
  </si>
  <si>
    <t>1148454</t>
  </si>
  <si>
    <t>1224232</t>
  </si>
  <si>
    <t>PAGTO ELETRON COBRANCA | SOHOME</t>
  </si>
  <si>
    <t>101</t>
  </si>
  <si>
    <t>5939966</t>
  </si>
  <si>
    <t>TRANSFERENCIA PIX | DES: GAMGRAF 21/10</t>
  </si>
  <si>
    <t>1547586</t>
  </si>
  <si>
    <t>TRANSFERENCIA PIX | REM: CARLOTTA HOLDING E PA 23/10</t>
  </si>
  <si>
    <t>1842211</t>
  </si>
  <si>
    <t>PAGTO ELETRON COBRANCA | 22823</t>
  </si>
  <si>
    <t>102</t>
  </si>
  <si>
    <t>PAGTO ELETRON COBRANCA | 22822</t>
  </si>
  <si>
    <t>103</t>
  </si>
  <si>
    <t>PAGTO ELETRON COBRANCA | 22835</t>
  </si>
  <si>
    <t>104</t>
  </si>
  <si>
    <t>105</t>
  </si>
  <si>
    <t>106</t>
  </si>
  <si>
    <t>107</t>
  </si>
  <si>
    <t>108</t>
  </si>
  <si>
    <t>109</t>
  </si>
  <si>
    <t>PAGTO ELETRON COBRANCA | 185513</t>
  </si>
  <si>
    <t>110</t>
  </si>
  <si>
    <t>211024</t>
  </si>
  <si>
    <t>TRANSFERENCIA PIX | REM: CARLOTTA HOLDING E PA 25/10</t>
  </si>
  <si>
    <t>1246347</t>
  </si>
  <si>
    <t>TRANSFERENCIA PIX | DES: LS SELECTION 25/10</t>
  </si>
  <si>
    <t>1543272</t>
  </si>
  <si>
    <t>TRANSFERENCIA PIX | DES: JOSE ERNESTO RESENDE 25/10</t>
  </si>
  <si>
    <t>1543278</t>
  </si>
  <si>
    <t>TED-TRANSF ELET DISPON | REMET.AGK CORRETORA DE CAM</t>
  </si>
  <si>
    <t>5697412</t>
  </si>
  <si>
    <t>PAGTO ELETRON COBRANCA | NF 1801</t>
  </si>
  <si>
    <t>111</t>
  </si>
  <si>
    <t>PAGTO ELETRON COBRANCA | NF 1800</t>
  </si>
  <si>
    <t>112</t>
  </si>
  <si>
    <t>PAGTO ELETRON COBRANCA | NF 15941</t>
  </si>
  <si>
    <t>113</t>
  </si>
  <si>
    <t>PAGTO ELETRON COBRANCA | FAT 180112</t>
  </si>
  <si>
    <t>114</t>
  </si>
  <si>
    <t>PAGTO ELETRON COBRANCA | FAT 6520</t>
  </si>
  <si>
    <t>115</t>
  </si>
  <si>
    <t>PAGTO ELETRON COBRANCA | FAT 6519</t>
  </si>
  <si>
    <t>116</t>
  </si>
  <si>
    <t>PAGTO ELETRON COBRANCA | FAT 6485</t>
  </si>
  <si>
    <t>117</t>
  </si>
  <si>
    <t>118</t>
  </si>
  <si>
    <t>PAGTO ELETRON COBRANCA | 124169903</t>
  </si>
  <si>
    <t>119</t>
  </si>
  <si>
    <t>PAGTO ELETRON COBRANCA | 0618518003</t>
  </si>
  <si>
    <t>120</t>
  </si>
  <si>
    <t>PAGTO ELETRON COBRANCA | FAT 1001065</t>
  </si>
  <si>
    <t>121</t>
  </si>
  <si>
    <t>PAGTO ELETRON COBRANCA | ELETROPAULO</t>
  </si>
  <si>
    <t>122</t>
  </si>
  <si>
    <t>PAGTO ELETRON COBRANCA | FAT 2929</t>
  </si>
  <si>
    <t>123</t>
  </si>
  <si>
    <t>PAGTO ELETRON COBRANCA | 27480</t>
  </si>
  <si>
    <t>124</t>
  </si>
  <si>
    <t>PAGTO ELETRON COBRANCA | 38300</t>
  </si>
  <si>
    <t>125</t>
  </si>
  <si>
    <t>PAGTO ELETRON COBRANCA | 37654</t>
  </si>
  <si>
    <t>126</t>
  </si>
  <si>
    <t>PAGTO ELETRON COBRANCA | 37481</t>
  </si>
  <si>
    <t>127</t>
  </si>
  <si>
    <t>PAGTO ELETRON COBRANCA | NF 15398</t>
  </si>
  <si>
    <t>128</t>
  </si>
  <si>
    <t>TRANSFERENCIA PIX | DES: DORIA EDITORA LTDA 28/10</t>
  </si>
  <si>
    <t>1601107</t>
  </si>
  <si>
    <t>TRANSFERENCIA PIX | DES: MH8ARTE COMERCIO DE A 28/10</t>
  </si>
  <si>
    <t>1601129</t>
  </si>
  <si>
    <t>1601161</t>
  </si>
  <si>
    <t>TRANSFERENCIA PIX | DES: real slim representac 28/10</t>
  </si>
  <si>
    <t>1601176</t>
  </si>
  <si>
    <t>TRANSFERENCIA PIX | DES: DOLCE LUCE COMERCIO D 28/10</t>
  </si>
  <si>
    <t>1601192</t>
  </si>
  <si>
    <t>TRANSFERENCIA PIX | DES: artfer serralheria lt 28/10</t>
  </si>
  <si>
    <t>1601206</t>
  </si>
  <si>
    <t>1601231</t>
  </si>
  <si>
    <t>TRANSFERENCIA PIX | DES: WILLEM SCHEEPMAKER AS 28/10</t>
  </si>
  <si>
    <t>1601253</t>
  </si>
  <si>
    <t>TRANSFERENCIA PIX | DES: EDITORA E PROD QUAL 28/10</t>
  </si>
  <si>
    <t>1601291</t>
  </si>
  <si>
    <t>TRANSFERENCIA PIX | DES: JOSE ERNESTO RESENDE 28/10</t>
  </si>
  <si>
    <t>1601297</t>
  </si>
  <si>
    <t>TRANSFERENCIA PIX | DES: PORT BAN 28/10</t>
  </si>
  <si>
    <t>1601314</t>
  </si>
  <si>
    <t>TRANSFERENCIA PIX | DES: rewald engenharia ltd 28/10</t>
  </si>
  <si>
    <t>1601348</t>
  </si>
  <si>
    <t>TRANSFERENCIA PIX | DES: angelo montalbano 28/10</t>
  </si>
  <si>
    <t>1601371</t>
  </si>
  <si>
    <t>TRANSFERENCIA PIX | DES: DA VINCI BUREAU DE IM 28/10</t>
  </si>
  <si>
    <t>1601377</t>
  </si>
  <si>
    <t>TRANSFERENCIA PIX | DES: MARLA RABELO DE MORAE 28/10</t>
  </si>
  <si>
    <t>1601413</t>
  </si>
  <si>
    <t>TRANSFERENCIA PIX | DES: MAYURI COMERCIO DE VI 28/10</t>
  </si>
  <si>
    <t>1601432</t>
  </si>
  <si>
    <t>1601464</t>
  </si>
  <si>
    <t>TRANSFERENCIA PIX | DES: BB TRANING COMERCIO L 28/10</t>
  </si>
  <si>
    <t>1601514</t>
  </si>
  <si>
    <t>TRANSFERENCIA PIX | DES: STAR CLIMA 28/10</t>
  </si>
  <si>
    <t>1602266</t>
  </si>
  <si>
    <t>TRANSFERENCIA PIX | DES: andre diniz ferri 28/10</t>
  </si>
  <si>
    <t>1602284</t>
  </si>
  <si>
    <t>5960047</t>
  </si>
  <si>
    <t>RENTAB.INVEST FACILCRED* 1178733</t>
  </si>
  <si>
    <t>1178733</t>
  </si>
  <si>
    <t>RENTAB.INVEST FACILCRED* 2481454</t>
  </si>
  <si>
    <t>2481454</t>
  </si>
  <si>
    <t>RENTAB.INVEST FACILCRED* 3348990</t>
  </si>
  <si>
    <t>3348990</t>
  </si>
  <si>
    <t>RENTAB.INVEST FACILCRED* 9955019</t>
  </si>
  <si>
    <t>9955019</t>
  </si>
  <si>
    <t>PAGTO ELETRON COBRANCA | 44432060</t>
  </si>
  <si>
    <t>129</t>
  </si>
  <si>
    <t>PAGTO ELETRON COBRANCA | FAT 39056</t>
  </si>
  <si>
    <t>130</t>
  </si>
  <si>
    <t>PAGTO ELETRON COBRANCA | 483633</t>
  </si>
  <si>
    <t>131</t>
  </si>
  <si>
    <t>478554 132</t>
  </si>
  <si>
    <t>132</t>
  </si>
  <si>
    <t>251024</t>
  </si>
  <si>
    <t>TRANSFERENCIA PIX | DES: COMPANHIA PROVINCIA D 29/10</t>
  </si>
  <si>
    <t>1450093</t>
  </si>
  <si>
    <t>TRANSFERENCIA PIX | DES: hashtagtv marketing e 29/10</t>
  </si>
  <si>
    <t>1450122</t>
  </si>
  <si>
    <t>TRANSFERENCIA PIX | DES: M P G D AMBIENTES EIR 29/10</t>
  </si>
  <si>
    <t>1450138</t>
  </si>
  <si>
    <t>1450156</t>
  </si>
  <si>
    <t>TRANSFERENCIA PIX | DES: ETTEREA DESIGN 29/10</t>
  </si>
  <si>
    <t>1450171</t>
  </si>
  <si>
    <t>TRANSFERENCIA PIX | DES: AURA GLASS DECORACOES 29/10</t>
  </si>
  <si>
    <t>1450188</t>
  </si>
  <si>
    <t>1450200</t>
  </si>
  <si>
    <t>TRANSFERENCIA PIX | DES: juarez castro oliveir 29/10</t>
  </si>
  <si>
    <t>1450230</t>
  </si>
  <si>
    <t>TRANSFERENCIA PIX | REM: DEFFY TECNOLOGIA EM S 30/10</t>
  </si>
  <si>
    <t>1622588</t>
  </si>
  <si>
    <t>TRANSFERENCIA PIX | REM: 3 TABELIAO DE PROTEST 30/10</t>
  </si>
  <si>
    <t>1657159</t>
  </si>
  <si>
    <t>TRANSFERENCIA PIX | REM: JULIA MARIA CAMARGO 30/10</t>
  </si>
  <si>
    <t>1800452</t>
  </si>
  <si>
    <t>281024</t>
  </si>
  <si>
    <t>TRANSF PGTO PIX 281024</t>
  </si>
  <si>
    <t>5302958</t>
  </si>
  <si>
    <t>5309114</t>
  </si>
  <si>
    <t>339630</t>
  </si>
  <si>
    <t>TRANSFERENCIA PIX | DES: KOA ATIVIDADES ADMINI 30/10</t>
  </si>
  <si>
    <t>1614093</t>
  </si>
  <si>
    <t>TRANSFERENCIA PIX | DES: CARLOTTA HOLDING E PA 31/10</t>
  </si>
  <si>
    <t>1550095</t>
  </si>
  <si>
    <t>Data Ajustada</t>
  </si>
  <si>
    <t>Conciliação Reembolso</t>
  </si>
  <si>
    <t>Desc</t>
  </si>
  <si>
    <t>Soma de Valor Total</t>
  </si>
  <si>
    <t>cpvt</t>
  </si>
  <si>
    <t>doc</t>
  </si>
  <si>
    <t>FAT.63044824</t>
  </si>
  <si>
    <t>13 OFICIAL DE REGISTRO DE IMOVEIS DA CAPITAL</t>
  </si>
  <si>
    <t>ok</t>
  </si>
  <si>
    <t>FAT.11169857</t>
  </si>
  <si>
    <t>ASSOCIACAO DOS REGISTRADORES IMOBILIARIOS DE SAO PAULO</t>
  </si>
  <si>
    <t>FAT.510720240214000</t>
  </si>
  <si>
    <t>LIBERTY SEGUROS S/A</t>
  </si>
  <si>
    <t>NFSE.00456</t>
  </si>
  <si>
    <t>M.C SILVA SOCIEDADE INDIVIDUAL DE ADVOCACIA.</t>
  </si>
  <si>
    <t>FAT.14602</t>
  </si>
  <si>
    <t>20 TABELIAO DE NOTAS DA CAPITAL</t>
  </si>
  <si>
    <t>FAT.14606</t>
  </si>
  <si>
    <t>FAT.14089</t>
  </si>
  <si>
    <t>FAT.14637</t>
  </si>
  <si>
    <t>FAT.14608</t>
  </si>
  <si>
    <t>FAT.14604</t>
  </si>
  <si>
    <t>FAT.14641</t>
  </si>
  <si>
    <t>FAT.14741</t>
  </si>
  <si>
    <t>NFSE.000460</t>
  </si>
  <si>
    <t>FAT.497163</t>
  </si>
  <si>
    <t>CRISTINA PACHECO RIBEIRO</t>
  </si>
  <si>
    <t>FAT.54846</t>
  </si>
  <si>
    <t>NATHALIA MARTINS ASSESSORIA LTDA</t>
  </si>
  <si>
    <t>NFSE.000204</t>
  </si>
  <si>
    <t>PLANET APP DESENVOLVIMENTO E SERVICOS S/S LTDA.</t>
  </si>
  <si>
    <t>NFSE.000175</t>
  </si>
  <si>
    <t>CSRF / LASTRO SERVICOS E NEGOCIOS IMOBILIARIOS LTDA</t>
  </si>
  <si>
    <t>IR 1708 / LASTRO SERVICOS E NEGOCIOS IMOBILIARIOS LTDA</t>
  </si>
  <si>
    <t>LASTRO SERVICOS E NEGOCIOS IMOBILIARIOS LTDA</t>
  </si>
  <si>
    <t>NFSE.000005</t>
  </si>
  <si>
    <t>BNS AGENCIAMENTO E INTERMEDIACAO DE SERVICOS E IMOVEIS LTDA</t>
  </si>
  <si>
    <t>NFSE.000723</t>
  </si>
  <si>
    <t>IRRINVEST GESTAO E ADMINISTRACAO IMOBILIARIA LTDA</t>
  </si>
  <si>
    <t>NFSE.000008</t>
  </si>
  <si>
    <t>JOAQUIM GUTIERREZ ANTONIO</t>
  </si>
  <si>
    <t>NFSE.001226</t>
  </si>
  <si>
    <t>ESTUDIO FAVO ARQUITETURA LTDA</t>
  </si>
  <si>
    <t>REC.100424</t>
  </si>
  <si>
    <t>ANGELO MONTALBANO</t>
  </si>
  <si>
    <t>NFSE.000028</t>
  </si>
  <si>
    <t>FRANQUE DELMO ELOIA 02360154435</t>
  </si>
  <si>
    <t>NFSE.00005</t>
  </si>
  <si>
    <t>AVANTE CONSULTORIA DE NEGOCIOS LTDA</t>
  </si>
  <si>
    <t>ADT.000441</t>
  </si>
  <si>
    <t>CAMPO SAO BENTO GESTAO DE PROJETOS AMBIENTAIS EIRELI</t>
  </si>
  <si>
    <t>NFSE.000027</t>
  </si>
  <si>
    <t>NF.000316</t>
  </si>
  <si>
    <t>CSRF / NG ENGENHARIA S/C LTDA</t>
  </si>
  <si>
    <t>IR 1708 / NG ENGENHARIA S/C LTDA</t>
  </si>
  <si>
    <t>NG ENGENHARIA S/C LTDA</t>
  </si>
  <si>
    <t>ver</t>
  </si>
  <si>
    <t>RENATA LAPASTINA</t>
  </si>
  <si>
    <t>NFSE.000018</t>
  </si>
  <si>
    <t>NORSK EMPREENDIMENTOS E PARTICIPACOES LTDA.</t>
  </si>
  <si>
    <t>NFSE.002164</t>
  </si>
  <si>
    <t>CERTENGE LAUDOS AVALIACOES E PERICIAS LTDA</t>
  </si>
  <si>
    <t>CSRF / CERTENGE LAUDOS AVALIACOES E PERICIAS LTDA</t>
  </si>
  <si>
    <t>IR 1708 / CERTENGE LAUDOS AVALIACOES E PERICIAS LTDA</t>
  </si>
  <si>
    <t>NFSE.001873</t>
  </si>
  <si>
    <t>AROEIRA MEIO AMBIENTE LTDA</t>
  </si>
  <si>
    <t>CSRF / AROEIRA MEIO AMBIENTE LTDA</t>
  </si>
  <si>
    <t>IR 1708 / AROEIRA MEIO AMBIENTE LTDA</t>
  </si>
  <si>
    <t>NFSE.002224</t>
  </si>
  <si>
    <t>CSRF / JBA / JONAS BIRGER ARQUITETURA S/S</t>
  </si>
  <si>
    <t>IR 1708 / JBA / JONAS BIRGER ARQUITETURA S/S</t>
  </si>
  <si>
    <t>JBA / JONAS BIRGER ARQUITETURA S/S</t>
  </si>
  <si>
    <t>ADT.000029</t>
  </si>
  <si>
    <t>FAT.727600001</t>
  </si>
  <si>
    <t>HOSTGATOR BRASIL LTDA</t>
  </si>
  <si>
    <t>FAT.41721426</t>
  </si>
  <si>
    <t>NIC.BR - NUCLEO DE INFORMACAO E COORDENACAO DO PONTO BR</t>
  </si>
  <si>
    <t>REC.042024</t>
  </si>
  <si>
    <t>COMPANHIA PROVINCIA DE SECURITIZACAO</t>
  </si>
  <si>
    <t>NFSE.002182</t>
  </si>
  <si>
    <t>Total Geral</t>
  </si>
  <si>
    <t>FERNANDA TOBLER B DE CARVALHO</t>
  </si>
  <si>
    <t>MANOEL MESSIAS DA SILVA AMERIC</t>
  </si>
  <si>
    <t>SERGIO EDUARDO PISTARINO JUNIO</t>
  </si>
  <si>
    <t>PAULA ZACCARON</t>
  </si>
  <si>
    <t>Tipo</t>
  </si>
  <si>
    <t>(Vários itens)</t>
  </si>
  <si>
    <t>Desc Ajustada</t>
  </si>
  <si>
    <t>ajuste</t>
  </si>
  <si>
    <t>REAP.040424</t>
  </si>
  <si>
    <t>REAP.090424</t>
  </si>
  <si>
    <t>REAP.100424</t>
  </si>
  <si>
    <t>REAP.120424</t>
  </si>
  <si>
    <t>REAP.1504</t>
  </si>
  <si>
    <t>REAP.160424</t>
  </si>
  <si>
    <t>REAP.1704</t>
  </si>
  <si>
    <t>REAP.2604</t>
  </si>
  <si>
    <t>TAR.09112023</t>
  </si>
  <si>
    <t>TAR.14122023</t>
  </si>
  <si>
    <t>TAR.23112023</t>
  </si>
  <si>
    <t>TAR.231123</t>
  </si>
  <si>
    <t>13 CARTORIO DE REGISTRO CIVIL DO BUTANTA</t>
  </si>
  <si>
    <t>FAT.280324.</t>
  </si>
  <si>
    <t>REC.041223</t>
  </si>
  <si>
    <t>ACUSTICA ENGENHARIA S/S</t>
  </si>
  <si>
    <t>NFSE.005020</t>
  </si>
  <si>
    <t>AMILCAR SOUROPIRES FERREIRA</t>
  </si>
  <si>
    <t>CT.CONSOLACAO 2837</t>
  </si>
  <si>
    <t>AR C/C SISPAG</t>
  </si>
  <si>
    <t>TAR.20240402003</t>
  </si>
  <si>
    <t>AR TED SISPAG</t>
  </si>
  <si>
    <t>TAR.20240402004</t>
  </si>
  <si>
    <t>ASSIMPI- ASSOCIACAO N DOS S S DA MICRO E PEQUENA INDUSTRIA</t>
  </si>
  <si>
    <t>REC.012835</t>
  </si>
  <si>
    <t>REC.137334</t>
  </si>
  <si>
    <t>REC.141086</t>
  </si>
  <si>
    <t>REC.141087</t>
  </si>
  <si>
    <t>REC.240590039725672</t>
  </si>
  <si>
    <t>REC.240590039743861</t>
  </si>
  <si>
    <t>REC.240590039748456</t>
  </si>
  <si>
    <t>FAT.011079668</t>
  </si>
  <si>
    <t>FAT.11042170</t>
  </si>
  <si>
    <t>FAT.11043177</t>
  </si>
  <si>
    <t>FAT.11043730</t>
  </si>
  <si>
    <t>FAT.110438880</t>
  </si>
  <si>
    <t>FAT.11043956</t>
  </si>
  <si>
    <t>FAT.11044061</t>
  </si>
  <si>
    <t>FAT.11044124</t>
  </si>
  <si>
    <t>FAT.11059891</t>
  </si>
  <si>
    <t>FAT.11062240</t>
  </si>
  <si>
    <t>FAT.11062351</t>
  </si>
  <si>
    <t>FAT.11062388</t>
  </si>
  <si>
    <t>FAT.11068615</t>
  </si>
  <si>
    <t>FAT.11068657</t>
  </si>
  <si>
    <t>FAT.11111301</t>
  </si>
  <si>
    <t>FAT.11112656</t>
  </si>
  <si>
    <t>FAT.11133101</t>
  </si>
  <si>
    <t>FAT.11133132</t>
  </si>
  <si>
    <t>FAT.43245589</t>
  </si>
  <si>
    <t>BACHEMA SERVICOS ANALITICOS AMBIENTAIS LTDA</t>
  </si>
  <si>
    <t>NFSE.011194</t>
  </si>
  <si>
    <t>CAMPO SAO BENTO</t>
  </si>
  <si>
    <t>DEV.2204</t>
  </si>
  <si>
    <t>NFSE.000441</t>
  </si>
  <si>
    <t>CAU/SP</t>
  </si>
  <si>
    <t>REC.19465690</t>
  </si>
  <si>
    <t>REC.19466085</t>
  </si>
  <si>
    <t>NFSE.002146</t>
  </si>
  <si>
    <t>CLEYDE MALUF ALVES</t>
  </si>
  <si>
    <t>CT.ALUGUEL 1</t>
  </si>
  <si>
    <t>COMPANHIA AMBIENTAL DO ESTADO DE SAO PAULO</t>
  </si>
  <si>
    <t>FAT.91523080</t>
  </si>
  <si>
    <t>FAT.970637</t>
  </si>
  <si>
    <t>FAT.974555</t>
  </si>
  <si>
    <t>FAT.974558</t>
  </si>
  <si>
    <t>FAT.974559</t>
  </si>
  <si>
    <t>FAT.974562</t>
  </si>
  <si>
    <t>FAT.974564</t>
  </si>
  <si>
    <t>FAT.974565</t>
  </si>
  <si>
    <t>FAT.974566</t>
  </si>
  <si>
    <t>FAT.974567</t>
  </si>
  <si>
    <t>FAT.974570</t>
  </si>
  <si>
    <t>FAT.974572</t>
  </si>
  <si>
    <t>FAT.974577</t>
  </si>
  <si>
    <t>FAT.974578</t>
  </si>
  <si>
    <t>FAT.974579</t>
  </si>
  <si>
    <t>FAT.974580</t>
  </si>
  <si>
    <t>FAT.974582</t>
  </si>
  <si>
    <t>FAT.974583</t>
  </si>
  <si>
    <t>FAT.974585</t>
  </si>
  <si>
    <t>FAT.974586</t>
  </si>
  <si>
    <t>FAT.974587</t>
  </si>
  <si>
    <t>FAT.974588</t>
  </si>
  <si>
    <t>FAT.974590</t>
  </si>
  <si>
    <t>FAT.974591</t>
  </si>
  <si>
    <t>FAT.974592</t>
  </si>
  <si>
    <t>FAT.974593,</t>
  </si>
  <si>
    <t>FAT.974594</t>
  </si>
  <si>
    <t>COOPERA CERTIFICADORA LTDA</t>
  </si>
  <si>
    <t>FAT.10585</t>
  </si>
  <si>
    <t>DAVINCI BUREAU DE IMPRESSOES LTDA</t>
  </si>
  <si>
    <t>NFSE.0089199</t>
  </si>
  <si>
    <t>DECIMO QUARTO TABELIONATO DE NOTAS</t>
  </si>
  <si>
    <t>FAT.280324</t>
  </si>
  <si>
    <t>ELIANE MALUF ALVES DE LOZIER</t>
  </si>
  <si>
    <t>CT.ALUGUEL2</t>
  </si>
  <si>
    <t>EMERGENCY DOCUMENTACAO IMOBILIARIA EIRELI</t>
  </si>
  <si>
    <t>NFSE.030047</t>
  </si>
  <si>
    <t>NFSE.REC</t>
  </si>
  <si>
    <t>NFSE.001172</t>
  </si>
  <si>
    <t>NFSE.001213</t>
  </si>
  <si>
    <t>FARDIZ EMPREENDIMENTOS E PARTICIPACOES LTDA</t>
  </si>
  <si>
    <t>CT.CONSOLACAO 2847 FARD</t>
  </si>
  <si>
    <t>FERNANDO CARSINO JARDIM</t>
  </si>
  <si>
    <t>CT.CONSOLACAO 2847 JARD</t>
  </si>
  <si>
    <t>FRAMA COMERCIO DE MATERIAIS PARA CONSTRUCAO EIRELI</t>
  </si>
  <si>
    <t>REC.ALUGUEL</t>
  </si>
  <si>
    <t>NFSE.000016</t>
  </si>
  <si>
    <t>GOVERNO DE SAO PAULO SECRETARIA DA FAZENDA DARE-SP.</t>
  </si>
  <si>
    <t>GUIA.230590090365707</t>
  </si>
  <si>
    <t>GUIA.240590003429418</t>
  </si>
  <si>
    <t>NFSE.002200</t>
  </si>
  <si>
    <t>KELLIE AZAR LEIGHTON</t>
  </si>
  <si>
    <t>CT.CONSOLACAO 2847 PUPO</t>
  </si>
  <si>
    <t>LABORATORIO VAPOR SOLUTIONS LTDA</t>
  </si>
  <si>
    <t>NFSE.004112</t>
  </si>
  <si>
    <t>MANEXT PROMOCOES E EVENTOS COMERCIAIS LTDA</t>
  </si>
  <si>
    <t>NFSE.000025</t>
  </si>
  <si>
    <t>MANUTENCAO CONTA CORRENTE</t>
  </si>
  <si>
    <t>TAR.08082023</t>
  </si>
  <si>
    <t>TAR.11092023</t>
  </si>
  <si>
    <t>MANUTENCAO DE CONTA CORRENTE</t>
  </si>
  <si>
    <t>TAR.10072023</t>
  </si>
  <si>
    <t>MARIA DE LOURDES PUPO AZAR</t>
  </si>
  <si>
    <t>CT.CONSOLACAO 2847</t>
  </si>
  <si>
    <t>MAURICIA ALBUQUERQUE MACEDO ME</t>
  </si>
  <si>
    <t>NFSE.000375</t>
  </si>
  <si>
    <t>NFSE.000405</t>
  </si>
  <si>
    <t>NFSE.000408</t>
  </si>
  <si>
    <t>NFSE.00399</t>
  </si>
  <si>
    <t>MCA CONSULTORIA DE NEGOCIOS EIRELI</t>
  </si>
  <si>
    <t>NFSE.000118</t>
  </si>
  <si>
    <t>MERCADOPAGO.COM REPRESENTACOES LTDA.</t>
  </si>
  <si>
    <t>FAT.10305601916</t>
  </si>
  <si>
    <t>FAT.10305604870</t>
  </si>
  <si>
    <t>FAT.10305605412</t>
  </si>
  <si>
    <t>MIRNA MARIA PEDRO</t>
  </si>
  <si>
    <t>CT.ITU 1478</t>
  </si>
  <si>
    <t>MZSG SERVICOS ADMINISTRATIVOS EIRELI</t>
  </si>
  <si>
    <t>NFSE.000089</t>
  </si>
  <si>
    <t>NC HOLDING EMPREENDIMENTOS E PARTICIPACOES LTDA</t>
  </si>
  <si>
    <t>APOR.05062023</t>
  </si>
  <si>
    <t>APOR.15032024</t>
  </si>
  <si>
    <t>APOR.25102023</t>
  </si>
  <si>
    <t>APOR.APORTE 020424</t>
  </si>
  <si>
    <t>NC HOLDING EMPREENDIMENTOS E PARTICIPACOES LTDA.</t>
  </si>
  <si>
    <t>REC.dev. aporte</t>
  </si>
  <si>
    <t>NF.000305</t>
  </si>
  <si>
    <t>NOVA CROP - SUPORTE ADMINISTRATIVO LTDA</t>
  </si>
  <si>
    <t>NFSE.004751</t>
  </si>
  <si>
    <t>NFSE.005040</t>
  </si>
  <si>
    <t>NFSE.005260</t>
  </si>
  <si>
    <t>NFSE.005476</t>
  </si>
  <si>
    <t>NFSE.005698</t>
  </si>
  <si>
    <t>NFSE.005913</t>
  </si>
  <si>
    <t>NFSE.006130</t>
  </si>
  <si>
    <t>NFSE.006564</t>
  </si>
  <si>
    <t>NFSE.06336</t>
  </si>
  <si>
    <t>NOVA PLANO - SUPORTE ADMINISTRATIVO LTDA</t>
  </si>
  <si>
    <t>NFSE.004527</t>
  </si>
  <si>
    <t>NFSE.005088</t>
  </si>
  <si>
    <t>NFSE.005166</t>
  </si>
  <si>
    <t>NFSE.005243</t>
  </si>
  <si>
    <t>NFSE.005337</t>
  </si>
  <si>
    <t>NFSE.005418</t>
  </si>
  <si>
    <t>NFSE.005502</t>
  </si>
  <si>
    <t>OPERADOR NACIONAL DO SISTEMA DE REGISTRO ELETRONICO DE IMOVEIS ( ONR )</t>
  </si>
  <si>
    <t>REC.42794398</t>
  </si>
  <si>
    <t>REC.42794406</t>
  </si>
  <si>
    <t>REC.42794410</t>
  </si>
  <si>
    <t>REC.42794418</t>
  </si>
  <si>
    <t>REC.42794421</t>
  </si>
  <si>
    <t>REC.42794429</t>
  </si>
  <si>
    <t>REC.42794432</t>
  </si>
  <si>
    <t>REC.42794434</t>
  </si>
  <si>
    <t>REC.42794436</t>
  </si>
  <si>
    <t>REC.42794442</t>
  </si>
  <si>
    <t>REC.42794447</t>
  </si>
  <si>
    <t>PAISAGISMO E COMERCIO DE PLANTAS ORNAMENTAIS ALEX HANAZAKI LTDA</t>
  </si>
  <si>
    <t>NFSE.003452</t>
  </si>
  <si>
    <t>APOR.2003</t>
  </si>
  <si>
    <t>PREFEITURA DA CIDADE DE SÃO PAULO - DAMSP</t>
  </si>
  <si>
    <t>DAM.41302024001985</t>
  </si>
  <si>
    <t>DAM.430112052</t>
  </si>
  <si>
    <t>DAM.430112053</t>
  </si>
  <si>
    <t>DAM.430112054</t>
  </si>
  <si>
    <t>DAM.430115102</t>
  </si>
  <si>
    <t>DAM.482872023</t>
  </si>
  <si>
    <t>DAM.535202024000613</t>
  </si>
  <si>
    <t>DAM.5352024000601</t>
  </si>
  <si>
    <t>DAM.535220024000625</t>
  </si>
  <si>
    <t>DAM.53522024000596</t>
  </si>
  <si>
    <t>DAM.53522024000597</t>
  </si>
  <si>
    <t>DAM.53522024000598</t>
  </si>
  <si>
    <t>DAM.53522024000600</t>
  </si>
  <si>
    <t>DAM.53522024000602</t>
  </si>
  <si>
    <t>DAM.53522024000604</t>
  </si>
  <si>
    <t>DAM.53522024000605</t>
  </si>
  <si>
    <t>DAM.671356687922</t>
  </si>
  <si>
    <t>DAM.53522024000606</t>
  </si>
  <si>
    <t>DAM.53522024000608</t>
  </si>
  <si>
    <t>DAM.53522024000609</t>
  </si>
  <si>
    <t>DAM.53522024000611</t>
  </si>
  <si>
    <t>DAM.53522024000614</t>
  </si>
  <si>
    <t>DAM.53522024000615</t>
  </si>
  <si>
    <t>DAM.53522024000619</t>
  </si>
  <si>
    <t>DAM.53522024000620</t>
  </si>
  <si>
    <t>DAM.53522024000621</t>
  </si>
  <si>
    <t>DAM.53522024000623</t>
  </si>
  <si>
    <t>DAM.53522024000626</t>
  </si>
  <si>
    <t>DAM.53522024000627</t>
  </si>
  <si>
    <t>DAM.602720240003035-0</t>
  </si>
  <si>
    <t>DAM.602720240003042-2</t>
  </si>
  <si>
    <t>DAM.602720240003056-2</t>
  </si>
  <si>
    <t>DAM.602720240003060-0</t>
  </si>
  <si>
    <t>DAM.CLARICE</t>
  </si>
  <si>
    <t>DARM.IPTU JAU 1584</t>
  </si>
  <si>
    <t>DAM.93002024000090</t>
  </si>
  <si>
    <t>FAT.48942024000035</t>
  </si>
  <si>
    <t>FAT.552211915</t>
  </si>
  <si>
    <t>FAT.552213871</t>
  </si>
  <si>
    <t>FAT.552214078</t>
  </si>
  <si>
    <t>FAT.552214264</t>
  </si>
  <si>
    <t>FAT.552215236</t>
  </si>
  <si>
    <t>FAT.552215252</t>
  </si>
  <si>
    <t>FAT.552215783</t>
  </si>
  <si>
    <t>FAT.552215945</t>
  </si>
  <si>
    <t>FAT.552215996</t>
  </si>
  <si>
    <t>FAT.552216437</t>
  </si>
  <si>
    <t>FAT.552216992</t>
  </si>
  <si>
    <t>FAT.552217336</t>
  </si>
  <si>
    <t>FAT.552217425</t>
  </si>
  <si>
    <t>FAT.552217522</t>
  </si>
  <si>
    <t>FAT.552220991</t>
  </si>
  <si>
    <t>FAT.552249191</t>
  </si>
  <si>
    <t>FAT.552249246</t>
  </si>
  <si>
    <t>FAT.552249262</t>
  </si>
  <si>
    <t>DAM.595925430115530941</t>
  </si>
  <si>
    <t>DAM.CONSOLACAO 2837</t>
  </si>
  <si>
    <t>DAM.CONSOLACAO 2839</t>
  </si>
  <si>
    <t>DAM.CONSOLACAO 2847 A 1</t>
  </si>
  <si>
    <t>DAM.CONSOLACAO 2847 A 11</t>
  </si>
  <si>
    <t>DAM.CONSOLACAO 2847 A 12</t>
  </si>
  <si>
    <t>DAM.CONSOLACAO 2847 A 21</t>
  </si>
  <si>
    <t>DAM.CONSOLACAO 2847 A 22</t>
  </si>
  <si>
    <t>DAM.CONSOLACAO 2847 A 31</t>
  </si>
  <si>
    <t>DAM.CONSOLACAO 2847 A 32</t>
  </si>
  <si>
    <t>DAM.IPTU AL ITU 1466</t>
  </si>
  <si>
    <t>FAT.93052024000134</t>
  </si>
  <si>
    <t>PREFEITURA DE SAO PAULO - TFE</t>
  </si>
  <si>
    <t>DAM.100010445305</t>
  </si>
  <si>
    <t>Secretaria de Fazenda Federal</t>
  </si>
  <si>
    <t>DARF.1365</t>
  </si>
  <si>
    <t>DARF.1376</t>
  </si>
  <si>
    <t>DARF.00399</t>
  </si>
  <si>
    <t>DARF.011194</t>
  </si>
  <si>
    <t>DARF.000268</t>
  </si>
  <si>
    <t>DARF.000305</t>
  </si>
  <si>
    <t>DARF.002200</t>
  </si>
  <si>
    <t>DARF.003452</t>
  </si>
  <si>
    <t>DARF.003685</t>
  </si>
  <si>
    <t>DARF.003688</t>
  </si>
  <si>
    <t>DARF.005020</t>
  </si>
  <si>
    <t>DARF.007721</t>
  </si>
  <si>
    <t>DARF.160224</t>
  </si>
  <si>
    <t>DARF.000316</t>
  </si>
  <si>
    <t>DARF.002138</t>
  </si>
  <si>
    <t>RENATO RIBEIRO</t>
  </si>
  <si>
    <t>CT.CONSOLOCAO 2847 RIBE</t>
  </si>
  <si>
    <t>TARIFA MANUTENCAO CONTA CORRENTE</t>
  </si>
  <si>
    <t>TAR.091023</t>
  </si>
  <si>
    <t>SELECT COLOR - ARTES GRAFICAS LTDA</t>
  </si>
  <si>
    <t>NFSE.017144</t>
  </si>
  <si>
    <t>TAR.08122023</t>
  </si>
  <si>
    <t>TAR.090124</t>
  </si>
  <si>
    <t>TAR.080224</t>
  </si>
  <si>
    <t>TAR.08032024</t>
  </si>
  <si>
    <t>TAR.08042024</t>
  </si>
  <si>
    <t>WILLEM SCHEEPMAKER E ASSOCIADOS LTDA</t>
  </si>
  <si>
    <t>NFSE.007721</t>
  </si>
  <si>
    <t>PROISO PROJETOS E CONSULTORIA LTDA.</t>
  </si>
  <si>
    <t>NFSE.000268</t>
  </si>
  <si>
    <t>SABESP-COMPANHIA DE SANEAMENTO BASICO DO ESTADO DE SAO PAULO.</t>
  </si>
  <si>
    <t>FAT.2024597016</t>
  </si>
  <si>
    <t>FAT.2024597050</t>
  </si>
  <si>
    <t>FAT.2024597112</t>
  </si>
  <si>
    <t>REAP.180324</t>
  </si>
  <si>
    <t>REAP.190324</t>
  </si>
  <si>
    <t>REAP.20240403004</t>
  </si>
  <si>
    <t>REAP.20240405003</t>
  </si>
  <si>
    <t>REWALD ENGENHARIA LTDA</t>
  </si>
  <si>
    <t>NFSE.003685</t>
  </si>
  <si>
    <t>NFSE.003688</t>
  </si>
  <si>
    <t>APOR.2803</t>
  </si>
  <si>
    <t>TAR.20240402006</t>
  </si>
  <si>
    <t>SANTOS AUGUSTA DESENVOLVIMENTO CULTURAL E EVENTOS LTDA</t>
  </si>
  <si>
    <t>FAT.000068</t>
  </si>
  <si>
    <t>REND PAGO APLIC AUT APR</t>
  </si>
  <si>
    <t>REAP.20240408003</t>
  </si>
  <si>
    <t>SIQUEIRA NETO-ADVOGADOS ASSOCI - desocupacao imoveil</t>
  </si>
  <si>
    <t>SERGIO LUIZ FERNANDES FILHO</t>
  </si>
  <si>
    <t>NFSE.002915</t>
  </si>
  <si>
    <t>temp</t>
  </si>
  <si>
    <t>documento?</t>
  </si>
  <si>
    <t xml:space="preserve"> - ajuste</t>
  </si>
  <si>
    <t>(vazio)</t>
  </si>
  <si>
    <t xml:space="preserve"> - REAP.040424</t>
  </si>
  <si>
    <t xml:space="preserve"> - REAP.090424</t>
  </si>
  <si>
    <t xml:space="preserve"> - REAP.100424</t>
  </si>
  <si>
    <t xml:space="preserve"> - REAP.120424</t>
  </si>
  <si>
    <t xml:space="preserve"> - REAP.1504</t>
  </si>
  <si>
    <t xml:space="preserve"> - REAP.160424</t>
  </si>
  <si>
    <t xml:space="preserve"> - REAP.1704</t>
  </si>
  <si>
    <t xml:space="preserve"> - REAP.2604</t>
  </si>
  <si>
    <t xml:space="preserve"> - TAR.09112023</t>
  </si>
  <si>
    <t xml:space="preserve"> - TAR.14122023</t>
  </si>
  <si>
    <t xml:space="preserve"> - TAR.23112023</t>
  </si>
  <si>
    <t xml:space="preserve"> - TAR.231123</t>
  </si>
  <si>
    <t>13 CARTORIO DE REGISTRO CIVIL DO BUTANTA - FAT.280324.</t>
  </si>
  <si>
    <t>13 OFICIAL DE REGISTRO DE IMOVEIS DA CAPITAL - FAT.63044824</t>
  </si>
  <si>
    <t>13 OFICIAL DE REGISTRO DE IMOVEIS DA CAPITAL - REC.041223</t>
  </si>
  <si>
    <t>20 TABELIAO DE NOTAS DA CAPITAL - FAT.14089</t>
  </si>
  <si>
    <t>20 TABELIAO DE NOTAS DA CAPITAL - FAT.14602</t>
  </si>
  <si>
    <t>20 TABELIAO DE NOTAS DA CAPITAL - FAT.14604</t>
  </si>
  <si>
    <t>20 TABELIAO DE NOTAS DA CAPITAL - FAT.14606</t>
  </si>
  <si>
    <t>20 TABELIAO DE NOTAS DA CAPITAL - FAT.14608</t>
  </si>
  <si>
    <t>20 TABELIAO DE NOTAS DA CAPITAL - FAT.14637</t>
  </si>
  <si>
    <t>20 TABELIAO DE NOTAS DA CAPITAL - FAT.14641</t>
  </si>
  <si>
    <t>20 TABELIAO DE NOTAS DA CAPITAL - FAT.14741</t>
  </si>
  <si>
    <t>ACUSTICA ENGENHARIA S/S - NFSE.005020</t>
  </si>
  <si>
    <t>AMILCAR SOUROPIRES FERREIRA - CT.CONSOLACAO 2837</t>
  </si>
  <si>
    <t>ANGELO MONTALBANO - REC.100424</t>
  </si>
  <si>
    <t>AR C/C SISPAG - TAR.20240402003</t>
  </si>
  <si>
    <t>AR TED SISPAG - TAR.20240402004</t>
  </si>
  <si>
    <t>AROEIRA MEIO AMBIENTE LTDA - NFSE.001873</t>
  </si>
  <si>
    <t>ASSIMPI- ASSOCIACAO N DOS S S DA MICRO E PEQUENA INDUSTRIA - REC.012835</t>
  </si>
  <si>
    <t>ASSIMPI- ASSOCIACAO N DOS S S DA MICRO E PEQUENA INDUSTRIA - REC.137334</t>
  </si>
  <si>
    <t>ASSIMPI- ASSOCIACAO N DOS S S DA MICRO E PEQUENA INDUSTRIA - REC.141086</t>
  </si>
  <si>
    <t>ASSIMPI- ASSOCIACAO N DOS S S DA MICRO E PEQUENA INDUSTRIA - REC.141087</t>
  </si>
  <si>
    <t>ASSIMPI- ASSOCIACAO N DOS S S DA MICRO E PEQUENA INDUSTRIA - REC.240590039725672</t>
  </si>
  <si>
    <t>ASSIMPI- ASSOCIACAO N DOS S S DA MICRO E PEQUENA INDUSTRIA - REC.240590039743861</t>
  </si>
  <si>
    <t>ASSIMPI- ASSOCIACAO N DOS S S DA MICRO E PEQUENA INDUSTRIA - REC.240590039748456</t>
  </si>
  <si>
    <t>ASSOCIACAO DOS REGISTRADORES IMOBILIARIOS DE SAO PAULO - FAT.011079668</t>
  </si>
  <si>
    <t>ASSOCIACAO DOS REGISTRADORES IMOBILIARIOS DE SAO PAULO - FAT.11042170</t>
  </si>
  <si>
    <t>ASSOCIACAO DOS REGISTRADORES IMOBILIARIOS DE SAO PAULO - FAT.11043177</t>
  </si>
  <si>
    <t>ASSOCIACAO DOS REGISTRADORES IMOBILIARIOS DE SAO PAULO - FAT.11043730</t>
  </si>
  <si>
    <t>ASSOCIACAO DOS REGISTRADORES IMOBILIARIOS DE SAO PAULO - FAT.110438880</t>
  </si>
  <si>
    <t>ASSOCIACAO DOS REGISTRADORES IMOBILIARIOS DE SAO PAULO - FAT.11043956</t>
  </si>
  <si>
    <t>ASSOCIACAO DOS REGISTRADORES IMOBILIARIOS DE SAO PAULO - FAT.11044061</t>
  </si>
  <si>
    <t>ASSOCIACAO DOS REGISTRADORES IMOBILIARIOS DE SAO PAULO - FAT.11044124</t>
  </si>
  <si>
    <t>ASSOCIACAO DOS REGISTRADORES IMOBILIARIOS DE SAO PAULO - FAT.11059891</t>
  </si>
  <si>
    <t>ASSOCIACAO DOS REGISTRADORES IMOBILIARIOS DE SAO PAULO - FAT.11062240</t>
  </si>
  <si>
    <t>ASSOCIACAO DOS REGISTRADORES IMOBILIARIOS DE SAO PAULO - FAT.11062351</t>
  </si>
  <si>
    <t>ASSOCIACAO DOS REGISTRADORES IMOBILIARIOS DE SAO PAULO - FAT.11062388</t>
  </si>
  <si>
    <t>ASSOCIACAO DOS REGISTRADORES IMOBILIARIOS DE SAO PAULO - FAT.11068615</t>
  </si>
  <si>
    <t>ASSOCIACAO DOS REGISTRADORES IMOBILIARIOS DE SAO PAULO - FAT.11068657</t>
  </si>
  <si>
    <t>ASSOCIACAO DOS REGISTRADORES IMOBILIARIOS DE SAO PAULO - FAT.11111301</t>
  </si>
  <si>
    <t>ASSOCIACAO DOS REGISTRADORES IMOBILIARIOS DE SAO PAULO - FAT.11112656</t>
  </si>
  <si>
    <t>ASSOCIACAO DOS REGISTRADORES IMOBILIARIOS DE SAO PAULO - FAT.11133101</t>
  </si>
  <si>
    <t>ASSOCIACAO DOS REGISTRADORES IMOBILIARIOS DE SAO PAULO - FAT.11133132</t>
  </si>
  <si>
    <t>ASSOCIACAO DOS REGISTRADORES IMOBILIARIOS DE SAO PAULO - FAT.11169857</t>
  </si>
  <si>
    <t>ASSOCIACAO DOS REGISTRADORES IMOBILIARIOS DE SAO PAULO - FAT.43245589</t>
  </si>
  <si>
    <t>AVANTE CONSULTORIA DE NEGOCIOS LTDA - NFSE.00005</t>
  </si>
  <si>
    <t>BACHEMA SERVICOS ANALITICOS AMBIENTAIS LTDA - NFSE.011194</t>
  </si>
  <si>
    <t>BNS AGENCIAMENTO E INTERMEDIACAO DE SERVICOS E IMOVEIS LTDA - NFSE.000005</t>
  </si>
  <si>
    <t>CAMPO SAO BENTO - DEV.2204</t>
  </si>
  <si>
    <t>CAMPO SAO BENTO GESTAO DE PROJETOS AMBIENTAIS EIRELI - ADT.000441</t>
  </si>
  <si>
    <t>CAMPO SAO BENTO GESTAO DE PROJETOS AMBIENTAIS EIRELI - NFSE.000441</t>
  </si>
  <si>
    <t>CAU/SP - REC.19465690</t>
  </si>
  <si>
    <t>CAU/SP - REC.19466085</t>
  </si>
  <si>
    <t>CERTENGE LAUDOS AVALIACOES E PERICIAS LTDA - NFSE.002146</t>
  </si>
  <si>
    <t>CERTENGE LAUDOS AVALIACOES E PERICIAS LTDA - NFSE.002164</t>
  </si>
  <si>
    <t>CERTENGE LAUDOS AVALIACOES E PERICIAS LTDA - NFSE.002182</t>
  </si>
  <si>
    <t>CLEYDE MALUF ALVES - CT.ALUGUEL 1</t>
  </si>
  <si>
    <t>COMPANHIA AMBIENTAL DO ESTADO DE SAO PAULO - FAT.91523080</t>
  </si>
  <si>
    <t>COMPANHIA AMBIENTAL DO ESTADO DE SAO PAULO - FAT.970637</t>
  </si>
  <si>
    <t>COMPANHIA AMBIENTAL DO ESTADO DE SAO PAULO - FAT.974555</t>
  </si>
  <si>
    <t>COMPANHIA AMBIENTAL DO ESTADO DE SAO PAULO - FAT.974558</t>
  </si>
  <si>
    <t>COMPANHIA AMBIENTAL DO ESTADO DE SAO PAULO - FAT.974559</t>
  </si>
  <si>
    <t>COMPANHIA AMBIENTAL DO ESTADO DE SAO PAULO - FAT.974562</t>
  </si>
  <si>
    <t>COMPANHIA AMBIENTAL DO ESTADO DE SAO PAULO - FAT.974564</t>
  </si>
  <si>
    <t>COMPANHIA AMBIENTAL DO ESTADO DE SAO PAULO - FAT.974565</t>
  </si>
  <si>
    <t>COMPANHIA AMBIENTAL DO ESTADO DE SAO PAULO - FAT.974566</t>
  </si>
  <si>
    <t>COMPANHIA AMBIENTAL DO ESTADO DE SAO PAULO - FAT.974567</t>
  </si>
  <si>
    <t>COMPANHIA AMBIENTAL DO ESTADO DE SAO PAULO - FAT.974570</t>
  </si>
  <si>
    <t>COMPANHIA AMBIENTAL DO ESTADO DE SAO PAULO - FAT.974572</t>
  </si>
  <si>
    <t>COMPANHIA AMBIENTAL DO ESTADO DE SAO PAULO - FAT.974577</t>
  </si>
  <si>
    <t>COMPANHIA AMBIENTAL DO ESTADO DE SAO PAULO - FAT.974578</t>
  </si>
  <si>
    <t>COMPANHIA AMBIENTAL DO ESTADO DE SAO PAULO - FAT.974579</t>
  </si>
  <si>
    <t>COMPANHIA AMBIENTAL DO ESTADO DE SAO PAULO - FAT.974580</t>
  </si>
  <si>
    <t>COMPANHIA AMBIENTAL DO ESTADO DE SAO PAULO - FAT.974582</t>
  </si>
  <si>
    <t>COMPANHIA AMBIENTAL DO ESTADO DE SAO PAULO - FAT.974583</t>
  </si>
  <si>
    <t>COMPANHIA AMBIENTAL DO ESTADO DE SAO PAULO - FAT.974585</t>
  </si>
  <si>
    <t>COMPANHIA AMBIENTAL DO ESTADO DE SAO PAULO - FAT.974586</t>
  </si>
  <si>
    <t>COMPANHIA AMBIENTAL DO ESTADO DE SAO PAULO - FAT.974587</t>
  </si>
  <si>
    <t>COMPANHIA AMBIENTAL DO ESTADO DE SAO PAULO - FAT.974588</t>
  </si>
  <si>
    <t>COMPANHIA AMBIENTAL DO ESTADO DE SAO PAULO - FAT.974590</t>
  </si>
  <si>
    <t>COMPANHIA AMBIENTAL DO ESTADO DE SAO PAULO - FAT.974591</t>
  </si>
  <si>
    <t>COMPANHIA AMBIENTAL DO ESTADO DE SAO PAULO - FAT.974592</t>
  </si>
  <si>
    <t>COMPANHIA AMBIENTAL DO ESTADO DE SAO PAULO - FAT.974593,</t>
  </si>
  <si>
    <t>COMPANHIA AMBIENTAL DO ESTADO DE SAO PAULO - FAT.974594</t>
  </si>
  <si>
    <t>COMPANHIA PROVINCIA DE SECURITIZACAO - REC.042024</t>
  </si>
  <si>
    <t>CONTA DE LUZ INTERNET --ENEL DISTRIBUICAO/SP - 5971186</t>
  </si>
  <si>
    <t>COOPERA CERTIFICADORA LTDA - FAT.10585</t>
  </si>
  <si>
    <t>CRISTINA PACHECO RIBEIRO - FAT.497163</t>
  </si>
  <si>
    <t>DAVINCI BUREAU DE IMPRESSOES LTDA - NFSE.0089199</t>
  </si>
  <si>
    <t>DECIMO QUARTO TABELIONATO DE NOTAS - FAT.280324</t>
  </si>
  <si>
    <t>ELIANE MALUF ALVES DE LOZIER - CT.ALUGUEL2</t>
  </si>
  <si>
    <t>EMERGENCY DOCUMENTACAO IMOBILIARIA EIRELI - NFSE.030047</t>
  </si>
  <si>
    <t>EMERGENCY DOCUMENTACAO IMOBILIARIA EIRELI - NFSE.REC</t>
  </si>
  <si>
    <t>ESTUDIO FAVO ARQUITETURA LTDA - NFSE.001172</t>
  </si>
  <si>
    <t>ESTUDIO FAVO ARQUITETURA LTDA - NFSE.001213</t>
  </si>
  <si>
    <t>ESTUDIO FAVO ARQUITETURA LTDA - NFSE.001226</t>
  </si>
  <si>
    <t>FARDIZ EMPREENDIMENTOS E PARTICIPACOES LTDA - CT.CONSOLACAO 2847 FARD</t>
  </si>
  <si>
    <t>FERNANDO CARSINO JARDIM - CT.CONSOLACAO 2847 JARD</t>
  </si>
  <si>
    <t>FRAMA COMERCIO DE MATERIAIS PARA CONSTRUCAO EIRELI - REC.ALUGUEL</t>
  </si>
  <si>
    <t>FRANQUE DELMO ELOIA 02360154435 - ADT.000029</t>
  </si>
  <si>
    <t>FRANQUE DELMO ELOIA 02360154435 - NFSE.000016</t>
  </si>
  <si>
    <t>FRANQUE DELMO ELOIA 02360154435 - NFSE.000027</t>
  </si>
  <si>
    <t>FRANQUE DELMO ELOIA 02360154435 - NFSE.000028</t>
  </si>
  <si>
    <t>GOVERNO DE SAO PAULO SECRETARIA DA FAZENDA DARE-SP. - GUIA.230590090365707</t>
  </si>
  <si>
    <t>GOVERNO DE SAO PAULO SECRETARIA DA FAZENDA DARE-SP. - GUIA.240590003429418</t>
  </si>
  <si>
    <t>HOSTGATOR BRASIL LTDA - FAT.727600001</t>
  </si>
  <si>
    <t>IRRINVEST GESTAO E ADMINISTRACAO IMOBILIARIA LTDA - NFSE.000723</t>
  </si>
  <si>
    <t>JBA / JONAS BIRGER ARQUITETURA S/S - NFSE.002200</t>
  </si>
  <si>
    <t>JBA / JONAS BIRGER ARQUITETURA S/S - NFSE.002224</t>
  </si>
  <si>
    <t>JOAQUIM GUTIERREZ ANTONIO - NFSE.000008</t>
  </si>
  <si>
    <t>KELLIE AZAR LEIGHTON - CT.CONSOLACAO 2847 PUPO</t>
  </si>
  <si>
    <t>LABORATORIO VAPOR SOLUTIONS LTDA - NFSE.004112</t>
  </si>
  <si>
    <t>LASTRO SERVICOS E NEGOCIOS IMOBILIARIOS LTDA - NFSE.000175</t>
  </si>
  <si>
    <t>LIBERTY SEGUROS S/A - FAT.510720240214000</t>
  </si>
  <si>
    <t>M.C SILVA SOCIEDADE INDIVIDUAL DE ADVOCACIA. - NFSE.000460</t>
  </si>
  <si>
    <t>M.C SILVA SOCIEDADE INDIVIDUAL DE ADVOCACIA. - NFSE.00456</t>
  </si>
  <si>
    <t>MANEXT PROMOCOES E EVENTOS COMERCIAIS LTDA - NFSE.000025</t>
  </si>
  <si>
    <t>MANUTENCAO CONTA CORRENTE - TAR.08082023</t>
  </si>
  <si>
    <t>MANUTENCAO CONTA CORRENTE - TAR.11092023</t>
  </si>
  <si>
    <t>MANUTENCAO DE CONTA CORRENTE - TAR.10072023</t>
  </si>
  <si>
    <t>MARIA DE LOURDES PUPO AZAR - CT.CONSOLACAO 2847</t>
  </si>
  <si>
    <t>MAURICIA ALBUQUERQUE MACEDO ME - NFSE.000375</t>
  </si>
  <si>
    <t>MAURICIA ALBUQUERQUE MACEDO ME - NFSE.000405</t>
  </si>
  <si>
    <t>MAURICIA ALBUQUERQUE MACEDO ME - NFSE.000408</t>
  </si>
  <si>
    <t>MAURICIA ALBUQUERQUE MACEDO ME - NFSE.00399</t>
  </si>
  <si>
    <t>MCA CONSULTORIA DE NEGOCIOS EIRELI - NFSE.000118</t>
  </si>
  <si>
    <t>MERCADOPAGO.COM REPRESENTACOES LTDA. - FAT.10305601916</t>
  </si>
  <si>
    <t>MERCADOPAGO.COM REPRESENTACOES LTDA. - FAT.10305604870</t>
  </si>
  <si>
    <t>MERCADOPAGO.COM REPRESENTACOES LTDA. - FAT.10305605412</t>
  </si>
  <si>
    <t>MIRNA MARIA PEDRO - CT.ITU 1478</t>
  </si>
  <si>
    <t>MZSG SERVICOS ADMINISTRATIVOS EIRELI - NFSE.000089</t>
  </si>
  <si>
    <t>NATHALIA MARTINS ASSESSORIA LTDA - FAT.54846</t>
  </si>
  <si>
    <t>NC HOLDING EMPREENDIMENTOS E PARTICIPACOES LTDA - APOR.05062023</t>
  </si>
  <si>
    <t>NC HOLDING EMPREENDIMENTOS E PARTICIPACOES LTDA - APOR.15032024</t>
  </si>
  <si>
    <t>NC HOLDING EMPREENDIMENTOS E PARTICIPACOES LTDA - APOR.25102023</t>
  </si>
  <si>
    <t>NC HOLDING EMPREENDIMENTOS E PARTICIPACOES LTDA - APOR.APORTE 020424</t>
  </si>
  <si>
    <t>NC HOLDING EMPREENDIMENTOS E PARTICIPACOES LTDA. - REC.dev. aporte</t>
  </si>
  <si>
    <t>NG ENGENHARIA S/C LTDA - NF.000305</t>
  </si>
  <si>
    <t>NG ENGENHARIA S/C LTDA - NF.000316</t>
  </si>
  <si>
    <t>NIC.BR - NUCLEO DE INFORMACAO E COORDENACAO DO PONTO BR - FAT.41721426</t>
  </si>
  <si>
    <t>NORSK EMPREENDIMENTOS E PARTICIPACOES LTDA. - NFSE.000018</t>
  </si>
  <si>
    <t>NOVA CROP - SUPORTE ADMINISTRATIVO LTDA - NFSE.004751</t>
  </si>
  <si>
    <t>NOVA CROP - SUPORTE ADMINISTRATIVO LTDA - NFSE.005040</t>
  </si>
  <si>
    <t>NOVA CROP - SUPORTE ADMINISTRATIVO LTDA - NFSE.005260</t>
  </si>
  <si>
    <t>NOVA CROP - SUPORTE ADMINISTRATIVO LTDA - NFSE.005476</t>
  </si>
  <si>
    <t>NOVA CROP - SUPORTE ADMINISTRATIVO LTDA - NFSE.005698</t>
  </si>
  <si>
    <t>NOVA CROP - SUPORTE ADMINISTRATIVO LTDA - NFSE.005913</t>
  </si>
  <si>
    <t>NOVA CROP - SUPORTE ADMINISTRATIVO LTDA - NFSE.006130</t>
  </si>
  <si>
    <t>NOVA CROP - SUPORTE ADMINISTRATIVO LTDA - NFSE.006564</t>
  </si>
  <si>
    <t>NOVA CROP - SUPORTE ADMINISTRATIVO LTDA - NFSE.06336</t>
  </si>
  <si>
    <t>NOVA PLANO - SUPORTE ADMINISTRATIVO LTDA - NFSE.004527</t>
  </si>
  <si>
    <t>NOVA PLANO - SUPORTE ADMINISTRATIVO LTDA - NFSE.005088</t>
  </si>
  <si>
    <t>NOVA PLANO - SUPORTE ADMINISTRATIVO LTDA - NFSE.005166</t>
  </si>
  <si>
    <t>NOVA PLANO - SUPORTE ADMINISTRATIVO LTDA - NFSE.005243</t>
  </si>
  <si>
    <t>NOVA PLANO - SUPORTE ADMINISTRATIVO LTDA - NFSE.005337</t>
  </si>
  <si>
    <t>NOVA PLANO - SUPORTE ADMINISTRATIVO LTDA - NFSE.005418</t>
  </si>
  <si>
    <t>NOVA PLANO - SUPORTE ADMINISTRATIVO LTDA - NFSE.005502</t>
  </si>
  <si>
    <t>OPERADOR NACIONAL DO SISTEMA DE REGISTRO ELETRONICO DE IMOVEIS ( ONR ) - REC.42794398</t>
  </si>
  <si>
    <t>OPERADOR NACIONAL DO SISTEMA DE REGISTRO ELETRONICO DE IMOVEIS ( ONR ) - REC.42794406</t>
  </si>
  <si>
    <t>OPERADOR NACIONAL DO SISTEMA DE REGISTRO ELETRONICO DE IMOVEIS ( ONR ) - REC.42794410</t>
  </si>
  <si>
    <t>OPERADOR NACIONAL DO SISTEMA DE REGISTRO ELETRONICO DE IMOVEIS ( ONR ) - REC.42794418</t>
  </si>
  <si>
    <t>OPERADOR NACIONAL DO SISTEMA DE REGISTRO ELETRONICO DE IMOVEIS ( ONR ) - REC.42794421</t>
  </si>
  <si>
    <t>OPERADOR NACIONAL DO SISTEMA DE REGISTRO ELETRONICO DE IMOVEIS ( ONR ) - REC.42794429</t>
  </si>
  <si>
    <t>OPERADOR NACIONAL DO SISTEMA DE REGISTRO ELETRONICO DE IMOVEIS ( ONR ) - REC.42794432</t>
  </si>
  <si>
    <t>OPERADOR NACIONAL DO SISTEMA DE REGISTRO ELETRONICO DE IMOVEIS ( ONR ) - REC.42794434</t>
  </si>
  <si>
    <t>OPERADOR NACIONAL DO SISTEMA DE REGISTRO ELETRONICO DE IMOVEIS ( ONR ) - REC.42794436</t>
  </si>
  <si>
    <t>OPERADOR NACIONAL DO SISTEMA DE REGISTRO ELETRONICO DE IMOVEIS ( ONR ) - REC.42794442</t>
  </si>
  <si>
    <t>OPERADOR NACIONAL DO SISTEMA DE REGISTRO ELETRONICO DE IMOVEIS ( ONR ) - REC.42794447</t>
  </si>
  <si>
    <t>PAISAGISMO E COMERCIO DE PLANTAS ORNAMENTAIS ALEX HANAZAKI LTDA - NFSE.003452</t>
  </si>
  <si>
    <t>PIX TRANSF NC HOLD20/03 - APOR.2003</t>
  </si>
  <si>
    <t>PLANET APP DESENVOLVIMENTO E SERVICOS S/S LTDA. - NFSE.000204</t>
  </si>
  <si>
    <t>PREFEITURA DA CIDADE DE SÃO PAULO - DAMSP - DAM.41302024001985</t>
  </si>
  <si>
    <t>PREFEITURA DA CIDADE DE SÃO PAULO - DAMSP - DAM.430112052</t>
  </si>
  <si>
    <t>PREFEITURA DA CIDADE DE SÃO PAULO - DAMSP - DAM.430112053</t>
  </si>
  <si>
    <t>PREFEITURA DA CIDADE DE SÃO PAULO - DAMSP - DAM.430112054</t>
  </si>
  <si>
    <t>PREFEITURA DA CIDADE DE SÃO PAULO - DAMSP - DAM.430115102</t>
  </si>
  <si>
    <t>PREFEITURA DA CIDADE DE SÃO PAULO - DAMSP - DAM.482872023</t>
  </si>
  <si>
    <t>PREFEITURA DA CIDADE DE SÃO PAULO - DAMSP - DAM.535202024000613</t>
  </si>
  <si>
    <t>PREFEITURA DA CIDADE DE SÃO PAULO - DAMSP - DAM.5352024000601</t>
  </si>
  <si>
    <t>PREFEITURA DA CIDADE DE SÃO PAULO - DAMSP - DAM.535220024000625</t>
  </si>
  <si>
    <t>PREFEITURA DA CIDADE DE SÃO PAULO - DAMSP - DAM.53522024000596</t>
  </si>
  <si>
    <t>PREFEITURA DA CIDADE DE SÃO PAULO - DAMSP - DAM.53522024000597</t>
  </si>
  <si>
    <t>PREFEITURA DA CIDADE DE SÃO PAULO - DAMSP - DAM.53522024000598</t>
  </si>
  <si>
    <t>PREFEITURA DA CIDADE DE SÃO PAULO - DAMSP - DAM.53522024000600</t>
  </si>
  <si>
    <t>PREFEITURA DA CIDADE DE SÃO PAULO - DAMSP - DAM.53522024000602</t>
  </si>
  <si>
    <t>PREFEITURA DA CIDADE DE SÃO PAULO - DAMSP - DAM.53522024000604</t>
  </si>
  <si>
    <t>PREFEITURA DA CIDADE DE SÃO PAULO - DAMSP - DAM.53522024000605</t>
  </si>
  <si>
    <t>PREFEITURA DA CIDADE DE SÃO PAULO - DAMSP - DAM.53522024000606</t>
  </si>
  <si>
    <t>PREFEITURA DA CIDADE DE SÃO PAULO - DAMSP - DAM.53522024000608</t>
  </si>
  <si>
    <t>PREFEITURA DA CIDADE DE SÃO PAULO - DAMSP - DAM.53522024000609</t>
  </si>
  <si>
    <t>PREFEITURA DA CIDADE DE SÃO PAULO - DAMSP - DAM.53522024000611</t>
  </si>
  <si>
    <t>PREFEITURA DA CIDADE DE SÃO PAULO - DAMSP - DAM.53522024000614</t>
  </si>
  <si>
    <t>PREFEITURA DA CIDADE DE SÃO PAULO - DAMSP - DAM.53522024000615</t>
  </si>
  <si>
    <t>PREFEITURA DA CIDADE DE SÃO PAULO - DAMSP - DAM.53522024000619</t>
  </si>
  <si>
    <t>PREFEITURA DA CIDADE DE SÃO PAULO - DAMSP - DAM.53522024000620</t>
  </si>
  <si>
    <t>PREFEITURA DA CIDADE DE SÃO PAULO - DAMSP - DAM.53522024000621</t>
  </si>
  <si>
    <t>PREFEITURA DA CIDADE DE SÃO PAULO - DAMSP - DAM.53522024000623</t>
  </si>
  <si>
    <t>PREFEITURA DA CIDADE DE SÃO PAULO - DAMSP - DAM.53522024000626</t>
  </si>
  <si>
    <t>PREFEITURA DA CIDADE DE SÃO PAULO - DAMSP - DAM.53522024000627</t>
  </si>
  <si>
    <t>PREFEITURA DA CIDADE DE SÃO PAULO - DAMSP - DAM.595925430115530941</t>
  </si>
  <si>
    <t>PREFEITURA DA CIDADE DE SÃO PAULO - DAMSP - DAM.602720240003035-0</t>
  </si>
  <si>
    <t>PREFEITURA DA CIDADE DE SÃO PAULO - DAMSP - DAM.602720240003042-2</t>
  </si>
  <si>
    <t>PREFEITURA DA CIDADE DE SÃO PAULO - DAMSP - DAM.602720240003056-2</t>
  </si>
  <si>
    <t>PREFEITURA DA CIDADE DE SÃO PAULO - DAMSP - DAM.602720240003060-0</t>
  </si>
  <si>
    <t>PREFEITURA DA CIDADE DE SÃO PAULO - DAMSP - DAM.671356687922</t>
  </si>
  <si>
    <t>PREFEITURA DA CIDADE DE SÃO PAULO - DAMSP - DAM.93002024000090</t>
  </si>
  <si>
    <t>PREFEITURA DA CIDADE DE SÃO PAULO - DAMSP - DAM.CLARICE</t>
  </si>
  <si>
    <t>PREFEITURA DA CIDADE DE SÃO PAULO - DAMSP - DAM.CONSOLACAO 2837</t>
  </si>
  <si>
    <t>PREFEITURA DA CIDADE DE SÃO PAULO - DAMSP - DAM.CONSOLACAO 2839</t>
  </si>
  <si>
    <t>PREFEITURA DA CIDADE DE SÃO PAULO - DAMSP - DAM.CONSOLACAO 2847 A 1</t>
  </si>
  <si>
    <t>PREFEITURA DA CIDADE DE SÃO PAULO - DAMSP - DAM.CONSOLACAO 2847 A 11</t>
  </si>
  <si>
    <t>PREFEITURA DA CIDADE DE SÃO PAULO - DAMSP - DAM.CONSOLACAO 2847 A 12</t>
  </si>
  <si>
    <t>PREFEITURA DA CIDADE DE SÃO PAULO - DAMSP - DAM.CONSOLACAO 2847 A 21</t>
  </si>
  <si>
    <t>PREFEITURA DA CIDADE DE SÃO PAULO - DAMSP - DAM.CONSOLACAO 2847 A 22</t>
  </si>
  <si>
    <t>PREFEITURA DA CIDADE DE SÃO PAULO - DAMSP - DAM.CONSOLACAO 2847 A 31</t>
  </si>
  <si>
    <t>PREFEITURA DA CIDADE DE SÃO PAULO - DAMSP - DAM.CONSOLACAO 2847 A 32</t>
  </si>
  <si>
    <t>PREFEITURA DA CIDADE DE SÃO PAULO - DAMSP - DAM.IPTU AL ITU 1466</t>
  </si>
  <si>
    <t>PREFEITURA DA CIDADE DE SÃO PAULO - DAMSP - DARM.IPTU JAU 1584</t>
  </si>
  <si>
    <t>PREFEITURA DA CIDADE DE SÃO PAULO - DAMSP - FAT.48942024000035</t>
  </si>
  <si>
    <t>PREFEITURA DA CIDADE DE SÃO PAULO - DAMSP - FAT.552211915</t>
  </si>
  <si>
    <t>PREFEITURA DA CIDADE DE SÃO PAULO - DAMSP - FAT.552213871</t>
  </si>
  <si>
    <t>PREFEITURA DA CIDADE DE SÃO PAULO - DAMSP - FAT.552214078</t>
  </si>
  <si>
    <t>PREFEITURA DA CIDADE DE SÃO PAULO - DAMSP - FAT.552214264</t>
  </si>
  <si>
    <t>PREFEITURA DA CIDADE DE SÃO PAULO - DAMSP - FAT.552215236</t>
  </si>
  <si>
    <t>PREFEITURA DA CIDADE DE SÃO PAULO - DAMSP - FAT.552215252</t>
  </si>
  <si>
    <t>PREFEITURA DA CIDADE DE SÃO PAULO - DAMSP - FAT.552215783</t>
  </si>
  <si>
    <t>PREFEITURA DA CIDADE DE SÃO PAULO - DAMSP - FAT.552215945</t>
  </si>
  <si>
    <t>PREFEITURA DA CIDADE DE SÃO PAULO - DAMSP - FAT.552215996</t>
  </si>
  <si>
    <t>PREFEITURA DA CIDADE DE SÃO PAULO - DAMSP - FAT.552216437</t>
  </si>
  <si>
    <t>PREFEITURA DA CIDADE DE SÃO PAULO - DAMSP - FAT.552216992</t>
  </si>
  <si>
    <t>PREFEITURA DA CIDADE DE SÃO PAULO - DAMSP - FAT.552217336</t>
  </si>
  <si>
    <t>PREFEITURA DA CIDADE DE SÃO PAULO - DAMSP - FAT.552217425</t>
  </si>
  <si>
    <t>PREFEITURA DA CIDADE DE SÃO PAULO - DAMSP - FAT.552217522</t>
  </si>
  <si>
    <t>PREFEITURA DA CIDADE DE SÃO PAULO - DAMSP - FAT.552220991</t>
  </si>
  <si>
    <t>PREFEITURA DA CIDADE DE SÃO PAULO - DAMSP - FAT.552249191</t>
  </si>
  <si>
    <t>PREFEITURA DA CIDADE DE SÃO PAULO - DAMSP - FAT.552249246</t>
  </si>
  <si>
    <t>PREFEITURA DA CIDADE DE SÃO PAULO - DAMSP - FAT.552249262</t>
  </si>
  <si>
    <t>PREFEITURA DA CIDADE DE SÃO PAULO - DAMSP - FAT.93052024000134</t>
  </si>
  <si>
    <t>PREFEITURA DE SAO PAULO - TFE - DAM.100010445305</t>
  </si>
  <si>
    <t>PROISO PROJETOS E CONSULTORIA LTDA. - NFSE.000268</t>
  </si>
  <si>
    <t>RENATO RIBEIRO - CT.CONSOLOCAO 2847 RIBE</t>
  </si>
  <si>
    <t>REND PAGO APLIC AUT APR - REAP.20240408003</t>
  </si>
  <si>
    <t>REND PAGO APLIC AUT MAIS - REAP.180324</t>
  </si>
  <si>
    <t>REND PAGO APLIC AUT MAIS - REAP.190324</t>
  </si>
  <si>
    <t>REND PAGO APLIC AUT MAIS - REAP.20240403004</t>
  </si>
  <si>
    <t>REND PAGO APLIC AUT MAIS - REAP.20240405003</t>
  </si>
  <si>
    <t>REWALD ENGENHARIA LTDA - NFSE.003685</t>
  </si>
  <si>
    <t>REWALD ENGENHARIA LTDA - NFSE.003688</t>
  </si>
  <si>
    <t>SABESP-COMPANHIA DE SANEAMENTO BASICO DO ESTADO DE SAO PAULO. - FAT.2024597016</t>
  </si>
  <si>
    <t>SABESP-COMPANHIA DE SANEAMENTO BASICO DO ESTADO DE SAO PAULO. - FAT.2024597050</t>
  </si>
  <si>
    <t>SABESP-COMPANHIA DE SANEAMENTO BASICO DO ESTADO DE SAO PAULO. - FAT.2024597112</t>
  </si>
  <si>
    <t>SANTOS AUGUSTA DESENVOLVIMENTO CULTURAL E EVENTOS LTDA - FAT.000068</t>
  </si>
  <si>
    <t>Secretaria de Fazenda Federal - ajuste</t>
  </si>
  <si>
    <t>Secretaria de Fazenda Federal - DARF.000268</t>
  </si>
  <si>
    <t>Secretaria de Fazenda Federal - DARF.000305</t>
  </si>
  <si>
    <t>Secretaria de Fazenda Federal - DARF.000316</t>
  </si>
  <si>
    <t>Secretaria de Fazenda Federal - DARF.002138</t>
  </si>
  <si>
    <t>Secretaria de Fazenda Federal - DARF.002200</t>
  </si>
  <si>
    <t>Secretaria de Fazenda Federal - DARF.003452</t>
  </si>
  <si>
    <t>Secretaria de Fazenda Federal - DARF.003685</t>
  </si>
  <si>
    <t>Secretaria de Fazenda Federal - DARF.003688</t>
  </si>
  <si>
    <t>Secretaria de Fazenda Federal - DARF.00399</t>
  </si>
  <si>
    <t>Secretaria de Fazenda Federal - DARF.005020</t>
  </si>
  <si>
    <t>Secretaria de Fazenda Federal - DARF.007721</t>
  </si>
  <si>
    <t>Secretaria de Fazenda Federal - DARF.011194</t>
  </si>
  <si>
    <t>Secretaria de Fazenda Federal - DARF.1365</t>
  </si>
  <si>
    <t>Secretaria de Fazenda Federal - DARF.1376</t>
  </si>
  <si>
    <t>Secretaria de Fazenda Federal - DARF.160224</t>
  </si>
  <si>
    <t>SELECT COLOR - ARTES GRAFICAS LTDA - NFSE.017144</t>
  </si>
  <si>
    <t>SERGIO LUIZ FERNANDES FILHO - NFSE.002915</t>
  </si>
  <si>
    <t>SIQUEIRA NETO-ADVOGADOS ASSOCI - desocupacao imoveil - ajuste</t>
  </si>
  <si>
    <t>TAR MANUT CONTA 03/24 - TAR.20240402006</t>
  </si>
  <si>
    <t>TAR PIX PGTO TRANSF - ajuste</t>
  </si>
  <si>
    <t>TARIFA BANCARIA TRANSF PGTO PIX - TAR.14122023</t>
  </si>
  <si>
    <t>TARIFA MANUTENCAO C/C TAR.MANUT.C/C - TAR.080224</t>
  </si>
  <si>
    <t>TARIFA MANUTENCAO C/C TAR.MANUT.C/C - TAR.08032024</t>
  </si>
  <si>
    <t>TARIFA MANUTENCAO C/C TAR.MANUT.C/C - TAR.08042024</t>
  </si>
  <si>
    <t>TARIFA MANUTENCAO C/C TAR.MANUT.C/C - TAR.08122023</t>
  </si>
  <si>
    <t>TARIFA MANUTENCAO C/C TAR.MANUT.C/C - TAR.090124</t>
  </si>
  <si>
    <t>TARIFA MANUTENCAO CONTA CORRENTE - TAR.091023</t>
  </si>
  <si>
    <t>TED 237.3396.NC H E E P - APOR.2803</t>
  </si>
  <si>
    <t>WILLEM SCHEEPMAKER E ASSOCIADOS LTDA - NFSE.007721</t>
  </si>
  <si>
    <t xml:space="preserve">SISPAG CIA PROV SECURIT - </t>
  </si>
  <si>
    <t xml:space="preserve">TAR MANUT CONTA 10/23 - </t>
  </si>
  <si>
    <t xml:space="preserve">DI  APLICACAO CDB - </t>
  </si>
  <si>
    <t xml:space="preserve">PLU APLICACAO CDB - </t>
  </si>
  <si>
    <t xml:space="preserve">CERT RECEBIVEIS IMOBIL - </t>
  </si>
  <si>
    <t xml:space="preserve">APL APLIC AUT MAIS - </t>
  </si>
  <si>
    <t xml:space="preserve">TAR MANUT CONTA 02/24 - </t>
  </si>
  <si>
    <t xml:space="preserve">SISPAG    PAG TIT BANCO 0 - </t>
  </si>
  <si>
    <t xml:space="preserve">SISPAG TRANSF TITULARID - </t>
  </si>
  <si>
    <t xml:space="preserve">SISPAG FORNECEDORES - </t>
  </si>
  <si>
    <t xml:space="preserve">SISPAG FORNECEDORES TED - </t>
  </si>
  <si>
    <t xml:space="preserve">TAR C/C SISPAG - </t>
  </si>
  <si>
    <t xml:space="preserve">TAR TED SISPAG - </t>
  </si>
  <si>
    <t xml:space="preserve">RESGATE CDB - </t>
  </si>
  <si>
    <t xml:space="preserve">RES APLIC AUT MAIS - </t>
  </si>
  <si>
    <t xml:space="preserve">REND PAGO APLIC AUT MAIS - </t>
  </si>
  <si>
    <t xml:space="preserve">SISPAG  PAG TIT BANCO 23 - </t>
  </si>
  <si>
    <t>Relatório Sistema?</t>
  </si>
  <si>
    <t>Classe Ajustada</t>
  </si>
  <si>
    <t>Or</t>
  </si>
  <si>
    <t>Valor Total</t>
  </si>
  <si>
    <t>Valor ABS</t>
  </si>
  <si>
    <t>Conciliação</t>
  </si>
  <si>
    <t>Reembolso solicitado?</t>
  </si>
  <si>
    <t>Classificação Analítica</t>
  </si>
  <si>
    <t>Classificação Sintética</t>
  </si>
  <si>
    <t>Holding</t>
  </si>
  <si>
    <t>sim</t>
  </si>
  <si>
    <t>2.02.03.04 - Assessoria e Consultoria Contábil</t>
  </si>
  <si>
    <t>CP</t>
  </si>
  <si>
    <t>Adiantamento</t>
  </si>
  <si>
    <t>não</t>
  </si>
  <si>
    <t>Desp Adm - Assessorias</t>
  </si>
  <si>
    <t>Desp Adm</t>
  </si>
  <si>
    <t>2.06.02.07 - TFE- Taxa de Fiscalização de Estabelecimento</t>
  </si>
  <si>
    <t>Incorporação - Desp Legais, Tributos, Emolumentos</t>
  </si>
  <si>
    <t>Incorporação</t>
  </si>
  <si>
    <t>2.05.01.07 - Multas, Juros e Correções por Atraso no Pagamento</t>
  </si>
  <si>
    <t>Pagto juros</t>
  </si>
  <si>
    <t>Desp Financeiras</t>
  </si>
  <si>
    <t>2.09.02.01 - Recolhimento de IRRF - Terceiros</t>
  </si>
  <si>
    <t>Tributos</t>
  </si>
  <si>
    <t>2.09.02.04 - Recolhimento de PIS/Cofins/CSLL - Terceiros</t>
  </si>
  <si>
    <t>2.11.01.04 - Aluguel</t>
  </si>
  <si>
    <t>Terreno - Despesas</t>
  </si>
  <si>
    <t>Terreno</t>
  </si>
  <si>
    <t>2.11.01.01 - Terrenista</t>
  </si>
  <si>
    <t>Terreno - Aquisição</t>
  </si>
  <si>
    <t>2.04.03.11 - Despesas Administrativas</t>
  </si>
  <si>
    <t>Desp Adm - Outras</t>
  </si>
  <si>
    <t>2.06.01.08 - Outros Impostos/Taxas/Emolumentos</t>
  </si>
  <si>
    <t>1.05.01.01 - Entradas de Aportes de Sócios / Investidores</t>
  </si>
  <si>
    <t>CR</t>
  </si>
  <si>
    <t>Recebimento</t>
  </si>
  <si>
    <t>Crédito - NC Holding</t>
  </si>
  <si>
    <t>Aportes</t>
  </si>
  <si>
    <t>2.20.01.07 - Tarifas Bancarias</t>
  </si>
  <si>
    <t>BC</t>
  </si>
  <si>
    <t>Pag. tarifa conta</t>
  </si>
  <si>
    <t>Tarifas / Taxas</t>
  </si>
  <si>
    <t>2.04.03.07 - Despesas com Cartórios e Legalizações</t>
  </si>
  <si>
    <t>2.09.01.01 - (-) Retenção de IR - Terceiros</t>
  </si>
  <si>
    <t>Retenção impostos</t>
  </si>
  <si>
    <t>IR 1708 / MAURICIA ALBUQUERQUE MACEDO ME</t>
  </si>
  <si>
    <t>2.09.01.04 - (-) Retenção de PIS/Cofins/CSLL - Terceiros</t>
  </si>
  <si>
    <t>CSRF / MAURICIA ALBUQUERQUE MACEDO ME</t>
  </si>
  <si>
    <t>2.01.03.04 - Alvarás, Emolumentos, Taxas e Custos Legais</t>
  </si>
  <si>
    <t>Terreno - Taxas e Emolumentos</t>
  </si>
  <si>
    <t>2.11.02.04 - CETESB</t>
  </si>
  <si>
    <t>Pagamento</t>
  </si>
  <si>
    <t>2.16.01.04 - Cartório e Registro</t>
  </si>
  <si>
    <t>2.13.01.02 - Avaliação Ambiental</t>
  </si>
  <si>
    <t>Incorporação - Projetos</t>
  </si>
  <si>
    <t>IR 1708 / BACHEMA SERVICOS ANALITICOS AMBIENTAIS LTDA</t>
  </si>
  <si>
    <t>CSRF / BACHEMA SERVICOS ANALITICOS AMBIENTAIS LTDA</t>
  </si>
  <si>
    <t>2.14.01.10 - Produção de material Comunicação Visual Terreno/PD</t>
  </si>
  <si>
    <t>Marketing - Promoção e Propaganda</t>
  </si>
  <si>
    <t>Marketing</t>
  </si>
  <si>
    <t>IR 1708 / LABORATORIO VAPOR SOLUTIONS LTDA</t>
  </si>
  <si>
    <t>CSRF / LABORATORIO VAPOR SOLUTIONS LTDA</t>
  </si>
  <si>
    <t>2.16.01.03 - Despesas Diversas</t>
  </si>
  <si>
    <t>1.05.04.01 - Saídas de Devoluções de Aportes de Sócios / Invest</t>
  </si>
  <si>
    <t>Débito - NC Holding</t>
  </si>
  <si>
    <t>Retiradas</t>
  </si>
  <si>
    <t>2.13.02.06 - Pasta de Incorporação</t>
  </si>
  <si>
    <t>2.11.01.07 - Cartório &amp; Escritura</t>
  </si>
  <si>
    <t>2.13.02.07 - Taxas Municipalidades</t>
  </si>
  <si>
    <t>2.13.01.06 - Acústica</t>
  </si>
  <si>
    <t>IR 1708 / ACUSTICA ENGENHARIA S/S</t>
  </si>
  <si>
    <t>CSRF / ACUSTICA ENGENHARIA S/S</t>
  </si>
  <si>
    <t>2.13.01.12 - Estrutura</t>
  </si>
  <si>
    <t>2.13.01.09 - Ar Condicionado</t>
  </si>
  <si>
    <t>IR 1708 / WILLEM SCHEEPMAKER E ASSOCIADOS LTDA</t>
  </si>
  <si>
    <t>CSRF / WILLEM SCHEEPMAKER E ASSOCIADOS LTDA</t>
  </si>
  <si>
    <t>2.13.01.14 - Impermeabilização</t>
  </si>
  <si>
    <t>IR 1708 / PROISO PROJETOS E CONSULTORIA LTDA.</t>
  </si>
  <si>
    <t>CSRF / PROISO PROJETOS E CONSULTORIA LTDA.</t>
  </si>
  <si>
    <t>2.04.04.05 - Licenças de Softwares</t>
  </si>
  <si>
    <t>Não</t>
  </si>
  <si>
    <t>-</t>
  </si>
  <si>
    <t>Extrato Bancário</t>
  </si>
  <si>
    <t>2.11.02.07 - Taxas Municipalidade</t>
  </si>
  <si>
    <t>2.13.01.29 - Plotagem</t>
  </si>
  <si>
    <t>2.13.01.23 - Coordenação e Compatibilização</t>
  </si>
  <si>
    <t>2.01.01.11 - IPTU Novos Terrenos</t>
  </si>
  <si>
    <t>Terreno - IPTU</t>
  </si>
  <si>
    <t>2.13.01.18 - Paisagismo</t>
  </si>
  <si>
    <t>IR 1708 / PAISAGISMO E COMERCIO DE PLANTAS ORNAMENTAIS ALEX HANAZAKI LTDA</t>
  </si>
  <si>
    <t>CSRF / PAISAGISMO E COMERCIO DE PLANTAS ORNAMENTAIS ALEX HANAZAKI LTDA</t>
  </si>
  <si>
    <t>2.18.01.02 - Gastos Jurídicos Diversos</t>
  </si>
  <si>
    <t>2.13.01.07 - Arquitetura</t>
  </si>
  <si>
    <t>1.03.01.01 - Receita de Aplicações Financeiras</t>
  </si>
  <si>
    <t>Rendimento de aplicação</t>
  </si>
  <si>
    <t>Rendimento Aplicações</t>
  </si>
  <si>
    <t>Outras Receitas</t>
  </si>
  <si>
    <t>2.13.01.16 - Instalações</t>
  </si>
  <si>
    <t>IR 1708 / REWALD ENGENHARIA LTDA</t>
  </si>
  <si>
    <t>CSRF / REWALD ENGENHARIA LTDA</t>
  </si>
  <si>
    <t>2.13.01.04 - Laudo de Vizinhança</t>
  </si>
  <si>
    <t>2.01.01.09 - Custos com Cartórios e Escritura</t>
  </si>
  <si>
    <t>2.02.03.01 - Assessoria e Consultoria (Projetos)</t>
  </si>
  <si>
    <t>Pagto multa</t>
  </si>
  <si>
    <t>CX</t>
  </si>
  <si>
    <t>CRI - Emissão</t>
  </si>
  <si>
    <t>2.11.01.06 - ITBI</t>
  </si>
  <si>
    <t>Terreno - ITBI</t>
  </si>
  <si>
    <t>Débito a identificar</t>
  </si>
  <si>
    <t>2.11.01.09 - Fiança e Seguro Garantia</t>
  </si>
  <si>
    <t>Terreno - Seguro</t>
  </si>
  <si>
    <t>2.14.01.05 - Meeting</t>
  </si>
  <si>
    <t>Marketing - Stand Manutenção</t>
  </si>
  <si>
    <t>2.03.02.16 - Refeição (Bolos/Salgados)</t>
  </si>
  <si>
    <t>2.14.01.03 - Agência/Coordenação Offline</t>
  </si>
  <si>
    <t>2.11.01.05 - Corretagem</t>
  </si>
  <si>
    <t>Terreno - Corretagem</t>
  </si>
  <si>
    <t>2.13.02.04 - CETESB</t>
  </si>
  <si>
    <t>2.13.02.14 - DEPAVE</t>
  </si>
  <si>
    <t>2.13.02.01 - Assessoria PMSP</t>
  </si>
  <si>
    <t>IR 1708 / SERGIO LUIZ FERNANDES FILHO</t>
  </si>
  <si>
    <t>CSRF / SERGIO LUIZ FERNANDES FILHO</t>
  </si>
  <si>
    <t>2.02.05.02 - (-) Devolução de Adiantamento aos Fornecedores</t>
  </si>
  <si>
    <t>Estorno de adiantamento</t>
  </si>
  <si>
    <t>2.20.01.01 - Juros s/Emprpréstimos</t>
  </si>
  <si>
    <t>Débito - Província</t>
  </si>
  <si>
    <t>ajustar</t>
  </si>
  <si>
    <t>2.16.01.01 - Contabilidade</t>
  </si>
  <si>
    <t>NFSE.007049</t>
  </si>
  <si>
    <t>Crédito - Netcorp</t>
  </si>
  <si>
    <t>CRI - Juros</t>
  </si>
  <si>
    <t>REAP.030524</t>
  </si>
  <si>
    <t>TAR.0305</t>
  </si>
  <si>
    <t>N/A</t>
  </si>
  <si>
    <t>2.04.03.02 - Material de Copa e Limpeza</t>
  </si>
  <si>
    <t>AMARILDO CRESCENCIO DA SILVA</t>
  </si>
  <si>
    <t>CF.020409</t>
  </si>
  <si>
    <t>NFSE.000029</t>
  </si>
  <si>
    <t>NFSE.000461</t>
  </si>
  <si>
    <t>2.14.01.01 - Imagens de Vends</t>
  </si>
  <si>
    <t>NEORAMA FILMES LTDA.</t>
  </si>
  <si>
    <t>NFSE.0000251</t>
  </si>
  <si>
    <t>NFSE.000323</t>
  </si>
  <si>
    <t>PERSEU COFFEE HOUSE LTDA</t>
  </si>
  <si>
    <t>NF.000294</t>
  </si>
  <si>
    <t>NFSE.000205</t>
  </si>
  <si>
    <t>2.13.01.28 - Levantamento Arbóreo</t>
  </si>
  <si>
    <t>RELEVO TOPOGRAFIA LTDA</t>
  </si>
  <si>
    <t>NFSE.004473</t>
  </si>
  <si>
    <t>IR 1708 / RELEVO TOPOGRAFIA LTDA</t>
  </si>
  <si>
    <t>CSRF / RELEVO TOPOGRAFIA LTDA</t>
  </si>
  <si>
    <t>2.14.02.04 - Operação / Manutenção</t>
  </si>
  <si>
    <t>CADEIRAS BRASIL TROPICAL LTDA</t>
  </si>
  <si>
    <t>FAT.0605</t>
  </si>
  <si>
    <t>CF.688658</t>
  </si>
  <si>
    <t>2.14.01.08 - Produção de material Gráfico e Digital</t>
  </si>
  <si>
    <t>ESPINOSA CRIACAO E COMUNICACAO EIRELI</t>
  </si>
  <si>
    <t>NFSE.011143</t>
  </si>
  <si>
    <t>NFSE.000178</t>
  </si>
  <si>
    <t>FAT.018670925</t>
  </si>
  <si>
    <t>FAT.049289516</t>
  </si>
  <si>
    <t>2.12.02.06 - EXTRA DEMOLICAO</t>
  </si>
  <si>
    <t>JOANA DARC SANTOS MEIRELES</t>
  </si>
  <si>
    <t>REC.130524</t>
  </si>
  <si>
    <t>M G MARMORES LTDA</t>
  </si>
  <si>
    <t>ROBSON LIRA MARTINS</t>
  </si>
  <si>
    <t>REC.140524</t>
  </si>
  <si>
    <t>REC.240590084830822</t>
  </si>
  <si>
    <t>REC.240590084835178</t>
  </si>
  <si>
    <t>DAM.2024004610</t>
  </si>
  <si>
    <t>FAT.388448</t>
  </si>
  <si>
    <t>FAT.388449</t>
  </si>
  <si>
    <t>FAT.388450</t>
  </si>
  <si>
    <t>FAT.388452</t>
  </si>
  <si>
    <t>FAT.388453</t>
  </si>
  <si>
    <t>FAT.388454</t>
  </si>
  <si>
    <t>NORSK EMPREENDIMENTOS E PARTIC</t>
  </si>
  <si>
    <t>FAT.388447</t>
  </si>
  <si>
    <t>FAT.388451</t>
  </si>
  <si>
    <t>REC.26042024</t>
  </si>
  <si>
    <t>NFSE.001926</t>
  </si>
  <si>
    <t>ELYS FLAVIA SILVA RODRIGUES COUTO</t>
  </si>
  <si>
    <t>REC.170524</t>
  </si>
  <si>
    <t>2.13.01.05 - Sondagem</t>
  </si>
  <si>
    <t>ENGENHARIA  DE SOLOS FUNDACOES E TERRAPLENAGEM LTDA.</t>
  </si>
  <si>
    <t>PCT.194</t>
  </si>
  <si>
    <t>2.14.02.02 - Construção</t>
  </si>
  <si>
    <t>HSN CONSTRUTORA E INCORPORADORA LTDA.</t>
  </si>
  <si>
    <t>PCT.195</t>
  </si>
  <si>
    <t>DAM.659169323665</t>
  </si>
  <si>
    <t>NFSE.007846</t>
  </si>
  <si>
    <t>2.14.01.18 - Mídia On</t>
  </si>
  <si>
    <t>GOOGLE INTERNET LTDA</t>
  </si>
  <si>
    <t>FAT.7357928482</t>
  </si>
  <si>
    <t>2.14.01.19 - Mídia Off</t>
  </si>
  <si>
    <t>NFSE.000034</t>
  </si>
  <si>
    <t>DAM.01008300179</t>
  </si>
  <si>
    <t>DARF.000175</t>
  </si>
  <si>
    <t>DARF.000323</t>
  </si>
  <si>
    <t>DARF.001873</t>
  </si>
  <si>
    <t>DARF.001926</t>
  </si>
  <si>
    <t>DARF.002164</t>
  </si>
  <si>
    <t>DARF.002182</t>
  </si>
  <si>
    <t>DARF.002224</t>
  </si>
  <si>
    <t>DARF.002915</t>
  </si>
  <si>
    <t>DARF.004473</t>
  </si>
  <si>
    <t>DARF.007846</t>
  </si>
  <si>
    <t>FACEBOOK SERVICOS ONLINE DO BRASIL LTDA.</t>
  </si>
  <si>
    <t>FAT.62070503</t>
  </si>
  <si>
    <t>ADT.000034</t>
  </si>
  <si>
    <t>DAM.AL ITU 1478</t>
  </si>
  <si>
    <t>ESP COMERCIAL LTDA</t>
  </si>
  <si>
    <t>REC.0000182</t>
  </si>
  <si>
    <t>DAM.646902623663</t>
  </si>
  <si>
    <t>2.02.04.01 - Materiais e Insumos Aplicados na Obra</t>
  </si>
  <si>
    <t>COMERCIAL PIZZUTTI LTDA</t>
  </si>
  <si>
    <t>NF.000814</t>
  </si>
  <si>
    <t>2.13.02.13 - Assessoria Alvará de Stand</t>
  </si>
  <si>
    <t>EPAVGG NOGUEIRA CONSTRUCOES DESIGN EIRELI</t>
  </si>
  <si>
    <t>NFSE.000153</t>
  </si>
  <si>
    <t>2.14.01.24 - Despesas Diversas MKT 3</t>
  </si>
  <si>
    <t>LC DESIGN DE INTERIORES LTDA</t>
  </si>
  <si>
    <t>NFSE.0000006</t>
  </si>
  <si>
    <t>NFSE.000464</t>
  </si>
  <si>
    <t>FAT.019731475</t>
  </si>
  <si>
    <t>FAT.019761935</t>
  </si>
  <si>
    <t>FAT.019798617</t>
  </si>
  <si>
    <t>FAT.050347452</t>
  </si>
  <si>
    <t>NFSE.000061</t>
  </si>
  <si>
    <t>NFSE.007260</t>
  </si>
  <si>
    <t>2.13.01.11 - Caixilho</t>
  </si>
  <si>
    <t>PEDRO MARTINS ENGENHARIA LTDA</t>
  </si>
  <si>
    <t>NFSE.002215</t>
  </si>
  <si>
    <t>NFSE.002964</t>
  </si>
  <si>
    <t>THE GUARDIAN SERVIÇOS PATRIMONIAL LTDA</t>
  </si>
  <si>
    <t>NFSE.000021</t>
  </si>
  <si>
    <t>WESTWING COMERCIO VAREJISTA EIRELI</t>
  </si>
  <si>
    <t>REC.2905</t>
  </si>
  <si>
    <t xml:space="preserve"> ENGENHARIA  DE SOLOS FUNDACOES E TERRAPLENAGEM LTDA.</t>
  </si>
  <si>
    <t>NFSE.003044</t>
  </si>
  <si>
    <t>A.C.S SERVICOS ADMINISTRATIVOS LTDA</t>
  </si>
  <si>
    <t>NFSE.030236</t>
  </si>
  <si>
    <t>NFSE.001248</t>
  </si>
  <si>
    <t>2.13.01.26 - Projeto dos Decorados</t>
  </si>
  <si>
    <t>FERNANDA MARQUES ARQUITETO ASSOCIADOS LTDA.</t>
  </si>
  <si>
    <t>NFSE.003861</t>
  </si>
  <si>
    <t>FAT.reemb 2105</t>
  </si>
  <si>
    <t>NFSE.002945</t>
  </si>
  <si>
    <t>SIM</t>
  </si>
  <si>
    <t>Pag. tarifa conta TAR C/C SISPAG</t>
  </si>
  <si>
    <t>TAR.20240603001</t>
  </si>
  <si>
    <t>Pag. tarifa TED TAR TED SISPAG</t>
  </si>
  <si>
    <t>TAR.20240603003</t>
  </si>
  <si>
    <t>Pagamento ELETROPAULO METROPOLITANA</t>
  </si>
  <si>
    <t>FAT.610415978</t>
  </si>
  <si>
    <t>Recebimento TED-TRANSF ELET DISPON REMET. COMPANHIA PROVINCIA</t>
  </si>
  <si>
    <t>REC.03062024</t>
  </si>
  <si>
    <t>Crédito - Província</t>
  </si>
  <si>
    <t>Rendimento de aplicação REND PAGO APLIC AUT MAIS</t>
  </si>
  <si>
    <t>REAP. 20240603004</t>
  </si>
  <si>
    <t>2.13.02.12 - Taxas de Concessionárias</t>
  </si>
  <si>
    <t>Débito - Netcorp</t>
  </si>
  <si>
    <t>Aplicação APLICACAO CDB</t>
  </si>
  <si>
    <t>APL.0406</t>
  </si>
  <si>
    <t>Pag. tarifa conta TAR MANUT CONTA 05/24</t>
  </si>
  <si>
    <t>TAR.20240604001</t>
  </si>
  <si>
    <t>Pag. tarifa TED TAR PIX PGTO TRANSF</t>
  </si>
  <si>
    <t>TAR.20240604003</t>
  </si>
  <si>
    <t>REAP. 20240604002</t>
  </si>
  <si>
    <t>Retenção impostos IR 1708 / FD SERVICOS E MAQUETES</t>
  </si>
  <si>
    <t>NFSE.001681</t>
  </si>
  <si>
    <t>FD SERVICOS E MAQUETES</t>
  </si>
  <si>
    <t>2.09.01.04 - (-) Retenção de PIS/Cofins/CSLL -</t>
  </si>
  <si>
    <t>Retenção impostos CSRF / FD SERVICOS E MAQUETES</t>
  </si>
  <si>
    <t>Pagamento ANGELO MONTALBANO</t>
  </si>
  <si>
    <t>NFSE.002820</t>
  </si>
  <si>
    <t>2.14.01.02 - Maquete de Vendas</t>
  </si>
  <si>
    <t>Pagamento FD SERVICOS E MAQUETES EIRELI</t>
  </si>
  <si>
    <t>Pagamento MERCADOPAGO.COM REPRESENTACOES</t>
  </si>
  <si>
    <t>FAT.020106315</t>
  </si>
  <si>
    <t>Pagamento PALOSA INDUSTRIA E COMERCIO</t>
  </si>
  <si>
    <t>FAT.000989</t>
  </si>
  <si>
    <t>Pagamento PLANET APP DESENVOLVIMENTO E</t>
  </si>
  <si>
    <t>NFSE.000206</t>
  </si>
  <si>
    <t>2.11.01.03 - IPTU</t>
  </si>
  <si>
    <t>Pagamento PREFEITURA DA CIDADE DE SÃO PAULO - DAMSP</t>
  </si>
  <si>
    <t>DAM. CONSOLACAO 2837</t>
  </si>
  <si>
    <t>DAM. CONSOLACAO 2839</t>
  </si>
  <si>
    <t>DAM. CONSOLACAO 2847 A 12</t>
  </si>
  <si>
    <t>DAM. CONSOLACAO 2847 A 21</t>
  </si>
  <si>
    <t>DAM. CONSOLACAO 2847 A 22</t>
  </si>
  <si>
    <t>DAM. CONSOLACAO 2847 A 31</t>
  </si>
  <si>
    <t>DAM. CONSOLACAO 2847 A 32</t>
  </si>
  <si>
    <t>REAP. 20240607006</t>
  </si>
  <si>
    <t>2.09.01.02 - (-) Retenção de INSS - Terceiros</t>
  </si>
  <si>
    <t>Retenção impostos INSS 3,5 / AGC CONSTRUCOES LTDA</t>
  </si>
  <si>
    <t>NFSE.000026</t>
  </si>
  <si>
    <t>AGC CONSTRUCOES LTDA</t>
  </si>
  <si>
    <t>Pag. tarifa conta TARIFA MANUTENCAO C/C TAR.MANUT.C/C</t>
  </si>
  <si>
    <t>TAR.1006</t>
  </si>
  <si>
    <t>Pagamento AGC CONSTRUCOES LTDA</t>
  </si>
  <si>
    <t>Pagamento AMARILDO CRESCENCIO DA SILVA</t>
  </si>
  <si>
    <t>CF.1006</t>
  </si>
  <si>
    <t>REAP. 20240610003</t>
  </si>
  <si>
    <t>2.14.01.20 - Ajuda corretores</t>
  </si>
  <si>
    <t>Pagamento ALEX S CAMPELO M IMOVEIS</t>
  </si>
  <si>
    <t>REC.120624</t>
  </si>
  <si>
    <t>Pagamento DIEGO CARLINI PISSARRA</t>
  </si>
  <si>
    <t>REC.120623</t>
  </si>
  <si>
    <t>REAP. 20240612003</t>
  </si>
  <si>
    <t>2.19.01.06 - EXTRA DEMOLICAO</t>
  </si>
  <si>
    <t>Pagamento EPAVGG NOGUEIRA CONSTRUCOES DESIGN</t>
  </si>
  <si>
    <t>NFSE.000155</t>
  </si>
  <si>
    <t>REAP. 20240613002</t>
  </si>
  <si>
    <t>Retenção impostos IR 1708 / ADDOR E ASSOCIADOS</t>
  </si>
  <si>
    <t>NFSE.004145</t>
  </si>
  <si>
    <t>ADDOR E ASSOCIADOS</t>
  </si>
  <si>
    <t>Retenção impostos CSRF / ADDOR E ASSOCIADOS</t>
  </si>
  <si>
    <t>2.13.01.27 - Projeto de Vedação</t>
  </si>
  <si>
    <t>Pagamento ADDOR E ASSOCIADOS PROJETOS E</t>
  </si>
  <si>
    <t>Pagamento ATLANTA MATERIAS PARA CONSTRUCAO</t>
  </si>
  <si>
    <t>NF.578238</t>
  </si>
  <si>
    <t>NF.578239</t>
  </si>
  <si>
    <t>NF.578240</t>
  </si>
  <si>
    <t>NFSE.2105</t>
  </si>
  <si>
    <t>Pagamento RIO DO SUL COMERCIO DE MADEIRAS E MATERIAIS PARA CONSTRUCAO EIRELI</t>
  </si>
  <si>
    <t>NF.002530</t>
  </si>
  <si>
    <t>Pagamento SOEDRAL SOCIEDADE ELETRICA HIDRAULICA</t>
  </si>
  <si>
    <t>NF.290874</t>
  </si>
  <si>
    <t>Pagamento TIGRE MATERIAIS E SOLUCOES PARA CONSTRUCAO LTDA.</t>
  </si>
  <si>
    <t>NF.008603</t>
  </si>
  <si>
    <t>Pagamento USINA FORTALEZA IND E COMERCIO DE MASSA FINA LTDA</t>
  </si>
  <si>
    <t>NF.020192</t>
  </si>
  <si>
    <t>Pagamento WILLEM SCHEEPMAKER E ASSOCIADOS LTDA</t>
  </si>
  <si>
    <t>NFSE.7888</t>
  </si>
  <si>
    <t>REAP. 20240620003</t>
  </si>
  <si>
    <t>Retenção impostos IR 1708 / WILLEM SCHEEPMAKER E</t>
  </si>
  <si>
    <t>WILLEM SCHEEPMAKER E</t>
  </si>
  <si>
    <t>Retenção impostos CSRF / WILLEM SCHEEPMAKER E</t>
  </si>
  <si>
    <t>2.09.02.04 - Recolhimento de PIS/Cofins/CSLL -</t>
  </si>
  <si>
    <t>Pagamento Secretaria de Fazenda Federal</t>
  </si>
  <si>
    <t>DARF.000178</t>
  </si>
  <si>
    <t>DARF.000670</t>
  </si>
  <si>
    <t>DARF.001622</t>
  </si>
  <si>
    <t>DARF.001681</t>
  </si>
  <si>
    <t>DARF.002215</t>
  </si>
  <si>
    <t>DARF.002945</t>
  </si>
  <si>
    <t>DARF.002964</t>
  </si>
  <si>
    <t>DARF.003265</t>
  </si>
  <si>
    <t>DARF.003861</t>
  </si>
  <si>
    <t>DARF.7888</t>
  </si>
  <si>
    <t>Pagamento WESTWING COMERCIO VAREJISTA EIRELI</t>
  </si>
  <si>
    <t>REC.061309424</t>
  </si>
  <si>
    <t>Resgate de Aplicação RESG/VENCTO CDB</t>
  </si>
  <si>
    <t>RESG.2006</t>
  </si>
  <si>
    <t>Retenção impostos CSRF / DTA - DESENHO TECNICO E AGRIMENSURA S/S LTDA.</t>
  </si>
  <si>
    <t>NFSE.000491</t>
  </si>
  <si>
    <t>DTA - DESENHO TECNICO E AGRIMENSURA S/S LTDA.</t>
  </si>
  <si>
    <t>Retenção impostos IR 1708 / DTA - DESENHO TECNICO E AGRIMENSURA S/S LTDA.</t>
  </si>
  <si>
    <t>Retenção impostos IR 1708 / FERNANDA MARQUES ARQUITETO ASSOCIADOS LTDA.</t>
  </si>
  <si>
    <t>NFSE.003870</t>
  </si>
  <si>
    <t>Retenção impostos CSRF / FERNANDA MARQUES ARQUITETO ASSOCIADOS LTDA.</t>
  </si>
  <si>
    <t>NFSE.003871</t>
  </si>
  <si>
    <t>Retenção impostos IR 1708 / HSN CONSTRUTORA E</t>
  </si>
  <si>
    <t>NFSE.000670</t>
  </si>
  <si>
    <t>HSN CONSTRUTORA E</t>
  </si>
  <si>
    <t>Retenção impostos CSRF / HSN CONSTRUTORA E INCORPORADORA LTDA.</t>
  </si>
  <si>
    <t>REC.180624</t>
  </si>
  <si>
    <t>Pagamento CA2 CONSULTORES AMBIENTAIS ASSOCIADOS LTDA</t>
  </si>
  <si>
    <t>NFSE.001622</t>
  </si>
  <si>
    <t>Pagamento COMPANHIA DE ENGENHARIA DE TRAFEGO</t>
  </si>
  <si>
    <t>FAT.98150261224</t>
  </si>
  <si>
    <t>Pagamento DEMOLICOM DEMOLICOES TECNICAS LTDA</t>
  </si>
  <si>
    <t>NFSE.000941</t>
  </si>
  <si>
    <t>Pagamento DTA - DESENHO TECNICO E AGRIMENSURA S/S LTDA.</t>
  </si>
  <si>
    <t>NFSE.156</t>
  </si>
  <si>
    <t>Pagamento FELIPE DE ANDRADE AZEVEDO 38951897826</t>
  </si>
  <si>
    <t>2.13.01.15 - Interiores</t>
  </si>
  <si>
    <t>Pagamento FERNANDA MARQUES ARQUITETO ASSOCIADOS LTDA.</t>
  </si>
  <si>
    <t>2.14.02.01 - Projeto</t>
  </si>
  <si>
    <t>Pagamento HSN CONSTRUTORA E INCORPORADORA</t>
  </si>
  <si>
    <t>Pagamento MANEXT PROMOCOES E EVENTOS COMERCIAIS LTDA</t>
  </si>
  <si>
    <t>NFSE.000043</t>
  </si>
  <si>
    <t>Pagamento NEORAMA FILMES LTDA.</t>
  </si>
  <si>
    <t>NFSE.000075</t>
  </si>
  <si>
    <t>Pagamento PORT BAN LOCACOES DE BANHEIROS LTDA</t>
  </si>
  <si>
    <t>FAT.000765</t>
  </si>
  <si>
    <t>DAM. 41327024017438</t>
  </si>
  <si>
    <t>Pagamento PROISO PROJETOS E CONSULTORIA LTDA.</t>
  </si>
  <si>
    <t>NFSE.000318</t>
  </si>
  <si>
    <t>Pagamento SELECT COLOR - ARTES GRAFICAS LTDA</t>
  </si>
  <si>
    <t>NFSE.017793</t>
  </si>
  <si>
    <t>Pagamento VANESSA SANTIN LAVANDOWSKI</t>
  </si>
  <si>
    <t>FAT.2443</t>
  </si>
  <si>
    <t>Retenção impostos CSRF / PROISO PROJETOS E CONSULTORIA LTDA.</t>
  </si>
  <si>
    <t>Retenção impostos IR 1708 / PROISO PROJETOS E CONSULTORIA LTDA.</t>
  </si>
  <si>
    <t>REAP. 20240621002</t>
  </si>
  <si>
    <t>RESG.2106</t>
  </si>
  <si>
    <t>FAT.000498</t>
  </si>
  <si>
    <t>Pagamento MINERADORA PEDRIX LTDA</t>
  </si>
  <si>
    <t>NF.1001053</t>
  </si>
  <si>
    <t>Pagamento PAISAGISMO E COMERCIO DE PLANTAS ORNAMENTAIS ALEX HANAZAKI LTDA</t>
  </si>
  <si>
    <t>NFSE.003562</t>
  </si>
  <si>
    <t>Retenção impostos IR 1708 / PAISAGISMO E COMERCIO DE PLANTAS ORNAMENTAIS ALEX HANAZAKI LTDA</t>
  </si>
  <si>
    <t>Retenção impostos CSRF / PAISAGISMO E COMERCIO DE PLANTAS ORNAMENTAIS ALEX HANAZAKI LTDA</t>
  </si>
  <si>
    <t>Pagamento ASSISTEC ENGENHARIA, ARQUITETURA E</t>
  </si>
  <si>
    <t>NFSE.000304</t>
  </si>
  <si>
    <t>Pagamento NORSK EMPREENDIMENTOS E PARTICIPACOES LTDA.</t>
  </si>
  <si>
    <t>NFSE.000023</t>
  </si>
  <si>
    <t>Pagamento TARIFA BANCARIA TRANSF PGTO PIX</t>
  </si>
  <si>
    <t>TAR.N102DC</t>
  </si>
  <si>
    <t>TAR.N102F2</t>
  </si>
  <si>
    <t>TAR.N10308</t>
  </si>
  <si>
    <t>TAR.N1031E</t>
  </si>
  <si>
    <t>TAR.N10334</t>
  </si>
  <si>
    <t>Pagamento USINA FORTALEZA IND E COMERCIO DE</t>
  </si>
  <si>
    <t>NF.312680</t>
  </si>
  <si>
    <t>NF.312658</t>
  </si>
  <si>
    <t>RESG.250624</t>
  </si>
  <si>
    <t>Pagamento HENRIQUE PADILHA SANTOS 80554369087</t>
  </si>
  <si>
    <t>NFSE.61</t>
  </si>
  <si>
    <t>Pagamento AMARO ALVES DE ABREU</t>
  </si>
  <si>
    <t>NFSE.000024</t>
  </si>
  <si>
    <t>TAR.N1023A</t>
  </si>
  <si>
    <t>TAR.N10250</t>
  </si>
  <si>
    <t>TAR.N10266</t>
  </si>
  <si>
    <t>TAR.N1027C</t>
  </si>
  <si>
    <t>Retenção impostos IR 1708 / FIGUEIREDO E ASSOCIADOS CONSULTORIA</t>
  </si>
  <si>
    <t>NFSE.004460</t>
  </si>
  <si>
    <t>FIGUEIREDO E ASSOCIADOS CONSULTORIA</t>
  </si>
  <si>
    <t>Retenção impostos IR 1708 / MINGRONE ARQUITETURA E ENGENHARIA SOCIEDADE SIMPLES PURA</t>
  </si>
  <si>
    <t>NFSE.009710</t>
  </si>
  <si>
    <t>MINGRONE ARQUITETURA E ENGENHARIA SOCIEDADE SIMPLES PURA</t>
  </si>
  <si>
    <t>2.13.01.17 - Luminotécnica</t>
  </si>
  <si>
    <t>Pagamento A.C.S SERVICOS ADMINISTRATIVOS LTDA</t>
  </si>
  <si>
    <t>NFSE.000030</t>
  </si>
  <si>
    <t>REC.2806</t>
  </si>
  <si>
    <t>Pagamento ELYON SOLUCOES GRAFICAS LTDA ME.</t>
  </si>
  <si>
    <t>NFSE.035839</t>
  </si>
  <si>
    <t>Pagamento ESP COMERCIAL LTDA</t>
  </si>
  <si>
    <t>NFSE.3874</t>
  </si>
  <si>
    <t>Pagamento FIGUEIREDO E ASSOCIADOS CONSULTORIA</t>
  </si>
  <si>
    <t>2.14.01.24 - Despesas Diversas MKT</t>
  </si>
  <si>
    <t>Pagamento LC DESIGN DE INTERIORES LTDA</t>
  </si>
  <si>
    <t>NFSE.000007</t>
  </si>
  <si>
    <t>Pagamento MINGRONE ARQUITETURA E ENGENHARIA SOCIEDADE SIMPLES PURA</t>
  </si>
  <si>
    <t>Pagamento PC CORTE  E DOBRA COMERCIO DE FERRAGENS EM GERAL EIRELI</t>
  </si>
  <si>
    <t>NF.0000127</t>
  </si>
  <si>
    <t>Pagamento PORTELLA ALARCON ENGENHEIROS ASSOCIADOS S/C LTDA.</t>
  </si>
  <si>
    <t>NFSE.002348</t>
  </si>
  <si>
    <t>DAM. 01008300179</t>
  </si>
  <si>
    <t>Retenção impostos CSRF / FIGUEIREDO E ASSOCIADOS CONSULTORIA</t>
  </si>
  <si>
    <t>Retenção impostos CSRF / MINGRONE ARQUITETURA E ENGENHARIA SOCIEDADE SIMPLES PURA</t>
  </si>
  <si>
    <t>NFSE.004515</t>
  </si>
  <si>
    <t>2.14.02.02 - Construção Stand</t>
  </si>
  <si>
    <t>ETRA ARQUITETURA DE SOLUCOES LTDA</t>
  </si>
  <si>
    <t>NFSE.002305</t>
  </si>
  <si>
    <t>NFSE.004514</t>
  </si>
  <si>
    <t>Sem Classificação</t>
  </si>
  <si>
    <t>CORTESIA SERVICOS DE CONCRETAGEM LTDA.</t>
  </si>
  <si>
    <t>NFSE.078266</t>
  </si>
  <si>
    <t>TAR.N103DA</t>
  </si>
  <si>
    <t>NFSE.000099</t>
  </si>
  <si>
    <t>NFSE.007477</t>
  </si>
  <si>
    <t>ALEX S CAMPELO M IMOVEIS</t>
  </si>
  <si>
    <t>REC.0207</t>
  </si>
  <si>
    <t>NFSE.007476</t>
  </si>
  <si>
    <t>APL.N10432</t>
  </si>
  <si>
    <t>TAR.N10472</t>
  </si>
  <si>
    <t>TAR.N10488</t>
  </si>
  <si>
    <t>TAR.N1049E</t>
  </si>
  <si>
    <t>TAR.N104B4</t>
  </si>
  <si>
    <t>TAR.N104CA</t>
  </si>
  <si>
    <t>TAR.N104E0</t>
  </si>
  <si>
    <t>TAR.N104F6</t>
  </si>
  <si>
    <t>TAR.N1050C</t>
  </si>
  <si>
    <t>ZINALDO TAVARES SOARES 31194697852</t>
  </si>
  <si>
    <t>NFSE.000053</t>
  </si>
  <si>
    <t>RESG.N10590</t>
  </si>
  <si>
    <t>TAR.N105A4</t>
  </si>
  <si>
    <t>TAR.N105BA</t>
  </si>
  <si>
    <t>TAR.N105D0</t>
  </si>
  <si>
    <t>TAR.N105E6</t>
  </si>
  <si>
    <t>TAR.N105FC</t>
  </si>
  <si>
    <t>RESG.N10612</t>
  </si>
  <si>
    <t>APL.N10652</t>
  </si>
  <si>
    <t>PALOSA INDUSTRIA E COMERCIO</t>
  </si>
  <si>
    <t>NFSE.000467</t>
  </si>
  <si>
    <t>2.12.02.01 - Projeto</t>
  </si>
  <si>
    <t>APARECIDO ULISSES ARAUJO DE AMORIM</t>
  </si>
  <si>
    <t>NFSE.000135</t>
  </si>
  <si>
    <t>NFSE.000209</t>
  </si>
  <si>
    <t>2.14.02.03 - Decoração Stand</t>
  </si>
  <si>
    <t>LUMINI SOLUCOES EM ILUMINACAO LTDA</t>
  </si>
  <si>
    <t>FAT.157778</t>
  </si>
  <si>
    <t>RESG.N106A8</t>
  </si>
  <si>
    <t>RESG.N106BC</t>
  </si>
  <si>
    <t>REAP.N106D0</t>
  </si>
  <si>
    <t>REAP.N106E4</t>
  </si>
  <si>
    <t>PROVERACO - INDUSTRIA E COMERCIO LTDA</t>
  </si>
  <si>
    <t>NF.083737</t>
  </si>
  <si>
    <t>MINERADORA PEDRIX LTDA</t>
  </si>
  <si>
    <t>NF.1003693</t>
  </si>
  <si>
    <t>KABURE IWA COMERCIO DE TIJOLOS E ARTEFATOS RUSTICOS EIRELI</t>
  </si>
  <si>
    <t>NF.000700</t>
  </si>
  <si>
    <t>NFSE.001259</t>
  </si>
  <si>
    <t>NFSE.001258</t>
  </si>
  <si>
    <t>TAR.N10750</t>
  </si>
  <si>
    <t>A. MOREIRA DA SILVA-TRANSPORTES EIRELI</t>
  </si>
  <si>
    <t>NFSE.001041</t>
  </si>
  <si>
    <t>RESG.N107A8</t>
  </si>
  <si>
    <t>REAP.N107BC</t>
  </si>
  <si>
    <t>TAR.N107FC</t>
  </si>
  <si>
    <t>TAR.N10812</t>
  </si>
  <si>
    <t>TAR.N10828</t>
  </si>
  <si>
    <t>DAM.TFE 2024</t>
  </si>
  <si>
    <t>DAM.747394472379</t>
  </si>
  <si>
    <t>2.13.02.08 - Taxas Cartórios</t>
  </si>
  <si>
    <t>REC.100724</t>
  </si>
  <si>
    <t>2.14.01.04 - Agência/Coordenação Online</t>
  </si>
  <si>
    <t>V. FANTINATI MARKETING E TECNOLOGIA EIRELI</t>
  </si>
  <si>
    <t>NFSE.000703</t>
  </si>
  <si>
    <t>2.13.01.32 - SABESP</t>
  </si>
  <si>
    <t>ACQUABRASILIS MEIO AMBIENTE EIRELI</t>
  </si>
  <si>
    <t>NFSE.004953</t>
  </si>
  <si>
    <t>IR 1708 / ACQUABRASILIS MEIO AMBIENTE EIRELI</t>
  </si>
  <si>
    <t>CSRF / ACQUABRASILIS MEIO AMBIENTE EIRELI</t>
  </si>
  <si>
    <t>DAM.AL ITU, 1476</t>
  </si>
  <si>
    <t>REAP.N108AC</t>
  </si>
  <si>
    <t>REAP.N108C0</t>
  </si>
  <si>
    <t>TAR.N108D4</t>
  </si>
  <si>
    <t>TAR.N108EA</t>
  </si>
  <si>
    <t>TAR.N10900</t>
  </si>
  <si>
    <t>REC.1607</t>
  </si>
  <si>
    <t>PEDRO EIJI SASAKI</t>
  </si>
  <si>
    <t>REC.120724</t>
  </si>
  <si>
    <t>HENRIQUE PADILHA SANTOS 80554369087</t>
  </si>
  <si>
    <t>NFSE.000064</t>
  </si>
  <si>
    <t>ELETRICA VERLY SERVICOS E COMERCIO DE MATERIAIS ELETRICOS LTDA</t>
  </si>
  <si>
    <t>NFSE.004006</t>
  </si>
  <si>
    <t>INSS 2631 / ELETRICA VERLY SERVICOS E COMERCIO DE MATERIAIS ELETRICOS LTDA</t>
  </si>
  <si>
    <t>NFSE.001666</t>
  </si>
  <si>
    <t>NFSE.091134</t>
  </si>
  <si>
    <t>NFSE.3563</t>
  </si>
  <si>
    <t>NFSE.000044</t>
  </si>
  <si>
    <t>NFSE.000673</t>
  </si>
  <si>
    <t>IR 1708 / HSN CONSTRUTORA E INCORPORADORA LTDA.</t>
  </si>
  <si>
    <t>CSRF / HSN CONSTRUTORA E INCORPORADORA LTDA.</t>
  </si>
  <si>
    <t>JUAREZ CASTRO OLIVEIRA-GESSO</t>
  </si>
  <si>
    <t>NFSE.000453</t>
  </si>
  <si>
    <t>STAR CLIMA AR CONDICIONADO E REFRIGERACAO LTDA</t>
  </si>
  <si>
    <t>NFSE.000148</t>
  </si>
  <si>
    <t>NFSE.0017904</t>
  </si>
  <si>
    <t>NFSE.003899</t>
  </si>
  <si>
    <t>IR 1708 / FERNANDA MARQUES ARQUITETO ASSOCIADOS LTDA.</t>
  </si>
  <si>
    <t>CSRF / FERNANDA MARQUES ARQUITETO ASSOCIADOS LTDA.</t>
  </si>
  <si>
    <t>ACQUA LINEA PROJETOS E CONSULTORIA LTDA</t>
  </si>
  <si>
    <t>NFSE.001475</t>
  </si>
  <si>
    <t>CAPELLA PRODUÇÕES E EVENTOS</t>
  </si>
  <si>
    <t>NF.000325</t>
  </si>
  <si>
    <t>NFSE.000031</t>
  </si>
  <si>
    <t>2.14.02.01 - Projeto Stand</t>
  </si>
  <si>
    <t>NFSE.000047</t>
  </si>
  <si>
    <t>DEMOLICOM DEMOLICOES TECNICAS LTDA</t>
  </si>
  <si>
    <t>VANESSA SANTIN LAVANDOWSKI</t>
  </si>
  <si>
    <t>COBREFLEX INDUSTRIA, DISTRIBUICAO E COMERCIO DE FIOS E CABOS EIRELI</t>
  </si>
  <si>
    <t>NF.007335</t>
  </si>
  <si>
    <t>DRY CONSTRUCTION SOLUCOES PARA CONSTRUCAO A SECO LTDA</t>
  </si>
  <si>
    <t>NF.007802</t>
  </si>
  <si>
    <t>MIXER PRIME INDUSTRIAL LTDA</t>
  </si>
  <si>
    <t>FAT.001397</t>
  </si>
  <si>
    <t>TIGRE MATERIAIS E SOLUCOES PARA CONSTRUCAO LTDA.</t>
  </si>
  <si>
    <t>NF.009460</t>
  </si>
  <si>
    <t>ADRIANA FERNANDES COMERCIO DE MATERIAIS ELETRICOS LTDA</t>
  </si>
  <si>
    <t>NF.114952</t>
  </si>
  <si>
    <t>NF.1007603</t>
  </si>
  <si>
    <t>DHM TRANSPORTES LTDA</t>
  </si>
  <si>
    <t>CTE.018004</t>
  </si>
  <si>
    <t>COMERCIO DE FERROS E METAIS SILVA RONCHETTI LTDA</t>
  </si>
  <si>
    <t>NF.049606</t>
  </si>
  <si>
    <t>NF.049626</t>
  </si>
  <si>
    <t>NF.115178</t>
  </si>
  <si>
    <t>ATLANTA MATERIAS PARA CONSTRUCAO LTDA.</t>
  </si>
  <si>
    <t>NF.585068</t>
  </si>
  <si>
    <t>NFSE.003857</t>
  </si>
  <si>
    <t>NF.003624</t>
  </si>
  <si>
    <t>NFSE.078486</t>
  </si>
  <si>
    <t>RESG.N1092C</t>
  </si>
  <si>
    <t>TAR.N10980</t>
  </si>
  <si>
    <t>TAR.N10994</t>
  </si>
  <si>
    <t>TAR.N109BC</t>
  </si>
  <si>
    <t>APL.N109FA</t>
  </si>
  <si>
    <t>FAT.7873363552</t>
  </si>
  <si>
    <t>FAT.005925</t>
  </si>
  <si>
    <t>NF.583436</t>
  </si>
  <si>
    <t>AMARO ALVES DE ABREU</t>
  </si>
  <si>
    <t>RESG.N10A50</t>
  </si>
  <si>
    <t>REAP.N10A64</t>
  </si>
  <si>
    <t>TAR.N10A78</t>
  </si>
  <si>
    <t>TAR.N10A8C</t>
  </si>
  <si>
    <t>NFSE.1207</t>
  </si>
  <si>
    <t>RESG.N10B3A</t>
  </si>
  <si>
    <t>TAR.N10B4E</t>
  </si>
  <si>
    <t>RESG.N10B64</t>
  </si>
  <si>
    <t>RESG.N10B78</t>
  </si>
  <si>
    <t>REAP.N10B8C</t>
  </si>
  <si>
    <t>REAP.N10BA0</t>
  </si>
  <si>
    <t>NFSE.3026</t>
  </si>
  <si>
    <t>NF.587029</t>
  </si>
  <si>
    <t>NF.587030</t>
  </si>
  <si>
    <t>NF.587245</t>
  </si>
  <si>
    <t>NFSE.078665</t>
  </si>
  <si>
    <t>NF.016507</t>
  </si>
  <si>
    <t>OFICINA DO TAPETE COMERCIO E RESTAURACAO LTDA</t>
  </si>
  <si>
    <t>NF.010892</t>
  </si>
  <si>
    <t>SAINT-GOBAIN DISTRIBUICAO BRASIL LTDA</t>
  </si>
  <si>
    <t>NF.61533562</t>
  </si>
  <si>
    <t>ELETROPAULO METROPOLITANA ELETRICIDADE DE SAO PAULO S.A</t>
  </si>
  <si>
    <t>FAT.616090174</t>
  </si>
  <si>
    <t>INSS RETIDO DE TERCEIROS</t>
  </si>
  <si>
    <t>DARF.000941</t>
  </si>
  <si>
    <t>DARF.004514</t>
  </si>
  <si>
    <t>DARF.004515</t>
  </si>
  <si>
    <t>DARF.009710</t>
  </si>
  <si>
    <t>DARF.004460</t>
  </si>
  <si>
    <t>DARF.003857</t>
  </si>
  <si>
    <t>DARF.003562</t>
  </si>
  <si>
    <t>DARF.3563</t>
  </si>
  <si>
    <t>DARF.001753</t>
  </si>
  <si>
    <t>DARF.000673</t>
  </si>
  <si>
    <t>DARF.004953</t>
  </si>
  <si>
    <t>2.09.02.02 - Recolhimento de INSS - Terceiros</t>
  </si>
  <si>
    <t>Instituto Nacional de Seguridade Social</t>
  </si>
  <si>
    <t>GPS.004006</t>
  </si>
  <si>
    <t>RESG.N10B34</t>
  </si>
  <si>
    <t>TAR.N10B48</t>
  </si>
  <si>
    <t>CRI - Outros</t>
  </si>
  <si>
    <t>Resgate de aplicação</t>
  </si>
  <si>
    <t>RESG.N10137</t>
  </si>
  <si>
    <t>TAR.N1014B</t>
  </si>
  <si>
    <t>LUCIENE F BRAMBILLA</t>
  </si>
  <si>
    <t>CT.020824</t>
  </si>
  <si>
    <t>MARCOS ANDREY RODRIGUES DE OLIVEIRA 37926023850</t>
  </si>
  <si>
    <t>NFSE.000048</t>
  </si>
  <si>
    <t>PORT BAN LOCACOES DE BANHEIROS LTDA</t>
  </si>
  <si>
    <t>FAT.001024</t>
  </si>
  <si>
    <t>FAT.001027</t>
  </si>
  <si>
    <t>FAT.001023</t>
  </si>
  <si>
    <t>TRANSPORTES E MUDANCAS PEZIOLO LTDA</t>
  </si>
  <si>
    <t>NFSE.003332</t>
  </si>
  <si>
    <t>NFSE.003049</t>
  </si>
  <si>
    <t>NFSE.004431</t>
  </si>
  <si>
    <t>IR 1708 / FIGUEIREDO E ASSOCIADOS CONSULTORIA</t>
  </si>
  <si>
    <t>CSRF / FIGUEIREDO E ASSOCIADOS CONSULTORIA</t>
  </si>
  <si>
    <t>ABBSOLUTE MARKETING IMOBILIARIO LTDA</t>
  </si>
  <si>
    <t>FAT.000010</t>
  </si>
  <si>
    <t>REC.300724</t>
  </si>
  <si>
    <t>REC.0208</t>
  </si>
  <si>
    <t>2.14.02.10 - Decoracao Decorados</t>
  </si>
  <si>
    <t>FAT.159982LG</t>
  </si>
  <si>
    <t>ICON DESIGN LTDA</t>
  </si>
  <si>
    <t>NF.004329</t>
  </si>
  <si>
    <t>NF.004328</t>
  </si>
  <si>
    <t>LONAS IPIRANGA COMERCIAL LTDA</t>
  </si>
  <si>
    <t>NF.006923</t>
  </si>
  <si>
    <t>NFSE.007640</t>
  </si>
  <si>
    <t>NF.115470</t>
  </si>
  <si>
    <t>WDN COMERCIO ELETRONICO DE MOVEIS LTDA</t>
  </si>
  <si>
    <t>NF.000001</t>
  </si>
  <si>
    <t>NFSE.020824</t>
  </si>
  <si>
    <t>RESG.N101C7</t>
  </si>
  <si>
    <t>TAR.N101EF</t>
  </si>
  <si>
    <t>TAR.N10203</t>
  </si>
  <si>
    <t>DARF.2170</t>
  </si>
  <si>
    <t>Aplicação</t>
  </si>
  <si>
    <t>APLIC.AUTOM.INVESTFACIL*</t>
  </si>
  <si>
    <t>APL.N102C1</t>
  </si>
  <si>
    <t>NFSE.000210</t>
  </si>
  <si>
    <t>NFSE.000470</t>
  </si>
  <si>
    <t>NF.1010783</t>
  </si>
  <si>
    <t>NF.1010792</t>
  </si>
  <si>
    <t>REAP.N1055C</t>
  </si>
  <si>
    <t>REAP.N10570</t>
  </si>
  <si>
    <t>RESG.N10548</t>
  </si>
  <si>
    <t>RESG.N10534</t>
  </si>
  <si>
    <t>TAR.N1030C</t>
  </si>
  <si>
    <t>TAR.N10320</t>
  </si>
  <si>
    <t>REC.0608</t>
  </si>
  <si>
    <t>2.14.01.06 - Pontos de Captação</t>
  </si>
  <si>
    <t>SUPERMERCADO ESTADOS UNIDOS LTDA</t>
  </si>
  <si>
    <t>REC.050824</t>
  </si>
  <si>
    <t>RESG.N105E8</t>
  </si>
  <si>
    <t>REAP.N105FC</t>
  </si>
  <si>
    <t>TAR.N10610</t>
  </si>
  <si>
    <t>TAR.N10624</t>
  </si>
  <si>
    <t>TAR.N1063A</t>
  </si>
  <si>
    <t>DNA SAMPAIO, COMERCIO E LIMPEZA POS OBRA EIRELI</t>
  </si>
  <si>
    <t>NF.007941</t>
  </si>
  <si>
    <t>FLY PRINT GRAFICA EDITORA EIRELI</t>
  </si>
  <si>
    <t>NFSE.6273</t>
  </si>
  <si>
    <t>FAT.68 sub</t>
  </si>
  <si>
    <t>2.14.01.12 - Produção de Fotos</t>
  </si>
  <si>
    <t>PITANGUI MOLDURAS E DECORACOES LTDA.</t>
  </si>
  <si>
    <t>FAT.727585</t>
  </si>
  <si>
    <t>RESG.N1067A</t>
  </si>
  <si>
    <t>REAP.N1068E</t>
  </si>
  <si>
    <t>TAR.N106B8</t>
  </si>
  <si>
    <t>AIG SEGUROS BRASIL S.A.</t>
  </si>
  <si>
    <t>FAT.13972014</t>
  </si>
  <si>
    <t>MAXI AUDIO LOCACAO DE EQUIPAMENTOS LTDA</t>
  </si>
  <si>
    <t>FAT.008959</t>
  </si>
  <si>
    <t>REDE PARX PARKING EIRELI</t>
  </si>
  <si>
    <t>NFSE.007356</t>
  </si>
  <si>
    <t>FD SERVICOS E MAQUETES EIRELI</t>
  </si>
  <si>
    <t>NFSE.001753</t>
  </si>
  <si>
    <t>IR 1708 / FD SERVICOS E MAQUETES EIRELI</t>
  </si>
  <si>
    <t>CSRF / FD SERVICOS E MAQUETES EIRELI</t>
  </si>
  <si>
    <t>RESG.N10720</t>
  </si>
  <si>
    <t>REAP.N10734</t>
  </si>
  <si>
    <t>TAR.N10748</t>
  </si>
  <si>
    <t>NFSE.000121</t>
  </si>
  <si>
    <t>NFSE.000112</t>
  </si>
  <si>
    <t>2.14.01.14 - Aparelhos, Computadores e impressoras</t>
  </si>
  <si>
    <t>DESK TI SOLUCOES EM TECNOLOGIA LTDA</t>
  </si>
  <si>
    <t>NFSE.000215</t>
  </si>
  <si>
    <t>IMIGRANTES MERCANTIL EIRELI</t>
  </si>
  <si>
    <t>FAT.008212</t>
  </si>
  <si>
    <t>KALUNGA COMERCIO E INDUSTRIA GRAFICA LTDA.</t>
  </si>
  <si>
    <t>FAT.13767327</t>
  </si>
  <si>
    <t>REC.meeting</t>
  </si>
  <si>
    <t>2.12.01.01 - Outorga</t>
  </si>
  <si>
    <t>GUIA.14514528560</t>
  </si>
  <si>
    <t>DLOCAL BRASIL PAGAMENTOS LTDA.</t>
  </si>
  <si>
    <t>FAT.8152395950</t>
  </si>
  <si>
    <t>RESG.N10786</t>
  </si>
  <si>
    <t>RESG.N1079A</t>
  </si>
  <si>
    <t>TAR.N107D8</t>
  </si>
  <si>
    <t>TAR.N107EC</t>
  </si>
  <si>
    <t>LEILANE TABORDA</t>
  </si>
  <si>
    <t>REC.1308</t>
  </si>
  <si>
    <t>BIG AIR &amp; BIG CRISTHIMAS INDUSTRIA E COMERCIO LTDA</t>
  </si>
  <si>
    <t>NF.016878</t>
  </si>
  <si>
    <t>FAT.24066797</t>
  </si>
  <si>
    <t>FAT.54685140</t>
  </si>
  <si>
    <t>FAT.24064257</t>
  </si>
  <si>
    <t>FAT.54680628</t>
  </si>
  <si>
    <t>FAT.54684224</t>
  </si>
  <si>
    <t>FAT.24066231</t>
  </si>
  <si>
    <t>FAT.024066539</t>
  </si>
  <si>
    <t>MI MACEDO EIRELI</t>
  </si>
  <si>
    <t>NFSE.000040</t>
  </si>
  <si>
    <t>RESG.N10898</t>
  </si>
  <si>
    <t>MOBEL COMERCIO DE MOVEIS E OBJETOS LTDA</t>
  </si>
  <si>
    <t>NF.001455</t>
  </si>
  <si>
    <t>2.14.01.07 - Café da Manhã/Almoço Stand</t>
  </si>
  <si>
    <t>ADL SUCOS E LANCHES LTDA</t>
  </si>
  <si>
    <t>NFSE.1308</t>
  </si>
  <si>
    <t>RESG.N10900</t>
  </si>
  <si>
    <t>REAP.N10914</t>
  </si>
  <si>
    <t>TAR.N1093C</t>
  </si>
  <si>
    <t>FAT.ITBI JD</t>
  </si>
  <si>
    <t>FAT.54937310</t>
  </si>
  <si>
    <t>2.14.01.11 - Oferta Ativa</t>
  </si>
  <si>
    <t>NETCORP JARDINS INCORPORACAO E EMPREENDIMENTO IMOBILIARIO SPE LTDA</t>
  </si>
  <si>
    <t>REC.mailing</t>
  </si>
  <si>
    <t>RESG.N1097E</t>
  </si>
  <si>
    <t>RESG.N10992</t>
  </si>
  <si>
    <t>REAP.N109A6</t>
  </si>
  <si>
    <t>APOR.14082024</t>
  </si>
  <si>
    <t>REC.oferta ativa 1508</t>
  </si>
  <si>
    <t>REC.1508</t>
  </si>
  <si>
    <t>REC.150824</t>
  </si>
  <si>
    <t>TAR.N10B92</t>
  </si>
  <si>
    <t>TAR.N10BA8</t>
  </si>
  <si>
    <t>REAP.N108B8</t>
  </si>
  <si>
    <t>RESG.N108A4</t>
  </si>
  <si>
    <t>TELEFONICA BRASIL S/A.</t>
  </si>
  <si>
    <t>FAT.18724172450</t>
  </si>
  <si>
    <t>MARCELO HENRIQUE DA SILVA</t>
  </si>
  <si>
    <t>REC.12082024</t>
  </si>
  <si>
    <t>NFSE.160823</t>
  </si>
  <si>
    <t>DRIN TECH AUTOMACAO E TECNOLOGIA LTDA</t>
  </si>
  <si>
    <t>NFSE.000004</t>
  </si>
  <si>
    <t>ANA SHEILA TEIXEIRA ARAUJO</t>
  </si>
  <si>
    <t>FAT.974174</t>
  </si>
  <si>
    <t>NFSE.001262</t>
  </si>
  <si>
    <t>CRI - Liberação</t>
  </si>
  <si>
    <t>REAP.N10141</t>
  </si>
  <si>
    <t>TAR.N10155</t>
  </si>
  <si>
    <t>TAR.N1016B</t>
  </si>
  <si>
    <t>TAR.N10181</t>
  </si>
  <si>
    <t>TAR.N10197</t>
  </si>
  <si>
    <t>2.13.01.10 - Bombeiro</t>
  </si>
  <si>
    <t>DARE.240590163370983</t>
  </si>
  <si>
    <t>NF.594428</t>
  </si>
  <si>
    <t>NF.591022</t>
  </si>
  <si>
    <t>NF.591024</t>
  </si>
  <si>
    <t>NF.594429</t>
  </si>
  <si>
    <t>TAR.N101D7</t>
  </si>
  <si>
    <t>REAP.0309</t>
  </si>
  <si>
    <t>DB SOLUCOES ARQUITETONICAS LTDA</t>
  </si>
  <si>
    <t>NF.001460</t>
  </si>
  <si>
    <t>REAP.N10283</t>
  </si>
  <si>
    <t>REC.002839</t>
  </si>
  <si>
    <t>NFSE.000137</t>
  </si>
  <si>
    <t>2.09.01.03 - (-) Retenção de ISS - Terceiros</t>
  </si>
  <si>
    <t>ISS - Cotia / NEORAMA FILMES LTDA.</t>
  </si>
  <si>
    <t>FAT.18636</t>
  </si>
  <si>
    <t>REAP.N102C1</t>
  </si>
  <si>
    <t>TAR.N102EB</t>
  </si>
  <si>
    <t>NF.1016096</t>
  </si>
  <si>
    <t>DAM.CONSOLACAO AP 31</t>
  </si>
  <si>
    <t>REAP.N1033B</t>
  </si>
  <si>
    <t>TAR.N10365</t>
  </si>
  <si>
    <t>REC.20888267</t>
  </si>
  <si>
    <t>DAM.CONSOLACAO AP 22</t>
  </si>
  <si>
    <t>DAM.CONSOLACAO AP 11</t>
  </si>
  <si>
    <t>DAM.CONSOLACAO AP 32</t>
  </si>
  <si>
    <t>DAM.CONSOLACAO AP 1</t>
  </si>
  <si>
    <t>DAM.CONSOLACAO APTO 21</t>
  </si>
  <si>
    <t>REAP.1609</t>
  </si>
  <si>
    <t>DAM.Consolacao 2837</t>
  </si>
  <si>
    <t>REAP.N102D7</t>
  </si>
  <si>
    <t>TARIFA REGISTRO COBRANCA QUANDO DO REGISTRO 00000001</t>
  </si>
  <si>
    <t>DARF.005301</t>
  </si>
  <si>
    <t>DARF.000679</t>
  </si>
  <si>
    <t>DARF.002235</t>
  </si>
  <si>
    <t>DARF.000390</t>
  </si>
  <si>
    <t>GPS.001297</t>
  </si>
  <si>
    <t>CLARO S/A.</t>
  </si>
  <si>
    <t>FAT.0824 jd</t>
  </si>
  <si>
    <t>DARF.001661</t>
  </si>
  <si>
    <t>FAT.18837084850</t>
  </si>
  <si>
    <t>REAP.N1041F</t>
  </si>
  <si>
    <t xml:space="preserve">PIX QR CODE ESTATIC REM: CRISTINA PACHECO RIBE 25/09 (teste pix empreendimento)
</t>
  </si>
  <si>
    <t>RNI.2509</t>
  </si>
  <si>
    <t>1.01.01.01 - Receita de Venda de Unidades Imobiliárias</t>
  </si>
  <si>
    <t>GIANLUCA PERINO</t>
  </si>
  <si>
    <t>CT.J-2101</t>
  </si>
  <si>
    <t>Receita Contratada</t>
  </si>
  <si>
    <t>TARIFA BANCARIA LIQUIDACAO QRCODE PIX</t>
  </si>
  <si>
    <t>TAR.N106DB</t>
  </si>
  <si>
    <t>DAM.ITU 1478</t>
  </si>
  <si>
    <t>NFSE.002283</t>
  </si>
  <si>
    <t>WG DESIGN COMERCIO DE MOVEIS LTDA</t>
  </si>
  <si>
    <t>NF.000063</t>
  </si>
  <si>
    <t>NF.000064</t>
  </si>
  <si>
    <t>G K V PORTAS AUTOMATICAS LTDA</t>
  </si>
  <si>
    <t>NF.000280</t>
  </si>
  <si>
    <t>REAP.3009</t>
  </si>
  <si>
    <t>CRI - Despesas</t>
  </si>
  <si>
    <t>2 - SPE's</t>
  </si>
  <si>
    <t>01/10/2024 até 31/10/2024</t>
  </si>
  <si>
    <t>16 - NETCORP JARDINS INCORPORACAO E EMPREENDIMENTO IMOBILIARIO SPE LTDA</t>
  </si>
  <si>
    <t>6222-7 - NETCORP JARDINS</t>
  </si>
  <si>
    <t>1602 - JARDINS INCORPORACAO</t>
  </si>
  <si>
    <t>Pagamento M M MARTINS TEC LTDA</t>
  </si>
  <si>
    <t>M M MARTINS TEC LTDA</t>
  </si>
  <si>
    <t>NFSE.007682</t>
  </si>
  <si>
    <t>2.13.01.35 - Projeto Garagem</t>
  </si>
  <si>
    <t>Pagamento YUSUF ARQUITETURA PLANEJAMENTO DE GARAGEM LTDA.</t>
  </si>
  <si>
    <t>YUSUF ARQUITETURA PLANEJAMENTO DE GARAGEM LTDA.</t>
  </si>
  <si>
    <t>NF.001578</t>
  </si>
  <si>
    <t>Recebimento TRANSFERENCIA PIX REM: CRISTINA PACHECO RIBE 01/10 - teste</t>
  </si>
  <si>
    <t>TRANSFERENCIA PIX REM: CRISTINA PACHECO RIBE 01/10 - teste</t>
  </si>
  <si>
    <t>REC.01102024</t>
  </si>
  <si>
    <t>Pagamento PEDRO EIJI SASAKI</t>
  </si>
  <si>
    <t>REC.1209</t>
  </si>
  <si>
    <t>Pagamento HASHTAGTV MARKETING E PUBLICIDADE S.A</t>
  </si>
  <si>
    <t>HASHTAGTV MARKETING E PUBLICIDADE S.A</t>
  </si>
  <si>
    <t>NFSE.010261</t>
  </si>
  <si>
    <t>Pagamento ADRIANA FERNANDES COMERCIO DE MATERIAIS ELETRICOS LTDA</t>
  </si>
  <si>
    <t>NF.115870</t>
  </si>
  <si>
    <t>NF.116155</t>
  </si>
  <si>
    <t>NF.115699</t>
  </si>
  <si>
    <t>NF.115768</t>
  </si>
  <si>
    <t>NFSE.018054</t>
  </si>
  <si>
    <t>Pagamento ESTUDIO FAVO ARQUITETURA LTDA</t>
  </si>
  <si>
    <t>NFSE.001303</t>
  </si>
  <si>
    <t>Pagamento BARCELONA TRANSPORTES LTDA</t>
  </si>
  <si>
    <t>BARCELONA TRANSPORTES LTDA</t>
  </si>
  <si>
    <t>NFSE.169631</t>
  </si>
  <si>
    <t>Pagto juros BARCELONA TRANSPORTES LTDA</t>
  </si>
  <si>
    <t>Pagto multa BARCELONA TRANSPORTES LTDA</t>
  </si>
  <si>
    <t>NFSE.169370</t>
  </si>
  <si>
    <t>Pagamento SAINT-GOBAIN DISTRIBUICAO BRASIL LTDA</t>
  </si>
  <si>
    <t>NF.6185180</t>
  </si>
  <si>
    <t>Pagto multa SAINT-GOBAIN DISTRIBUICAO BRASIL LTDA</t>
  </si>
  <si>
    <t>NF.1241699</t>
  </si>
  <si>
    <t>Pagamento CENTURY INDUSTRIA E COMERCIO DE ESTOFADOS LTDA.</t>
  </si>
  <si>
    <t>CENTURY INDUSTRIA E COMERCIO DE ESTOFADOS LTDA.</t>
  </si>
  <si>
    <t>NF.184884</t>
  </si>
  <si>
    <t>Pagto juros CENTURY INDUSTRIA E COMERCIO DE ESTOFADOS LTDA.</t>
  </si>
  <si>
    <t>Pagto multa CENTURY INDUSTRIA E COMERCIO DE ESTOFADOS LTDA.</t>
  </si>
  <si>
    <t>Pagamento ICON DESIGN LTDA</t>
  </si>
  <si>
    <t>Pagto multa ICON DESIGN LTDA</t>
  </si>
  <si>
    <t>Pagamento DRY CONSTRUCTION SOLUCOES PARA CONSTRUCAO A SECO LTDA</t>
  </si>
  <si>
    <t>NF.004041</t>
  </si>
  <si>
    <t>Pagto juros DRY CONSTRUCTION SOLUCOES PARA CONSTRUCAO A SECO LTDA</t>
  </si>
  <si>
    <t>Pagto multa DRY CONSTRUCTION SOLUCOES PARA CONSTRUCAO A SECO LTDA</t>
  </si>
  <si>
    <t>Pagamento COMERCIO DE FERROS E METAIS SILVA RONCHETTI LTDA</t>
  </si>
  <si>
    <t>NF.049841</t>
  </si>
  <si>
    <t>Pagto multa COMERCIO DE FERROS E METAIS SILVA RONCHETTI LTDA</t>
  </si>
  <si>
    <t>Pagamento PMLZ ILUMINACAO MODERNA LTDA</t>
  </si>
  <si>
    <t>PMLZ ILUMINACAO MODERNA LTDA</t>
  </si>
  <si>
    <t>NF.003702</t>
  </si>
  <si>
    <t>Pagto juros PMLZ ILUMINACAO MODERNA LTDA</t>
  </si>
  <si>
    <t>Pagto multa PMLZ ILUMINACAO MODERNA LTDA</t>
  </si>
  <si>
    <t>NF.49754</t>
  </si>
  <si>
    <t>Pagamento LIMATEC INSTALACOES LTDA</t>
  </si>
  <si>
    <t>LIMATEC INSTALACOES LTDA</t>
  </si>
  <si>
    <t>FAT.001040</t>
  </si>
  <si>
    <t>Pagto juros LIMATEC INSTALACOES LTDA</t>
  </si>
  <si>
    <t>Pagto multa LIMATEC INSTALACOES LTDA</t>
  </si>
  <si>
    <t>Rendimento de aplicação RENTAB.INVEST FACILCRED*</t>
  </si>
  <si>
    <t>REAP.N10271</t>
  </si>
  <si>
    <t>REAP.N10285</t>
  </si>
  <si>
    <t>Pag. tarifa conta TARIFA REGISTRO COBRANCA QUANDO DO REGISTRO 00000001</t>
  </si>
  <si>
    <t>TAR.N10299</t>
  </si>
  <si>
    <t>TAR.N103A1</t>
  </si>
  <si>
    <t>TAR.N103B7</t>
  </si>
  <si>
    <t>TAR.N103CD</t>
  </si>
  <si>
    <t>TAR.N103E3</t>
  </si>
  <si>
    <t>Pagamento DONA DO DOCE BOLACHARIA GOURMET LTDA</t>
  </si>
  <si>
    <t>DONA DO DOCE BOLACHARIA GOURMET LTDA</t>
  </si>
  <si>
    <t>NF.001008</t>
  </si>
  <si>
    <t>Pagamento CENTER GARBIN UTILIDADES DOMESTICAS LTDA</t>
  </si>
  <si>
    <t>CENTER GARBIN UTILIDADES DOMESTICAS LTDA</t>
  </si>
  <si>
    <t>NF.011715</t>
  </si>
  <si>
    <t>NF.011663</t>
  </si>
  <si>
    <t>Pagamento BANHO DESIGN - COMERCIO DE ARTIGOS DE DECORACOES EIRELI</t>
  </si>
  <si>
    <t>BANHO DESIGN - COMERCIO DE ARTIGOS DE DECORACOES EIRELI</t>
  </si>
  <si>
    <t>NF.008035</t>
  </si>
  <si>
    <t>Pagto juros BANHO DESIGN - COMERCIO DE ARTIGOS DE DECORACOES EIRELI</t>
  </si>
  <si>
    <t>Pagto multa BANHO DESIGN - COMERCIO DE ARTIGOS DE DECORACOES EIRELI</t>
  </si>
  <si>
    <t>Pagamento MUNDIAL DISTRIBUIDORA DE VIDROS LTDA</t>
  </si>
  <si>
    <t>MUNDIAL DISTRIBUIDORA DE VIDROS LTDA</t>
  </si>
  <si>
    <t>NF.030469</t>
  </si>
  <si>
    <t>Pagto multa MUNDIAL DISTRIBUIDORA DE VIDROS LTDA</t>
  </si>
  <si>
    <t>Pagamento ELETROPAULO METROPOLITANA ELETRICIDADE DE SAO PAULO S.A</t>
  </si>
  <si>
    <t>FAT.641732681</t>
  </si>
  <si>
    <t>NF.050095</t>
  </si>
  <si>
    <t>NF.117061</t>
  </si>
  <si>
    <t>NF.117110</t>
  </si>
  <si>
    <t>Pagamento STUDIO MMF TAPETES LTDA</t>
  </si>
  <si>
    <t>STUDIO MMF TAPETES LTDA</t>
  </si>
  <si>
    <t>NFSE.000010</t>
  </si>
  <si>
    <t>CTE.230677</t>
  </si>
  <si>
    <t>Pagamento COMERCIAL DA OBRA LTDA</t>
  </si>
  <si>
    <t>COMERCIAL DA OBRA LTDA</t>
  </si>
  <si>
    <t>NF.000029</t>
  </si>
  <si>
    <t>Pagto juros COMERCIAL DA OBRA LTDA</t>
  </si>
  <si>
    <t>Pagto multa COMERCIAL DA OBRA LTDA</t>
  </si>
  <si>
    <t>Pagamento BRUNO ALVES NIZ</t>
  </si>
  <si>
    <t>BRUNO ALVES NIZ</t>
  </si>
  <si>
    <t>NF.000205</t>
  </si>
  <si>
    <t>Pagto juros BRUNO ALVES NIZ</t>
  </si>
  <si>
    <t>Pagto multa BRUNO ALVES NIZ</t>
  </si>
  <si>
    <t>FAT.001039</t>
  </si>
  <si>
    <t>2.13.01.08 - Aquecimento Solar</t>
  </si>
  <si>
    <t>Pagamento CHAGURI CONSULTORIA E ENGENHARIA DE PROJETOS LTDA.</t>
  </si>
  <si>
    <t>CHAGURI CONSULTORIA E ENGENHARIA DE PROJETOS LTDA.</t>
  </si>
  <si>
    <t>NFSE.005301</t>
  </si>
  <si>
    <t>Pagto juros CHAGURI CONSULTORIA E ENGENHARIA DE PROJETOS LTDA.</t>
  </si>
  <si>
    <t>Pagto multa CHAGURI CONSULTORIA E ENGENHARIA DE PROJETOS LTDA.</t>
  </si>
  <si>
    <t>Retenção impostos IR 1708 / CHAGURI CONSULTORIA E ENGENHARIA DE PROJETOS LTDA.</t>
  </si>
  <si>
    <t>IR 1708 / CHAGURI CONSULTORIA E ENGENHARIA DE PROJETOS LTDA.</t>
  </si>
  <si>
    <t>Retenção impostos CSRF / CHAGURI CONSULTORIA E ENGENHARIA DE PROJETOS LTDA.</t>
  </si>
  <si>
    <t>CSRF / CHAGURI CONSULTORIA E ENGENHARIA DE PROJETOS LTDA.</t>
  </si>
  <si>
    <t>Pagamento FAST SHOP S.A</t>
  </si>
  <si>
    <t>FAST SHOP S.A</t>
  </si>
  <si>
    <t>NFSE.367563</t>
  </si>
  <si>
    <t>Pagto juros FAST SHOP S.A</t>
  </si>
  <si>
    <t>Pagamento SABESP-COMPANHIA DE SANEAMENTO BASICO DO ESTADO DE SAO PAULO.</t>
  </si>
  <si>
    <t>FAT.082024 2837</t>
  </si>
  <si>
    <t>Pagamento ADDOR E ASSOCIADOS PROJETOS E CONSULTORIA S/S LTDA</t>
  </si>
  <si>
    <t>ADDOR E ASSOCIADOS PROJETOS E CONSULTORIA S/S LTDA</t>
  </si>
  <si>
    <t>NFSE.001661</t>
  </si>
  <si>
    <t>Retenção impostos CSRF / ADDOR E ASSOCIADOS PROJETOS E CONSULTORIA S/S LTDA</t>
  </si>
  <si>
    <t>CSRF / ADDOR E ASSOCIADOS PROJETOS E CONSULTORIA S/S LTDA</t>
  </si>
  <si>
    <t>Retenção impostos IR 1708 / ADDOR E ASSOCIADOS PROJETOS E CONSULTORIA S/S LTDA</t>
  </si>
  <si>
    <t>IR 1708 / ADDOR E ASSOCIADOS PROJETOS E CONSULTORIA S/S LTDA</t>
  </si>
  <si>
    <t>NFSE.004173</t>
  </si>
  <si>
    <t>Pagamento FLASH GLASS INDUSTRIA, BENEFICIAMENTO E COMERCIO DE VIDROS EIRELI</t>
  </si>
  <si>
    <t>FLASH GLASS INDUSTRIA, BENEFICIAMENTO E COMERCIO DE VIDROS EIRELI</t>
  </si>
  <si>
    <t>NFSE.000381</t>
  </si>
  <si>
    <t>Pagto multa FLASH GLASS INDUSTRIA, BENEFICIAMENTO E COMERCIO DE VIDROS EIRELI</t>
  </si>
  <si>
    <t>Pagamento JBA / JONAS BIRGER ARQUITETURA S/S</t>
  </si>
  <si>
    <t>NFSE.002303</t>
  </si>
  <si>
    <t>Retenção impostos IR 1708 / JBA / JONAS BIRGER ARQUITETURA S/S</t>
  </si>
  <si>
    <t>Retenção impostos CSRF / JBA / JONAS BIRGER ARQUITETURA S/S</t>
  </si>
  <si>
    <t>REC.190924</t>
  </si>
  <si>
    <t>NFSE.002854</t>
  </si>
  <si>
    <t>Pagamento SE TRADING LTDA</t>
  </si>
  <si>
    <t>SE TRADING LTDA</t>
  </si>
  <si>
    <t>NFSE.000222</t>
  </si>
  <si>
    <t>NFSE.143</t>
  </si>
  <si>
    <t>Pagamento AROEIRA MEIO AMBIENTE LTDA</t>
  </si>
  <si>
    <t>NFSE.002235</t>
  </si>
  <si>
    <t>Retenção impostos IR 1708 / AROEIRA MEIO AMBIENTE LTDA</t>
  </si>
  <si>
    <t>Retenção impostos CSRF / AROEIRA MEIO AMBIENTE LTDA</t>
  </si>
  <si>
    <t>Pagamento MAXI AUDIO LOCACAO DE EQUIPAMENTOS LTDA</t>
  </si>
  <si>
    <t>FAT.008960</t>
  </si>
  <si>
    <t>Pagamento V.P.S MARCENARIA EIRELI</t>
  </si>
  <si>
    <t>V.P.S MARCENARIA EIRELI</t>
  </si>
  <si>
    <t>NFSE.001326</t>
  </si>
  <si>
    <t>Retenção impostos INSS 2631 / V.P.S MARCENARIA EIRELI</t>
  </si>
  <si>
    <t>INSS 2631 / V.P.S MARCENARIA EIRELI</t>
  </si>
  <si>
    <t>Pagamento AUGUSTA MOVEIS EIRELI</t>
  </si>
  <si>
    <t>AUGUSTA MOVEIS EIRELI</t>
  </si>
  <si>
    <t>NF.039744</t>
  </si>
  <si>
    <t>NF.039743</t>
  </si>
  <si>
    <t>Pagamento VICENTE DOS SANTOS PINTURAS</t>
  </si>
  <si>
    <t>VICENTE DOS SANTOS PINTURAS</t>
  </si>
  <si>
    <t>NF.000390</t>
  </si>
  <si>
    <t>Retenção impostos INSS 3,5 / VICENTE DOS SANTOS PINTURAS</t>
  </si>
  <si>
    <t>INSS 3,5 / VICENTE DOS SANTOS PINTURAS</t>
  </si>
  <si>
    <t>Pagamento ENGENHARIA DO MARMORE LTDA</t>
  </si>
  <si>
    <t>ENGENHARIA DO MARMORE LTDA</t>
  </si>
  <si>
    <t>NF.004166</t>
  </si>
  <si>
    <t>NF.004161</t>
  </si>
  <si>
    <t>Pagamento ITALIBRA COMERCIO EXTERIOR EIRELI</t>
  </si>
  <si>
    <t>ITALIBRA COMERCIO EXTERIOR EIRELI</t>
  </si>
  <si>
    <t>NF.008121</t>
  </si>
  <si>
    <t>Pagamento STAR CLIMA AR CONDICIONADO E REFRIGERACAO LTDA</t>
  </si>
  <si>
    <t>NFSE.000161</t>
  </si>
  <si>
    <t>Pagamento KLEBER PEREIRA DE SOUZA 16810688854</t>
  </si>
  <si>
    <t>KLEBER PEREIRA DE SOUZA 16810688854</t>
  </si>
  <si>
    <t>NFSE.80</t>
  </si>
  <si>
    <t>NFSE.77</t>
  </si>
  <si>
    <t>Pagamento MINEXCO COMERCIO, IMPORTACAO E EXPORTACAO LTDA.</t>
  </si>
  <si>
    <t>MINEXCO COMERCIO, IMPORTACAO E EXPORTACAO LTDA.</t>
  </si>
  <si>
    <t>NF.18584</t>
  </si>
  <si>
    <t>1.03.01.03 - Descontos Obtidos</t>
  </si>
  <si>
    <t>Desconto obtido MINEXCO COMERCIO, IMPORTACAO E EXPORTACAO LTDA.</t>
  </si>
  <si>
    <t>TAR.N10609</t>
  </si>
  <si>
    <t>TAR.N1061F</t>
  </si>
  <si>
    <t>Pagamento ACUSTICA ENGENHARIA S/S</t>
  </si>
  <si>
    <t>NFSE.005332</t>
  </si>
  <si>
    <t>Retenção impostos IR 1708 / ACUSTICA ENGENHARIA S/S</t>
  </si>
  <si>
    <t>Retenção impostos CSRF / ACUSTICA ENGENHARIA S/S</t>
  </si>
  <si>
    <t>NF.050206</t>
  </si>
  <si>
    <t>Pagamento KALUNGA COMERCIO E INDUSTRIA GRAFICA LTDA.</t>
  </si>
  <si>
    <t>FAT.9500627901</t>
  </si>
  <si>
    <t>FAT.consolacao 2839</t>
  </si>
  <si>
    <t>FAT.072024 2837</t>
  </si>
  <si>
    <t>FAT.consolacao 2839.</t>
  </si>
  <si>
    <t>Pagamento NEO IMPORTACAO E EXPORTACAO DE REVESTIMENTOS LTDA</t>
  </si>
  <si>
    <t>NEO IMPORTACAO E EXPORTACAO DE REVESTIMENTOS LTDA</t>
  </si>
  <si>
    <t>NF.001297</t>
  </si>
  <si>
    <t>Retenção impostos INSS 2631 / NEO IMPORTACAO E EXPORTACAO DE REVESTIMENTOS LTDA</t>
  </si>
  <si>
    <t>INSS 2631 / NEO IMPORTACAO E EXPORTACAO DE REVESTIMENTOS LTDA</t>
  </si>
  <si>
    <t>Pagamento DRIN TECH AUTOMACAO E TECNOLOGIA LTDA</t>
  </si>
  <si>
    <t>Pagamento WDN COMERCIO ELETRONICO DE MOVEIS LTDA</t>
  </si>
  <si>
    <t>NF.185210</t>
  </si>
  <si>
    <t>Pagamento GRAHAM FERREIRA EBANISTERIA INDUSTRIA E COMERCIO DE MOVEIS LTDA</t>
  </si>
  <si>
    <t>GRAHAM FERREIRA EBANISTERIA INDUSTRIA E COMERCIO DE MOVEIS LTDA</t>
  </si>
  <si>
    <t>NF.000379</t>
  </si>
  <si>
    <t>TAR.N10BA9</t>
  </si>
  <si>
    <t>TAR.N10BBF</t>
  </si>
  <si>
    <t>TAR.N10BD5</t>
  </si>
  <si>
    <t>TAR.N10BEB</t>
  </si>
  <si>
    <t>TAR.N10C01</t>
  </si>
  <si>
    <t>TAR.N10C17</t>
  </si>
  <si>
    <t>REAP.N10CEB</t>
  </si>
  <si>
    <t>Pagamento TAR SERV TED STR PAGFOR</t>
  </si>
  <si>
    <t>TAR.N10C2D</t>
  </si>
  <si>
    <t>NF.534019</t>
  </si>
  <si>
    <t>Pagto multa FAST SHOP S.A</t>
  </si>
  <si>
    <t>REAP.N10CD7</t>
  </si>
  <si>
    <t>Pagamento ALINE NASCIMENTO DA ROSA EVENTOS</t>
  </si>
  <si>
    <t>ALINE NASCIMENTO DA ROSA EVENTOS</t>
  </si>
  <si>
    <t>NFSE.004725</t>
  </si>
  <si>
    <t>2.12.02.04 - Operação/Manutenção</t>
  </si>
  <si>
    <t>Pagamento MM &amp; PRIMO COMERCIO E REPRESEN.</t>
  </si>
  <si>
    <t>MM &amp; PRIMO COMERCIO E REPRESEN.</t>
  </si>
  <si>
    <t>NF.479849</t>
  </si>
  <si>
    <t>TAR.N108AD</t>
  </si>
  <si>
    <t>REAP.N10899</t>
  </si>
  <si>
    <t>TAR.N108D5</t>
  </si>
  <si>
    <t>TAR.N108EB</t>
  </si>
  <si>
    <t>TAR.N10901</t>
  </si>
  <si>
    <t>TAR.N10917</t>
  </si>
  <si>
    <t>TAR.N1092D</t>
  </si>
  <si>
    <t>TAR.N10943</t>
  </si>
  <si>
    <t>TAR.N10959</t>
  </si>
  <si>
    <t>TAR.N1096F</t>
  </si>
  <si>
    <t>TAR.N10985</t>
  </si>
  <si>
    <t>TAR.N1099B</t>
  </si>
  <si>
    <t>TAR.N109B1</t>
  </si>
  <si>
    <t>TAR.N109C7</t>
  </si>
  <si>
    <t>TAR.N109DD</t>
  </si>
  <si>
    <t>TAR.N109F3</t>
  </si>
  <si>
    <t>TAR.N10A09</t>
  </si>
  <si>
    <t>TAR.N10A1F</t>
  </si>
  <si>
    <t>TAR.N10A35</t>
  </si>
  <si>
    <t>TAR.N10A4B</t>
  </si>
  <si>
    <t>TAR.N10A61</t>
  </si>
  <si>
    <t>TAR.N10ADB</t>
  </si>
  <si>
    <t>DAM.CONSOLACAO 2847 12</t>
  </si>
  <si>
    <t>DAM.ITU 1476</t>
  </si>
  <si>
    <t>NF.009985</t>
  </si>
  <si>
    <t>Pagto multa TIGRE MATERIAIS E SOLUCOES PARA CONSTRUCAO LTDA.</t>
  </si>
  <si>
    <t>REAP.N10853</t>
  </si>
  <si>
    <t>Pagamento TARIFA REGISTRO COBRANCA QUANDO DO REGISTRO 00000001</t>
  </si>
  <si>
    <t>TAR.N108A9</t>
  </si>
  <si>
    <t>REAP.N10C27</t>
  </si>
  <si>
    <t>DARF.005332</t>
  </si>
  <si>
    <t>DARF.002303</t>
  </si>
  <si>
    <t>DARF.008085</t>
  </si>
  <si>
    <t>Pagamento TELEFONICA BRASIL S/A.</t>
  </si>
  <si>
    <t>FAT.18944266130</t>
  </si>
  <si>
    <t>DARF.003023</t>
  </si>
  <si>
    <t>Pagto juros Secretaria de Fazenda Federal</t>
  </si>
  <si>
    <t>Pagto multa Secretaria de Fazenda Federal</t>
  </si>
  <si>
    <t>DARF.3232</t>
  </si>
  <si>
    <t>2.06.04.03 - Parcelamento de Impostos Federais</t>
  </si>
  <si>
    <t>DARF.062024</t>
  </si>
  <si>
    <t>Pagamento GIRO PAGAMENTOS E TECNOLOGIA LTDA</t>
  </si>
  <si>
    <t>GIRO PAGAMENTOS E TECNOLOGIA LTDA</t>
  </si>
  <si>
    <t>FAT.16998632340</t>
  </si>
  <si>
    <t>Pagamento COMPANHIA PROVINCIA DE SECURITIZACAO</t>
  </si>
  <si>
    <t>JUR.09.2024</t>
  </si>
  <si>
    <t>Desconto obtido COMPANHIA PROVINCIA DE SECURITIZACAO</t>
  </si>
  <si>
    <t>REAP.N10CEF</t>
  </si>
  <si>
    <t>16 - JOYA JARDINS</t>
  </si>
  <si>
    <t>Recebimento BRUNA BERTOLANI GRILO</t>
  </si>
  <si>
    <t>BRUNA BERTOLANI GRILO</t>
  </si>
  <si>
    <t>CT.J-902</t>
  </si>
  <si>
    <t>Recebimento GIANLUCA PERINO</t>
  </si>
  <si>
    <t>Pagamento TARIFA BANCARIA VR.PARCIAL TRANSF PGTO PIX</t>
  </si>
  <si>
    <t>TARIFA BANCARIA VR.PARCIAL TRANSF PGTO PIX</t>
  </si>
  <si>
    <t>TAR.N1034F</t>
  </si>
  <si>
    <t>Recebimento CARLOTTA HOLDING E PARTICIPACOES LTDA</t>
  </si>
  <si>
    <t>CARLOTTA HOLDING E PARTICIPACOES LTDA</t>
  </si>
  <si>
    <t>CT.CV1293795</t>
  </si>
  <si>
    <t>NF.185317</t>
  </si>
  <si>
    <t>Pagamento GAMGRAFI - IMPRESSAO DIGITAL LTDA</t>
  </si>
  <si>
    <t>GAMGRAFI - IMPRESSAO DIGITAL LTDA</t>
  </si>
  <si>
    <t>NFSE.010889</t>
  </si>
  <si>
    <t>TAR.N1016F</t>
  </si>
  <si>
    <t>NF.004176</t>
  </si>
  <si>
    <t>Pagto C.M. ENGENHARIA DO MARMORE LTDA</t>
  </si>
  <si>
    <t>NF.004180</t>
  </si>
  <si>
    <t>NF.004179</t>
  </si>
  <si>
    <t>NF.004178</t>
  </si>
  <si>
    <t>NF.004173</t>
  </si>
  <si>
    <t>NF.004175</t>
  </si>
  <si>
    <t>NF.185513</t>
  </si>
  <si>
    <t>Pagto C.M. CENTURY INDUSTRIA E COMERCIO DE ESTOFADOS LTDA.</t>
  </si>
  <si>
    <t>TAR.N104C5</t>
  </si>
  <si>
    <t>Pagamento JOSE ERNESTO RESENDE</t>
  </si>
  <si>
    <t>JOSE ERNESTO RESENDE</t>
  </si>
  <si>
    <t>NF.009747</t>
  </si>
  <si>
    <t>Pagamento LUCIANA STEINER R WEISER EIRELI</t>
  </si>
  <si>
    <t>LUCIANA STEINER R WEISER EIRELI</t>
  </si>
  <si>
    <t>NFSE.016981</t>
  </si>
  <si>
    <t>Pagamento ANDRE DINIZ FERRI 09385434667</t>
  </si>
  <si>
    <t>ANDRE DINIZ FERRI 09385434667</t>
  </si>
  <si>
    <t>NF.001347</t>
  </si>
  <si>
    <t>NFSE.000185</t>
  </si>
  <si>
    <t>Pagto juros NEO IMPORTACAO E EXPORTACAO DE REVESTIMENTOS LTDA</t>
  </si>
  <si>
    <t>Pagto multa NEO IMPORTACAO E EXPORTACAO DE REVESTIMENTOS LTDA</t>
  </si>
  <si>
    <t>ELYON SOLUCOES GRAFICAS LTDA ME.</t>
  </si>
  <si>
    <t>NFSE.038300</t>
  </si>
  <si>
    <t>Pagto multa ELYON SOLUCOES GRAFICAS LTDA ME.</t>
  </si>
  <si>
    <t>NFSE.37481</t>
  </si>
  <si>
    <t>NFSE.0037480</t>
  </si>
  <si>
    <t>NFSE.037654</t>
  </si>
  <si>
    <t>Pagamento OBABOOK SOLUCOES DE IMAGENS LTDA</t>
  </si>
  <si>
    <t>OBABOOK SOLUCOES DE IMAGENS LTDA</t>
  </si>
  <si>
    <t>NFSE.2929</t>
  </si>
  <si>
    <t>Pagto multa OBABOOK SOLUCOES DE IMAGENS LTDA</t>
  </si>
  <si>
    <t>FAT.651330058</t>
  </si>
  <si>
    <t>FAT.1065</t>
  </si>
  <si>
    <t>Pagamento FLY PRINT GRAFICA EDITORA EIRELI</t>
  </si>
  <si>
    <t>NFSE.006495</t>
  </si>
  <si>
    <t>NFSE.006494</t>
  </si>
  <si>
    <t>NFSE.006493</t>
  </si>
  <si>
    <t>NFSE.006459</t>
  </si>
  <si>
    <t>Pagamento CLUB ATHLETICO PAULISTANO</t>
  </si>
  <si>
    <t>CLUB ATHLETICO PAULISTANO</t>
  </si>
  <si>
    <t>FAT.180112</t>
  </si>
  <si>
    <t>Pagamento DUVALE PUBLICIDADE LTDA</t>
  </si>
  <si>
    <t>DUVALE PUBLICIDADE LTDA</t>
  </si>
  <si>
    <t>NFSE.015941</t>
  </si>
  <si>
    <t>Pagamento ESTUDIO DO TAPETE LTDA</t>
  </si>
  <si>
    <t>ESTUDIO DO TAPETE LTDA</t>
  </si>
  <si>
    <t>NF.001800</t>
  </si>
  <si>
    <t>Pagto juros ESTUDIO DO TAPETE LTDA</t>
  </si>
  <si>
    <t>Pagto multa ESTUDIO DO TAPETE LTDA</t>
  </si>
  <si>
    <t>NF.001801</t>
  </si>
  <si>
    <t>Pagamento BB TRADING COMERCIO LTDA</t>
  </si>
  <si>
    <t>BB TRADING COMERCIO LTDA</t>
  </si>
  <si>
    <t>FAT.42345</t>
  </si>
  <si>
    <t>Desconto obtido BB TRADING COMERCIO LTDA</t>
  </si>
  <si>
    <t>Pagamento MAYURI COMERCIO DE VIDROS, ESPELHOS E MOVEIS LTDA</t>
  </si>
  <si>
    <t>MAYURI COMERCIO DE VIDROS, ESPELHOS E MOVEIS LTDA</t>
  </si>
  <si>
    <t>NFSE.4138</t>
  </si>
  <si>
    <t>NFSE.004139</t>
  </si>
  <si>
    <t>Pagamento MARLA RABELO DE MORAES 08489757747</t>
  </si>
  <si>
    <t>MARLA RABELO DE MORAES 08489757747</t>
  </si>
  <si>
    <t>NF.000008</t>
  </si>
  <si>
    <t>Pagamento DAVINCI BUREAU DE IMPRESSOES LTDA</t>
  </si>
  <si>
    <t>NFSE.092174</t>
  </si>
  <si>
    <t>NFSE.rec 0110</t>
  </si>
  <si>
    <t>NFSE.002861</t>
  </si>
  <si>
    <t>Pagamento REWALD ENGENHARIA LTDA</t>
  </si>
  <si>
    <t>NFSE.004032</t>
  </si>
  <si>
    <t>Retenção impostos IR 1708 / REWALD ENGENHARIA LTDA</t>
  </si>
  <si>
    <t>Retenção impostos CSRF / REWALD ENGENHARIA LTDA</t>
  </si>
  <si>
    <t>FAT.1336</t>
  </si>
  <si>
    <t>NF.009776</t>
  </si>
  <si>
    <t>Pagamento EDITORA E PRODUTORA QUAL - EIRELI</t>
  </si>
  <si>
    <t>EDITORA E PRODUTORA QUAL - EIRELI</t>
  </si>
  <si>
    <t>FAT.004992</t>
  </si>
  <si>
    <t>NFSE.008085</t>
  </si>
  <si>
    <t>Retenção impostos IR 1708 / WILLEM SCHEEPMAKER E ASSOCIADOS LTDA</t>
  </si>
  <si>
    <t>Retenção impostos CSRF / WILLEM SCHEEPMAKER E ASSOCIADOS LTDA</t>
  </si>
  <si>
    <t>Pagamento ARTFER SERRALHERIA LTDA</t>
  </si>
  <si>
    <t>ARTFER SERRALHERIA LTDA</t>
  </si>
  <si>
    <t>NFSE.000009</t>
  </si>
  <si>
    <t>Pagamento DOLCE LUCE COMERCIO DE ILUMINACAO LTDA</t>
  </si>
  <si>
    <t>DOLCE LUCE COMERCIO DE ILUMINACAO LTDA</t>
  </si>
  <si>
    <t>NF.001549</t>
  </si>
  <si>
    <t>Pagamento REAL SLIM REPRESENTACOES LTDA</t>
  </si>
  <si>
    <t>REAL SLIM REPRESENTACOES LTDA</t>
  </si>
  <si>
    <t>NF.000281</t>
  </si>
  <si>
    <t>Pagamento MH8ARTE COMERCIO DE ARTE LTDA</t>
  </si>
  <si>
    <t>MH8ARTE COMERCIO DE ARTE LTDA</t>
  </si>
  <si>
    <t>NF.005746</t>
  </si>
  <si>
    <t>NF.005747</t>
  </si>
  <si>
    <t>Pagamento DORIA EDITORA LTDA.</t>
  </si>
  <si>
    <t>DORIA EDITORA LTDA.</t>
  </si>
  <si>
    <t>FAT.885</t>
  </si>
  <si>
    <t>Pagamento CLARO S/A.</t>
  </si>
  <si>
    <t>FAT.0924 jd</t>
  </si>
  <si>
    <t>Pagto multa PALOSA INDUSTRIA E COMERCIO</t>
  </si>
  <si>
    <t>NF.483633</t>
  </si>
  <si>
    <t>Pagto multa MM &amp; PRIMO COMERCIO E REPRESEN.</t>
  </si>
  <si>
    <t>NF.478554</t>
  </si>
  <si>
    <t>NFSE.039056</t>
  </si>
  <si>
    <t>2.01.01.06 - Seguros e Garantias Diversas</t>
  </si>
  <si>
    <t>Pagamento PORTO SEGURO COMPANHIA DE SEGUROS GERAIS</t>
  </si>
  <si>
    <t>PORTO SEGURO COMPANHIA DE SEGUROS GERAIS</t>
  </si>
  <si>
    <t>FAT.28364058</t>
  </si>
  <si>
    <t>Pagto multa PORTO SEGURO COMPANHIA DE SEGUROS GERAIS</t>
  </si>
  <si>
    <t>Pagamento JUAREZ CASTRO OLIVEIRA-GESSO</t>
  </si>
  <si>
    <t>NFSE.000475</t>
  </si>
  <si>
    <t>Pagamento AURA GLASS DECORACOES LTDA</t>
  </si>
  <si>
    <t>AURA GLASS DECORACOES LTDA</t>
  </si>
  <si>
    <t>NF.000071</t>
  </si>
  <si>
    <t>NF.000070</t>
  </si>
  <si>
    <t>Pagamento JULIANA DE SOUZA BELLO SCHLICHTING 06090776947</t>
  </si>
  <si>
    <t>JULIANA DE SOUZA BELLO SCHLICHTING 06090776947</t>
  </si>
  <si>
    <t>NF.000392</t>
  </si>
  <si>
    <t>Pagamento MP GALASSI DECORACAO DE AMBIENTES EIRELI</t>
  </si>
  <si>
    <t>MP GALASSI DECORACAO DE AMBIENTES EIRELI</t>
  </si>
  <si>
    <t>NF.003048</t>
  </si>
  <si>
    <t>NF.003049</t>
  </si>
  <si>
    <t>NFSE.010364</t>
  </si>
  <si>
    <t>JUR.092024.</t>
  </si>
  <si>
    <t>REAP.N11283</t>
  </si>
  <si>
    <t>REAP.N11297</t>
  </si>
  <si>
    <t>REAP.N112AB</t>
  </si>
  <si>
    <t>REAP.N112BF</t>
  </si>
  <si>
    <t>TAR.N1132B</t>
  </si>
  <si>
    <t>TAR.N11341</t>
  </si>
  <si>
    <t>2.06.01.04 - IRPJ</t>
  </si>
  <si>
    <t>DARF.TRIM CSLL 3º</t>
  </si>
  <si>
    <t>Recebimento ROBERTO RAMPIONI</t>
  </si>
  <si>
    <t>ROBERTO RAMPIONI</t>
  </si>
  <si>
    <t>CT.J-1802</t>
  </si>
  <si>
    <t>Pagamento MIKAEL DUTRA DOS SANTOS 01595749608</t>
  </si>
  <si>
    <t>MIKAEL DUTRA DOS SANTOS 01595749608</t>
  </si>
  <si>
    <t>NF.000031</t>
  </si>
  <si>
    <t>2.21.01.01 - RET</t>
  </si>
  <si>
    <t>DARF.RET 092024</t>
  </si>
  <si>
    <t>2.13.02.16 - (-) Devolução Adiantamento aos fornecedores</t>
  </si>
  <si>
    <t>Recebimento TRANSFERENCIA PIX REM: 3 TABELIAO DE PROTEST 30/10</t>
  </si>
  <si>
    <t>TRANSFERENCIA PIX REM: 3 TABELIAO DE PROTEST 30/10</t>
  </si>
  <si>
    <t>DEV.estorno</t>
  </si>
  <si>
    <t>TAR.N114BF</t>
  </si>
  <si>
    <t>TAR.N114D5</t>
  </si>
  <si>
    <t>TAR.N114EB</t>
  </si>
  <si>
    <t>TAR.N11501</t>
  </si>
  <si>
    <t>TAR.N11517</t>
  </si>
  <si>
    <t>TAR.N1152D</t>
  </si>
  <si>
    <t>TAR.N11543</t>
  </si>
  <si>
    <t>TAR.N11559</t>
  </si>
  <si>
    <t>TAR.N11585</t>
  </si>
  <si>
    <t>TAR.N1159B</t>
  </si>
  <si>
    <t>TAR.N115B1</t>
  </si>
  <si>
    <t>TAR.N115C7</t>
  </si>
  <si>
    <t>TAR.N115DD</t>
  </si>
  <si>
    <t>TAR.N115F3</t>
  </si>
  <si>
    <t>TAR.N11609</t>
  </si>
  <si>
    <t>TAR.N1161F</t>
  </si>
  <si>
    <t>TAR.N11635</t>
  </si>
  <si>
    <t>TAR.N1164B</t>
  </si>
  <si>
    <t>TAR.N11661</t>
  </si>
  <si>
    <t>Pag. tarifa conta TAR SERV TED STR PAGFOR</t>
  </si>
  <si>
    <t>TAR.N116A3</t>
  </si>
  <si>
    <t>Pagamento KOA ATIVIDADES ADMINISTRATIVAS EIRELI</t>
  </si>
  <si>
    <t>KOA ATIVIDADES ADMINISTRATIVAS EIRELI</t>
  </si>
  <si>
    <t>REC.3010</t>
  </si>
  <si>
    <t>Recebimento RICARDO ALEXANDRE CAMARGO</t>
  </si>
  <si>
    <t>RICARDO ALEXANDRE CAMARGO</t>
  </si>
  <si>
    <t>CT.J-2102</t>
  </si>
  <si>
    <t>1.01.01.05 - (-) Distratos de Receita de Venda Imobiliária</t>
  </si>
  <si>
    <t>Pagamento CARLOTTA HOLDING E PARTICIPACOES LTDA</t>
  </si>
  <si>
    <t>REC.J1302</t>
  </si>
  <si>
    <t>Distratos</t>
  </si>
  <si>
    <t>18593-7 - Centralizadora</t>
  </si>
  <si>
    <t>Recebimento ANDRÉ MARINO GREGORI</t>
  </si>
  <si>
    <t>ANDRÉ MARINO GREGORI</t>
  </si>
  <si>
    <t>CT.J-2001</t>
  </si>
  <si>
    <t>51562-2 - CONSOLACAO ITAU</t>
  </si>
  <si>
    <t>Empreendimento</t>
  </si>
  <si>
    <t>Fase / Bloco / Torre</t>
  </si>
  <si>
    <t>Cod Torre</t>
  </si>
  <si>
    <t>Unidade</t>
  </si>
  <si>
    <t>Contrato</t>
  </si>
  <si>
    <t>Cliente Parcela</t>
  </si>
  <si>
    <t>CPF Parcela</t>
  </si>
  <si>
    <t>Data Venda</t>
  </si>
  <si>
    <t>Valor Venda</t>
  </si>
  <si>
    <t>VENCIMENTO</t>
  </si>
  <si>
    <t>DATA DA BAIXA</t>
  </si>
  <si>
    <t>Data Distrato</t>
  </si>
  <si>
    <t>PARCELA</t>
  </si>
  <si>
    <t>Valor Baixa</t>
  </si>
  <si>
    <t>Valor Pago</t>
  </si>
  <si>
    <t>Valor A Pagar</t>
  </si>
  <si>
    <t>MÊS_VENDA</t>
  </si>
  <si>
    <t>MÊS_VENC</t>
  </si>
  <si>
    <t>MÊS_PGTO</t>
  </si>
  <si>
    <t>Status_Parcela</t>
  </si>
  <si>
    <t>Dias atraso parcela</t>
  </si>
  <si>
    <t>Dias atraso unidade</t>
  </si>
  <si>
    <t>Faixa_Atraso_Parcelas</t>
  </si>
  <si>
    <t>Faixa_Atraso_Unidades</t>
  </si>
  <si>
    <t>Parcela CH / Pós-CH?</t>
  </si>
  <si>
    <t>Pós-CH Antecipada?</t>
  </si>
  <si>
    <t>Pago Pré-Ch</t>
  </si>
  <si>
    <t>Antecipação Ch / Pós-Ch</t>
  </si>
  <si>
    <t>Pago Ch / Pós-Ch</t>
  </si>
  <si>
    <t>A Pagar Pré-Chaves</t>
  </si>
  <si>
    <t>A Pagar Chaves</t>
  </si>
  <si>
    <t>A Pagar Pós-Chaves</t>
  </si>
  <si>
    <t>Valor Carteira Descontado</t>
  </si>
  <si>
    <t>JOYA-01-2001</t>
  </si>
  <si>
    <t>Joya Jardins</t>
  </si>
  <si>
    <t>1</t>
  </si>
  <si>
    <t>André Marino Gregori</t>
  </si>
  <si>
    <t>105.510.388-02</t>
  </si>
  <si>
    <t>Ato</t>
  </si>
  <si>
    <t>Pago</t>
  </si>
  <si>
    <t>0 - 30</t>
  </si>
  <si>
    <t>Parcela Única</t>
  </si>
  <si>
    <t>A Vencer</t>
  </si>
  <si>
    <t>Periodicidade</t>
  </si>
  <si>
    <t>JOYA-01-0902</t>
  </si>
  <si>
    <t>Bruna Bertolani Grilo</t>
  </si>
  <si>
    <t>283.463.228-60</t>
  </si>
  <si>
    <t>JOYA-01-0302</t>
  </si>
  <si>
    <t>Carlotta Holding E Participacoes Ltda</t>
  </si>
  <si>
    <t>48.211.772/0001-07</t>
  </si>
  <si>
    <t>distratado</t>
  </si>
  <si>
    <t>Parcelas Mensais</t>
  </si>
  <si>
    <t>JOYA-01-2101</t>
  </si>
  <si>
    <t>Gianluca Perino</t>
  </si>
  <si>
    <t>232.170.948-08</t>
  </si>
  <si>
    <t>JOYA-01-2102</t>
  </si>
  <si>
    <t>Ricardo Alexandre Camargo</t>
  </si>
  <si>
    <t>122.078.238-65</t>
  </si>
  <si>
    <t>Parcelas Iniciais</t>
  </si>
  <si>
    <t>JOYA-01-1802</t>
  </si>
  <si>
    <t>Roberto Rampioni</t>
  </si>
  <si>
    <t>238.651.778-08</t>
  </si>
  <si>
    <t>Retirar valores pagos mensalmente da carteira</t>
  </si>
  <si>
    <t>Valor Ajustado</t>
  </si>
  <si>
    <t>Mês Pgto</t>
  </si>
  <si>
    <t>Conciliação Baixas</t>
  </si>
  <si>
    <t>Conta Recebimento</t>
  </si>
  <si>
    <t>Banco Recebimento</t>
  </si>
  <si>
    <t>Data Recebimento</t>
  </si>
  <si>
    <t>Mês Recebimento</t>
  </si>
  <si>
    <t>(Tudo)</t>
  </si>
  <si>
    <t>Rótulos de Coluna</t>
  </si>
  <si>
    <t>Total</t>
  </si>
  <si>
    <t>não muda</t>
  </si>
  <si>
    <t>Rótulos de Linha</t>
  </si>
  <si>
    <t>Saldo Inicial</t>
  </si>
  <si>
    <t>Outros Tributos</t>
  </si>
  <si>
    <t>Saldo Final</t>
  </si>
  <si>
    <t>check</t>
  </si>
  <si>
    <t>Não muda</t>
  </si>
  <si>
    <t xml:space="preserve">Data </t>
  </si>
  <si>
    <t>Valor Apropriação</t>
  </si>
  <si>
    <t>Sispag    Pag Tit Banco 0</t>
  </si>
  <si>
    <t>Sispag Transf Titularid</t>
  </si>
  <si>
    <t>Crédito a identificar</t>
  </si>
  <si>
    <t>Sispag Fornecedores</t>
  </si>
  <si>
    <t>Sispag Fornecedores Ted</t>
  </si>
  <si>
    <t>Sispag  Pag Tit Banco 23</t>
  </si>
  <si>
    <t xml:space="preserve">Sispag Fornecedores </t>
  </si>
  <si>
    <t xml:space="preserve">Sispag Consolidado </t>
  </si>
  <si>
    <t>Sispag Pag Tit 48513229</t>
  </si>
  <si>
    <t>Sispag Pag Tit Banco 00</t>
  </si>
  <si>
    <t>TOTAL</t>
  </si>
  <si>
    <t>Área Privativa</t>
  </si>
  <si>
    <t>Valor Tabela de Vendas</t>
  </si>
  <si>
    <t>Contrato Enviado?</t>
  </si>
  <si>
    <t>Cliente</t>
  </si>
  <si>
    <t>CPF</t>
  </si>
  <si>
    <t>Classificação Manual</t>
  </si>
  <si>
    <t>Valor Carteira</t>
  </si>
  <si>
    <t>Contas Recebidas</t>
  </si>
  <si>
    <t>Recebido Pré-Chaves</t>
  </si>
  <si>
    <t>Antecipação Pós-Chaves</t>
  </si>
  <si>
    <t>Recebido Pós-Chaves</t>
  </si>
  <si>
    <t>Contas a Receber</t>
  </si>
  <si>
    <t>A Receber Pré-Chaves</t>
  </si>
  <si>
    <t>A Receber Chaves</t>
  </si>
  <si>
    <t>A Receber Pós-Chaves</t>
  </si>
  <si>
    <t>Faixa atraso unidade</t>
  </si>
  <si>
    <t>Status Unidade</t>
  </si>
  <si>
    <t>Faixa Área</t>
  </si>
  <si>
    <t>VUV últimas vendas</t>
  </si>
  <si>
    <t>Valor de Mercado</t>
  </si>
  <si>
    <t>Mês Venda</t>
  </si>
  <si>
    <t>Valor Venda Atualizado</t>
  </si>
  <si>
    <t>Contrato Elegível?</t>
  </si>
  <si>
    <t>Valor Presente</t>
  </si>
  <si>
    <t>Tipologia</t>
  </si>
  <si>
    <t>JOYA-01-0101</t>
  </si>
  <si>
    <t>01</t>
  </si>
  <si>
    <t>UNIDADE</t>
  </si>
  <si>
    <t>estoque (disponível)</t>
  </si>
  <si>
    <t>disponível</t>
  </si>
  <si>
    <t>80-100</t>
  </si>
  <si>
    <t>Residencial</t>
  </si>
  <si>
    <t>77 até 97 m²</t>
  </si>
  <si>
    <t>JOYA-01-0102</t>
  </si>
  <si>
    <t>100-150</t>
  </si>
  <si>
    <t>107 até 127 m²</t>
  </si>
  <si>
    <t>JOYA-01-0201</t>
  </si>
  <si>
    <t>60-80</t>
  </si>
  <si>
    <t>JOYA-01-0202</t>
  </si>
  <si>
    <t>JOYA-01-0203</t>
  </si>
  <si>
    <t>JOYA-01-0204</t>
  </si>
  <si>
    <t>JOYA-01-0301</t>
  </si>
  <si>
    <t>JOYA-01-0303</t>
  </si>
  <si>
    <t>JOYA-01-0304</t>
  </si>
  <si>
    <t>JOYA-01-0401</t>
  </si>
  <si>
    <t>JOYA-01-0402</t>
  </si>
  <si>
    <t>JOYA-01-0403</t>
  </si>
  <si>
    <t>JOYA-01-0404</t>
  </si>
  <si>
    <t>JOYA-01-0501</t>
  </si>
  <si>
    <t>JOYA-01-0502</t>
  </si>
  <si>
    <t>JOYA-01-0503</t>
  </si>
  <si>
    <t>JOYA-01-0504</t>
  </si>
  <si>
    <t>JOYA-01-0601</t>
  </si>
  <si>
    <t>JOYA-01-0602</t>
  </si>
  <si>
    <t>JOYA-01-0603</t>
  </si>
  <si>
    <t>JOYA-01-0604</t>
  </si>
  <si>
    <t>JOYA-01-0701</t>
  </si>
  <si>
    <t>JOYA-01-0702</t>
  </si>
  <si>
    <t>JOYA-01-0703</t>
  </si>
  <si>
    <t>JOYA-01-0704</t>
  </si>
  <si>
    <t>JOYA-01-0801</t>
  </si>
  <si>
    <t>JOYA-01-0802</t>
  </si>
  <si>
    <t>50-60</t>
  </si>
  <si>
    <t>57 até 67 m²</t>
  </si>
  <si>
    <t>JOYA-01-0803</t>
  </si>
  <si>
    <t>JOYA-01-0804</t>
  </si>
  <si>
    <t>JOYA-01-0901</t>
  </si>
  <si>
    <t>venda direta</t>
  </si>
  <si>
    <t>vendido</t>
  </si>
  <si>
    <t>JOYA-01-0903</t>
  </si>
  <si>
    <t>JOYA-01-0904</t>
  </si>
  <si>
    <t>JOYA-01-1001</t>
  </si>
  <si>
    <t>JOYA-01-1002</t>
  </si>
  <si>
    <t>JOYA-01-1003</t>
  </si>
  <si>
    <t>JOYA-01-1004</t>
  </si>
  <si>
    <t>JOYA-01-1101</t>
  </si>
  <si>
    <t>JOYA-01-1102</t>
  </si>
  <si>
    <t>JOYA-01-1103</t>
  </si>
  <si>
    <t>JOYA-01-1104</t>
  </si>
  <si>
    <t>JOYA-01-1201</t>
  </si>
  <si>
    <t>137 até 157 m²</t>
  </si>
  <si>
    <t>JOYA-01-1202</t>
  </si>
  <si>
    <t>150-300</t>
  </si>
  <si>
    <t>JOYA-01-1301</t>
  </si>
  <si>
    <t>JOYA-01-1302</t>
  </si>
  <si>
    <t>JOYA-01-1401</t>
  </si>
  <si>
    <t>JOYA-01-1402</t>
  </si>
  <si>
    <t>JOYA-01-1501</t>
  </si>
  <si>
    <t>JOYA-01-1502</t>
  </si>
  <si>
    <t>JOYA-01-1601</t>
  </si>
  <si>
    <t>JOYA-01-1602</t>
  </si>
  <si>
    <t>JOYA-01-1701</t>
  </si>
  <si>
    <t>JOYA-01-1702</t>
  </si>
  <si>
    <t>JOYA-01-1801</t>
  </si>
  <si>
    <t>quitado</t>
  </si>
  <si>
    <t>JOYA-01-1901</t>
  </si>
  <si>
    <t>JOYA-01-1902</t>
  </si>
  <si>
    <t>JOYA-01-2002</t>
  </si>
  <si>
    <t>Ordem de venda</t>
  </si>
  <si>
    <t>m2</t>
  </si>
  <si>
    <t>Ponderada</t>
  </si>
  <si>
    <t>Preço do m2</t>
  </si>
  <si>
    <t>Qtd estoque</t>
  </si>
  <si>
    <t>Área Estoque</t>
  </si>
  <si>
    <t>Qtd Área Inelegível</t>
  </si>
  <si>
    <t>(a) Área Inelegível</t>
  </si>
  <si>
    <t>Estoque = AP x Preço do m2</t>
  </si>
  <si>
    <t>filtrar "vendido"</t>
  </si>
  <si>
    <t>Valores</t>
  </si>
  <si>
    <t>Contagem de Aux</t>
  </si>
  <si>
    <t>Soma de Área Privativa</t>
  </si>
  <si>
    <t>Sum of Valor Venda</t>
  </si>
  <si>
    <t>Ordem</t>
  </si>
  <si>
    <t>Grand Total</t>
  </si>
  <si>
    <t>Índice de Garantia</t>
  </si>
  <si>
    <t>Unds</t>
  </si>
  <si>
    <t>Valor (R$)</t>
  </si>
  <si>
    <t>Recebíveis</t>
  </si>
  <si>
    <t>(A)</t>
  </si>
  <si>
    <t>P.U.</t>
  </si>
  <si>
    <t>VP Recebíveis</t>
  </si>
  <si>
    <t>(B)</t>
  </si>
  <si>
    <t>Quota ativa</t>
  </si>
  <si>
    <t>VP Recebíveis Elegíveis</t>
  </si>
  <si>
    <t>(C)</t>
  </si>
  <si>
    <t>Saldo Devedor</t>
  </si>
  <si>
    <t>Estoque</t>
  </si>
  <si>
    <t>(D)</t>
  </si>
  <si>
    <t>Fundo de Reserva</t>
  </si>
  <si>
    <t>(E)</t>
  </si>
  <si>
    <t>Saldo Devedor Atualizado (Série 1)</t>
  </si>
  <si>
    <t>(F)</t>
  </si>
  <si>
    <t>Saldo Devedor Atualizado (Série 2)</t>
  </si>
  <si>
    <t>(G)</t>
  </si>
  <si>
    <t>Saldo Devedor Atualizado (Série 3)</t>
  </si>
  <si>
    <t>(H)</t>
  </si>
  <si>
    <t>IG = (C + (70% * D)) / ((F + G + H) - E) → 130%</t>
  </si>
  <si>
    <t>Legenda:</t>
  </si>
  <si>
    <t>(A) Valor dos recebíveis</t>
  </si>
  <si>
    <t>(B) Valor presente dos recebíveis de vendas elegíveis @ 11% a.a</t>
  </si>
  <si>
    <t>pelo saldo devedor das séries já emitidas;</t>
  </si>
  <si>
    <t>(C) Valor presente dos recebíveis de vendas elegíveis (adimplentes &lt; 90 dias com</t>
  </si>
  <si>
    <t>o contrato de direito Creditório formalizado)</t>
  </si>
  <si>
    <t>(D) Valor do estoque considerando a soma da área privativa das unidades inadimplentes ( &gt; 90 dias),</t>
  </si>
  <si>
    <t>a soma da área privativa das unidades disponíveis para venda e o preço médio de venda do m² das 6 ultimas</t>
  </si>
  <si>
    <t>unidades.</t>
  </si>
  <si>
    <t xml:space="preserve">(E) Fundo de Reserva de 3.546.708,92 </t>
  </si>
  <si>
    <t>(F) Saldo Devedor da Série 001 37ª Emissão</t>
  </si>
  <si>
    <t>(G) Saldo Devedor da Série 002 37ª Emissão (PU não emitido)</t>
  </si>
  <si>
    <t>(H) Saldo Devedor da Série 003 37ª Emissão (PU não emitido)</t>
  </si>
  <si>
    <t>Taxa média Ponderada</t>
  </si>
  <si>
    <t>Taxa da Série</t>
  </si>
  <si>
    <t>Valor da Série</t>
  </si>
  <si>
    <t>Série 001 37ª Emissão</t>
  </si>
  <si>
    <t>Série 002 37ª Emissão</t>
  </si>
  <si>
    <t xml:space="preserve">Não </t>
  </si>
  <si>
    <t>Série 003 37ª Emissão</t>
  </si>
  <si>
    <t>Taxa Média Ponderada</t>
  </si>
  <si>
    <t>Soma de Valor</t>
  </si>
  <si>
    <t>Dif</t>
  </si>
  <si>
    <t>18541-6</t>
  </si>
  <si>
    <t>2383-8</t>
  </si>
  <si>
    <t>2384-6</t>
  </si>
  <si>
    <t>2385-4</t>
  </si>
  <si>
    <t>2386-2</t>
  </si>
  <si>
    <t>Grupo de empresa</t>
  </si>
  <si>
    <t>Período</t>
  </si>
  <si>
    <t>Empresa</t>
  </si>
  <si>
    <t>Saldo anterior</t>
  </si>
  <si>
    <t>Apropriação Ajustada</t>
  </si>
  <si>
    <t>Histórico</t>
  </si>
  <si>
    <t>Saídas</t>
  </si>
  <si>
    <t>Entradas</t>
  </si>
  <si>
    <t>Saldo</t>
  </si>
  <si>
    <t>Fornecedor Ajustado</t>
  </si>
  <si>
    <t>Classificação Monitori</t>
  </si>
  <si>
    <t>Classificação Macro</t>
  </si>
  <si>
    <t>Considerar Saldo</t>
  </si>
  <si>
    <t>REALITA BELEM</t>
  </si>
  <si>
    <t>42313-2</t>
  </si>
  <si>
    <t>01/01/2021 até 31/12/2022</t>
  </si>
  <si>
    <t>11 - NETCORP REALITA INCORPORAÇÃO E EMPREENDIMENTO IMOBILIARIO SPE LTDA</t>
  </si>
  <si>
    <t>423132 - NETCORP REALITA - ITAU</t>
  </si>
  <si>
    <t>1102 - INCORPORACAO - TOLEDO BARBOSA</t>
  </si>
  <si>
    <t>2.04.03.11 - Despesas Administrativas 1 365,75</t>
  </si>
  <si>
    <t>Pagamento CERTISIGN CERTIFICADORA DIGITAL</t>
  </si>
  <si>
    <t>CERTISIGN CERTIFICADORA DIGITAL</t>
  </si>
  <si>
    <t>Despesas Administrativas - Outras</t>
  </si>
  <si>
    <t>Despesas Administrativas</t>
  </si>
  <si>
    <t>2.04.03.11 - Despesas Administrativas 1 173,25</t>
  </si>
  <si>
    <t>1.05.01.01 - Entradas de Aportes de Sócios / Investidores 1 1000</t>
  </si>
  <si>
    <t>Recebimento NC HOLDING EMPREENDIMENTOS E PARTICIPACOES LTDA</t>
  </si>
  <si>
    <t>Aporte Netcorp</t>
  </si>
  <si>
    <t>1.05.01.01 - Entradas de Aportes de Sócios / Investidores 1 67000</t>
  </si>
  <si>
    <t>2.02.03.01 - Assessoria e Consultoria em Projetos Técnicos (Eng 1 27163,8</t>
  </si>
  <si>
    <t>Pagamento FAR SISTEMA DE DECORACAO PLANEJADA LTDA.</t>
  </si>
  <si>
    <t>FAR SISTEMA DE DECORACAO PLANEJADA LTDA.</t>
  </si>
  <si>
    <t>2.02.03.01 - Assessoria e Consultoria em Projetos Técnicos (Eng 1 31650,47</t>
  </si>
  <si>
    <t>2.02.03.01 - Assessoria e Consultoria em Projetos Técnicos (Eng 1 7500</t>
  </si>
  <si>
    <t>1.03.01.01 - Receita de Aplicações Financeiras 1 0,02</t>
  </si>
  <si>
    <t>1.03.01.01 - Receita de Aplicações Financeiras 1 0,01</t>
  </si>
  <si>
    <t>1.05.01.01 - Entradas de Aportes de Sócios / Investidores 1 450</t>
  </si>
  <si>
    <t>2.01.03.04 - Alvarás, Emolumentos, Taxas e Custos Legais 1 1101,05</t>
  </si>
  <si>
    <t>Pagamento ASSOCIACAO DOS REGISTRADORES IMOBILIARIOS DE SAO PAULO</t>
  </si>
  <si>
    <t>Incorporação - Despesas Legais, Tributos, Emolumentos</t>
  </si>
  <si>
    <t>2.01.03.04 - Alvarás, Emolumentos, Taxas e Custos Legais 1 173,85</t>
  </si>
  <si>
    <t>2.01.01.01 - Aquisição de Terreno 1 17070</t>
  </si>
  <si>
    <t>Pagamento BIOAGRI AMBIENTAL LTDA.</t>
  </si>
  <si>
    <t>BIOAGRI AMBIENTAL LTDA.</t>
  </si>
  <si>
    <t>2.09.01.04 - (-) Retenção de PIS/Cofins/CSLL - Terceiros 1 793,76</t>
  </si>
  <si>
    <t>Retenção impostos CSRF / BIOAGRI AMBIENTAL LTDA.</t>
  </si>
  <si>
    <t>2.09.01.01 - (-) Retenção de IR - Terceiros 1 256,05</t>
  </si>
  <si>
    <t>Retenção impostos IR 1708 / BIOAGRI AMBIENTAL LTDA.</t>
  </si>
  <si>
    <t>2.02.03.01 - Assessoria e Consultoria em Projetos Técnicos (Eng 1 21000</t>
  </si>
  <si>
    <t>Pagamento NURA ARQUITETURA IMOBILIARIA LTDA</t>
  </si>
  <si>
    <t>NURA ARQUITETURA IMOBILIARIA LTDA</t>
  </si>
  <si>
    <t>2.09.01.01 - (-) Retenção de IR - Terceiros 1 315</t>
  </si>
  <si>
    <t>Retenção impostos IR 1708 / NURA ARQUITETURA IMOBILIARIA LTDA</t>
  </si>
  <si>
    <t>2.09.01.04 - (-) Retenção de PIS/Cofins/CSLL - Terceiros 1 976,5</t>
  </si>
  <si>
    <t>Retenção impostos CSRF / NURA ARQUITETURA IMOBILIARIA LTDA</t>
  </si>
  <si>
    <t>2.02.03.01 - Assessoria e Consultoria em Projetos Técnicos (Eng 1 13000</t>
  </si>
  <si>
    <t>Pagamento QUALCOMTEC GEOTECNIA E MEIO AMBIENTE LTDA.</t>
  </si>
  <si>
    <t>QUALCOMTEC GEOTECNIA E MEIO AMBIENTE LTDA.</t>
  </si>
  <si>
    <t>2.05.01.07 - Multas, Juros e Correções por Atraso no Pagamento 1 4,07</t>
  </si>
  <si>
    <t>Pagto juros QUALCOMTEC GEOTECNIA E MEIO AMBIENTE LTDA.</t>
  </si>
  <si>
    <t>2.05.01.07 - Multas, Juros e Correções por Atraso no Pagamento 1 122,01</t>
  </si>
  <si>
    <t>Pagto multa QUALCOMTEC GEOTECNIA E MEIO AMBIENTE LTDA.</t>
  </si>
  <si>
    <t>2.09.01.01 - (-) Retenção de IR - Terceiros 1 195</t>
  </si>
  <si>
    <t>Retenção impostos IR 1708 / QUALCOMTEC GEOTECNIA E MEIO AMBIENTE LTDA.</t>
  </si>
  <si>
    <t>2.09.01.04 - (-) Retenção de PIS/Cofins/CSLL - Terceiros 1 604,5</t>
  </si>
  <si>
    <t>Retenção impostos CSRF / QUALCOMTEC GEOTECNIA E MEIO AMBIENTE LTDA.</t>
  </si>
  <si>
    <t>2.01.01.01 - Aquisição de Terreno 1 30000</t>
  </si>
  <si>
    <t>Pagamento WEBER CONSULTORIA E ENGENHARIA AMBIENTAL LIMITADA</t>
  </si>
  <si>
    <t>WEBER CONSULTORIA E ENGENHARIA AMBIENTAL LIMITADA</t>
  </si>
  <si>
    <t>2.09.01.01 - (-) Retenção de IR - Terceiros 1 450</t>
  </si>
  <si>
    <t>Retenção impostos IR 1708 / WEBER CONSULTORIA E ENGENHARIA AMBIENTAL LIMITADA</t>
  </si>
  <si>
    <t>2.09.01.04 - (-) Retenção de PIS/Cofins/CSLL - Terceiros 1 1395</t>
  </si>
  <si>
    <t>Retenção impostos CSRF / WEBER CONSULTORIA E ENGENHARIA AMBIENTAL LIMITADA</t>
  </si>
  <si>
    <t>2.02.03.04 - Assessoria e Consultoria Contábil 1 1050</t>
  </si>
  <si>
    <t>Pagamento NOVA PLANO - SUPORTE ADMINISTRATIVO LTDA</t>
  </si>
  <si>
    <t>Despesas Administrativas - Auditoria Contábil</t>
  </si>
  <si>
    <t>2.02.03.01 - Assessoria e Consultoria em Projetos Técnicos (Eng 1 15925,01</t>
  </si>
  <si>
    <t>Pagamento ENGESOLOS ENGENHARIA DE SOLOS E FUNDACOES LTDA.</t>
  </si>
  <si>
    <t>ENGESOLOS ENGENHARIA DE SOLOS E FUNDACOES LTDA.</t>
  </si>
  <si>
    <t>2.05.01.07 - Multas, Juros e Correções por Atraso no Pagamento 1 154,44</t>
  </si>
  <si>
    <t>Pagto juros ENGESOLOS ENGENHARIA DE SOLOS E FUNDACOES LTDA.</t>
  </si>
  <si>
    <t>2.09.01.01 - (-) Retenção de IR - Terceiros 1 238,88</t>
  </si>
  <si>
    <t>Retenção impostos IR 1708 / ENGESOLOS ENGENHARIA DE SOLOS E FUNDACOES LTDA.</t>
  </si>
  <si>
    <t>2.09.01.04 - (-) Retenção de PIS/Cofins/CSLL - Terceiros 1 740,51</t>
  </si>
  <si>
    <t>Retenção impostos CSRF / ENGESOLOS ENGENHARIA DE SOLOS E FUNDACOES LTDA.</t>
  </si>
  <si>
    <t>1.05.01.01 - Entradas de Aportes de Sócios / Investidores 1 93000</t>
  </si>
  <si>
    <t>2.05.01.05 - Despesas e Tarifas Bancárias 1 0,9</t>
  </si>
  <si>
    <t>Despesas Financeiras - Tarifas</t>
  </si>
  <si>
    <t>2.05.01.05 - Despesas e Tarifas Bancárias 1 16,64</t>
  </si>
  <si>
    <t>2.05.01.05 - Despesas e Tarifas Bancárias 1 273</t>
  </si>
  <si>
    <t>1.05.01.01 - Entradas de Aportes de Sócios / Investidores 1 5500</t>
  </si>
  <si>
    <t>1.05.01.01 - Entradas de Aportes de Sócios / Investidores 1 6000</t>
  </si>
  <si>
    <t>2.09.02.01 - Recolhimento de IRRF - Terceiros 1 195</t>
  </si>
  <si>
    <t>2.09.02.01 - Recolhimento de IRRF - Terceiros 1 450</t>
  </si>
  <si>
    <t>2.09.02.01 - Recolhimento de IRRF - Terceiros 1 315</t>
  </si>
  <si>
    <t>2.09.02.01 - Recolhimento de IRRF - Terceiros 1 238,88</t>
  </si>
  <si>
    <t>2.09.02.04 - Recolhimento de PIS/Cofins/CSLL - Terceiros 1 740,51</t>
  </si>
  <si>
    <t>2.09.02.04 - Recolhimento de PIS/Cofins/CSLL - Terceiros 1 976,5</t>
  </si>
  <si>
    <t>2.09.02.04 - Recolhimento de PIS/Cofins/CSLL - Terceiros 1 1395</t>
  </si>
  <si>
    <t>1.02.03.04 - (-) Retenção de PIS/Cofins/CSLL 1 520,8</t>
  </si>
  <si>
    <t>Retenção impostos CRSF / NF 1366</t>
  </si>
  <si>
    <t>Retenção impostos CRSF/ NF 1366</t>
  </si>
  <si>
    <t>NF 1366</t>
  </si>
  <si>
    <t>2.09.02.04 - Recolhimento de PIS/Cofins/CSLL - Terceiros 1 604,5</t>
  </si>
  <si>
    <t>2.05.01.07 - Multas, Juros e Correções por Atraso no Pagamento 1 40,59</t>
  </si>
  <si>
    <t>Retenção impostos / MULTA POR ATRASO IRRF 052021 1708</t>
  </si>
  <si>
    <t>Retenção impostos MULTA POR ATRASO IRRF 052021 1708</t>
  </si>
  <si>
    <t>MULTA POR ATRASO IRRF 052021 1708</t>
  </si>
  <si>
    <t>2.05.01.07 - Multas, Juros e Correções por Atraso no Pagamento 1 125,84</t>
  </si>
  <si>
    <t>Retenção impostos / MULTA CSRF 5952 052021</t>
  </si>
  <si>
    <t>Retenção impostos MULTA CSRF 5952 052021</t>
  </si>
  <si>
    <t>MULTA CSRF 5952 052021</t>
  </si>
  <si>
    <t>2.09.02.01 - Recolhimento de IRRF - Terceiros 1 168</t>
  </si>
  <si>
    <t>Retenção impostos / IRRF SOBRE NF 1366</t>
  </si>
  <si>
    <t>Retenção impostos IRRF SOBRE NF 1366</t>
  </si>
  <si>
    <t>IRRF SOBRE NF 1366</t>
  </si>
  <si>
    <t>1.03.01.01 - Receita de Aplicações Financeiras 1 0,09</t>
  </si>
  <si>
    <t>2.06.05.01 - Multas por Autuações Fiscais 1 100</t>
  </si>
  <si>
    <t>Pagamento MINISTERIO DA FAZENDA (MULTAS) - 1345</t>
  </si>
  <si>
    <t>MINISTERIO DA FAZENDA (MULTAS) - 1345</t>
  </si>
  <si>
    <t>2.06.05.04 - Multas ref. entrega de obrigações fiscais 1 250</t>
  </si>
  <si>
    <t>2.02.03.04 - Assessoria e Consultoria Contábil 1 350</t>
  </si>
  <si>
    <t>Tarifa Bancária</t>
  </si>
  <si>
    <t>2.09.02.01 - Recolhimento de IRRF - Terceiros 1 447,45</t>
  </si>
  <si>
    <t>1.03.01.01 - Receita de Aplicações Financeiras 1 0,15</t>
  </si>
  <si>
    <t>2.05.01.05 - Despesas e Tarifas Bancárias 1 296</t>
  </si>
  <si>
    <t>1.05.01.01 - Entradas de Aportes de Sócios / Investidores 1 10000</t>
  </si>
  <si>
    <t>2.06.02.07 - TFE- Taxa de Fiscalização de Estabelecimento 1 200,58</t>
  </si>
  <si>
    <t>Pagamento PREFEITURA DE SAO PAULO - TFE</t>
  </si>
  <si>
    <t>1.03.01.01 - Receita de Aplicações Financeiras 1 3,28</t>
  </si>
  <si>
    <t>2.01.01.01 - Aquisição de Terreno 1 10000</t>
  </si>
  <si>
    <t>Pagamento FRANCISCO FERNANDES NETO</t>
  </si>
  <si>
    <t>FRANCISCO FERNANDES NETO</t>
  </si>
  <si>
    <t>2.09.02.01 - Recolhimento de IRRF - Terceiros 1 175,95</t>
  </si>
  <si>
    <t>2.09.02.04 - Recolhimento de PIS/Cofins/CSLL - Terceiros 1 1387,1</t>
  </si>
  <si>
    <t>1.03.01.03 - Descontos Obtidos 1 0,01</t>
  </si>
  <si>
    <t>Desconto obtido Secretaria de Fazenda Federal</t>
  </si>
  <si>
    <t>2.09.02.04 - Recolhimento de PIS/Cofins/CSLL - Terceiros 1 545,44</t>
  </si>
  <si>
    <t>2.01.01.01 - Aquisição de Terreno 1 11730</t>
  </si>
  <si>
    <t>Pagamento CONCRE-S GESTAO EMPRESARIAL LTDA</t>
  </si>
  <si>
    <t>CONCRE-S GESTAO EMPRESARIAL LTDA</t>
  </si>
  <si>
    <t>2.09.01.01 - (-) Retenção de IR - Terceiros 1 175,95</t>
  </si>
  <si>
    <t>Retenção impostos IR 1708 / CONCRE-S GESTAO EMPRESARIAL LTDA</t>
  </si>
  <si>
    <t>2.09.01.04 - (-) Retenção de PIS/Cofins/CSLL - Terceiros 1 545,44</t>
  </si>
  <si>
    <t>Retenção impostos CSRF / CONCRE-S GESTAO EMPRESARIAL LTDA</t>
  </si>
  <si>
    <t>1.05.01.01 - Entradas de Aportes de Sócios / Investidores 1 10200</t>
  </si>
  <si>
    <t>2.02.03.04 - Assessoria e Consultoria Contábil 1 381,47</t>
  </si>
  <si>
    <t>Pag. tarifa TED</t>
  </si>
  <si>
    <t>1.03.01.01 - Receita de Aplicações Financeiras 1 0,17</t>
  </si>
  <si>
    <t>1.05.01.01 - Entradas de Aportes de Sócios / Investidores 1 2000</t>
  </si>
  <si>
    <t>2.01.01.01 - Aquisição de Terreno 1 19500</t>
  </si>
  <si>
    <t>Pagamento LABORATORIO VAPOR SOLUTIONS LTDA</t>
  </si>
  <si>
    <t>Terreno - Preparo do Terreno</t>
  </si>
  <si>
    <t>2.09.01.01 - (-) Retenção de IR - Terceiros 1 292,5</t>
  </si>
  <si>
    <t>Retenção impostos IR 1708 / LABORATORIO VAPOR SOLUTIONS LTDA</t>
  </si>
  <si>
    <t>2.09.01.04 - (-) Retenção de PIS/Cofins/CSLL - Terceiros 1 906,75</t>
  </si>
  <si>
    <t>Retenção impostos CSRF / LABORATORIO VAPOR SOLUTIONS LTDA</t>
  </si>
  <si>
    <t>1.05.01.01 - Entradas de Aportes de Sócios / Investidores 1 102000</t>
  </si>
  <si>
    <t>2.01.01.12 - Despesas Diversas de Terreno 1 596,96</t>
  </si>
  <si>
    <t>Pagamento CARTORIO 21. TABELIAO DE NOTAS DA CAPITAL.</t>
  </si>
  <si>
    <t>CARTORIO 21. TABELIAO DE NOTAS DA CAPITAL.</t>
  </si>
  <si>
    <t>Terreno - Diligência Jurídica (Instrument.Tributos)</t>
  </si>
  <si>
    <t>2.01.01.01 - Aquisição de Terreno 1 29830</t>
  </si>
  <si>
    <t>2.09.01.01 - (-) Retenção de IR - Terceiros 1 447,45</t>
  </si>
  <si>
    <t>2.09.01.04 - (-) Retenção de PIS/Cofins/CSLL - Terceiros 1 1387,1</t>
  </si>
  <si>
    <t>2.05.01.07 - Multas, Juros e Correções por Atraso no Pagamento 1 0,02</t>
  </si>
  <si>
    <t>Pagto C.M. WEBER CONSULTORIA E ENGENHARIA AMBIENTAL LIMITADA</t>
  </si>
  <si>
    <t>2.01.01.01 - Aquisição de Terreno 1 25180</t>
  </si>
  <si>
    <t>2.09.01.04 - (-) Retenção de PIS/Cofins/CSLL - Terceiros 1 1170,87</t>
  </si>
  <si>
    <t>2.09.01.01 - (-) Retenção de IR - Terceiros 1 377,7</t>
  </si>
  <si>
    <t>1.03.01.01 - Receita de Aplicações Financeiras 1 0,1</t>
  </si>
  <si>
    <t>Resgate de Aplicação</t>
  </si>
  <si>
    <t>2.05.01.05 - Despesas e Tarifas Bancárias 1 24,96</t>
  </si>
  <si>
    <t>1.03.01.01 - Receita de Aplicações Financeiras 1 0,21</t>
  </si>
  <si>
    <t>2.02.03.04 - Assessoria e Consultoria Contábil 1 190,74</t>
  </si>
  <si>
    <t>1.03.01.01 - Receita de Aplicações Financeiras 1 0,56</t>
  </si>
  <si>
    <t>JARDIM GUEDALA</t>
  </si>
  <si>
    <t>14 - NETCORP SÃO PAULO JARDIM GUEDALA INCORPORAÇÃO E EMPREENDIMENTO IMOBILIÁRIO LTDA</t>
  </si>
  <si>
    <t>MUTUOGUEDALA - MUTUO GUEDALA</t>
  </si>
  <si>
    <t>Saque Bancário VALOR LANÇADO COMO APORTE POIS FOI PAGO PELA CONTA DA NC E LANÇADO COMO APORTE PARA CONTA DA SÃO PAULO.</t>
  </si>
  <si>
    <t>Retirada Netcorp</t>
  </si>
  <si>
    <t>2.05.01.05 - Despesas e Tarifas Bancárias 1 8,32</t>
  </si>
  <si>
    <t>1.03.01.01 - Receita de Aplicações Financeiras 1 1,22</t>
  </si>
  <si>
    <t>5682-0</t>
  </si>
  <si>
    <t>56820 - NETCORP REALITA - BRADESCO</t>
  </si>
  <si>
    <t>1.05.01.01 - Entradas de Aportes de Sócios / Investidores 1 111239,25</t>
  </si>
  <si>
    <t>Recebimento CONSTRUCOMPANY CONSTRUCAO E INCORPORACAO</t>
  </si>
  <si>
    <t>2.05.01.05 - Despesas e Tarifas Bancárias 1 60,95</t>
  </si>
  <si>
    <t>2.01.01.01 - Aquisição de Terreno 1 28628,13</t>
  </si>
  <si>
    <t>Pagamento SOILTEC SOLUCOES AMBIENTAIS LTDA</t>
  </si>
  <si>
    <t>SOILTEC SOLUCOES AMBIENTAIS LTDA</t>
  </si>
  <si>
    <t>2.09.01.01 - (-) Retenção de IR - Terceiros 1 429,42</t>
  </si>
  <si>
    <t>Retenção impostos IR 1708 / SOILTEC SOLUCOES AMBIENTAIS LTDA</t>
  </si>
  <si>
    <t>2.09.01.04 - (-) Retenção de PIS/Cofins/CSLL - Terceiros 1 1331,21</t>
  </si>
  <si>
    <t>Retenção impostos CSRF / SOILTEC SOLUCOES AMBIENTAIS LTDA</t>
  </si>
  <si>
    <t>2.02.03.01 - Assessoria e Consultoria em Projetos Técnicos (Eng 1 17250</t>
  </si>
  <si>
    <t>Pagamento ITAMAR BEREZIN - ARQUITETURA E URBANISMO S/S</t>
  </si>
  <si>
    <t>ITAMAR BEREZIN - ARQUITETURA E URBANISMO S/S</t>
  </si>
  <si>
    <t>2.09.01.01 - (-) Retenção de IR - Terceiros 1 258,75</t>
  </si>
  <si>
    <t>Retenção impostos IR 1708 / ITAMAR BEREZIN - ARQUITETURA E URBANISMO S/S</t>
  </si>
  <si>
    <t>2.09.01.04 - (-) Retenção de PIS/Cofins/CSLL - Terceiros 1 802,13</t>
  </si>
  <si>
    <t>Retenção impostos CSRF / ITAMAR BEREZIN - ARQUITETURA E URBANISMO S/S</t>
  </si>
  <si>
    <t>2.05.01.05 - Despesas e Tarifas Bancárias 1 11,05</t>
  </si>
  <si>
    <t>2.09.02.01 - Recolhimento de IRRF - Terceiros 1 429,42</t>
  </si>
  <si>
    <t>2.09.02.04 - Recolhimento de PIS/Cofins/CSLL - Terceiros 1 1331,21</t>
  </si>
  <si>
    <t>2.09.02.01 - Recolhimento de IRRF - Terceiros 1 258,75</t>
  </si>
  <si>
    <t>2.09.02.04 - Recolhimento de PIS/Cofins/CSLL - Terceiros 1 802,13</t>
  </si>
  <si>
    <t>2.01.01.02 - Aluguel Virtual 1 7000</t>
  </si>
  <si>
    <t>Pagamento SANDRA CRISTIANA HUGENNEYER</t>
  </si>
  <si>
    <t>SANDRA CRISTIANA HUGENNEYER</t>
  </si>
  <si>
    <t>Pag. tarifa bancária cobrança TARIFA MANUTENCAO CONTA CORRENTE</t>
  </si>
  <si>
    <t>Pag. tarifa bancária cobrança TARIFA DOC/TED</t>
  </si>
  <si>
    <t>2.09.02.04 - Recolhimento de PIS/Cofins/CSLL - Terceiros 1 3195,19</t>
  </si>
  <si>
    <t>Pagamento MINISTERIO DA FAZENDA-(IPIS/COFINS/CSLL) 5952</t>
  </si>
  <si>
    <t>MINISTERIO DA FAZENDA-(IPIS/COFINS/CSLL) 5952</t>
  </si>
  <si>
    <t>2.09.02.01 - Recolhimento de IRRF - Terceiros 1 1030,7</t>
  </si>
  <si>
    <t>Pagamento MINISTERIO DA FAZENDA-(IRRF) 1708</t>
  </si>
  <si>
    <t>MINISTERIO DA FAZENDA-(IRRF) 1708</t>
  </si>
  <si>
    <t>2.04.03.07 - Despesas com Cartórios e Legalizações 1 197,25</t>
  </si>
  <si>
    <t>Pagamento SINDICATO DA MICRO E PEQUENA IND DO TIPO ART</t>
  </si>
  <si>
    <t>SINDICATO DA MICRO E PEQUENA IND DO TIPO ART</t>
  </si>
  <si>
    <t>2.04.03.07 - Despesas com Cartórios e Legalizações 1 227,63</t>
  </si>
  <si>
    <t>Pagamento GOVERNO DE SAO PAULO SECRETARIA DA FAZENDA DARE-SP.</t>
  </si>
  <si>
    <t>1.05.01.01 - Entradas de Aportes de Sócios / Investidores 1 33446,54</t>
  </si>
  <si>
    <t>1402 - GUEDALA INCORPORACAO</t>
  </si>
  <si>
    <t>2.01.01.01 - Aquisição de Terreno 1 75000</t>
  </si>
  <si>
    <t>Pagamento HELIO TATSUMI</t>
  </si>
  <si>
    <t>HELIO TATSUMI</t>
  </si>
  <si>
    <t>2.01.01.01 - Aquisição de Terreno 1 47713,55</t>
  </si>
  <si>
    <t>2.09.01.04 - (-) Retenção de PIS/Cofins/CSLL - Terceiros 1 2218,68</t>
  </si>
  <si>
    <t>2.09.01.01 - (-) Retenção de IR - Terceiros 1 715,7</t>
  </si>
  <si>
    <t>1.05.01.01 - Entradas de Aportes de Sócios / Investidores 1 119832,22</t>
  </si>
  <si>
    <t>2.02.03.04 - Assessoria e Consultoria Contábil 1 381,41</t>
  </si>
  <si>
    <t>1.05.01.01 - Entradas de Aportes de Sócios / Investidores 1 5013,65</t>
  </si>
  <si>
    <t>2.01.03.04 - Alvarás, Emolumentos, Taxas e Custos Legais 1 150</t>
  </si>
  <si>
    <t>2.06.02.07 - TFE- Taxa de Fiscalização de Estabelecimento 1 177,52</t>
  </si>
  <si>
    <t>2.01.01.01 - Aquisição de Terreno 1 19085,42</t>
  </si>
  <si>
    <t>2.09.01.04 - (-) Retenção de PIS/Cofins/CSLL - Terceiros 1 887,47</t>
  </si>
  <si>
    <t>2.09.01.01 - (-) Retenção de IR - Terceiros 1 286,28</t>
  </si>
  <si>
    <t>2.01.01.01 - Aquisição de Terreno 1 13000</t>
  </si>
  <si>
    <t>2.01.03.04 - Alvarás, Emolumentos, Taxas e Custos Legais 1 25068,32</t>
  </si>
  <si>
    <t>Pagamento COMPANHIA AMBIENTAL DO ESTADO DE SAO PAULO</t>
  </si>
  <si>
    <t>1.05.01.01 - Entradas de Aportes de Sócios / Investidores 1 20054,65</t>
  </si>
  <si>
    <t>2.01.01.11 - IPTU Novos Terrenos 1 16923,79</t>
  </si>
  <si>
    <t>Pagamento PREFEITURA MUNICIPAL DE SAO PAULO - IPTU</t>
  </si>
  <si>
    <t>PREFEITURA MUNICIPAL DE SAO PAULO - IPTU</t>
  </si>
  <si>
    <t>2.01.05.02 - Confecção de Mídias (Vídeos, Artes gráficas, peças 1 2000</t>
  </si>
  <si>
    <t>Pagamento PLANET APP DESENVOLVIMENTO E SERVICOS S/S LTDA.</t>
  </si>
  <si>
    <t>2.02.03.01 - Assessoria e Consultoria em Projetos Técnicos (Eng 1 5000</t>
  </si>
  <si>
    <t>Pagamento MZSG SERVICOS ADMINISTRATIVOS EIRELI</t>
  </si>
  <si>
    <t>2.01.01.01 - Aquisição de Terreno 1 7505,66</t>
  </si>
  <si>
    <t>2.09.01.04 - (-) Retenção de PIS/Cofins/CSLL - Terceiros 1 349,01</t>
  </si>
  <si>
    <t>2.09.01.01 - (-) Retenção de IR - Terceiros 1 112,58</t>
  </si>
  <si>
    <t>2.01.01.05 - Laudos Técnicos / Analise Preliminar 1 2050</t>
  </si>
  <si>
    <t>Pagamento RELEVO TOPOGRAFIA LTDA</t>
  </si>
  <si>
    <t>2.09.01.04 - (-) Retenção de PIS/Cofins/CSLL - Terceiros 1 95,33</t>
  </si>
  <si>
    <t>Retenção impostos CSRF / RELEVO TOPOGRAFIA LTDA</t>
  </si>
  <si>
    <t>2.09.01.01 - (-) Retenção de IR - Terceiros 1 30,75</t>
  </si>
  <si>
    <t>Retenção impostos IR 1708 / RELEVO TOPOGRAFIA LTDA</t>
  </si>
  <si>
    <t>2.02.03.01 - Assessoria e Consultoria em Projetos Técnicos (Eng 1 34500</t>
  </si>
  <si>
    <t>2.09.01.04 - (-) Retenção de PIS/Cofins/CSLL - Terceiros 1 1604,25</t>
  </si>
  <si>
    <t>2.09.01.01 - (-) Retenção de IR - Terceiros 1 517,5</t>
  </si>
  <si>
    <t>2.04.03.11 - Despesas Administrativas 1 2640</t>
  </si>
  <si>
    <t>Pagamento JULIANO LIMA DOS SANTOS 97603732034</t>
  </si>
  <si>
    <t>JULIANO LIMA DOS SANTOS 97603732034</t>
  </si>
  <si>
    <t>2.02.03.01 - Assessoria e Consultoria em Projetos Técnicos (Eng 1 3000</t>
  </si>
  <si>
    <t>Pagamento S DOMINICI DESENHOS ARQUITETONICOS</t>
  </si>
  <si>
    <t>S DOMINICI DESENHOS ARQUITETONICOS</t>
  </si>
  <si>
    <t>2.02.03.01 - Assessoria e Consultoria em Projetos Técnicos (Eng 1 2000</t>
  </si>
  <si>
    <t>Pagamento FOCUS SERVICOS ADMINISTRATIVOS EIRELI</t>
  </si>
  <si>
    <t>FOCUS SERVICOS ADMINISTRATIVOS EIRELI</t>
  </si>
  <si>
    <t>2.02.03.01 - Assessoria e Consultoria em Projetos Técnicos (Eng 1 4800</t>
  </si>
  <si>
    <t>Pagto C.M. CONCRE-S GESTAO EMPRESARIAL LTDA</t>
  </si>
  <si>
    <t>2.01.01.05 - Laudos Técnicos / Analise Preliminar 1 2025</t>
  </si>
  <si>
    <t>2.09.01.01 - (-) Retenção de IR - Terceiros 1 30,38</t>
  </si>
  <si>
    <t>2.09.01.04 - (-) Retenção de PIS/Cofins/CSLL - Terceiros 1 94,16</t>
  </si>
  <si>
    <t>2.05.01.05 - Despesas e Tarifas Bancárias 1 9</t>
  </si>
  <si>
    <t>1.05.01.01 - Entradas de Aportes de Sócios / Investidores 1 32588,58</t>
  </si>
  <si>
    <t>2.02.03.01 - Assessoria e Consultoria em Projetos Técnicos (Eng 1 8250</t>
  </si>
  <si>
    <t>Pagamento SERGIO LUIZ FERNANDES FILHO</t>
  </si>
  <si>
    <t>2.09.01.01 - (-) Retenção de IR - Terceiros 1 123,75</t>
  </si>
  <si>
    <t>Retenção impostos IR 1708 / SERGIO LUIZ FERNANDES FILHO</t>
  </si>
  <si>
    <t>2.09.01.04 - (-) Retenção de PIS/Cofins/CSLL - Terceiros 1 383,63</t>
  </si>
  <si>
    <t>Retenção impostos CSRF / SERGIO LUIZ FERNANDES FILHO</t>
  </si>
  <si>
    <t>2.02.03.01 - Assessoria e Consultoria em Projetos Técnicos (Eng 1 77,22</t>
  </si>
  <si>
    <t>2.09.02.01 - Recolhimento de IRRF - Terceiros 1 112,58</t>
  </si>
  <si>
    <t>2.09.02.01 - Recolhimento de IRRF - Terceiros 1 30,38</t>
  </si>
  <si>
    <t>2.09.02.01 - Recolhimento de IRRF - Terceiros 1 517,5</t>
  </si>
  <si>
    <t>2.09.02.04 - Recolhimento de PIS/Cofins/CSLL - Terceiros 1 349,01</t>
  </si>
  <si>
    <t>1.03.01.03 - Descontos Obtidos 1 0,03</t>
  </si>
  <si>
    <t>2.09.02.04 - Recolhimento de PIS/Cofins/CSLL - Terceiros 1 1604,25</t>
  </si>
  <si>
    <t>2.09.02.04 - Recolhimento de PIS/Cofins/CSLL - Terceiros 1 95,33</t>
  </si>
  <si>
    <t>2.09.02.04 - Recolhimento de PIS/Cofins/CSLL - Terceiros 1 94,16</t>
  </si>
  <si>
    <t>2.09.02.04 - Recolhimento de PIS/Cofins/CSLL - Terceiros 1 887,47</t>
  </si>
  <si>
    <t>2.01.03.04 - Alvarás, Emolumentos, Taxas e Custos Legais 1 49,5</t>
  </si>
  <si>
    <t>1.05.01.01 - Entradas de Aportes de Sócios / Investidores 1 74839,29</t>
  </si>
  <si>
    <t>2.02.03.01 - Assessoria e Consultoria em Projetos Técnicos (Eng 1 100000</t>
  </si>
  <si>
    <t>Pagamento EPAVGG NOGUEIRA CONSTRUCOES DESIGN EIRELI</t>
  </si>
  <si>
    <t>Pagamento DOC/TED INTERNET TED INTERNET</t>
  </si>
  <si>
    <t>DOC/TED INTERNET TED INTERNET</t>
  </si>
  <si>
    <t>1.05.01.01 - Entradas de Aportes de Sócios / Investidores 1 266768,57</t>
  </si>
  <si>
    <t>2.02.03.01 - Assessoria e Consultoria em Projetos Técnicos (Eng 1 65000</t>
  </si>
  <si>
    <t>2.01.05.09 - Marketing Digital / Site 1 600</t>
  </si>
  <si>
    <t>Pagamento faceboo</t>
  </si>
  <si>
    <t>faceboo</t>
  </si>
  <si>
    <t>2.01.05.09 - Marketing Digital / Site 1 400</t>
  </si>
  <si>
    <t>Pagamento google</t>
  </si>
  <si>
    <t>google</t>
  </si>
  <si>
    <t>Pagamento TARIFA MANUTENCAO C/C TAR.MANUT.C/C</t>
  </si>
  <si>
    <t>5749-5</t>
  </si>
  <si>
    <t>01/01/2022 até 31/12/2022</t>
  </si>
  <si>
    <t>5749-5 - NETCORP GUEDALA - BRADESCO</t>
  </si>
  <si>
    <t>1.05.01.01 - Entradas de Aportes de Sócios / Investidores 1 20000</t>
  </si>
  <si>
    <t>2.05.01.05 - Despesas e Tarifas Bancárias 1 11,65</t>
  </si>
  <si>
    <t>Pagamento TARIFA DOC/TED TED INTERNET</t>
  </si>
  <si>
    <t>TARIFA DOC/TED TED INTERNET</t>
  </si>
  <si>
    <t>2.01.05.02 - Confecção de Mídias (Vídeos, Artes gráficas, peças 1 1200</t>
  </si>
  <si>
    <t>FELIPE DE ANDRADE AZEVEDO 38951897826</t>
  </si>
  <si>
    <t>2.01.03.04 - Alvarás, Emolumentos, Taxas e Custos Legais 1 513</t>
  </si>
  <si>
    <t>2.04.03.07 - Despesas com Cartórios e Legalizações 1 2000</t>
  </si>
  <si>
    <t>Pagamento MAURICIA ALBUQUERQUE MACEDO ME</t>
  </si>
  <si>
    <t>2.09.01.01 - (-) Retenção de IR - Terceiros 1 30</t>
  </si>
  <si>
    <t>Retenção impostos IR 1708 / MAURICIA ALBUQUERQUE MACEDO ME</t>
  </si>
  <si>
    <t>2.09.01.04 - (-) Retenção de PIS/Cofins/CSLL - Terceiros 1 93</t>
  </si>
  <si>
    <t>Retenção impostos CSRF / MAURICIA ALBUQUERQUE MACEDO ME</t>
  </si>
  <si>
    <t>2.09.02.01 - Recolhimento de IRRF - Terceiros 1 30</t>
  </si>
  <si>
    <t>2.09.02.01 - Recolhimento de IRRF - Terceiros 1 123,75</t>
  </si>
  <si>
    <t>2.09.02.04 - Recolhimento de PIS/Cofins/CSLL - Terceiros 1 93</t>
  </si>
  <si>
    <t>2.09.02.04 - Recolhimento de PIS/Cofins/CSLL - Terceiros 1 383,63</t>
  </si>
  <si>
    <t>1.05.01.01 - Entradas de Aportes de Sócios / Investidores 1 77000</t>
  </si>
  <si>
    <t>2.02.03.01 - Assessoria e Consultoria em Projetos Técnicos (Eng 1 369,94</t>
  </si>
  <si>
    <t>2.04.04.05 - Licenças de Softwares 1 570</t>
  </si>
  <si>
    <t>Pagamento BUSINESS FOR SIGN SOLUCOES EM NEGOCIOS INTELIGENTES LTDA</t>
  </si>
  <si>
    <t>BUSINESS FOR SIGN SOLUCOES EM NEGOCIOS INTELIGENTES LTDA</t>
  </si>
  <si>
    <t>2.02.03.01 - Assessoria e Consultoria em Projetos Técnicos (Eng 1 150000</t>
  </si>
  <si>
    <t>2.02.03.01 - Assessoria e Consultoria em Projetos Técnicos (Eng 1 9500</t>
  </si>
  <si>
    <t>1.05.01.01 - Entradas de Aportes de Sócios / Investidores 1 11000</t>
  </si>
  <si>
    <t>2.01.03.04 - Alvarás, Emolumentos, Taxas e Custos Legais 1 922,8</t>
  </si>
  <si>
    <t>Pagamento GOOGLE INTERNET LTDA</t>
  </si>
  <si>
    <t>Tarifa Bancária TARIFA MANUTENCAO C/C TAR.MANUT.C/C</t>
  </si>
  <si>
    <t>Pag. tarifa TED TARIFA DOC/TED TED INTERNET</t>
  </si>
  <si>
    <t>2.02.03.01 - Assessoria e Consultoria em Projetos Técnicos (Eng 1 40000</t>
  </si>
  <si>
    <t>2.05.01.05 - Despesas e Tarifas Bancárias 1 83,5</t>
  </si>
  <si>
    <t>Pag. tarifa conta TARIFA BANCARIA PLANO EMPRES FACIL 2</t>
  </si>
  <si>
    <t>2.02.03.01 - Assessoria e Consultoria em Projetos Técnicos (Eng 1 15750</t>
  </si>
  <si>
    <t>2.09.01.01 - (-) Retenção de IR - Terceiros 1 236,25</t>
  </si>
  <si>
    <t>2.09.01.04 - (-) Retenção de PIS/Cofins/CSLL - Terceiros 1 732,37</t>
  </si>
  <si>
    <t>2.02.03.01 - Assessoria e Consultoria em Projetos Técnicos (Eng 1 950</t>
  </si>
  <si>
    <t>2.05.01.05 - Despesas e Tarifas Bancárias 1 4,9</t>
  </si>
  <si>
    <t>Pag. tarifa TED TARIFA BANCARIA TRANSF PGTO PIX</t>
  </si>
  <si>
    <t>1.05.01.01 - Entradas de Aportes de Sócios / Investidores 1 75000</t>
  </si>
  <si>
    <t>1.05.01.01 - Entradas de Aportes de Sócios / Investidores 1 4223,25</t>
  </si>
  <si>
    <t>2.02.03.01 - Assessoria e Consultoria em Projetos Técnicos (Eng 1 4500</t>
  </si>
  <si>
    <t>2.09.01.01 - (-) Retenção de IR - Terceiros 1 67,5</t>
  </si>
  <si>
    <t>2.09.01.04 - (-) Retenção de PIS/Cofins/CSLL - Terceiros 1 209,25</t>
  </si>
  <si>
    <t>Pag. tarifa TED DOC/TED INTERNET TED INTERNET</t>
  </si>
  <si>
    <t>2.01.03.04 - Alvarás, Emolumentos, Taxas e Custos Legais 1 533,5</t>
  </si>
  <si>
    <t>Retenção impostos retrencao sobre nf 1366 / prolux engenharia ltda</t>
  </si>
  <si>
    <t>prolux engenharia ltda</t>
  </si>
  <si>
    <t>Pag. tarifa conta TAR CTA EMP MENSAL</t>
  </si>
  <si>
    <t>2.01.01.01 - Aquisição de Terreno 1 6478,33</t>
  </si>
  <si>
    <t>2.09.01.01 - (-) Retenção de IR - Terceiros 1 97,17</t>
  </si>
  <si>
    <t>2.09.01.04 - (-) Retenção de PIS/Cofins/CSLL - Terceiros 1 301,24</t>
  </si>
  <si>
    <t>2.02.03.01 - Assessoria e Consultoria em Projetos Técnicos (Eng 1 7000</t>
  </si>
  <si>
    <t>2.09.01.01 - (-) Retenção de IR - Terceiros 1 105</t>
  </si>
  <si>
    <t>2.09.01.04 - (-) Retenção de PIS/Cofins/CSLL - Terceiros 1 325,5</t>
  </si>
  <si>
    <t>2.06.04.03 - Parcelamento de Impostos Federais 1 500</t>
  </si>
  <si>
    <t>2.05.01.07 - Multas, Juros e Correções por Atraso no Pagamento 1 18,95</t>
  </si>
  <si>
    <t>Pagto juros MINISTERIO DA FAZENDA (MULTAS) - 1345</t>
  </si>
  <si>
    <t>2.05.01.07 - Multas, Juros e Correções por Atraso no Pagamento 1 3744,83</t>
  </si>
  <si>
    <t>Pagto juros PREFEITURA MUNICIPAL DE SAO PAULO - IPTU</t>
  </si>
  <si>
    <t>1.05.01.01 - Entradas de Aportes de Sócios / Investidores 1 116500</t>
  </si>
  <si>
    <t>2.09.02.01 - Recolhimento de IRRF - Terceiros 1 22,5</t>
  </si>
  <si>
    <t>2.05.01.07 - Multas, Juros e Correções por Atraso no Pagamento 1 6,51</t>
  </si>
  <si>
    <t>2.09.02.04 - Recolhimento de PIS/Cofins/CSLL - Terceiros 1 69,75</t>
  </si>
  <si>
    <t>2.05.01.07 - Multas, Juros e Correções por Atraso no Pagamento 1 20,18</t>
  </si>
  <si>
    <t>2.01.05.02 - Confecção de Mídias (Vídeos, Artes gráficas, peças 1 1700</t>
  </si>
  <si>
    <t>2.02.03.01 - Assessoria e Consultoria em Projetos Técnicos (Eng 1 19400</t>
  </si>
  <si>
    <t>Pagamento NG ENGENHARIA S/C LTDA</t>
  </si>
  <si>
    <t>2.09.01.01 - (-) Retenção de IR - Terceiros 1 291</t>
  </si>
  <si>
    <t>Retenção impostos IR 1708 / NG ENGENHARIA S/C LTDA</t>
  </si>
  <si>
    <t>2.09.01.04 - (-) Retenção de PIS/Cofins/CSLL - Terceiros 1 902,1</t>
  </si>
  <si>
    <t>Retenção impostos CSRF / NG ENGENHARIA S/C LTDA</t>
  </si>
  <si>
    <t>2.02.03.01 - Assessoria e Consultoria em Projetos Técnicos (Eng 1 14000</t>
  </si>
  <si>
    <t>Pagamento MERA DESENHOS TECNICOS LTDA</t>
  </si>
  <si>
    <t>MERA DESENHOS TECNICOS LTDA</t>
  </si>
  <si>
    <t>2.09.02.04 - Recolhimento de PIS/Cofins/CSLL - Terceiros 1 209,25</t>
  </si>
  <si>
    <t>2.09.02.01 - Recolhimento de IRRF - Terceiros 1 67,5</t>
  </si>
  <si>
    <t>2.09.02.04 - Recolhimento de PIS/Cofins/CSLL - Terceiros 1 348,98</t>
  </si>
  <si>
    <t>2.09.02.04 - Recolhimento de PIS/Cofins/CSLL - Terceiros 1 325,5</t>
  </si>
  <si>
    <t>2.09.02.04 - Recolhimento de PIS/Cofins/CSLL - Terceiros 1 732,37</t>
  </si>
  <si>
    <t>2.09.02.04 - Recolhimento de PIS/Cofins/CSLL - Terceiros 1 301,24</t>
  </si>
  <si>
    <t>2.09.02.01 - Recolhimento de IRRF - Terceiros 1 236,25</t>
  </si>
  <si>
    <t>2.09.02.01 - Recolhimento de IRRF - Terceiros 1 97,17</t>
  </si>
  <si>
    <t>2.09.02.01 - Recolhimento de IRRF - Terceiros 1 105</t>
  </si>
  <si>
    <t>2.04.03.07 - Despesas com Cartórios e Legalizações 1 10851,56</t>
  </si>
  <si>
    <t>Pagamento 18 REGISTRO DE IMOVEIS</t>
  </si>
  <si>
    <t>18 REGISTRO DE IMOVEIS</t>
  </si>
  <si>
    <t>1.05.01.01 - Entradas de Aportes de Sócios / Investidores 1 36000</t>
  </si>
  <si>
    <t>2.02.03.01 - Assessoria e Consultoria em Projetos Técnicos (Eng 1 18600</t>
  </si>
  <si>
    <t>2.09.01.01 - (-) Retenção de IR - Terceiros 1 279</t>
  </si>
  <si>
    <t>2.09.01.04 - (-) Retenção de PIS/Cofins/CSLL - Terceiros 1 864,9</t>
  </si>
  <si>
    <t>2.02.03.01 - Assessoria e Consultoria em Projetos Técnicos (Eng 1 2450</t>
  </si>
  <si>
    <t>2.02.03.01 - Assessoria e Consultoria em Projetos Técnicos (Eng 1 10718,75</t>
  </si>
  <si>
    <t>Pagamento B e P INTERIOR DESIGN LTDA</t>
  </si>
  <si>
    <t>B e P INTERIOR DESIGN LTDA</t>
  </si>
  <si>
    <t>Pagamento TED-TRANSF ELET DISPON DEST.B E P I. D. LTDA (ESTORNO)</t>
  </si>
  <si>
    <t>TED-TRANSF ELET DISPON DEST.B E P I. D. LTDA (ESTORNO)</t>
  </si>
  <si>
    <t>2.05.01.05 - Despesas e Tarifas Bancárias 1 1,95</t>
  </si>
  <si>
    <t>Pag. tarifa TED TAR CC REAL TIME PAGFOR</t>
  </si>
  <si>
    <t>2.05.01.05 - Despesas e Tarifas Bancárias 1 22,1</t>
  </si>
  <si>
    <t>Pag. tarifa TED TAR SERV TED STR PAGFOR</t>
  </si>
  <si>
    <t>2.02.05.02 - (-) Devolução de Adiantamento aos Fornecedores 1 10718,75</t>
  </si>
  <si>
    <t>Recebimento B E P INTERIOR DESIGN LTDA</t>
  </si>
  <si>
    <t>2.04.03.11 - Despesas Administrativas 1 10</t>
  </si>
  <si>
    <t>Pagamento FABRIZIO BEVILACQUA</t>
  </si>
  <si>
    <t>FABRIZIO BEVILACQUA</t>
  </si>
  <si>
    <t>2.06.02.07 - TFE- Taxa de Fiscalização de Estabelecimento 1 195,38</t>
  </si>
  <si>
    <t>1.05.01.01 - Entradas de Aportes de Sócios / Investidores 1 122000</t>
  </si>
  <si>
    <t>2.02.03.01 - Assessoria e Consultoria em Projetos Técnicos (Eng 1 31000</t>
  </si>
  <si>
    <t>2.09.01.01 - (-) Retenção de IR - Terceiros 1 465</t>
  </si>
  <si>
    <t>2.09.01.04 - (-) Retenção de PIS/Cofins/CSLL - Terceiros 1 1441,5</t>
  </si>
  <si>
    <t>2.09.01.04 - (-) Retenção de PIS/Cofins/CSLL - Terceiros 1 349</t>
  </si>
  <si>
    <t>2.02.03.01 - Assessoria e Consultoria em Projetos Técnicos (Eng 1 3562,5</t>
  </si>
  <si>
    <t>2.09.02.01 - Recolhimento de IRRF - Terceiros 1 279</t>
  </si>
  <si>
    <t>2.09.02.04 - Recolhimento de PIS/Cofins/CSLL - Terceiros 1 864,9</t>
  </si>
  <si>
    <t>2.09.02.04 - Recolhimento de PIS/Cofins/CSLL - Terceiros 1 113,93</t>
  </si>
  <si>
    <t>2.09.02.01 - Recolhimento de IRRF - Terceiros 1 36,75</t>
  </si>
  <si>
    <t>2.09.02.04 - Recolhimento de PIS/Cofins/CSLL - Terceiros 1 349</t>
  </si>
  <si>
    <t>2.09.02.04 - Recolhimento de PIS/Cofins/CSLL - Terceiros 1 902,1</t>
  </si>
  <si>
    <t>2.09.02.01 - Recolhimento de IRRF - Terceiros 1 291</t>
  </si>
  <si>
    <t>1.05.01.01 - Entradas de Aportes de Sócios / Investidores 1 30000</t>
  </si>
  <si>
    <t>11 - NETCORP - TOLEDO BARBOSA</t>
  </si>
  <si>
    <t>2.01.03.04 - Alvarás, Emolumentos, Taxas e Custos Legais 1 757</t>
  </si>
  <si>
    <t>2.09.02.01 - Recolhimento de IRRF - Terceiros 1 150,01</t>
  </si>
  <si>
    <t>2.05.01.07 - Multas, Juros e Correções por Atraso no Pagamento 1 14,94</t>
  </si>
  <si>
    <t>2.05.01.07 - Multas, Juros e Correções por Atraso no Pagamento 1 30</t>
  </si>
  <si>
    <t>2.05.01.07 - Multas, Juros e Correções por Atraso no Pagamento 1 25,43</t>
  </si>
  <si>
    <t>2.05.01.07 - Multas, Juros e Correções por Atraso no Pagamento 1 52,5</t>
  </si>
  <si>
    <t>2.05.01.07 - Multas, Juros e Correções por Atraso no Pagamento 1 25,33</t>
  </si>
  <si>
    <t>2.09.02.04 - Recolhimento de PIS/Cofins/CSLL - Terceiros 1 534,75</t>
  </si>
  <si>
    <t>2.05.01.07 - Multas, Juros e Correções por Atraso no Pagamento 1 72,09</t>
  </si>
  <si>
    <t>2.05.01.07 - Multas, Juros e Correções por Atraso no Pagamento 1 148,8</t>
  </si>
  <si>
    <t>2.05.01.07 - Multas, Juros e Correções por Atraso no Pagamento 1 72,1</t>
  </si>
  <si>
    <t>2.02.03.01 - Assessoria e Consultoria em Projetos Técnicos (Eng 1 12800</t>
  </si>
  <si>
    <t>2.02.03.01 - Assessoria e Consultoria em Projetos Técnicos (Eng 1 170</t>
  </si>
  <si>
    <t>2.02.03.01 - Assessoria e Consultoria em Projetos Técnicos (Eng 1 5500</t>
  </si>
  <si>
    <t>2.09.01.01 - (-) Retenção de IR - Terceiros 1 82,5</t>
  </si>
  <si>
    <t>2.09.01.04 - (-) Retenção de PIS/Cofins/CSLL - Terceiros 1 255,75</t>
  </si>
  <si>
    <t>2.04.03.11 - Despesas Administrativas 1 450</t>
  </si>
  <si>
    <t>2.02.03.01 - Assessoria e Consultoria em Projetos Técnicos (Eng 1 7300</t>
  </si>
  <si>
    <t>Pagamento FELIPE CASTILHO ARQUITETURA LTDA</t>
  </si>
  <si>
    <t>FELIPE CASTILHO ARQUITETURA LTDA</t>
  </si>
  <si>
    <t>1.05.01.01 - Entradas de Aportes de Sócios / Investidores 1 12500</t>
  </si>
  <si>
    <t>1.05.01.01 - Entradas de Aportes de Sócios / Investidores 1 8500</t>
  </si>
  <si>
    <t>2.02.03.01 - Assessoria e Consultoria em Projetos Técnicos (Eng 1 12400</t>
  </si>
  <si>
    <t>2.09.01.01 - (-) Retenção de IR - Terceiros 1 186</t>
  </si>
  <si>
    <t>2.09.01.04 - (-) Retenção de PIS/Cofins/CSLL - Terceiros 1 576,6</t>
  </si>
  <si>
    <t>Pag. tarifa conta TARIFA PAGFOR C/C</t>
  </si>
  <si>
    <t>2.05.01.05 - Despesas e Tarifas Bancárias 1 87,6</t>
  </si>
  <si>
    <t>2.02.03.01 - Assessoria e Consultoria em Projetos Técnicos (Eng 1 17750</t>
  </si>
  <si>
    <t>Pagamento ECONSULTING PROJETOS E CONSULTORIA AMBIENTAL SOCIEDADE SIMPLES LTDA</t>
  </si>
  <si>
    <t>ECONSULTING PROJETOS E CONSULTORIA AMBIENTAL SOCIEDADE SIMPLES LTDA</t>
  </si>
  <si>
    <t>2.09.01.04 - (-) Retenção de PIS/Cofins/CSLL - Terceiros 1 825,38</t>
  </si>
  <si>
    <t>Retenção impostos CSRF / ECONSULTING PROJETOS E CONSULTORIA AMBIENTAL SOCIEDADE SIMPLES LTDA</t>
  </si>
  <si>
    <t>2.09.01.01 - (-) Retenção de IR - Terceiros 1 266,25</t>
  </si>
  <si>
    <t>Retenção impostos IR 1708 / ECONSULTING PROJETOS E CONSULTORIA AMBIENTAL SOCIEDADE SIMPLES LTDA</t>
  </si>
  <si>
    <t>2.09.02.04 - Recolhimento de PIS/Cofins/CSLL - Terceiros 1 1441,5</t>
  </si>
  <si>
    <t>2.09.02.01 - Recolhimento de IRRF - Terceiros 1 465</t>
  </si>
  <si>
    <t>2.09.02.01 - Recolhimento de IRRF - Terceiros 1 266,25</t>
  </si>
  <si>
    <t>2.09.02.04 - Recolhimento de PIS/Cofins/CSLL - Terceiros 1 825,38</t>
  </si>
  <si>
    <t>1.05.01.01 - Entradas de Aportes de Sócios / Investidores 1 26000</t>
  </si>
  <si>
    <t>2.09.02.01 - Recolhimento de IRRF - Terceiros 1 82,5</t>
  </si>
  <si>
    <t>2.09.02.04 - Recolhimento de PIS/Cofins/CSLL - Terceiros 1 255,75</t>
  </si>
  <si>
    <t>2.02.03.01 - Assessoria e Consultoria em Projetos Técnicos (Eng 1 8400</t>
  </si>
  <si>
    <t>2.09.01.01 - (-) Retenção de IR - Terceiros 1 126</t>
  </si>
  <si>
    <t>2.09.01.04 - (-) Retenção de PIS/Cofins/CSLL - Terceiros 1 390,6</t>
  </si>
  <si>
    <t>2.02.03.01 - Assessoria e Consultoria em Projetos Técnicos (Eng 1 3650</t>
  </si>
  <si>
    <t>Pagamento GAIA SEMEAR LTDA</t>
  </si>
  <si>
    <t>GAIA SEMEAR LTDA</t>
  </si>
  <si>
    <t>1.05.01.01 - Entradas de Aportes de Sócios / Investidores 1 79000</t>
  </si>
  <si>
    <t>1.05.01.01 - Entradas de Aportes de Sócios / Investidores 1 7500</t>
  </si>
  <si>
    <t>1.05.01.01 - Entradas de Aportes de Sócios / Investidores 1 90000</t>
  </si>
  <si>
    <t>1.05.01.01 - Entradas de Aportes de Sócios / Investidores 1 35000</t>
  </si>
  <si>
    <t>2.02.03.01 - Assessoria e Consultoria em Projetos Técnicos (Eng 1 2900</t>
  </si>
  <si>
    <t>2.02.03.01 - Assessoria e Consultoria em Projetos Técnicos (Eng 1 50000</t>
  </si>
  <si>
    <t>Pagamento BEREZIN ARQUITETURA E URBANISMO LTDA</t>
  </si>
  <si>
    <t>BEREZIN ARQUITETURA E URBANISMO LTDA</t>
  </si>
  <si>
    <t>2.09.02.01 - Recolhimento de IRRF - Terceiros 1 186</t>
  </si>
  <si>
    <t>2.09.02.04 - Recolhimento de PIS/Cofins/CSLL - Terceiros 1 390,6</t>
  </si>
  <si>
    <t>2.09.02.01 - Recolhimento de IRRF - Terceiros 1 126</t>
  </si>
  <si>
    <t>2.09.02.04 - Recolhimento de PIS/Cofins/CSLL - Terceiros 1 576,6</t>
  </si>
  <si>
    <t>2.02.03.01 - Assessoria e Consultoria em Projetos Técnicos (Eng 1 188,88</t>
  </si>
  <si>
    <t>Pag. tarifa conta TAR CC REAL TIME PAGFOR</t>
  </si>
  <si>
    <t>2.01.03.04 - Alvarás, Emolumentos, Taxas e Custos Legais 1 6000</t>
  </si>
  <si>
    <t>Pagamento PAISAGRO JARDINAGEM E COMERCIO DE PLANTAS LTDA</t>
  </si>
  <si>
    <t>PAISAGRO JARDINAGEM E COMERCIO DE PLANTAS LTDA</t>
  </si>
  <si>
    <t>2.02.03.04 - Assessoria e Consultoria Contábil 1 385,25</t>
  </si>
  <si>
    <t>1.05.01.01 - Entradas de Aportes de Sócios / Investidores 1 7000</t>
  </si>
  <si>
    <t>2.02.03.01 - Assessoria e Consultoria em Projetos Técnicos (Eng 1 309474,1</t>
  </si>
  <si>
    <t>1.05.01.01 - Entradas de Aportes de Sócios / Investidores 1 306362,98</t>
  </si>
  <si>
    <t>1.05.01.01 - Entradas de Aportes de Sócios / Investidores 1 923483,96</t>
  </si>
  <si>
    <t>2.02.03.04 - Assessoria e Consultoria Contábil 1 419,88</t>
  </si>
  <si>
    <t>2.02.03.01 - Assessoria e Consultoria em Projetos Técnicos (Eng 1 1850</t>
  </si>
  <si>
    <t>1.05.01.01 - Entradas de Aportes de Sócios / Investidores 1 27000</t>
  </si>
  <si>
    <t>2.02.03.01 - Assessoria e Consultoria em Projetos Técnicos (Eng 1 6367</t>
  </si>
  <si>
    <t>2.02.03.01 - Assessoria e Consultoria em Projetos Técnicos (Eng 1 12000</t>
  </si>
  <si>
    <t>2.09.01.01 - (-) Retenção de IR - Terceiros 1 180</t>
  </si>
  <si>
    <t>2.09.01.04 - (-) Retenção de PIS/Cofins/CSLL - Terceiros 1 558</t>
  </si>
  <si>
    <t>2.05.01.05 - Despesas e Tarifas Bancárias 1 23,3</t>
  </si>
  <si>
    <t>2.09.01.01 - (-) Retenção de IR - Terceiros 1 45</t>
  </si>
  <si>
    <t>2.09.01.04 - (-) Retenção de PIS/Cofins/CSLL - Terceiros 1 139,5</t>
  </si>
  <si>
    <t>2.02.03.01 - Assessoria e Consultoria em Projetos Técnicos (Eng 1 642,24</t>
  </si>
  <si>
    <t>2.09.02.01 - Recolhimento de IRRF - Terceiros 1 90</t>
  </si>
  <si>
    <t>Aplicação APLICACAO INVESTIMENTOS</t>
  </si>
  <si>
    <t>2.02.03.01 - Assessoria e Consultoria em Projetos Técnicos (Eng 1 6000</t>
  </si>
  <si>
    <t>2.09.01.01 - (-) Retenção de IR - Terceiros 1 90</t>
  </si>
  <si>
    <t>2.09.01.04 - (-) Retenção de PIS/Cofins/CSLL - Terceiros 1 279</t>
  </si>
  <si>
    <t>2.01.05.02 - Confecção de Mídias (Vídeos, Artes gráficas, peças 1 14688</t>
  </si>
  <si>
    <t>Pagamento REALITY NEGOCIOS EM 3 D LTDA ME.</t>
  </si>
  <si>
    <t>REALITY NEGOCIOS EM 3 D LTDA ME.</t>
  </si>
  <si>
    <t>Resgate de Aplicação RESGATE DE INVESTIMENTOS</t>
  </si>
  <si>
    <t>2.06.01.08 - Outros Impostos/Taxas/Emolumentos 1 160,8</t>
  </si>
  <si>
    <t>Pagamento INSTITUTO DE ESTUDOS DE PROTESTO DE TITULOS DO BRASIL</t>
  </si>
  <si>
    <t>INSTITUTO DE ESTUDOS DE PROTESTO DE TITULOS DO BRASIL</t>
  </si>
  <si>
    <t>1.05.01.01 - Entradas de Aportes de Sócios / Investidores 1 86000</t>
  </si>
  <si>
    <t>2.02.03.01 - Assessoria e Consultoria em Projetos Técnicos (Eng 1 9700</t>
  </si>
  <si>
    <t>2.09.01.01 - (-) Retenção de IR - Terceiros 1 145,5</t>
  </si>
  <si>
    <t>2.09.01.04 - (-) Retenção de PIS/Cofins/CSLL - Terceiros 1 451,05</t>
  </si>
  <si>
    <t>Ajuste aporte</t>
  </si>
  <si>
    <t>1.05.01.01 - Entradas de Aportes de Sócios / Investidores 1 100000</t>
  </si>
  <si>
    <t>2.02.03.04 - Assessoria e Consultoria Contábil 1 192,63</t>
  </si>
  <si>
    <t>2.02.05.02 - (-) Devolução de Adiantamento aos Fornecedores 1 50000</t>
  </si>
  <si>
    <t>Estorno de adiantamento TED DEVOLVIDA* 03-DIVERG. CPF/CNPJ DESTINAT - TED DEVOLVIDA FORNECEDOR ITAMAR BEREZIN PAGAMENTO EFETUADO EM 18/11/2022</t>
  </si>
  <si>
    <t>2.02.05.01 - Adiantamento aos Fornecedores 1 50000</t>
  </si>
  <si>
    <t>Pagamento PAGFOR TED STR SD DISP - PAGAMENTO AO FORNECEDOR ITAMAR BEREZIN -TED DEVOLVIDA NA MESMA DATA</t>
  </si>
  <si>
    <t>PAGFOR TED STR SD DISP - PAGAMENTO AO FORNECEDOR ITAMAR BEREZIN -TED DEVOLVIDA NA MESMA DATA</t>
  </si>
  <si>
    <t>2.02.03.04 - Assessoria e Consultoria Contábil 1 209,94</t>
  </si>
  <si>
    <t>2.09.02.04 - Recolhimento de PIS/Cofins/CSLL - Terceiros 1 558</t>
  </si>
  <si>
    <t>2.09.02.01 - Recolhimento de IRRF - Terceiros 1 180</t>
  </si>
  <si>
    <t>2.02.03.01 - Assessoria e Consultoria em Projetos Técnicos (Eng 1 802,13</t>
  </si>
  <si>
    <t>2.09.02.04 - Recolhimento de PIS/Cofins/CSLL - Terceiros 1 139,5</t>
  </si>
  <si>
    <t>2.09.02.04 - Recolhimento de PIS/Cofins/CSLL - Terceiros 1 451,05</t>
  </si>
  <si>
    <t>2.09.02.04 - Recolhimento de PIS/Cofins/CSLL - Terceiros 1 279</t>
  </si>
  <si>
    <t>2.09.02.01 - Recolhimento de IRRF - Terceiros 1 45</t>
  </si>
  <si>
    <t>2.09.02.01 - Recolhimento de IRRF - Terceiros 1 145,5</t>
  </si>
  <si>
    <t>2.02.03.01 - Assessoria e Consultoria em Projetos Técnicos (Eng 1 258,75</t>
  </si>
  <si>
    <t>2.02.03.01 - Assessoria e Consultoria em Projetos Técnicos (Eng 1 517,5</t>
  </si>
  <si>
    <t>2.02.03.01 - Assessoria e Consultoria em Projetos Técnicos (Eng 1 114,3</t>
  </si>
  <si>
    <t>Pagamento PREFEITURA DO MUNICIPIO DE SÃO PAULO</t>
  </si>
  <si>
    <t>PREFEITURA DO MUNICIPIO DE SÃO PAULO</t>
  </si>
  <si>
    <t>2.02.03.01 - Assessoria e Consultoria em Projetos Técnicos (Eng 1 13750</t>
  </si>
  <si>
    <t>Pagamento S P T SONDAGENS ENG DE SOLOS FUNDACOES E TERRAPLENAGEM LTDA.</t>
  </si>
  <si>
    <t>S P T SONDAGENS ENG DE SOLOS FUNDACOES E TERRAPLENAGEM LTDA.</t>
  </si>
  <si>
    <t>2.02.03.01 - Assessoria e Consultoria em Projetos Técnicos (Eng 1 8000</t>
  </si>
  <si>
    <t>2.09.01.01 - (-) Retenção de IR - Terceiros 1 120</t>
  </si>
  <si>
    <t>2.09.01.04 - (-) Retenção de PIS/Cofins/CSLL - Terceiros 1 372</t>
  </si>
  <si>
    <t>2.04.03.07 - Despesas com Cartórios e Legalizações 1 122,22</t>
  </si>
  <si>
    <t>2.06.01.08 - Outros Impostos/Taxas/Emolumentos 1 108,69</t>
  </si>
  <si>
    <t>Pagamento CAU/SP</t>
  </si>
  <si>
    <t>2.04.03.11 - Despesas Administrativas 1 210</t>
  </si>
  <si>
    <t>2.04.02.04 - Água e Esgoto 1 975,8</t>
  </si>
  <si>
    <t>2.04.02.04 - Água e Esgoto 1 30,15</t>
  </si>
  <si>
    <t>1.05.01.01 - Entradas de Aportes de Sócios / Investidores 1 200000</t>
  </si>
  <si>
    <t>2.05.01.05 - Despesas e Tarifas Bancárias 1 58,25</t>
  </si>
  <si>
    <t>2.05.01.05 - Despesas e Tarifas Bancárias 1 3,9</t>
  </si>
  <si>
    <t>1.05.04.02 - Saídas de Devoluções de Empréstimos de Sócios / In 1 230000</t>
  </si>
  <si>
    <t>Pagamento NC HOLDING EMPREENDIMENTOS E PARTICIPACOES LTDA.</t>
  </si>
  <si>
    <t>1.05.04.02 - Saídas de Devoluções de Empréstimos de Sócios / In 1 57500</t>
  </si>
  <si>
    <t>Pagamento CONSTRUCOMPANY CONSTRUCAO E INCORPORACAO</t>
  </si>
  <si>
    <t>CONSTRUCOMPANY CONSTRUCAO E INCORPORACAO</t>
  </si>
  <si>
    <t>Retirada Construcompany</t>
  </si>
  <si>
    <t>2.04.03.07 - Despesas com Cartórios e Legalizações 1 1755,38</t>
  </si>
  <si>
    <t>2.09.01.01 - (-) Retenção de IR - Terceiros 1 26,33</t>
  </si>
  <si>
    <t>2.09.01.04 - (-) Retenção de PIS/Cofins/CSLL - Terceiros 1 81,61</t>
  </si>
  <si>
    <t>2.02.03.01 - Assessoria e Consultoria em Projetos Técnicos (Eng 1 40500</t>
  </si>
  <si>
    <t>2.09.01.01 - (-) Retenção de IR - Terceiros 1 607,5</t>
  </si>
  <si>
    <t>2.09.01.04 - (-) Retenção de PIS/Cofins/CSLL - Terceiros 1 1809,34</t>
  </si>
  <si>
    <t>1.05.01.01 - Entradas de Aportes de Sócios / Investidores 1 40000</t>
  </si>
  <si>
    <t>1.05.04.02 - Saídas de Devoluções de Empréstimos de Sócios / In 1 100000</t>
  </si>
  <si>
    <t>1.05.04.02 - Saídas de Devoluções de Empréstimos de Sócios / In 1 400000</t>
  </si>
  <si>
    <t>1.05.01.01 - Entradas de Aportes de Sócios / Investidores 1 131000</t>
  </si>
  <si>
    <t>2.01.01.09 - Custos com Cartórios e Escritura 1 254,76</t>
  </si>
  <si>
    <t>Pagamento MARCOS CESAR DA SILVA.</t>
  </si>
  <si>
    <t>MARCOS CESAR DA SILVA.</t>
  </si>
  <si>
    <t>2.06.01.08 - Outros Impostos/Taxas/Emolumentos 1 197,25</t>
  </si>
  <si>
    <t>Pagamento ASSIMPI- ASSOCIACAO N DOS S S DA MICRO E PEQUENA INDUSTRIA</t>
  </si>
  <si>
    <t>2.06.01.08 - Outros Impostos/Taxas/Emolumentos 1 227,63</t>
  </si>
  <si>
    <t>2.02.03.01 - Assessoria e Consultoria em Projetos Técnicos (Eng 1 27590</t>
  </si>
  <si>
    <t>2.02.03.01 - Assessoria e Consultoria em Projetos Técnicos (Eng 1 30500</t>
  </si>
  <si>
    <t>Pagamento PROLUX ENGENHARIA LTDA</t>
  </si>
  <si>
    <t>PROLUX ENGENHARIA LTDA</t>
  </si>
  <si>
    <t>2.09.01.01 - (-) Retenção de IR - Terceiros 1 457,5</t>
  </si>
  <si>
    <t>Retenção impostos IR 1708 / PROLUX ENGENHARIA LTDA</t>
  </si>
  <si>
    <t>2.09.01.04 - (-) Retenção de PIS/Cofins/CSLL - Terceiros 1 1418,25</t>
  </si>
  <si>
    <t>Retenção impostos CSRF / PROLUX ENGENHARIA LTDA</t>
  </si>
  <si>
    <t>2.02.03.01 - Assessoria e Consultoria em Projetos Técnicos (Eng 1 1500</t>
  </si>
  <si>
    <t>1.05.01.02 - Entrada de Empréstimos de Sócios / Investidores 1 3772933,09</t>
  </si>
  <si>
    <t>Recebimento COMPANHIA PROVINCIA DE SECURITIZACAO</t>
  </si>
  <si>
    <t>Financiamento - Liberação Fundo</t>
  </si>
  <si>
    <t>Resgate de Aplicação ESTORNO DE LANCAMENTO*</t>
  </si>
  <si>
    <t>2.01.01.08 - Custos com ITBI e Prefeitura 1 227827,53</t>
  </si>
  <si>
    <t>2.01.01.08 - Custos com ITBI e Prefeitura 1 225483,19</t>
  </si>
  <si>
    <t>2.01.01.08 - Custos com ITBI e Prefeitura 1 220794,51</t>
  </si>
  <si>
    <t>2.01.01.08 - Custos com ITBI e Prefeitura 1 391505,31</t>
  </si>
  <si>
    <t>2.01.01.04 - Comissão / Corretagens / Intermediação Compra 1 150000</t>
  </si>
  <si>
    <t>2.09.02.01 - Recolhimento de IRRF - Terceiros 1 120</t>
  </si>
  <si>
    <t>2.09.02.01 - Recolhimento de IRRF - Terceiros 1 607,5</t>
  </si>
  <si>
    <t>2.09.02.04 - Recolhimento de PIS/Cofins/CSLL - Terceiros 1 372</t>
  </si>
  <si>
    <t>2.01.01.09 - Custos com Cartórios e Escritura 1 68528,19</t>
  </si>
  <si>
    <t>Pagamento CARTORIO DO 12. TABELIAO DE NOTAS</t>
  </si>
  <si>
    <t>CARTORIO DO 12. TABELIAO DE NOTAS</t>
  </si>
  <si>
    <t>Incorporação - Averbações</t>
  </si>
  <si>
    <t>2.01.01.01 - Aquisição de Terreno 1 1154584,74</t>
  </si>
  <si>
    <t>2.02.03.01 - Assessoria e Consultoria em Projetos Técnicos (Eng 1 10837,42</t>
  </si>
  <si>
    <t>2.09.01.01 - (-) Retenção de IR - Terceiros 1 162,56</t>
  </si>
  <si>
    <t>2.09.01.04 - (-) Retenção de PIS/Cofins/CSLL - Terceiros 1 503,93</t>
  </si>
  <si>
    <t>2.09.02.01 - Recolhimento de IRRF - Terceiros 1 26,33</t>
  </si>
  <si>
    <t>2.02.03.01 - Assessoria e Consultoria em Projetos Técnicos (Eng 1 1604,25</t>
  </si>
  <si>
    <t>2.09.02.04 - Recolhimento de PIS/Cofins/CSLL - Terceiros 1 81,61</t>
  </si>
  <si>
    <t>2.02.03.01 - Assessoria e Consultoria em Projetos Técnicos (Eng 1 4250</t>
  </si>
  <si>
    <t>2.09.01.01 - (-) Retenção de IR - Terceiros 1 63,75</t>
  </si>
  <si>
    <t>2.09.01.04 - (-) Retenção de PIS/Cofins/CSLL - Terceiros 1 197,62</t>
  </si>
  <si>
    <t>2.01.05.14 - Construção de Stand 1 3500</t>
  </si>
  <si>
    <t>Pagamento MAURO LEONATO DE PAULA</t>
  </si>
  <si>
    <t>MAURO LEONATO DE PAULA</t>
  </si>
  <si>
    <t>Marketing - Stand</t>
  </si>
  <si>
    <t>2.01.01.09 - Custos com Cartórios e Escritura 1 170</t>
  </si>
  <si>
    <t>Pagamento CRISTIANO GOMES DA SILVA</t>
  </si>
  <si>
    <t>CRISTIANO GOMES DA SILVA</t>
  </si>
  <si>
    <t>2.02.03.09 - Taxa de Administração (Gestora) 1 170677</t>
  </si>
  <si>
    <t>Despesas Administrativas - Gestão Imobiliária</t>
  </si>
  <si>
    <t>2.02.02.02 - Segurança / Vigilância 1 400</t>
  </si>
  <si>
    <t>Pagamento THE GUARDIAN SERVIÇOS PATRIMONIAL LTDA</t>
  </si>
  <si>
    <t>Terreno - Despesas adicionais</t>
  </si>
  <si>
    <t>2.01.01.09 - Custos com Cartórios e Escritura 1 150</t>
  </si>
  <si>
    <t>2.05.01.01 - Juros s/ Empréstimos 1 120312,43</t>
  </si>
  <si>
    <t>2.05.01.01 - Juros s/ Empréstimos 1 22162,82</t>
  </si>
  <si>
    <t>2.01.05.02 - Confecção de Mídias (Vídeos, Artes gráficas, peças 1 2165</t>
  </si>
  <si>
    <t>COMPANHIA PROVINCIA DE SECURITIZAÇÃO</t>
  </si>
  <si>
    <t>Itaú PS</t>
  </si>
  <si>
    <t>18514-3</t>
  </si>
  <si>
    <t>SISPAG CIA P SECURITIZA</t>
  </si>
  <si>
    <t>TAR MANUT CONTA 08/22</t>
  </si>
  <si>
    <t>TAR MANUT CONTA 09/22</t>
  </si>
  <si>
    <t>SISPAG PIX TRANSFERENCI</t>
  </si>
  <si>
    <t>CRI - Preço de Aquisição Líquido</t>
  </si>
  <si>
    <t>CRI - Prêmio</t>
  </si>
  <si>
    <t>APLICACAO CDB</t>
  </si>
  <si>
    <t>Aplicação / Resgate CDB</t>
  </si>
  <si>
    <t>TAR MANUT CONTA 11/22</t>
  </si>
  <si>
    <t>Despesas</t>
  </si>
  <si>
    <t>TED 237.3396NETCORP INCO</t>
  </si>
  <si>
    <t>Crédito - Realitá</t>
  </si>
  <si>
    <t>TED 237.3396NETCORP SP J</t>
  </si>
  <si>
    <t>Crédito - Guedala</t>
  </si>
  <si>
    <t>TED Entre Contas</t>
  </si>
  <si>
    <t>TED entre contas</t>
  </si>
  <si>
    <t>Ajuste rendimento aplicação</t>
  </si>
  <si>
    <t>01/01/2023 até 31/01/2023</t>
  </si>
  <si>
    <t>2.05.01.05 - Despesas e Tarifas Bancárias 100,00% 11,38</t>
  </si>
  <si>
    <t>Pag. tarifa TED TARIFA BANCARIA PGTO PIX MULTIPAG AR</t>
  </si>
  <si>
    <t>2.01.01.09 - Custos com Cartórios e Escritura 100,00% 62.740,22</t>
  </si>
  <si>
    <t>2.01.01.04 - Comissão / Corretagens / 100,00% 100.000,00</t>
  </si>
  <si>
    <t>2.05.01.05 - Despesas e Tarifas Bancárias 100,00% 11,65</t>
  </si>
  <si>
    <t>2.01.05.08 - Coberturas, Tendas, Toldos e 100,00% 3.375,00</t>
  </si>
  <si>
    <t>2.01.05.08 - Coberturas, Tendas, Toldos e 100,00% 3.500,00</t>
  </si>
  <si>
    <t>Pagamento ECIVALDO OLIVEIRA DE ARAUJO</t>
  </si>
  <si>
    <t>ECIVALDO OLIVEIRA DE ARAUJO</t>
  </si>
  <si>
    <t>2.05.01.05 - Despesas e Tarifas Bancárias 100,00% 87,60</t>
  </si>
  <si>
    <t>2.05.01.05 - Despesas e Tarifas Bancárias 100,00% 23,30</t>
  </si>
  <si>
    <t>2.02.02.02 - Segurança / Vigilância 100,00% 800,00</t>
  </si>
  <si>
    <t>2.03.03.06 - Reembolso Diversos 100,00% 160,00</t>
  </si>
  <si>
    <t>2.02.03.01 - Assessoria e Consultoria em 100,00% 1.946,30</t>
  </si>
  <si>
    <t>2.05.01.05 - Despesas e Tarifas Bancárias 100,00% 34,95</t>
  </si>
  <si>
    <t>2.01.05.14 - Construção de Stand 100,00% 32.600,00</t>
  </si>
  <si>
    <t>Pagamento VALERO TRANSPORTES E LOCACAO DE EQUIPAMENTOS DE TERRAPLANAGEM LTDA</t>
  </si>
  <si>
    <t>VALERO TRANSPORTES E LOCACAO DE EQUIPAMENTOS DE TERRAPLANAGEM LTDA</t>
  </si>
  <si>
    <t>2.02.03.09 - Taxa de Administração (Gestora) 100,00% 170.677,00</t>
  </si>
  <si>
    <t>2.05.01.05 - Despesas e Tarifas Bancárias 100,00% 1,95</t>
  </si>
  <si>
    <t>2.09.02.01 - Recolhimento de IRRF - Terceiros 100,00% 49,90</t>
  </si>
  <si>
    <t>2.09.02.01 - Recolhimento de IRRF - Terceiros 100,00% 63,75</t>
  </si>
  <si>
    <t>2.09.02.04 - Recolhimento de PIS/Cofins/CSLL - 100,00% 1.809,34</t>
  </si>
  <si>
    <t>2.09.02.04 - Recolhimento de PIS/Cofins/CSLL - 100,00% 197,62</t>
  </si>
  <si>
    <t>2.09.02.04 - Recolhimento de PIS/Cofins/CSLL - 100,00% 154,67</t>
  </si>
  <si>
    <t>2.09.02.04 - Recolhimento de PIS/Cofins/CSLL - 100,00% 372,00</t>
  </si>
  <si>
    <t>2.09.02.01 - Recolhimento de IRRF - Terceiros 100,00% 855,37</t>
  </si>
  <si>
    <t>2.01.05.14 - Construção de Stand 100,00% 400,00</t>
  </si>
  <si>
    <t>2.05.01.01 - Juros s/ Empréstimos 100,00% 295.443,20</t>
  </si>
  <si>
    <t>2.09.04.01 - Despesas pagas em nome do 100,00% 8.428,40</t>
  </si>
  <si>
    <t>2.01.01.09 - Custos com Cartórios e Escritura 100,00% 34.581,83</t>
  </si>
  <si>
    <t>2.01.05.01 - Perspectivas/Maquetes 100,00% 165.000,00</t>
  </si>
  <si>
    <t>Pagamento YOB TRIDIMENSIONAL MODELO EM ESCALA COMERCIO E SERVICOS EIRELI</t>
  </si>
  <si>
    <t>YOB TRIDIMENSIONAL MODELO EM ESCALA COMERCIO E SERVICOS EIRELI</t>
  </si>
  <si>
    <t>2.01.05.01 - Perspectivas/Maquetes 100,00% 18.153,00</t>
  </si>
  <si>
    <t>Pagamento REALITY NEGOCIOS EM 3D LTDA</t>
  </si>
  <si>
    <t>REALITY NEGOCIOS EM 3D LTDA</t>
  </si>
  <si>
    <t>2.02.03.01 - Assessoria e Consultoria em 100,00% 9.250,00</t>
  </si>
  <si>
    <t>Pagamento JATOBA MEIO AMBIENTE LTDA.</t>
  </si>
  <si>
    <t>JATOBA MEIO AMBIENTE LTDA.</t>
  </si>
  <si>
    <t>2.09.01.01 - (-) Retenção de IR - Terceiros 100,00% 138,75</t>
  </si>
  <si>
    <t>Retenção impostos IR 1708 / JATOBA MEIO AMBIENTE LTDA.</t>
  </si>
  <si>
    <t>2.09.01.04 - (-) Retenção de PIS/Cofins/CSLL - 100,00% 430,13</t>
  </si>
  <si>
    <t>Retenção impostos CSRF / JATOBA MEIO AMBIENTE LTDA.</t>
  </si>
  <si>
    <t>2.02.03.01 - Assessoria e Consultoria em 100,00% 28.000,00</t>
  </si>
  <si>
    <t>2.09.01.01 - (-) Retenção de IR - Terceiros 100,00% 420,00</t>
  </si>
  <si>
    <t>2.09.01.04 - (-) Retenção de PIS/Cofins/CSLL - 100,00% 1.302,00</t>
  </si>
  <si>
    <t>2.06.01.02 - CSLL 100,00% 50,25</t>
  </si>
  <si>
    <t>2.09.02.01 - Recolhimento de IRRF - Terceiros 100,00% 333,42</t>
  </si>
  <si>
    <t>2.09.02.01 - Recolhimento de IRRF - Terceiros 100,00% 582,31</t>
  </si>
  <si>
    <t>1.05.01.02 - Entrada de Empréstimos de Sócios / 100,00% 1.000.000,00</t>
  </si>
  <si>
    <t>2.02.03.01 - Assessoria e Consultoria em 100,00% 4.250,00</t>
  </si>
  <si>
    <t>2.09.01.01 - (-) Retenção de IR - Terceiros 100,00% 63,75</t>
  </si>
  <si>
    <t>2.09.01.04 - (-) Retenção de PIS/Cofins/CSLL - 100,00% 197,63</t>
  </si>
  <si>
    <t>2.02.03.01 - Assessoria e Consultoria em 100,00% 50.000,00</t>
  </si>
  <si>
    <t>2.02.03.01 - Assessoria e Consultoria em 100,00% 3.240,00</t>
  </si>
  <si>
    <t>2.09.01.01 - (-) Retenção de IR - Terceiros 100,00% 48,60</t>
  </si>
  <si>
    <t>2.09.01.04 - (-) Retenção de PIS/Cofins/CSLL - 100,00% 150,66</t>
  </si>
  <si>
    <t>2.01.05.14 - Construção de Stand 100,00% 1.500,00</t>
  </si>
  <si>
    <t>Pagamento ARLEY LOBATO JUNIOR 15090352810</t>
  </si>
  <si>
    <t>ARLEY LOBATO JUNIOR 15090352810</t>
  </si>
  <si>
    <t>2.01.05.14 - Construção de Stand 100,00% 270.000,00</t>
  </si>
  <si>
    <t>Pagamento LK2 CONSTRUCOES E MONTAGENS LTDA</t>
  </si>
  <si>
    <t>LK2 CONSTRUCOES E MONTAGENS LTDA</t>
  </si>
  <si>
    <t>2.09.01.02 - (-) Retenção de INSS - Terceiros 100,00% 29.700,00</t>
  </si>
  <si>
    <t>Retenção impostos INSS 2631 / LK2 CONSTRUCOES E MONTAGENS LTDA</t>
  </si>
  <si>
    <t>2.01.01.04 - Comissão / Corretagens / 100,00% 159.829,21</t>
  </si>
  <si>
    <t>Pagamento LASTRO SERVICOS E NEGOCIOS IMOBILIARIOS LTDA</t>
  </si>
  <si>
    <t>2.09.01.01 - (-) Retenção de IR - Terceiros 100,00% 2.397,44</t>
  </si>
  <si>
    <t>Retenção impostos IR 1708 / LASTRO SERVICOS E NEGOCIOS IMOBILIARIOS LTDA</t>
  </si>
  <si>
    <t>2.09.01.04 - (-) Retenção de PIS/Cofins/CSLL - 100,00% 7.432,06</t>
  </si>
  <si>
    <t>Retenção impostos CSRF / LASTRO SERVICOS E NEGOCIOS IMOBILIARIOS LTDA</t>
  </si>
  <si>
    <t>2.05.01.05 - Despesas e Tarifas Bancárias 100,00% 81,55</t>
  </si>
  <si>
    <t>2.02.03.01 - Assessoria e Consultoria em 100,00% 40.426,09</t>
  </si>
  <si>
    <t>2.09.01.01 - (-) Retenção de IR - Terceiros 100,00% 607,50</t>
  </si>
  <si>
    <t>2.09.01.04 - (-) Retenção de PIS/Cofins/CSLL - 100,00% 1.809,34</t>
  </si>
  <si>
    <t>Pagamento NOVA PLANO - SUPORTE ADMINISTRATIVO</t>
  </si>
  <si>
    <t>NFSE.005006</t>
  </si>
  <si>
    <t>NOVA PLANO - SUPORTE ADMINISTRATIVO</t>
  </si>
  <si>
    <t>RESG.N1012A</t>
  </si>
  <si>
    <t>Pag. tarifa conta TARIFA MANUTENCAO C/C TAR.MANUT.C/</t>
  </si>
  <si>
    <t>TAR.N1013E</t>
  </si>
  <si>
    <t>Pagamento L P K ARQUITETURA E URBANISMO LTDA</t>
  </si>
  <si>
    <t>NFSE.000122</t>
  </si>
  <si>
    <t>L P K ARQUITETURA E URBANISMO LTDA</t>
  </si>
  <si>
    <t>TAR.N1012A</t>
  </si>
  <si>
    <t>NFSE.001557</t>
  </si>
  <si>
    <t>Retenção impostos IR 1708 / SOILTEC SOLUCOES</t>
  </si>
  <si>
    <t>SOILTEC SOLUCOES</t>
  </si>
  <si>
    <t>Retenção impostos CSRF / SOILTEC SOLUCOES</t>
  </si>
  <si>
    <t>RESG.N101B8</t>
  </si>
  <si>
    <t>DARF.001549</t>
  </si>
  <si>
    <t>DARF.001547</t>
  </si>
  <si>
    <t>DARF.001682</t>
  </si>
  <si>
    <t>DARF.001540</t>
  </si>
  <si>
    <t>JUR.012023</t>
  </si>
  <si>
    <t>REC.202898</t>
  </si>
  <si>
    <t>NFSE.001559</t>
  </si>
  <si>
    <t>TAR.N10152</t>
  </si>
  <si>
    <t>DARF.CSLL 4º</t>
  </si>
  <si>
    <t>TAR MANUT CONTA    12/22</t>
  </si>
  <si>
    <t xml:space="preserve">    RESGATE CDB</t>
  </si>
  <si>
    <t>01/02/2023 até 28/02/2023</t>
  </si>
  <si>
    <t>TAR.N101AB</t>
  </si>
  <si>
    <t>APL.N1013E</t>
  </si>
  <si>
    <t>TAR.N10168</t>
  </si>
  <si>
    <t>Recebimento ESTORNO DE LANCAMENTO*</t>
  </si>
  <si>
    <t>REAP.estorno</t>
  </si>
  <si>
    <t>NFSE.005090</t>
  </si>
  <si>
    <t>CT.EMPRESTIMO FUNDO</t>
  </si>
  <si>
    <t>FAT.000020.</t>
  </si>
  <si>
    <t>Pagamento ADYEN A SERVICO DE FACEBOOK</t>
  </si>
  <si>
    <t>FAT.716664825117361</t>
  </si>
  <si>
    <t>ADYEN A SERVICO DE FACEBOOK</t>
  </si>
  <si>
    <t>TAR.N10194</t>
  </si>
  <si>
    <t>NFSE.004569</t>
  </si>
  <si>
    <t>REC.00118093</t>
  </si>
  <si>
    <t>REC.0320153622</t>
  </si>
  <si>
    <t>Pagamento TRANSPORTES E MUDANCAS PEZIOLO LTDA</t>
  </si>
  <si>
    <t>NFSE.002954</t>
  </si>
  <si>
    <t>NFSE.0003</t>
  </si>
  <si>
    <t>APL.N102E4</t>
  </si>
  <si>
    <t>Pagamento VILLA COLMEIA PAES E CONVENIENCIAS LTDA</t>
  </si>
  <si>
    <t>NF.Panf 2</t>
  </si>
  <si>
    <t>VILLA COLMEIA PAES E CONVENIENCIAS LTDA</t>
  </si>
  <si>
    <t>Pagamento XODO DA PAULISTA PAES E DOCES LTDA</t>
  </si>
  <si>
    <t>FAT.0802023</t>
  </si>
  <si>
    <t>XODO DA PAULISTA PAES E DOCES LTDA</t>
  </si>
  <si>
    <t>Pagamento PRAZER DOS PAES LTDA</t>
  </si>
  <si>
    <t>NF.Planf 3</t>
  </si>
  <si>
    <t>PRAZER DOS PAES LTDA</t>
  </si>
  <si>
    <t>RESG.N10320</t>
  </si>
  <si>
    <t>Recebimento TED DEVOLVIDA* 02-AG.OU CTA DEST. INVALIDA</t>
  </si>
  <si>
    <t>TAR.N1035E</t>
  </si>
  <si>
    <t>TAR.N10372</t>
  </si>
  <si>
    <t>Pagamento PANIFICADORA ESTRELA DO BUTANTA LTDA</t>
  </si>
  <si>
    <t>NF.000100</t>
  </si>
  <si>
    <t>PANIFICADORA ESTRELA DO BUTANTA LTDA</t>
  </si>
  <si>
    <t>Pagamento VENUSCAR ESTACIONAMENTO LTDA</t>
  </si>
  <si>
    <t>REC.00001</t>
  </si>
  <si>
    <t>VENUSCAR ESTACIONAMENTO LTDA</t>
  </si>
  <si>
    <t>NFSE.001129</t>
  </si>
  <si>
    <t>NFSE.002351</t>
  </si>
  <si>
    <t>NFSE.000015</t>
  </si>
  <si>
    <t>Pagamento IVONE AQUINO</t>
  </si>
  <si>
    <t>NF.3544</t>
  </si>
  <si>
    <t>IVONE AQUINO</t>
  </si>
  <si>
    <t>Pagamento JOSE FRANCISCO BEZELGA JUNIOR</t>
  </si>
  <si>
    <t>NF.11393</t>
  </si>
  <si>
    <t>JOSE FRANCISCO BEZELGA JUNIOR</t>
  </si>
  <si>
    <t>Pagamento OTERPREM PREMOLDADOS DE CONCRETO LTDA</t>
  </si>
  <si>
    <t>NF.2127</t>
  </si>
  <si>
    <t>OTERPREM PREMOLDADOS DE CONCRETO LTDA</t>
  </si>
  <si>
    <t>Pagamento AC AREIA E PEDRA EIRELI</t>
  </si>
  <si>
    <t>NF.4200</t>
  </si>
  <si>
    <t>AC AREIA E PEDRA EIRELI</t>
  </si>
  <si>
    <t>NF.4201</t>
  </si>
  <si>
    <t>Pagamento TEMFER MATERIAL DE CONSTRUCAO LTDA</t>
  </si>
  <si>
    <t>NF.139423</t>
  </si>
  <si>
    <t>TEMFER MATERIAL DE CONSTRUCAO LTDA</t>
  </si>
  <si>
    <t>NF.000602</t>
  </si>
  <si>
    <t>Pagamento GLOBAL COMERCIO DE MATERIAIS PARA CONSTRUCAO EIRELI</t>
  </si>
  <si>
    <t>NF.000507</t>
  </si>
  <si>
    <t>GLOBAL COMERCIO DE MATERIAIS PARA CONSTRUCAO EIRELI</t>
  </si>
  <si>
    <t>Pagamento PLASTOLANDIA HIDRAULICA E PLASTICOS INDUSTRIAIS LTDA</t>
  </si>
  <si>
    <t>NF.271445</t>
  </si>
  <si>
    <t>PLASTOLANDIA HIDRAULICA E PLASTICOS INDUSTRIAIS LTDA</t>
  </si>
  <si>
    <t>REC.N.177/EXERC.2023</t>
  </si>
  <si>
    <t>Pagamento MAGAZINE LUIZA S/A</t>
  </si>
  <si>
    <t>NF.9988904580141</t>
  </si>
  <si>
    <t>MAGAZINE LUIZA S/A</t>
  </si>
  <si>
    <t>TAR.N10154</t>
  </si>
  <si>
    <t>TAR.N1024A</t>
  </si>
  <si>
    <t>Pagamento ARIANE MORENO PEREIRA SILVA 43435682884</t>
  </si>
  <si>
    <t>REC.140223</t>
  </si>
  <si>
    <t>ARIANE MORENO PEREIRA SILVA 43435682884</t>
  </si>
  <si>
    <t>Pagamento UNIAR COMERCIO DE ELETRO- ELETRONICOS E SERVICOS LTDA</t>
  </si>
  <si>
    <t>NFSE.9932701</t>
  </si>
  <si>
    <t>UNIAR COMERCIO DE ELETRO- ELETRONICOS E SERVICOS LTDA</t>
  </si>
  <si>
    <t>Pagamento KAR VIA PARK ESTACIONAMENTO E GARAGENS LTDA</t>
  </si>
  <si>
    <t>REC.8401</t>
  </si>
  <si>
    <t>KAR VIA PARK ESTACIONAMENTO E GARAGENS LTDA</t>
  </si>
  <si>
    <t>Pagamento ROFER GASTRONOMIA E EVENTOS LTDA</t>
  </si>
  <si>
    <t>REC.150223</t>
  </si>
  <si>
    <t>ROFER GASTRONOMIA E EVENTOS LTDA</t>
  </si>
  <si>
    <t>TAR.N102B4</t>
  </si>
  <si>
    <t>TAR.N102C8</t>
  </si>
  <si>
    <t>TAR.N102F0</t>
  </si>
  <si>
    <t>Pagamento LEROY MERLIN COMPANHIA BRASILEIRA DE BRICOLAGEM</t>
  </si>
  <si>
    <t>LEROY MERLIN COMPANHIA BRASILEIRA DE BRICOLAGEM</t>
  </si>
  <si>
    <t>Pagamento HPM - COMUNICACAO VISUAL LTDA</t>
  </si>
  <si>
    <t>NFSE.002117</t>
  </si>
  <si>
    <t>HPM - COMUNICACAO VISUAL LTDA</t>
  </si>
  <si>
    <t>DARF.002279</t>
  </si>
  <si>
    <t>DARF.003099</t>
  </si>
  <si>
    <t>DARF.003474</t>
  </si>
  <si>
    <t>DARF.000141</t>
  </si>
  <si>
    <t>DARF.004569</t>
  </si>
  <si>
    <t>Pagamento Instituto Nacional de Seguridade Social</t>
  </si>
  <si>
    <t>GPS.5492</t>
  </si>
  <si>
    <t>DARF.000957</t>
  </si>
  <si>
    <t>DARF.000247</t>
  </si>
  <si>
    <t>REC.PROMISSORIA 02</t>
  </si>
  <si>
    <t>TAR.N1016C</t>
  </si>
  <si>
    <t>REC.INCORP 022023</t>
  </si>
  <si>
    <t>NFSE.084701</t>
  </si>
  <si>
    <t>Pagamento D.G.G AMBIENTAL LTDA</t>
  </si>
  <si>
    <t>NF.001325</t>
  </si>
  <si>
    <t>D.G.G AMBIENTAL LTDA</t>
  </si>
  <si>
    <t>REC.200223</t>
  </si>
  <si>
    <t>Pagamento MJA COMERCIO DE GESSO E MATERIAIS PARA CONSTRUCAO EIRELI</t>
  </si>
  <si>
    <t>NF.23124</t>
  </si>
  <si>
    <t>MJA COMERCIO DE GESSO E MATERIAIS PARA CONSTRUCAO EIRELI</t>
  </si>
  <si>
    <t>Pagamento JULIO VIDROS LTDA</t>
  </si>
  <si>
    <t>NF.000009</t>
  </si>
  <si>
    <t>JULIO VIDROS LTDA</t>
  </si>
  <si>
    <t>Pagamento ONLES FABRICACAO, COMERCIO E MONTAGEM DE MOVEIS E DECORACOES EIRELI</t>
  </si>
  <si>
    <t>NF.000768</t>
  </si>
  <si>
    <t>ONLES FABRICACAO, COMERCIO E MONTAGEM DE MOVEIS E DECORACOES EIRELI</t>
  </si>
  <si>
    <t>Pagamento ALGE METALURGICA LTDA</t>
  </si>
  <si>
    <t>NF.85153</t>
  </si>
  <si>
    <t>ALGE METALURGICA LTDA</t>
  </si>
  <si>
    <t>NF.212918</t>
  </si>
  <si>
    <t>RESG.N10248</t>
  </si>
  <si>
    <t>Pagamento TICKET SOLUCOES HDFGT S/A</t>
  </si>
  <si>
    <t>NF.11405760</t>
  </si>
  <si>
    <t>TICKET SOLUCOES HDFGT S/A</t>
  </si>
  <si>
    <t>Pagamento SUELLEN APARECIDA CONDOR</t>
  </si>
  <si>
    <t>NF.26</t>
  </si>
  <si>
    <t>SUELLEN APARECIDA CONDOR</t>
  </si>
  <si>
    <t>TAR.N102E0</t>
  </si>
  <si>
    <t>TAR.N102CC</t>
  </si>
  <si>
    <t>Pagamento CENTRO AUTOMOTIVO JARDIM DO ESTADIO LTDA</t>
  </si>
  <si>
    <t>FAT.1993-2023</t>
  </si>
  <si>
    <t>CENTRO AUTOMOTIVO JARDIM DO ESTADIO LTDA</t>
  </si>
  <si>
    <t>Pagto juros CENTRO AUTOMOTIVO JARDIM DO ESTADIO LTDA</t>
  </si>
  <si>
    <t>NF.053117</t>
  </si>
  <si>
    <t>NF.139775</t>
  </si>
  <si>
    <t>Pagamento CAPELLA PRODUÇÕES E EVENTOS</t>
  </si>
  <si>
    <t>NFSE.240223</t>
  </si>
  <si>
    <t>JUR.0223</t>
  </si>
  <si>
    <t>REC.2021043</t>
  </si>
  <si>
    <t>Pagamento DECORWATTS ELETRICA E ILUMINACAO LTDA</t>
  </si>
  <si>
    <t>NF.121862</t>
  </si>
  <si>
    <t>DECORWATTS ELETRICA E ILUMINACAO LTDA</t>
  </si>
  <si>
    <t>Pagamento MOBEL COMERCIO DE MOVEIS E OBJETOS LTDA</t>
  </si>
  <si>
    <t>NF.001225</t>
  </si>
  <si>
    <t>Pagamento MARCELA DOS SANTOS SALVIATI</t>
  </si>
  <si>
    <t>REC.240223</t>
  </si>
  <si>
    <t>MARCELA DOS SANTOS SALVIATI</t>
  </si>
  <si>
    <t>RESG.N1013E</t>
  </si>
  <si>
    <t>TAR.N10166</t>
  </si>
  <si>
    <t>TAR.N1017A</t>
  </si>
  <si>
    <t>Pagamento GIOVANNA FERRAZ GONSALVES DOS SANTOS</t>
  </si>
  <si>
    <t>NF.000.008</t>
  </si>
  <si>
    <t>GIOVANNA FERRAZ GONSALVES DOS SANTOS</t>
  </si>
  <si>
    <t>NFSE.000.025</t>
  </si>
  <si>
    <t>Pagamento E.M.O. SONORIZACAO PROFISSIONAL E EVENTOS LTDA</t>
  </si>
  <si>
    <t>NFSE.5563</t>
  </si>
  <si>
    <t>E.M.O. SONORIZACAO PROFISSIONAL E EVENTOS LTDA</t>
  </si>
  <si>
    <t>NF.1082104</t>
  </si>
  <si>
    <t>NF.23172</t>
  </si>
  <si>
    <t>Pagamento V.G.F. COMERCIAL DE FERRAGENS E MONTAGENS LTDA</t>
  </si>
  <si>
    <t>NF.016463</t>
  </si>
  <si>
    <t>V.G.F. COMERCIAL DE FERRAGENS E MONTAGENS LTDA</t>
  </si>
  <si>
    <t>Pagamento STATUS COMERCIO DE FERRAGENS E METAIS LTDA</t>
  </si>
  <si>
    <t>NF.23129</t>
  </si>
  <si>
    <t>STATUS COMERCIO DE FERRAGENS E METAIS LTDA</t>
  </si>
  <si>
    <t>Pagamento WRC - HIDRAULICOS, LOUCAS E METAIS LTDA</t>
  </si>
  <si>
    <t>NF.006.699</t>
  </si>
  <si>
    <t>WRC - HIDRAULICOS, LOUCAS E METAIS LTDA</t>
  </si>
  <si>
    <t>Pagamento OPERADORA DE SHOPPING CENTER ELDORADO LTDA</t>
  </si>
  <si>
    <t>CT.150927</t>
  </si>
  <si>
    <t>OPERADORA DE SHOPPING CENTER ELDORADO LTDA</t>
  </si>
  <si>
    <t>NFSE.000065</t>
  </si>
  <si>
    <t>TAR.N10140</t>
  </si>
  <si>
    <t>Pagamento ALDEMIR SILVA FORRO</t>
  </si>
  <si>
    <t>NFSE.000390</t>
  </si>
  <si>
    <t>ALDEMIR SILVA FORRO</t>
  </si>
  <si>
    <t>NFSE.005503</t>
  </si>
  <si>
    <t>Pagamento ALBERTO RATOLA DE AZEVEDO</t>
  </si>
  <si>
    <t>NFSE.000773</t>
  </si>
  <si>
    <t>ALBERTO RATOLA DE AZEVEDO</t>
  </si>
  <si>
    <t>Retenção impostos IR 1708 / ALBERTO RATOLA DE AZEVEDO</t>
  </si>
  <si>
    <t>Retenção impostos CSRF / ALBERTO RATOLA DE AZEVEDO</t>
  </si>
  <si>
    <t>NFSE.000255</t>
  </si>
  <si>
    <t>Pagamento OFICINA DO TAPETE COMERCIO E RESTAURACAO LTDA</t>
  </si>
  <si>
    <t>NF.004183</t>
  </si>
  <si>
    <t>Pagamento FRANCISCO VIEIRA COSTA OBRAS DE ACABAMENTO</t>
  </si>
  <si>
    <t>NFSE.000287</t>
  </si>
  <si>
    <t>FRANCISCO VIEIRA COSTA OBRAS DE ACABAMENTO</t>
  </si>
  <si>
    <t>Retenção impostos INSS 2631 / FRANCISCO VIEIRA COSTA OBRAS DE ACABAMENTO</t>
  </si>
  <si>
    <t>NF.004234</t>
  </si>
  <si>
    <t>NFSE.000389</t>
  </si>
  <si>
    <t>Pagamento PITANGUI MOLDURAS E DECORACOES LTDA.</t>
  </si>
  <si>
    <t>NFSE.626741</t>
  </si>
  <si>
    <t>REC.280223</t>
  </si>
  <si>
    <t>Pagamento MADEIRA NOBRE MOVELARIA LTDA</t>
  </si>
  <si>
    <t>NF.000096</t>
  </si>
  <si>
    <t>MADEIRA NOBRE MOVELARIA LTDA</t>
  </si>
  <si>
    <t>Pagamento ARMECANICA LOCACAO DE EQUIPAMENTOS LTDA.</t>
  </si>
  <si>
    <t>FAT.045903</t>
  </si>
  <si>
    <t>ARMECANICA LOCACAO DE EQUIPAMENTOS LTDA.</t>
  </si>
  <si>
    <t>CT.TOLEDO BARBOSA 424</t>
  </si>
  <si>
    <t>NFSE.005091</t>
  </si>
  <si>
    <t>Pagamento PATIENS TREINAMENTO E AVALIACAO EM SISTEMA DE GESTAO E SUSTENTABILIDADE LTDA</t>
  </si>
  <si>
    <t>NFSE.000383</t>
  </si>
  <si>
    <t>PATIENS TREINAMENTO E AVALIACAO EM SISTEMA DE GESTAO E SUSTENTABILIDADE LTDA</t>
  </si>
  <si>
    <t>DARE.230590013516155</t>
  </si>
  <si>
    <t>REC.00118094</t>
  </si>
  <si>
    <t>TAR.N101CE</t>
  </si>
  <si>
    <t>NFSE.144</t>
  </si>
  <si>
    <t>Desconto obtido PLANET APP DESENVOLVIMENTO E SERVICOS S/S LTDA.</t>
  </si>
  <si>
    <t>CT.022023</t>
  </si>
  <si>
    <t>NFSE.000124</t>
  </si>
  <si>
    <t>NFSE.001573</t>
  </si>
  <si>
    <t>NFSE.001571</t>
  </si>
  <si>
    <t>RESG.N1020A</t>
  </si>
  <si>
    <t>DARF.001557</t>
  </si>
  <si>
    <t>DARF.001559</t>
  </si>
  <si>
    <t>REC.9148658</t>
  </si>
  <si>
    <t>JUR.022023.</t>
  </si>
  <si>
    <t>REC.2021042</t>
  </si>
  <si>
    <t>RESG.N100FF</t>
  </si>
  <si>
    <t>TAR.N10129</t>
  </si>
  <si>
    <t>APOR.240223</t>
  </si>
  <si>
    <t>TAR MANUT CONTA    01/23</t>
  </si>
  <si>
    <t>TED 237.3396.NETCORP R I</t>
  </si>
  <si>
    <t>TED 237.3396.NETCORP S P</t>
  </si>
  <si>
    <t>SISPAG  CIA PROV SECURIT</t>
  </si>
  <si>
    <t>01/03/2023 até 31/03/2023</t>
  </si>
  <si>
    <t>Pagamento J.E LIMA CONSTRUCOES</t>
  </si>
  <si>
    <t>NFSE.000225</t>
  </si>
  <si>
    <t>J.E LIMA CONSTRUCOES</t>
  </si>
  <si>
    <t>Construção - Custo de Obra</t>
  </si>
  <si>
    <t>Obra</t>
  </si>
  <si>
    <t>Retenção impostos INSS 3,5 / J.E LIMA CONSTRUCOES</t>
  </si>
  <si>
    <t>Pagamento PROJETO X E CONSULTORIA EMPRESARIAL</t>
  </si>
  <si>
    <t>NFSE.00018</t>
  </si>
  <si>
    <t>PROJETO X E CONSULTORIA EMPRESARIAL</t>
  </si>
  <si>
    <t>Pagamento BLUE STEEL SOCIEDADE UNIPESSOAL</t>
  </si>
  <si>
    <t>NF.000645</t>
  </si>
  <si>
    <t>BLUE STEEL SOCIEDADE UNIPESSOAL</t>
  </si>
  <si>
    <t>2.14.02.03 - Decoração</t>
  </si>
  <si>
    <t>Pagamento DOLCE LUCE COMERCIO DE ILUMINACAO</t>
  </si>
  <si>
    <t>NF.001188</t>
  </si>
  <si>
    <t>DOLCE LUCE COMERCIO DE ILUMINACAO</t>
  </si>
  <si>
    <t>TAR.N10228</t>
  </si>
  <si>
    <t>140 - JD GUEDALA</t>
  </si>
  <si>
    <t>Pagamento DFN CAIXAS PLASTICAS EIRELI</t>
  </si>
  <si>
    <t>REC.22432</t>
  </si>
  <si>
    <t>DFN CAIXAS PLASTICAS EIRELI</t>
  </si>
  <si>
    <t>Pagamento FAZENDA DOS PAES CONVENIENCIAS LTDA</t>
  </si>
  <si>
    <t>REC.010323</t>
  </si>
  <si>
    <t>FAZENDA DOS PAES CONVENIENCIAS LTDA</t>
  </si>
  <si>
    <t>2.14.01.07 - Café da Manhã - Stand de Vendas</t>
  </si>
  <si>
    <t>NFSE.11856738</t>
  </si>
  <si>
    <t>Pagamento ARGETAX ADMINISTRACAO E</t>
  </si>
  <si>
    <t>ARGETAX ADMINISTRACAO E</t>
  </si>
  <si>
    <t>Pagamento LOJA DE CONVENIENCIA  LE GRAIN LTDA</t>
  </si>
  <si>
    <t>REC.1244885</t>
  </si>
  <si>
    <t>LOJA DE CONVENIENCIA LE GRAIN LTDA</t>
  </si>
  <si>
    <t>Pagamento CONSELHO REGIONAL DE ENGENHARIA E</t>
  </si>
  <si>
    <t>REC.28027180230</t>
  </si>
  <si>
    <t>CONSELHO REGIONAL DE ENGENHARIA E</t>
  </si>
  <si>
    <t>Pagamento IMIGRANTES MERCANTIL EIRELI</t>
  </si>
  <si>
    <t>REC.3001490</t>
  </si>
  <si>
    <t>REC.18005692</t>
  </si>
  <si>
    <t>Pagamento NORSK EMPREENDIMENTOS E</t>
  </si>
  <si>
    <t>NORSK EMPREENDIMENTOS E</t>
  </si>
  <si>
    <t>Pagamento LASTRO SERVICOS E NEGOCIOS</t>
  </si>
  <si>
    <t>NFSE.000144</t>
  </si>
  <si>
    <t>LASTRO SERVICOS E NEGOCIOS</t>
  </si>
  <si>
    <t>Retenção impostos IR 1708 / LASTRO SERVICOS E</t>
  </si>
  <si>
    <t>LASTRO SERVICOS E</t>
  </si>
  <si>
    <t>Retenção impostos CSRF / LASTRO SERVICOS E</t>
  </si>
  <si>
    <t>Pagamento NESTLE BRASIL LTDA.</t>
  </si>
  <si>
    <t>NF.100138156930</t>
  </si>
  <si>
    <t>NESTLE BRASIL LTDA.</t>
  </si>
  <si>
    <t>NFSE.002956</t>
  </si>
  <si>
    <t>TAR.N1023E</t>
  </si>
  <si>
    <t>TAR.N101EC</t>
  </si>
  <si>
    <t>TAR.N10202</t>
  </si>
  <si>
    <t>TAR.N10216</t>
  </si>
  <si>
    <t>Pagamento NOVA MEGA COMERCIO DE FERRO E ACO</t>
  </si>
  <si>
    <t>NF.4710</t>
  </si>
  <si>
    <t>NOVA MEGA COMERCIO DE FERRO E ACO</t>
  </si>
  <si>
    <t>Pagamento TGS COMERCIO VAREJISTA DE FERRO EIRELI</t>
  </si>
  <si>
    <t>NF.000 2809</t>
  </si>
  <si>
    <t>TGS COMERCIO VAREJISTA DE FERRO EIRELI</t>
  </si>
  <si>
    <t>NFSE.005168</t>
  </si>
  <si>
    <t>TAR.N1017E</t>
  </si>
  <si>
    <t>TAR.N101AA</t>
  </si>
  <si>
    <t>TAR.N101C0</t>
  </si>
  <si>
    <t>TAR.N101D4</t>
  </si>
  <si>
    <t>REC.orç 3581</t>
  </si>
  <si>
    <t>NFSE.020323</t>
  </si>
  <si>
    <t>NFSE.000038</t>
  </si>
  <si>
    <t>Pagamento SEMEART COMERCIAL E PAISAGISMO LTDA</t>
  </si>
  <si>
    <t>NFSE.000654</t>
  </si>
  <si>
    <t>SEMEART COMERCIAL E PAISAGISMO LTDA</t>
  </si>
  <si>
    <t>Pagamento PBTECH COMERCIO E SERVICOS DE</t>
  </si>
  <si>
    <t>NF.46500</t>
  </si>
  <si>
    <t>PBTECH COMERCIO E SERVICOS DE</t>
  </si>
  <si>
    <t>NF.140187</t>
  </si>
  <si>
    <t>TAR.N10156</t>
  </si>
  <si>
    <t>TAR.N10182</t>
  </si>
  <si>
    <t>TAR.N10198</t>
  </si>
  <si>
    <t>TAR.N101AE</t>
  </si>
  <si>
    <t>Pagamento KAR VIA PARK ESTACIONAMENTO E</t>
  </si>
  <si>
    <t>KAR VIA PARK ESTACIONAMENTO E</t>
  </si>
  <si>
    <t>NFSE.000183</t>
  </si>
  <si>
    <t>PLANET APP DESENVOLVIMENTO E</t>
  </si>
  <si>
    <t>Pagamento THE GUARDIAN SERVIÇOS PATRIMONIAL</t>
  </si>
  <si>
    <t>THE GUARDIAN SERVIÇOS PATRIMONIAL</t>
  </si>
  <si>
    <t>Pagamento MJA COMERCIO DE GESSO E MATERIAIS</t>
  </si>
  <si>
    <t>NF.23235</t>
  </si>
  <si>
    <t>MJA COMERCIO DE GESSO E MATERIAIS</t>
  </si>
  <si>
    <t>Pagamento COBREFLEX INDUSTRIA, DISTRIBUICAO E</t>
  </si>
  <si>
    <t>NF.47795</t>
  </si>
  <si>
    <t>COBREFLEX INDUSTRIA, DISTRIBUICAO E</t>
  </si>
  <si>
    <t>NF.006.726</t>
  </si>
  <si>
    <t>NFSE.004589</t>
  </si>
  <si>
    <t>NFSE.0203</t>
  </si>
  <si>
    <t>Desp Comerciais - Comissão</t>
  </si>
  <si>
    <t>NF.260276</t>
  </si>
  <si>
    <t>SOEDRAL SOCIEDADE ELETRICA HIDRAULICA</t>
  </si>
  <si>
    <t>TAR.N10538</t>
  </si>
  <si>
    <t>TAR.N10560</t>
  </si>
  <si>
    <t>NF.477572</t>
  </si>
  <si>
    <t>ATLANTA MATERIAS PARA CONSTRUCAO</t>
  </si>
  <si>
    <t>Pagamento OTERPREM PREMOLDADOS DE CONCRETO</t>
  </si>
  <si>
    <t>NF.213683</t>
  </si>
  <si>
    <t>OTERPREM PREMOLDADOS DE CONCRETO</t>
  </si>
  <si>
    <t>NFSE.080323</t>
  </si>
  <si>
    <t>TAR.N1058A</t>
  </si>
  <si>
    <t>Pagamento W R MOREIRA COMERCIO DE BRINDES E</t>
  </si>
  <si>
    <t>NF.008640</t>
  </si>
  <si>
    <t>W R MOREIRA COMERCIO DE BRINDES E</t>
  </si>
  <si>
    <t>Pagamento L.S. VIDROS EIRELI</t>
  </si>
  <si>
    <t>NF.000371</t>
  </si>
  <si>
    <t>L.S. VIDROS EIRELI</t>
  </si>
  <si>
    <t>Pagamento ADRIANA FERNANDES COMERCIO DE</t>
  </si>
  <si>
    <t>NF.100768</t>
  </si>
  <si>
    <t>ADRIANA FERNANDES COMERCIO DE</t>
  </si>
  <si>
    <t>REC.000020</t>
  </si>
  <si>
    <t>REC.</t>
  </si>
  <si>
    <t>RESG.N105F0</t>
  </si>
  <si>
    <t>TAR.N10630</t>
  </si>
  <si>
    <t>Pagamento ELETRICA VERLY SERVICOS E COMERCIO DE</t>
  </si>
  <si>
    <t>NF.001366</t>
  </si>
  <si>
    <t>ELETRICA VERLY SERVICOS E COMERCIO DE</t>
  </si>
  <si>
    <t>NFSE.003472</t>
  </si>
  <si>
    <t>Retenção impostos INSS 2631 / ELETRICA VERLY</t>
  </si>
  <si>
    <t>ELETRICA VERLY</t>
  </si>
  <si>
    <t>Pagamento PASSONI SERVICOS LTDA.</t>
  </si>
  <si>
    <t>NFSE.002246</t>
  </si>
  <si>
    <t>PASSONI SERVICOS LTDA.</t>
  </si>
  <si>
    <t>NF.48167</t>
  </si>
  <si>
    <t>NF.23263</t>
  </si>
  <si>
    <t>NFSE.100323</t>
  </si>
  <si>
    <t>REC.000590</t>
  </si>
  <si>
    <t>Pagamento PREFEITURA DO MUNICIPIO DE SAO PAULO -</t>
  </si>
  <si>
    <t>DAM.ISS 022023</t>
  </si>
  <si>
    <t>PREFEITURA DO MUNICIPIO DE SAO PAULO -</t>
  </si>
  <si>
    <t>REC.2527</t>
  </si>
  <si>
    <t>2.14.01.14 - Aparelhos, Computadores e</t>
  </si>
  <si>
    <t>Pagamento CARTUCHOS DO BRASIL &amp; INFORMATICA</t>
  </si>
  <si>
    <t>NFSE.004607</t>
  </si>
  <si>
    <t>CARTUCHOS DO BRASIL &amp; INFORMATICA</t>
  </si>
  <si>
    <t>TAR.N10180</t>
  </si>
  <si>
    <t>Pagamento ADSPLAY MIDIA LTDA</t>
  </si>
  <si>
    <t>NFSE.000002</t>
  </si>
  <si>
    <t>ADSPLAY MIDIA LTDA</t>
  </si>
  <si>
    <t>NF.18877594</t>
  </si>
  <si>
    <t>Pagamento VILLAGGIO PIZZAS LTDA</t>
  </si>
  <si>
    <t>CF.1265418</t>
  </si>
  <si>
    <t>VILLAGGIO PIZZAS LTDA</t>
  </si>
  <si>
    <t>NF.100323</t>
  </si>
  <si>
    <t>2.02.03.12 - Assessoria e Consultoria (</t>
  </si>
  <si>
    <t>Pagamento PREFEITURA DA CIDADE DE SÃO PAULO -</t>
  </si>
  <si>
    <t>DAM.</t>
  </si>
  <si>
    <t>PREFEITURA DA CIDADE DE SÃO PAULO -</t>
  </si>
  <si>
    <t>2.14.01.10 - Produção de material Comunicação</t>
  </si>
  <si>
    <t>NFSE.016121</t>
  </si>
  <si>
    <t>NF.000615</t>
  </si>
  <si>
    <t>Pagamento STATUS COMERCIO DE FERRAGENS E</t>
  </si>
  <si>
    <t>NF.23476</t>
  </si>
  <si>
    <t>STATUS COMERCIO DE FERRAGENS E</t>
  </si>
  <si>
    <t>Pagamento ARIANE MORENO PEREIRA SILVA</t>
  </si>
  <si>
    <t>ARIANE MORENO PEREIRA SILVA</t>
  </si>
  <si>
    <t>NFSE.003164</t>
  </si>
  <si>
    <t>NF.140323</t>
  </si>
  <si>
    <t>Pagamento FERRAGENS FLORESTA LTDA</t>
  </si>
  <si>
    <t>NF.283740</t>
  </si>
  <si>
    <t>FERRAGENS FLORESTA LTDA</t>
  </si>
  <si>
    <t>TAR.N101C4</t>
  </si>
  <si>
    <t>Pagamento MERC - COMERCIO DE MATERIAS PARA</t>
  </si>
  <si>
    <t>NF.108109</t>
  </si>
  <si>
    <t>MERC - COMERCIO DE MATERIAS PARA</t>
  </si>
  <si>
    <t>NF.108087</t>
  </si>
  <si>
    <t>Pagamento DECORACE ARTE &amp; DESIGN EM FERRO E</t>
  </si>
  <si>
    <t>NF.000647</t>
  </si>
  <si>
    <t>DECORACE ARTE &amp; DESIGN EM FERRO E</t>
  </si>
  <si>
    <t>NFSE.0001028</t>
  </si>
  <si>
    <t>NFSE.001029</t>
  </si>
  <si>
    <t>NFSE.001033</t>
  </si>
  <si>
    <t>Pagamento FAMA REFRIGERACAO E AR CONDICIONADO</t>
  </si>
  <si>
    <t>NFSE.1579</t>
  </si>
  <si>
    <t>FAMA REFRIGERACAO E AR CONDICIONADO</t>
  </si>
  <si>
    <t>NFSE.002124</t>
  </si>
  <si>
    <t>Pagamento SERVICOS DE PAISAGISMO E JARDINAGEM</t>
  </si>
  <si>
    <t>NFSE.000239</t>
  </si>
  <si>
    <t>SERVICOS DE PAISAGISMO E JARDINAGEM</t>
  </si>
  <si>
    <t>Pagamento LEONARDO LUCIO DE MORAES 35510104805</t>
  </si>
  <si>
    <t>NFSE.001804</t>
  </si>
  <si>
    <t>LEONARDO LUCIO DE MORAES 35510104805</t>
  </si>
  <si>
    <t>Retenção impostos INSS 2631 / LEONARDO LUCIO DE</t>
  </si>
  <si>
    <t>LEONARDO LUCIO DE</t>
  </si>
  <si>
    <t>Pagamento FERNANDA MARQUES ARQUITETO</t>
  </si>
  <si>
    <t>NFSE.001136</t>
  </si>
  <si>
    <t>FERNANDA MARQUES ARQUITETO</t>
  </si>
  <si>
    <t>Pagamento DANIEL TRISTAO MORGATO</t>
  </si>
  <si>
    <t>NFSE.000.001</t>
  </si>
  <si>
    <t>DANIEL TRISTAO MORGATO</t>
  </si>
  <si>
    <t>NFSE.000245</t>
  </si>
  <si>
    <t>NFSE.001039</t>
  </si>
  <si>
    <t>Retenção impostos IR 1708 / JATOBA MEIO AMBIENTE</t>
  </si>
  <si>
    <t>JATOBA MEIO AMBIENTE</t>
  </si>
  <si>
    <t>NFSE.007309</t>
  </si>
  <si>
    <t>2.14.01.13 - Produção de Vídeos</t>
  </si>
  <si>
    <t>Pagamento MANEXT PROMOCOES E EVENTOS</t>
  </si>
  <si>
    <t>MANEXT PROMOCOES E EVENTOS</t>
  </si>
  <si>
    <t>Pagamento PREFEITURA MUNICIPAL DE SAO PAULO -</t>
  </si>
  <si>
    <t>REC.N.177/</t>
  </si>
  <si>
    <t>PREFEITURA MUNICIPAL DE SAO PAULO -</t>
  </si>
  <si>
    <t>2.02.05.02 - (-) Devolução de Adiantamento aos</t>
  </si>
  <si>
    <t>DEV.15032023</t>
  </si>
  <si>
    <t>Pag. tarifa conta TARIFA BANCARIA PLANO EMPRES FACIL</t>
  </si>
  <si>
    <t>TAR.N1022C</t>
  </si>
  <si>
    <t>TAR.150323</t>
  </si>
  <si>
    <t>NF.48614</t>
  </si>
  <si>
    <t>NF.214194</t>
  </si>
  <si>
    <t>2.02.03.06 - Assessoria e Consultoria em TI</t>
  </si>
  <si>
    <t>Pagamento DESK TI SOLUCOES EM TECNOLOGIA LTDA</t>
  </si>
  <si>
    <t>NFSE.000062</t>
  </si>
  <si>
    <t>Pagamento 2M2N COMERCIO DE EQUIPAMENTOS</t>
  </si>
  <si>
    <t>NF.169078</t>
  </si>
  <si>
    <t>2M2N COMERCIO DE EQUIPAMENTOS</t>
  </si>
  <si>
    <t>Pagamento MADE NOVA MADEIRAS LTDA</t>
  </si>
  <si>
    <t>NF.029.793</t>
  </si>
  <si>
    <t>MADE NOVA MADEIRAS LTDA</t>
  </si>
  <si>
    <t>NF.23339</t>
  </si>
  <si>
    <t>NF.001229</t>
  </si>
  <si>
    <t>NFSE.,85053</t>
  </si>
  <si>
    <t>2.15.01.01 - Taxa de Gestão</t>
  </si>
  <si>
    <t>Pagamento NC HOLDING EMPREENDIMENTOS E</t>
  </si>
  <si>
    <t>REC.TAX 032023</t>
  </si>
  <si>
    <t>Pagamento ALEGRA PRODUCAO DE CONTEUDO LTDA</t>
  </si>
  <si>
    <t>NFSE.002301</t>
  </si>
  <si>
    <t>ALEGRA PRODUCAO DE CONTEUDO LTDA</t>
  </si>
  <si>
    <t>CF.oferta ativa 1</t>
  </si>
  <si>
    <t>Pagamento E.M.O. SONORIZACAO PROFISSIONAL E</t>
  </si>
  <si>
    <t>E.M.O. SONORIZACAO PROFISSIONAL E</t>
  </si>
  <si>
    <t>NF.000.372</t>
  </si>
  <si>
    <t>NF.140942</t>
  </si>
  <si>
    <t>DARF.003164</t>
  </si>
  <si>
    <t>FAT.491316150</t>
  </si>
  <si>
    <t>ELETROPAULO METROPOLITANA</t>
  </si>
  <si>
    <t>DARF.002351</t>
  </si>
  <si>
    <t>DARF.004589</t>
  </si>
  <si>
    <t>DARF.000144</t>
  </si>
  <si>
    <t>DARF.000255</t>
  </si>
  <si>
    <t>GPS.000287</t>
  </si>
  <si>
    <t>GPS.005503</t>
  </si>
  <si>
    <t>Pagamento INSS RETIDO DE TERCEIROS</t>
  </si>
  <si>
    <t>DARF.000225</t>
  </si>
  <si>
    <t>DARF.000773</t>
  </si>
  <si>
    <t>GPS.001804</t>
  </si>
  <si>
    <t>GPS.003472</t>
  </si>
  <si>
    <t>TAR.N101A8</t>
  </si>
  <si>
    <t>NFSE.11420528</t>
  </si>
  <si>
    <t>2.01.05.09 - Marketing Digital / Site</t>
  </si>
  <si>
    <t>Pagamento TIAGO DO BU LOURENÇO</t>
  </si>
  <si>
    <t>REC.200323</t>
  </si>
  <si>
    <t>TIAGO DO BU LOURENÇO</t>
  </si>
  <si>
    <t>NFSE.000391</t>
  </si>
  <si>
    <t>CF.oferta ativa 2</t>
  </si>
  <si>
    <t>NFSE.200323</t>
  </si>
  <si>
    <t>NFSE.002201</t>
  </si>
  <si>
    <t>Pagamento PANIFICADORA BONJARDIM LTDA</t>
  </si>
  <si>
    <t>PANIFICADORA BONJARDIM LTDA</t>
  </si>
  <si>
    <t>Pagamento CASA BRANCA DO MORUMBI PAES E DOCES</t>
  </si>
  <si>
    <t>CASA BRANCA DO MORUMBI PAES E DOCES</t>
  </si>
  <si>
    <t>REC.002620</t>
  </si>
  <si>
    <t>Pagamento LAVILLE DOIS PAES E DOCES LTDA</t>
  </si>
  <si>
    <t>REC.210323</t>
  </si>
  <si>
    <t>LAVILLE DOIS PAES E DOCES LTDA</t>
  </si>
  <si>
    <t>REC.1812309</t>
  </si>
  <si>
    <t>Pagamento Igor Ibiapino dos Santos</t>
  </si>
  <si>
    <t>REC.220323</t>
  </si>
  <si>
    <t>Igor Ibiapino dos Santos</t>
  </si>
  <si>
    <t>CF.755789</t>
  </si>
  <si>
    <t>CF.Oferta ativa 3</t>
  </si>
  <si>
    <t>Pagamento ANA SHEILA TEIXEIRA ARAUJO</t>
  </si>
  <si>
    <t>REC.240323</t>
  </si>
  <si>
    <t>NFSE.11910478</t>
  </si>
  <si>
    <t>TAR.N1016A</t>
  </si>
  <si>
    <t>NF.167</t>
  </si>
  <si>
    <t>NF.72049394751</t>
  </si>
  <si>
    <t>Pagamento V. FANTINATI MARKETING E TECNOLOGIA</t>
  </si>
  <si>
    <t>NFSE.000276</t>
  </si>
  <si>
    <t>V. FANTINATI MARKETING E TECNOLOGIA</t>
  </si>
  <si>
    <t>NFSE.002208</t>
  </si>
  <si>
    <t>Pagamento OPERADORA DE SHOPPING CENTER</t>
  </si>
  <si>
    <t>REC.151038</t>
  </si>
  <si>
    <t>OPERADORA DE SHOPPING CENTER</t>
  </si>
  <si>
    <t>NFSE.000617</t>
  </si>
  <si>
    <t>2.05.01.07 - Multas, Juros e Correções por</t>
  </si>
  <si>
    <t>Pagto multa PITANGUI MOLDURAS E DECORACOES LTDA.</t>
  </si>
  <si>
    <t>NFSE.000.398</t>
  </si>
  <si>
    <t>NFSE.000.229</t>
  </si>
  <si>
    <t>NFSE.000.350</t>
  </si>
  <si>
    <t>Retenção impostos INSS 3,5 / VICENTE DOS SANTOS</t>
  </si>
  <si>
    <t>VICENTE DOS SANTOS</t>
  </si>
  <si>
    <t>REC.032023</t>
  </si>
  <si>
    <t>2.20.01.06 - Fee mensal</t>
  </si>
  <si>
    <t>REC.2021099</t>
  </si>
  <si>
    <t>Pagamento YOB TRIDIMENSIONAL MODELO EM ESCALA</t>
  </si>
  <si>
    <t>NFSE.000069</t>
  </si>
  <si>
    <t>YOB TRIDIMENSIONAL MODELO EM ESCALA</t>
  </si>
  <si>
    <t>Pagamento FRANCISCO VIEIRA COSTA OBRAS DE</t>
  </si>
  <si>
    <t>NFSE.000.293</t>
  </si>
  <si>
    <t>FRANCISCO VIEIRA COSTA OBRAS DE</t>
  </si>
  <si>
    <t>Retenção impostos INSS 2631 / FRANCISCO VIEIRA COSTA</t>
  </si>
  <si>
    <t>FRANCISCO VIEIRA COSTA</t>
  </si>
  <si>
    <t>2.20.01.02 - Juros Plano Empresário</t>
  </si>
  <si>
    <t>JUR.032023</t>
  </si>
  <si>
    <t>NFSE.1578</t>
  </si>
  <si>
    <t>REC.2021100</t>
  </si>
  <si>
    <t>Pagamento ABBSOLUTE MARKETING &amp; EVENTOS</t>
  </si>
  <si>
    <t>NFSE.000509</t>
  </si>
  <si>
    <t>ABBSOLUTE MARKETING &amp; EVENTOS</t>
  </si>
  <si>
    <t>NFSE.000510</t>
  </si>
  <si>
    <t>Pagamento R.M.I COMERCIO DE MARMORES E GRANITOS</t>
  </si>
  <si>
    <t>NF.000.327</t>
  </si>
  <si>
    <t>R.M.I COMERCIO DE MARMORES E GRANITOS</t>
  </si>
  <si>
    <t>NF.000.326</t>
  </si>
  <si>
    <t>NFSE.001034</t>
  </si>
  <si>
    <t>Pagamento VASQUEZ E AZEVEDO ESQUADRIAS</t>
  </si>
  <si>
    <t>NF.000.722</t>
  </si>
  <si>
    <t>VASQUEZ E AZEVEDO ESQUADRIAS</t>
  </si>
  <si>
    <t>NFSE.001036</t>
  </si>
  <si>
    <t>NFSE.001035</t>
  </si>
  <si>
    <t>Pagamento WILSON DE OLIVEIRA 15618823802</t>
  </si>
  <si>
    <t>NFSE.000.027</t>
  </si>
  <si>
    <t>WILSON DE OLIVEIRA 15618823802</t>
  </si>
  <si>
    <t>NFSE.000257</t>
  </si>
  <si>
    <t>NFSE.016184</t>
  </si>
  <si>
    <t>NFSE.016185</t>
  </si>
  <si>
    <t>NF.5780815</t>
  </si>
  <si>
    <t>TAR.300323</t>
  </si>
  <si>
    <t>NFSE.002087</t>
  </si>
  <si>
    <t>NFSE.002983</t>
  </si>
  <si>
    <t>NFSE.000955</t>
  </si>
  <si>
    <t>NFSE.001811</t>
  </si>
  <si>
    <t>Pagamento IMPAKTO SIST DE LIMPEZA E DESC LTDA</t>
  </si>
  <si>
    <t>NF.2547335</t>
  </si>
  <si>
    <t>IMPAKTO SIST DE LIMPEZA E DESC LTDA</t>
  </si>
  <si>
    <t>Pagamento ECONSULTING PROJETOS E CONSULTORIA</t>
  </si>
  <si>
    <t>NFSE.37551</t>
  </si>
  <si>
    <t>ECONSULTING PROJETOS E CONSULTORIA</t>
  </si>
  <si>
    <t>Retenção impostos IR 1708 / ECONSULTING PROJETOS E</t>
  </si>
  <si>
    <t>ECONSULTING PROJETOS E</t>
  </si>
  <si>
    <t>Retenção impostos CSRF / ECONSULTING PROJETOS E</t>
  </si>
  <si>
    <t>Pagamento VILLA COLMEIA PAES E CONVENIENCIAS</t>
  </si>
  <si>
    <t>VILLA COLMEIA PAES E CONVENIENCIAS</t>
  </si>
  <si>
    <t>Pagamento ALBERTO JONS LEE</t>
  </si>
  <si>
    <t>ALBERTO JONS LEE</t>
  </si>
  <si>
    <t>REC.030423Fazen</t>
  </si>
  <si>
    <t>REC.040323Praze</t>
  </si>
  <si>
    <t>CF.Oferta ativa 4</t>
  </si>
  <si>
    <t>CF.Oferta ativa 5 e</t>
  </si>
  <si>
    <t>Pagamento DEBORA AGUIAR E ARQUITETOS</t>
  </si>
  <si>
    <t>REC.310323</t>
  </si>
  <si>
    <t>DEBORA AGUIAR E ARQUITETOS</t>
  </si>
  <si>
    <t>Pagamento MULTIPLAN ARRECADADORA LTDA</t>
  </si>
  <si>
    <t>CTF.PT29 032023</t>
  </si>
  <si>
    <t>MULTIPLAN ARRECADADORA LTDA</t>
  </si>
  <si>
    <t>Pagamento DONA DO DOCE BOLACHARIA GOURMET</t>
  </si>
  <si>
    <t>NF.000685</t>
  </si>
  <si>
    <t>DONA DO DOCE BOLACHARIA GOURMET</t>
  </si>
  <si>
    <t>TAR MANUT CONTA    02/23</t>
  </si>
  <si>
    <t>CRI - Amortização</t>
  </si>
  <si>
    <t>2.01.01.02 - Aluguel Virtual</t>
  </si>
  <si>
    <t>CT.TOLEDO</t>
  </si>
  <si>
    <t>2.05.01.05 - Despesas e Tarifas Bancárias</t>
  </si>
  <si>
    <t>TAR.N10113</t>
  </si>
  <si>
    <t>NFSE.005169</t>
  </si>
  <si>
    <t>Recebimento NC HOLDING EMPREENDIMENTOS E</t>
  </si>
  <si>
    <t>APOR.020323</t>
  </si>
  <si>
    <t>TAR.N101F5</t>
  </si>
  <si>
    <t>TAR.N10209</t>
  </si>
  <si>
    <t>NFSE.001591</t>
  </si>
  <si>
    <t>NFSE.003053</t>
  </si>
  <si>
    <t>Retenção impostos CSRF / LABORATORIO VAPOR</t>
  </si>
  <si>
    <t>LABORATORIO VAPOR</t>
  </si>
  <si>
    <t>Retenção impostos IR 1708 / LABORATORIO VAPOR</t>
  </si>
  <si>
    <t>2.01.01.01 - Aquisição de Terreno</t>
  </si>
  <si>
    <t>CT.032023</t>
  </si>
  <si>
    <t>TAR.N10115</t>
  </si>
  <si>
    <t>APOR.10032023</t>
  </si>
  <si>
    <t>NFSE.000126</t>
  </si>
  <si>
    <t>APOR.APORTE</t>
  </si>
  <si>
    <t>Pagamento AGRS SERVICOS ADMINISTRATIVOS EIRELI</t>
  </si>
  <si>
    <t>NFSE.005845</t>
  </si>
  <si>
    <t>AGRS SERVICOS ADMINISTRATIVOS EIRELI</t>
  </si>
  <si>
    <t>DARF.001573</t>
  </si>
  <si>
    <t>DARF.001571</t>
  </si>
  <si>
    <t>DARF.003053</t>
  </si>
  <si>
    <t>Anterior</t>
  </si>
  <si>
    <t>Atual</t>
  </si>
  <si>
    <t>Diferença</t>
  </si>
  <si>
    <t>Data Remessa</t>
  </si>
  <si>
    <t>DATA</t>
  </si>
  <si>
    <t>DOCUMENTO</t>
  </si>
  <si>
    <t>FORNECEDOR</t>
  </si>
  <si>
    <t>VALOR PAGO</t>
  </si>
  <si>
    <t>DETALHAMENTO</t>
  </si>
  <si>
    <t>CONTA CORRENTE</t>
  </si>
  <si>
    <t>EMPRESA</t>
  </si>
  <si>
    <t>TAXAS DE MUNICIPALIDADES</t>
  </si>
  <si>
    <t>51562-4</t>
  </si>
  <si>
    <t>CONSOLAÇÃO</t>
  </si>
  <si>
    <t>REC.2024307172618222</t>
  </si>
  <si>
    <t>INSTITUTO DE REGISTRO DE TITULOS E DOCUMENTOS E PESSOAS JURIDICAS DO BRASIL</t>
  </si>
  <si>
    <t>DESPESAS COM CARTORIOS</t>
  </si>
  <si>
    <t>130100-4</t>
  </si>
  <si>
    <t>NC</t>
  </si>
  <si>
    <t>FA.11169857</t>
  </si>
  <si>
    <t>FAT.489420240000</t>
  </si>
  <si>
    <t>ITBI</t>
  </si>
  <si>
    <t>LIBERTY SEGUROS</t>
  </si>
  <si>
    <t>SEGUROS</t>
  </si>
  <si>
    <t>ASSESSORIA JURIDICA</t>
  </si>
  <si>
    <t>DESPESAS ESCRITURAS</t>
  </si>
  <si>
    <t>SANTOS AUGUSTA DESENVOLVIMENTO CULTURAL</t>
  </si>
  <si>
    <t>MEETING</t>
  </si>
  <si>
    <t>PLANET APP DESENVOLVIMENTO</t>
  </si>
  <si>
    <t>MIDIA OFF</t>
  </si>
  <si>
    <t>FAT. 54846</t>
  </si>
  <si>
    <t>NATHALIA MARTINS</t>
  </si>
  <si>
    <t>DESPESAS DIVERSAS</t>
  </si>
  <si>
    <t>LASTRO SERVIÇOS E NEGOCIOS</t>
  </si>
  <si>
    <t>CORRETAGEM</t>
  </si>
  <si>
    <t>DAM.59592543011</t>
  </si>
  <si>
    <t>MCA  CONSULTORIA DE NEGOCIOS EIRELI</t>
  </si>
  <si>
    <t>PROJETOS</t>
  </si>
  <si>
    <t>COMUNICACAO VISUAL</t>
  </si>
  <si>
    <t>IPTU AL ITU 1466</t>
  </si>
  <si>
    <t>IPTU</t>
  </si>
  <si>
    <t>IPTU CONSOLACAO 2839</t>
  </si>
  <si>
    <t>IPTU CONSOLACAO 2847 12</t>
  </si>
  <si>
    <t>IPTU CONSOLACAO 2837</t>
  </si>
  <si>
    <t>IPTU CONSOLACAO 2847 1</t>
  </si>
  <si>
    <t>IPTU CONSOLACAO 2847 11</t>
  </si>
  <si>
    <t>IPTU CONSOLACAO 2847 21</t>
  </si>
  <si>
    <t>IPTU CONSOLACAO 2847 22</t>
  </si>
  <si>
    <t>IPTU CONSOLACAO 2847 31</t>
  </si>
  <si>
    <t>IPTU CONSOLACAO 2847 32</t>
  </si>
  <si>
    <t>NFSE 000441</t>
  </si>
  <si>
    <t>NFSE.000316</t>
  </si>
  <si>
    <t>NFSE.00027</t>
  </si>
  <si>
    <t>NFSE.00028</t>
  </si>
  <si>
    <t>IMPOSTOS</t>
  </si>
  <si>
    <t>DEPAVE</t>
  </si>
  <si>
    <t>ASSESSORIA PMSP</t>
  </si>
  <si>
    <t>ADTO.000030</t>
  </si>
  <si>
    <t>CONTABILIDADE</t>
  </si>
  <si>
    <t>MIDIA ON</t>
  </si>
  <si>
    <t>JUROS EMPRESTIMOS</t>
  </si>
  <si>
    <t>DESPESAS COM OBRA</t>
  </si>
  <si>
    <t>NFSE.000251</t>
  </si>
  <si>
    <t>PRODUCAO DE VIDEOS</t>
  </si>
  <si>
    <t>OPERACAO / MANUTENCAO</t>
  </si>
  <si>
    <t>MATERIAL GRAFICO</t>
  </si>
  <si>
    <t>STAND</t>
  </si>
  <si>
    <t>ALUGUEL VIRTUAL</t>
  </si>
  <si>
    <t>WILLEM SCHEEPMAKER LTDA</t>
  </si>
  <si>
    <t>Incorridos</t>
  </si>
  <si>
    <t>Reembolsos</t>
  </si>
  <si>
    <t>Soma de VALOR PAGO</t>
  </si>
  <si>
    <t>Desc Conta Conciliação</t>
  </si>
  <si>
    <t>Tipo de Conta</t>
  </si>
  <si>
    <t>MF7 ARUJA - CEF - REC</t>
  </si>
  <si>
    <t>Conta Corrente</t>
  </si>
  <si>
    <t>MF7 ARUJA - CEF - PAG</t>
  </si>
  <si>
    <t>MF7 J GABRIEL - CEF - PAG</t>
  </si>
  <si>
    <t>MF7 J GABRIEL - CEF - REC</t>
  </si>
  <si>
    <t>ITAÙ PS</t>
  </si>
  <si>
    <t>MF7 J GABRIEL - CEF - GIRO</t>
  </si>
  <si>
    <t>MF7 ARUJA - CEF - GIRO</t>
  </si>
  <si>
    <t>Ajuste</t>
  </si>
  <si>
    <t>Reembolso solicitado</t>
  </si>
  <si>
    <t>Reembolso não solicitado</t>
  </si>
  <si>
    <t>Saldo Inicial C/C</t>
  </si>
  <si>
    <t>Saldo Final C/C</t>
  </si>
  <si>
    <t>Obs</t>
  </si>
  <si>
    <t>Classificação Detalhada</t>
  </si>
  <si>
    <t>Receita Comissão</t>
  </si>
  <si>
    <t>Terreno - Contrapartidas</t>
  </si>
  <si>
    <t>Terreno - Mudança de Parâmetros Construtivos</t>
  </si>
  <si>
    <t>Incorporação - Desp Reembolsáveis</t>
  </si>
  <si>
    <t>Incorporação - Execução de Decoração e Paisagismo</t>
  </si>
  <si>
    <t>Incorporação - Gerenciamento de Vendas</t>
  </si>
  <si>
    <t>Incorporação - Manutenção das Unidades em Estoque</t>
  </si>
  <si>
    <t>Incorporação - Viagens</t>
  </si>
  <si>
    <t>Construção - MDO</t>
  </si>
  <si>
    <t>Construção - Gerenciamento</t>
  </si>
  <si>
    <t>Construção - Taxa ADM</t>
  </si>
  <si>
    <t>Marketing - Atendimento ao Cliente</t>
  </si>
  <si>
    <t>Marketing - Marketing Institucional</t>
  </si>
  <si>
    <t>Marketing - Responsabilidade Social</t>
  </si>
  <si>
    <t>Marketing - Produto</t>
  </si>
  <si>
    <t>Desp Adm - Auditoria</t>
  </si>
  <si>
    <t>Desp Adm - Estruturação</t>
  </si>
  <si>
    <t>Desp Adm - Distratos</t>
  </si>
  <si>
    <t>Desp Adm - Gestão Imobiliária</t>
  </si>
  <si>
    <t>Tributos - PIS / COFINS</t>
  </si>
  <si>
    <t>RET</t>
  </si>
  <si>
    <t>Tributos - IR</t>
  </si>
  <si>
    <t>Tributos - CSLL</t>
  </si>
  <si>
    <t>Tributos - RET</t>
  </si>
  <si>
    <t>Mútuo Entrada</t>
  </si>
  <si>
    <t>Mútuo Saída</t>
  </si>
  <si>
    <t>TED mesma TIT</t>
  </si>
  <si>
    <t>Financiamento - Juros Fundo</t>
  </si>
  <si>
    <t>Financiamento - Amortização Fundo</t>
  </si>
  <si>
    <t>Crédito a Identificar</t>
  </si>
  <si>
    <t>Tributos - ISS</t>
  </si>
  <si>
    <t>Conta Incorrido</t>
  </si>
  <si>
    <t>NETCORP IPIRANGA INCORP E EMPREEND IMOB SPE LTDA</t>
  </si>
  <si>
    <t>NETCORP CONSOLACAO SPE LTDA</t>
  </si>
  <si>
    <t>MUTUO C - MUTUO CONSOLACAO</t>
  </si>
  <si>
    <t>MUTUO IPIRANGA - MUTUO IPIRANGA</t>
  </si>
  <si>
    <t>NÃO</t>
  </si>
  <si>
    <t>INCORRIDO NÃO ESTÁ DE ACORDO COM EXTRATO BANCÁRIO</t>
  </si>
  <si>
    <t>COMPANHIA PROV DE SECURITIZACA</t>
  </si>
  <si>
    <t>Liberação de R$ 8.000.000,00 para o empreendimento João Gabriel</t>
  </si>
  <si>
    <t>Liberação de R$ 5.400.000,00 para o empreendimento Arujá</t>
  </si>
  <si>
    <t>CCB 1 e 2 totalizando R$ 13.400.000,00</t>
  </si>
  <si>
    <t>1ª Série DA 28ª EMISSÃO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</si>
</sst>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164" formatCode="_-&quot;R$&quot;\ * #,##0.00_-;\-&quot;R$&quot;\ * #,##0.00_-;_-&quot;R$&quot;\ * &quot;-&quot;??_-;_-@_-"/>
    <numFmt numFmtId="165" formatCode="_-* #,##0.00_-;\-* #,##0.00_-;_-* &quot;-&quot;??_-;_-@_-"/>
    <numFmt numFmtId="166" formatCode="#,##0.00_ ;[Red]\-#,##0.00\ "/>
    <numFmt numFmtId="167" formatCode="[$-416]mmm\-yy;@"/>
    <numFmt numFmtId="168" formatCode="#,##0_ ;[Red]\-#,##0\ "/>
    <numFmt numFmtId="169" formatCode="0_ ;[Red]\-0\ "/>
    <numFmt numFmtId="170" formatCode="#,##0.00_ ;\-#,##0.00\ "/>
    <numFmt numFmtId="171" formatCode="0.0%"/>
    <numFmt numFmtId="172" formatCode="#,##0.00;\-#,##0.00;&quot;-&quot;??"/>
    <numFmt numFmtId="173" formatCode="#,##0.0000_ ;[Red]\-#,##0.0000\ "/>
  </numFmts>
  <fonts count="2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Rial"/>
    </font>
    <font>
      <sz val="10"/>
      <color theme="1"/>
      <name val="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sz val="10"/>
      <color rgb="FF010000"/>
      <name val="Arial"/>
      <family val="2"/>
    </font>
    <font>
      <sz val="11"/>
      <color rgb="FFFF0000"/>
      <name val="Calibri"/>
      <family val="2"/>
      <scheme val="minor"/>
    </font>
    <font>
      <b/>
      <i/>
      <sz val="10"/>
      <color theme="1"/>
      <name val="Arial"/>
      <family val="2"/>
    </font>
    <font>
      <b/>
      <sz val="11"/>
      <color theme="0"/>
      <name val="Calibri"/>
      <family val="2"/>
      <scheme val="minor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theme="0" tint="-0.249977111117893"/>
      </bottom>
      <diagonal/>
    </border>
  </borders>
  <cellStyleXfs count="12">
    <xf numFmtId="0" fontId="0" fillId="0" borderId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6" fillId="0" borderId="0"/>
    <xf numFmtId="0" fontId="5" fillId="0" borderId="0"/>
    <xf numFmtId="0" fontId="4" fillId="0" borderId="0"/>
    <xf numFmtId="0" fontId="12" fillId="0" borderId="0"/>
    <xf numFmtId="165" fontId="12" fillId="0" borderId="0" applyFont="0" applyFill="0" applyBorder="0" applyAlignment="0" applyProtection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2" fillId="0" borderId="0"/>
    <xf numFmtId="165" fontId="11" fillId="0" borderId="0" applyFont="0" applyFill="0" applyBorder="0" applyAlignment="0" applyProtection="0"/>
  </cellStyleXfs>
  <cellXfs count="205">
    <xf numFmtId="0" fontId="0" fillId="0" borderId="0" xfId="0"/>
    <xf numFmtId="0" fontId="8" fillId="0" borderId="0" xfId="0" applyFont="1"/>
    <xf numFmtId="0" fontId="10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66" fontId="7" fillId="0" borderId="1" xfId="0" applyNumberFormat="1" applyFont="1" applyBorder="1" applyAlignment="1">
      <alignment horizontal="center" vertical="center" wrapText="1"/>
    </xf>
    <xf numFmtId="166" fontId="7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/>
    <xf numFmtId="14" fontId="8" fillId="0" borderId="0" xfId="0" applyNumberFormat="1" applyFont="1"/>
    <xf numFmtId="166" fontId="8" fillId="0" borderId="0" xfId="0" applyNumberFormat="1" applyFont="1"/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6" fontId="7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4" fontId="7" fillId="4" borderId="1" xfId="0" applyNumberFormat="1" applyFont="1" applyFill="1" applyBorder="1" applyAlignment="1">
      <alignment horizontal="center" vertical="center" wrapText="1"/>
    </xf>
    <xf numFmtId="166" fontId="7" fillId="2" borderId="0" xfId="0" applyNumberFormat="1" applyFont="1" applyFill="1" applyAlignment="1">
      <alignment horizontal="center" vertical="center" wrapText="1"/>
    </xf>
    <xf numFmtId="0" fontId="13" fillId="6" borderId="0" xfId="0" applyFont="1" applyFill="1" applyAlignment="1">
      <alignment horizontal="center" vertical="center" wrapText="1"/>
    </xf>
    <xf numFmtId="0" fontId="13" fillId="7" borderId="0" xfId="0" applyFont="1" applyFill="1"/>
    <xf numFmtId="0" fontId="8" fillId="0" borderId="0" xfId="0" applyFont="1" applyAlignment="1">
      <alignment vertical="center"/>
    </xf>
    <xf numFmtId="14" fontId="0" fillId="0" borderId="0" xfId="0" applyNumberFormat="1"/>
    <xf numFmtId="0" fontId="0" fillId="0" borderId="0" xfId="0" pivotButton="1"/>
    <xf numFmtId="167" fontId="0" fillId="0" borderId="0" xfId="0" applyNumberFormat="1" applyAlignment="1">
      <alignment horizontal="left"/>
    </xf>
    <xf numFmtId="165" fontId="0" fillId="0" borderId="0" xfId="11" applyFont="1"/>
    <xf numFmtId="165" fontId="0" fillId="0" borderId="0" xfId="11" quotePrefix="1" applyFont="1"/>
    <xf numFmtId="0" fontId="7" fillId="3" borderId="1" xfId="0" applyFont="1" applyFill="1" applyBorder="1" applyAlignment="1">
      <alignment horizontal="center" vertical="center" wrapText="1"/>
    </xf>
    <xf numFmtId="14" fontId="7" fillId="3" borderId="1" xfId="0" applyNumberFormat="1" applyFont="1" applyFill="1" applyBorder="1" applyAlignment="1">
      <alignment horizontal="center" vertical="center" wrapText="1"/>
    </xf>
    <xf numFmtId="166" fontId="7" fillId="3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66" fontId="7" fillId="4" borderId="1" xfId="0" applyNumberFormat="1" applyFont="1" applyFill="1" applyBorder="1" applyAlignment="1">
      <alignment horizontal="center" vertical="center" wrapText="1"/>
    </xf>
    <xf numFmtId="0" fontId="14" fillId="6" borderId="0" xfId="0" applyFont="1" applyFill="1"/>
    <xf numFmtId="166" fontId="7" fillId="0" borderId="0" xfId="0" applyNumberFormat="1" applyFont="1"/>
    <xf numFmtId="166" fontId="8" fillId="0" borderId="0" xfId="11" applyNumberFormat="1" applyFont="1"/>
    <xf numFmtId="166" fontId="14" fillId="6" borderId="0" xfId="0" applyNumberFormat="1" applyFont="1" applyFill="1"/>
    <xf numFmtId="166" fontId="7" fillId="4" borderId="2" xfId="0" applyNumberFormat="1" applyFont="1" applyFill="1" applyBorder="1"/>
    <xf numFmtId="0" fontId="12" fillId="4" borderId="0" xfId="0" applyFont="1" applyFill="1" applyAlignment="1">
      <alignment horizontal="left"/>
    </xf>
    <xf numFmtId="166" fontId="12" fillId="4" borderId="0" xfId="0" applyNumberFormat="1" applyFont="1" applyFill="1"/>
    <xf numFmtId="166" fontId="13" fillId="6" borderId="0" xfId="0" applyNumberFormat="1" applyFont="1" applyFill="1"/>
    <xf numFmtId="166" fontId="13" fillId="6" borderId="0" xfId="11" applyNumberFormat="1" applyFont="1" applyFill="1"/>
    <xf numFmtId="14" fontId="8" fillId="0" borderId="0" xfId="0" applyNumberFormat="1" applyFont="1" applyAlignment="1">
      <alignment vertical="center"/>
    </xf>
    <xf numFmtId="14" fontId="7" fillId="0" borderId="0" xfId="0" applyNumberFormat="1" applyFont="1" applyAlignment="1">
      <alignment horizontal="center" vertical="center" wrapText="1"/>
    </xf>
    <xf numFmtId="169" fontId="7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166" fontId="8" fillId="0" borderId="0" xfId="0" applyNumberFormat="1" applyFont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4" fontId="7" fillId="2" borderId="0" xfId="0" applyNumberFormat="1" applyFont="1" applyFill="1" applyAlignment="1">
      <alignment horizontal="center" vertical="center" wrapText="1"/>
    </xf>
    <xf numFmtId="167" fontId="7" fillId="2" borderId="0" xfId="0" applyNumberFormat="1" applyFont="1" applyFill="1" applyAlignment="1">
      <alignment horizontal="center" vertical="center" wrapText="1"/>
    </xf>
    <xf numFmtId="168" fontId="8" fillId="0" borderId="0" xfId="0" applyNumberFormat="1" applyFont="1"/>
    <xf numFmtId="167" fontId="8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14" fontId="12" fillId="0" borderId="0" xfId="6" applyNumberFormat="1"/>
    <xf numFmtId="0" fontId="12" fillId="0" borderId="0" xfId="6"/>
    <xf numFmtId="166" fontId="12" fillId="0" borderId="0" xfId="6" applyNumberFormat="1"/>
    <xf numFmtId="14" fontId="15" fillId="0" borderId="0" xfId="6" applyNumberFormat="1" applyFont="1" applyAlignment="1">
      <alignment horizontal="center" vertical="center" wrapText="1"/>
    </xf>
    <xf numFmtId="166" fontId="15" fillId="0" borderId="0" xfId="6" applyNumberFormat="1" applyFont="1" applyAlignment="1">
      <alignment horizontal="center" vertical="center" wrapText="1"/>
    </xf>
    <xf numFmtId="0" fontId="15" fillId="0" borderId="0" xfId="6" applyFont="1" applyAlignment="1">
      <alignment horizontal="center" vertical="center" wrapText="1"/>
    </xf>
    <xf numFmtId="0" fontId="12" fillId="0" borderId="0" xfId="7" applyNumberFormat="1" applyFont="1" applyBorder="1"/>
    <xf numFmtId="0" fontId="16" fillId="0" borderId="0" xfId="6" applyFont="1" applyAlignment="1">
      <alignment horizontal="left" vertical="top" wrapText="1"/>
    </xf>
    <xf numFmtId="4" fontId="13" fillId="7" borderId="0" xfId="0" applyNumberFormat="1" applyFont="1" applyFill="1"/>
    <xf numFmtId="0" fontId="0" fillId="0" borderId="0" xfId="0" pivotButton="1" applyAlignment="1">
      <alignment vertical="center" wrapText="1"/>
    </xf>
    <xf numFmtId="0" fontId="0" fillId="0" borderId="0" xfId="0" pivotButton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6" fontId="0" fillId="0" borderId="0" xfId="0" applyNumberFormat="1"/>
    <xf numFmtId="0" fontId="10" fillId="5" borderId="0" xfId="0" applyFont="1" applyFill="1"/>
    <xf numFmtId="0" fontId="10" fillId="5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13" fillId="6" borderId="0" xfId="0" applyFont="1" applyFill="1" applyAlignment="1">
      <alignment horizontal="center"/>
    </xf>
    <xf numFmtId="0" fontId="13" fillId="7" borderId="0" xfId="0" applyFont="1" applyFill="1" applyAlignment="1">
      <alignment horizontal="left" vertical="center"/>
    </xf>
    <xf numFmtId="170" fontId="13" fillId="7" borderId="0" xfId="0" applyNumberFormat="1" applyFont="1" applyFill="1" applyAlignment="1">
      <alignment vertical="center"/>
    </xf>
    <xf numFmtId="164" fontId="0" fillId="0" borderId="0" xfId="8" applyFont="1"/>
    <xf numFmtId="164" fontId="0" fillId="0" borderId="0" xfId="0" applyNumberFormat="1"/>
    <xf numFmtId="170" fontId="0" fillId="0" borderId="0" xfId="0" applyNumberFormat="1"/>
    <xf numFmtId="165" fontId="0" fillId="5" borderId="0" xfId="0" applyNumberFormat="1" applyFill="1"/>
    <xf numFmtId="170" fontId="13" fillId="6" borderId="0" xfId="0" applyNumberFormat="1" applyFont="1" applyFill="1" applyAlignment="1">
      <alignment horizontal="center" vertical="center"/>
    </xf>
    <xf numFmtId="165" fontId="17" fillId="0" borderId="0" xfId="0" applyNumberFormat="1" applyFont="1"/>
    <xf numFmtId="0" fontId="7" fillId="0" borderId="0" xfId="0" applyFont="1"/>
    <xf numFmtId="0" fontId="18" fillId="0" borderId="0" xfId="0" applyFont="1" applyAlignment="1">
      <alignment horizontal="left" indent="1"/>
    </xf>
    <xf numFmtId="0" fontId="7" fillId="2" borderId="0" xfId="0" applyFont="1" applyFill="1"/>
    <xf numFmtId="171" fontId="7" fillId="2" borderId="0" xfId="9" applyNumberFormat="1" applyFont="1" applyFill="1"/>
    <xf numFmtId="166" fontId="7" fillId="0" borderId="1" xfId="0" applyNumberFormat="1" applyFont="1" applyBorder="1" applyAlignment="1">
      <alignment horizontal="center" vertical="center"/>
    </xf>
    <xf numFmtId="10" fontId="7" fillId="2" borderId="0" xfId="9" applyNumberFormat="1" applyFont="1" applyFill="1"/>
    <xf numFmtId="0" fontId="13" fillId="6" borderId="0" xfId="0" applyFont="1" applyFill="1" applyAlignment="1">
      <alignment horizontal="centerContinuous"/>
    </xf>
    <xf numFmtId="170" fontId="0" fillId="5" borderId="0" xfId="0" applyNumberFormat="1" applyFill="1"/>
    <xf numFmtId="14" fontId="20" fillId="5" borderId="0" xfId="0" applyNumberFormat="1" applyFont="1" applyFill="1"/>
    <xf numFmtId="0" fontId="13" fillId="7" borderId="3" xfId="0" applyFont="1" applyFill="1" applyBorder="1" applyAlignment="1">
      <alignment horizontal="left" vertical="center"/>
    </xf>
    <xf numFmtId="170" fontId="13" fillId="7" borderId="3" xfId="0" applyNumberFormat="1" applyFont="1" applyFill="1" applyBorder="1" applyAlignment="1">
      <alignment vertical="center"/>
    </xf>
    <xf numFmtId="0" fontId="19" fillId="4" borderId="0" xfId="0" applyFont="1" applyFill="1"/>
    <xf numFmtId="165" fontId="19" fillId="4" borderId="0" xfId="11" applyFont="1" applyFill="1"/>
    <xf numFmtId="2" fontId="0" fillId="5" borderId="0" xfId="0" applyNumberFormat="1" applyFill="1"/>
    <xf numFmtId="3" fontId="0" fillId="5" borderId="0" xfId="0" applyNumberFormat="1" applyFill="1"/>
    <xf numFmtId="0" fontId="13" fillId="6" borderId="3" xfId="0" applyFont="1" applyFill="1" applyBorder="1" applyAlignment="1">
      <alignment horizontal="center" vertical="center" wrapText="1"/>
    </xf>
    <xf numFmtId="14" fontId="13" fillId="6" borderId="3" xfId="0" applyNumberFormat="1" applyFont="1" applyFill="1" applyBorder="1" applyAlignment="1">
      <alignment horizontal="center" vertical="center" wrapText="1"/>
    </xf>
    <xf numFmtId="0" fontId="2" fillId="0" borderId="0" xfId="0" applyFont="1"/>
    <xf numFmtId="165" fontId="0" fillId="0" borderId="0" xfId="0" applyNumberFormat="1"/>
    <xf numFmtId="4" fontId="0" fillId="0" borderId="0" xfId="0" applyNumberFormat="1"/>
    <xf numFmtId="0" fontId="0" fillId="0" borderId="0" xfId="0" applyAlignment="1">
      <alignment horizontal="center"/>
    </xf>
    <xf numFmtId="0" fontId="21" fillId="5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14" fontId="0" fillId="2" borderId="0" xfId="0" applyNumberFormat="1" applyFill="1" applyAlignment="1">
      <alignment horizontal="center"/>
    </xf>
    <xf numFmtId="0" fontId="21" fillId="0" borderId="0" xfId="0" applyFont="1"/>
    <xf numFmtId="0" fontId="7" fillId="10" borderId="0" xfId="0" applyFont="1" applyFill="1" applyAlignment="1">
      <alignment horizontal="center" vertical="center" wrapText="1"/>
    </xf>
    <xf numFmtId="4" fontId="7" fillId="10" borderId="0" xfId="0" applyNumberFormat="1" applyFont="1" applyFill="1" applyAlignment="1">
      <alignment horizontal="center" vertical="center" wrapText="1"/>
    </xf>
    <xf numFmtId="172" fontId="7" fillId="2" borderId="0" xfId="11" applyNumberFormat="1" applyFont="1" applyFill="1" applyAlignment="1">
      <alignment horizontal="center" vertical="center" wrapText="1"/>
    </xf>
    <xf numFmtId="4" fontId="7" fillId="0" borderId="0" xfId="11" applyNumberFormat="1" applyFont="1" applyFill="1" applyAlignment="1">
      <alignment horizontal="center" vertical="center" wrapText="1"/>
    </xf>
    <xf numFmtId="0" fontId="7" fillId="0" borderId="0" xfId="11" applyNumberFormat="1" applyFont="1" applyFill="1" applyAlignment="1">
      <alignment horizontal="center" vertical="center" wrapText="1"/>
    </xf>
    <xf numFmtId="0" fontId="7" fillId="2" borderId="0" xfId="11" applyNumberFormat="1" applyFont="1" applyFill="1" applyAlignment="1">
      <alignment horizontal="center" vertical="center" wrapText="1"/>
    </xf>
    <xf numFmtId="165" fontId="7" fillId="2" borderId="0" xfId="11" applyFont="1" applyFill="1" applyAlignment="1">
      <alignment horizontal="center" vertical="center" wrapText="1"/>
    </xf>
    <xf numFmtId="10" fontId="7" fillId="2" borderId="0" xfId="9" applyNumberFormat="1" applyFont="1" applyFill="1" applyAlignment="1">
      <alignment horizontal="center" vertical="center" wrapText="1"/>
    </xf>
    <xf numFmtId="172" fontId="7" fillId="10" borderId="0" xfId="0" applyNumberFormat="1" applyFont="1" applyFill="1" applyAlignment="1">
      <alignment horizontal="center" vertical="center" wrapText="1"/>
    </xf>
    <xf numFmtId="172" fontId="7" fillId="3" borderId="0" xfId="0" applyNumberFormat="1" applyFont="1" applyFill="1" applyAlignment="1">
      <alignment horizontal="center" vertical="center" wrapText="1"/>
    </xf>
    <xf numFmtId="165" fontId="2" fillId="0" borderId="0" xfId="11" applyFont="1"/>
    <xf numFmtId="4" fontId="7" fillId="0" borderId="0" xfId="0" applyNumberFormat="1" applyFont="1" applyAlignment="1">
      <alignment horizontal="center"/>
    </xf>
    <xf numFmtId="0" fontId="1" fillId="2" borderId="0" xfId="0" applyFont="1" applyFill="1" applyAlignment="1">
      <alignment vertical="center"/>
    </xf>
    <xf numFmtId="14" fontId="1" fillId="2" borderId="0" xfId="0" applyNumberFormat="1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8" borderId="0" xfId="0" applyFont="1" applyFill="1" applyAlignment="1">
      <alignment vertical="center"/>
    </xf>
    <xf numFmtId="14" fontId="1" fillId="0" borderId="0" xfId="0" applyNumberFormat="1" applyFont="1" applyAlignment="1">
      <alignment vertical="center"/>
    </xf>
    <xf numFmtId="14" fontId="1" fillId="8" borderId="0" xfId="0" applyNumberFormat="1" applyFont="1" applyFill="1" applyAlignment="1">
      <alignment vertical="center"/>
    </xf>
    <xf numFmtId="14" fontId="1" fillId="0" borderId="0" xfId="0" applyNumberFormat="1" applyFont="1"/>
    <xf numFmtId="0" fontId="1" fillId="0" borderId="0" xfId="0" applyFont="1"/>
    <xf numFmtId="166" fontId="1" fillId="2" borderId="0" xfId="0" applyNumberFormat="1" applyFont="1" applyFill="1" applyAlignment="1">
      <alignment vertical="center"/>
    </xf>
    <xf numFmtId="167" fontId="1" fillId="2" borderId="0" xfId="0" applyNumberFormat="1" applyFont="1" applyFill="1" applyAlignment="1">
      <alignment vertical="center"/>
    </xf>
    <xf numFmtId="169" fontId="1" fillId="0" borderId="0" xfId="0" applyNumberFormat="1" applyFont="1"/>
    <xf numFmtId="167" fontId="8" fillId="0" borderId="0" xfId="0" applyNumberFormat="1" applyFont="1" applyAlignment="1">
      <alignment vertical="center"/>
    </xf>
    <xf numFmtId="169" fontId="8" fillId="0" borderId="0" xfId="0" applyNumberFormat="1" applyFont="1"/>
    <xf numFmtId="0" fontId="1" fillId="0" borderId="0" xfId="0" applyFont="1" applyAlignment="1">
      <alignment horizontal="left"/>
    </xf>
    <xf numFmtId="166" fontId="1" fillId="0" borderId="0" xfId="0" applyNumberFormat="1" applyFont="1"/>
    <xf numFmtId="0" fontId="1" fillId="0" borderId="0" xfId="0" pivotButton="1" applyFont="1"/>
    <xf numFmtId="165" fontId="7" fillId="0" borderId="0" xfId="1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pivotButton="1" applyFont="1" applyAlignment="1">
      <alignment horizontal="center" vertical="center" wrapText="1"/>
    </xf>
    <xf numFmtId="165" fontId="1" fillId="0" borderId="0" xfId="11" applyFont="1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166" fontId="1" fillId="2" borderId="0" xfId="0" applyNumberFormat="1" applyFont="1" applyFill="1"/>
    <xf numFmtId="168" fontId="1" fillId="2" borderId="0" xfId="0" applyNumberFormat="1" applyFont="1" applyFill="1"/>
    <xf numFmtId="167" fontId="1" fillId="2" borderId="0" xfId="0" applyNumberFormat="1" applyFont="1" applyFill="1" applyAlignment="1">
      <alignment horizontal="center"/>
    </xf>
    <xf numFmtId="166" fontId="1" fillId="5" borderId="0" xfId="0" applyNumberFormat="1" applyFont="1" applyFill="1"/>
    <xf numFmtId="0" fontId="1" fillId="0" borderId="1" xfId="0" applyFont="1" applyBorder="1"/>
    <xf numFmtId="166" fontId="1" fillId="0" borderId="0" xfId="0" applyNumberFormat="1" applyFont="1" applyAlignment="1">
      <alignment vertical="center"/>
    </xf>
    <xf numFmtId="167" fontId="1" fillId="0" borderId="0" xfId="0" applyNumberFormat="1" applyFont="1" applyAlignment="1">
      <alignment vertical="center"/>
    </xf>
    <xf numFmtId="166" fontId="1" fillId="8" borderId="0" xfId="0" applyNumberFormat="1" applyFont="1" applyFill="1" applyAlignment="1">
      <alignment vertical="center"/>
    </xf>
    <xf numFmtId="4" fontId="1" fillId="0" borderId="0" xfId="0" applyNumberFormat="1" applyFont="1" applyAlignment="1">
      <alignment vertic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14" fontId="1" fillId="0" borderId="0" xfId="0" applyNumberFormat="1" applyFont="1" applyAlignment="1">
      <alignment horizontal="center"/>
    </xf>
    <xf numFmtId="166" fontId="1" fillId="0" borderId="0" xfId="11" applyNumberFormat="1" applyFont="1" applyFill="1"/>
    <xf numFmtId="165" fontId="1" fillId="0" borderId="0" xfId="11" applyFont="1" applyFill="1"/>
    <xf numFmtId="14" fontId="1" fillId="2" borderId="0" xfId="11" applyNumberFormat="1" applyFont="1" applyFill="1" applyAlignment="1">
      <alignment horizontal="center"/>
    </xf>
    <xf numFmtId="14" fontId="1" fillId="2" borderId="0" xfId="0" applyNumberFormat="1" applyFont="1" applyFill="1" applyAlignment="1">
      <alignment horizontal="center"/>
    </xf>
    <xf numFmtId="4" fontId="1" fillId="2" borderId="0" xfId="0" applyNumberFormat="1" applyFont="1" applyFill="1"/>
    <xf numFmtId="14" fontId="1" fillId="2" borderId="0" xfId="0" applyNumberFormat="1" applyFont="1" applyFill="1"/>
    <xf numFmtId="4" fontId="1" fillId="0" borderId="0" xfId="0" applyNumberFormat="1" applyFont="1" applyAlignment="1">
      <alignment horizontal="center"/>
    </xf>
    <xf numFmtId="0" fontId="1" fillId="10" borderId="0" xfId="0" applyFont="1" applyFill="1"/>
    <xf numFmtId="0" fontId="1" fillId="10" borderId="0" xfId="0" quotePrefix="1" applyFont="1" applyFill="1" applyAlignment="1">
      <alignment horizontal="center" vertical="center"/>
    </xf>
    <xf numFmtId="0" fontId="1" fillId="10" borderId="0" xfId="0" applyFont="1" applyFill="1" applyAlignment="1">
      <alignment horizontal="center"/>
    </xf>
    <xf numFmtId="4" fontId="1" fillId="10" borderId="0" xfId="11" applyNumberFormat="1" applyFont="1" applyFill="1" applyAlignment="1">
      <alignment horizontal="center"/>
    </xf>
    <xf numFmtId="165" fontId="1" fillId="3" borderId="0" xfId="11" applyFont="1" applyFill="1"/>
    <xf numFmtId="14" fontId="1" fillId="0" borderId="0" xfId="11" applyNumberFormat="1" applyFont="1" applyFill="1" applyAlignment="1">
      <alignment horizontal="center"/>
    </xf>
    <xf numFmtId="172" fontId="1" fillId="2" borderId="0" xfId="11" applyNumberFormat="1" applyFont="1" applyFill="1"/>
    <xf numFmtId="0" fontId="1" fillId="2" borderId="0" xfId="11" applyNumberFormat="1" applyFont="1" applyFill="1" applyAlignment="1">
      <alignment horizontal="center"/>
    </xf>
    <xf numFmtId="165" fontId="1" fillId="2" borderId="0" xfId="11" applyFont="1" applyFill="1" applyAlignment="1">
      <alignment horizontal="center"/>
    </xf>
    <xf numFmtId="167" fontId="1" fillId="2" borderId="0" xfId="11" applyNumberFormat="1" applyFont="1" applyFill="1" applyAlignment="1">
      <alignment horizontal="center"/>
    </xf>
    <xf numFmtId="10" fontId="1" fillId="2" borderId="0" xfId="9" applyNumberFormat="1" applyFont="1" applyFill="1" applyAlignment="1">
      <alignment horizontal="center"/>
    </xf>
    <xf numFmtId="4" fontId="1" fillId="2" borderId="0" xfId="9" applyNumberFormat="1" applyFont="1" applyFill="1" applyAlignment="1">
      <alignment horizontal="center"/>
    </xf>
    <xf numFmtId="172" fontId="1" fillId="10" borderId="0" xfId="0" applyNumberFormat="1" applyFont="1" applyFill="1" applyAlignment="1">
      <alignment horizontal="center"/>
    </xf>
    <xf numFmtId="167" fontId="1" fillId="0" borderId="0" xfId="0" applyNumberFormat="1" applyFont="1"/>
    <xf numFmtId="166" fontId="1" fillId="2" borderId="0" xfId="0" applyNumberFormat="1" applyFont="1" applyFill="1" applyAlignment="1">
      <alignment horizontal="center"/>
    </xf>
    <xf numFmtId="165" fontId="1" fillId="2" borderId="0" xfId="11" applyFont="1" applyFill="1" applyAlignment="1">
      <alignment horizontal="center" vertical="center" wrapText="1"/>
    </xf>
    <xf numFmtId="165" fontId="1" fillId="0" borderId="0" xfId="11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" fontId="1" fillId="2" borderId="0" xfId="0" applyNumberFormat="1" applyFont="1" applyFill="1" applyAlignment="1">
      <alignment horizontal="center" vertical="center" wrapText="1"/>
    </xf>
    <xf numFmtId="165" fontId="1" fillId="2" borderId="0" xfId="0" applyNumberFormat="1" applyFont="1" applyFill="1" applyAlignment="1">
      <alignment horizontal="center" vertical="center" wrapText="1"/>
    </xf>
    <xf numFmtId="4" fontId="1" fillId="2" borderId="0" xfId="0" applyNumberFormat="1" applyFont="1" applyFill="1" applyAlignment="1">
      <alignment horizontal="center"/>
    </xf>
    <xf numFmtId="4" fontId="1" fillId="0" borderId="0" xfId="0" applyNumberFormat="1" applyFont="1"/>
    <xf numFmtId="0" fontId="1" fillId="9" borderId="0" xfId="0" applyFont="1" applyFill="1"/>
    <xf numFmtId="0" fontId="1" fillId="0" borderId="0" xfId="0" applyFont="1" applyAlignment="1">
      <alignment horizontal="center" vertical="center"/>
    </xf>
    <xf numFmtId="0" fontId="1" fillId="9" borderId="0" xfId="0" applyFont="1" applyFill="1" applyAlignment="1">
      <alignment horizontal="left"/>
    </xf>
    <xf numFmtId="0" fontId="1" fillId="9" borderId="0" xfId="0" applyFont="1" applyFill="1" applyAlignment="1">
      <alignment horizontal="center"/>
    </xf>
    <xf numFmtId="4" fontId="1" fillId="9" borderId="0" xfId="0" applyNumberFormat="1" applyFont="1" applyFill="1"/>
    <xf numFmtId="4" fontId="1" fillId="11" borderId="0" xfId="0" applyNumberFormat="1" applyFont="1" applyFill="1"/>
    <xf numFmtId="10" fontId="1" fillId="0" borderId="0" xfId="9" applyNumberFormat="1" applyFont="1"/>
    <xf numFmtId="4" fontId="1" fillId="0" borderId="0" xfId="9" applyNumberFormat="1" applyFont="1"/>
    <xf numFmtId="10" fontId="1" fillId="9" borderId="0" xfId="9" applyNumberFormat="1" applyFont="1" applyFill="1"/>
    <xf numFmtId="4" fontId="1" fillId="9" borderId="0" xfId="9" applyNumberFormat="1" applyFont="1" applyFill="1"/>
    <xf numFmtId="4" fontId="1" fillId="0" borderId="0" xfId="11" applyNumberFormat="1" applyFont="1"/>
    <xf numFmtId="0" fontId="1" fillId="4" borderId="0" xfId="0" applyFont="1" applyFill="1" applyAlignment="1">
      <alignment horizontal="left" vertical="center"/>
    </xf>
    <xf numFmtId="14" fontId="1" fillId="4" borderId="0" xfId="0" applyNumberFormat="1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/>
    </xf>
    <xf numFmtId="14" fontId="1" fillId="0" borderId="0" xfId="0" applyNumberFormat="1" applyFont="1" applyAlignment="1">
      <alignment horizontal="right" vertical="center"/>
    </xf>
    <xf numFmtId="14" fontId="1" fillId="0" borderId="0" xfId="0" applyNumberFormat="1" applyFont="1" applyAlignment="1">
      <alignment horizontal="center" vertical="center"/>
    </xf>
    <xf numFmtId="166" fontId="1" fillId="0" borderId="0" xfId="0" applyNumberFormat="1" applyFont="1" applyAlignment="1">
      <alignment horizontal="right" vertical="center"/>
    </xf>
    <xf numFmtId="166" fontId="1" fillId="4" borderId="0" xfId="0" applyNumberFormat="1" applyFont="1" applyFill="1" applyAlignment="1">
      <alignment horizontal="left" vertical="center"/>
    </xf>
    <xf numFmtId="166" fontId="1" fillId="4" borderId="0" xfId="0" applyNumberFormat="1" applyFont="1" applyFill="1" applyAlignment="1">
      <alignment horizontal="right" vertical="center"/>
    </xf>
    <xf numFmtId="0" fontId="1" fillId="4" borderId="0" xfId="0" applyFont="1" applyFill="1" applyAlignment="1">
      <alignment horizontal="right" vertical="center"/>
    </xf>
    <xf numFmtId="167" fontId="1" fillId="4" borderId="0" xfId="0" applyNumberFormat="1" applyFont="1" applyFill="1" applyAlignment="1">
      <alignment horizontal="right" vertical="center"/>
    </xf>
    <xf numFmtId="166" fontId="1" fillId="0" borderId="0" xfId="11" applyNumberFormat="1" applyFont="1"/>
    <xf numFmtId="166" fontId="1" fillId="4" borderId="0" xfId="0" applyNumberFormat="1" applyFont="1" applyFill="1"/>
    <xf numFmtId="14" fontId="1" fillId="5" borderId="0" xfId="0" applyNumberFormat="1" applyFont="1" applyFill="1"/>
  </cellXfs>
  <cellStyles count="12">
    <cellStyle name="Comma" xfId="11" xr:uid="{612E7355-AD9B-4F6A-83F3-D01F5905D6CD}"/>
    <cellStyle name="Moeda" xfId="8" builtinId="4"/>
    <cellStyle name="Normal" xfId="0" builtinId="0"/>
    <cellStyle name="Normal 2" xfId="3" xr:uid="{ABAE5051-7542-4B1C-BA7D-D1912D26BA47}"/>
    <cellStyle name="Normal 2 2" xfId="1" xr:uid="{FA2D2597-9D1E-4FFF-82D6-6E46113275F6}"/>
    <cellStyle name="Normal 2 2 2" xfId="2" xr:uid="{E2BCB97E-B04A-46E9-A736-4119F73F85CD}"/>
    <cellStyle name="Normal 3" xfId="4" xr:uid="{155D3C07-AD41-4116-9303-D27BA669DC3A}"/>
    <cellStyle name="Normal 4" xfId="5" xr:uid="{AFBCC021-A66A-4A4D-9F5B-A62D4CD8FFBD}"/>
    <cellStyle name="Normal 5" xfId="6" xr:uid="{7C3A14B4-B54F-49E4-A8F6-54DD862AEA1D}"/>
    <cellStyle name="Normal 6" xfId="10" xr:uid="{6290AF24-39C9-48D5-8176-9B38B4F875D1}"/>
    <cellStyle name="Porcentagem" xfId="9" builtinId="5"/>
    <cellStyle name="Vírgula 2" xfId="7" xr:uid="{1A6A9019-2A97-4BA7-9A0A-09915C6CD403}"/>
  </cellStyles>
  <dxfs count="153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numFmt numFmtId="166" formatCode="#,##0.00_ ;[Red]\-#,##0.00\ "/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numFmt numFmtId="4" formatCode="#,##0.00"/>
    </dxf>
    <dxf>
      <numFmt numFmtId="166" formatCode="#,##0.00_ ;[Red]\-#,##0.00\ "/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numFmt numFmtId="166" formatCode="#,##0.00_ ;[Red]\-#,##0.00\ "/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numFmt numFmtId="166" formatCode="#,##0.00_ ;[Red]\-#,##0.00\ "/>
    </dxf>
    <dxf>
      <numFmt numFmtId="166" formatCode="#,##0.00_ ;[Red]\-#,##0.00\ "/>
    </dxf>
    <dxf>
      <font>
        <color theme="0"/>
      </font>
    </dxf>
    <dxf>
      <fill>
        <patternFill patternType="solid">
          <bgColor theme="1"/>
        </patternFill>
      </fill>
    </dxf>
    <dxf>
      <fill>
        <patternFill patternType="solid">
          <bgColor theme="0" tint="-0.14999847407452621"/>
        </patternFill>
      </fill>
    </dxf>
    <dxf>
      <fill>
        <patternFill>
          <bgColor theme="0" tint="-0.249977111117893"/>
        </patternFill>
      </fill>
    </dxf>
    <dxf>
      <fill>
        <patternFill>
          <bgColor theme="0" tint="-0.249977111117893"/>
        </patternFill>
      </fill>
    </dxf>
    <dxf>
      <font>
        <name val="Arial"/>
        <family val="2"/>
      </font>
    </dxf>
    <dxf>
      <font>
        <name val="Arial"/>
        <family val="2"/>
      </font>
    </dxf>
    <dxf>
      <font>
        <name val="Arial"/>
        <family val="2"/>
      </font>
    </dxf>
    <dxf>
      <font>
        <name val="Arial"/>
        <family val="2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numFmt numFmtId="166" formatCode="#,##0.00_ ;[Red]\-#,##0.00\ "/>
    </dxf>
    <dxf>
      <numFmt numFmtId="166" formatCode="#,##0.00_ ;[Red]\-#,##0.00\ "/>
    </dxf>
    <dxf>
      <fill>
        <patternFill patternType="solid">
          <bgColor theme="1"/>
        </patternFill>
      </fill>
    </dxf>
    <dxf>
      <fill>
        <patternFill patternType="solid">
          <bgColor theme="1"/>
        </patternFill>
      </fill>
    </dxf>
    <dxf>
      <font>
        <color theme="0"/>
      </font>
    </dxf>
    <dxf>
      <font>
        <color theme="0"/>
      </font>
    </dxf>
    <dxf>
      <fill>
        <patternFill patternType="solid">
          <bgColor theme="1"/>
        </patternFill>
      </fill>
    </dxf>
    <dxf>
      <fill>
        <patternFill patternType="solid">
          <bgColor theme="1"/>
        </patternFill>
      </fill>
    </dxf>
    <dxf>
      <font>
        <color theme="0"/>
      </font>
    </dxf>
    <dxf>
      <font>
        <color theme="0"/>
      </font>
    </dxf>
    <dxf>
      <fill>
        <patternFill>
          <bgColor theme="0" tint="-0.249977111117893"/>
        </patternFill>
      </fill>
    </dxf>
    <dxf>
      <fill>
        <patternFill>
          <bgColor theme="0" tint="-0.249977111117893"/>
        </patternFill>
      </fill>
    </dxf>
    <dxf>
      <font>
        <color auto="1"/>
      </font>
    </dxf>
    <dxf>
      <font>
        <color auto="1"/>
      </font>
    </dxf>
    <dxf>
      <font>
        <name val="Arial"/>
        <family val="2"/>
      </font>
    </dxf>
    <dxf>
      <font>
        <name val="Arial"/>
        <family val="2"/>
      </font>
    </dxf>
    <dxf>
      <font>
        <name val="Arial"/>
        <family val="2"/>
      </font>
    </dxf>
    <dxf>
      <font>
        <name val="Arial"/>
        <family val="2"/>
      </font>
    </dxf>
    <dxf>
      <font>
        <name val="Arial"/>
        <family val="2"/>
      </font>
    </dxf>
    <dxf>
      <font>
        <name val="Arial"/>
        <family val="2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numFmt numFmtId="166" formatCode="#,##0.00_ ;[Red]\-#,##0.00\ 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alignment wrapText="1"/>
    </dxf>
    <dxf>
      <alignment vertical="center"/>
    </dxf>
    <dxf>
      <alignment horizontal="center"/>
    </dxf>
    <dxf>
      <numFmt numFmtId="166" formatCode="#,##0.00_ ;[Red]\-#,##0.00\ "/>
    </dxf>
    <dxf>
      <numFmt numFmtId="166" formatCode="#,##0.00_ ;[Red]\-#,##0.00\ "/>
    </dxf>
    <dxf>
      <numFmt numFmtId="166" formatCode="#,##0.00_ ;[Red]\-#,##0.00\ "/>
    </dxf>
    <dxf>
      <alignment wrapText="1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vertical="center"/>
    </dxf>
    <dxf>
      <numFmt numFmtId="166" formatCode="#,##0.00_ ;[Red]\-#,##0.00\ "/>
    </dxf>
    <dxf>
      <numFmt numFmtId="166" formatCode="#,##0.00_ ;[Red]\-#,##0.00\ "/>
    </dxf>
    <dxf>
      <font>
        <b/>
        <i val="0"/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</dxfs>
  <tableStyles count="1" defaultTableStyle="TableStyleMedium2" defaultPivotStyle="PivotStyleLight16">
    <tableStyle name="Estilo Monitori" table="0" count="2" xr9:uid="{EC50F940-3642-4B1B-AED5-388A52A846E9}">
      <tableStyleElement type="headerRow" dxfId="152"/>
      <tableStyleElement type="totalRow" dxfId="15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pivotCacheDefinition" Target="pivotCache/pivotCacheDefinition2.xml"/><Relationship Id="rId39" Type="http://schemas.openxmlformats.org/officeDocument/2006/relationships/customXml" Target="../customXml/item2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pivotCacheDefinition" Target="pivotCache/pivotCacheDefinition1.xml"/><Relationship Id="rId33" Type="http://schemas.openxmlformats.org/officeDocument/2006/relationships/pivotCacheDefinition" Target="pivotCache/pivotCacheDefinition9.xml"/><Relationship Id="rId38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pivotCacheDefinition" Target="pivotCache/pivotCacheDefinition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32" Type="http://schemas.openxmlformats.org/officeDocument/2006/relationships/pivotCacheDefinition" Target="pivotCache/pivotCacheDefinition8.xml"/><Relationship Id="rId37" Type="http://schemas.openxmlformats.org/officeDocument/2006/relationships/calcChain" Target="calcChain.xml"/><Relationship Id="rId40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pivotCacheDefinition" Target="pivotCache/pivotCacheDefinition4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pivotCacheDefinition" Target="pivotCache/pivotCacheDefinition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pivotCacheDefinition" Target="pivotCache/pivotCacheDefinition3.xml"/><Relationship Id="rId30" Type="http://schemas.openxmlformats.org/officeDocument/2006/relationships/pivotCacheDefinition" Target="pivotCache/pivotCacheDefinition6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525780</xdr:colOff>
      <xdr:row>10</xdr:row>
      <xdr:rowOff>78105</xdr:rowOff>
    </xdr:from>
    <xdr:to>
      <xdr:col>13</xdr:col>
      <xdr:colOff>191094</xdr:colOff>
      <xdr:row>26</xdr:row>
      <xdr:rowOff>57415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9E89007-D159-4C8C-B1A0-FF36B2E40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54240" y="2059305"/>
          <a:ext cx="6868119" cy="28672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209550</xdr:colOff>
      <xdr:row>0</xdr:row>
      <xdr:rowOff>0</xdr:rowOff>
    </xdr:from>
    <xdr:to>
      <xdr:col>14</xdr:col>
      <xdr:colOff>588997</xdr:colOff>
      <xdr:row>21</xdr:row>
      <xdr:rowOff>55588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B7643C2-E7D8-4016-AB93-8AA2C8ABFF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99270" y="0"/>
          <a:ext cx="4037047" cy="3859873"/>
        </a:xfrm>
        <a:prstGeom prst="rect">
          <a:avLst/>
        </a:prstGeom>
      </xdr:spPr>
    </xdr:pic>
    <xdr:clientData/>
  </xdr:twoCellAnchor>
  <xdr:twoCellAnchor editAs="oneCell">
    <xdr:from>
      <xdr:col>15</xdr:col>
      <xdr:colOff>289560</xdr:colOff>
      <xdr:row>0</xdr:row>
      <xdr:rowOff>152400</xdr:rowOff>
    </xdr:from>
    <xdr:to>
      <xdr:col>22</xdr:col>
      <xdr:colOff>322319</xdr:colOff>
      <xdr:row>5</xdr:row>
      <xdr:rowOff>131534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97561DD-0885-4AC5-9C03-796364877F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746480" y="152400"/>
          <a:ext cx="4317104" cy="897344"/>
        </a:xfrm>
        <a:prstGeom prst="rect">
          <a:avLst/>
        </a:prstGeom>
      </xdr:spPr>
    </xdr:pic>
    <xdr:clientData/>
  </xdr:twoCellAnchor>
  <xdr:twoCellAnchor editAs="oneCell">
    <xdr:from>
      <xdr:col>15</xdr:col>
      <xdr:colOff>297180</xdr:colOff>
      <xdr:row>7</xdr:row>
      <xdr:rowOff>68580</xdr:rowOff>
    </xdr:from>
    <xdr:to>
      <xdr:col>22</xdr:col>
      <xdr:colOff>362325</xdr:colOff>
      <xdr:row>10</xdr:row>
      <xdr:rowOff>129591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E43C995-506D-4C0C-A827-D12DE61953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754100" y="1348740"/>
          <a:ext cx="4330440" cy="59441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Extrato%20Banc&#225;rio?2B10B97F" TargetMode="External"/><Relationship Id="rId1" Type="http://schemas.openxmlformats.org/officeDocument/2006/relationships/externalLinkPath" Target="file:///\\2B10B97F\Extrato%20Banc&#225;rio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trato Bancário"/>
    </sheetNames>
    <sheetDataSet>
      <sheetData sheetId="0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_rels/pivotCacheDefinition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.xml"/></Relationships>
</file>

<file path=xl/pivotCache/_rels/pivotCacheDefinition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.xml"/></Relationships>
</file>

<file path=xl/pivotCache/_rels/pivotCacheDefinition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8.xml"/></Relationships>
</file>

<file path=xl/pivotCache/_rels/pivotCacheDefinition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9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se Kherlakian" refreshedDate="44932.612988194443" createdVersion="8" refreshedVersion="8" minRefreshableVersion="3" recordCount="446" xr:uid="{AD9D5EF2-F86F-4C9C-BEB7-A319F1736DA7}">
  <cacheSource type="worksheet">
    <worksheetSource name="'Extrato Bancário'!bancario"/>
  </cacheSource>
  <cacheFields count="14">
    <cacheField name="Empreendimento" numFmtId="0">
      <sharedItems/>
    </cacheField>
    <cacheField name="Empresa" numFmtId="0">
      <sharedItems/>
    </cacheField>
    <cacheField name="Banco" numFmtId="0">
      <sharedItems/>
    </cacheField>
    <cacheField name="Agência" numFmtId="0">
      <sharedItems containsSemiMixedTypes="0" containsString="0" containsNumber="1" containsInteger="1" minValue="2926" maxValue="6327"/>
    </cacheField>
    <cacheField name="Conta" numFmtId="0">
      <sharedItems count="5">
        <s v="2385-4"/>
        <s v="2386-2"/>
        <s v="2383-8"/>
        <s v="2384-6"/>
        <s v="18541-6"/>
      </sharedItems>
    </cacheField>
    <cacheField name="Data" numFmtId="14">
      <sharedItems containsSemiMixedTypes="0" containsNonDate="0" containsDate="1" containsString="0" minDate="2022-07-14T00:00:00" maxDate="2022-12-30T00:00:00" count="61">
        <d v="2022-07-14T00:00:00"/>
        <d v="2022-07-18T00:00:00"/>
        <d v="2022-07-19T00:00:00"/>
        <d v="2022-07-26T00:00:00"/>
        <d v="2022-07-29T00:00:00"/>
        <d v="2022-08-03T00:00:00"/>
        <d v="2022-08-12T00:00:00"/>
        <d v="2022-08-17T00:00:00"/>
        <d v="2022-08-19T00:00:00"/>
        <d v="2022-08-22T00:00:00"/>
        <d v="2022-08-23T00:00:00"/>
        <d v="2022-08-24T00:00:00"/>
        <d v="2022-08-25T00:00:00"/>
        <d v="2022-08-29T00:00:00"/>
        <d v="2022-08-31T00:00:00"/>
        <d v="2022-09-01T00:00:00"/>
        <d v="2022-09-05T00:00:00"/>
        <d v="2022-09-12T00:00:00"/>
        <d v="2022-09-19T00:00:00"/>
        <d v="2022-09-20T00:00:00"/>
        <d v="2022-09-26T00:00:00"/>
        <d v="2022-10-03T00:00:00"/>
        <d v="2022-10-04T00:00:00"/>
        <d v="2022-10-10T00:00:00"/>
        <d v="2022-10-13T00:00:00"/>
        <d v="2022-10-20T00:00:00"/>
        <d v="2022-10-21T00:00:00"/>
        <d v="2022-10-24T00:00:00"/>
        <d v="2022-10-25T00:00:00"/>
        <d v="2022-10-28T00:00:00"/>
        <d v="2022-10-31T00:00:00"/>
        <d v="2022-11-01T00:00:00"/>
        <d v="2022-11-03T00:00:00"/>
        <d v="2022-11-04T00:00:00"/>
        <d v="2022-11-07T00:00:00"/>
        <d v="2022-11-08T00:00:00"/>
        <d v="2022-11-09T00:00:00"/>
        <d v="2022-11-10T00:00:00"/>
        <d v="2022-11-11T00:00:00"/>
        <d v="2022-11-18T00:00:00"/>
        <d v="2022-11-21T00:00:00"/>
        <d v="2022-11-23T00:00:00"/>
        <d v="2022-11-24T00:00:00"/>
        <d v="2022-11-25T00:00:00"/>
        <d v="2022-11-30T00:00:00"/>
        <d v="2022-12-12T00:00:00"/>
        <d v="2022-12-13T00:00:00"/>
        <d v="2022-12-16T00:00:00"/>
        <d v="2022-12-26T00:00:00"/>
        <d v="2022-12-28T00:00:00"/>
        <d v="2022-12-05T00:00:00"/>
        <d v="2022-12-07T00:00:00"/>
        <d v="2022-12-01T00:00:00"/>
        <d v="2022-12-06T00:00:00"/>
        <d v="2022-12-20T00:00:00"/>
        <d v="2022-12-22T00:00:00"/>
        <d v="2022-12-02T00:00:00"/>
        <d v="2022-12-09T00:00:00"/>
        <d v="2022-12-19T00:00:00"/>
        <d v="2022-12-21T00:00:00"/>
        <d v="2022-12-29T00:00:00"/>
      </sharedItems>
    </cacheField>
    <cacheField name="Descrição" numFmtId="0">
      <sharedItems/>
    </cacheField>
    <cacheField name="Documento" numFmtId="0">
      <sharedItems containsMixedTypes="1" containsNumber="1" containsInteger="1" minValue="0" maxValue="969275"/>
    </cacheField>
    <cacheField name="Créditos" numFmtId="166">
      <sharedItems containsSemiMixedTypes="0" containsString="0" containsNumber="1" minValue="0" maxValue="8000000"/>
    </cacheField>
    <cacheField name="Débitos" numFmtId="166">
      <sharedItems containsSemiMixedTypes="0" containsString="0" containsNumber="1" minValue="-7269554.7400000002" maxValue="0"/>
    </cacheField>
    <cacheField name="Valor" numFmtId="166">
      <sharedItems containsSemiMixedTypes="0" containsString="0" containsNumber="1" minValue="-7269554.7400000002" maxValue="8000000"/>
    </cacheField>
    <cacheField name="Aux Abs" numFmtId="166">
      <sharedItems containsSemiMixedTypes="0" containsString="0" containsNumber="1" minValue="0.03" maxValue="8000000"/>
    </cacheField>
    <cacheField name="Aux" numFmtId="168">
      <sharedItems containsSemiMixedTypes="0" containsString="0" containsNumber="1" containsInteger="1" minValue="0" maxValue="3"/>
    </cacheField>
    <cacheField name="Mês" numFmtId="167">
      <sharedItems containsSemiMixedTypes="0" containsNonDate="0" containsDate="1" containsString="0" minDate="2022-07-01T00:00:00" maxDate="2022-12-02T00:00:00" count="6">
        <d v="2022-07-01T00:00:00"/>
        <d v="2022-08-01T00:00:00"/>
        <d v="2022-09-01T00:00:00"/>
        <d v="2022-10-01T00:00:00"/>
        <d v="2022-11-01T00:00:00"/>
        <d v="2022-12-01T00:00: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ara Mendes" refreshedDate="45595.540857291664" createdVersion="8" refreshedVersion="8" minRefreshableVersion="3" recordCount="514" xr:uid="{AAD24022-B005-4114-AE40-C64E041193F0}">
  <cacheSource type="worksheet">
    <worksheetSource ref="A1:AI515" sheet="Fluxo Incorrido"/>
  </cacheSource>
  <cacheFields count="35">
    <cacheField name="Empreendimento Ajustado" numFmtId="0">
      <sharedItems/>
    </cacheField>
    <cacheField name="Data Ajustada" numFmtId="14">
      <sharedItems containsSemiMixedTypes="0" containsNonDate="0" containsDate="1" containsString="0" minDate="2023-01-26T00:00:00" maxDate="2024-06-29T00:00:00" count="123">
        <d v="2023-01-26T00:00:00"/>
        <d v="2023-01-31T00:00:00"/>
        <d v="2023-03-02T00:00:00"/>
        <d v="2023-03-22T00:00:00"/>
        <d v="2023-04-03T00:00:00"/>
        <d v="2023-04-24T00:00:00"/>
        <d v="2023-05-02T00:00:00"/>
        <d v="2023-05-22T00:00:00"/>
        <d v="2023-06-02T00:00:00"/>
        <d v="2023-06-16T00:00:00"/>
        <d v="2023-06-19T00:00:00"/>
        <d v="2023-06-20T00:00:00"/>
        <d v="2023-06-21T00:00:00"/>
        <d v="2023-06-30T00:00:00"/>
        <d v="2023-07-03T00:00:00"/>
        <d v="2023-07-04T00:00:00"/>
        <d v="2023-07-10T00:00:00"/>
        <d v="2023-07-24T00:00:00"/>
        <d v="2023-08-03T00:00:00"/>
        <d v="2023-08-04T00:00:00"/>
        <d v="2023-08-07T00:00:00"/>
        <d v="2023-08-08T00:00:00"/>
        <d v="2023-08-18T00:00:00"/>
        <d v="2023-08-25T00:00:00"/>
        <d v="2023-09-04T00:00:00"/>
        <d v="2023-09-11T00:00:00"/>
        <d v="2023-09-13T00:00:00"/>
        <d v="2023-09-20T00:00:00"/>
        <d v="2023-10-02T00:00:00"/>
        <d v="2023-10-09T00:00:00"/>
        <d v="2023-10-20T00:00:00"/>
        <d v="2023-10-25T00:00:00"/>
        <d v="2023-10-31T00:00:00"/>
        <d v="2023-11-03T00:00:00"/>
        <d v="2023-11-09T00:00:00"/>
        <d v="2023-11-17T00:00:00"/>
        <d v="2023-11-21T00:00:00"/>
        <d v="2023-11-22T00:00:00"/>
        <d v="2023-11-23T00:00:00"/>
        <d v="2023-11-27T00:00:00"/>
        <d v="2023-11-30T00:00:00"/>
        <d v="2023-12-01T00:00:00"/>
        <d v="2023-12-04T00:00:00"/>
        <d v="2023-12-08T00:00:00"/>
        <d v="2023-12-12T00:00:00"/>
        <d v="2023-12-14T00:00:00"/>
        <d v="2023-12-15T00:00:00"/>
        <d v="2023-12-20T00:00:00"/>
        <d v="2024-01-09T00:00:00"/>
        <d v="2024-01-18T00:00:00"/>
        <d v="2024-01-19T00:00:00"/>
        <d v="2024-01-22T00:00:00"/>
        <d v="2024-01-24T00:00:00"/>
        <d v="2024-01-29T00:00:00"/>
        <d v="2024-01-30T00:00:00"/>
        <d v="2024-01-31T00:00:00"/>
        <d v="2024-02-01T00:00:00"/>
        <d v="2024-02-02T00:00:00"/>
        <d v="2024-02-05T00:00:00"/>
        <d v="2024-02-08T00:00:00"/>
        <d v="2024-02-20T00:00:00"/>
        <d v="2024-02-23T00:00:00"/>
        <d v="2024-02-26T00:00:00"/>
        <d v="2024-03-04T00:00:00"/>
        <d v="2024-03-07T00:00:00"/>
        <d v="2024-03-08T00:00:00"/>
        <d v="2024-03-11T00:00:00"/>
        <d v="2024-03-13T00:00:00"/>
        <d v="2024-03-15T00:00:00"/>
        <d v="2024-03-18T00:00:00"/>
        <d v="2024-03-19T00:00:00"/>
        <d v="2024-03-20T00:00:00"/>
        <d v="2024-03-21T00:00:00"/>
        <d v="2024-03-22T00:00:00"/>
        <d v="2024-03-25T00:00:00"/>
        <d v="2024-03-26T00:00:00"/>
        <d v="2024-03-28T00:00:00"/>
        <d v="2024-04-02T00:00:00"/>
        <d v="2024-04-03T00:00:00"/>
        <d v="2024-04-04T00:00:00"/>
        <d v="2024-04-05T00:00:00"/>
        <d v="2024-04-08T00:00:00"/>
        <d v="2024-04-09T00:00:00"/>
        <d v="2024-04-10T00:00:00"/>
        <d v="2024-04-12T00:00:00"/>
        <d v="2024-04-15T00:00:00"/>
        <d v="2024-04-16T00:00:00"/>
        <d v="2024-04-17T00:00:00"/>
        <d v="2024-04-18T00:00:00"/>
        <d v="2024-04-19T00:00:00"/>
        <d v="2024-04-22T00:00:00"/>
        <d v="2024-04-25T00:00:00"/>
        <d v="2024-04-26T00:00:00"/>
        <d v="2024-05-06T00:00:00" u="1"/>
        <d v="2024-05-10T00:00:00" u="1"/>
        <d v="2024-05-13T00:00:00" u="1"/>
        <d v="2024-05-14T00:00:00" u="1"/>
        <d v="2024-05-15T00:00:00" u="1"/>
        <d v="2024-05-16T00:00:00" u="1"/>
        <d v="2024-05-02T00:00:00" u="1"/>
        <d v="2024-05-03T00:00:00" u="1"/>
        <d v="2024-05-31T00:00:00" u="1"/>
        <d v="2024-05-17T00:00:00" u="1"/>
        <d v="2024-06-14T00:00:00" u="1"/>
        <d v="2024-06-10T00:00:00" u="1"/>
        <d v="2024-06-04T00:00:00" u="1"/>
        <d v="2024-05-29T00:00:00" u="1"/>
        <d v="2024-06-21T00:00:00" u="1"/>
        <d v="2024-05-27T00:00:00" u="1"/>
        <d v="2024-05-23T00:00:00" u="1"/>
        <d v="2024-06-07T00:00:00" u="1"/>
        <d v="2024-06-28T00:00:00" u="1"/>
        <d v="2024-05-24T00:00:00" u="1"/>
        <d v="2024-06-27T00:00:00" u="1"/>
        <d v="2024-05-20T00:00:00" u="1"/>
        <d v="2024-06-03T00:00:00" u="1"/>
        <d v="2024-06-12T00:00:00" u="1"/>
        <d v="2024-06-25T00:00:00" u="1"/>
        <d v="2024-06-24T00:00:00" u="1"/>
        <d v="2024-06-13T00:00:00" u="1"/>
        <d v="2024-06-26T00:00:00" u="1"/>
        <d v="2024-06-20T00:00:00" u="1"/>
        <d v="2024-05-09T00:00:00" u="1"/>
      </sharedItems>
    </cacheField>
    <cacheField name="Banco" numFmtId="0">
      <sharedItems/>
    </cacheField>
    <cacheField name="Conta" numFmtId="0">
      <sharedItems/>
    </cacheField>
    <cacheField name="Relatório Sistema?" numFmtId="0">
      <sharedItems/>
    </cacheField>
    <cacheField name="Grupo de empresa" numFmtId="0">
      <sharedItems/>
    </cacheField>
    <cacheField name="Período" numFmtId="14">
      <sharedItems containsNonDate="0"/>
    </cacheField>
    <cacheField name="Empresa" numFmtId="14">
      <sharedItems containsNonDate="0"/>
    </cacheField>
    <cacheField name="Conta2" numFmtId="0">
      <sharedItems/>
    </cacheField>
    <cacheField name="Saldo anterior" numFmtId="166">
      <sharedItems containsString="0" containsBlank="1" containsNumber="1" minValue="-13822.84" maxValue="0"/>
    </cacheField>
    <cacheField name="Apropriação Ajustada" numFmtId="0">
      <sharedItems containsBlank="1"/>
    </cacheField>
    <cacheField name="Classe Ajustada" numFmtId="0">
      <sharedItems/>
    </cacheField>
    <cacheField name="Valor Apropriação" numFmtId="166">
      <sharedItems containsSemiMixedTypes="0" containsString="0" containsNumber="1" minValue="0.01" maxValue="46054000"/>
    </cacheField>
    <cacheField name="Data" numFmtId="14">
      <sharedItems containsSemiMixedTypes="0" containsNonDate="0" containsDate="1" containsString="0" minDate="2023-01-26T00:00:00" maxDate="2024-04-27T00:00:00"/>
    </cacheField>
    <cacheField name="Or" numFmtId="0">
      <sharedItems containsBlank="1"/>
    </cacheField>
    <cacheField name="Histórico" numFmtId="0">
      <sharedItems containsBlank="1"/>
    </cacheField>
    <cacheField name="Tipo" numFmtId="0">
      <sharedItems containsBlank="1"/>
    </cacheField>
    <cacheField name="Desc" numFmtId="0">
      <sharedItems/>
    </cacheField>
    <cacheField name="Documento" numFmtId="0">
      <sharedItems containsBlank="1" containsMixedTypes="1" containsNumber="1" containsInteger="1" minValue="5971186" maxValue="5971186"/>
    </cacheField>
    <cacheField name="Saídas" numFmtId="166">
      <sharedItems containsSemiMixedTypes="0" containsString="0" containsNumber="1" minValue="-31504944" maxValue="0"/>
    </cacheField>
    <cacheField name="Entradas" numFmtId="166">
      <sharedItems containsSemiMixedTypes="0" containsString="0" containsNumber="1" minValue="0" maxValue="46054000"/>
    </cacheField>
    <cacheField name="Saldo" numFmtId="166">
      <sharedItems containsString="0" containsBlank="1" containsNumber="1" minValue="-880941.03" maxValue="4916091.21"/>
    </cacheField>
    <cacheField name="Desc Ajustada" numFmtId="0">
      <sharedItems/>
    </cacheField>
    <cacheField name="Valor Total" numFmtId="166">
      <sharedItems containsSemiMixedTypes="0" containsString="0" containsNumber="1" minValue="-31504944" maxValue="46054000"/>
    </cacheField>
    <cacheField name="Valor ABS" numFmtId="166">
      <sharedItems containsSemiMixedTypes="0" containsString="0" containsNumber="1" minValue="0.01" maxValue="46054000"/>
    </cacheField>
    <cacheField name="Aux" numFmtId="0">
      <sharedItems containsSemiMixedTypes="0" containsString="0" containsNumber="1" containsInteger="1" minValue="0" maxValue="0"/>
    </cacheField>
    <cacheField name="Mês" numFmtId="167">
      <sharedItems containsSemiMixedTypes="0" containsNonDate="0" containsDate="1" containsString="0" minDate="2023-01-01T00:00:00" maxDate="2024-04-02T00:00:00"/>
    </cacheField>
    <cacheField name="Conciliação" numFmtId="169">
      <sharedItems containsNonDate="0" containsString="0" containsBlank="1"/>
    </cacheField>
    <cacheField name="Conciliação Reembolso" numFmtId="169">
      <sharedItems containsString="0" containsBlank="1" containsNumber="1" containsInteger="1" minValue="1" maxValue="96" count="97">
        <m/>
        <n v="7"/>
        <n v="94"/>
        <n v="93"/>
        <n v="18"/>
        <n v="8"/>
        <n v="11"/>
        <n v="19"/>
        <n v="13"/>
        <n v="10"/>
        <n v="20"/>
        <n v="21"/>
        <n v="22"/>
        <n v="14"/>
        <n v="17"/>
        <n v="12"/>
        <n v="9"/>
        <n v="16"/>
        <n v="15"/>
        <n v="25"/>
        <n v="24"/>
        <n v="23"/>
        <n v="92"/>
        <n v="29"/>
        <n v="27"/>
        <n v="32"/>
        <n v="28"/>
        <n v="31"/>
        <n v="30"/>
        <n v="33"/>
        <n v="34"/>
        <n v="26"/>
        <n v="91"/>
        <n v="35"/>
        <n v="1"/>
        <n v="89"/>
        <n v="90"/>
        <n v="88"/>
        <n v="87"/>
        <n v="40"/>
        <n v="85"/>
        <n v="36"/>
        <n v="39"/>
        <n v="41"/>
        <n v="37"/>
        <n v="38"/>
        <n v="86"/>
        <n v="84"/>
        <n v="75"/>
        <n v="82"/>
        <n v="79"/>
        <n v="80"/>
        <n v="81"/>
        <n v="83"/>
        <n v="42"/>
        <n v="43"/>
        <n v="78"/>
        <n v="44"/>
        <n v="46"/>
        <n v="4"/>
        <n v="5"/>
        <n v="3"/>
        <n v="2"/>
        <n v="45"/>
        <n v="51"/>
        <n v="50"/>
        <n v="48"/>
        <n v="49"/>
        <n v="71" u="1"/>
        <n v="72" u="1"/>
        <n v="70" u="1"/>
        <n v="69" u="1"/>
        <n v="73" u="1"/>
        <n v="74" u="1"/>
        <n v="57" u="1"/>
        <n v="62" u="1"/>
        <n v="67" u="1"/>
        <n v="68" u="1"/>
        <n v="59" u="1"/>
        <n v="63" u="1"/>
        <n v="52" u="1"/>
        <n v="96" u="1"/>
        <n v="6" u="1"/>
        <n v="64" u="1"/>
        <n v="77" u="1"/>
        <n v="58" u="1"/>
        <n v="60" u="1"/>
        <n v="61" u="1"/>
        <n v="76" u="1"/>
        <n v="53" u="1"/>
        <n v="47" u="1"/>
        <n v="54" u="1"/>
        <n v="56" u="1"/>
        <n v="66" u="1"/>
        <n v="55" u="1"/>
        <n v="65" u="1"/>
        <n v="95" u="1"/>
      </sharedItems>
    </cacheField>
    <cacheField name="Reembolso solicitado?" numFmtId="169">
      <sharedItems containsBlank="1" count="3">
        <s v="não"/>
        <m/>
        <s v="sim"/>
      </sharedItems>
    </cacheField>
    <cacheField name="Classe Ajustada2" numFmtId="0">
      <sharedItems/>
    </cacheField>
    <cacheField name="Classificação Detalhada" numFmtId="0">
      <sharedItems containsBlank="1"/>
    </cacheField>
    <cacheField name="Classificação Analítica" numFmtId="0">
      <sharedItems/>
    </cacheField>
    <cacheField name="Classificação Sintética" numFmtId="0">
      <sharedItems/>
    </cacheField>
    <cacheField name="temp" numFmtId="0">
      <sharedItems count="477">
        <s v="NOVA PLANO - SUPORTE ADMINISTRATIVO LTDA - NFSE.005088"/>
        <s v="PREFEITURA DE SAO PAULO - TFE - DAM.100010445305"/>
        <s v="Secretaria de Fazenda Federal - DARF.1365"/>
        <s v="Secretaria de Fazenda Federal - DARF.1376"/>
        <s v="NOVA PLANO - SUPORTE ADMINISTRATIVO LTDA - NFSE.005166"/>
        <s v="CLEYDE MALUF ALVES - CT.ALUGUEL 1"/>
        <s v="ELIANE MALUF ALVES DE LOZIER - CT.ALUGUEL2"/>
        <s v="NOVA PLANO - SUPORTE ADMINISTRATIVO LTDA - NFSE.005243"/>
        <s v="NOVA PLANO - SUPORTE ADMINISTRATIVO LTDA - NFSE.005337"/>
        <s v="NOVA PLANO - SUPORTE ADMINISTRATIVO LTDA - NFSE.005418"/>
        <s v="MIRNA MARIA PEDRO - CT.ITU 1478"/>
        <s v="ASSIMPI- ASSOCIACAO N DOS S S DA MICRO E PEQUENA INDUSTRIA - REC.012835"/>
        <s v="GOVERNO DE SAO PAULO SECRETARIA DA FAZENDA DARE-SP. - GUIA.230590090365707"/>
        <s v="NC HOLDING EMPREENDIMENTOS E PARTICIPACOES LTDA - APOR.05062023"/>
        <s v="NOVA PLANO - SUPORTE ADMINISTRATIVO LTDA - NFSE.005502"/>
        <s v="FERNANDO CARSINO JARDIM - CT.CONSOLACAO 2847 JARD"/>
        <s v="KELLIE AZAR LEIGHTON - CT.CONSOLACAO 2847 PUPO"/>
        <s v="MANUTENCAO DE CONTA CORRENTE - TAR.10072023"/>
        <s v="AMILCAR SOUROPIRES FERREIRA - CT.CONSOLACAO 2837"/>
        <s v="MARIA DE LOURDES PUPO AZAR - CT.CONSOLACAO 2847"/>
        <s v="NOVA PLANO - SUPORTE ADMINISTRATIVO LTDA - NFSE.004527"/>
        <s v="FARDIZ EMPREENDIMENTOS E PARTICIPACOES LTDA - CT.CONSOLACAO 2847 FARD"/>
        <s v="RENATO RIBEIRO - CT.CONSOLOCAO 2847 RIBE"/>
        <s v="MANUTENCAO CONTA CORRENTE - TAR.08082023"/>
        <s v="Secretaria de Fazenda Federal - DARF.00399"/>
        <s v="MAURICIA ALBUQUERQUE MACEDO ME - NFSE.000375"/>
        <s v="NOVA CROP - SUPORTE ADMINISTRATIVO LTDA - NFSE.004751"/>
        <s v="MANUTENCAO CONTA CORRENTE - TAR.11092023"/>
        <s v="PREFEITURA DA CIDADE DE SÃO PAULO - DAMSP - DAM.430112052"/>
        <s v="PREFEITURA DA CIDADE DE SÃO PAULO - DAMSP - DAM.430112053"/>
        <s v="PREFEITURA DA CIDADE DE SÃO PAULO - DAMSP - DAM.430112054"/>
        <s v="NOVA CROP - SUPORTE ADMINISTRATIVO LTDA - NFSE.005040"/>
        <s v="TARIFA MANUTENCAO CONTA CORRENTE - TAR.091023"/>
        <s v="COMPANHIA AMBIENTAL DO ESTADO DE SAO PAULO - FAT.91523080"/>
        <s v="NC HOLDING EMPREENDIMENTOS E PARTICIPACOES LTDA - APOR.25102023"/>
        <s v="OPERADOR NACIONAL DO SISTEMA DE REGISTRO ELETRONICO DE IMOVEIS ( ONR ) - REC.42794398"/>
        <s v="OPERADOR NACIONAL DO SISTEMA DE REGISTRO ELETRONICO DE IMOVEIS ( ONR ) - REC.42794406"/>
        <s v="OPERADOR NACIONAL DO SISTEMA DE REGISTRO ELETRONICO DE IMOVEIS ( ONR ) - REC.42794410"/>
        <s v="OPERADOR NACIONAL DO SISTEMA DE REGISTRO ELETRONICO DE IMOVEIS ( ONR ) - REC.42794418"/>
        <s v="OPERADOR NACIONAL DO SISTEMA DE REGISTRO ELETRONICO DE IMOVEIS ( ONR ) - REC.42794421"/>
        <s v="OPERADOR NACIONAL DO SISTEMA DE REGISTRO ELETRONICO DE IMOVEIS ( ONR ) - REC.42794429"/>
        <s v="OPERADOR NACIONAL DO SISTEMA DE REGISTRO ELETRONICO DE IMOVEIS ( ONR ) - REC.42794432"/>
        <s v="OPERADOR NACIONAL DO SISTEMA DE REGISTRO ELETRONICO DE IMOVEIS ( ONR ) - REC.42794434"/>
        <s v="OPERADOR NACIONAL DO SISTEMA DE REGISTRO ELETRONICO DE IMOVEIS ( ONR ) - REC.42794436"/>
        <s v="OPERADOR NACIONAL DO SISTEMA DE REGISTRO ELETRONICO DE IMOVEIS ( ONR ) - REC.42794442"/>
        <s v="OPERADOR NACIONAL DO SISTEMA DE REGISTRO ELETRONICO DE IMOVEIS ( ONR ) - REC.42794447"/>
        <s v="NOVA CROP - SUPORTE ADMINISTRATIVO LTDA - NFSE.005260"/>
        <s v=" - TAR.09112023"/>
        <s v="Secretaria de Fazenda Federal - DARF.011194"/>
        <s v="PREFEITURA DA CIDADE DE SÃO PAULO - DAMSP - DAM.482872023"/>
        <s v=" - TAR.23112023"/>
        <s v=" - TAR.231123"/>
        <s v="BACHEMA SERVICOS ANALITICOS AMBIENTAIS LTDA - NFSE.011194"/>
        <s v="FRANQUE DELMO ELOIA 02360154435 - NFSE.000016"/>
        <s v="LABORATORIO VAPOR SOLUTIONS LTDA - NFSE.004112"/>
        <s v="MERCADOPAGO.COM REPRESENTACOES LTDA. - FAT.10305601916"/>
        <s v="MERCADOPAGO.COM REPRESENTACOES LTDA. - FAT.10305604870"/>
        <s v="MERCADOPAGO.COM REPRESENTACOES LTDA. - FAT.10305605412"/>
        <s v="TARIFA BANCARIA TRANSF PGTO PIX - TAR.14122023"/>
        <s v="PREFEITURA DA CIDADE DE SÃO PAULO - DAMSP - DAM.671356687922"/>
        <s v="13 OFICIAL DE REGISTRO DE IMOVEIS DA CAPITAL - REC.041223"/>
        <s v="MANEXT PROMOCOES E EVENTOS COMERCIAIS LTDA - NFSE.000025"/>
        <s v="NOVA CROP - SUPORTE ADMINISTRATIVO LTDA - NFSE.005913"/>
        <s v="SELECT COLOR - ARTES GRAFICAS LTDA - NFSE.017144"/>
        <s v="TARIFA MANUTENCAO C/C TAR.MANUT.C/C - TAR.08122023"/>
        <s v="NC HOLDING EMPREENDIMENTOS E PARTICIPACOES LTDA. - REC.dev. aporte"/>
        <s v=" - TAR.14122023"/>
        <s v="NOVA CROP - SUPORTE ADMINISTRATIVO LTDA - NFSE.006130"/>
        <s v="ASSIMPI- ASSOCIACAO N DOS S S DA MICRO E PEQUENA INDUSTRIA - REC.137334"/>
        <s v="CAU/SP - REC.19465690"/>
        <s v="CAU/SP - REC.19466085"/>
        <s v="GOVERNO DE SAO PAULO SECRETARIA DA FAZENDA DARE-SP. - GUIA.240590003429418"/>
        <s v="TARIFA MANUTENCAO C/C TAR.MANUT.C/C - TAR.090124"/>
        <s v="COMPANHIA AMBIENTAL DO ESTADO DE SAO PAULO - FAT.970637"/>
        <s v="COMPANHIA AMBIENTAL DO ESTADO DE SAO PAULO - FAT.974555"/>
        <s v="COMPANHIA AMBIENTAL DO ESTADO DE SAO PAULO - FAT.974558"/>
        <s v="COMPANHIA AMBIENTAL DO ESTADO DE SAO PAULO - FAT.974559"/>
        <s v="COMPANHIA AMBIENTAL DO ESTADO DE SAO PAULO - FAT.974562"/>
        <s v="COMPANHIA AMBIENTAL DO ESTADO DE SAO PAULO - FAT.974564"/>
        <s v="COMPANHIA AMBIENTAL DO ESTADO DE SAO PAULO - FAT.974565"/>
        <s v="COMPANHIA AMBIENTAL DO ESTADO DE SAO PAULO - FAT.974566"/>
        <s v="COMPANHIA AMBIENTAL DO ESTADO DE SAO PAULO - FAT.974567"/>
        <s v="COMPANHIA AMBIENTAL DO ESTADO DE SAO PAULO - FAT.974570"/>
        <s v="COMPANHIA AMBIENTAL DO ESTADO DE SAO PAULO - FAT.974572"/>
        <s v="COMPANHIA AMBIENTAL DO ESTADO DE SAO PAULO - FAT.974577"/>
        <s v="COMPANHIA AMBIENTAL DO ESTADO DE SAO PAULO - FAT.974578"/>
        <s v="COMPANHIA AMBIENTAL DO ESTADO DE SAO PAULO - FAT.974579"/>
        <s v="COMPANHIA AMBIENTAL DO ESTADO DE SAO PAULO - FAT.974580"/>
        <s v="COMPANHIA AMBIENTAL DO ESTADO DE SAO PAULO - FAT.974582"/>
        <s v="COMPANHIA AMBIENTAL DO ESTADO DE SAO PAULO - FAT.974583"/>
        <s v="COMPANHIA AMBIENTAL DO ESTADO DE SAO PAULO - FAT.974585"/>
        <s v="COMPANHIA AMBIENTAL DO ESTADO DE SAO PAULO - FAT.974586"/>
        <s v="COMPANHIA AMBIENTAL DO ESTADO DE SAO PAULO - FAT.974587"/>
        <s v="COMPANHIA AMBIENTAL DO ESTADO DE SAO PAULO - FAT.974588"/>
        <s v="COMPANHIA AMBIENTAL DO ESTADO DE SAO PAULO - FAT.974590"/>
        <s v="COMPANHIA AMBIENTAL DO ESTADO DE SAO PAULO - FAT.974591"/>
        <s v="COMPANHIA AMBIENTAL DO ESTADO DE SAO PAULO - FAT.974592"/>
        <s v="COMPANHIA AMBIENTAL DO ESTADO DE SAO PAULO - FAT.974593,"/>
        <s v="COMPANHIA AMBIENTAL DO ESTADO DE SAO PAULO - FAT.974594"/>
        <s v="PREFEITURA DA CIDADE DE SÃO PAULO - DAMSP - DAM.41302024001985"/>
        <s v="ACUSTICA ENGENHARIA S/S - NFSE.005020"/>
        <s v="NG ENGENHARIA S/C LTDA - NF.000305"/>
        <s v="NOVA CROP - SUPORTE ADMINISTRATIVO LTDA - NFSE.005476"/>
        <s v="NOVA CROP - SUPORTE ADMINISTRATIVO LTDA - NFSE.005698"/>
        <s v="WILLEM SCHEEPMAKER E ASSOCIADOS LTDA - NFSE.007721"/>
        <s v="PROISO PROJETOS E CONSULTORIA LTDA. - NFSE.000268"/>
        <s v="FRAMA COMERCIO DE MATERIAIS PARA CONSTRUCAO EIRELI - REC.ALUGUEL"/>
        <s v="COOPERA CERTIFICADORA LTDA - FAT.10585"/>
        <s v="SISPAG CIA PROV SECURIT - "/>
        <s v="TAR MANUT CONTA 10/23 - "/>
        <s v="NOVA CROP - SUPORTE ADMINISTRATIVO LTDA - NFSE.06336"/>
        <s v="PREFEITURA DA CIDADE DE SÃO PAULO - DAMSP - DAM.535202024000613"/>
        <s v="PREFEITURA DA CIDADE DE SÃO PAULO - DAMSP - DAM.5352024000601"/>
        <s v="PREFEITURA DA CIDADE DE SÃO PAULO - DAMSP - DAM.535220024000625"/>
        <s v="PREFEITURA DA CIDADE DE SÃO PAULO - DAMSP - DAM.53522024000596"/>
        <s v="PREFEITURA DA CIDADE DE SÃO PAULO - DAMSP - DAM.53522024000597"/>
        <s v="PREFEITURA DA CIDADE DE SÃO PAULO - DAMSP - DAM.53522024000598"/>
        <s v="PREFEITURA DA CIDADE DE SÃO PAULO - DAMSP - DAM.53522024000600"/>
        <s v="PREFEITURA DA CIDADE DE SÃO PAULO - DAMSP - DAM.53522024000602"/>
        <s v="PREFEITURA DA CIDADE DE SÃO PAULO - DAMSP - DAM.53522024000604"/>
        <s v="PREFEITURA DA CIDADE DE SÃO PAULO - DAMSP - DAM.53522024000605"/>
        <s v="PREFEITURA DA CIDADE DE SÃO PAULO - DAMSP - DAM.53522024000606"/>
        <s v="PREFEITURA DA CIDADE DE SÃO PAULO - DAMSP - DAM.53522024000608"/>
        <s v="PREFEITURA DA CIDADE DE SÃO PAULO - DAMSP - DAM.53522024000609"/>
        <s v="PREFEITURA DA CIDADE DE SÃO PAULO - DAMSP - DAM.53522024000611"/>
        <s v="PREFEITURA DA CIDADE DE SÃO PAULO - DAMSP - DAM.53522024000614"/>
        <s v="PREFEITURA DA CIDADE DE SÃO PAULO - DAMSP - DAM.53522024000615"/>
        <s v="PREFEITURA DA CIDADE DE SÃO PAULO - DAMSP - DAM.53522024000619"/>
        <s v="PREFEITURA DA CIDADE DE SÃO PAULO - DAMSP - DAM.53522024000620"/>
        <s v="PREFEITURA DA CIDADE DE SÃO PAULO - DAMSP - DAM.53522024000621"/>
        <s v="PREFEITURA DA CIDADE DE SÃO PAULO - DAMSP - DAM.53522024000623"/>
        <s v="PREFEITURA DA CIDADE DE SÃO PAULO - DAMSP - DAM.53522024000626"/>
        <s v="PREFEITURA DA CIDADE DE SÃO PAULO - DAMSP - DAM.53522024000627"/>
        <s v="PREFEITURA DA CIDADE DE SÃO PAULO - DAMSP - DAM.602720240003035-0"/>
        <s v="PREFEITURA DA CIDADE DE SÃO PAULO - DAMSP - DAM.602720240003042-2"/>
        <s v="PREFEITURA DA CIDADE DE SÃO PAULO - DAMSP - DAM.602720240003056-2"/>
        <s v="PREFEITURA DA CIDADE DE SÃO PAULO - DAMSP - DAM.602720240003060-0"/>
        <s v="SABESP-COMPANHIA DE SANEAMENTO BASICO DO ESTADO DE SAO PAULO. - FAT.2024597016"/>
        <s v="SABESP-COMPANHIA DE SANEAMENTO BASICO DO ESTADO DE SAO PAULO. - FAT.2024597050"/>
        <s v="SABESP-COMPANHIA DE SANEAMENTO BASICO DO ESTADO DE SAO PAULO. - FAT.2024597112"/>
        <s v="TARIFA MANUTENCAO C/C TAR.MANUT.C/C - TAR.080224"/>
        <s v="DAVINCI BUREAU DE IMPRESSOES LTDA - NFSE.0089199"/>
        <s v="PREFEITURA DA CIDADE DE SÃO PAULO - DAMSP - DAM.CLARICE"/>
        <s v="ESTUDIO FAVO ARQUITETURA LTDA - NFSE.001172"/>
        <s v="PREFEITURA DA CIDADE DE SÃO PAULO - DAMSP - DARM.IPTU JAU 1584"/>
        <s v="NOVA CROP - SUPORTE ADMINISTRATIVO LTDA - NFSE.006564"/>
        <s v="ASSIMPI- ASSOCIACAO N DOS S S DA MICRO E PEQUENA INDUSTRIA - REC.141086"/>
        <s v="ASSIMPI- ASSOCIACAO N DOS S S DA MICRO E PEQUENA INDUSTRIA - REC.141087"/>
        <s v="ASSIMPI- ASSOCIACAO N DOS S S DA MICRO E PEQUENA INDUSTRIA - REC.240590039725672"/>
        <s v="ASSIMPI- ASSOCIACAO N DOS S S DA MICRO E PEQUENA INDUSTRIA - REC.240590039743861"/>
        <s v="ASSIMPI- ASSOCIACAO N DOS S S DA MICRO E PEQUENA INDUSTRIA - REC.240590039748456"/>
        <s v="PREFEITURA DA CIDADE DE SÃO PAULO - DAMSP - DAM.430115102"/>
        <s v="TARIFA MANUTENCAO C/C TAR.MANUT.C/C - TAR.08032024"/>
        <s v="PAISAGISMO E COMERCIO DE PLANTAS ORNAMENTAIS ALEX HANAZAKI LTDA - NFSE.003452"/>
        <s v="PREFEITURA DA CIDADE DE SÃO PAULO - DAMSP - DAM.93002024000090"/>
        <s v="EMERGENCY DOCUMENTACAO IMOBILIARIA EIRELI - NFSE.030047"/>
        <s v="EMERGENCY DOCUMENTACAO IMOBILIARIA EIRELI - NFSE.REC"/>
        <s v="JBA / JONAS BIRGER ARQUITETURA S/S - NFSE.002200"/>
        <s v="NC HOLDING EMPREENDIMENTOS E PARTICIPACOES LTDA - APOR.15032024"/>
        <s v="REND PAGO APLIC AUT MAIS - REAP.180324"/>
        <s v="REWALD ENGENHARIA LTDA - NFSE.003685"/>
        <s v="CERTENGE LAUDOS AVALIACOES E PERICIAS LTDA - NFSE.002146"/>
        <s v="REND PAGO APLIC AUT MAIS - REAP.190324"/>
        <s v="ASSOCIACAO DOS REGISTRADORES IMOBILIARIOS DE SAO PAULO - FAT.11042170"/>
        <s v="ASSOCIACAO DOS REGISTRADORES IMOBILIARIOS DE SAO PAULO - FAT.11043177"/>
        <s v="ASSOCIACAO DOS REGISTRADORES IMOBILIARIOS DE SAO PAULO - FAT.11043730"/>
        <s v="ASSOCIACAO DOS REGISTRADORES IMOBILIARIOS DE SAO PAULO - FAT.110438880"/>
        <s v="ASSOCIACAO DOS REGISTRADORES IMOBILIARIOS DE SAO PAULO - FAT.11043956"/>
        <s v="ASSOCIACAO DOS REGISTRADORES IMOBILIARIOS DE SAO PAULO - FAT.11044061"/>
        <s v="ASSOCIACAO DOS REGISTRADORES IMOBILIARIOS DE SAO PAULO - FAT.43245589"/>
        <s v="MZSG SERVICOS ADMINISTRATIVOS EIRELI - NFSE.000089"/>
        <s v="PIX TRANSF NC HOLD20/03 - APOR.2003"/>
        <s v="Secretaria de Fazenda Federal - ajuste"/>
        <s v="Secretaria de Fazenda Federal - DARF.000268"/>
        <s v="Secretaria de Fazenda Federal - DARF.000305"/>
        <s v="Secretaria de Fazenda Federal - DARF.002200"/>
        <s v="Secretaria de Fazenda Federal - DARF.003452"/>
        <s v="Secretaria de Fazenda Federal - DARF.003685"/>
        <s v="Secretaria de Fazenda Federal - DARF.003688"/>
        <s v="Secretaria de Fazenda Federal - DARF.005020"/>
        <s v="Secretaria de Fazenda Federal - DARF.007721"/>
        <s v="Secretaria de Fazenda Federal - DARF.160224"/>
        <s v=" - ajuste"/>
        <s v="ASSOCIACAO DOS REGISTRADORES IMOBILIARIOS DE SAO PAULO - FAT.11044124"/>
        <s v="ASSOCIACAO DOS REGISTRADORES IMOBILIARIOS DE SAO PAULO - FAT.11059891"/>
        <s v="ASSOCIACAO DOS REGISTRADORES IMOBILIARIOS DE SAO PAULO - FAT.11062240"/>
        <s v="ASSOCIACAO DOS REGISTRADORES IMOBILIARIOS DE SAO PAULO - FAT.011079668"/>
        <s v="ASSOCIACAO DOS REGISTRADORES IMOBILIARIOS DE SAO PAULO - FAT.11062351"/>
        <s v="ASSOCIACAO DOS REGISTRADORES IMOBILIARIOS DE SAO PAULO - FAT.11068615"/>
        <s v="ASSOCIACAO DOS REGISTRADORES IMOBILIARIOS DE SAO PAULO - FAT.11068657"/>
        <s v="ASSOCIACAO DOS REGISTRADORES IMOBILIARIOS DE SAO PAULO - FAT.11062388"/>
        <s v="ASSOCIACAO DOS REGISTRADORES IMOBILIARIOS DE SAO PAULO - FAT.11111301"/>
        <s v="ASSOCIACAO DOS REGISTRADORES IMOBILIARIOS DE SAO PAULO - FAT.11112656"/>
        <s v="13 CARTORIO DE REGISTRO CIVIL DO BUTANTA - FAT.280324."/>
        <s v="ASSOCIACAO DOS REGISTRADORES IMOBILIARIOS DE SAO PAULO - FAT.11133101"/>
        <s v="ASSOCIACAO DOS REGISTRADORES IMOBILIARIOS DE SAO PAULO - FAT.11133132"/>
        <s v="DECIMO QUARTO TABELIONATO DE NOTAS - FAT.280324"/>
        <s v="ESTUDIO FAVO ARQUITETURA LTDA - NFSE.001213"/>
        <s v="MAURICIA ALBUQUERQUE MACEDO ME - NFSE.000405"/>
        <s v="MAURICIA ALBUQUERQUE MACEDO ME - NFSE.000408"/>
        <s v="REWALD ENGENHARIA LTDA - NFSE.003688"/>
        <s v="TED 237.3396.NC H E E P - APOR.2803"/>
        <s v="13 OFICIAL DE REGISTRO DE IMOVEIS DA CAPITAL - FAT.63044824"/>
        <s v="AR C/C SISPAG - TAR.20240402003"/>
        <s v="AR TED SISPAG - TAR.20240402004"/>
        <s v="ASSOCIACAO DOS REGISTRADORES IMOBILIARIOS DE SAO PAULO - FAT.11169857"/>
        <s v="NC HOLDING EMPREENDIMENTOS E PARTICIPACOES LTDA - APOR.APORTE 020424"/>
        <s v="TAR MANUT CONTA 03/24 - TAR.20240402006"/>
        <s v="TAR PIX PGTO TRANSF - ajuste"/>
        <s v="DI  APLICACAO CDB - "/>
        <s v="PLU APLICACAO CDB - "/>
        <s v="CERT RECEBIVEIS IMOBIL - "/>
        <s v="APL APLIC AUT MAIS - "/>
        <s v="TAR MANUT CONTA 02/24 - "/>
        <s v="PREFEITURA DA CIDADE DE SÃO PAULO - DAMSP - FAT.48942024000035"/>
        <s v="PREFEITURA DA CIDADE DE SÃO PAULO - DAMSP - FAT.552211915"/>
        <s v="PREFEITURA DA CIDADE DE SÃO PAULO - DAMSP - FAT.552213871"/>
        <s v="PREFEITURA DA CIDADE DE SÃO PAULO - DAMSP - FAT.552214078"/>
        <s v="PREFEITURA DA CIDADE DE SÃO PAULO - DAMSP - FAT.552214264"/>
        <s v="PREFEITURA DA CIDADE DE SÃO PAULO - DAMSP - FAT.552215236"/>
        <s v="PREFEITURA DA CIDADE DE SÃO PAULO - DAMSP - FAT.552215252"/>
        <s v="PREFEITURA DA CIDADE DE SÃO PAULO - DAMSP - FAT.552215783"/>
        <s v="PREFEITURA DA CIDADE DE SÃO PAULO - DAMSP - FAT.552215945"/>
        <s v="PREFEITURA DA CIDADE DE SÃO PAULO - DAMSP - FAT.552215996"/>
        <s v="PREFEITURA DA CIDADE DE SÃO PAULO - DAMSP - FAT.552216437"/>
        <s v="PREFEITURA DA CIDADE DE SÃO PAULO - DAMSP - FAT.552216992"/>
        <s v="PREFEITURA DA CIDADE DE SÃO PAULO - DAMSP - FAT.552217336"/>
        <s v="PREFEITURA DA CIDADE DE SÃO PAULO - DAMSP - FAT.552217425"/>
        <s v="PREFEITURA DA CIDADE DE SÃO PAULO - DAMSP - FAT.552217522"/>
        <s v="PREFEITURA DA CIDADE DE SÃO PAULO - DAMSP - FAT.552220991"/>
        <s v="PREFEITURA DA CIDADE DE SÃO PAULO - DAMSP - FAT.552249191"/>
        <s v="PREFEITURA DA CIDADE DE SÃO PAULO - DAMSP - FAT.552249246"/>
        <s v="PREFEITURA DA CIDADE DE SÃO PAULO - DAMSP - FAT.552249262"/>
        <s v="REND PAGO APLIC AUT MAIS - REAP.20240403004"/>
        <s v="SISPAG    PAG TIT BANCO 0 - "/>
        <s v="SISPAG TRANSF TITULARID - "/>
        <s v="SISPAG FORNECEDORES - "/>
        <s v="SISPAG FORNECEDORES TED - "/>
        <s v="TAR C/C SISPAG - "/>
        <s v="TAR TED SISPAG - "/>
        <s v="RESGATE CDB - "/>
        <s v=" - REAP.040424"/>
        <s v="LIBERTY SEGUROS S/A - FAT.510720240214000"/>
        <s v="20 TABELIAO DE NOTAS DA CAPITAL - FAT.14089"/>
        <s v="20 TABELIAO DE NOTAS DA CAPITAL - FAT.14602"/>
        <s v="20 TABELIAO DE NOTAS DA CAPITAL - FAT.14604"/>
        <s v="20 TABELIAO DE NOTAS DA CAPITAL - FAT.14606"/>
        <s v="20 TABELIAO DE NOTAS DA CAPITAL - FAT.14608"/>
        <s v="20 TABELIAO DE NOTAS DA CAPITAL - FAT.14637"/>
        <s v="20 TABELIAO DE NOTAS DA CAPITAL - FAT.14641"/>
        <s v="20 TABELIAO DE NOTAS DA CAPITAL - FAT.14741"/>
        <s v="M.C SILVA SOCIEDADE INDIVIDUAL DE ADVOCACIA. - NFSE.00456"/>
        <s v="REND PAGO APLIC AUT MAIS - REAP.20240405003"/>
        <s v="SANTOS AUGUSTA DESENVOLVIMENTO CULTURAL E EVENTOS LTDA - FAT.000068"/>
        <s v="RES APLIC AUT MAIS - "/>
        <s v="REND PAGO APLIC AUT MAIS - "/>
        <s v="CRISTINA PACHECO RIBEIRO - FAT.497163"/>
        <s v="M.C SILVA SOCIEDADE INDIVIDUAL DE ADVOCACIA. - NFSE.000460"/>
        <s v="NATHALIA MARTINS ASSESSORIA LTDA - FAT.54846"/>
        <s v="PLANET APP DESENVOLVIMENTO E SERVICOS S/S LTDA. - NFSE.000204"/>
        <s v="REND PAGO APLIC AUT APR - REAP.20240408003"/>
        <s v="SIQUEIRA NETO-ADVOGADOS ASSOCI - desocupacao imoveil - ajuste"/>
        <s v="TARIFA MANUTENCAO C/C TAR.MANUT.C/C - TAR.08042024"/>
        <s v=" - REAP.090424"/>
        <s v="LASTRO SERVICOS E NEGOCIOS IMOBILIARIOS LTDA - NFSE.000175"/>
        <s v=" - REAP.100424"/>
        <s v="PREFEITURA DA CIDADE DE SÃO PAULO - DAMSP - DAM.595925430115530941"/>
        <s v=" - REAP.120424"/>
        <s v="ANGELO MONTALBANO - REC.100424"/>
        <s v="AVANTE CONSULTORIA DE NEGOCIOS LTDA - NFSE.00005"/>
        <s v="BNS AGENCIAMENTO E INTERMEDIACAO DE SERVICOS E IMOVEIS LTDA - NFSE.000005"/>
        <s v="ESTUDIO FAVO ARQUITETURA LTDA - NFSE.001226"/>
        <s v="FRANQUE DELMO ELOIA 02360154435 - NFSE.000028"/>
        <s v="IRRINVEST GESTAO E ADMINISTRACAO IMOBILIARIA LTDA - NFSE.000723"/>
        <s v="JOAQUIM GUTIERREZ ANTONIO - NFSE.000008"/>
        <s v="MCA CONSULTORIA DE NEGOCIOS EIRELI - NFSE.000118"/>
        <s v="PREFEITURA DA CIDADE DE SÃO PAULO - DAMSP - DAM.CONSOLACAO 2837"/>
        <s v="PREFEITURA DA CIDADE DE SÃO PAULO - DAMSP - DAM.CONSOLACAO 2839"/>
        <s v="PREFEITURA DA CIDADE DE SÃO PAULO - DAMSP - DAM.CONSOLACAO 2847 A 1"/>
        <s v="PREFEITURA DA CIDADE DE SÃO PAULO - DAMSP - DAM.CONSOLACAO 2847 A 11"/>
        <s v="PREFEITURA DA CIDADE DE SÃO PAULO - DAMSP - DAM.CONSOLACAO 2847 A 12"/>
        <s v="PREFEITURA DA CIDADE DE SÃO PAULO - DAMSP - DAM.CONSOLACAO 2847 A 21"/>
        <s v="PREFEITURA DA CIDADE DE SÃO PAULO - DAMSP - DAM.CONSOLACAO 2847 A 22"/>
        <s v="PREFEITURA DA CIDADE DE SÃO PAULO - DAMSP - DAM.CONSOLACAO 2847 A 31"/>
        <s v="PREFEITURA DA CIDADE DE SÃO PAULO - DAMSP - DAM.CONSOLACAO 2847 A 32"/>
        <s v="PREFEITURA DA CIDADE DE SÃO PAULO - DAMSP - DAM.IPTU AL ITU 1466"/>
        <s v=" - REAP.1504"/>
        <s v="CAMPO SAO BENTO GESTAO DE PROJETOS AMBIENTAIS EIRELI - ADT.000441"/>
        <s v=" - REAP.160424"/>
        <s v="FRANQUE DELMO ELOIA 02360154435 - NFSE.000027"/>
        <s v="NG ENGENHARIA S/C LTDA - NF.000316"/>
        <s v=" - REAP.1704"/>
        <s v="CERTENGE LAUDOS AVALIACOES E PERICIAS LTDA - NFSE.002164"/>
        <s v="NORSK EMPREENDIMENTOS E PARTICIPACOES LTDA. - NFSE.000018"/>
        <s v="AROEIRA MEIO AMBIENTE LTDA - NFSE.001873"/>
        <s v="CAMPO SAO BENTO GESTAO DE PROJETOS AMBIENTAIS EIRELI - NFSE.000441"/>
        <s v="FRANQUE DELMO ELOIA 02360154435 - ADT.000029"/>
        <s v="JBA / JONAS BIRGER ARQUITETURA S/S - NFSE.002224"/>
        <s v="PREFEITURA DA CIDADE DE SÃO PAULO - DAMSP - FAT.93052024000134"/>
        <s v="Secretaria de Fazenda Federal - DARF.000316"/>
        <s v="Secretaria de Fazenda Federal - DARF.002138"/>
        <s v="SERGIO LUIZ FERNANDES FILHO - NFSE.002915"/>
        <s v="CAMPO SAO BENTO - DEV.2204"/>
        <s v="SISPAG  PAG TIT BANCO 23 - "/>
        <s v="CONTA DE LUZ INTERNET --ENEL DISTRIBUICAO/SP - 5971186"/>
        <s v=" - REAP.2604"/>
        <s v="CERTENGE LAUDOS AVALIACOES E PERICIAS LTDA - NFSE.002182"/>
        <s v="COMPANHIA PROVINCIA DE SECURITIZACAO - REC.042024"/>
        <s v="HOSTGATOR BRASIL LTDA - FAT.727600001"/>
        <s v="MAURICIA ALBUQUERQUE MACEDO ME - NFSE.00399"/>
        <s v="NIC.BR - NUCLEO DE INFORMACAO E COORDENACAO DO PONTO BR - FAT.41721426"/>
        <s v=" - REAP.030524" u="1"/>
        <s v=" - TAR.0305" u="1"/>
        <s v=" ENGENHARIA  DE SOLOS FUNDACOES E TERRAPLENAGEM LTDA. - NFSE.003044" u="1"/>
        <s v="13 OFICIAL DE REGISTRO DE IMOVEIS DA CAPITAL - FAT.388447" u="1"/>
        <s v="13 OFICIAL DE REGISTRO DE IMOVEIS DA CAPITAL - FAT.388448" u="1"/>
        <s v="13 OFICIAL DE REGISTRO DE IMOVEIS DA CAPITAL - FAT.388449" u="1"/>
        <s v="13 OFICIAL DE REGISTRO DE IMOVEIS DA CAPITAL - FAT.388450" u="1"/>
        <s v="13 OFICIAL DE REGISTRO DE IMOVEIS DA CAPITAL - FAT.388451" u="1"/>
        <s v="13 OFICIAL DE REGISTRO DE IMOVEIS DA CAPITAL - FAT.388452" u="1"/>
        <s v="13 OFICIAL DE REGISTRO DE IMOVEIS DA CAPITAL - FAT.388453" u="1"/>
        <s v="13 OFICIAL DE REGISTRO DE IMOVEIS DA CAPITAL - FAT.388454" u="1"/>
        <s v="A.C.S SERVICOS ADMINISTRATIVOS LTDA - NFSE.000029" u="1"/>
        <s v="ADDOR E ASSOCIADOS - NFSE.004145" u="1"/>
        <s v="AGC CONSTRUCOES LTDA - NFSE.000026" u="1"/>
        <s v="AMARILDO CRESCENCIO DA SILVA - CF.020409" u="1"/>
        <s v="AMARILDO CRESCENCIO DA SILVA - CF.688658" u="1"/>
        <s v="ANGELO MONTALBANO - REC.26042024" u="1"/>
        <s v="Aplicação APLICACAO CDB - APL.0406" u="1"/>
        <s v="AROEIRA MEIO AMBIENTE LTDA - NFSE.001926" u="1"/>
        <s v="ASSIMPI- ASSOCIACAO N DOS S S DA MICRO E PEQUENA INDUSTRIA - REC.240590084830822" u="1"/>
        <s v="ASSIMPI- ASSOCIACAO N DOS S S DA MICRO E PEQUENA INDUSTRIA - REC.240590084835178" u="1"/>
        <s v="CADEIRAS BRASIL TROPICAL LTDA - FAT.0605" u="1"/>
        <s v="COMERCIAL PIZZUTTI LTDA - NF.000814" u="1"/>
        <s v="DTA - DESENHO TECNICO E AGRIMENSURA S/S LTDA. - NFSE.000491" u="1"/>
        <s v="ELYS FLAVIA SILVA RODRIGUES COUTO - REC.170524" u="1"/>
        <s v="EMERGENCY DOCUMENTACAO IMOBILIARIA EIRELI - NFSE.030236" u="1"/>
        <s v="ENGENHARIA  DE SOLOS FUNDACOES E TERRAPLENAGEM LTDA. - PCT.194" u="1"/>
        <s v="EPAVGG NOGUEIRA CONSTRUCOES DESIGN EIRELI - NFSE.000153" u="1"/>
        <s v="ESP COMERCIAL LTDA - REC.0000182" u="1"/>
        <s v="ESPINOSA CRIACAO E COMUNICACAO EIRELI - NFSE.011143" u="1"/>
        <s v="ESTUDIO FAVO ARQUITETURA LTDA - NFSE.001248" u="1"/>
        <s v="FACEBOOK SERVICOS ONLINE DO BRASIL LTDA. - FAT.62070503" u="1"/>
        <s v="FD SERVICOS E MAQUETES - NFSE.001681" u="1"/>
        <s v="FERNANDA MARQUES ARQUITETO ASSOCIADOS LTDA. - NFSE.003861" u="1"/>
        <s v="FERNANDA MARQUES ARQUITETO ASSOCIADOS LTDA. - NFSE.003870" u="1"/>
        <s v="FERNANDA MARQUES ARQUITETO ASSOCIADOS LTDA. - NFSE.003871" u="1"/>
        <s v="FIGUEIREDO E ASSOCIADOS CONSULTORIA - NFSE.004460" u="1"/>
        <s v="FRANQUE DELMO ELOIA 02360154435 - ADT.000034" u="1"/>
        <s v="FRANQUE DELMO ELOIA 02360154435 - NFSE.000029" u="1"/>
        <s v="FT CERTIF RECEB IMOB - " u="1"/>
        <s v="GOOGLE INTERNET LTDA - FAT.7357928482" u="1"/>
        <s v="HSN CONSTRUTORA E - NFSE.000670" u="1"/>
        <s v="HSN CONSTRUTORA E INCORPORADORA LTDA. - NFSE.000670" u="1"/>
        <s v="HSN CONSTRUTORA E INCORPORADORA LTDA. - PCT.195" u="1"/>
        <s v="JOANA DARC SANTOS MEIRELES - REC.130524" u="1"/>
        <s v="LASTRO SERVICOS E NEGOCIOS IMOBILIARIOS LTDA - NFSE.000178" u="1"/>
        <s v="LC DESIGN DE INTERIORES LTDA - NFSE.0000006" u="1"/>
        <s v="M G MARMORES LTDA - NFSE.000005" u="1"/>
        <s v="M.C SILVA SOCIEDADE INDIVIDUAL DE ADVOCACIA. - NFSE.000461" u="1"/>
        <s v="M.C SILVA SOCIEDADE INDIVIDUAL DE ADVOCACIA. - NFSE.000464" u="1"/>
        <s v="MANEXT PROMOCOES E EVENTOS COMERCIAIS LTDA - NFSE.000034" u="1"/>
        <s v="MERCADOPAGO.COM REPRESENTACOES LTDA. - FAT.018670925" u="1"/>
        <s v="MERCADOPAGO.COM REPRESENTACOES LTDA. - FAT.019731475" u="1"/>
        <s v="MERCADOPAGO.COM REPRESENTACOES LTDA. - FAT.019761935" u="1"/>
        <s v="MERCADOPAGO.COM REPRESENTACOES LTDA. - FAT.019798617" u="1"/>
        <s v="MERCADOPAGO.COM REPRESENTACOES LTDA. - FAT.049289516" u="1"/>
        <s v="MERCADOPAGO.COM REPRESENTACOES LTDA. - FAT.050347452" u="1"/>
        <s v="MINGRONE ARQUITETURA E ENGENHARIA SOCIEDADE SIMPLES PURA - NFSE.009710" u="1"/>
        <s v="NEORAMA FILMES LTDA. - NFSE.0000251" u="1"/>
        <s v="NEORAMA FILMES LTDA. - NFSE.000061" u="1"/>
        <s v="NG ENGENHARIA S/C LTDA - NFSE.000323" u="1"/>
        <s v="NORSK EMPREENDIMENTOS E PARTIC - ajuste" u="1"/>
        <s v="NOVA CROP - SUPORTE ADMINISTRATIVO LTDA - NFSE.007049" u="1"/>
        <s v="NOVA CROP - SUPORTE ADMINISTRATIVO LTDA - NFSE.007260" u="1"/>
        <s v="Pag. tarifa conta TAR C/C SISPAG - TAR.20240603001" u="1"/>
        <s v="Pag. tarifa conta TAR MANUT CONTA 05/24 - TAR.20240604001" u="1"/>
        <s v="Pag. tarifa conta TARIFA MANUTENCAO C/C TAR.MANUT.C/C - TAR.1006" u="1"/>
        <s v="Pag. tarifa TED TAR PIX PGTO TRANSF - TAR.20240604003" u="1"/>
        <s v="Pag. tarifa TED TAR TED SISPAG - TAR.20240603003" u="1"/>
        <s v="Pagamento A.C.S SERVICOS ADMINISTRATIVOS LTDA - NFSE.000030" u="1"/>
        <s v="Pagamento ADDOR E ASSOCIADOS PROJETOS E - NFSE.004145" u="1"/>
        <s v="Pagamento AGC CONSTRUCOES LTDA - NFSE.000026" u="1"/>
        <s v="Pagamento ALEX S CAMPELO M IMOVEIS - REC.120624" u="1"/>
        <s v="Pagamento ALEX S CAMPELO M IMOVEIS - REC.180624" u="1"/>
        <s v="Pagamento ALEX S CAMPELO M IMOVEIS - REC.2806" u="1"/>
        <s v="Pagamento AMARILDO CRESCENCIO DA SILVA - CF.1006" u="1"/>
        <s v="Pagamento AMARO ALVES DE ABREU - NFSE.000024" u="1"/>
        <s v="Pagamento ANGELO MONTALBANO - NFSE.002820" u="1"/>
        <s v="Pagamento ASSISTEC ENGENHARIA, ARQUITETURA E - NFSE.000304" u="1"/>
        <s v="Pagamento ATLANTA MATERIAS PARA CONSTRUCAO - NF.578238" u="1"/>
        <s v="Pagamento ATLANTA MATERIAS PARA CONSTRUCAO - NF.578239" u="1"/>
        <s v="Pagamento ATLANTA MATERIAS PARA CONSTRUCAO - NF.578240" u="1"/>
        <s v="Pagamento ATLANTA MATERIAS PARA CONSTRUCAO - NFSE.2105" u="1"/>
        <s v="Pagamento CA2 CONSULTORES AMBIENTAIS ASSOCIADOS LTDA - NFSE.001622" u="1"/>
        <s v="Pagamento COMPANHIA DE ENGENHARIA DE TRAFEGO - FAT.98150261224" u="1"/>
        <s v="Pagamento DEMOLICOM DEMOLICOES TECNICAS LTDA - FAT.000498" u="1"/>
        <s v="Pagamento DEMOLICOM DEMOLICOES TECNICAS LTDA - NFSE.000941" u="1"/>
        <s v="Pagamento DIEGO CARLINI PISSARRA - REC.120623" u="1"/>
        <s v="Pagamento DTA - DESENHO TECNICO E AGRIMENSURA S/S LTDA. - NFSE.000491" u="1"/>
        <s v="Pagamento ELETROPAULO METROPOLITANA - FAT.610415978" u="1"/>
        <s v="Pagamento ELYON SOLUCOES GRAFICAS LTDA ME. - NFSE.035839" u="1"/>
        <s v="Pagamento EPAVGG NOGUEIRA CONSTRUCOES DESIGN - NFSE.000155" u="1"/>
        <s v="Pagamento EPAVGG NOGUEIRA CONSTRUCOES DESIGN - NFSE.156" u="1"/>
        <s v="Pagamento ESP COMERCIAL LTDA - REC.0000182" u="1"/>
        <s v="Pagamento FD SERVICOS E MAQUETES EIRELI - NFSE.001681" u="1"/>
        <s v="Pagamento FELIPE DE ANDRADE AZEVEDO 38951897826 - NFSE.000178" u="1"/>
        <s v="Pagamento FERNANDA MARQUES ARQUITETO ASSOCIADOS LTDA. - NFSE.003870" u="1"/>
        <s v="Pagamento FERNANDA MARQUES ARQUITETO ASSOCIADOS LTDA. - NFSE.003871" u="1"/>
        <s v="Pagamento FERNANDA MARQUES ARQUITETO ASSOCIADOS LTDA. - NFSE.3874" u="1"/>
        <s v="Pagamento FIGUEIREDO E ASSOCIADOS CONSULTORIA - NFSE.004460" u="1"/>
        <s v="Pagamento HENRIQUE PADILHA SANTOS 80554369087 - NFSE.61" u="1"/>
        <s v="Pagamento HSN CONSTRUTORA E INCORPORADORA - NFSE.000670" u="1"/>
        <s v="Pagamento LC DESIGN DE INTERIORES LTDA - NFSE.000007" u="1"/>
        <s v="Pagamento MANEXT PROMOCOES E EVENTOS COMERCIAIS LTDA - NFSE.000043" u="1"/>
        <s v="Pagamento MERCADOPAGO.COM REPRESENTACOES - FAT.020106315" u="1"/>
        <s v="Pagamento MINERADORA PEDRIX LTDA - NF.1001053" u="1"/>
        <s v="Pagamento MINGRONE ARQUITETURA E ENGENHARIA SOCIEDADE SIMPLES PURA - NFSE.009710" u="1"/>
        <s v="Pagamento NEORAMA FILMES LTDA. - NFSE.000075" u="1"/>
        <s v="Pagamento NORSK EMPREENDIMENTOS E PARTICIPACOES LTDA. - NFSE.000023" u="1"/>
        <s v="Pagamento PAISAGISMO E COMERCIO DE PLANTAS ORNAMENTAIS ALEX HANAZAKI LTDA - NFSE.003562" u="1"/>
        <s v="Pagamento PALOSA INDUSTRIA E COMERCIO - FAT.000989" u="1"/>
        <s v="Pagamento PC CORTE  E DOBRA COMERCIO DE FERRAGENS EM GERAL EIRELI - NF.0000127" u="1"/>
        <s v="Pagamento PLANET APP DESENVOLVIMENTO E - NFSE.000206" u="1"/>
        <s v="Pagamento PORT BAN LOCACOES DE BANHEIROS LTDA - FAT.000765" u="1"/>
        <s v="Pagamento PORTELLA ALARCON ENGENHEIROS ASSOCIADOS S/C LTDA. - NFSE.002348" u="1"/>
        <s v="Pagamento PREFEITURA DA CIDADE DE SÃO PAULO - DAMSP - DAM. 01008300179" u="1"/>
        <s v="Pagamento PREFEITURA DA CIDADE DE SÃO PAULO - DAMSP - DAM. 41327024017438" u="1"/>
        <s v="Pagamento PREFEITURA DA CIDADE DE SÃO PAULO - DAMSP - DAM. CONSOLACAO 2837" u="1"/>
        <s v="Pagamento PREFEITURA DA CIDADE DE SÃO PAULO - DAMSP - DAM. CONSOLACAO 2839" u="1"/>
        <s v="Pagamento PREFEITURA DA CIDADE DE SÃO PAULO - DAMSP - DAM. CONSOLACAO 2847 A 12" u="1"/>
        <s v="Pagamento PREFEITURA DA CIDADE DE SÃO PAULO - DAMSP - DAM. CONSOLACAO 2847 A 21" u="1"/>
        <s v="Pagamento PREFEITURA DA CIDADE DE SÃO PAULO - DAMSP - DAM. CONSOLACAO 2847 A 22" u="1"/>
        <s v="Pagamento PREFEITURA DA CIDADE DE SÃO PAULO - DAMSP - DAM. CONSOLACAO 2847 A 31" u="1"/>
        <s v="Pagamento PREFEITURA DA CIDADE DE SÃO PAULO - DAMSP - DAM. CONSOLACAO 2847 A 32" u="1"/>
        <s v="Pagamento PREFEITURA DA CIDADE DE SÃO PAULO - DAMSP - DAM.AL ITU 1478" u="1"/>
        <s v="Pagamento PROISO PROJETOS E CONSULTORIA LTDA. - NFSE.000318" u="1"/>
        <s v="Pagamento RIO DO SUL COMERCIO DE MADEIRAS E MATERIAIS PARA CONSTRUCAO EIRELI - NF.002530" u="1"/>
        <s v="Pagamento Secretaria de Fazenda Federal - DARF.000178" u="1"/>
        <s v="Pagamento Secretaria de Fazenda Federal - DARF.000670" u="1"/>
        <s v="Pagamento Secretaria de Fazenda Federal - DARF.001622" u="1"/>
        <s v="Pagamento Secretaria de Fazenda Federal - DARF.001681" u="1"/>
        <s v="Pagamento Secretaria de Fazenda Federal - DARF.002215" u="1"/>
        <s v="Pagamento Secretaria de Fazenda Federal - DARF.002945" u="1"/>
        <s v="Pagamento Secretaria de Fazenda Federal - DARF.002964" u="1"/>
        <s v="Pagamento Secretaria de Fazenda Federal - DARF.003265" u="1"/>
        <s v="Pagamento Secretaria de Fazenda Federal - DARF.003861" u="1"/>
        <s v="Pagamento Secretaria de Fazenda Federal - DARF.7888" u="1"/>
        <s v="Pagamento SELECT COLOR - ARTES GRAFICAS LTDA - NFSE.017793" u="1"/>
        <s v="Pagamento SOEDRAL SOCIEDADE ELETRICA HIDRAULICA - NF.290874" u="1"/>
        <s v="Pagamento TARIFA BANCARIA TRANSF PGTO PIX - TAR.N1023A" u="1"/>
        <s v="Pagamento TARIFA BANCARIA TRANSF PGTO PIX - TAR.N10250" u="1"/>
        <s v="Pagamento TARIFA BANCARIA TRANSF PGTO PIX - TAR.N10266" u="1"/>
        <s v="Pagamento TARIFA BANCARIA TRANSF PGTO PIX - TAR.N1027C" u="1"/>
        <s v="Pagamento TARIFA BANCARIA TRANSF PGTO PIX - TAR.N102DC" u="1"/>
        <s v="Pagamento TARIFA BANCARIA TRANSF PGTO PIX - TAR.N102F2" u="1"/>
        <s v="Pagamento TARIFA BANCARIA TRANSF PGTO PIX - TAR.N10308" u="1"/>
        <s v="Pagamento TARIFA BANCARIA TRANSF PGTO PIX - TAR.N1031E" u="1"/>
        <s v="Pagamento TARIFA BANCARIA TRANSF PGTO PIX - TAR.N10334" u="1"/>
        <s v="Pagamento TIGRE MATERIAIS E SOLUCOES PARA CONSTRUCAO LTDA. - NF.008603" u="1"/>
        <s v="Pagamento USINA FORTALEZA IND E COMERCIO DE - NF.312680" u="1"/>
        <s v="Pagamento USINA FORTALEZA IND E COMERCIO DE MASSA FINA LTDA - NF.020192" u="1"/>
        <s v="Pagamento USINA FORTALEZA IND E COMERCIO DE MASSA FINA LTDA - NF.312658" u="1"/>
        <s v="Pagamento VANESSA SANTIN LAVANDOWSKI - FAT.2443" u="1"/>
        <s v="Pagamento WESTWING COMERCIO VAREJISTA EIRELI - REC.061309424" u="1"/>
        <s v="Pagamento WILLEM SCHEEPMAKER E ASSOCIADOS LTDA - NFSE.7888" u="1"/>
        <s v="PAISAGISMO E COMERCIO DE PLANTAS ORNAMENTAIS ALEX HANAZAKI LTDA - NFSE.003562" u="1"/>
        <s v="PEDRO MARTINS ENGENHARIA LTDA - NFSE.002215" u="1"/>
        <s v="PERSEU COFFEE HOUSE LTDA - NF.000294" u="1"/>
        <s v="PLANET APP DESENVOLVIMENTO E SERVICOS S/S LTDA. - FAT.reemb 2105" u="1"/>
        <s v="PLANET APP DESENVOLVIMENTO E SERVICOS S/S LTDA. - NFSE.000205" u="1"/>
        <s v="PREFEITURA DA CIDADE DE SÃO PAULO - DAMSP - DAM.01008300179" u="1"/>
        <s v="PREFEITURA DA CIDADE DE SÃO PAULO - DAMSP - DAM.2024004610" u="1"/>
        <s v="RELEVO TOPOGRAFIA LTDA - NFSE.004473" u="1"/>
        <s v="ROBSON LIRA MARTINS - REC.140524" u="1"/>
        <s v="TAR C/C SISPAG - ajuste" u="1"/>
        <s v="SISPAG TRIBUTOS - ajuste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ara Mendes" refreshedDate="45595.54085798611" createdVersion="8" refreshedVersion="8" minRefreshableVersion="3" recordCount="514" xr:uid="{708E6A4B-9056-4251-8852-8AC1B8AC4C5F}">
  <cacheSource type="worksheet">
    <worksheetSource ref="A1:AH515" sheet="Fluxo Incorrido"/>
  </cacheSource>
  <cacheFields count="34">
    <cacheField name="Empreendimento Ajustado" numFmtId="0">
      <sharedItems/>
    </cacheField>
    <cacheField name="Data Ajustada" numFmtId="14">
      <sharedItems containsSemiMixedTypes="0" containsNonDate="0" containsDate="1" containsString="0" minDate="2023-01-26T00:00:00" maxDate="2024-04-27T00:00:00" count="93">
        <d v="2023-01-26T00:00:00"/>
        <d v="2023-01-31T00:00:00"/>
        <d v="2023-03-02T00:00:00"/>
        <d v="2023-03-22T00:00:00"/>
        <d v="2023-04-03T00:00:00"/>
        <d v="2023-04-24T00:00:00"/>
        <d v="2023-05-02T00:00:00"/>
        <d v="2023-05-22T00:00:00"/>
        <d v="2023-06-02T00:00:00"/>
        <d v="2023-06-16T00:00:00"/>
        <d v="2023-06-19T00:00:00"/>
        <d v="2023-06-20T00:00:00"/>
        <d v="2023-06-21T00:00:00"/>
        <d v="2023-06-30T00:00:00"/>
        <d v="2023-07-03T00:00:00"/>
        <d v="2023-07-04T00:00:00"/>
        <d v="2023-07-10T00:00:00"/>
        <d v="2023-07-24T00:00:00"/>
        <d v="2023-08-03T00:00:00"/>
        <d v="2023-08-04T00:00:00"/>
        <d v="2023-08-07T00:00:00"/>
        <d v="2023-08-08T00:00:00"/>
        <d v="2023-08-18T00:00:00"/>
        <d v="2023-08-25T00:00:00"/>
        <d v="2023-09-04T00:00:00"/>
        <d v="2023-09-11T00:00:00"/>
        <d v="2023-09-13T00:00:00"/>
        <d v="2023-09-20T00:00:00"/>
        <d v="2023-10-02T00:00:00"/>
        <d v="2023-10-09T00:00:00"/>
        <d v="2023-10-20T00:00:00"/>
        <d v="2023-10-25T00:00:00"/>
        <d v="2023-10-31T00:00:00"/>
        <d v="2023-11-03T00:00:00"/>
        <d v="2023-11-09T00:00:00"/>
        <d v="2023-11-17T00:00:00"/>
        <d v="2023-11-21T00:00:00"/>
        <d v="2023-11-22T00:00:00"/>
        <d v="2023-11-23T00:00:00"/>
        <d v="2023-11-27T00:00:00"/>
        <d v="2023-11-30T00:00:00"/>
        <d v="2023-12-01T00:00:00"/>
        <d v="2023-12-04T00:00:00"/>
        <d v="2023-12-08T00:00:00"/>
        <d v="2023-12-12T00:00:00"/>
        <d v="2023-12-14T00:00:00"/>
        <d v="2023-12-15T00:00:00"/>
        <d v="2023-12-20T00:00:00"/>
        <d v="2024-01-09T00:00:00"/>
        <d v="2024-01-18T00:00:00"/>
        <d v="2024-01-19T00:00:00"/>
        <d v="2024-01-22T00:00:00"/>
        <d v="2024-01-24T00:00:00"/>
        <d v="2024-01-29T00:00:00"/>
        <d v="2024-01-30T00:00:00"/>
        <d v="2024-01-31T00:00:00"/>
        <d v="2024-02-01T00:00:00"/>
        <d v="2024-02-02T00:00:00"/>
        <d v="2024-02-05T00:00:00"/>
        <d v="2024-02-08T00:00:00"/>
        <d v="2024-02-20T00:00:00"/>
        <d v="2024-02-23T00:00:00"/>
        <d v="2024-02-26T00:00:00"/>
        <d v="2024-03-04T00:00:00"/>
        <d v="2024-03-07T00:00:00"/>
        <d v="2024-03-08T00:00:00"/>
        <d v="2024-03-11T00:00:00"/>
        <d v="2024-03-13T00:00:00"/>
        <d v="2024-03-15T00:00:00"/>
        <d v="2024-03-18T00:00:00"/>
        <d v="2024-03-19T00:00:00"/>
        <d v="2024-03-20T00:00:00"/>
        <d v="2024-03-21T00:00:00"/>
        <d v="2024-03-22T00:00:00"/>
        <d v="2024-03-25T00:00:00"/>
        <d v="2024-03-26T00:00:00"/>
        <d v="2024-03-28T00:00:00"/>
        <d v="2024-04-02T00:00:00"/>
        <d v="2024-04-03T00:00:00"/>
        <d v="2024-04-04T00:00:00"/>
        <d v="2024-04-05T00:00:00"/>
        <d v="2024-04-08T00:00:00"/>
        <d v="2024-04-09T00:00:00"/>
        <d v="2024-04-10T00:00:00"/>
        <d v="2024-04-12T00:00:00"/>
        <d v="2024-04-15T00:00:00"/>
        <d v="2024-04-16T00:00:00"/>
        <d v="2024-04-17T00:00:00"/>
        <d v="2024-04-18T00:00:00"/>
        <d v="2024-04-19T00:00:00"/>
        <d v="2024-04-22T00:00:00"/>
        <d v="2024-04-25T00:00:00"/>
        <d v="2024-04-26T00:00:00"/>
      </sharedItems>
    </cacheField>
    <cacheField name="Banco" numFmtId="0">
      <sharedItems/>
    </cacheField>
    <cacheField name="Conta" numFmtId="0">
      <sharedItems/>
    </cacheField>
    <cacheField name="Relatório Sistema?" numFmtId="0">
      <sharedItems/>
    </cacheField>
    <cacheField name="Grupo de empresa" numFmtId="0">
      <sharedItems/>
    </cacheField>
    <cacheField name="Período" numFmtId="14">
      <sharedItems containsNonDate="0"/>
    </cacheField>
    <cacheField name="Empresa" numFmtId="14">
      <sharedItems containsNonDate="0"/>
    </cacheField>
    <cacheField name="Conta2" numFmtId="0">
      <sharedItems/>
    </cacheField>
    <cacheField name="Saldo anterior" numFmtId="166">
      <sharedItems containsString="0" containsBlank="1" containsNumber="1" minValue="-13822.84" maxValue="0"/>
    </cacheField>
    <cacheField name="Apropriação Ajustada" numFmtId="0">
      <sharedItems containsBlank="1"/>
    </cacheField>
    <cacheField name="Classe Ajustada" numFmtId="0">
      <sharedItems/>
    </cacheField>
    <cacheField name="Valor Apropriação" numFmtId="166">
      <sharedItems containsSemiMixedTypes="0" containsString="0" containsNumber="1" minValue="0.01" maxValue="46054000"/>
    </cacheField>
    <cacheField name="Data" numFmtId="14">
      <sharedItems containsSemiMixedTypes="0" containsNonDate="0" containsDate="1" containsString="0" minDate="2023-01-26T00:00:00" maxDate="2024-04-27T00:00:00"/>
    </cacheField>
    <cacheField name="Or" numFmtId="0">
      <sharedItems containsBlank="1"/>
    </cacheField>
    <cacheField name="Histórico" numFmtId="0">
      <sharedItems containsBlank="1"/>
    </cacheField>
    <cacheField name="Tipo" numFmtId="0">
      <sharedItems containsBlank="1" count="11">
        <s v="Adiantamento"/>
        <s v="Pagto juros"/>
        <s v="Recebimento"/>
        <s v="Pag. tarifa conta"/>
        <s v="Retenção impostos"/>
        <s v="Pagamento"/>
        <s v="Extrato Bancário"/>
        <s v="Rendimento de aplicação"/>
        <s v="Pagto multa"/>
        <m/>
        <s v="Estorno de adiantamento"/>
      </sharedItems>
    </cacheField>
    <cacheField name="Desc" numFmtId="0">
      <sharedItems count="129">
        <s v="NOVA PLANO - SUPORTE ADMINISTRATIVO LTDA"/>
        <s v="PREFEITURA DE SAO PAULO - TFE"/>
        <s v="Secretaria de Fazenda Federal"/>
        <s v="CLEYDE MALUF ALVES"/>
        <s v="ELIANE MALUF ALVES DE LOZIER"/>
        <s v="MIRNA MARIA PEDRO"/>
        <s v="ASSIMPI- ASSOCIACAO N DOS S S DA MICRO E PEQUENA INDUSTRIA"/>
        <s v="GOVERNO DE SAO PAULO SECRETARIA DA FAZENDA DARE-SP."/>
        <s v="NC HOLDING EMPREENDIMENTOS E PARTICIPACOES LTDA"/>
        <s v="FERNANDO CARSINO JARDIM"/>
        <s v="KELLIE AZAR LEIGHTON"/>
        <s v="MANUTENCAO DE CONTA CORRENTE"/>
        <s v="AMILCAR SOUROPIRES FERREIRA"/>
        <s v="MARIA DE LOURDES PUPO AZAR"/>
        <s v="FARDIZ EMPREENDIMENTOS E PARTICIPACOES LTDA"/>
        <s v="RENATO RIBEIRO"/>
        <s v="MANUTENCAO CONTA CORRENTE"/>
        <s v="MAURICIA ALBUQUERQUE MACEDO ME"/>
        <s v="IR 1708 / MAURICIA ALBUQUERQUE MACEDO ME"/>
        <s v="CSRF / MAURICIA ALBUQUERQUE MACEDO ME"/>
        <s v="NOVA CROP - SUPORTE ADMINISTRATIVO LTDA"/>
        <s v="PREFEITURA DA CIDADE DE SÃO PAULO - DAMSP"/>
        <s v="TARIFA MANUTENCAO CONTA CORRENTE"/>
        <s v="COMPANHIA AMBIENTAL DO ESTADO DE SAO PAULO"/>
        <s v="OPERADOR NACIONAL DO SISTEMA DE REGISTRO ELETRONICO DE IMOVEIS ( ONR )"/>
        <s v=""/>
        <s v="BACHEMA SERVICOS ANALITICOS AMBIENTAIS LTDA"/>
        <s v="IR 1708 / BACHEMA SERVICOS ANALITICOS AMBIENTAIS LTDA"/>
        <s v="CSRF / BACHEMA SERVICOS ANALITICOS AMBIENTAIS LTDA"/>
        <s v="FRANQUE DELMO ELOIA 02360154435"/>
        <s v="LABORATORIO VAPOR SOLUTIONS LTDA"/>
        <s v="IR 1708 / LABORATORIO VAPOR SOLUTIONS LTDA"/>
        <s v="CSRF / LABORATORIO VAPOR SOLUTIONS LTDA"/>
        <s v="MERCADOPAGO.COM REPRESENTACOES LTDA."/>
        <s v="TARIFA BANCARIA TRANSF PGTO PIX"/>
        <s v="13 OFICIAL DE REGISTRO DE IMOVEIS DA CAPITAL"/>
        <s v="MANEXT PROMOCOES E EVENTOS COMERCIAIS LTDA"/>
        <s v="SELECT COLOR - ARTES GRAFICAS LTDA"/>
        <s v="TARIFA MANUTENCAO C/C TAR.MANUT.C/C"/>
        <s v="NC HOLDING EMPREENDIMENTOS E PARTICIPACOES LTDA."/>
        <s v="CAU/SP"/>
        <s v="ACUSTICA ENGENHARIA S/S"/>
        <s v="IR 1708 / ACUSTICA ENGENHARIA S/S"/>
        <s v="CSRF / ACUSTICA ENGENHARIA S/S"/>
        <s v="NG ENGENHARIA S/C LTDA"/>
        <s v="IR 1708 / NG ENGENHARIA S/C LTDA"/>
        <s v="CSRF / NG ENGENHARIA S/C LTDA"/>
        <s v="WILLEM SCHEEPMAKER E ASSOCIADOS LTDA"/>
        <s v="IR 1708 / WILLEM SCHEEPMAKER E ASSOCIADOS LTDA"/>
        <s v="CSRF / WILLEM SCHEEPMAKER E ASSOCIADOS LTDA"/>
        <s v="PROISO PROJETOS E CONSULTORIA LTDA."/>
        <s v="IR 1708 / PROISO PROJETOS E CONSULTORIA LTDA."/>
        <s v="CSRF / PROISO PROJETOS E CONSULTORIA LTDA."/>
        <s v="FRAMA COMERCIO DE MATERIAIS PARA CONSTRUCAO EIRELI"/>
        <s v="COOPERA CERTIFICADORA LTDA"/>
        <s v="SISPAG CIA PROV SECURIT"/>
        <s v="TAR MANUT CONTA 10/23"/>
        <s v="SABESP-COMPANHIA DE SANEAMENTO BASICO DO ESTADO DE SAO PAULO."/>
        <s v="DAVINCI BUREAU DE IMPRESSOES LTDA"/>
        <s v="ESTUDIO FAVO ARQUITETURA LTDA"/>
        <s v="PAISAGISMO E COMERCIO DE PLANTAS ORNAMENTAIS ALEX HANAZAKI LTDA"/>
        <s v="IR 1708 / PAISAGISMO E COMERCIO DE PLANTAS ORNAMENTAIS ALEX HANAZAKI LTDA"/>
        <s v="CSRF / PAISAGISMO E COMERCIO DE PLANTAS ORNAMENTAIS ALEX HANAZAKI LTDA"/>
        <s v="EMERGENCY DOCUMENTACAO IMOBILIARIA EIRELI"/>
        <s v="JBA / JONAS BIRGER ARQUITETURA S/S"/>
        <s v="IR 1708 / JBA / JONAS BIRGER ARQUITETURA S/S"/>
        <s v="CSRF / JBA / JONAS BIRGER ARQUITETURA S/S"/>
        <s v="REND PAGO APLIC AUT MAIS"/>
        <s v="REWALD ENGENHARIA LTDA"/>
        <s v="IR 1708 / REWALD ENGENHARIA LTDA"/>
        <s v="CSRF / REWALD ENGENHARIA LTDA"/>
        <s v="CERTENGE LAUDOS AVALIACOES E PERICIAS LTDA"/>
        <s v="IR 1708 / CERTENGE LAUDOS AVALIACOES E PERICIAS LTDA"/>
        <s v="CSRF / CERTENGE LAUDOS AVALIACOES E PERICIAS LTDA"/>
        <s v="ASSOCIACAO DOS REGISTRADORES IMOBILIARIOS DE SAO PAULO"/>
        <s v="MZSG SERVICOS ADMINISTRATIVOS EIRELI"/>
        <s v="PIX TRANSF NC HOLD20/03"/>
        <s v="13 CARTORIO DE REGISTRO CIVIL DO BUTANTA"/>
        <s v="DECIMO QUARTO TABELIONATO DE NOTAS"/>
        <s v="TED 237.3396.NC H E E P"/>
        <s v="AR C/C SISPAG"/>
        <s v="AR TED SISPAG"/>
        <s v="TAR MANUT CONTA 03/24"/>
        <s v="TAR PIX PGTO TRANSF"/>
        <s v="DI  APLICACAO CDB"/>
        <s v="PLU APLICACAO CDB"/>
        <s v="CERT RECEBIVEIS IMOBIL"/>
        <s v="APL APLIC AUT MAIS"/>
        <s v="TAR MANUT CONTA 02/24"/>
        <s v="SISPAG    PAG TIT BANCO 0"/>
        <s v="SISPAG TRANSF TITULARID"/>
        <s v="SISPAG FORNECEDORES"/>
        <s v="SISPAG FORNECEDORES TED"/>
        <s v="TAR C/C SISPAG"/>
        <s v="TAR TED SISPAG"/>
        <s v="RESGATE CDB"/>
        <s v="LIBERTY SEGUROS S/A"/>
        <s v="20 TABELIAO DE NOTAS DA CAPITAL"/>
        <s v="M.C SILVA SOCIEDADE INDIVIDUAL DE ADVOCACIA."/>
        <s v="SANTOS AUGUSTA DESENVOLVIMENTO CULTURAL E EVENTOS LTDA"/>
        <s v="RES APLIC AUT MAIS"/>
        <s v="CRISTINA PACHECO RIBEIRO"/>
        <s v="NATHALIA MARTINS ASSESSORIA LTDA"/>
        <s v="PLANET APP DESENVOLVIMENTO E SERVICOS S/S LTDA."/>
        <s v="REND PAGO APLIC AUT APR"/>
        <s v="SIQUEIRA NETO-ADVOGADOS ASSOCI - desocupacao imoveil"/>
        <s v="LASTRO SERVICOS E NEGOCIOS IMOBILIARIOS LTDA"/>
        <s v="IR 1708 / LASTRO SERVICOS E NEGOCIOS IMOBILIARIOS LTDA"/>
        <s v="CSRF / LASTRO SERVICOS E NEGOCIOS IMOBILIARIOS LTDA"/>
        <s v="ANGELO MONTALBANO"/>
        <s v="AVANTE CONSULTORIA DE NEGOCIOS LTDA"/>
        <s v="BNS AGENCIAMENTO E INTERMEDIACAO DE SERVICOS E IMOVEIS LTDA"/>
        <s v="IRRINVEST GESTAO E ADMINISTRACAO IMOBILIARIA LTDA"/>
        <s v="JOAQUIM GUTIERREZ ANTONIO"/>
        <s v="MCA CONSULTORIA DE NEGOCIOS EIRELI"/>
        <s v="CAMPO SAO BENTO GESTAO DE PROJETOS AMBIENTAIS EIRELI"/>
        <s v="NORSK EMPREENDIMENTOS E PARTICIPACOES LTDA."/>
        <s v="AROEIRA MEIO AMBIENTE LTDA"/>
        <s v="IR 1708 / AROEIRA MEIO AMBIENTE LTDA"/>
        <s v="CSRF / AROEIRA MEIO AMBIENTE LTDA"/>
        <s v="SERGIO LUIZ FERNANDES FILHO"/>
        <s v="IR 1708 / SERGIO LUIZ FERNANDES FILHO"/>
        <s v="CSRF / SERGIO LUIZ FERNANDES FILHO"/>
        <s v="CAMPO SAO BENTO"/>
        <s v="SISPAG  PAG TIT BANCO 23"/>
        <s v="CONTA DE LUZ INTERNET --ENEL DISTRIBUICAO/SP"/>
        <s v="COMPANHIA PROVINCIA DE SECURITIZACAO"/>
        <s v="HOSTGATOR BRASIL LTDA"/>
        <s v="NIC.BR - NUCLEO DE INFORMACAO E COORDENACAO DO PONTO BR"/>
      </sharedItems>
    </cacheField>
    <cacheField name="Documento" numFmtId="0">
      <sharedItems containsBlank="1" containsMixedTypes="1" containsNumber="1" containsInteger="1" minValue="5971186" maxValue="5971186" count="291">
        <s v="NFSE.005088"/>
        <s v="DAM.100010445305"/>
        <s v="DARF.1365"/>
        <s v="DARF.1376"/>
        <s v="NFSE.005166"/>
        <s v="CT.ALUGUEL 1"/>
        <s v="CT.ALUGUEL2"/>
        <s v="NFSE.005243"/>
        <s v="NFSE.005337"/>
        <s v="NFSE.005418"/>
        <s v="CT.ITU 1478"/>
        <s v="REC.012835"/>
        <s v="GUIA.230590090365707"/>
        <s v="APOR.05062023"/>
        <s v="NFSE.005502"/>
        <s v="CT.CONSOLACAO 2847 JARD"/>
        <s v="CT.CONSOLACAO 2847 PUPO"/>
        <s v="TAR.10072023"/>
        <s v="CT.CONSOLACAO 2837"/>
        <s v="CT.CONSOLACAO 2847"/>
        <s v="NFSE.004527"/>
        <s v="CT.CONSOLACAO 2847 FARD"/>
        <s v="CT.CONSOLOCAO 2847 RIBE"/>
        <s v="TAR.08082023"/>
        <s v="DARF.00399"/>
        <s v="NFSE.000375"/>
        <s v="NFSE.004751"/>
        <s v="TAR.11092023"/>
        <s v="DAM.430112052"/>
        <s v="DAM.430112053"/>
        <s v="DAM.430112054"/>
        <s v="NFSE.005040"/>
        <s v="TAR.091023"/>
        <s v="FAT.91523080"/>
        <s v="APOR.25102023"/>
        <s v="REC.42794398"/>
        <s v="REC.42794406"/>
        <s v="REC.42794410"/>
        <s v="REC.42794418"/>
        <s v="REC.42794421"/>
        <s v="REC.42794429"/>
        <s v="REC.42794432"/>
        <s v="REC.42794434"/>
        <s v="REC.42794436"/>
        <s v="REC.42794442"/>
        <s v="REC.42794447"/>
        <s v="NFSE.005260"/>
        <s v="TAR.09112023"/>
        <s v="DARF.011194"/>
        <s v="DAM.482872023"/>
        <s v="TAR.23112023"/>
        <s v="TAR.231123"/>
        <s v="NFSE.011194"/>
        <s v="NFSE.000016"/>
        <s v="NFSE.004112"/>
        <s v="FAT.10305601916"/>
        <s v="FAT.10305604870"/>
        <s v="FAT.10305605412"/>
        <s v="TAR.14122023"/>
        <s v="DAM.671356687922"/>
        <s v="REC.041223"/>
        <s v="NFSE.000025"/>
        <s v="NFSE.005913"/>
        <s v="NFSE.017144"/>
        <s v="TAR.08122023"/>
        <s v="REC.dev. aporte"/>
        <s v="NFSE.006130"/>
        <s v="REC.137334"/>
        <s v="REC.19465690"/>
        <s v="REC.19466085"/>
        <s v="GUIA.240590003429418"/>
        <s v="TAR.090124"/>
        <s v="FAT.970637"/>
        <s v="FAT.974555"/>
        <s v="FAT.974558"/>
        <s v="FAT.974559"/>
        <s v="FAT.974562"/>
        <s v="FAT.974564"/>
        <s v="FAT.974565"/>
        <s v="FAT.974566"/>
        <s v="FAT.974567"/>
        <s v="FAT.974570"/>
        <s v="FAT.974572"/>
        <s v="FAT.974577"/>
        <s v="FAT.974578"/>
        <s v="FAT.974579"/>
        <s v="FAT.974580"/>
        <s v="FAT.974582"/>
        <s v="FAT.974583"/>
        <s v="FAT.974585"/>
        <s v="FAT.974586"/>
        <s v="FAT.974587"/>
        <s v="FAT.974588"/>
        <s v="FAT.974590"/>
        <s v="FAT.974591"/>
        <s v="FAT.974592"/>
        <s v="FAT.974593,"/>
        <s v="FAT.974594"/>
        <s v="DAM.41302024001985"/>
        <s v="NFSE.005020"/>
        <s v="NF.000305"/>
        <s v="NFSE.005476"/>
        <s v="NFSE.005698"/>
        <s v="NFSE.007721"/>
        <s v="NFSE.000268"/>
        <s v="REC.ALUGUEL"/>
        <s v="FAT.10585"/>
        <m/>
        <s v="NFSE.06336"/>
        <s v="DAM.535202024000613"/>
        <s v="DAM.5352024000601"/>
        <s v="DAM.535220024000625"/>
        <s v="DAM.53522024000596"/>
        <s v="DAM.53522024000597"/>
        <s v="DAM.53522024000598"/>
        <s v="DAM.53522024000600"/>
        <s v="DAM.53522024000602"/>
        <s v="DAM.53522024000604"/>
        <s v="DAM.53522024000605"/>
        <s v="DAM.53522024000606"/>
        <s v="DAM.53522024000608"/>
        <s v="DAM.53522024000609"/>
        <s v="DAM.53522024000611"/>
        <s v="DAM.53522024000614"/>
        <s v="DAM.53522024000615"/>
        <s v="DAM.53522024000619"/>
        <s v="DAM.53522024000620"/>
        <s v="DAM.53522024000621"/>
        <s v="DAM.53522024000623"/>
        <s v="DAM.53522024000626"/>
        <s v="DAM.53522024000627"/>
        <s v="DAM.602720240003035-0"/>
        <s v="DAM.602720240003042-2"/>
        <s v="DAM.602720240003056-2"/>
        <s v="DAM.602720240003060-0"/>
        <s v="FAT.2024597016"/>
        <s v="FAT.2024597050"/>
        <s v="FAT.2024597112"/>
        <s v="TAR.080224"/>
        <s v="NFSE.0089199"/>
        <s v="DAM.CLARICE"/>
        <s v="NFSE.001172"/>
        <s v="DARM.IPTU JAU 1584"/>
        <s v="NFSE.006564"/>
        <s v="REC.141086"/>
        <s v="REC.141087"/>
        <s v="REC.240590039725672"/>
        <s v="REC.240590039743861"/>
        <s v="REC.240590039748456"/>
        <s v="DAM.430115102"/>
        <s v="TAR.08032024"/>
        <s v="NFSE.003452"/>
        <s v="DAM.93002024000090"/>
        <s v="NFSE.030047"/>
        <s v="NFSE.REC"/>
        <s v="NFSE.002200"/>
        <s v="APOR.15032024"/>
        <s v="REAP.180324"/>
        <s v="NFSE.003685"/>
        <s v="NFSE.002146"/>
        <s v="REAP.190324"/>
        <s v="FAT.11042170"/>
        <s v="FAT.11043177"/>
        <s v="FAT.11043730"/>
        <s v="FAT.110438880"/>
        <s v="FAT.11043956"/>
        <s v="FAT.11044061"/>
        <s v="FAT.43245589"/>
        <s v="NFSE.000089"/>
        <s v="APOR.2003"/>
        <s v="ajuste"/>
        <s v="DARF.000268"/>
        <s v="DARF.000305"/>
        <s v="DARF.002200"/>
        <s v="DARF.003452"/>
        <s v="DARF.003685"/>
        <s v="DARF.003688"/>
        <s v="DARF.005020"/>
        <s v="DARF.007721"/>
        <s v="DARF.160224"/>
        <s v="FAT.11044124"/>
        <s v="FAT.11059891"/>
        <s v="FAT.11062240"/>
        <s v="FAT.011079668"/>
        <s v="FAT.11062351"/>
        <s v="FAT.11068615"/>
        <s v="FAT.11068657"/>
        <s v="FAT.11062388"/>
        <s v="FAT.11111301"/>
        <s v="FAT.11112656"/>
        <s v="FAT.280324."/>
        <s v="FAT.11133101"/>
        <s v="FAT.11133132"/>
        <s v="FAT.280324"/>
        <s v="NFSE.001213"/>
        <s v="NFSE.000405"/>
        <s v="NFSE.000408"/>
        <s v="NFSE.003688"/>
        <s v="APOR.2803"/>
        <s v="FAT.63044824"/>
        <s v="TAR.20240402003"/>
        <s v="TAR.20240402004"/>
        <s v="FAT.11169857"/>
        <s v="APOR.APORTE 020424"/>
        <s v="TAR.20240402006"/>
        <s v="FAT.48942024000035"/>
        <s v="FAT.552211915"/>
        <s v="FAT.552213871"/>
        <s v="FAT.552214078"/>
        <s v="FAT.552214264"/>
        <s v="FAT.552215236"/>
        <s v="FAT.552215252"/>
        <s v="FAT.552215783"/>
        <s v="FAT.552215945"/>
        <s v="FAT.552215996"/>
        <s v="FAT.552216437"/>
        <s v="FAT.552216992"/>
        <s v="FAT.552217336"/>
        <s v="FAT.552217425"/>
        <s v="FAT.552217522"/>
        <s v="FAT.552220991"/>
        <s v="FAT.552249191"/>
        <s v="FAT.552249246"/>
        <s v="FAT.552249262"/>
        <s v="REAP.20240403004"/>
        <s v="REAP.040424"/>
        <s v="FAT.510720240214000"/>
        <s v="FAT.14089"/>
        <s v="FAT.14602"/>
        <s v="FAT.14604"/>
        <s v="FAT.14606"/>
        <s v="FAT.14608"/>
        <s v="FAT.14637"/>
        <s v="FAT.14641"/>
        <s v="FAT.14741"/>
        <s v="NFSE.00456"/>
        <s v="REAP.20240405003"/>
        <s v="FAT.000068"/>
        <s v="FAT.497163"/>
        <s v="NFSE.000460"/>
        <s v="FAT.54846"/>
        <s v="NFSE.000204"/>
        <s v="REAP.20240408003"/>
        <s v="TAR.08042024"/>
        <s v="REAP.090424"/>
        <s v="NFSE.000175"/>
        <s v="REAP.100424"/>
        <s v="DAM.595925430115530941"/>
        <s v="REAP.120424"/>
        <s v="REC.100424"/>
        <s v="NFSE.00005"/>
        <s v="NFSE.000005"/>
        <s v="NFSE.001226"/>
        <s v="NFSE.000028"/>
        <s v="NFSE.000723"/>
        <s v="NFSE.000008"/>
        <s v="NFSE.000118"/>
        <s v="DAM.CONSOLACAO 2837"/>
        <s v="DAM.CONSOLACAO 2839"/>
        <s v="DAM.CONSOLACAO 2847 A 1"/>
        <s v="DAM.CONSOLACAO 2847 A 11"/>
        <s v="DAM.CONSOLACAO 2847 A 12"/>
        <s v="DAM.CONSOLACAO 2847 A 21"/>
        <s v="DAM.CONSOLACAO 2847 A 22"/>
        <s v="DAM.CONSOLACAO 2847 A 31"/>
        <s v="DAM.CONSOLACAO 2847 A 32"/>
        <s v="DAM.IPTU AL ITU 1466"/>
        <s v="REAP.1504"/>
        <s v="ADT.000441"/>
        <s v="REAP.160424"/>
        <s v="NFSE.000027"/>
        <s v="NF.000316"/>
        <s v="REAP.1704"/>
        <s v="NFSE.002164"/>
        <s v="NFSE.000018"/>
        <s v="NFSE.001873"/>
        <s v="NFSE.000441"/>
        <s v="ADT.000029"/>
        <s v="NFSE.002224"/>
        <s v="FAT.93052024000134"/>
        <s v="DARF.000316"/>
        <s v="DARF.002138"/>
        <s v="NFSE.002915"/>
        <s v="DEV.2204"/>
        <n v="5971186"/>
        <s v="REAP.2604"/>
        <s v="NFSE.002182"/>
        <s v="REC.042024"/>
        <s v="FAT.727600001"/>
        <s v="NFSE.00399"/>
        <s v="FAT.41721426"/>
      </sharedItems>
    </cacheField>
    <cacheField name="Saídas" numFmtId="166">
      <sharedItems containsSemiMixedTypes="0" containsString="0" containsNumber="1" minValue="-31504944" maxValue="0"/>
    </cacheField>
    <cacheField name="Entradas" numFmtId="166">
      <sharedItems containsSemiMixedTypes="0" containsString="0" containsNumber="1" minValue="0" maxValue="46054000"/>
    </cacheField>
    <cacheField name="Saldo" numFmtId="166">
      <sharedItems containsString="0" containsBlank="1" containsNumber="1" minValue="-880941.03" maxValue="4916091.21"/>
    </cacheField>
    <cacheField name="Desc Ajustada" numFmtId="0">
      <sharedItems count="101">
        <s v="NOVA PLANO - SUPORTE ADMINISTRATIVO LTDA"/>
        <s v="PREFEITURA DE SAO PAULO - TFE"/>
        <s v="Secretaria de Fazenda Federal"/>
        <s v="CLEYDE MALUF ALVES"/>
        <s v="ELIANE MALUF ALVES DE LOZIER"/>
        <s v="MIRNA MARIA PEDRO"/>
        <s v="ASSIMPI- ASSOCIACAO N DOS S S DA MICRO E PEQUENA INDUSTRIA"/>
        <s v="GOVERNO DE SAO PAULO SECRETARIA DA FAZENDA DARE-SP."/>
        <s v="NC HOLDING EMPREENDIMENTOS E PARTICIPACOES LTDA"/>
        <s v="FERNANDO CARSINO JARDIM"/>
        <s v="KELLIE AZAR LEIGHTON"/>
        <s v="MANUTENCAO DE CONTA CORRENTE"/>
        <s v="AMILCAR SOUROPIRES FERREIRA"/>
        <s v="MARIA DE LOURDES PUPO AZAR"/>
        <s v="FARDIZ EMPREENDIMENTOS E PARTICIPACOES LTDA"/>
        <s v="RENATO RIBEIRO"/>
        <s v="MANUTENCAO CONTA CORRENTE"/>
        <s v="MAURICIA ALBUQUERQUE MACEDO ME"/>
        <s v="NOVA CROP - SUPORTE ADMINISTRATIVO LTDA"/>
        <s v="PREFEITURA DA CIDADE DE SÃO PAULO - DAMSP"/>
        <s v="TARIFA MANUTENCAO CONTA CORRENTE"/>
        <s v="COMPANHIA AMBIENTAL DO ESTADO DE SAO PAULO"/>
        <s v="OPERADOR NACIONAL DO SISTEMA DE REGISTRO ELETRONICO DE IMOVEIS ( ONR )"/>
        <s v=""/>
        <s v="BACHEMA SERVICOS ANALITICOS AMBIENTAIS LTDA"/>
        <s v="FRANQUE DELMO ELOIA 02360154435"/>
        <s v="LABORATORIO VAPOR SOLUTIONS LTDA"/>
        <s v="MERCADOPAGO.COM REPRESENTACOES LTDA."/>
        <s v="TARIFA BANCARIA TRANSF PGTO PIX"/>
        <s v="13 OFICIAL DE REGISTRO DE IMOVEIS DA CAPITAL"/>
        <s v="MANEXT PROMOCOES E EVENTOS COMERCIAIS LTDA"/>
        <s v="SELECT COLOR - ARTES GRAFICAS LTDA"/>
        <s v="TARIFA MANUTENCAO C/C TAR.MANUT.C/C"/>
        <s v="NC HOLDING EMPREENDIMENTOS E PARTICIPACOES LTDA."/>
        <s v="CAU/SP"/>
        <s v="ACUSTICA ENGENHARIA S/S"/>
        <s v="NG ENGENHARIA S/C LTDA"/>
        <s v="WILLEM SCHEEPMAKER E ASSOCIADOS LTDA"/>
        <s v="PROISO PROJETOS E CONSULTORIA LTDA."/>
        <s v="FRAMA COMERCIO DE MATERIAIS PARA CONSTRUCAO EIRELI"/>
        <s v="COOPERA CERTIFICADORA LTDA"/>
        <s v="SISPAG CIA PROV SECURIT"/>
        <s v="TAR MANUT CONTA 10/23"/>
        <s v="SABESP-COMPANHIA DE SANEAMENTO BASICO DO ESTADO DE SAO PAULO."/>
        <s v="DAVINCI BUREAU DE IMPRESSOES LTDA"/>
        <s v="ESTUDIO FAVO ARQUITETURA LTDA"/>
        <s v="PAISAGISMO E COMERCIO DE PLANTAS ORNAMENTAIS ALEX HANAZAKI LTDA"/>
        <s v="EMERGENCY DOCUMENTACAO IMOBILIARIA EIRELI"/>
        <s v="JBA / JONAS BIRGER ARQUITETURA S/S"/>
        <s v="REND PAGO APLIC AUT MAIS"/>
        <s v="REWALD ENGENHARIA LTDA"/>
        <s v="CERTENGE LAUDOS AVALIACOES E PERICIAS LTDA"/>
        <s v="ASSOCIACAO DOS REGISTRADORES IMOBILIARIOS DE SAO PAULO"/>
        <s v="MZSG SERVICOS ADMINISTRATIVOS EIRELI"/>
        <s v="PIX TRANSF NC HOLD20/03"/>
        <s v="13 CARTORIO DE REGISTRO CIVIL DO BUTANTA"/>
        <s v="DECIMO QUARTO TABELIONATO DE NOTAS"/>
        <s v="TED 237.3396.NC H E E P"/>
        <s v="AR C/C SISPAG"/>
        <s v="AR TED SISPAG"/>
        <s v="TAR MANUT CONTA 03/24"/>
        <s v="TAR PIX PGTO TRANSF"/>
        <s v="DI  APLICACAO CDB"/>
        <s v="PLU APLICACAO CDB"/>
        <s v="CERT RECEBIVEIS IMOBIL"/>
        <s v="APL APLIC AUT MAIS"/>
        <s v="TAR MANUT CONTA 02/24"/>
        <s v="SISPAG    PAG TIT BANCO 0"/>
        <s v="SISPAG TRANSF TITULARID"/>
        <s v="SISPAG FORNECEDORES"/>
        <s v="SISPAG FORNECEDORES TED"/>
        <s v="TAR C/C SISPAG"/>
        <s v="TAR TED SISPAG"/>
        <s v="RESGATE CDB"/>
        <s v="LIBERTY SEGUROS S/A"/>
        <s v="20 TABELIAO DE NOTAS DA CAPITAL"/>
        <s v="M.C SILVA SOCIEDADE INDIVIDUAL DE ADVOCACIA."/>
        <s v="SANTOS AUGUSTA DESENVOLVIMENTO CULTURAL E EVENTOS LTDA"/>
        <s v="RES APLIC AUT MAIS"/>
        <s v="CRISTINA PACHECO RIBEIRO"/>
        <s v="NATHALIA MARTINS ASSESSORIA LTDA"/>
        <s v="PLANET APP DESENVOLVIMENTO E SERVICOS S/S LTDA."/>
        <s v="REND PAGO APLIC AUT APR"/>
        <s v="SIQUEIRA NETO-ADVOGADOS ASSOCI - desocupacao imoveil"/>
        <s v="LASTRO SERVICOS E NEGOCIOS IMOBILIARIOS LTDA"/>
        <s v="ANGELO MONTALBANO"/>
        <s v="AVANTE CONSULTORIA DE NEGOCIOS LTDA"/>
        <s v="BNS AGENCIAMENTO E INTERMEDIACAO DE SERVICOS E IMOVEIS LTDA"/>
        <s v="IRRINVEST GESTAO E ADMINISTRACAO IMOBILIARIA LTDA"/>
        <s v="JOAQUIM GUTIERREZ ANTONIO"/>
        <s v="MCA CONSULTORIA DE NEGOCIOS EIRELI"/>
        <s v="CAMPO SAO BENTO GESTAO DE PROJETOS AMBIENTAIS EIRELI"/>
        <s v="NORSK EMPREENDIMENTOS E PARTICIPACOES LTDA."/>
        <s v="AROEIRA MEIO AMBIENTE LTDA"/>
        <s v="SERGIO LUIZ FERNANDES FILHO"/>
        <s v="CAMPO SAO BENTO"/>
        <s v="SISPAG  PAG TIT BANCO 23"/>
        <s v="CONTA DE LUZ INTERNET --ENEL DISTRIBUICAO/SP"/>
        <s v="COMPANHIA PROVINCIA DE SECURITIZACAO"/>
        <s v="HOSTGATOR BRASIL LTDA"/>
        <s v="NIC.BR - NUCLEO DE INFORMACAO E COORDENACAO DO PONTO BR"/>
      </sharedItems>
    </cacheField>
    <cacheField name="Valor Total" numFmtId="166">
      <sharedItems containsSemiMixedTypes="0" containsString="0" containsNumber="1" minValue="-31504944" maxValue="46054000"/>
    </cacheField>
    <cacheField name="Valor ABS" numFmtId="166">
      <sharedItems containsSemiMixedTypes="0" containsString="0" containsNumber="1" minValue="0.01" maxValue="46054000"/>
    </cacheField>
    <cacheField name="Aux" numFmtId="0">
      <sharedItems containsSemiMixedTypes="0" containsString="0" containsNumber="1" containsInteger="1" minValue="0" maxValue="0"/>
    </cacheField>
    <cacheField name="Mês" numFmtId="167">
      <sharedItems containsSemiMixedTypes="0" containsNonDate="0" containsDate="1" containsString="0" minDate="2023-01-01T00:00:00" maxDate="2024-04-02T00:00:00"/>
    </cacheField>
    <cacheField name="Conciliação" numFmtId="169">
      <sharedItems containsNonDate="0" containsString="0" containsBlank="1"/>
    </cacheField>
    <cacheField name="Conciliação Reembolso" numFmtId="169">
      <sharedItems containsString="0" containsBlank="1" containsNumber="1" containsInteger="1" minValue="1" maxValue="94" count="68">
        <m/>
        <n v="7"/>
        <n v="94"/>
        <n v="93"/>
        <n v="18"/>
        <n v="8"/>
        <n v="11"/>
        <n v="19"/>
        <n v="13"/>
        <n v="10"/>
        <n v="20"/>
        <n v="21"/>
        <n v="22"/>
        <n v="14"/>
        <n v="17"/>
        <n v="12"/>
        <n v="9"/>
        <n v="16"/>
        <n v="15"/>
        <n v="25"/>
        <n v="24"/>
        <n v="23"/>
        <n v="92"/>
        <n v="29"/>
        <n v="27"/>
        <n v="32"/>
        <n v="28"/>
        <n v="31"/>
        <n v="30"/>
        <n v="33"/>
        <n v="34"/>
        <n v="26"/>
        <n v="91"/>
        <n v="35"/>
        <n v="1"/>
        <n v="89"/>
        <n v="90"/>
        <n v="88"/>
        <n v="87"/>
        <n v="40"/>
        <n v="85"/>
        <n v="36"/>
        <n v="39"/>
        <n v="41"/>
        <n v="37"/>
        <n v="38"/>
        <n v="86"/>
        <n v="84"/>
        <n v="75"/>
        <n v="82"/>
        <n v="79"/>
        <n v="80"/>
        <n v="81"/>
        <n v="83"/>
        <n v="42"/>
        <n v="43"/>
        <n v="78"/>
        <n v="44"/>
        <n v="46"/>
        <n v="4"/>
        <n v="5"/>
        <n v="3"/>
        <n v="2"/>
        <n v="45"/>
        <n v="51"/>
        <n v="50"/>
        <n v="48"/>
        <n v="49"/>
      </sharedItems>
    </cacheField>
    <cacheField name="Reembolso solicitado?" numFmtId="169">
      <sharedItems containsBlank="1"/>
    </cacheField>
    <cacheField name="Classe Ajustada2" numFmtId="0">
      <sharedItems/>
    </cacheField>
    <cacheField name="Classificação Detalhada" numFmtId="0">
      <sharedItems containsBlank="1"/>
    </cacheField>
    <cacheField name="Classificação Analítica" numFmtId="0">
      <sharedItems/>
    </cacheField>
    <cacheField name="Classificação Sintética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ara Mendes" refreshedDate="45595.540858680557" createdVersion="8" refreshedVersion="8" minRefreshableVersion="3" recordCount="510" xr:uid="{7D69C102-9D9F-40A6-BDBE-056ECF850CE5}">
  <cacheSource type="worksheet">
    <worksheetSource ref="A1:AH511" sheet="Fluxo Incorrido"/>
  </cacheSource>
  <cacheFields count="34">
    <cacheField name="Empreendimento Ajustado" numFmtId="0">
      <sharedItems/>
    </cacheField>
    <cacheField name="Data Ajustada" numFmtId="14">
      <sharedItems containsSemiMixedTypes="0" containsNonDate="0" containsDate="1" containsString="0" minDate="2023-01-26T00:00:00" maxDate="2024-04-27T00:00:00"/>
    </cacheField>
    <cacheField name="Banco" numFmtId="0">
      <sharedItems/>
    </cacheField>
    <cacheField name="Conta" numFmtId="0">
      <sharedItems/>
    </cacheField>
    <cacheField name="Relatório Sistema?" numFmtId="0">
      <sharedItems/>
    </cacheField>
    <cacheField name="Grupo de empresa" numFmtId="0">
      <sharedItems/>
    </cacheField>
    <cacheField name="Período" numFmtId="14">
      <sharedItems containsNonDate="0"/>
    </cacheField>
    <cacheField name="Empresa" numFmtId="14">
      <sharedItems containsNonDate="0"/>
    </cacheField>
    <cacheField name="Conta2" numFmtId="0">
      <sharedItems/>
    </cacheField>
    <cacheField name="Saldo anterior" numFmtId="166">
      <sharedItems containsString="0" containsBlank="1" containsNumber="1" minValue="-13822.84" maxValue="0"/>
    </cacheField>
    <cacheField name="Apropriação Ajustada" numFmtId="0">
      <sharedItems containsBlank="1"/>
    </cacheField>
    <cacheField name="Classe Ajustada" numFmtId="0">
      <sharedItems/>
    </cacheField>
    <cacheField name="Valor Apropriação" numFmtId="166">
      <sharedItems containsSemiMixedTypes="0" containsString="0" containsNumber="1" minValue="0.01" maxValue="46054000"/>
    </cacheField>
    <cacheField name="Data" numFmtId="14">
      <sharedItems containsSemiMixedTypes="0" containsNonDate="0" containsDate="1" containsString="0" minDate="2023-01-26T00:00:00" maxDate="2024-04-27T00:00:00"/>
    </cacheField>
    <cacheField name="Or" numFmtId="0">
      <sharedItems containsBlank="1"/>
    </cacheField>
    <cacheField name="Histórico" numFmtId="0">
      <sharedItems containsBlank="1"/>
    </cacheField>
    <cacheField name="Tipo" numFmtId="0">
      <sharedItems containsBlank="1"/>
    </cacheField>
    <cacheField name="Desc" numFmtId="0">
      <sharedItems/>
    </cacheField>
    <cacheField name="Documento" numFmtId="0">
      <sharedItems containsBlank="1" containsMixedTypes="1" containsNumber="1" containsInteger="1" minValue="5971186" maxValue="5971186"/>
    </cacheField>
    <cacheField name="Saídas" numFmtId="166">
      <sharedItems containsSemiMixedTypes="0" containsString="0" containsNumber="1" minValue="-31504944" maxValue="0"/>
    </cacheField>
    <cacheField name="Entradas" numFmtId="166">
      <sharedItems containsSemiMixedTypes="0" containsString="0" containsNumber="1" minValue="0" maxValue="46054000"/>
    </cacheField>
    <cacheField name="Saldo" numFmtId="166">
      <sharedItems containsString="0" containsBlank="1" containsNumber="1" minValue="-878941.03" maxValue="4916091.21"/>
    </cacheField>
    <cacheField name="Desc Ajustada" numFmtId="0">
      <sharedItems/>
    </cacheField>
    <cacheField name="Valor Total" numFmtId="166">
      <sharedItems containsSemiMixedTypes="0" containsString="0" containsNumber="1" minValue="-31504944" maxValue="46054000"/>
    </cacheField>
    <cacheField name="Valor ABS" numFmtId="166">
      <sharedItems containsSemiMixedTypes="0" containsString="0" containsNumber="1" minValue="0.01" maxValue="46054000"/>
    </cacheField>
    <cacheField name="Aux" numFmtId="0">
      <sharedItems containsSemiMixedTypes="0" containsString="0" containsNumber="1" containsInteger="1" minValue="0" maxValue="0"/>
    </cacheField>
    <cacheField name="Mês" numFmtId="167">
      <sharedItems containsSemiMixedTypes="0" containsNonDate="0" containsDate="1" containsString="0" minDate="2023-01-01T00:00:00" maxDate="2024-04-02T00:00:00"/>
    </cacheField>
    <cacheField name="Conciliação" numFmtId="169">
      <sharedItems containsNonDate="0" containsString="0" containsBlank="1"/>
    </cacheField>
    <cacheField name="Conciliação Reembolso" numFmtId="169">
      <sharedItems containsString="0" containsBlank="1" containsNumber="1" containsInteger="1" minValue="1" maxValue="94"/>
    </cacheField>
    <cacheField name="Reembolso solicitado?" numFmtId="169">
      <sharedItems containsBlank="1"/>
    </cacheField>
    <cacheField name="Classe Ajustada2" numFmtId="0">
      <sharedItems/>
    </cacheField>
    <cacheField name="Classificação Detalhada" numFmtId="0">
      <sharedItems containsBlank="1"/>
    </cacheField>
    <cacheField name="Classificação Analítica" numFmtId="0">
      <sharedItems/>
    </cacheField>
    <cacheField name="Classificação Sintética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ara Mendes" refreshedDate="45595.540860532405" createdVersion="8" refreshedVersion="8" minRefreshableVersion="3" recordCount="1314" xr:uid="{18B2C205-5B59-462E-B367-96B8BBB149B3}">
  <cacheSource type="worksheet">
    <worksheetSource name="incorrido" sheet="Fluxo Incorrido"/>
  </cacheSource>
  <cacheFields count="35">
    <cacheField name="Empreendimento Ajustado" numFmtId="0">
      <sharedItems/>
    </cacheField>
    <cacheField name="Data Ajustada" numFmtId="14">
      <sharedItems containsSemiMixedTypes="0" containsNonDate="0" containsDate="1" containsString="0" minDate="2023-01-26T00:00:00" maxDate="2024-10-01T00:00:00" count="177">
        <d v="2023-01-26T00:00:00"/>
        <d v="2023-01-31T00:00:00"/>
        <d v="2023-03-02T00:00:00"/>
        <d v="2023-03-22T00:00:00"/>
        <d v="2023-04-03T00:00:00"/>
        <d v="2023-04-24T00:00:00"/>
        <d v="2023-05-02T00:00:00"/>
        <d v="2023-05-22T00:00:00"/>
        <d v="2023-06-02T00:00:00"/>
        <d v="2023-06-16T00:00:00"/>
        <d v="2023-06-19T00:00:00"/>
        <d v="2023-06-20T00:00:00"/>
        <d v="2023-06-21T00:00:00"/>
        <d v="2023-06-30T00:00:00"/>
        <d v="2023-07-03T00:00:00"/>
        <d v="2023-07-04T00:00:00"/>
        <d v="2023-07-10T00:00:00"/>
        <d v="2023-07-24T00:00:00"/>
        <d v="2023-08-03T00:00:00"/>
        <d v="2023-08-04T00:00:00"/>
        <d v="2023-08-07T00:00:00"/>
        <d v="2023-08-08T00:00:00"/>
        <d v="2023-08-18T00:00:00"/>
        <d v="2023-08-25T00:00:00"/>
        <d v="2023-09-04T00:00:00"/>
        <d v="2023-09-11T00:00:00"/>
        <d v="2023-09-13T00:00:00"/>
        <d v="2023-09-20T00:00:00"/>
        <d v="2023-10-02T00:00:00"/>
        <d v="2023-10-09T00:00:00"/>
        <d v="2023-10-20T00:00:00"/>
        <d v="2023-10-25T00:00:00"/>
        <d v="2023-10-31T00:00:00"/>
        <d v="2023-11-03T00:00:00"/>
        <d v="2023-11-09T00:00:00"/>
        <d v="2023-11-17T00:00:00"/>
        <d v="2023-11-21T00:00:00"/>
        <d v="2023-11-22T00:00:00"/>
        <d v="2023-11-23T00:00:00"/>
        <d v="2023-11-27T00:00:00"/>
        <d v="2023-11-30T00:00:00"/>
        <d v="2023-12-01T00:00:00"/>
        <d v="2023-12-04T00:00:00"/>
        <d v="2023-12-08T00:00:00"/>
        <d v="2023-12-12T00:00:00"/>
        <d v="2023-12-14T00:00:00"/>
        <d v="2023-12-15T00:00:00"/>
        <d v="2023-12-20T00:00:00"/>
        <d v="2024-01-09T00:00:00"/>
        <d v="2024-01-18T00:00:00"/>
        <d v="2024-01-19T00:00:00"/>
        <d v="2024-01-22T00:00:00"/>
        <d v="2024-01-24T00:00:00"/>
        <d v="2024-01-29T00:00:00"/>
        <d v="2024-01-30T00:00:00"/>
        <d v="2024-01-31T00:00:00"/>
        <d v="2024-02-01T00:00:00"/>
        <d v="2024-02-02T00:00:00"/>
        <d v="2024-02-05T00:00:00"/>
        <d v="2024-02-08T00:00:00"/>
        <d v="2024-02-20T00:00:00"/>
        <d v="2024-02-23T00:00:00"/>
        <d v="2024-02-26T00:00:00"/>
        <d v="2024-03-04T00:00:00"/>
        <d v="2024-03-07T00:00:00"/>
        <d v="2024-03-08T00:00:00"/>
        <d v="2024-03-11T00:00:00"/>
        <d v="2024-03-13T00:00:00"/>
        <d v="2024-03-15T00:00:00"/>
        <d v="2024-03-18T00:00:00"/>
        <d v="2024-03-19T00:00:00"/>
        <d v="2024-03-20T00:00:00"/>
        <d v="2024-03-21T00:00:00"/>
        <d v="2024-03-22T00:00:00"/>
        <d v="2024-03-25T00:00:00"/>
        <d v="2024-03-26T00:00:00"/>
        <d v="2024-03-28T00:00:00"/>
        <d v="2024-04-02T00:00:00"/>
        <d v="2024-04-03T00:00:00"/>
        <d v="2024-04-04T00:00:00"/>
        <d v="2024-04-05T00:00:00"/>
        <d v="2024-04-08T00:00:00"/>
        <d v="2024-04-09T00:00:00"/>
        <d v="2024-04-10T00:00:00"/>
        <d v="2024-04-12T00:00:00"/>
        <d v="2024-04-15T00:00:00"/>
        <d v="2024-04-16T00:00:00"/>
        <d v="2024-04-17T00:00:00"/>
        <d v="2024-04-18T00:00:00"/>
        <d v="2024-04-19T00:00:00"/>
        <d v="2024-04-22T00:00:00"/>
        <d v="2024-04-25T00:00:00"/>
        <d v="2024-04-26T00:00:00"/>
        <d v="2024-04-29T00:00:00"/>
        <d v="2024-05-02T00:00:00"/>
        <d v="2024-05-03T00:00:00"/>
        <d v="2024-05-06T00:00:00"/>
        <d v="2024-05-09T00:00:00"/>
        <d v="2024-05-10T00:00:00"/>
        <d v="2024-05-13T00:00:00"/>
        <d v="2024-05-14T00:00:00"/>
        <d v="2024-05-15T00:00:00"/>
        <d v="2024-05-16T00:00:00"/>
        <d v="2024-05-17T00:00:00"/>
        <d v="2024-05-20T00:00:00"/>
        <d v="2024-05-21T00:00:00"/>
        <d v="2024-05-23T00:00:00"/>
        <d v="2024-05-24T00:00:00"/>
        <d v="2024-05-27T00:00:00"/>
        <d v="2024-05-28T00:00:00"/>
        <d v="2024-05-29T00:00:00"/>
        <d v="2024-05-31T00:00:00"/>
        <d v="2024-06-03T00:00:00"/>
        <d v="2024-06-04T00:00:00"/>
        <d v="2024-06-07T00:00:00"/>
        <d v="2024-06-10T00:00:00"/>
        <d v="2024-06-12T00:00:00"/>
        <d v="2024-06-13T00:00:00"/>
        <d v="2024-06-14T00:00:00"/>
        <d v="2024-06-19T00:00:00"/>
        <d v="2024-06-20T00:00:00"/>
        <d v="2024-06-21T00:00:00"/>
        <d v="2024-06-24T00:00:00"/>
        <d v="2024-06-25T00:00:00"/>
        <d v="2024-06-26T00:00:00"/>
        <d v="2024-06-27T00:00:00"/>
        <d v="2024-06-28T00:00:00"/>
        <d v="2024-07-01T00:00:00"/>
        <d v="2024-07-02T00:00:00"/>
        <d v="2024-07-04T00:00:00"/>
        <d v="2024-07-05T00:00:00"/>
        <d v="2024-07-08T00:00:00"/>
        <d v="2024-07-10T00:00:00"/>
        <d v="2024-07-11T00:00:00"/>
        <d v="2024-07-12T00:00:00"/>
        <d v="2024-07-15T00:00:00"/>
        <d v="2024-07-16T00:00:00"/>
        <d v="2024-07-18T00:00:00"/>
        <d v="2024-07-19T00:00:00"/>
        <d v="2024-07-22T00:00:00"/>
        <d v="2024-07-24T00:00:00"/>
        <d v="2024-07-25T00:00:00"/>
        <d v="2024-07-29T00:00:00"/>
        <d v="2024-07-30T00:00:00"/>
        <d v="2024-08-01T00:00:00"/>
        <d v="2024-08-02T00:00:00"/>
        <d v="2024-08-05T00:00:00"/>
        <d v="2024-08-06T00:00:00"/>
        <d v="2024-08-07T00:00:00"/>
        <d v="2024-08-08T00:00:00"/>
        <d v="2024-08-09T00:00:00"/>
        <d v="2024-08-12T00:00:00"/>
        <d v="2024-08-13T00:00:00"/>
        <d v="2024-08-14T00:00:00"/>
        <d v="2024-08-15T00:00:00"/>
        <d v="2024-08-16T00:00:00"/>
        <d v="2024-08-22T00:00:00"/>
        <d v="2024-08-23T00:00:00"/>
        <d v="2024-08-29T00:00:00"/>
        <d v="2024-08-19T00:00:00"/>
        <d v="2024-08-21T00:00:00"/>
        <d v="2024-08-27T00:00:00"/>
        <d v="2024-08-30T00:00:00"/>
        <d v="2024-09-02T00:00:00"/>
        <d v="2024-09-03T00:00:00"/>
        <d v="2024-09-05T00:00:00"/>
        <d v="2024-09-06T00:00:00"/>
        <d v="2024-09-09T00:00:00"/>
        <d v="2024-09-16T00:00:00"/>
        <d v="2024-09-19T00:00:00"/>
        <d v="2024-09-20T00:00:00"/>
        <d v="2024-09-25T00:00:00"/>
        <d v="2024-09-26T00:00:00"/>
        <d v="2024-09-27T00:00:00"/>
        <d v="2024-09-30T00:00:00"/>
        <d v="2024-09-23T00:00:00"/>
        <d v="2024-09-24T00:00:00"/>
      </sharedItems>
    </cacheField>
    <cacheField name="Banco" numFmtId="0">
      <sharedItems/>
    </cacheField>
    <cacheField name="Conta" numFmtId="0">
      <sharedItems count="5">
        <s v="Holding"/>
        <s v="6222-7"/>
        <s v="18593-7"/>
        <s v="51562-2"/>
        <s v="N/A"/>
      </sharedItems>
    </cacheField>
    <cacheField name="Relatório Sistema?" numFmtId="0">
      <sharedItems containsBlank="1"/>
    </cacheField>
    <cacheField name="Grupo de empresa" numFmtId="0">
      <sharedItems/>
    </cacheField>
    <cacheField name="Período" numFmtId="14">
      <sharedItems containsNonDate="0"/>
    </cacheField>
    <cacheField name="Empresa" numFmtId="14">
      <sharedItems containsNonDate="0"/>
    </cacheField>
    <cacheField name="Conta2" numFmtId="0">
      <sharedItems/>
    </cacheField>
    <cacheField name="Saldo anterior" numFmtId="0">
      <sharedItems containsString="0" containsBlank="1" containsNumber="1" minValue="-16471.66" maxValue="3758921.15"/>
    </cacheField>
    <cacheField name="Apropriação Ajustada" numFmtId="0">
      <sharedItems containsBlank="1"/>
    </cacheField>
    <cacheField name="Classe Ajustada" numFmtId="0">
      <sharedItems/>
    </cacheField>
    <cacheField name="Valor Apropriação" numFmtId="166">
      <sharedItems containsBlank="1" containsMixedTypes="1" containsNumber="1" minValue="0.01" maxValue="46054000"/>
    </cacheField>
    <cacheField name="Data" numFmtId="14">
      <sharedItems containsSemiMixedTypes="0" containsNonDate="0" containsDate="1" containsString="0" minDate="2023-01-26T00:00:00" maxDate="2024-10-01T00:00:00" count="177">
        <d v="2023-01-26T00:00:00"/>
        <d v="2023-01-31T00:00:00"/>
        <d v="2023-03-02T00:00:00"/>
        <d v="2023-03-22T00:00:00"/>
        <d v="2023-04-03T00:00:00"/>
        <d v="2023-04-24T00:00:00"/>
        <d v="2023-05-02T00:00:00"/>
        <d v="2023-05-22T00:00:00"/>
        <d v="2023-06-02T00:00:00"/>
        <d v="2023-06-16T00:00:00"/>
        <d v="2023-06-19T00:00:00"/>
        <d v="2023-06-20T00:00:00"/>
        <d v="2023-06-21T00:00:00"/>
        <d v="2023-06-30T00:00:00"/>
        <d v="2023-07-03T00:00:00"/>
        <d v="2023-07-04T00:00:00"/>
        <d v="2023-07-10T00:00:00"/>
        <d v="2023-07-24T00:00:00"/>
        <d v="2023-08-03T00:00:00"/>
        <d v="2023-08-04T00:00:00"/>
        <d v="2023-08-07T00:00:00"/>
        <d v="2023-08-08T00:00:00"/>
        <d v="2023-08-18T00:00:00"/>
        <d v="2023-08-25T00:00:00"/>
        <d v="2023-09-04T00:00:00"/>
        <d v="2023-09-11T00:00:00"/>
        <d v="2023-09-13T00:00:00"/>
        <d v="2023-09-20T00:00:00"/>
        <d v="2023-10-02T00:00:00"/>
        <d v="2023-10-09T00:00:00"/>
        <d v="2023-10-20T00:00:00"/>
        <d v="2023-10-25T00:00:00"/>
        <d v="2023-10-31T00:00:00"/>
        <d v="2023-11-03T00:00:00"/>
        <d v="2023-11-09T00:00:00"/>
        <d v="2023-11-17T00:00:00"/>
        <d v="2023-11-21T00:00:00"/>
        <d v="2023-11-22T00:00:00"/>
        <d v="2023-11-23T00:00:00"/>
        <d v="2023-11-27T00:00:00"/>
        <d v="2023-11-30T00:00:00"/>
        <d v="2023-12-01T00:00:00"/>
        <d v="2023-12-04T00:00:00"/>
        <d v="2023-12-08T00:00:00"/>
        <d v="2023-12-12T00:00:00"/>
        <d v="2023-12-14T00:00:00"/>
        <d v="2023-12-15T00:00:00"/>
        <d v="2023-12-20T00:00:00"/>
        <d v="2024-01-09T00:00:00"/>
        <d v="2024-01-18T00:00:00"/>
        <d v="2024-01-19T00:00:00"/>
        <d v="2024-01-22T00:00:00"/>
        <d v="2024-01-24T00:00:00"/>
        <d v="2024-01-29T00:00:00"/>
        <d v="2024-01-30T00:00:00"/>
        <d v="2024-01-31T00:00:00"/>
        <d v="2024-02-01T00:00:00"/>
        <d v="2024-02-02T00:00:00"/>
        <d v="2024-02-05T00:00:00"/>
        <d v="2024-02-08T00:00:00"/>
        <d v="2024-02-20T00:00:00"/>
        <d v="2024-02-23T00:00:00"/>
        <d v="2024-02-26T00:00:00"/>
        <d v="2024-03-04T00:00:00"/>
        <d v="2024-03-07T00:00:00"/>
        <d v="2024-03-08T00:00:00"/>
        <d v="2024-03-11T00:00:00"/>
        <d v="2024-03-13T00:00:00"/>
        <d v="2024-03-15T00:00:00"/>
        <d v="2024-03-18T00:00:00"/>
        <d v="2024-03-19T00:00:00"/>
        <d v="2024-03-20T00:00:00"/>
        <d v="2024-03-21T00:00:00"/>
        <d v="2024-03-22T00:00:00"/>
        <d v="2024-03-25T00:00:00"/>
        <d v="2024-03-26T00:00:00"/>
        <d v="2024-03-28T00:00:00"/>
        <d v="2024-04-02T00:00:00"/>
        <d v="2024-04-03T00:00:00"/>
        <d v="2024-04-04T00:00:00"/>
        <d v="2024-04-05T00:00:00"/>
        <d v="2024-04-08T00:00:00"/>
        <d v="2024-04-09T00:00:00"/>
        <d v="2024-04-10T00:00:00"/>
        <d v="2024-04-12T00:00:00"/>
        <d v="2024-04-15T00:00:00"/>
        <d v="2024-04-16T00:00:00"/>
        <d v="2024-04-17T00:00:00"/>
        <d v="2024-04-18T00:00:00"/>
        <d v="2024-04-19T00:00:00"/>
        <d v="2024-04-22T00:00:00"/>
        <d v="2024-04-25T00:00:00"/>
        <d v="2024-04-26T00:00:00"/>
        <d v="2024-04-29T00:00:00"/>
        <d v="2024-05-02T00:00:00"/>
        <d v="2024-05-03T00:00:00"/>
        <d v="2024-05-06T00:00:00"/>
        <d v="2024-05-09T00:00:00"/>
        <d v="2024-05-10T00:00:00"/>
        <d v="2024-05-13T00:00:00"/>
        <d v="2024-05-14T00:00:00"/>
        <d v="2024-05-15T00:00:00"/>
        <d v="2024-05-16T00:00:00"/>
        <d v="2024-05-17T00:00:00"/>
        <d v="2024-05-20T00:00:00"/>
        <d v="2024-05-21T00:00:00"/>
        <d v="2024-05-23T00:00:00"/>
        <d v="2024-05-24T00:00:00"/>
        <d v="2024-05-27T00:00:00"/>
        <d v="2024-05-28T00:00:00"/>
        <d v="2024-05-29T00:00:00"/>
        <d v="2024-05-31T00:00:00"/>
        <d v="2024-06-03T00:00:00"/>
        <d v="2024-06-04T00:00:00"/>
        <d v="2024-06-07T00:00:00"/>
        <d v="2024-06-10T00:00:00"/>
        <d v="2024-06-12T00:00:00"/>
        <d v="2024-06-13T00:00:00"/>
        <d v="2024-06-14T00:00:00"/>
        <d v="2024-06-19T00:00:00"/>
        <d v="2024-06-20T00:00:00"/>
        <d v="2024-06-21T00:00:00"/>
        <d v="2024-06-24T00:00:00"/>
        <d v="2024-06-25T00:00:00"/>
        <d v="2024-06-26T00:00:00"/>
        <d v="2024-06-27T00:00:00"/>
        <d v="2024-06-28T00:00:00"/>
        <d v="2024-07-01T00:00:00"/>
        <d v="2024-07-02T00:00:00"/>
        <d v="2024-07-04T00:00:00"/>
        <d v="2024-07-05T00:00:00"/>
        <d v="2024-07-08T00:00:00"/>
        <d v="2024-07-10T00:00:00"/>
        <d v="2024-07-11T00:00:00"/>
        <d v="2024-07-12T00:00:00"/>
        <d v="2024-07-15T00:00:00"/>
        <d v="2024-07-16T00:00:00"/>
        <d v="2024-07-18T00:00:00"/>
        <d v="2024-07-19T00:00:00"/>
        <d v="2024-07-22T00:00:00"/>
        <d v="2024-07-24T00:00:00"/>
        <d v="2024-07-25T00:00:00"/>
        <d v="2024-07-29T00:00:00"/>
        <d v="2024-07-30T00:00:00"/>
        <d v="2024-08-01T00:00:00"/>
        <d v="2024-08-02T00:00:00"/>
        <d v="2024-08-05T00:00:00"/>
        <d v="2024-08-06T00:00:00"/>
        <d v="2024-08-07T00:00:00"/>
        <d v="2024-08-08T00:00:00"/>
        <d v="2024-08-09T00:00:00"/>
        <d v="2024-08-12T00:00:00"/>
        <d v="2024-08-13T00:00:00"/>
        <d v="2024-08-14T00:00:00"/>
        <d v="2024-08-15T00:00:00"/>
        <d v="2024-08-16T00:00:00"/>
        <d v="2024-08-22T00:00:00"/>
        <d v="2024-08-23T00:00:00"/>
        <d v="2024-08-29T00:00:00"/>
        <d v="2024-08-19T00:00:00"/>
        <d v="2024-08-21T00:00:00"/>
        <d v="2024-08-27T00:00:00"/>
        <d v="2024-08-30T00:00:00"/>
        <d v="2024-09-02T00:00:00"/>
        <d v="2024-09-03T00:00:00"/>
        <d v="2024-09-05T00:00:00"/>
        <d v="2024-09-06T00:00:00"/>
        <d v="2024-09-09T00:00:00"/>
        <d v="2024-09-16T00:00:00"/>
        <d v="2024-09-19T00:00:00"/>
        <d v="2024-09-20T00:00:00"/>
        <d v="2024-09-25T00:00:00"/>
        <d v="2024-09-26T00:00:00"/>
        <d v="2024-09-27T00:00:00"/>
        <d v="2024-09-30T00:00:00"/>
        <d v="2024-09-23T00:00:00"/>
        <d v="2024-09-24T00:00:00"/>
      </sharedItems>
    </cacheField>
    <cacheField name="Or" numFmtId="0">
      <sharedItems containsBlank="1"/>
    </cacheField>
    <cacheField name="Histórico" numFmtId="0">
      <sharedItems containsBlank="1"/>
    </cacheField>
    <cacheField name="Tipo" numFmtId="0">
      <sharedItems containsBlank="1"/>
    </cacheField>
    <cacheField name="Desc" numFmtId="0">
      <sharedItems/>
    </cacheField>
    <cacheField name="Documento" numFmtId="0">
      <sharedItems containsBlank="1" containsMixedTypes="1" containsNumber="1" containsInteger="1" minValue="5971186" maxValue="5971186"/>
    </cacheField>
    <cacheField name="Saídas" numFmtId="166">
      <sharedItems containsString="0" containsBlank="1" containsNumber="1" minValue="-31504944" maxValue="0"/>
    </cacheField>
    <cacheField name="Entradas" numFmtId="0">
      <sharedItems containsString="0" containsBlank="1" containsNumber="1" minValue="0" maxValue="46054000"/>
    </cacheField>
    <cacheField name="Saldo" numFmtId="0">
      <sharedItems containsBlank="1" containsMixedTypes="1" containsNumber="1" minValue="-1101262.1399999999" maxValue="4916091.21"/>
    </cacheField>
    <cacheField name="Desc Ajustada" numFmtId="0">
      <sharedItems/>
    </cacheField>
    <cacheField name="Valor Total" numFmtId="166">
      <sharedItems containsSemiMixedTypes="0" containsString="0" containsNumber="1" minValue="-31504944" maxValue="46054000"/>
    </cacheField>
    <cacheField name="Valor ABS" numFmtId="166">
      <sharedItems containsSemiMixedTypes="0" containsString="0" containsNumber="1" minValue="0.01" maxValue="46054000"/>
    </cacheField>
    <cacheField name="Aux" numFmtId="0">
      <sharedItems containsSemiMixedTypes="0" containsString="0" containsNumber="1" containsInteger="1" minValue="0" maxValue="0"/>
    </cacheField>
    <cacheField name="Mês" numFmtId="167">
      <sharedItems containsSemiMixedTypes="0" containsNonDate="0" containsDate="1" containsString="0" minDate="2023-01-01T00:00:00" maxDate="2024-09-02T00:00:00" count="20">
        <d v="2023-01-01T00:00:00"/>
        <d v="2023-03-01T00:00:00"/>
        <d v="2023-04-01T00:00:00"/>
        <d v="2023-05-01T00:00:00"/>
        <d v="2023-06-01T00:00:00"/>
        <d v="2023-07-01T00:00:00"/>
        <d v="2023-08-01T00:00:00"/>
        <d v="2023-09-01T00:00:00"/>
        <d v="2023-10-01T00:00:00"/>
        <d v="2023-11-01T00:00:00"/>
        <d v="2023-12-01T00:00:00"/>
        <d v="2024-01-01T00:00:00"/>
        <d v="2024-02-01T00:00:00"/>
        <d v="2024-03-01T00:00:00"/>
        <d v="2024-04-01T00:00:00"/>
        <d v="2024-05-01T00:00:00"/>
        <d v="2024-06-01T00:00:00"/>
        <d v="2024-07-01T00:00:00"/>
        <d v="2024-08-01T00:00:00"/>
        <d v="2024-09-01T00:00:00"/>
      </sharedItems>
    </cacheField>
    <cacheField name="Conciliação" numFmtId="169">
      <sharedItems containsString="0" containsBlank="1" containsNumber="1" containsInteger="1" minValue="1" maxValue="3" count="4">
        <m/>
        <n v="1"/>
        <n v="2"/>
        <n v="3"/>
      </sharedItems>
    </cacheField>
    <cacheField name="Conciliação Reembolso" numFmtId="169">
      <sharedItems containsString="0" containsBlank="1" containsNumber="1" containsInteger="1" minValue="1" maxValue="96" count="97">
        <m/>
        <n v="7"/>
        <n v="94"/>
        <n v="93"/>
        <n v="18"/>
        <n v="8"/>
        <n v="11"/>
        <n v="19"/>
        <n v="13"/>
        <n v="10"/>
        <n v="20"/>
        <n v="21"/>
        <n v="22"/>
        <n v="14"/>
        <n v="17"/>
        <n v="12"/>
        <n v="9"/>
        <n v="16"/>
        <n v="15"/>
        <n v="25"/>
        <n v="24"/>
        <n v="23"/>
        <n v="92"/>
        <n v="29"/>
        <n v="27"/>
        <n v="32"/>
        <n v="28"/>
        <n v="31"/>
        <n v="30"/>
        <n v="33"/>
        <n v="34"/>
        <n v="26"/>
        <n v="91"/>
        <n v="35"/>
        <n v="1"/>
        <n v="89"/>
        <n v="90"/>
        <n v="88"/>
        <n v="87"/>
        <n v="40"/>
        <n v="85"/>
        <n v="36"/>
        <n v="39"/>
        <n v="41"/>
        <n v="37"/>
        <n v="38"/>
        <n v="86"/>
        <n v="84"/>
        <n v="75"/>
        <n v="82"/>
        <n v="79"/>
        <n v="80"/>
        <n v="81"/>
        <n v="83"/>
        <n v="42"/>
        <n v="43"/>
        <n v="78"/>
        <n v="44"/>
        <n v="46"/>
        <n v="4"/>
        <n v="5"/>
        <n v="3"/>
        <n v="2"/>
        <n v="45"/>
        <n v="51"/>
        <n v="50"/>
        <n v="48"/>
        <n v="49"/>
        <n v="47"/>
        <n v="57"/>
        <n v="52"/>
        <n v="58"/>
        <n v="76"/>
        <n v="53"/>
        <n v="54"/>
        <n v="56"/>
        <n v="55"/>
        <n v="59"/>
        <n v="62"/>
        <n v="63"/>
        <n v="64"/>
        <n v="60"/>
        <n v="61"/>
        <n v="96"/>
        <n v="6"/>
        <n v="77"/>
        <n v="65"/>
        <n v="67"/>
        <n v="68"/>
        <n v="66"/>
        <n v="71"/>
        <n v="72"/>
        <n v="70"/>
        <n v="69"/>
        <n v="73"/>
        <n v="74"/>
        <n v="95"/>
      </sharedItems>
    </cacheField>
    <cacheField name="Reembolso solicitado?" numFmtId="169">
      <sharedItems containsBlank="1" count="3">
        <s v="não"/>
        <m/>
        <s v="sim"/>
      </sharedItems>
    </cacheField>
    <cacheField name="Classe Ajustada2" numFmtId="0">
      <sharedItems/>
    </cacheField>
    <cacheField name="Classificação Detalhada" numFmtId="0">
      <sharedItems containsBlank="1" count="27">
        <m/>
        <s v="DESPESAS COM CARTORIOS"/>
        <s v="TAXAS DE MUNICIPALIDADES"/>
        <s v="ITBI"/>
        <s v="SEGUROS"/>
        <s v="DESPESAS ESCRITURAS"/>
        <s v="ASSESSORIA JURIDICA"/>
        <s v="MEETING"/>
        <s v="DESPESAS DIVERSAS"/>
        <s v="MIDIA OFF"/>
        <s v="CORRETAGEM"/>
        <s v="PROJETOS"/>
        <s v="COMUNICACAO VISUAL"/>
        <s v="IPTU"/>
        <s v="CETESB"/>
        <s v="DEPAVE"/>
        <s v="IMPOSTOS"/>
        <s v="ASSESSORIA PMSP"/>
        <s v="JUROS EMPRESTIMOS"/>
        <s v="MIDIA ON"/>
        <s v="CONTABILIDADE"/>
        <s v="DESPESAS COM OBRA"/>
        <s v="PRODUCAO DE VIDEOS"/>
        <s v="OPERACAO / MANUTENCAO"/>
        <s v="MATERIAL GRAFICO"/>
        <s v="ALUGUEL VIRTUAL"/>
        <s v="STAND"/>
      </sharedItems>
    </cacheField>
    <cacheField name="Classificação Analítica" numFmtId="0">
      <sharedItems containsBlank="1" count="33">
        <s v="Desp Adm - Assessorias"/>
        <s v="Incorporação - Desp Legais, Tributos, Emolumentos"/>
        <s v="Desp Financeiras"/>
        <s v="Outros Tributos"/>
        <s v="Terreno - Despesas"/>
        <s v="Terreno - Aquisição"/>
        <s v="Desp Adm - Outras"/>
        <s v="Crédito - NC Holding"/>
        <s v="Tarifas / Taxas"/>
        <s v="Terreno - Taxas e Emolumentos"/>
        <s v="Incorporação - Projetos"/>
        <s v="Marketing - Promoção e Propaganda"/>
        <s v="Débito - NC Holding"/>
        <s v="Terreno - IPTU"/>
        <s v="Rendimento Aplicações"/>
        <s v="Aplicação / Resgate"/>
        <s v="CRI - Emissão"/>
        <s v="Terreno - ITBI"/>
        <s v="Débito a identificar"/>
        <s v="Terreno - Seguro"/>
        <s v="Marketing - Stand Manutenção"/>
        <s v="Terreno - Corretagem"/>
        <s v="Débito - Província"/>
        <s v="Crédito - Netcorp"/>
        <s v="CRI - Juros"/>
        <s v="Crédito - Província"/>
        <s v="Débito - Netcorp"/>
        <s v="CRI - Outros"/>
        <s v="CRI - Liberação"/>
        <s v="Receita Contratada"/>
        <s v="Tributos - ISS" u="1"/>
        <m u="1"/>
        <s v="CRI - Despesas" u="1"/>
      </sharedItems>
    </cacheField>
    <cacheField name="Classificação Sintética" numFmtId="0">
      <sharedItems count="22">
        <s v="Desp Adm"/>
        <s v="Incorporação"/>
        <s v="Desp Financeiras"/>
        <s v="Outros Tributos"/>
        <s v="Terreno"/>
        <s v="Aportes"/>
        <s v="Marketing"/>
        <s v="Retiradas"/>
        <s v="Outras Receitas"/>
        <s v="Aplicação / Resgate"/>
        <s v="CRI - Emissão"/>
        <s v="Débito a identificar"/>
        <s v="Débito - Província"/>
        <s v="Crédito - Netcorp"/>
        <s v="CRI - Juros"/>
        <s v="Crédito - Província"/>
        <s v="Débito - Netcorp"/>
        <s v="CRI - Outros"/>
        <s v="CRI - Liberação"/>
        <s v="Receita Contratada"/>
        <s v="Tributos - ISS" u="1"/>
        <e v="#N/A" u="1"/>
      </sharedItems>
    </cacheField>
    <cacheField name="temp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ara Mendes" refreshedDate="45609.641653935185" createdVersion="8" refreshedVersion="8" minRefreshableVersion="3" recordCount="1697" xr:uid="{BD74635E-CFA8-4770-98A9-1EE59A720CA2}">
  <cacheSource type="worksheet">
    <worksheetSource name="'Fluxo Incorrido'!incorrido"/>
  </cacheSource>
  <cacheFields count="21">
    <cacheField name="Empreendimento Ajustado" numFmtId="0">
      <sharedItems/>
    </cacheField>
    <cacheField name="Data Ajustada" numFmtId="14">
      <sharedItems containsSemiMixedTypes="0" containsNonDate="0" containsDate="1" containsString="0" minDate="2021-05-14T00:00:00" maxDate="2024-11-01T00:00:00" count="430">
        <d v="2023-01-26T00:00:00"/>
        <d v="2023-01-31T00:00:00"/>
        <d v="2023-03-02T00:00:00"/>
        <d v="2023-03-22T00:00:00"/>
        <d v="2023-04-03T00:00:00"/>
        <d v="2023-04-24T00:00:00"/>
        <d v="2023-05-02T00:00:00"/>
        <d v="2023-05-22T00:00:00"/>
        <d v="2023-06-02T00:00:00"/>
        <d v="2023-06-16T00:00:00"/>
        <d v="2023-06-19T00:00:00"/>
        <d v="2023-06-20T00:00:00"/>
        <d v="2023-06-21T00:00:00"/>
        <d v="2023-06-30T00:00:00"/>
        <d v="2023-07-03T00:00:00"/>
        <d v="2023-07-04T00:00:00"/>
        <d v="2023-07-10T00:00:00"/>
        <d v="2023-07-24T00:00:00"/>
        <d v="2023-08-03T00:00:00"/>
        <d v="2023-08-04T00:00:00"/>
        <d v="2023-08-07T00:00:00"/>
        <d v="2023-08-08T00:00:00"/>
        <d v="2023-08-18T00:00:00"/>
        <d v="2023-08-25T00:00:00"/>
        <d v="2023-09-04T00:00:00"/>
        <d v="2023-09-11T00:00:00"/>
        <d v="2023-09-13T00:00:00"/>
        <d v="2023-09-20T00:00:00"/>
        <d v="2023-10-02T00:00:00"/>
        <d v="2023-10-09T00:00:00"/>
        <d v="2023-10-20T00:00:00"/>
        <d v="2023-10-25T00:00:00"/>
        <d v="2023-10-31T00:00:00"/>
        <d v="2023-11-03T00:00:00"/>
        <d v="2023-11-09T00:00:00"/>
        <d v="2023-11-17T00:00:00"/>
        <d v="2023-11-21T00:00:00"/>
        <d v="2023-11-22T00:00:00"/>
        <d v="2023-11-23T00:00:00"/>
        <d v="2023-11-27T00:00:00"/>
        <d v="2023-11-30T00:00:00"/>
        <d v="2023-12-01T00:00:00"/>
        <d v="2023-12-04T00:00:00"/>
        <d v="2023-12-08T00:00:00"/>
        <d v="2023-12-12T00:00:00"/>
        <d v="2023-12-14T00:00:00"/>
        <d v="2023-12-15T00:00:00"/>
        <d v="2023-12-20T00:00:00"/>
        <d v="2024-01-09T00:00:00"/>
        <d v="2024-01-18T00:00:00"/>
        <d v="2024-01-19T00:00:00"/>
        <d v="2024-01-22T00:00:00"/>
        <d v="2024-01-24T00:00:00"/>
        <d v="2024-01-29T00:00:00"/>
        <d v="2024-01-30T00:00:00"/>
        <d v="2024-01-31T00:00:00"/>
        <d v="2024-02-01T00:00:00"/>
        <d v="2024-02-02T00:00:00"/>
        <d v="2024-02-05T00:00:00"/>
        <d v="2024-02-08T00:00:00"/>
        <d v="2024-02-20T00:00:00"/>
        <d v="2024-02-23T00:00:00"/>
        <d v="2024-02-26T00:00:00"/>
        <d v="2024-03-04T00:00:00"/>
        <d v="2024-03-07T00:00:00"/>
        <d v="2024-03-08T00:00:00"/>
        <d v="2024-03-11T00:00:00"/>
        <d v="2024-03-13T00:00:00"/>
        <d v="2024-03-15T00:00:00"/>
        <d v="2024-03-18T00:00:00"/>
        <d v="2024-03-19T00:00:00"/>
        <d v="2024-03-20T00:00:00"/>
        <d v="2024-03-21T00:00:00"/>
        <d v="2024-03-22T00:00:00"/>
        <d v="2024-03-25T00:00:00"/>
        <d v="2024-03-26T00:00:00"/>
        <d v="2024-03-28T00:00:00"/>
        <d v="2024-04-02T00:00:00"/>
        <d v="2024-04-03T00:00:00"/>
        <d v="2024-04-04T00:00:00"/>
        <d v="2024-04-05T00:00:00"/>
        <d v="2024-04-08T00:00:00"/>
        <d v="2024-04-09T00:00:00"/>
        <d v="2024-04-10T00:00:00"/>
        <d v="2024-04-12T00:00:00"/>
        <d v="2024-04-15T00:00:00"/>
        <d v="2024-04-16T00:00:00"/>
        <d v="2024-04-17T00:00:00"/>
        <d v="2024-04-18T00:00:00"/>
        <d v="2024-04-19T00:00:00"/>
        <d v="2024-04-22T00:00:00"/>
        <d v="2024-04-25T00:00:00"/>
        <d v="2024-04-26T00:00:00"/>
        <d v="2024-04-29T00:00:00"/>
        <d v="2024-05-02T00:00:00"/>
        <d v="2024-05-03T00:00:00"/>
        <d v="2024-05-06T00:00:00"/>
        <d v="2024-05-09T00:00:00"/>
        <d v="2024-05-10T00:00:00"/>
        <d v="2024-05-13T00:00:00"/>
        <d v="2024-05-14T00:00:00"/>
        <d v="2024-05-15T00:00:00"/>
        <d v="2024-05-16T00:00:00"/>
        <d v="2024-05-17T00:00:00"/>
        <d v="2024-05-20T00:00:00"/>
        <d v="2024-05-21T00:00:00"/>
        <d v="2024-05-23T00:00:00"/>
        <d v="2024-05-24T00:00:00"/>
        <d v="2024-05-27T00:00:00"/>
        <d v="2024-05-28T00:00:00"/>
        <d v="2024-05-29T00:00:00"/>
        <d v="2024-05-31T00:00:00"/>
        <d v="2024-06-03T00:00:00"/>
        <d v="2024-06-04T00:00:00"/>
        <d v="2024-06-07T00:00:00"/>
        <d v="2024-06-10T00:00:00"/>
        <d v="2024-06-12T00:00:00"/>
        <d v="2024-06-13T00:00:00"/>
        <d v="2024-06-14T00:00:00"/>
        <d v="2024-06-19T00:00:00"/>
        <d v="2024-06-20T00:00:00"/>
        <d v="2024-06-21T00:00:00"/>
        <d v="2024-06-24T00:00:00"/>
        <d v="2024-06-25T00:00:00"/>
        <d v="2024-06-26T00:00:00"/>
        <d v="2024-06-27T00:00:00"/>
        <d v="2024-06-28T00:00:00"/>
        <d v="2024-07-01T00:00:00"/>
        <d v="2024-07-02T00:00:00"/>
        <d v="2024-07-04T00:00:00"/>
        <d v="2024-07-05T00:00:00"/>
        <d v="2024-07-08T00:00:00"/>
        <d v="2024-07-10T00:00:00"/>
        <d v="2024-07-11T00:00:00"/>
        <d v="2024-07-12T00:00:00"/>
        <d v="2024-07-15T00:00:00"/>
        <d v="2024-07-16T00:00:00"/>
        <d v="2024-07-18T00:00:00"/>
        <d v="2024-07-19T00:00:00"/>
        <d v="2024-07-22T00:00:00"/>
        <d v="2024-07-24T00:00:00"/>
        <d v="2024-07-25T00:00:00"/>
        <d v="2024-07-29T00:00:00"/>
        <d v="2024-07-30T00:00:00"/>
        <d v="2024-08-01T00:00:00"/>
        <d v="2024-08-02T00:00:00"/>
        <d v="2024-08-05T00:00:00"/>
        <d v="2024-08-06T00:00:00"/>
        <d v="2024-08-07T00:00:00"/>
        <d v="2024-08-08T00:00:00"/>
        <d v="2024-08-09T00:00:00"/>
        <d v="2024-08-12T00:00:00"/>
        <d v="2024-08-13T00:00:00"/>
        <d v="2024-08-14T00:00:00"/>
        <d v="2024-08-15T00:00:00"/>
        <d v="2024-08-16T00:00:00"/>
        <d v="2024-08-22T00:00:00"/>
        <d v="2024-08-23T00:00:00"/>
        <d v="2024-08-29T00:00:00"/>
        <d v="2024-08-19T00:00:00"/>
        <d v="2024-08-21T00:00:00"/>
        <d v="2024-08-27T00:00:00"/>
        <d v="2024-08-30T00:00:00"/>
        <d v="2024-09-02T00:00:00"/>
        <d v="2024-09-03T00:00:00"/>
        <d v="2024-09-05T00:00:00"/>
        <d v="2024-09-06T00:00:00"/>
        <d v="2024-09-09T00:00:00"/>
        <d v="2024-09-16T00:00:00"/>
        <d v="2024-09-19T00:00:00"/>
        <d v="2024-09-20T00:00:00"/>
        <d v="2024-09-25T00:00:00"/>
        <d v="2024-09-26T00:00:00"/>
        <d v="2024-09-27T00:00:00"/>
        <d v="2024-09-30T00:00:00"/>
        <d v="2024-09-23T00:00:00"/>
        <d v="2024-09-24T00:00:00"/>
        <d v="2024-10-01T00:00:00"/>
        <d v="2024-10-02T00:00:00"/>
        <d v="2024-10-03T00:00:00"/>
        <d v="2024-10-04T00:00:00"/>
        <d v="2024-10-07T00:00:00"/>
        <d v="2024-10-08T00:00:00"/>
        <d v="2024-10-09T00:00:00"/>
        <d v="2024-10-11T00:00:00"/>
        <d v="2024-10-16T00:00:00"/>
        <d v="2024-10-18T00:00:00"/>
        <d v="2024-10-21T00:00:00"/>
        <d v="2024-10-23T00:00:00"/>
        <d v="2024-10-25T00:00:00"/>
        <d v="2024-10-28T00:00:00"/>
        <d v="2024-10-29T00:00:00"/>
        <d v="2024-10-30T00:00:00"/>
        <d v="2024-10-31T00:00:00"/>
        <d v="2024-10-22T00:00:00"/>
        <d v="2021-05-14T00:00:00" u="1"/>
        <d v="2021-05-17T00:00:00" u="1"/>
        <d v="2021-05-19T00:00:00" u="1"/>
        <d v="2021-05-27T00:00:00" u="1"/>
        <d v="2021-05-28T00:00:00" u="1"/>
        <d v="2021-06-01T00:00:00" u="1"/>
        <d v="2021-06-02T00:00:00" u="1"/>
        <d v="2021-06-15T00:00:00" u="1"/>
        <d v="2021-06-25T00:00:00" u="1"/>
        <d v="2021-06-29T00:00:00" u="1"/>
        <d v="2021-07-01T00:00:00" u="1"/>
        <d v="2021-07-02T00:00:00" u="1"/>
        <d v="2021-07-20T00:00:00" u="1"/>
        <d v="2021-08-03T00:00:00" u="1"/>
        <d v="2021-08-16T00:00:00" u="1"/>
        <d v="2021-08-17T00:00:00" u="1"/>
        <d v="2021-08-20T00:00:00" u="1"/>
        <d v="2021-08-31T00:00:00" u="1"/>
        <d v="2021-09-02T00:00:00" u="1"/>
        <d v="2021-09-14T00:00:00" u="1"/>
        <d v="2021-09-15T00:00:00" u="1"/>
        <d v="2021-09-20T00:00:00" u="1"/>
        <d v="2021-09-27T00:00:00" u="1"/>
        <d v="2021-09-28T00:00:00" u="1"/>
        <d v="2021-09-30T00:00:00" u="1"/>
        <d v="2021-10-02T00:00:00" u="1"/>
        <d v="2021-10-04T00:00:00" u="1"/>
        <d v="2021-10-20T00:00:00" u="1"/>
        <d v="2021-11-03T00:00:00" u="1"/>
        <d v="2021-11-16T00:00:00" u="1"/>
        <d v="2021-11-25T00:00:00" u="1"/>
        <d v="2021-12-02T00:00:00" u="1"/>
        <d v="2021-12-06T00:00:00" u="1"/>
        <d v="2021-12-08T00:00:00" u="1"/>
        <d v="2021-12-10T00:00:00" u="1"/>
        <d v="2021-12-17T00:00:00" u="1"/>
        <d v="2021-12-20T00:00:00" u="1"/>
        <d v="2022-01-03T00:00:00" u="1"/>
        <d v="2022-01-10T00:00:00" u="1"/>
        <d v="2022-01-20T00:00:00" u="1"/>
        <d v="2022-01-27T00:00:00" u="1"/>
        <d v="2022-01-28T00:00:00" u="1"/>
        <d v="2022-01-31T00:00:00" u="1"/>
        <d v="2022-02-01T00:00:00" u="1"/>
        <d v="2022-02-02T00:00:00" u="1"/>
        <d v="2022-02-09T00:00:00" u="1"/>
        <d v="2022-02-10T00:00:00" u="1"/>
        <d v="2022-02-14T00:00:00" u="1"/>
        <d v="2022-02-15T00:00:00" u="1"/>
        <d v="2022-02-18T00:00:00" u="1"/>
        <d v="2022-03-01T00:00:00" u="1"/>
        <d v="2022-03-02T00:00:00" u="1"/>
        <d v="2022-03-09T00:00:00" u="1"/>
        <d v="2022-03-10T00:00:00" u="1"/>
        <d v="2022-03-11T00:00:00" u="1"/>
        <d v="2022-03-15T00:00:00" u="1"/>
        <d v="2022-03-18T00:00:00" u="1"/>
        <d v="2022-03-21T00:00:00" u="1"/>
        <d v="2022-03-23T00:00:00" u="1"/>
        <d v="2022-03-25T00:00:00" u="1"/>
        <d v="2022-03-31T00:00:00" u="1"/>
        <d v="2022-04-01T00:00:00" u="1"/>
        <d v="2022-04-04T00:00:00" u="1"/>
        <d v="2022-04-08T00:00:00" u="1"/>
        <d v="2022-04-11T00:00:00" u="1"/>
        <d v="2022-04-14T00:00:00" u="1"/>
        <d v="2022-04-18T00:00:00" u="1"/>
        <d v="2022-04-20T00:00:00" u="1"/>
        <d v="2022-04-25T00:00:00" u="1"/>
        <d v="2022-04-29T00:00:00" u="1"/>
        <d v="2022-05-02T00:00:00" u="1"/>
        <d v="2022-05-04T00:00:00" u="1"/>
        <d v="2022-05-05T00:00:00" u="1"/>
        <d v="2022-05-06T00:00:00" u="1"/>
        <d v="2022-05-09T00:00:00" u="1"/>
        <d v="2022-05-10T00:00:00" u="1"/>
        <d v="2022-05-12T00:00:00" u="1"/>
        <d v="2022-05-13T00:00:00" u="1"/>
        <d v="2022-05-16T00:00:00" u="1"/>
        <d v="2022-05-17T00:00:00" u="1"/>
        <d v="2022-05-18T00:00:00" u="1"/>
        <d v="2022-05-20T00:00:00" u="1"/>
        <d v="2022-05-23T00:00:00" u="1"/>
        <d v="2022-05-27T00:00:00" u="1"/>
        <d v="2022-05-30T00:00:00" u="1"/>
        <d v="2022-05-31T00:00:00" u="1"/>
        <d v="2022-06-01T00:00:00" u="1"/>
        <d v="2022-06-02T00:00:00" u="1"/>
        <d v="2022-06-08T00:00:00" u="1"/>
        <d v="2022-06-09T00:00:00" u="1"/>
        <d v="2022-06-10T00:00:00" u="1"/>
        <d v="2022-06-15T00:00:00" u="1"/>
        <d v="2022-06-20T00:00:00" u="1"/>
        <d v="2022-06-24T00:00:00" u="1"/>
        <d v="2022-06-28T00:00:00" u="1"/>
        <d v="2022-06-30T00:00:00" u="1"/>
        <d v="2022-07-04T00:00:00" u="1"/>
        <d v="2022-07-05T00:00:00" u="1"/>
        <d v="2022-07-08T00:00:00" u="1"/>
        <d v="2022-07-11T00:00:00" u="1"/>
        <d v="2022-07-12T00:00:00" u="1"/>
        <d v="2022-07-15T00:00:00" u="1"/>
        <d v="2022-07-18T00:00:00" u="1"/>
        <d v="2022-07-20T00:00:00" u="1"/>
        <d v="2022-07-28T00:00:00" u="1"/>
        <d v="2022-07-29T00:00:00" u="1"/>
        <d v="2022-08-01T00:00:00" u="1"/>
        <d v="2022-08-02T00:00:00" u="1"/>
        <d v="2022-08-03T00:00:00" u="1"/>
        <d v="2022-08-08T00:00:00" u="1"/>
        <d v="2022-08-10T00:00:00" u="1"/>
        <d v="2022-08-12T00:00:00" u="1"/>
        <d v="2022-08-15T00:00:00" u="1"/>
        <d v="2022-08-16T00:00:00" u="1"/>
        <d v="2022-08-19T00:00:00" u="1"/>
        <d v="2022-08-22T00:00:00" u="1"/>
        <d v="2022-08-30T00:00:00" u="1"/>
        <d v="2022-08-31T00:00:00" u="1"/>
        <d v="2022-09-01T00:00:00" u="1"/>
        <d v="2022-09-02T00:00:00" u="1"/>
        <d v="2022-09-09T00:00:00" u="1"/>
        <d v="2022-09-12T00:00:00" u="1"/>
        <d v="2022-09-15T00:00:00" u="1"/>
        <d v="2022-09-20T00:00:00" u="1"/>
        <d v="2022-09-23T00:00:00" u="1"/>
        <d v="2022-09-30T00:00:00" u="1"/>
        <d v="2022-10-03T00:00:00" u="1"/>
        <d v="2022-10-04T00:00:00" u="1"/>
        <d v="2022-10-05T00:00:00" u="1"/>
        <d v="2022-10-06T00:00:00" u="1"/>
        <d v="2022-10-07T00:00:00" u="1"/>
        <d v="2022-10-10T00:00:00" u="1"/>
        <d v="2022-10-14T00:00:00" u="1"/>
        <d v="2022-10-17T00:00:00" u="1"/>
        <d v="2022-10-18T00:00:00" u="1"/>
        <d v="2022-10-20T00:00:00" u="1"/>
        <d v="2022-10-21T00:00:00" u="1"/>
        <d v="2022-10-26T00:00:00" u="1"/>
        <d v="2022-10-28T00:00:00" u="1"/>
        <d v="2022-10-31T00:00:00" u="1"/>
        <d v="2022-11-01T00:00:00" u="1"/>
        <d v="2022-11-03T00:00:00" u="1"/>
        <d v="2022-11-07T00:00:00" u="1"/>
        <d v="2022-11-09T00:00:00" u="1"/>
        <d v="2022-11-10T00:00:00" u="1"/>
        <d v="2022-11-11T00:00:00" u="1"/>
        <d v="2022-11-18T00:00:00" u="1"/>
        <d v="2022-11-21T00:00:00" u="1"/>
        <d v="2022-11-23T00:00:00" u="1"/>
        <d v="2022-11-25T00:00:00" u="1"/>
        <d v="2022-11-30T00:00:00" u="1"/>
        <d v="2022-12-01T00:00:00" u="1"/>
        <d v="2022-12-02T00:00:00" u="1"/>
        <d v="2022-12-08T00:00:00" u="1"/>
        <d v="2022-12-09T00:00:00" u="1"/>
        <d v="2022-12-12T00:00:00" u="1"/>
        <d v="2022-12-15T00:00:00" u="1"/>
        <d v="2022-12-16T00:00:00" u="1"/>
        <d v="2022-12-20T00:00:00" u="1"/>
        <d v="2022-12-21T00:00:00" u="1"/>
        <d v="2022-12-22T00:00:00" u="1"/>
        <d v="2022-12-23T00:00:00" u="1"/>
        <d v="2022-12-28T00:00:00" u="1"/>
        <d v="2022-09-26T00:00:00" u="1"/>
        <d v="2022-12-19T00:00:00" u="1"/>
        <d v="2022-12-26T00:00:00" u="1"/>
        <d v="2022-12-29T00:00:00" u="1"/>
        <d v="2022-12-31T00:00:00" u="1"/>
        <d v="2021-12-31T00:00:00" u="1"/>
        <d v="2023-02-28T00:00:00" u="1"/>
        <d v="2023-01-02T00:00:00" u="1"/>
        <d v="2023-01-09T00:00:00" u="1"/>
        <d v="2023-01-13T00:00:00" u="1"/>
        <d v="2023-01-16T00:00:00" u="1"/>
        <d v="2023-01-19T00:00:00" u="1"/>
        <d v="2023-01-20T00:00:00" u="1"/>
        <d v="2023-01-27T00:00:00" u="1"/>
        <d v="2023-01-30T00:00:00" u="1"/>
        <d v="2023-01-10T00:00:00" u="1"/>
        <d v="2023-01-03T00:00:00" u="1"/>
        <d v="2023-02-01T00:00:00" u="1"/>
        <d v="2023-02-02T00:00:00" u="1"/>
        <d v="2023-02-03T00:00:00" u="1"/>
        <d v="2023-02-08T00:00:00" u="1"/>
        <d v="2023-02-09T00:00:00" u="1"/>
        <d v="2023-02-10T00:00:00" u="1"/>
        <d v="2023-02-13T00:00:00" u="1"/>
        <d v="2023-02-14T00:00:00" u="1"/>
        <d v="2023-02-15T00:00:00" u="1"/>
        <d v="2023-02-17T00:00:00" u="1"/>
        <d v="2023-02-22T00:00:00" u="1"/>
        <d v="2023-02-23T00:00:00" u="1"/>
        <d v="2023-02-24T00:00:00" u="1"/>
        <d v="2023-02-27T00:00:00" u="1"/>
        <d v="2023-03-01T00:00:00" u="1"/>
        <d v="2023-03-03T00:00:00" u="1"/>
        <d v="2023-03-06T00:00:00" u="1"/>
        <d v="2023-03-07T00:00:00" u="1"/>
        <d v="2023-03-08T00:00:00" u="1"/>
        <d v="2023-03-09T00:00:00" u="1"/>
        <d v="2023-03-10T00:00:00" u="1"/>
        <d v="2023-03-13T00:00:00" u="1"/>
        <d v="2023-03-14T00:00:00" u="1"/>
        <d v="2023-03-15T00:00:00" u="1"/>
        <d v="2023-03-16T00:00:00" u="1"/>
        <d v="2023-03-17T00:00:00" u="1"/>
        <d v="2023-03-20T00:00:00" u="1"/>
        <d v="2023-03-21T00:00:00" u="1"/>
        <d v="2023-03-23T00:00:00" u="1"/>
        <d v="2023-03-24T00:00:00" u="1"/>
        <d v="2023-03-27T00:00:00" u="1"/>
        <d v="2023-03-28T00:00:00" u="1"/>
        <d v="2023-03-29T00:00:00" u="1"/>
        <d v="2023-03-30T00:00:00" u="1"/>
        <d v="2023-03-31T00:00:00" u="1"/>
        <d v="2022-07-26T00:00:00" u="1"/>
        <d v="2022-10-24T00:00:00" u="1"/>
        <d v="2022-07-14T00:00:00" u="1"/>
        <d v="2022-09-19T00:00:00" u="1"/>
        <d v="2022-12-13T00:00:00" u="1"/>
        <d v="2022-11-24T00:00:00" u="1"/>
        <d v="2022-12-05T00:00:00" u="1"/>
        <d v="2022-11-08T00:00:00" u="1"/>
        <d v="2022-11-04T00:00:00" u="1"/>
        <d v="2022-08-29T00:00:00" u="1"/>
        <d v="2022-08-25T00:00:00" u="1"/>
        <d v="2022-08-17T00:00:00" u="1"/>
        <d v="2022-08-24T00:00:00" u="1"/>
        <d v="2022-09-05T00:00:00" u="1"/>
        <d v="2022-12-07T00:00:00" u="1"/>
        <d v="2022-10-25T00:00:00" u="1"/>
        <d v="2022-07-19T00:00:00" u="1"/>
        <d v="2022-10-13T00:00:00" u="1"/>
        <d v="2022-08-23T00:00:00" u="1"/>
        <d v="2022-12-06T00:00:00" u="1"/>
      </sharedItems>
    </cacheField>
    <cacheField name="Banco" numFmtId="0">
      <sharedItems/>
    </cacheField>
    <cacheField name="Conta" numFmtId="0">
      <sharedItems count="15">
        <s v="Holding"/>
        <s v="6222-7"/>
        <s v="18593-7"/>
        <s v="51562-2"/>
        <s v="N/A"/>
        <s v="INCORRIDO NÃO ESTÁ DE ACORDO COM EXTRATO" u="1"/>
        <s v="42313-2" u="1"/>
        <s v="5682-0" u="1"/>
        <s v="5749-5" u="1"/>
        <s v="18514-3" u="1"/>
        <s v="18541-6" u="1"/>
        <s v="2386-2" u="1"/>
        <s v="2383-8" u="1"/>
        <s v="2385-4" u="1"/>
        <s v="2384-6" u="1"/>
      </sharedItems>
    </cacheField>
    <cacheField name="Relatório Sistema?" numFmtId="0">
      <sharedItems containsBlank="1"/>
    </cacheField>
    <cacheField name="Classe Ajustada" numFmtId="0">
      <sharedItems/>
    </cacheField>
    <cacheField name="Data" numFmtId="14">
      <sharedItems containsNonDate="0" containsDate="1" containsMixedTypes="1" minDate="2023-01-26T00:00:00" maxDate="2024-10-01T00:00:00"/>
    </cacheField>
    <cacheField name="Or" numFmtId="0">
      <sharedItems containsBlank="1"/>
    </cacheField>
    <cacheField name="Tipo" numFmtId="0">
      <sharedItems containsBlank="1"/>
    </cacheField>
    <cacheField name="Desc" numFmtId="0">
      <sharedItems containsBlank="1" containsMixedTypes="1" containsNumber="1" minValue="15645.62" maxValue="15645.62"/>
    </cacheField>
    <cacheField name="Documento" numFmtId="0">
      <sharedItems containsBlank="1" containsMixedTypes="1" containsNumber="1" containsInteger="1" minValue="5971186" maxValue="5971186"/>
    </cacheField>
    <cacheField name="Desc Ajustada" numFmtId="0">
      <sharedItems/>
    </cacheField>
    <cacheField name="Valor Total" numFmtId="166">
      <sharedItems containsString="0" containsBlank="1" containsNumber="1" minValue="-31504944" maxValue="46054000"/>
    </cacheField>
    <cacheField name="Valor ABS" numFmtId="166">
      <sharedItems containsSemiMixedTypes="0" containsString="0" containsNumber="1" minValue="0.01" maxValue="46054000"/>
    </cacheField>
    <cacheField name="Mês" numFmtId="167">
      <sharedItems containsNonDate="0" containsDate="1" containsBlank="1" containsMixedTypes="1" minDate="2021-05-01T00:00:00" maxDate="2024-09-02T00:00:00" count="47">
        <d v="2023-01-01T00:00:00"/>
        <d v="2023-03-01T00:00:00"/>
        <d v="2023-04-01T00:00:00"/>
        <d v="2023-05-01T00:00:00"/>
        <d v="2023-06-01T00:00:00"/>
        <d v="2023-07-01T00:00:00"/>
        <d v="2023-08-01T00:00:00"/>
        <d v="2023-09-01T00:00:00"/>
        <d v="2023-10-01T00:00:00"/>
        <d v="2023-11-01T00:00:00"/>
        <d v="2023-12-01T00:00:00"/>
        <d v="2024-01-01T00:00:00"/>
        <d v="2024-02-01T00:00:00"/>
        <d v="2024-03-01T00:00:00"/>
        <d v="2024-04-01T00:00:00"/>
        <d v="2024-05-01T00:00:00"/>
        <d v="2024-06-01T00:00:00"/>
        <d v="2024-07-01T00:00:00"/>
        <d v="2024-08-01T00:00:00"/>
        <d v="2024-09-01T00:00:00"/>
        <s v="CP"/>
        <s v="BC"/>
        <s v="CX"/>
        <m/>
        <s v="CR"/>
        <s v="-"/>
        <d v="2021-05-01T00:00:00" u="1"/>
        <d v="2021-06-01T00:00:00" u="1"/>
        <d v="2021-07-01T00:00:00" u="1"/>
        <d v="2021-08-01T00:00:00" u="1"/>
        <d v="2021-09-01T00:00:00" u="1"/>
        <d v="2021-10-01T00:00:00" u="1"/>
        <d v="2021-11-01T00:00:00" u="1"/>
        <d v="2021-12-01T00:00:00" u="1"/>
        <d v="2022-01-01T00:00:00" u="1"/>
        <d v="2022-02-01T00:00:00" u="1"/>
        <d v="2022-03-01T00:00:00" u="1"/>
        <d v="2022-04-01T00:00:00" u="1"/>
        <d v="2022-05-01T00:00:00" u="1"/>
        <d v="2022-06-01T00:00:00" u="1"/>
        <d v="2022-07-01T00:00:00" u="1"/>
        <d v="2022-08-01T00:00:00" u="1"/>
        <d v="2022-09-01T00:00:00" u="1"/>
        <d v="2022-10-01T00:00:00" u="1"/>
        <d v="2022-11-01T00:00:00" u="1"/>
        <d v="2022-12-01T00:00:00" u="1"/>
        <d v="2023-02-01T00:00:00" u="1"/>
      </sharedItems>
    </cacheField>
    <cacheField name="Conciliação" numFmtId="169">
      <sharedItems containsBlank="1" containsMixedTypes="1" containsNumber="1" containsInteger="1" minValue="1" maxValue="3"/>
    </cacheField>
    <cacheField name="Conciliação Reembolso" numFmtId="169">
      <sharedItems containsBlank="1" containsMixedTypes="1" containsNumber="1" containsInteger="1" minValue="1" maxValue="96"/>
    </cacheField>
    <cacheField name="Reembolso solicitado?" numFmtId="169">
      <sharedItems containsBlank="1"/>
    </cacheField>
    <cacheField name="Classe Ajustada2" numFmtId="0">
      <sharedItems containsBlank="1"/>
    </cacheField>
    <cacheField name="Classificação Analítica" numFmtId="0">
      <sharedItems containsBlank="1" containsMixedTypes="1" containsNumber="1" minValue="-626007.56000000006" maxValue="0"/>
    </cacheField>
    <cacheField name="Classificação Sintética" numFmtId="0">
      <sharedItems containsBlank="1" containsMixedTypes="1" containsNumber="1" minValue="0" maxValue="222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ara Mendes" refreshedDate="45609.641655092593" createdVersion="8" refreshedVersion="8" minRefreshableVersion="3" recordCount="1421" xr:uid="{8324D612-3870-4D41-87A8-05C72595CD2A}">
  <cacheSource type="worksheet">
    <worksheetSource ref="A1:AB1422" sheet="Fluxo Incorrido comparação"/>
  </cacheSource>
  <cacheFields count="28">
    <cacheField name="Empreendimento" numFmtId="0">
      <sharedItems/>
    </cacheField>
    <cacheField name="Data Ajustada" numFmtId="14">
      <sharedItems containsSemiMixedTypes="0" containsNonDate="0" containsDate="1" containsString="0" minDate="2021-05-14T00:00:00" maxDate="2023-04-01T00:00:00"/>
    </cacheField>
    <cacheField name="Banco" numFmtId="0">
      <sharedItems/>
    </cacheField>
    <cacheField name="Conta" numFmtId="0">
      <sharedItems/>
    </cacheField>
    <cacheField name="Grupo de empresa" numFmtId="0">
      <sharedItems containsBlank="1"/>
    </cacheField>
    <cacheField name="Período" numFmtId="0">
      <sharedItems containsBlank="1" containsMixedTypes="1" containsNumber="1" containsInteger="1" minValue="44959" maxValue="45015"/>
    </cacheField>
    <cacheField name="Empresa" numFmtId="14">
      <sharedItems containsNonDate="0" containsBlank="1"/>
    </cacheField>
    <cacheField name="Conta2" numFmtId="0">
      <sharedItems/>
    </cacheField>
    <cacheField name="Saldo anterior" numFmtId="0">
      <sharedItems containsBlank="1" containsMixedTypes="1" containsNumber="1" minValue="0" maxValue="521417.2"/>
    </cacheField>
    <cacheField name="Apropriação Ajustada" numFmtId="0">
      <sharedItems containsBlank="1" containsMixedTypes="1" containsNumber="1" containsInteger="1" minValue="0" maxValue="0"/>
    </cacheField>
    <cacheField name="Classe Ajustada" numFmtId="0">
      <sharedItems containsBlank="1" containsMixedTypes="1" containsNumber="1" containsInteger="1" minValue="0" maxValue="0"/>
    </cacheField>
    <cacheField name="Conciliação" numFmtId="14">
      <sharedItems containsDate="1" containsBlank="1" containsMixedTypes="1" minDate="1899-12-30T00:00:00" maxDate="5379-01-10T10:17:05"/>
    </cacheField>
    <cacheField name="Data" numFmtId="14">
      <sharedItems containsSemiMixedTypes="0" containsNonDate="0" containsDate="1" containsString="0" minDate="2021-05-14T00:00:00" maxDate="2023-04-01T00:00:00"/>
    </cacheField>
    <cacheField name="Or" numFmtId="0">
      <sharedItems containsBlank="1"/>
    </cacheField>
    <cacheField name="Histórico" numFmtId="0">
      <sharedItems/>
    </cacheField>
    <cacheField name="Documento" numFmtId="0">
      <sharedItems containsBlank="1" containsMixedTypes="1" containsNumber="1" containsInteger="1" minValue="335" maxValue="9773"/>
    </cacheField>
    <cacheField name="Saídas" numFmtId="166">
      <sharedItems containsSemiMixedTypes="0" containsString="0" containsNumber="1" minValue="-13513000" maxValue="11.57"/>
    </cacheField>
    <cacheField name="Entradas" numFmtId="166">
      <sharedItems containsSemiMixedTypes="0" containsString="0" containsNumber="1" minValue="0" maxValue="16708714.76"/>
    </cacheField>
    <cacheField name="Saldo" numFmtId="166">
      <sharedItems containsString="0" containsBlank="1" containsNumber="1" minValue="-1216753.44" maxValue="12512615.640000001"/>
    </cacheField>
    <cacheField name="Fornecedor Ajustado" numFmtId="166">
      <sharedItems/>
    </cacheField>
    <cacheField name="Valor Total" numFmtId="166">
      <sharedItems containsSemiMixedTypes="0" containsString="0" containsNumber="1" minValue="-13513000" maxValue="16708714.76"/>
    </cacheField>
    <cacheField name="Valor ABS" numFmtId="166">
      <sharedItems containsSemiMixedTypes="0" containsString="0" containsNumber="1" minValue="0.01" maxValue="16708714.76"/>
    </cacheField>
    <cacheField name="Aux" numFmtId="0">
      <sharedItems containsSemiMixedTypes="0" containsString="0" containsNumber="1" containsInteger="1" minValue="0" maxValue="20"/>
    </cacheField>
    <cacheField name="Mês" numFmtId="167">
      <sharedItems containsSemiMixedTypes="0" containsNonDate="0" containsDate="1" containsString="0" minDate="2021-05-01T00:00:00" maxDate="2023-03-02T00:00:00"/>
    </cacheField>
    <cacheField name="Conciliação2" numFmtId="166">
      <sharedItems containsNonDate="0" containsString="0" containsBlank="1"/>
    </cacheField>
    <cacheField name="Classificação Monitori" numFmtId="0">
      <sharedItems count="40">
        <s v="Despesas Administrativas - Outras"/>
        <s v="Aporte Netcorp"/>
        <s v="Incorporação - Projetos"/>
        <s v="Rendimento Aplicações"/>
        <s v="Incorporação - Despesas Legais, Tributos, Emolumentos"/>
        <s v="Terreno - Aquisição"/>
        <s v="Despesas Administrativas - Auditoria Contábil"/>
        <s v="Despesas Financeiras - Tarifas"/>
        <s v="Terreno - Preparo do Terreno"/>
        <s v="Terreno - Diligência Jurídica (Instrument.Tributos)"/>
        <s v="Aplicação / Resgate"/>
        <s v="Retirada Netcorp"/>
        <s v="Débito a identificar"/>
        <s v="Terreno - IPTU"/>
        <s v="Marketing - Promoção e Propaganda"/>
        <s v="Terreno - ITBI"/>
        <s v="Retirada Construcompany"/>
        <s v="Financiamento - Liberação Fundo"/>
        <s v="Terreno - Corretagem"/>
        <s v="Incorporação - Averbações"/>
        <s v="Marketing - Stand"/>
        <s v="Despesas Administrativas - Gestão Imobiliária"/>
        <s v="Terreno - Despesas adicionais"/>
        <s v="Débito - Província"/>
        <s v="Crédito - Província"/>
        <s v="Desp Financeiras"/>
        <s v="CRI - Preço de Aquisição Líquido"/>
        <s v="CRI - Prêmio"/>
        <s v="Aplicação / Resgate CDB"/>
        <s v="CRI - Emissão"/>
        <s v="Despesas"/>
        <s v="Crédito - Realitá"/>
        <s v="Crédito - Guedala"/>
        <s v="TED Entre Contas"/>
        <s v="CRI - Juros"/>
        <s v="Tributos"/>
        <s v="CRI - Outros"/>
        <s v="Construção - Custo de Obra"/>
        <s v="Desp Comerciais - Comissão"/>
        <s v="CRI - Amortização"/>
      </sharedItems>
    </cacheField>
    <cacheField name="Classificação Macro" numFmtId="0">
      <sharedItems/>
    </cacheField>
    <cacheField name="Considerar Saldo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ara Mendes" refreshedDate="45609.641672569443" createdVersion="8" refreshedVersion="8" minRefreshableVersion="3" recordCount="111" xr:uid="{280ED546-78ED-463F-9944-60186138CADD}">
  <cacheSource type="worksheet">
    <worksheetSource name="Reembolsos"/>
  </cacheSource>
  <cacheFields count="9">
    <cacheField name="Data Remessa" numFmtId="14">
      <sharedItems containsSemiMixedTypes="0" containsNonDate="0" containsDate="1" containsString="0" minDate="2024-05-31T00:00:00" maxDate="2024-06-01T00:00:00"/>
    </cacheField>
    <cacheField name="DATA" numFmtId="14">
      <sharedItems containsSemiMixedTypes="0" containsNonDate="0" containsDate="1" containsString="0" minDate="2023-05-16T00:00:00" maxDate="2024-05-18T00:00:00"/>
    </cacheField>
    <cacheField name="DOCUMENTO" numFmtId="0">
      <sharedItems containsBlank="1" containsMixedTypes="1" containsNumber="1" containsInteger="1" minValue="659169323665" maxValue="659169323665"/>
    </cacheField>
    <cacheField name="FORNECEDOR" numFmtId="0">
      <sharedItems/>
    </cacheField>
    <cacheField name="VALOR PAGO" numFmtId="166">
      <sharedItems containsSemiMixedTypes="0" containsString="0" containsNumber="1" minValue="22.91" maxValue="515410.49"/>
    </cacheField>
    <cacheField name="DETALHAMENTO" numFmtId="0">
      <sharedItems/>
    </cacheField>
    <cacheField name="CONTA CORRENTE" numFmtId="0">
      <sharedItems containsBlank="1"/>
    </cacheField>
    <cacheField name="EMPRESA" numFmtId="0">
      <sharedItems containsBlank="1"/>
    </cacheField>
    <cacheField name="Conciliação Reembolso" numFmtId="0">
      <sharedItems containsString="0" containsBlank="1" containsNumber="1" containsInteger="1" minValue="1" maxValue="96" count="97">
        <n v="95"/>
        <m/>
        <n v="7"/>
        <n v="94"/>
        <n v="93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92"/>
        <n v="26"/>
        <n v="27"/>
        <n v="28"/>
        <n v="29"/>
        <n v="30"/>
        <n v="31"/>
        <n v="32"/>
        <n v="33"/>
        <n v="34"/>
        <n v="91"/>
        <n v="90"/>
        <n v="89"/>
        <n v="35"/>
        <n v="1"/>
        <n v="88"/>
        <n v="87"/>
        <n v="36"/>
        <n v="37"/>
        <n v="38"/>
        <n v="86"/>
        <n v="85"/>
        <n v="39"/>
        <n v="40"/>
        <n v="41"/>
        <n v="75"/>
        <n v="84"/>
        <n v="83"/>
        <n v="82"/>
        <n v="81"/>
        <n v="79"/>
        <n v="80"/>
        <n v="42"/>
        <n v="2"/>
        <n v="3"/>
        <n v="4"/>
        <n v="5"/>
        <n v="43"/>
        <n v="44"/>
        <n v="45"/>
        <n v="46"/>
        <n v="78"/>
        <n v="47"/>
        <n v="48"/>
        <n v="49"/>
        <n v="50"/>
        <n v="51"/>
        <n v="52"/>
        <n v="53"/>
        <n v="54"/>
        <n v="55"/>
        <n v="56"/>
        <n v="57"/>
        <n v="58"/>
        <n v="76"/>
        <n v="59"/>
        <n v="60"/>
        <n v="61"/>
        <n v="62"/>
        <n v="63"/>
        <n v="64"/>
        <n v="77"/>
        <n v="6"/>
        <n v="96"/>
        <n v="65"/>
        <n v="66"/>
        <n v="67"/>
        <n v="68"/>
        <n v="69"/>
        <n v="70"/>
        <n v="71"/>
        <n v="72"/>
        <n v="73"/>
        <n v="74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lexandre" refreshedDate="45615.596932175926" createdVersion="8" refreshedVersion="8" minRefreshableVersion="3" recordCount="62" xr:uid="{5A575AD3-24C5-4B52-84AB-89519012A041}">
  <cacheSource type="worksheet">
    <worksheetSource ref="A1:AI63" sheet="Bdados"/>
  </cacheSource>
  <cacheFields count="43">
    <cacheField name="Aux" numFmtId="0">
      <sharedItems/>
    </cacheField>
    <cacheField name="Empreendimento" numFmtId="0">
      <sharedItems/>
    </cacheField>
    <cacheField name="Cod Torre" numFmtId="0">
      <sharedItems/>
    </cacheField>
    <cacheField name="Unidade" numFmtId="0">
      <sharedItems containsSemiMixedTypes="0" containsString="0" containsNumber="1" containsInteger="1" minValue="101" maxValue="2102"/>
    </cacheField>
    <cacheField name="Área Privativa" numFmtId="4">
      <sharedItems containsSemiMixedTypes="0" containsString="0" containsNumber="1" minValue="57.36" maxValue="153.07"/>
    </cacheField>
    <cacheField name="Tipo" numFmtId="0">
      <sharedItems count="1">
        <s v="UNIDADE"/>
      </sharedItems>
    </cacheField>
    <cacheField name="Valor Tabela de Vendas" numFmtId="165">
      <sharedItems containsSemiMixedTypes="0" containsString="0" containsNumber="1" minValue="0" maxValue="5357450"/>
    </cacheField>
    <cacheField name="Contrato Enviado?" numFmtId="0">
      <sharedItems/>
    </cacheField>
    <cacheField name="Contrato" numFmtId="0">
      <sharedItems containsMixedTypes="1" containsNumber="1" containsInteger="1" minValue="1449" maxValue="1468"/>
    </cacheField>
    <cacheField name="Cliente" numFmtId="0">
      <sharedItems/>
    </cacheField>
    <cacheField name="CPF" numFmtId="0">
      <sharedItems/>
    </cacheField>
    <cacheField name="Data Venda" numFmtId="14">
      <sharedItems containsNonDate="0" containsDate="1" containsMixedTypes="1" minDate="2024-09-24T00:00:00" maxDate="2024-10-23T00:00:00" count="6">
        <s v=""/>
        <d v="2024-09-30T00:00:00"/>
        <d v="2024-09-26T00:00:00"/>
        <d v="2024-10-22T00:00:00"/>
        <d v="2024-09-24T00:00:00"/>
        <d v="2024-09-28T00:00:00"/>
      </sharedItems>
    </cacheField>
    <cacheField name="Valor Venda" numFmtId="4">
      <sharedItems containsMixedTypes="1" containsNumber="1" minValue="1500000" maxValue="2630000" count="6">
        <s v=""/>
        <n v="1500000"/>
        <n v="2220000"/>
        <n v="2182150"/>
        <n v="2630000"/>
        <n v="2105236.65"/>
      </sharedItems>
    </cacheField>
    <cacheField name="Classificação Manual" numFmtId="14">
      <sharedItems containsNonDate="0"/>
    </cacheField>
    <cacheField name="Valor Carteira" numFmtId="172">
      <sharedItems containsSemiMixedTypes="0" containsString="0" containsNumber="1" minValue="0" maxValue="2644163.3000000007"/>
    </cacheField>
    <cacheField name="Contas Recebidas" numFmtId="172">
      <sharedItems containsSemiMixedTypes="0" containsString="0" containsNumber="1" containsInteger="1" minValue="0" maxValue="2220000"/>
    </cacheField>
    <cacheField name="Recebido Pré-Chaves" numFmtId="172">
      <sharedItems containsSemiMixedTypes="0" containsString="0" containsNumber="1" containsInteger="1" minValue="0" maxValue="2220000"/>
    </cacheField>
    <cacheField name="Antecipação Pós-Chaves" numFmtId="172">
      <sharedItems containsSemiMixedTypes="0" containsString="0" containsNumber="1" containsInteger="1" minValue="0" maxValue="0"/>
    </cacheField>
    <cacheField name="Recebido Pós-Chaves" numFmtId="172">
      <sharedItems containsSemiMixedTypes="0" containsString="0" containsNumber="1" containsInteger="1" minValue="0" maxValue="0"/>
    </cacheField>
    <cacheField name="Contas a Receber" numFmtId="172">
      <sharedItems containsSemiMixedTypes="0" containsString="0" containsNumber="1" minValue="0" maxValue="2456138.3000000007"/>
    </cacheField>
    <cacheField name="A Receber Pré-Chaves" numFmtId="172">
      <sharedItems containsSemiMixedTypes="0" containsString="0" containsNumber="1" minValue="0" maxValue="2354854.2400000007"/>
    </cacheField>
    <cacheField name="A Receber Chaves" numFmtId="172">
      <sharedItems containsSemiMixedTypes="0" containsString="0" containsNumber="1" containsInteger="1" minValue="0" maxValue="0"/>
    </cacheField>
    <cacheField name="A Receber Pós-Chaves" numFmtId="172">
      <sharedItems containsSemiMixedTypes="0" containsString="0" containsNumber="1" minValue="0" maxValue="1153652.6000000001"/>
    </cacheField>
    <cacheField name="Dias atraso unidade" numFmtId="0">
      <sharedItems containsSemiMixedTypes="0" containsString="0" containsNumber="1" containsInteger="1" minValue="0" maxValue="0"/>
    </cacheField>
    <cacheField name="Faixa atraso unidade" numFmtId="0">
      <sharedItems/>
    </cacheField>
    <cacheField name="Status Unidade" numFmtId="165">
      <sharedItems count="2">
        <s v="disponível"/>
        <s v="vendido"/>
      </sharedItems>
    </cacheField>
    <cacheField name="Faixa Área" numFmtId="0">
      <sharedItems/>
    </cacheField>
    <cacheField name="VUV últimas vendas" numFmtId="172">
      <sharedItems containsSemiMixedTypes="0" containsString="0" containsNumber="1" minValue="26910.364894971357" maxValue="26910.364894971357"/>
    </cacheField>
    <cacheField name="Valor de Mercado" numFmtId="172">
      <sharedItems containsSemiMixedTypes="0" containsString="0" containsNumber="1" minValue="1543578.530375557" maxValue="4119169.5544732655"/>
    </cacheField>
    <cacheField name="Mês Venda" numFmtId="167">
      <sharedItems containsSemiMixedTypes="0" containsNonDate="0" containsDate="1" containsString="0" minDate="1899-12-30T00:00:00" maxDate="2024-10-02T00:00:00" count="3">
        <d v="1899-12-30T00:00:00"/>
        <d v="2024-09-01T00:00:00"/>
        <d v="2024-10-01T00:00:00"/>
      </sharedItems>
    </cacheField>
    <cacheField name="Valor Venda Atualizado" numFmtId="172">
      <sharedItems containsSemiMixedTypes="0" containsString="0" containsNumber="1" minValue="0" maxValue="2645349.7301227115"/>
    </cacheField>
    <cacheField name="Contrato Elegível?" numFmtId="10">
      <sharedItems/>
    </cacheField>
    <cacheField name="Valor Presente" numFmtId="4">
      <sharedItems containsSemiMixedTypes="0" containsString="0" containsNumber="1" minValue="0" maxValue="2131843.4818078126"/>
    </cacheField>
    <cacheField name="Tipologia" numFmtId="172">
      <sharedItems count="1">
        <s v="Residencial"/>
      </sharedItems>
    </cacheField>
    <cacheField name="Tipologia2" numFmtId="172">
      <sharedItems/>
    </cacheField>
    <cacheField name="Contas Totais" numFmtId="0" formula="'Contas Recebidas'+'Contas a Receber'" databaseField="0"/>
    <cacheField name="VUV Carteira" numFmtId="0" formula="#NAME?/'Área Privativa'" databaseField="0"/>
    <cacheField name="VUV Tabela" numFmtId="0" formula="'Valor Tabela de Vendas'/'Área Privativa'" databaseField="0"/>
    <cacheField name="VUV Avaliação" numFmtId="0" formula="#NAME?/'Área Privativa'" databaseField="0"/>
    <cacheField name="% Pago2" numFmtId="0" formula="IFERROR('Contas Recebidas'/('Contas Recebidas'+'Contas a Receber'),0)" databaseField="0"/>
    <cacheField name="VUV Venda" numFmtId="0" formula="'Valor Venda Atualizado'/'Área Privativa'" databaseField="0"/>
    <cacheField name="A Receber PréCH / CH" numFmtId="0" formula="'A Receber Pré-Chaves'+'A Receber Chaves'" databaseField="0"/>
    <cacheField name="% Pago" numFmtId="0" formula="IFERROR('Contas Recebidas'/('Contas Recebidas'+'Contas a Receber'),0)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46">
  <r>
    <s v="MF7 JOAO GABRIEL INC SPE LTDA"/>
    <s v="MF7 JOAO GABRIEL INC SPE LTDA"/>
    <s v="Caixa"/>
    <n v="2926"/>
    <x v="0"/>
    <x v="0"/>
    <s v="CRED TEV"/>
    <n v="141101"/>
    <n v="700"/>
    <n v="0"/>
    <n v="700"/>
    <n v="700"/>
    <n v="1"/>
    <x v="0"/>
  </r>
  <r>
    <s v="MF7 JOAO GABRIEL INC SPE LTDA"/>
    <s v="MF7 JOAO GABRIEL INC SPE LTDA"/>
    <s v="Caixa"/>
    <n v="2926"/>
    <x v="0"/>
    <x v="0"/>
    <s v="PAG BOLETO"/>
    <n v="222068"/>
    <n v="0"/>
    <n v="-643.20000000000005"/>
    <n v="-643.20000000000005"/>
    <n v="643.20000000000005"/>
    <n v="0"/>
    <x v="0"/>
  </r>
  <r>
    <s v="MF7 JOAO GABRIEL INC SPE LTDA"/>
    <s v="MF7 JOAO GABRIEL INC SPE LTDA"/>
    <s v="Caixa"/>
    <n v="2926"/>
    <x v="0"/>
    <x v="0"/>
    <s v="TAR CADAST"/>
    <n v="54"/>
    <n v="0"/>
    <n v="-36.5"/>
    <n v="-36.5"/>
    <n v="36.5"/>
    <n v="0"/>
    <x v="0"/>
  </r>
  <r>
    <s v="MF7 JOAO GABRIEL INC SPE LTDA"/>
    <s v="MF7 JOAO GABRIEL INC SPE LTDA"/>
    <s v="Caixa"/>
    <n v="2926"/>
    <x v="1"/>
    <x v="0"/>
    <s v="CRED TEV"/>
    <n v="141029"/>
    <n v="1000"/>
    <n v="0"/>
    <n v="1000"/>
    <n v="1000"/>
    <n v="0"/>
    <x v="0"/>
  </r>
  <r>
    <s v="MF7 JOAO GABRIEL INC SPE LTDA"/>
    <s v="MF7 JOAO GABRIEL INC SPE LTDA"/>
    <s v="Caixa"/>
    <n v="2926"/>
    <x v="1"/>
    <x v="0"/>
    <s v="TEV MESM T"/>
    <n v="141101"/>
    <n v="0"/>
    <n v="-700"/>
    <n v="-700"/>
    <n v="700"/>
    <n v="1"/>
    <x v="0"/>
  </r>
  <r>
    <s v="MF7 JOAO GABRIEL INC SPE LTDA"/>
    <s v="MF7 JOAO GABRIEL INC SPE LTDA"/>
    <s v="Caixa"/>
    <n v="2926"/>
    <x v="1"/>
    <x v="0"/>
    <s v="TAR CADAST"/>
    <n v="54"/>
    <n v="0"/>
    <n v="-36.5"/>
    <n v="-36.5"/>
    <n v="36.5"/>
    <n v="0"/>
    <x v="0"/>
  </r>
  <r>
    <s v="MF7 ARUJA INCORPORADORA SPE LTDA"/>
    <s v="MF7 ARUJA INCORPORADORA SPE LTDA"/>
    <s v="Caixa"/>
    <n v="2926"/>
    <x v="2"/>
    <x v="1"/>
    <s v="CRED TEV"/>
    <n v="180929"/>
    <n v="2300"/>
    <n v="0"/>
    <n v="2300"/>
    <n v="2300"/>
    <n v="0"/>
    <x v="0"/>
  </r>
  <r>
    <s v="MF7 ARUJA INCORPORADORA SPE LTDA"/>
    <s v="MF7 ARUJA INCORPORADORA SPE LTDA"/>
    <s v="Caixa"/>
    <n v="2926"/>
    <x v="2"/>
    <x v="1"/>
    <s v="TEV MESM T"/>
    <n v="181021"/>
    <n v="0"/>
    <n v="-2300"/>
    <n v="-2300"/>
    <n v="2300"/>
    <n v="1"/>
    <x v="0"/>
  </r>
  <r>
    <s v="MF7 ARUJA INCORPORADORA SPE LTDA"/>
    <s v="MF7 ARUJA INCORPORADORA SPE LTDA"/>
    <s v="Caixa"/>
    <n v="2926"/>
    <x v="3"/>
    <x v="1"/>
    <s v="CRED TEV"/>
    <n v="181021"/>
    <n v="2300"/>
    <n v="0"/>
    <n v="2300"/>
    <n v="2300"/>
    <n v="1"/>
    <x v="0"/>
  </r>
  <r>
    <s v="MF7 ARUJA INCORPORADORA SPE LTDA"/>
    <s v="MF7 ARUJA INCORPORADORA SPE LTDA"/>
    <s v="Caixa"/>
    <n v="2926"/>
    <x v="3"/>
    <x v="1"/>
    <s v="ENVIO PIX"/>
    <n v="181055"/>
    <n v="0"/>
    <n v="-2290.38"/>
    <n v="-2290.38"/>
    <n v="2290.38"/>
    <n v="0"/>
    <x v="0"/>
  </r>
  <r>
    <s v="MF7 JOAO GABRIEL INC SPE LTDA"/>
    <s v="MF7 JOAO GABRIEL INC SPE LTDA"/>
    <s v="Caixa"/>
    <n v="2926"/>
    <x v="0"/>
    <x v="1"/>
    <s v="CRED TEV"/>
    <n v="181025"/>
    <n v="5700"/>
    <n v="0"/>
    <n v="5700"/>
    <n v="5700"/>
    <n v="1"/>
    <x v="0"/>
  </r>
  <r>
    <s v="MF7 JOAO GABRIEL INC SPE LTDA"/>
    <s v="MF7 JOAO GABRIEL INC SPE LTDA"/>
    <s v="Caixa"/>
    <n v="2926"/>
    <x v="0"/>
    <x v="1"/>
    <s v="ENVIO PIX"/>
    <n v="181059"/>
    <n v="0"/>
    <n v="-77.8"/>
    <n v="-77.8"/>
    <n v="77.8"/>
    <n v="0"/>
    <x v="0"/>
  </r>
  <r>
    <s v="MF7 JOAO GABRIEL INC SPE LTDA"/>
    <s v="MF7 JOAO GABRIEL INC SPE LTDA"/>
    <s v="Caixa"/>
    <n v="2926"/>
    <x v="0"/>
    <x v="1"/>
    <s v="ENVIO PIX"/>
    <n v="181100"/>
    <n v="0"/>
    <n v="-4567.8"/>
    <n v="-4567.8"/>
    <n v="4567.8"/>
    <n v="0"/>
    <x v="0"/>
  </r>
  <r>
    <s v="MF7 JOAO GABRIEL INC SPE LTDA"/>
    <s v="MF7 JOAO GABRIEL INC SPE LTDA"/>
    <s v="Caixa"/>
    <n v="2926"/>
    <x v="1"/>
    <x v="1"/>
    <s v="CRED TEV"/>
    <n v="180914"/>
    <n v="5500"/>
    <n v="0"/>
    <n v="5500"/>
    <n v="5500"/>
    <n v="0"/>
    <x v="0"/>
  </r>
  <r>
    <s v="MF7 JOAO GABRIEL INC SPE LTDA"/>
    <s v="MF7 JOAO GABRIEL INC SPE LTDA"/>
    <s v="Caixa"/>
    <n v="2926"/>
    <x v="1"/>
    <x v="1"/>
    <s v="TEV MESM T"/>
    <n v="181025"/>
    <n v="0"/>
    <n v="-5700"/>
    <n v="-5700"/>
    <n v="5700"/>
    <n v="1"/>
    <x v="0"/>
  </r>
  <r>
    <s v="MF7 JOAO GABRIEL INC SPE LTDA"/>
    <s v="MF7 JOAO GABRIEL INC SPE LTDA"/>
    <s v="Caixa"/>
    <n v="2926"/>
    <x v="0"/>
    <x v="2"/>
    <s v="ENVIO PIX"/>
    <n v="190732"/>
    <n v="0"/>
    <n v="-1032.8499999999999"/>
    <n v="-1032.8499999999999"/>
    <n v="1032.8499999999999"/>
    <n v="0"/>
    <x v="0"/>
  </r>
  <r>
    <s v="MF7 ARUJA INCORPORADORA SPE LTDA"/>
    <s v="MF7 ARUJA INCORPORADORA SPE LTDA"/>
    <s v="Caixa"/>
    <n v="2926"/>
    <x v="3"/>
    <x v="3"/>
    <s v="DB CEST PJ"/>
    <n v="62022"/>
    <n v="0"/>
    <n v="-9.6199999999999992"/>
    <n v="-9.6199999999999992"/>
    <n v="9.6199999999999992"/>
    <n v="0"/>
    <x v="0"/>
  </r>
  <r>
    <s v="MF7 JOAO GABRIEL INC SPE LTDA"/>
    <s v="MF7 JOAO GABRIEL INC SPE LTDA"/>
    <s v="Caixa"/>
    <n v="2926"/>
    <x v="0"/>
    <x v="3"/>
    <s v="DB CEST PJ"/>
    <n v="62022"/>
    <n v="0"/>
    <n v="-41.85"/>
    <n v="-41.85"/>
    <n v="41.85"/>
    <n v="0"/>
    <x v="0"/>
  </r>
  <r>
    <s v="MF7 JOAO GABRIEL INC SPE LTDA"/>
    <s v="MF7 JOAO GABRIEL INC SPE LTDA"/>
    <s v="Caixa"/>
    <n v="2926"/>
    <x v="1"/>
    <x v="3"/>
    <s v="DB CEST PJ"/>
    <n v="62022"/>
    <n v="0"/>
    <n v="-63.5"/>
    <n v="-63.5"/>
    <n v="63.5"/>
    <n v="0"/>
    <x v="0"/>
  </r>
  <r>
    <s v="MF7 JOAO GABRIEL INC SPE LTDA"/>
    <s v="MF7 JOAO GABRIEL INC SPE LTDA"/>
    <s v="Caixa"/>
    <n v="2926"/>
    <x v="0"/>
    <x v="4"/>
    <s v="CRED TEV"/>
    <n v="290737"/>
    <n v="100"/>
    <n v="0"/>
    <n v="100"/>
    <n v="100"/>
    <n v="1"/>
    <x v="0"/>
  </r>
  <r>
    <s v="MF7 JOAO GABRIEL INC SPE LTDA"/>
    <s v="MF7 JOAO GABRIEL INC SPE LTDA"/>
    <s v="Caixa"/>
    <n v="2926"/>
    <x v="0"/>
    <x v="4"/>
    <s v="ENVIO PIX"/>
    <n v="290806"/>
    <n v="0"/>
    <n v="-63.67"/>
    <n v="-63.67"/>
    <n v="63.67"/>
    <n v="0"/>
    <x v="0"/>
  </r>
  <r>
    <s v="MF7 JOAO GABRIEL INC SPE LTDA"/>
    <s v="MF7 JOAO GABRIEL INC SPE LTDA"/>
    <s v="Caixa"/>
    <n v="2926"/>
    <x v="0"/>
    <x v="4"/>
    <s v="DB CEST PJ"/>
    <n v="62022"/>
    <n v="0"/>
    <n v="-27.15"/>
    <n v="-27.15"/>
    <n v="27.15"/>
    <n v="0"/>
    <x v="0"/>
  </r>
  <r>
    <s v="MF7 JOAO GABRIEL INC SPE LTDA"/>
    <s v="MF7 JOAO GABRIEL INC SPE LTDA"/>
    <s v="Caixa"/>
    <n v="2926"/>
    <x v="1"/>
    <x v="4"/>
    <s v="CRED TEV"/>
    <n v="290714"/>
    <n v="200"/>
    <n v="0"/>
    <n v="200"/>
    <n v="200"/>
    <n v="0"/>
    <x v="0"/>
  </r>
  <r>
    <s v="MF7 JOAO GABRIEL INC SPE LTDA"/>
    <s v="MF7 JOAO GABRIEL INC SPE LTDA"/>
    <s v="Caixa"/>
    <n v="2926"/>
    <x v="1"/>
    <x v="4"/>
    <s v="TEV MESM T"/>
    <n v="290737"/>
    <n v="0"/>
    <n v="-100"/>
    <n v="-100"/>
    <n v="100"/>
    <n v="1"/>
    <x v="0"/>
  </r>
  <r>
    <s v="MF7 JOAO GABRIEL INC SPE LTDA"/>
    <s v="MF7 JOAO GABRIEL INC SPE LTDA"/>
    <s v="Caixa"/>
    <n v="2926"/>
    <x v="1"/>
    <x v="4"/>
    <s v="DB CEST PJ"/>
    <n v="62022"/>
    <n v="0"/>
    <n v="-5.5"/>
    <n v="-5.5"/>
    <n v="5.5"/>
    <n v="0"/>
    <x v="0"/>
  </r>
  <r>
    <s v="MF7 ARUJA INCORPORADORA SPE LTDA"/>
    <s v="MF7 ARUJA INCORPORADORA SPE LTDA"/>
    <s v="Caixa"/>
    <n v="2926"/>
    <x v="2"/>
    <x v="5"/>
    <s v="CRED TEV"/>
    <n v="30944"/>
    <n v="200"/>
    <n v="0"/>
    <n v="200"/>
    <n v="200"/>
    <n v="0"/>
    <x v="1"/>
  </r>
  <r>
    <s v="MF7 ARUJA INCORPORADORA SPE LTDA"/>
    <s v="MF7 ARUJA INCORPORADORA SPE LTDA"/>
    <s v="Caixa"/>
    <n v="2926"/>
    <x v="2"/>
    <x v="5"/>
    <s v="TEV MESM T"/>
    <n v="31012"/>
    <n v="0"/>
    <n v="-100"/>
    <n v="-100"/>
    <n v="100"/>
    <n v="1"/>
    <x v="1"/>
  </r>
  <r>
    <s v="MF7 ARUJA INCORPORADORA SPE LTDA"/>
    <s v="MF7 ARUJA INCORPORADORA SPE LTDA"/>
    <s v="Caixa"/>
    <n v="2926"/>
    <x v="2"/>
    <x v="5"/>
    <s v="TAR CADAST"/>
    <n v="54"/>
    <n v="0"/>
    <n v="-36.5"/>
    <n v="-36.5"/>
    <n v="36.5"/>
    <n v="0"/>
    <x v="1"/>
  </r>
  <r>
    <s v="MF7 ARUJA INCORPORADORA SPE LTDA"/>
    <s v="MF7 ARUJA INCORPORADORA SPE LTDA"/>
    <s v="Caixa"/>
    <n v="2926"/>
    <x v="2"/>
    <x v="5"/>
    <s v="TR TEV IBC"/>
    <n v="140"/>
    <n v="0"/>
    <n v="-1.2"/>
    <n v="-1.2"/>
    <n v="1.2"/>
    <n v="0"/>
    <x v="1"/>
  </r>
  <r>
    <s v="MF7 ARUJA INCORPORADORA SPE LTDA"/>
    <s v="MF7 ARUJA INCORPORADORA SPE LTDA"/>
    <s v="Caixa"/>
    <n v="2926"/>
    <x v="3"/>
    <x v="5"/>
    <s v="CRED TEV"/>
    <n v="31012"/>
    <n v="100"/>
    <n v="0"/>
    <n v="100"/>
    <n v="100"/>
    <n v="1"/>
    <x v="1"/>
  </r>
  <r>
    <s v="MF7 ARUJA INCORPORADORA SPE LTDA"/>
    <s v="MF7 ARUJA INCORPORADORA SPE LTDA"/>
    <s v="Caixa"/>
    <n v="2926"/>
    <x v="3"/>
    <x v="5"/>
    <s v="TAR CADAST"/>
    <n v="54"/>
    <n v="0"/>
    <n v="-36.5"/>
    <n v="-36.5"/>
    <n v="36.5"/>
    <n v="0"/>
    <x v="1"/>
  </r>
  <r>
    <s v="MF7 ARUJA INCORPORADORA SPE LTDA"/>
    <s v="MF7 ARUJA INCORPORADORA SPE LTDA"/>
    <s v="Caixa"/>
    <n v="2926"/>
    <x v="3"/>
    <x v="5"/>
    <s v="DB CEST PJ"/>
    <n v="62022"/>
    <n v="0"/>
    <n v="-59.38"/>
    <n v="-59.38"/>
    <n v="59.38"/>
    <n v="0"/>
    <x v="1"/>
  </r>
  <r>
    <s v="MF7 ARUJA INCORPORADORA SPE LTDA"/>
    <s v="MF7 ARUJA INCORPORADORA SPE LTDA"/>
    <s v="Caixa"/>
    <n v="2926"/>
    <x v="2"/>
    <x v="6"/>
    <s v="CRED TEV"/>
    <n v="120720"/>
    <n v="11262"/>
    <n v="0"/>
    <n v="11262"/>
    <n v="11262"/>
    <n v="0"/>
    <x v="1"/>
  </r>
  <r>
    <s v="MF7 ARUJA INCORPORADORA SPE LTDA"/>
    <s v="MF7 ARUJA INCORPORADORA SPE LTDA"/>
    <s v="Caixa"/>
    <n v="2926"/>
    <x v="2"/>
    <x v="6"/>
    <s v="TEV MESM T"/>
    <n v="120836"/>
    <n v="0"/>
    <n v="-11262"/>
    <n v="-11262"/>
    <n v="11262"/>
    <n v="1"/>
    <x v="1"/>
  </r>
  <r>
    <s v="MF7 ARUJA INCORPORADORA SPE LTDA"/>
    <s v="MF7 ARUJA INCORPORADORA SPE LTDA"/>
    <s v="Caixa"/>
    <n v="2926"/>
    <x v="2"/>
    <x v="6"/>
    <s v="TR TEV IBC"/>
    <n v="140"/>
    <n v="0"/>
    <n v="-1.2"/>
    <n v="-1.2"/>
    <n v="1.2"/>
    <n v="0"/>
    <x v="1"/>
  </r>
  <r>
    <s v="MF7 ARUJA INCORPORADORA SPE LTDA"/>
    <s v="MF7 ARUJA INCORPORADORA SPE LTDA"/>
    <s v="Caixa"/>
    <n v="2926"/>
    <x v="3"/>
    <x v="6"/>
    <s v="CRED TEV"/>
    <n v="120836"/>
    <n v="11262"/>
    <n v="0"/>
    <n v="11262"/>
    <n v="11262"/>
    <n v="1"/>
    <x v="1"/>
  </r>
  <r>
    <s v="MF7 ARUJA INCORPORADORA SPE LTDA"/>
    <s v="MF7 ARUJA INCORPORADORA SPE LTDA"/>
    <s v="Caixa"/>
    <n v="2926"/>
    <x v="3"/>
    <x v="6"/>
    <s v="PG ORG GOV"/>
    <n v="9495"/>
    <n v="0"/>
    <n v="-420"/>
    <n v="-420"/>
    <n v="420"/>
    <n v="0"/>
    <x v="1"/>
  </r>
  <r>
    <s v="MF7 ARUJA INCORPORADORA SPE LTDA"/>
    <s v="MF7 ARUJA INCORPORADORA SPE LTDA"/>
    <s v="Caixa"/>
    <n v="2926"/>
    <x v="3"/>
    <x v="6"/>
    <s v="PG ORG GOV"/>
    <n v="9794"/>
    <n v="0"/>
    <n v="-1302"/>
    <n v="-1302"/>
    <n v="1302"/>
    <n v="0"/>
    <x v="1"/>
  </r>
  <r>
    <s v="MF7 ARUJA INCORPORADORA SPE LTDA"/>
    <s v="MF7 ARUJA INCORPORADORA SPE LTDA"/>
    <s v="Caixa"/>
    <n v="2926"/>
    <x v="3"/>
    <x v="6"/>
    <s v="PAG BOLETO"/>
    <n v="98544"/>
    <n v="0"/>
    <n v="-9540"/>
    <n v="-9540"/>
    <n v="9540"/>
    <n v="0"/>
    <x v="1"/>
  </r>
  <r>
    <s v="MF7 JOAO GABRIEL INC SPE LTDA"/>
    <s v="MF7 JOAO GABRIEL INC SPE LTDA"/>
    <s v="Caixa"/>
    <n v="2926"/>
    <x v="0"/>
    <x v="6"/>
    <s v="CRED TEV"/>
    <n v="120837"/>
    <n v="9584"/>
    <n v="0"/>
    <n v="9584"/>
    <n v="9584"/>
    <n v="1"/>
    <x v="1"/>
  </r>
  <r>
    <s v="MF7 JOAO GABRIEL INC SPE LTDA"/>
    <s v="MF7 JOAO GABRIEL INC SPE LTDA"/>
    <s v="Caixa"/>
    <n v="2926"/>
    <x v="0"/>
    <x v="6"/>
    <s v="CRED TEV"/>
    <n v="120935"/>
    <n v="43500"/>
    <n v="0"/>
    <n v="43500"/>
    <n v="43500"/>
    <n v="1"/>
    <x v="1"/>
  </r>
  <r>
    <s v="MF7 JOAO GABRIEL INC SPE LTDA"/>
    <s v="MF7 JOAO GABRIEL INC SPE LTDA"/>
    <s v="Caixa"/>
    <n v="2926"/>
    <x v="0"/>
    <x v="6"/>
    <s v="PG ORG GOV"/>
    <n v="17747"/>
    <n v="0"/>
    <n v="-2022.75"/>
    <n v="-2022.75"/>
    <n v="2022.75"/>
    <n v="0"/>
    <x v="1"/>
  </r>
  <r>
    <s v="MF7 JOAO GABRIEL INC SPE LTDA"/>
    <s v="MF7 JOAO GABRIEL INC SPE LTDA"/>
    <s v="Caixa"/>
    <n v="2926"/>
    <x v="0"/>
    <x v="6"/>
    <s v="PG ORG GOV"/>
    <n v="18035"/>
    <n v="0"/>
    <n v="-652.5"/>
    <n v="-652.5"/>
    <n v="652.5"/>
    <n v="0"/>
    <x v="1"/>
  </r>
  <r>
    <s v="MF7 JOAO GABRIEL INC SPE LTDA"/>
    <s v="MF7 JOAO GABRIEL INC SPE LTDA"/>
    <s v="Caixa"/>
    <n v="2926"/>
    <x v="0"/>
    <x v="6"/>
    <s v="PAG BOLETO"/>
    <n v="96031"/>
    <n v="0"/>
    <n v="-9540"/>
    <n v="-9540"/>
    <n v="9540"/>
    <n v="0"/>
    <x v="1"/>
  </r>
  <r>
    <s v="MF7 JOAO GABRIEL INC SPE LTDA"/>
    <s v="MF7 JOAO GABRIEL INC SPE LTDA"/>
    <s v="Caixa"/>
    <n v="2926"/>
    <x v="0"/>
    <x v="6"/>
    <s v="PAG BOLETO"/>
    <n v="165010"/>
    <n v="0"/>
    <n v="-40824.75"/>
    <n v="-40824.75"/>
    <n v="40824.75"/>
    <n v="0"/>
    <x v="1"/>
  </r>
  <r>
    <s v="MF7 JOAO GABRIEL INC SPE LTDA"/>
    <s v="MF7 JOAO GABRIEL INC SPE LTDA"/>
    <s v="Caixa"/>
    <n v="2926"/>
    <x v="1"/>
    <x v="6"/>
    <s v="CRED TEV"/>
    <n v="120722"/>
    <n v="9584"/>
    <n v="0"/>
    <n v="9584"/>
    <n v="9584"/>
    <n v="0"/>
    <x v="1"/>
  </r>
  <r>
    <s v="MF7 JOAO GABRIEL INC SPE LTDA"/>
    <s v="MF7 JOAO GABRIEL INC SPE LTDA"/>
    <s v="Caixa"/>
    <n v="2926"/>
    <x v="1"/>
    <x v="6"/>
    <s v="CRED TEV"/>
    <n v="120912"/>
    <n v="43500"/>
    <n v="0"/>
    <n v="43500"/>
    <n v="43500"/>
    <n v="0"/>
    <x v="1"/>
  </r>
  <r>
    <s v="MF7 JOAO GABRIEL INC SPE LTDA"/>
    <s v="MF7 JOAO GABRIEL INC SPE LTDA"/>
    <s v="Caixa"/>
    <n v="2926"/>
    <x v="1"/>
    <x v="6"/>
    <s v="TEV MESM T"/>
    <n v="120837"/>
    <n v="0"/>
    <n v="-9584"/>
    <n v="-9584"/>
    <n v="9584"/>
    <n v="1"/>
    <x v="1"/>
  </r>
  <r>
    <s v="MF7 JOAO GABRIEL INC SPE LTDA"/>
    <s v="MF7 JOAO GABRIEL INC SPE LTDA"/>
    <s v="Caixa"/>
    <n v="2926"/>
    <x v="1"/>
    <x v="6"/>
    <s v="TEV MESM T"/>
    <n v="120935"/>
    <n v="0"/>
    <n v="-43500"/>
    <n v="-43500"/>
    <n v="43500"/>
    <n v="1"/>
    <x v="1"/>
  </r>
  <r>
    <s v="MF7 JOAO GABRIEL INC SPE LTDA"/>
    <s v="MF7 JOAO GABRIEL INC SPE LTDA"/>
    <s v="Caixa"/>
    <n v="2926"/>
    <x v="0"/>
    <x v="7"/>
    <s v="CRED TEV"/>
    <n v="170859"/>
    <n v="2900"/>
    <n v="0"/>
    <n v="2900"/>
    <n v="2900"/>
    <n v="1"/>
    <x v="1"/>
  </r>
  <r>
    <s v="MF7 JOAO GABRIEL INC SPE LTDA"/>
    <s v="MF7 JOAO GABRIEL INC SPE LTDA"/>
    <s v="Caixa"/>
    <n v="2926"/>
    <x v="0"/>
    <x v="7"/>
    <s v="ENVIO PIX"/>
    <n v="170920"/>
    <n v="0"/>
    <n v="-2750"/>
    <n v="-2750"/>
    <n v="2750"/>
    <n v="0"/>
    <x v="1"/>
  </r>
  <r>
    <s v="MF7 JOAO GABRIEL INC SPE LTDA"/>
    <s v="MF7 JOAO GABRIEL INC SPE LTDA"/>
    <s v="Caixa"/>
    <n v="2926"/>
    <x v="0"/>
    <x v="7"/>
    <s v="ENVIO PIX"/>
    <n v="170922"/>
    <n v="0"/>
    <n v="-77.8"/>
    <n v="-77.8"/>
    <n v="77.8"/>
    <n v="0"/>
    <x v="1"/>
  </r>
  <r>
    <s v="MF7 JOAO GABRIEL INC SPE LTDA"/>
    <s v="MF7 JOAO GABRIEL INC SPE LTDA"/>
    <s v="Caixa"/>
    <n v="2926"/>
    <x v="1"/>
    <x v="7"/>
    <s v="CRED TEV"/>
    <n v="170842"/>
    <n v="3000"/>
    <n v="0"/>
    <n v="3000"/>
    <n v="3000"/>
    <n v="0"/>
    <x v="1"/>
  </r>
  <r>
    <s v="MF7 JOAO GABRIEL INC SPE LTDA"/>
    <s v="MF7 JOAO GABRIEL INC SPE LTDA"/>
    <s v="Caixa"/>
    <n v="2926"/>
    <x v="1"/>
    <x v="7"/>
    <s v="TEV MESM T"/>
    <n v="170859"/>
    <n v="0"/>
    <n v="-2900"/>
    <n v="-2900"/>
    <n v="2900"/>
    <n v="1"/>
    <x v="1"/>
  </r>
  <r>
    <s v="COMPANHIA PROVINCIA DE SECURITIZAÇÃO"/>
    <s v="COMPANHIA PROVINCIA DE SECURITIZAÇÃO"/>
    <s v="Itaú PS"/>
    <n v="6327"/>
    <x v="4"/>
    <x v="8"/>
    <s v="SISPAG  CIA P SECURITIZA"/>
    <n v="335"/>
    <n v="5"/>
    <n v="0"/>
    <n v="5"/>
    <n v="5"/>
    <n v="0"/>
    <x v="1"/>
  </r>
  <r>
    <s v="MF7 ARUJA INCORPORADORA SPE LTDA"/>
    <s v="MF7 ARUJA INCORPORADORA SPE LTDA"/>
    <s v="Caixa"/>
    <n v="2926"/>
    <x v="2"/>
    <x v="9"/>
    <s v="CRED TEV"/>
    <n v="220955"/>
    <n v="500"/>
    <n v="0"/>
    <n v="500"/>
    <n v="500"/>
    <n v="1"/>
    <x v="1"/>
  </r>
  <r>
    <s v="MF7 ARUJA INCORPORADORA SPE LTDA"/>
    <s v="MF7 ARUJA INCORPORADORA SPE LTDA"/>
    <s v="Caixa"/>
    <n v="2926"/>
    <x v="2"/>
    <x v="9"/>
    <s v="TEV MESM T"/>
    <n v="221015"/>
    <n v="0"/>
    <n v="-200"/>
    <n v="-200"/>
    <n v="200"/>
    <n v="1"/>
    <x v="1"/>
  </r>
  <r>
    <s v="MF7 ARUJA INCORPORADORA SPE LTDA"/>
    <s v="MF7 ARUJA INCORPORADORA SPE LTDA"/>
    <s v="Caixa"/>
    <n v="2926"/>
    <x v="2"/>
    <x v="9"/>
    <s v="TR TEV IBC"/>
    <n v="140"/>
    <n v="0"/>
    <n v="-1.2"/>
    <n v="-1.2"/>
    <n v="1.2"/>
    <n v="0"/>
    <x v="1"/>
  </r>
  <r>
    <s v="MF7 ARUJA INCORPORADORA SPE LTDA"/>
    <s v="MF7 ARUJA INCORPORADORA SPE LTDA"/>
    <s v="Caixa"/>
    <n v="2926"/>
    <x v="3"/>
    <x v="9"/>
    <s v="CRED TEV"/>
    <n v="221015"/>
    <n v="200"/>
    <n v="0"/>
    <n v="200"/>
    <n v="200"/>
    <n v="1"/>
    <x v="1"/>
  </r>
  <r>
    <s v="MF7 ARUJA INCORPORADORA SPE LTDA"/>
    <s v="MF7 ARUJA INCORPORADORA SPE LTDA"/>
    <s v="Caixa"/>
    <n v="2926"/>
    <x v="3"/>
    <x v="9"/>
    <s v="ENVIO PIX"/>
    <n v="221059"/>
    <n v="0"/>
    <n v="-58.34"/>
    <n v="-58.34"/>
    <n v="58.34"/>
    <n v="0"/>
    <x v="1"/>
  </r>
  <r>
    <s v="MF7 JOAO GABRIEL INC SPE LTDA"/>
    <s v="MF7 JOAO GABRIEL INC SPE LTDA"/>
    <s v="Caixa"/>
    <n v="2926"/>
    <x v="0"/>
    <x v="9"/>
    <s v="CRED TEV"/>
    <n v="221029"/>
    <n v="500"/>
    <n v="0"/>
    <n v="500"/>
    <n v="500"/>
    <n v="1"/>
    <x v="1"/>
  </r>
  <r>
    <s v="MF7 JOAO GABRIEL INC SPE LTDA"/>
    <s v="MF7 JOAO GABRIEL INC SPE LTDA"/>
    <s v="Caixa"/>
    <n v="2926"/>
    <x v="0"/>
    <x v="9"/>
    <s v="ENVIO PIX"/>
    <n v="221058"/>
    <n v="0"/>
    <n v="-447.28"/>
    <n v="-447.28"/>
    <n v="447.28"/>
    <n v="0"/>
    <x v="1"/>
  </r>
  <r>
    <s v="MF7 JOAO GABRIEL INC SPE LTDA"/>
    <s v="MF7 JOAO GABRIEL INC SPE LTDA"/>
    <s v="Caixa"/>
    <n v="2926"/>
    <x v="1"/>
    <x v="9"/>
    <s v="CRED TEV"/>
    <n v="220957"/>
    <n v="500"/>
    <n v="0"/>
    <n v="500"/>
    <n v="500"/>
    <n v="0"/>
    <x v="1"/>
  </r>
  <r>
    <s v="MF7 JOAO GABRIEL INC SPE LTDA"/>
    <s v="MF7 JOAO GABRIEL INC SPE LTDA"/>
    <s v="Caixa"/>
    <n v="2926"/>
    <x v="1"/>
    <x v="9"/>
    <s v="TEV MESM T"/>
    <n v="221029"/>
    <n v="0"/>
    <n v="-500"/>
    <n v="-500"/>
    <n v="500"/>
    <n v="2"/>
    <x v="1"/>
  </r>
  <r>
    <s v="MF7 JOAO GABRIEL INC SPE LTDA"/>
    <s v="MF7 JOAO GABRIEL INC SPE LTDA"/>
    <s v="Caixa"/>
    <n v="2926"/>
    <x v="0"/>
    <x v="10"/>
    <s v="ENVIO PIX"/>
    <n v="231126"/>
    <n v="0"/>
    <n v="-48.21"/>
    <n v="-48.21"/>
    <n v="48.21"/>
    <n v="0"/>
    <x v="1"/>
  </r>
  <r>
    <s v="MF7 ARUJA INCORPORADORA SPE LTDA"/>
    <s v="MF7 ARUJA INCORPORADORA SPE LTDA"/>
    <s v="Caixa"/>
    <n v="2926"/>
    <x v="2"/>
    <x v="11"/>
    <s v="CRED TEV"/>
    <n v="241013"/>
    <n v="5200"/>
    <n v="0"/>
    <n v="5200"/>
    <n v="5200"/>
    <n v="0"/>
    <x v="1"/>
  </r>
  <r>
    <s v="MF7 ARUJA INCORPORADORA SPE LTDA"/>
    <s v="MF7 ARUJA INCORPORADORA SPE LTDA"/>
    <s v="Caixa"/>
    <n v="2926"/>
    <x v="2"/>
    <x v="11"/>
    <s v="TEV MESM T"/>
    <n v="241036"/>
    <n v="0"/>
    <n v="-5300"/>
    <n v="-5300"/>
    <n v="5300"/>
    <n v="2"/>
    <x v="1"/>
  </r>
  <r>
    <s v="MF7 ARUJA INCORPORADORA SPE LTDA"/>
    <s v="MF7 ARUJA INCORPORADORA SPE LTDA"/>
    <s v="Caixa"/>
    <n v="2926"/>
    <x v="2"/>
    <x v="11"/>
    <s v="TR TEV IBC"/>
    <n v="140"/>
    <n v="0"/>
    <n v="-1.2"/>
    <n v="-1.2"/>
    <n v="1.2"/>
    <n v="0"/>
    <x v="1"/>
  </r>
  <r>
    <s v="MF7 ARUJA INCORPORADORA SPE LTDA"/>
    <s v="MF7 ARUJA INCORPORADORA SPE LTDA"/>
    <s v="Caixa"/>
    <n v="2926"/>
    <x v="3"/>
    <x v="11"/>
    <s v="CRED TEV"/>
    <n v="241036"/>
    <n v="5300"/>
    <n v="0"/>
    <n v="5300"/>
    <n v="5300"/>
    <n v="2"/>
    <x v="1"/>
  </r>
  <r>
    <s v="MF7 ARUJA INCORPORADORA SPE LTDA"/>
    <s v="MF7 ARUJA INCORPORADORA SPE LTDA"/>
    <s v="Caixa"/>
    <n v="2926"/>
    <x v="3"/>
    <x v="11"/>
    <s v="PG ORG GOV"/>
    <n v="24058"/>
    <n v="0"/>
    <n v="-78"/>
    <n v="-78"/>
    <n v="78"/>
    <n v="0"/>
    <x v="1"/>
  </r>
  <r>
    <s v="MF7 ARUJA INCORPORADORA SPE LTDA"/>
    <s v="MF7 ARUJA INCORPORADORA SPE LTDA"/>
    <s v="Caixa"/>
    <n v="2926"/>
    <x v="3"/>
    <x v="11"/>
    <s v="PG ORG GOV"/>
    <n v="24180"/>
    <n v="0"/>
    <n v="-241.8"/>
    <n v="-241.8"/>
    <n v="241.8"/>
    <n v="0"/>
    <x v="1"/>
  </r>
  <r>
    <s v="MF7 ARUJA INCORPORADORA SPE LTDA"/>
    <s v="MF7 ARUJA INCORPORADORA SPE LTDA"/>
    <s v="Caixa"/>
    <n v="2926"/>
    <x v="3"/>
    <x v="11"/>
    <s v="ENVIO TED"/>
    <n v="122119"/>
    <n v="0"/>
    <n v="-4880.2"/>
    <n v="-4880.2"/>
    <n v="4880.2"/>
    <n v="0"/>
    <x v="1"/>
  </r>
  <r>
    <s v="MF7 JOAO GABRIEL INC SPE LTDA"/>
    <s v="MF7 JOAO GABRIEL INC SPE LTDA"/>
    <s v="Caixa"/>
    <n v="2926"/>
    <x v="0"/>
    <x v="11"/>
    <s v="CRED TEV"/>
    <n v="241037"/>
    <n v="5300"/>
    <n v="0"/>
    <n v="5300"/>
    <n v="5300"/>
    <n v="2"/>
    <x v="1"/>
  </r>
  <r>
    <s v="MF7 JOAO GABRIEL INC SPE LTDA"/>
    <s v="MF7 JOAO GABRIEL INC SPE LTDA"/>
    <s v="Caixa"/>
    <n v="2926"/>
    <x v="0"/>
    <x v="11"/>
    <s v="PG ORG GOV"/>
    <n v="23524"/>
    <n v="0"/>
    <n v="-241.8"/>
    <n v="-241.8"/>
    <n v="241.8"/>
    <n v="0"/>
    <x v="1"/>
  </r>
  <r>
    <s v="MF7 JOAO GABRIEL INC SPE LTDA"/>
    <s v="MF7 JOAO GABRIEL INC SPE LTDA"/>
    <s v="Caixa"/>
    <n v="2926"/>
    <x v="0"/>
    <x v="11"/>
    <s v="PG ORG GOV"/>
    <n v="23612"/>
    <n v="0"/>
    <n v="-78"/>
    <n v="-78"/>
    <n v="78"/>
    <n v="0"/>
    <x v="1"/>
  </r>
  <r>
    <s v="MF7 JOAO GABRIEL INC SPE LTDA"/>
    <s v="MF7 JOAO GABRIEL INC SPE LTDA"/>
    <s v="Caixa"/>
    <n v="2926"/>
    <x v="0"/>
    <x v="11"/>
    <s v="ENVIO TED"/>
    <n v="121368"/>
    <n v="0"/>
    <n v="-4880.2"/>
    <n v="-4880.2"/>
    <n v="4880.2"/>
    <n v="0"/>
    <x v="1"/>
  </r>
  <r>
    <s v="MF7 JOAO GABRIEL INC SPE LTDA"/>
    <s v="MF7 JOAO GABRIEL INC SPE LTDA"/>
    <s v="Caixa"/>
    <n v="2926"/>
    <x v="1"/>
    <x v="11"/>
    <s v="CRED TEV"/>
    <n v="241014"/>
    <n v="5200"/>
    <n v="0"/>
    <n v="5200"/>
    <n v="5200"/>
    <n v="0"/>
    <x v="1"/>
  </r>
  <r>
    <s v="MF7 JOAO GABRIEL INC SPE LTDA"/>
    <s v="MF7 JOAO GABRIEL INC SPE LTDA"/>
    <s v="Caixa"/>
    <n v="2926"/>
    <x v="1"/>
    <x v="11"/>
    <s v="TEV MESM T"/>
    <n v="241037"/>
    <n v="0"/>
    <n v="-5300"/>
    <n v="-5300"/>
    <n v="5300"/>
    <n v="2"/>
    <x v="1"/>
  </r>
  <r>
    <s v="MF7 ARUJA INCORPORADORA SPE LTDA"/>
    <s v="MF7 ARUJA INCORPORADORA SPE LTDA"/>
    <s v="Caixa"/>
    <n v="2926"/>
    <x v="2"/>
    <x v="12"/>
    <s v="DB CEST PJ"/>
    <n v="72022"/>
    <n v="0"/>
    <n v="-69"/>
    <n v="-69"/>
    <n v="69"/>
    <n v="0"/>
    <x v="1"/>
  </r>
  <r>
    <s v="MF7 ARUJA INCORPORADORA SPE LTDA"/>
    <s v="MF7 ARUJA INCORPORADORA SPE LTDA"/>
    <s v="Caixa"/>
    <n v="2926"/>
    <x v="2"/>
    <x v="12"/>
    <s v="MANUT CTA"/>
    <n v="0"/>
    <n v="0"/>
    <n v="-49"/>
    <n v="-49"/>
    <n v="49"/>
    <n v="0"/>
    <x v="1"/>
  </r>
  <r>
    <s v="MF7 ARUJA INCORPORADORA SPE LTDA"/>
    <s v="MF7 ARUJA INCORPORADORA SPE LTDA"/>
    <s v="Caixa"/>
    <n v="2926"/>
    <x v="3"/>
    <x v="12"/>
    <s v="DB CEST PJ"/>
    <n v="72022"/>
    <n v="0"/>
    <n v="-69"/>
    <n v="-69"/>
    <n v="69"/>
    <n v="0"/>
    <x v="1"/>
  </r>
  <r>
    <s v="MF7 JOAO GABRIEL INC SPE LTDA"/>
    <s v="MF7 JOAO GABRIEL INC SPE LTDA"/>
    <s v="Caixa"/>
    <n v="2926"/>
    <x v="0"/>
    <x v="12"/>
    <s v="DB CEST PJ"/>
    <n v="72022"/>
    <n v="0"/>
    <n v="-69"/>
    <n v="-69"/>
    <n v="69"/>
    <n v="0"/>
    <x v="1"/>
  </r>
  <r>
    <s v="MF7 JOAO GABRIEL INC SPE LTDA"/>
    <s v="MF7 JOAO GABRIEL INC SPE LTDA"/>
    <s v="Caixa"/>
    <n v="2926"/>
    <x v="1"/>
    <x v="12"/>
    <s v="DB CEST PJ"/>
    <n v="72022"/>
    <n v="0"/>
    <n v="-69"/>
    <n v="-69"/>
    <n v="69"/>
    <n v="0"/>
    <x v="1"/>
  </r>
  <r>
    <s v="MF7 ARUJA INCORPORADORA SPE LTDA"/>
    <s v="MF7 ARUJA INCORPORADORA SPE LTDA"/>
    <s v="Caixa"/>
    <n v="2926"/>
    <x v="3"/>
    <x v="13"/>
    <s v="ENVIO PIX"/>
    <n v="290713"/>
    <n v="0"/>
    <n v="-97.24"/>
    <n v="-97.24"/>
    <n v="97.24"/>
    <n v="0"/>
    <x v="1"/>
  </r>
  <r>
    <s v="MF7 JOAO GABRIEL INC SPE LTDA"/>
    <s v="MF7 JOAO GABRIEL INC SPE LTDA"/>
    <s v="Caixa"/>
    <n v="2926"/>
    <x v="0"/>
    <x v="13"/>
    <s v="CRED TEV"/>
    <n v="291034"/>
    <n v="550"/>
    <n v="0"/>
    <n v="550"/>
    <n v="550"/>
    <n v="1"/>
    <x v="1"/>
  </r>
  <r>
    <s v="MF7 JOAO GABRIEL INC SPE LTDA"/>
    <s v="MF7 JOAO GABRIEL INC SPE LTDA"/>
    <s v="Caixa"/>
    <n v="2926"/>
    <x v="0"/>
    <x v="13"/>
    <s v="ENVIO PIX"/>
    <n v="291059"/>
    <n v="0"/>
    <n v="-195.41"/>
    <n v="-195.41"/>
    <n v="195.41"/>
    <n v="0"/>
    <x v="1"/>
  </r>
  <r>
    <s v="MF7 JOAO GABRIEL INC SPE LTDA"/>
    <s v="MF7 JOAO GABRIEL INC SPE LTDA"/>
    <s v="Caixa"/>
    <n v="2926"/>
    <x v="0"/>
    <x v="13"/>
    <s v="ENVIO PIX"/>
    <n v="291101"/>
    <n v="0"/>
    <n v="-442.44"/>
    <n v="-442.44"/>
    <n v="442.44"/>
    <n v="0"/>
    <x v="1"/>
  </r>
  <r>
    <s v="MF7 JOAO GABRIEL INC SPE LTDA"/>
    <s v="MF7 JOAO GABRIEL INC SPE LTDA"/>
    <s v="Caixa"/>
    <n v="2926"/>
    <x v="1"/>
    <x v="13"/>
    <s v="CRED TEV"/>
    <n v="291014"/>
    <n v="600"/>
    <n v="0"/>
    <n v="600"/>
    <n v="600"/>
    <n v="0"/>
    <x v="1"/>
  </r>
  <r>
    <s v="MF7 JOAO GABRIEL INC SPE LTDA"/>
    <s v="MF7 JOAO GABRIEL INC SPE LTDA"/>
    <s v="Caixa"/>
    <n v="2926"/>
    <x v="1"/>
    <x v="13"/>
    <s v="TEV MESM T"/>
    <n v="291034"/>
    <n v="0"/>
    <n v="-550"/>
    <n v="-550"/>
    <n v="550"/>
    <n v="1"/>
    <x v="1"/>
  </r>
  <r>
    <s v="MF7 ARUJA INCORPORADORA SPE LTDA"/>
    <s v="MF7 ARUJA INCORPORADORA SPE LTDA"/>
    <s v="Caixa"/>
    <n v="2926"/>
    <x v="2"/>
    <x v="14"/>
    <s v="CRED TEV"/>
    <n v="310737"/>
    <n v="17000"/>
    <n v="0"/>
    <n v="17000"/>
    <n v="17000"/>
    <n v="0"/>
    <x v="1"/>
  </r>
  <r>
    <s v="MF7 ARUJA INCORPORADORA SPE LTDA"/>
    <s v="MF7 ARUJA INCORPORADORA SPE LTDA"/>
    <s v="Caixa"/>
    <n v="2926"/>
    <x v="2"/>
    <x v="14"/>
    <s v="TEV MESM T"/>
    <n v="311539"/>
    <n v="0"/>
    <n v="-1000"/>
    <n v="-1000"/>
    <n v="1000"/>
    <n v="1"/>
    <x v="1"/>
  </r>
  <r>
    <s v="MF7 ARUJA INCORPORADORA SPE LTDA"/>
    <s v="MF7 ARUJA INCORPORADORA SPE LTDA"/>
    <s v="Caixa"/>
    <n v="2926"/>
    <x v="2"/>
    <x v="14"/>
    <s v="TR TEV IBC"/>
    <n v="140"/>
    <n v="0"/>
    <n v="-1.2"/>
    <n v="-1.2"/>
    <n v="1.2"/>
    <n v="0"/>
    <x v="1"/>
  </r>
  <r>
    <s v="MF7 ARUJA INCORPORADORA SPE LTDA"/>
    <s v="MF7 ARUJA INCORPORADORA SPE LTDA"/>
    <s v="Caixa"/>
    <n v="2926"/>
    <x v="3"/>
    <x v="14"/>
    <s v="CRED TEV"/>
    <n v="311539"/>
    <n v="1000"/>
    <n v="0"/>
    <n v="1000"/>
    <n v="1000"/>
    <n v="1"/>
    <x v="1"/>
  </r>
  <r>
    <s v="MF7 ARUJA INCORPORADORA SPE LTDA"/>
    <s v="MF7 ARUJA INCORPORADORA SPE LTDA"/>
    <s v="Caixa"/>
    <n v="2926"/>
    <x v="3"/>
    <x v="14"/>
    <s v="PAG BOLETO"/>
    <n v="450544"/>
    <n v="0"/>
    <n v="-88.78"/>
    <n v="-88.78"/>
    <n v="88.78"/>
    <n v="0"/>
    <x v="1"/>
  </r>
  <r>
    <s v="MF7 JOAO GABRIEL INC SPE LTDA"/>
    <s v="MF7 JOAO GABRIEL INC SPE LTDA"/>
    <s v="Caixa"/>
    <n v="2926"/>
    <x v="1"/>
    <x v="14"/>
    <s v="CRED TEV"/>
    <n v="310735"/>
    <n v="1200"/>
    <n v="0"/>
    <n v="1200"/>
    <n v="1200"/>
    <n v="0"/>
    <x v="1"/>
  </r>
  <r>
    <s v="MF7 ARUJA INCORPORADORA SPE LTDA"/>
    <s v="MF7 ARUJA INCORPORADORA SPE LTDA"/>
    <s v="Caixa"/>
    <n v="2926"/>
    <x v="2"/>
    <x v="15"/>
    <s v="TAR SITEX"/>
    <n v="33463"/>
    <n v="0"/>
    <n v="-2.94"/>
    <n v="-2.94"/>
    <n v="2.94"/>
    <n v="0"/>
    <x v="2"/>
  </r>
  <r>
    <s v="MF7 ARUJA INCORPORADORA SPE LTDA"/>
    <s v="MF7 ARUJA INCORPORADORA SPE LTDA"/>
    <s v="Caixa"/>
    <n v="2926"/>
    <x v="3"/>
    <x v="15"/>
    <s v="TAR SITEX"/>
    <n v="33464"/>
    <n v="0"/>
    <n v="-2.8"/>
    <n v="-2.8"/>
    <n v="2.8"/>
    <n v="0"/>
    <x v="2"/>
  </r>
  <r>
    <s v="MF7 ARUJA INCORPORADORA SPE LTDA"/>
    <s v="MF7 ARUJA INCORPORADORA SPE LTDA"/>
    <s v="Caixa"/>
    <n v="2926"/>
    <x v="3"/>
    <x v="15"/>
    <s v="ENVIO PIX"/>
    <n v="10758"/>
    <n v="0"/>
    <n v="-96.7"/>
    <n v="-96.7"/>
    <n v="96.7"/>
    <n v="0"/>
    <x v="2"/>
  </r>
  <r>
    <s v="MF7 JOAO GABRIEL INC SPE LTDA"/>
    <s v="MF7 JOAO GABRIEL INC SPE LTDA"/>
    <s v="Caixa"/>
    <n v="2926"/>
    <x v="0"/>
    <x v="15"/>
    <s v="TAR SITEX"/>
    <n v="33462"/>
    <n v="0"/>
    <n v="-3.34"/>
    <n v="-3.34"/>
    <n v="3.34"/>
    <n v="0"/>
    <x v="2"/>
  </r>
  <r>
    <s v="MF7 JOAO GABRIEL INC SPE LTDA"/>
    <s v="MF7 JOAO GABRIEL INC SPE LTDA"/>
    <s v="Caixa"/>
    <n v="2926"/>
    <x v="1"/>
    <x v="15"/>
    <s v="TAR SITEX"/>
    <n v="33461"/>
    <n v="0"/>
    <n v="-2.3199999999999998"/>
    <n v="-2.3199999999999998"/>
    <n v="2.3199999999999998"/>
    <n v="0"/>
    <x v="2"/>
  </r>
  <r>
    <s v="MF7 JOAO GABRIEL INC SPE LTDA"/>
    <s v="MF7 JOAO GABRIEL INC SPE LTDA"/>
    <s v="Caixa"/>
    <n v="2926"/>
    <x v="0"/>
    <x v="16"/>
    <s v="CRED TEV"/>
    <n v="50726"/>
    <n v="1000"/>
    <n v="0"/>
    <n v="1000"/>
    <n v="1000"/>
    <n v="1"/>
    <x v="2"/>
  </r>
  <r>
    <s v="MF7 JOAO GABRIEL INC SPE LTDA"/>
    <s v="MF7 JOAO GABRIEL INC SPE LTDA"/>
    <s v="Caixa"/>
    <n v="2926"/>
    <x v="0"/>
    <x v="16"/>
    <s v="ENVIO PIX"/>
    <n v="50725"/>
    <n v="0"/>
    <n v="-38.89"/>
    <n v="-38.89"/>
    <n v="38.89"/>
    <n v="0"/>
    <x v="2"/>
  </r>
  <r>
    <s v="MF7 JOAO GABRIEL INC SPE LTDA"/>
    <s v="MF7 JOAO GABRIEL INC SPE LTDA"/>
    <s v="Caixa"/>
    <n v="2926"/>
    <x v="0"/>
    <x v="16"/>
    <s v="ENVIO PIX"/>
    <n v="50757"/>
    <n v="0"/>
    <n v="-850"/>
    <n v="-850"/>
    <n v="850"/>
    <n v="0"/>
    <x v="2"/>
  </r>
  <r>
    <s v="MF7 JOAO GABRIEL INC SPE LTDA"/>
    <s v="MF7 JOAO GABRIEL INC SPE LTDA"/>
    <s v="Caixa"/>
    <n v="2926"/>
    <x v="1"/>
    <x v="16"/>
    <s v="TEV MESM T"/>
    <n v="50726"/>
    <n v="0"/>
    <n v="-1000"/>
    <n v="-1000"/>
    <n v="1000"/>
    <n v="1"/>
    <x v="2"/>
  </r>
  <r>
    <s v="MF7 ARUJA INCORPORADORA SPE LTDA"/>
    <s v="MF7 ARUJA INCORPORADORA SPE LTDA"/>
    <s v="Caixa"/>
    <n v="2926"/>
    <x v="3"/>
    <x v="17"/>
    <s v="PG ORG GOV"/>
    <n v="37978"/>
    <n v="0"/>
    <n v="-100"/>
    <n v="-100"/>
    <n v="100"/>
    <n v="0"/>
    <x v="2"/>
  </r>
  <r>
    <s v="MF7 JOAO GABRIEL INC SPE LTDA"/>
    <s v="MF7 JOAO GABRIEL INC SPE LTDA"/>
    <s v="Caixa"/>
    <n v="2926"/>
    <x v="0"/>
    <x v="17"/>
    <s v="PG ORG GOV"/>
    <n v="38440"/>
    <n v="0"/>
    <n v="-100"/>
    <n v="-100"/>
    <n v="100"/>
    <n v="0"/>
    <x v="2"/>
  </r>
  <r>
    <s v="MF7 ARUJA INCORPORADORA SPE LTDA"/>
    <s v="MF7 ARUJA INCORPORADORA SPE LTDA"/>
    <s v="Caixa"/>
    <n v="2926"/>
    <x v="2"/>
    <x v="18"/>
    <s v="TEV MESM T"/>
    <n v="191157"/>
    <n v="0"/>
    <n v="-3000"/>
    <n v="-3000"/>
    <n v="3000"/>
    <n v="1"/>
    <x v="2"/>
  </r>
  <r>
    <s v="MF7 ARUJA INCORPORADORA SPE LTDA"/>
    <s v="MF7 ARUJA INCORPORADORA SPE LTDA"/>
    <s v="Caixa"/>
    <n v="2926"/>
    <x v="2"/>
    <x v="18"/>
    <s v="TR TEV IBC"/>
    <n v="140"/>
    <n v="0"/>
    <n v="-1.2"/>
    <n v="-1.2"/>
    <n v="1.2"/>
    <n v="0"/>
    <x v="2"/>
  </r>
  <r>
    <s v="MF7 ARUJA INCORPORADORA SPE LTDA"/>
    <s v="MF7 ARUJA INCORPORADORA SPE LTDA"/>
    <s v="Caixa"/>
    <n v="2926"/>
    <x v="3"/>
    <x v="18"/>
    <s v="CRED TEV"/>
    <n v="191157"/>
    <n v="3000"/>
    <n v="0"/>
    <n v="3000"/>
    <n v="3000"/>
    <n v="1"/>
    <x v="2"/>
  </r>
  <r>
    <s v="MF7 ARUJA INCORPORADORA SPE LTDA"/>
    <s v="MF7 ARUJA INCORPORADORA SPE LTDA"/>
    <s v="Caixa"/>
    <n v="2926"/>
    <x v="3"/>
    <x v="18"/>
    <s v="ENVIO PIX"/>
    <n v="191257"/>
    <n v="0"/>
    <n v="-3000"/>
    <n v="-3000"/>
    <n v="3000"/>
    <n v="0"/>
    <x v="2"/>
  </r>
  <r>
    <s v="MF7 JOAO GABRIEL INC SPE LTDA"/>
    <s v="MF7 JOAO GABRIEL INC SPE LTDA"/>
    <s v="Caixa"/>
    <n v="2926"/>
    <x v="0"/>
    <x v="19"/>
    <s v="CRED TEV"/>
    <n v="201341"/>
    <n v="100"/>
    <n v="0"/>
    <n v="100"/>
    <n v="100"/>
    <n v="1"/>
    <x v="2"/>
  </r>
  <r>
    <s v="MF7 JOAO GABRIEL INC SPE LTDA"/>
    <s v="MF7 JOAO GABRIEL INC SPE LTDA"/>
    <s v="Caixa"/>
    <n v="2926"/>
    <x v="0"/>
    <x v="19"/>
    <s v="PAG BOLETO"/>
    <n v="431496"/>
    <n v="0"/>
    <n v="-88.78"/>
    <n v="-88.78"/>
    <n v="88.78"/>
    <n v="0"/>
    <x v="2"/>
  </r>
  <r>
    <s v="MF7 JOAO GABRIEL INC SPE LTDA"/>
    <s v="MF7 JOAO GABRIEL INC SPE LTDA"/>
    <s v="Caixa"/>
    <n v="2926"/>
    <x v="1"/>
    <x v="19"/>
    <s v="TEV MESM T"/>
    <n v="201341"/>
    <n v="0"/>
    <n v="-100"/>
    <n v="-100"/>
    <n v="100"/>
    <n v="1"/>
    <x v="2"/>
  </r>
  <r>
    <s v="MF7 ARUJA INCORPORADORA SPE LTDA"/>
    <s v="MF7 ARUJA INCORPORADORA SPE LTDA"/>
    <s v="Caixa"/>
    <n v="2926"/>
    <x v="2"/>
    <x v="20"/>
    <s v="MANUT CTA"/>
    <n v="0"/>
    <n v="0"/>
    <n v="-49"/>
    <n v="-49"/>
    <n v="49"/>
    <n v="0"/>
    <x v="2"/>
  </r>
  <r>
    <s v="MF7 ARUJA INCORPORADORA SPE LTDA"/>
    <s v="MF7 ARUJA INCORPORADORA SPE LTDA"/>
    <s v="Caixa"/>
    <n v="2926"/>
    <x v="3"/>
    <x v="20"/>
    <s v="DB CEST PJ"/>
    <n v="82022"/>
    <n v="0"/>
    <n v="-69"/>
    <n v="-69"/>
    <n v="69"/>
    <n v="0"/>
    <x v="2"/>
  </r>
  <r>
    <s v="MF7 JOAO GABRIEL INC SPE LTDA"/>
    <s v="MF7 JOAO GABRIEL INC SPE LTDA"/>
    <s v="Caixa"/>
    <n v="2926"/>
    <x v="0"/>
    <x v="20"/>
    <s v="DB CEST PJ"/>
    <n v="82022"/>
    <n v="0"/>
    <n v="-69"/>
    <n v="-69"/>
    <n v="69"/>
    <n v="0"/>
    <x v="2"/>
  </r>
  <r>
    <s v="MF7 JOAO GABRIEL INC SPE LTDA"/>
    <s v="MF7 JOAO GABRIEL INC SPE LTDA"/>
    <s v="Caixa"/>
    <n v="2926"/>
    <x v="1"/>
    <x v="20"/>
    <s v="DB CEST PJ"/>
    <n v="82022"/>
    <n v="0"/>
    <n v="-69"/>
    <n v="-69"/>
    <n v="69"/>
    <n v="0"/>
    <x v="2"/>
  </r>
  <r>
    <s v="COMPANHIA PROVINCIA DE SECURITIZAÇÃO"/>
    <s v="COMPANHIA PROVINCIA DE SECURITIZAÇÃO"/>
    <s v="Itaú PS"/>
    <n v="6327"/>
    <x v="4"/>
    <x v="20"/>
    <s v="TAR MANUT CONTA    08/22"/>
    <n v="6327"/>
    <n v="0"/>
    <n v="-5"/>
    <n v="-5"/>
    <n v="5"/>
    <n v="0"/>
    <x v="2"/>
  </r>
  <r>
    <s v="MF7 ARUJA INCORPORADORA SPE LTDA"/>
    <s v="MF7 ARUJA INCORPORADORA SPE LTDA"/>
    <s v="Caixa"/>
    <n v="2926"/>
    <x v="2"/>
    <x v="21"/>
    <s v="CRED TEV"/>
    <n v="31212"/>
    <n v="65000"/>
    <n v="0"/>
    <n v="65000"/>
    <n v="65000"/>
    <n v="0"/>
    <x v="3"/>
  </r>
  <r>
    <s v="MF7 ARUJA INCORPORADORA SPE LTDA"/>
    <s v="MF7 ARUJA INCORPORADORA SPE LTDA"/>
    <s v="Caixa"/>
    <n v="2926"/>
    <x v="2"/>
    <x v="21"/>
    <s v="TAR SITEX"/>
    <n v="33463"/>
    <n v="0"/>
    <n v="-0.56000000000000005"/>
    <n v="-0.56000000000000005"/>
    <n v="0.56000000000000005"/>
    <n v="0"/>
    <x v="3"/>
  </r>
  <r>
    <s v="MF7 ARUJA INCORPORADORA SPE LTDA"/>
    <s v="MF7 ARUJA INCORPORADORA SPE LTDA"/>
    <s v="Caixa"/>
    <n v="2926"/>
    <x v="2"/>
    <x v="21"/>
    <s v="TEV MESM T"/>
    <n v="31408"/>
    <n v="0"/>
    <n v="-78000"/>
    <n v="-78000"/>
    <n v="78000"/>
    <n v="1"/>
    <x v="3"/>
  </r>
  <r>
    <s v="MF7 ARUJA INCORPORADORA SPE LTDA"/>
    <s v="MF7 ARUJA INCORPORADORA SPE LTDA"/>
    <s v="Caixa"/>
    <n v="2926"/>
    <x v="2"/>
    <x v="21"/>
    <s v="TR TEV IBC"/>
    <n v="140"/>
    <n v="0"/>
    <n v="-1.2"/>
    <n v="-1.2"/>
    <n v="1.2"/>
    <n v="0"/>
    <x v="3"/>
  </r>
  <r>
    <s v="MF7 ARUJA INCORPORADORA SPE LTDA"/>
    <s v="MF7 ARUJA INCORPORADORA SPE LTDA"/>
    <s v="Caixa"/>
    <n v="2926"/>
    <x v="3"/>
    <x v="21"/>
    <s v="CRED TEV"/>
    <n v="31408"/>
    <n v="78000"/>
    <n v="0"/>
    <n v="78000"/>
    <n v="78000"/>
    <n v="1"/>
    <x v="3"/>
  </r>
  <r>
    <s v="MF7 ARUJA INCORPORADORA SPE LTDA"/>
    <s v="MF7 ARUJA INCORPORADORA SPE LTDA"/>
    <s v="Caixa"/>
    <n v="2926"/>
    <x v="3"/>
    <x v="21"/>
    <s v="TAR SITEX"/>
    <n v="33464"/>
    <n v="0"/>
    <n v="-0.84"/>
    <n v="-0.84"/>
    <n v="0.84"/>
    <n v="0"/>
    <x v="3"/>
  </r>
  <r>
    <s v="MF7 ARUJA INCORPORADORA SPE LTDA"/>
    <s v="MF7 ARUJA INCORPORADORA SPE LTDA"/>
    <s v="Caixa"/>
    <n v="2926"/>
    <x v="3"/>
    <x v="21"/>
    <s v="PAG BOLETO"/>
    <n v="892959"/>
    <n v="0"/>
    <n v="-76"/>
    <n v="-76"/>
    <n v="76"/>
    <n v="0"/>
    <x v="3"/>
  </r>
  <r>
    <s v="MF7 ARUJA INCORPORADORA SPE LTDA"/>
    <s v="MF7 ARUJA INCORPORADORA SPE LTDA"/>
    <s v="Caixa"/>
    <n v="2926"/>
    <x v="3"/>
    <x v="21"/>
    <s v="PAG BOLETO"/>
    <n v="897367"/>
    <n v="0"/>
    <n v="-7155"/>
    <n v="-7155"/>
    <n v="7155"/>
    <n v="0"/>
    <x v="3"/>
  </r>
  <r>
    <s v="MF7 ARUJA INCORPORADORA SPE LTDA"/>
    <s v="MF7 ARUJA INCORPORADORA SPE LTDA"/>
    <s v="Caixa"/>
    <n v="2926"/>
    <x v="3"/>
    <x v="21"/>
    <s v="ENVIO PIX"/>
    <n v="31436"/>
    <n v="0"/>
    <n v="-74.7"/>
    <n v="-74.7"/>
    <n v="74.7"/>
    <n v="0"/>
    <x v="3"/>
  </r>
  <r>
    <s v="MF7 JOAO GABRIEL INC SPE LTDA"/>
    <s v="MF7 JOAO GABRIEL INC SPE LTDA"/>
    <s v="Caixa"/>
    <n v="2926"/>
    <x v="0"/>
    <x v="21"/>
    <s v="CRED TEV"/>
    <n v="31411"/>
    <n v="3500"/>
    <n v="0"/>
    <n v="3500"/>
    <n v="3500"/>
    <n v="1"/>
    <x v="3"/>
  </r>
  <r>
    <s v="MF7 JOAO GABRIEL INC SPE LTDA"/>
    <s v="MF7 JOAO GABRIEL INC SPE LTDA"/>
    <s v="Caixa"/>
    <n v="2926"/>
    <x v="0"/>
    <x v="21"/>
    <s v="TAR SITEX"/>
    <n v="33462"/>
    <n v="0"/>
    <n v="-1.1200000000000001"/>
    <n v="-1.1200000000000001"/>
    <n v="1.1200000000000001"/>
    <n v="0"/>
    <x v="3"/>
  </r>
  <r>
    <s v="MF7 JOAO GABRIEL INC SPE LTDA"/>
    <s v="MF7 JOAO GABRIEL INC SPE LTDA"/>
    <s v="Caixa"/>
    <n v="2926"/>
    <x v="0"/>
    <x v="21"/>
    <s v="PG ORG GOV"/>
    <n v="99367"/>
    <n v="0"/>
    <n v="-45"/>
    <n v="-45"/>
    <n v="45"/>
    <n v="0"/>
    <x v="3"/>
  </r>
  <r>
    <s v="MF7 JOAO GABRIEL INC SPE LTDA"/>
    <s v="MF7 JOAO GABRIEL INC SPE LTDA"/>
    <s v="Caixa"/>
    <n v="2926"/>
    <x v="0"/>
    <x v="21"/>
    <s v="PG ORG GOV"/>
    <n v="99619"/>
    <n v="0"/>
    <n v="-139.5"/>
    <n v="-139.5"/>
    <n v="139.5"/>
    <n v="0"/>
    <x v="3"/>
  </r>
  <r>
    <s v="MF7 JOAO GABRIEL INC SPE LTDA"/>
    <s v="MF7 JOAO GABRIEL INC SPE LTDA"/>
    <s v="Caixa"/>
    <n v="2926"/>
    <x v="0"/>
    <x v="21"/>
    <s v="PAG BOLETO"/>
    <n v="873218"/>
    <n v="0"/>
    <n v="-76"/>
    <n v="-76"/>
    <n v="76"/>
    <n v="0"/>
    <x v="3"/>
  </r>
  <r>
    <s v="MF7 JOAO GABRIEL INC SPE LTDA"/>
    <s v="MF7 JOAO GABRIEL INC SPE LTDA"/>
    <s v="Caixa"/>
    <n v="2926"/>
    <x v="0"/>
    <x v="21"/>
    <s v="ENVIO PIX"/>
    <n v="31433"/>
    <n v="0"/>
    <n v="-2815.5"/>
    <n v="-2815.5"/>
    <n v="2815.5"/>
    <n v="0"/>
    <x v="3"/>
  </r>
  <r>
    <s v="MF7 JOAO GABRIEL INC SPE LTDA"/>
    <s v="MF7 JOAO GABRIEL INC SPE LTDA"/>
    <s v="Caixa"/>
    <n v="2926"/>
    <x v="0"/>
    <x v="21"/>
    <s v="ENVIO PIX"/>
    <n v="31434"/>
    <n v="0"/>
    <n v="-150.30000000000001"/>
    <n v="-150.30000000000001"/>
    <n v="150.30000000000001"/>
    <n v="0"/>
    <x v="3"/>
  </r>
  <r>
    <s v="MF7 JOAO GABRIEL INC SPE LTDA"/>
    <s v="MF7 JOAO GABRIEL INC SPE LTDA"/>
    <s v="Caixa"/>
    <n v="2926"/>
    <x v="1"/>
    <x v="21"/>
    <s v="CRED TEV"/>
    <n v="31210"/>
    <n v="3500"/>
    <n v="0"/>
    <n v="3500"/>
    <n v="3500"/>
    <n v="0"/>
    <x v="3"/>
  </r>
  <r>
    <s v="MF7 JOAO GABRIEL INC SPE LTDA"/>
    <s v="MF7 JOAO GABRIEL INC SPE LTDA"/>
    <s v="Caixa"/>
    <n v="2926"/>
    <x v="1"/>
    <x v="21"/>
    <s v="TAR SITEX"/>
    <n v="33461"/>
    <n v="0"/>
    <n v="-0.56000000000000005"/>
    <n v="-0.56000000000000005"/>
    <n v="0.56000000000000005"/>
    <n v="0"/>
    <x v="3"/>
  </r>
  <r>
    <s v="MF7 JOAO GABRIEL INC SPE LTDA"/>
    <s v="MF7 JOAO GABRIEL INC SPE LTDA"/>
    <s v="Caixa"/>
    <n v="2926"/>
    <x v="1"/>
    <x v="21"/>
    <s v="TEV MESM T"/>
    <n v="31411"/>
    <n v="0"/>
    <n v="-3500"/>
    <n v="-3500"/>
    <n v="3500"/>
    <n v="1"/>
    <x v="3"/>
  </r>
  <r>
    <s v="MF7 ARUJA INCORPORADORA SPE LTDA"/>
    <s v="MF7 ARUJA INCORPORADORA SPE LTDA"/>
    <s v="Caixa"/>
    <n v="2926"/>
    <x v="3"/>
    <x v="22"/>
    <s v="PAG BOLETO"/>
    <n v="84566"/>
    <n v="0"/>
    <n v="-11925"/>
    <n v="-11925"/>
    <n v="11925"/>
    <n v="0"/>
    <x v="3"/>
  </r>
  <r>
    <s v="MF7 ARUJA INCORPORADORA SPE LTDA"/>
    <s v="MF7 ARUJA INCORPORADORA SPE LTDA"/>
    <s v="Caixa"/>
    <n v="2926"/>
    <x v="3"/>
    <x v="22"/>
    <s v="PG PREFEIT"/>
    <n v="310362"/>
    <n v="0"/>
    <n v="-58869.58"/>
    <n v="-58869.58"/>
    <n v="58869.58"/>
    <n v="0"/>
    <x v="3"/>
  </r>
  <r>
    <s v="MF7 ARUJA INCORPORADORA SPE LTDA"/>
    <s v="MF7 ARUJA INCORPORADORA SPE LTDA"/>
    <s v="Caixa"/>
    <n v="2926"/>
    <x v="2"/>
    <x v="23"/>
    <s v="CRED TEV"/>
    <n v="101018"/>
    <n v="8000"/>
    <n v="0"/>
    <n v="8000"/>
    <n v="8000"/>
    <n v="1"/>
    <x v="3"/>
  </r>
  <r>
    <s v="MF7 ARUJA INCORPORADORA SPE LTDA"/>
    <s v="MF7 ARUJA INCORPORADORA SPE LTDA"/>
    <s v="Caixa"/>
    <n v="2926"/>
    <x v="2"/>
    <x v="23"/>
    <s v="TEV MESM T"/>
    <n v="101046"/>
    <n v="0"/>
    <n v="-8000"/>
    <n v="-8000"/>
    <n v="8000"/>
    <n v="3"/>
    <x v="3"/>
  </r>
  <r>
    <s v="MF7 ARUJA INCORPORADORA SPE LTDA"/>
    <s v="MF7 ARUJA INCORPORADORA SPE LTDA"/>
    <s v="Caixa"/>
    <n v="2926"/>
    <x v="2"/>
    <x v="23"/>
    <s v="TR TEV IBC"/>
    <n v="140"/>
    <n v="0"/>
    <n v="-1.3"/>
    <n v="-1.3"/>
    <n v="1.3"/>
    <n v="0"/>
    <x v="3"/>
  </r>
  <r>
    <s v="MF7 ARUJA INCORPORADORA SPE LTDA"/>
    <s v="MF7 ARUJA INCORPORADORA SPE LTDA"/>
    <s v="Caixa"/>
    <n v="2926"/>
    <x v="3"/>
    <x v="23"/>
    <s v="CRED TEV"/>
    <n v="101046"/>
    <n v="8000"/>
    <n v="0"/>
    <n v="8000"/>
    <n v="8000"/>
    <n v="2"/>
    <x v="3"/>
  </r>
  <r>
    <s v="MF7 ARUJA INCORPORADORA SPE LTDA"/>
    <s v="MF7 ARUJA INCORPORADORA SPE LTDA"/>
    <s v="Caixa"/>
    <n v="2926"/>
    <x v="3"/>
    <x v="23"/>
    <s v="PG ORG GOV"/>
    <n v="88355"/>
    <n v="0"/>
    <n v="-118.35"/>
    <n v="-118.35"/>
    <n v="118.35"/>
    <n v="0"/>
    <x v="3"/>
  </r>
  <r>
    <s v="MF7 ARUJA INCORPORADORA SPE LTDA"/>
    <s v="MF7 ARUJA INCORPORADORA SPE LTDA"/>
    <s v="Caixa"/>
    <n v="2926"/>
    <x v="3"/>
    <x v="23"/>
    <s v="PG ORG GOV"/>
    <n v="88695"/>
    <n v="0"/>
    <n v="-366.89"/>
    <n v="-366.89"/>
    <n v="366.89"/>
    <n v="0"/>
    <x v="3"/>
  </r>
  <r>
    <s v="MF7 ARUJA INCORPORADORA SPE LTDA"/>
    <s v="MF7 ARUJA INCORPORADORA SPE LTDA"/>
    <s v="Caixa"/>
    <n v="2926"/>
    <x v="3"/>
    <x v="23"/>
    <s v="PAG BOLETO"/>
    <n v="886806"/>
    <n v="0"/>
    <n v="-7404.76"/>
    <n v="-7404.76"/>
    <n v="7404.76"/>
    <n v="0"/>
    <x v="3"/>
  </r>
  <r>
    <s v="MF7 JOAO GABRIEL INC SPE LTDA"/>
    <s v="MF7 JOAO GABRIEL INC SPE LTDA"/>
    <s v="Caixa"/>
    <n v="2926"/>
    <x v="0"/>
    <x v="23"/>
    <s v="CRED TEV"/>
    <n v="101050"/>
    <n v="8000"/>
    <n v="0"/>
    <n v="8000"/>
    <n v="8000"/>
    <n v="2"/>
    <x v="3"/>
  </r>
  <r>
    <s v="MF7 JOAO GABRIEL INC SPE LTDA"/>
    <s v="MF7 JOAO GABRIEL INC SPE LTDA"/>
    <s v="Caixa"/>
    <n v="2926"/>
    <x v="0"/>
    <x v="23"/>
    <s v="PG ORG GOV"/>
    <n v="87755"/>
    <n v="0"/>
    <n v="-366.89"/>
    <n v="-366.89"/>
    <n v="366.89"/>
    <n v="0"/>
    <x v="3"/>
  </r>
  <r>
    <s v="MF7 JOAO GABRIEL INC SPE LTDA"/>
    <s v="MF7 JOAO GABRIEL INC SPE LTDA"/>
    <s v="Caixa"/>
    <n v="2926"/>
    <x v="0"/>
    <x v="23"/>
    <s v="PG ORG GOV"/>
    <n v="88010"/>
    <n v="0"/>
    <n v="-118.35"/>
    <n v="-118.35"/>
    <n v="118.35"/>
    <n v="0"/>
    <x v="3"/>
  </r>
  <r>
    <s v="MF7 JOAO GABRIEL INC SPE LTDA"/>
    <s v="MF7 JOAO GABRIEL INC SPE LTDA"/>
    <s v="Caixa"/>
    <n v="2926"/>
    <x v="0"/>
    <x v="23"/>
    <s v="PAG BOLETO"/>
    <n v="868741"/>
    <n v="0"/>
    <n v="-7404.76"/>
    <n v="-7404.76"/>
    <n v="7404.76"/>
    <n v="0"/>
    <x v="3"/>
  </r>
  <r>
    <s v="MF7 JOAO GABRIEL INC SPE LTDA"/>
    <s v="MF7 JOAO GABRIEL INC SPE LTDA"/>
    <s v="Caixa"/>
    <n v="2926"/>
    <x v="1"/>
    <x v="23"/>
    <s v="CRED TEV"/>
    <n v="101020"/>
    <n v="8000"/>
    <n v="0"/>
    <n v="8000"/>
    <n v="8000"/>
    <n v="1"/>
    <x v="3"/>
  </r>
  <r>
    <s v="MF7 JOAO GABRIEL INC SPE LTDA"/>
    <s v="MF7 JOAO GABRIEL INC SPE LTDA"/>
    <s v="Caixa"/>
    <n v="2926"/>
    <x v="1"/>
    <x v="23"/>
    <s v="TEV MESM T"/>
    <n v="101050"/>
    <n v="0"/>
    <n v="-8000"/>
    <n v="-8000"/>
    <n v="8000"/>
    <n v="3"/>
    <x v="3"/>
  </r>
  <r>
    <s v="MF7 ARUJA INCORPORADORA SPE LTDA"/>
    <s v="MF7 ARUJA INCORPORADORA SPE LTDA"/>
    <s v="Caixa"/>
    <n v="2926"/>
    <x v="2"/>
    <x v="24"/>
    <s v="CRED TEV"/>
    <n v="130847"/>
    <n v="1000"/>
    <n v="0"/>
    <n v="1000"/>
    <n v="1000"/>
    <n v="0"/>
    <x v="3"/>
  </r>
  <r>
    <s v="MF7 ARUJA INCORPORADORA SPE LTDA"/>
    <s v="MF7 ARUJA INCORPORADORA SPE LTDA"/>
    <s v="Caixa"/>
    <n v="2926"/>
    <x v="2"/>
    <x v="24"/>
    <s v="TEV MESM T"/>
    <n v="130927"/>
    <n v="0"/>
    <n v="-1000"/>
    <n v="-1000"/>
    <n v="1000"/>
    <n v="1"/>
    <x v="3"/>
  </r>
  <r>
    <s v="MF7 ARUJA INCORPORADORA SPE LTDA"/>
    <s v="MF7 ARUJA INCORPORADORA SPE LTDA"/>
    <s v="Caixa"/>
    <n v="2926"/>
    <x v="2"/>
    <x v="24"/>
    <s v="TR TEV IBC"/>
    <n v="140"/>
    <n v="0"/>
    <n v="-1.3"/>
    <n v="-1.3"/>
    <n v="1.3"/>
    <n v="0"/>
    <x v="3"/>
  </r>
  <r>
    <s v="MF7 ARUJA INCORPORADORA SPE LTDA"/>
    <s v="MF7 ARUJA INCORPORADORA SPE LTDA"/>
    <s v="Caixa"/>
    <n v="2926"/>
    <x v="3"/>
    <x v="24"/>
    <s v="CRED TEV"/>
    <n v="130927"/>
    <n v="1000"/>
    <n v="0"/>
    <n v="1000"/>
    <n v="1000"/>
    <n v="1"/>
    <x v="3"/>
  </r>
  <r>
    <s v="MF7 ARUJA INCORPORADORA SPE LTDA"/>
    <s v="MF7 ARUJA INCORPORADORA SPE LTDA"/>
    <s v="Caixa"/>
    <n v="2926"/>
    <x v="3"/>
    <x v="24"/>
    <s v="ENVIO PIX"/>
    <n v="130805"/>
    <n v="0"/>
    <n v="-192.22"/>
    <n v="-192.22"/>
    <n v="192.22"/>
    <n v="0"/>
    <x v="3"/>
  </r>
  <r>
    <s v="MF7 ARUJA INCORPORADORA SPE LTDA"/>
    <s v="MF7 ARUJA INCORPORADORA SPE LTDA"/>
    <s v="Caixa"/>
    <n v="2926"/>
    <x v="3"/>
    <x v="24"/>
    <s v="ENVIO PIX"/>
    <n v="131011"/>
    <n v="0"/>
    <n v="-950"/>
    <n v="-950"/>
    <n v="950"/>
    <n v="0"/>
    <x v="3"/>
  </r>
  <r>
    <s v="MF7 JOAO GABRIEL INC SPE LTDA"/>
    <s v="MF7 JOAO GABRIEL INC SPE LTDA"/>
    <s v="Caixa"/>
    <n v="2926"/>
    <x v="0"/>
    <x v="24"/>
    <s v="CRED TEV"/>
    <n v="130928"/>
    <n v="8000"/>
    <n v="0"/>
    <n v="8000"/>
    <n v="8000"/>
    <n v="1"/>
    <x v="3"/>
  </r>
  <r>
    <s v="MF7 JOAO GABRIEL INC SPE LTDA"/>
    <s v="MF7 JOAO GABRIEL INC SPE LTDA"/>
    <s v="Caixa"/>
    <n v="2926"/>
    <x v="0"/>
    <x v="24"/>
    <s v="PAG BOLETO"/>
    <n v="256711"/>
    <n v="0"/>
    <n v="-7155"/>
    <n v="-7155"/>
    <n v="7155"/>
    <n v="0"/>
    <x v="3"/>
  </r>
  <r>
    <s v="MF7 JOAO GABRIEL INC SPE LTDA"/>
    <s v="MF7 JOAO GABRIEL INC SPE LTDA"/>
    <s v="Caixa"/>
    <n v="2926"/>
    <x v="0"/>
    <x v="24"/>
    <s v="ENVIO PIX"/>
    <n v="130809"/>
    <n v="0"/>
    <n v="-192.22"/>
    <n v="-192.22"/>
    <n v="192.22"/>
    <n v="0"/>
    <x v="3"/>
  </r>
  <r>
    <s v="MF7 JOAO GABRIEL INC SPE LTDA"/>
    <s v="MF7 JOAO GABRIEL INC SPE LTDA"/>
    <s v="Caixa"/>
    <n v="2926"/>
    <x v="0"/>
    <x v="24"/>
    <s v="ENVIO PIX"/>
    <n v="130959"/>
    <n v="0"/>
    <n v="-950"/>
    <n v="-950"/>
    <n v="950"/>
    <n v="0"/>
    <x v="3"/>
  </r>
  <r>
    <s v="MF7 JOAO GABRIEL INC SPE LTDA"/>
    <s v="MF7 JOAO GABRIEL INC SPE LTDA"/>
    <s v="Caixa"/>
    <n v="2926"/>
    <x v="1"/>
    <x v="24"/>
    <s v="CRED TEV"/>
    <n v="130848"/>
    <n v="8000"/>
    <n v="0"/>
    <n v="8000"/>
    <n v="8000"/>
    <n v="0"/>
    <x v="3"/>
  </r>
  <r>
    <s v="MF7 JOAO GABRIEL INC SPE LTDA"/>
    <s v="MF7 JOAO GABRIEL INC SPE LTDA"/>
    <s v="Caixa"/>
    <n v="2926"/>
    <x v="1"/>
    <x v="24"/>
    <s v="TEV MESM T"/>
    <n v="130928"/>
    <n v="0"/>
    <n v="-8000"/>
    <n v="-8000"/>
    <n v="8000"/>
    <n v="1"/>
    <x v="3"/>
  </r>
  <r>
    <s v="MF7 ARUJA INCORPORADORA SPE LTDA"/>
    <s v="MF7 ARUJA INCORPORADORA SPE LTDA"/>
    <s v="Caixa"/>
    <n v="2926"/>
    <x v="3"/>
    <x v="25"/>
    <s v="ENVIO PIX"/>
    <n v="201343"/>
    <n v="0"/>
    <n v="-58.31"/>
    <n v="-58.31"/>
    <n v="58.31"/>
    <n v="0"/>
    <x v="3"/>
  </r>
  <r>
    <s v="MF7 JOAO GABRIEL INC SPE LTDA"/>
    <s v="MF7 JOAO GABRIEL INC SPE LTDA"/>
    <s v="Caixa"/>
    <n v="2926"/>
    <x v="0"/>
    <x v="26"/>
    <s v="CRED TEV"/>
    <n v="211116"/>
    <n v="103000"/>
    <n v="0"/>
    <n v="103000"/>
    <n v="103000"/>
    <n v="1"/>
    <x v="3"/>
  </r>
  <r>
    <s v="MF7 JOAO GABRIEL INC SPE LTDA"/>
    <s v="MF7 JOAO GABRIEL INC SPE LTDA"/>
    <s v="Caixa"/>
    <n v="2926"/>
    <x v="0"/>
    <x v="26"/>
    <s v="CRED TEV"/>
    <n v="211400"/>
    <n v="650000"/>
    <n v="0"/>
    <n v="650000"/>
    <n v="650000"/>
    <n v="1"/>
    <x v="3"/>
  </r>
  <r>
    <s v="MF7 JOAO GABRIEL INC SPE LTDA"/>
    <s v="MF7 JOAO GABRIEL INC SPE LTDA"/>
    <s v="Caixa"/>
    <n v="2926"/>
    <x v="0"/>
    <x v="26"/>
    <s v="PG PREFEIT"/>
    <n v="164038"/>
    <n v="0"/>
    <n v="-102671.82"/>
    <n v="-102671.82"/>
    <n v="102671.82"/>
    <n v="0"/>
    <x v="3"/>
  </r>
  <r>
    <s v="MF7 JOAO GABRIEL INC SPE LTDA"/>
    <s v="MF7 JOAO GABRIEL INC SPE LTDA"/>
    <s v="Caixa"/>
    <n v="2926"/>
    <x v="0"/>
    <x v="26"/>
    <s v="ENVIO TED"/>
    <n v="146166"/>
    <n v="0"/>
    <n v="-650000"/>
    <n v="-650000"/>
    <n v="650000"/>
    <n v="1"/>
    <x v="3"/>
  </r>
  <r>
    <s v="MF7 JOAO GABRIEL INC SPE LTDA"/>
    <s v="MF7 JOAO GABRIEL INC SPE LTDA"/>
    <s v="Caixa"/>
    <n v="2926"/>
    <x v="1"/>
    <x v="26"/>
    <s v="CRED TEV"/>
    <n v="211055"/>
    <n v="103000"/>
    <n v="0"/>
    <n v="103000"/>
    <n v="103000"/>
    <n v="0"/>
    <x v="3"/>
  </r>
  <r>
    <s v="MF7 JOAO GABRIEL INC SPE LTDA"/>
    <s v="MF7 JOAO GABRIEL INC SPE LTDA"/>
    <s v="Caixa"/>
    <n v="2926"/>
    <x v="1"/>
    <x v="26"/>
    <s v="CRED TEV"/>
    <n v="211343"/>
    <n v="650000"/>
    <n v="0"/>
    <n v="650000"/>
    <n v="650000"/>
    <n v="1"/>
    <x v="3"/>
  </r>
  <r>
    <s v="MF7 JOAO GABRIEL INC SPE LTDA"/>
    <s v="MF7 JOAO GABRIEL INC SPE LTDA"/>
    <s v="Caixa"/>
    <n v="2926"/>
    <x v="1"/>
    <x v="26"/>
    <s v="TEV MESM T"/>
    <n v="211116"/>
    <n v="0"/>
    <n v="-103000"/>
    <n v="-103000"/>
    <n v="103000"/>
    <n v="1"/>
    <x v="3"/>
  </r>
  <r>
    <s v="MF7 JOAO GABRIEL INC SPE LTDA"/>
    <s v="MF7 JOAO GABRIEL INC SPE LTDA"/>
    <s v="Caixa"/>
    <n v="2926"/>
    <x v="1"/>
    <x v="26"/>
    <s v="TEV MESM T"/>
    <n v="211400"/>
    <n v="0"/>
    <n v="-650000"/>
    <n v="-650000"/>
    <n v="650000"/>
    <n v="1"/>
    <x v="3"/>
  </r>
  <r>
    <s v="MF7 JOAO GABRIEL INC SPE LTDA"/>
    <s v="MF7 JOAO GABRIEL INC SPE LTDA"/>
    <s v="Caixa"/>
    <n v="2926"/>
    <x v="0"/>
    <x v="27"/>
    <s v="CRED TEV"/>
    <n v="241007"/>
    <n v="11925"/>
    <n v="0"/>
    <n v="11925"/>
    <n v="11925"/>
    <n v="1"/>
    <x v="3"/>
  </r>
  <r>
    <s v="MF7 JOAO GABRIEL INC SPE LTDA"/>
    <s v="MF7 JOAO GABRIEL INC SPE LTDA"/>
    <s v="Caixa"/>
    <n v="2926"/>
    <x v="0"/>
    <x v="27"/>
    <s v="PAG BOLETO"/>
    <n v="266321"/>
    <n v="0"/>
    <n v="-11925"/>
    <n v="-11925"/>
    <n v="11925"/>
    <n v="1"/>
    <x v="3"/>
  </r>
  <r>
    <s v="MF7 JOAO GABRIEL INC SPE LTDA"/>
    <s v="MF7 JOAO GABRIEL INC SPE LTDA"/>
    <s v="Caixa"/>
    <n v="2926"/>
    <x v="1"/>
    <x v="27"/>
    <s v="CRED TEV"/>
    <n v="240927"/>
    <n v="11925"/>
    <n v="0"/>
    <n v="11925"/>
    <n v="11925"/>
    <n v="1"/>
    <x v="3"/>
  </r>
  <r>
    <s v="MF7 JOAO GABRIEL INC SPE LTDA"/>
    <s v="MF7 JOAO GABRIEL INC SPE LTDA"/>
    <s v="Caixa"/>
    <n v="2926"/>
    <x v="1"/>
    <x v="27"/>
    <s v="TEV MESM T"/>
    <n v="241007"/>
    <n v="0"/>
    <n v="-11925"/>
    <n v="-11925"/>
    <n v="11925"/>
    <n v="1"/>
    <x v="3"/>
  </r>
  <r>
    <s v="MF7 ARUJA INCORPORADORA SPE LTDA"/>
    <s v="MF7 ARUJA INCORPORADORA SPE LTDA"/>
    <s v="Caixa"/>
    <n v="2926"/>
    <x v="2"/>
    <x v="28"/>
    <s v="MANUT CTA"/>
    <n v="0"/>
    <n v="0"/>
    <n v="-55"/>
    <n v="-55"/>
    <n v="55"/>
    <n v="0"/>
    <x v="3"/>
  </r>
  <r>
    <s v="MF7 ARUJA INCORPORADORA SPE LTDA"/>
    <s v="MF7 ARUJA INCORPORADORA SPE LTDA"/>
    <s v="Caixa"/>
    <n v="2926"/>
    <x v="3"/>
    <x v="28"/>
    <s v="DB CEST PJ"/>
    <n v="92022"/>
    <n v="0"/>
    <n v="-69"/>
    <n v="-69"/>
    <n v="69"/>
    <n v="0"/>
    <x v="3"/>
  </r>
  <r>
    <s v="MF7 JOAO GABRIEL INC SPE LTDA"/>
    <s v="MF7 JOAO GABRIEL INC SPE LTDA"/>
    <s v="Caixa"/>
    <n v="2926"/>
    <x v="0"/>
    <x v="28"/>
    <s v="DB CEST PJ"/>
    <n v="92022"/>
    <n v="0"/>
    <n v="-69"/>
    <n v="-69"/>
    <n v="69"/>
    <n v="0"/>
    <x v="3"/>
  </r>
  <r>
    <s v="MF7 JOAO GABRIEL INC SPE LTDA"/>
    <s v="MF7 JOAO GABRIEL INC SPE LTDA"/>
    <s v="Caixa"/>
    <n v="2926"/>
    <x v="1"/>
    <x v="28"/>
    <s v="DB CEST PJ"/>
    <n v="92022"/>
    <n v="0"/>
    <n v="-69"/>
    <n v="-69"/>
    <n v="69"/>
    <n v="0"/>
    <x v="3"/>
  </r>
  <r>
    <s v="MF7 ARUJA INCORPORADORA SPE LTDA"/>
    <s v="MF7 ARUJA INCORPORADORA SPE LTDA"/>
    <s v="Caixa"/>
    <n v="2926"/>
    <x v="3"/>
    <x v="29"/>
    <s v="PG ORG GOV"/>
    <n v="700561"/>
    <n v="0"/>
    <n v="-227.63"/>
    <n v="-227.63"/>
    <n v="227.63"/>
    <n v="0"/>
    <x v="3"/>
  </r>
  <r>
    <s v="MF7 JOAO GABRIEL INC SPE LTDA"/>
    <s v="MF7 JOAO GABRIEL INC SPE LTDA"/>
    <s v="Caixa"/>
    <n v="2926"/>
    <x v="0"/>
    <x v="29"/>
    <s v="PG ORG GOV"/>
    <n v="701176"/>
    <n v="0"/>
    <n v="-227.63"/>
    <n v="-227.63"/>
    <n v="227.63"/>
    <n v="0"/>
    <x v="3"/>
  </r>
  <r>
    <s v="MF7 ARUJA INCORPORADORA SPE LTDA"/>
    <s v="MF7 ARUJA INCORPORADORA SPE LTDA"/>
    <s v="Caixa"/>
    <n v="2926"/>
    <x v="2"/>
    <x v="30"/>
    <s v="CRED TEV"/>
    <n v="311125"/>
    <n v="11000"/>
    <n v="0"/>
    <n v="11000"/>
    <n v="11000"/>
    <n v="0"/>
    <x v="3"/>
  </r>
  <r>
    <s v="MF7 ARUJA INCORPORADORA SPE LTDA"/>
    <s v="MF7 ARUJA INCORPORADORA SPE LTDA"/>
    <s v="Caixa"/>
    <n v="2926"/>
    <x v="2"/>
    <x v="30"/>
    <s v="TEV MESM T"/>
    <n v="311200"/>
    <n v="0"/>
    <n v="-11000"/>
    <n v="-11000"/>
    <n v="11000"/>
    <n v="1"/>
    <x v="3"/>
  </r>
  <r>
    <s v="MF7 ARUJA INCORPORADORA SPE LTDA"/>
    <s v="MF7 ARUJA INCORPORADORA SPE LTDA"/>
    <s v="Caixa"/>
    <n v="2926"/>
    <x v="2"/>
    <x v="30"/>
    <s v="TR TEV IBC"/>
    <n v="140"/>
    <n v="0"/>
    <n v="-1.3"/>
    <n v="-1.3"/>
    <n v="1.3"/>
    <n v="0"/>
    <x v="3"/>
  </r>
  <r>
    <s v="MF7 ARUJA INCORPORADORA SPE LTDA"/>
    <s v="MF7 ARUJA INCORPORADORA SPE LTDA"/>
    <s v="Caixa"/>
    <n v="2926"/>
    <x v="3"/>
    <x v="30"/>
    <s v="CRED TEV"/>
    <n v="311200"/>
    <n v="11000"/>
    <n v="0"/>
    <n v="11000"/>
    <n v="11000"/>
    <n v="1"/>
    <x v="3"/>
  </r>
  <r>
    <s v="MF7 ARUJA INCORPORADORA SPE LTDA"/>
    <s v="MF7 ARUJA INCORPORADORA SPE LTDA"/>
    <s v="Caixa"/>
    <n v="2926"/>
    <x v="3"/>
    <x v="30"/>
    <s v="PAG BOLETO"/>
    <n v="490913"/>
    <n v="0"/>
    <n v="-4549.26"/>
    <n v="-4549.26"/>
    <n v="4549.26"/>
    <n v="0"/>
    <x v="3"/>
  </r>
  <r>
    <s v="MF7 ARUJA INCORPORADORA SPE LTDA"/>
    <s v="MF7 ARUJA INCORPORADORA SPE LTDA"/>
    <s v="Caixa"/>
    <n v="2926"/>
    <x v="3"/>
    <x v="30"/>
    <s v="PAG BOLETO"/>
    <n v="493756"/>
    <n v="0"/>
    <n v="-4549.26"/>
    <n v="-4549.26"/>
    <n v="4549.26"/>
    <n v="0"/>
    <x v="3"/>
  </r>
  <r>
    <s v="MF7 ARUJA INCORPORADORA SPE LTDA"/>
    <s v="MF7 ARUJA INCORPORADORA SPE LTDA"/>
    <s v="Caixa"/>
    <n v="2926"/>
    <x v="3"/>
    <x v="30"/>
    <s v="PAG BOLETO"/>
    <n v="495054"/>
    <n v="0"/>
    <n v="-1850.66"/>
    <n v="-1850.66"/>
    <n v="1850.66"/>
    <n v="0"/>
    <x v="3"/>
  </r>
  <r>
    <s v="MF7 ARUJA INCORPORADORA SPE LTDA"/>
    <s v="MF7 ARUJA INCORPORADORA SPE LTDA"/>
    <s v="Caixa"/>
    <n v="2926"/>
    <x v="3"/>
    <x v="30"/>
    <s v="PG ORG GOV"/>
    <n v="533600"/>
    <n v="0"/>
    <n v="-227.63"/>
    <n v="-227.63"/>
    <n v="227.63"/>
    <n v="0"/>
    <x v="3"/>
  </r>
  <r>
    <s v="MF7 JOAO GABRIEL INC SPE LTDA"/>
    <s v="MF7 JOAO GABRIEL INC SPE LTDA"/>
    <s v="Caixa"/>
    <n v="2926"/>
    <x v="0"/>
    <x v="30"/>
    <s v="CRED TEV"/>
    <n v="311323"/>
    <n v="120"/>
    <n v="0"/>
    <n v="120"/>
    <n v="120"/>
    <n v="1"/>
    <x v="3"/>
  </r>
  <r>
    <s v="MF7 JOAO GABRIEL INC SPE LTDA"/>
    <s v="MF7 JOAO GABRIEL INC SPE LTDA"/>
    <s v="Caixa"/>
    <n v="2926"/>
    <x v="0"/>
    <x v="30"/>
    <s v="PG ORG GOV"/>
    <n v="546790"/>
    <n v="0"/>
    <n v="-227.63"/>
    <n v="-227.63"/>
    <n v="227.63"/>
    <n v="0"/>
    <x v="3"/>
  </r>
  <r>
    <s v="MF7 JOAO GABRIEL INC SPE LTDA"/>
    <s v="MF7 JOAO GABRIEL INC SPE LTDA"/>
    <s v="Caixa"/>
    <n v="2926"/>
    <x v="1"/>
    <x v="30"/>
    <s v="CRED TEV"/>
    <n v="311305"/>
    <n v="120"/>
    <n v="0"/>
    <n v="120"/>
    <n v="120"/>
    <n v="0"/>
    <x v="3"/>
  </r>
  <r>
    <s v="MF7 JOAO GABRIEL INC SPE LTDA"/>
    <s v="MF7 JOAO GABRIEL INC SPE LTDA"/>
    <s v="Caixa"/>
    <n v="2926"/>
    <x v="1"/>
    <x v="30"/>
    <s v="TEV MESM T"/>
    <n v="311323"/>
    <n v="0"/>
    <n v="-120"/>
    <n v="-120"/>
    <n v="120"/>
    <n v="1"/>
    <x v="3"/>
  </r>
  <r>
    <s v="COMPANHIA PROVINCIA DE SECURITIZAÇÃO"/>
    <s v="COMPANHIA PROVINCIA DE SECURITIZAÇÃO"/>
    <s v="Itaú PS"/>
    <n v="6327"/>
    <x v="4"/>
    <x v="30"/>
    <s v="SISPAG FORNECEDORES"/>
    <s v=""/>
    <n v="0"/>
    <n v="-117861.67"/>
    <n v="-117861.67"/>
    <n v="117861.67"/>
    <n v="0"/>
    <x v="3"/>
  </r>
  <r>
    <s v="COMPANHIA PROVINCIA DE SECURITIZAÇÃO"/>
    <s v="COMPANHIA PROVINCIA DE SECURITIZAÇÃO"/>
    <s v="Itaú PS"/>
    <n v="6327"/>
    <x v="4"/>
    <x v="30"/>
    <s v="    APLICACAO CDB"/>
    <n v="4175"/>
    <n v="0"/>
    <n v="-395324"/>
    <n v="-395324"/>
    <n v="395324"/>
    <n v="0"/>
    <x v="3"/>
  </r>
  <r>
    <s v="COMPANHIA PROVINCIA DE SECURITIZAÇÃO"/>
    <s v="COMPANHIA PROVINCIA DE SECURITIZAÇÃO"/>
    <s v="Itaú PS"/>
    <n v="6327"/>
    <x v="4"/>
    <x v="30"/>
    <s v="CERT RECEBIVEIS IMOBIL"/>
    <n v="6717"/>
    <n v="8000000"/>
    <n v="0"/>
    <n v="8000000"/>
    <n v="8000000"/>
    <n v="0"/>
    <x v="3"/>
  </r>
  <r>
    <s v="COMPANHIA PROVINCIA DE SECURITIZAÇÃO"/>
    <s v="COMPANHIA PROVINCIA DE SECURITIZAÇÃO"/>
    <s v="Itaú PS"/>
    <n v="6327"/>
    <x v="4"/>
    <x v="30"/>
    <s v="TAR MANUT CONTA    09/22"/>
    <n v="6327"/>
    <n v="0"/>
    <n v="-61"/>
    <n v="-61"/>
    <n v="61"/>
    <n v="0"/>
    <x v="3"/>
  </r>
  <r>
    <s v="MF7 ARUJA INCORPORADORA SPE LTDA"/>
    <s v="MF7 ARUJA INCORPORADORA SPE LTDA"/>
    <s v="Caixa"/>
    <n v="2926"/>
    <x v="2"/>
    <x v="31"/>
    <s v="CRED PIX"/>
    <n v="11004"/>
    <n v="4077557.87"/>
    <n v="0"/>
    <n v="4077557.87"/>
    <n v="4077557.87"/>
    <n v="0"/>
    <x v="4"/>
  </r>
  <r>
    <s v="COMPANHIA PROVINCIA DE SECURITIZAÇÃO"/>
    <s v="COMPANHIA PROVINCIA DE SECURITIZAÇÃO"/>
    <s v="Itaú PS"/>
    <n v="6327"/>
    <x v="4"/>
    <x v="31"/>
    <s v="SISPAG FORNECEDORES"/>
    <s v=""/>
    <n v="0"/>
    <n v="-7269554.7400000002"/>
    <n v="-7269554.7400000002"/>
    <n v="7269554.7400000002"/>
    <n v="0"/>
    <x v="4"/>
  </r>
  <r>
    <s v="COMPANHIA PROVINCIA DE SECURITIZAÇÃO"/>
    <s v="COMPANHIA PROVINCIA DE SECURITIZAÇÃO"/>
    <s v="Itaú PS"/>
    <n v="6327"/>
    <x v="4"/>
    <x v="31"/>
    <s v="REND PAGO APLIC AUT MAIS"/>
    <s v=""/>
    <n v="2.91"/>
    <n v="0"/>
    <n v="2.91"/>
    <n v="2.91"/>
    <n v="0"/>
    <x v="4"/>
  </r>
  <r>
    <s v="MF7 JOAO GABRIEL INC SPE LTDA"/>
    <s v="MF7 JOAO GABRIEL INC SPE LTDA"/>
    <s v="Caixa"/>
    <n v="2926"/>
    <x v="1"/>
    <x v="31"/>
    <s v="CRED PIX"/>
    <n v="11004"/>
    <n v="3191996.87"/>
    <n v="0"/>
    <n v="3191996.87"/>
    <n v="3191996.87"/>
    <n v="0"/>
    <x v="4"/>
  </r>
  <r>
    <s v="MF7 JOAO GABRIEL INC SPE LTDA"/>
    <s v="MF7 JOAO GABRIEL INC SPE LTDA"/>
    <s v="Caixa"/>
    <n v="2926"/>
    <x v="1"/>
    <x v="31"/>
    <s v="ENVIO TEV"/>
    <n v="11319"/>
    <n v="0"/>
    <n v="-650000"/>
    <n v="-650000"/>
    <n v="650000"/>
    <n v="0"/>
    <x v="4"/>
  </r>
  <r>
    <s v="MF7 ARUJA INCORPORADORA SPE LTDA"/>
    <s v="MF7 ARUJA INCORPORADORA SPE LTDA"/>
    <s v="Caixa"/>
    <n v="2926"/>
    <x v="2"/>
    <x v="32"/>
    <s v="APLICACAO"/>
    <n v="293571"/>
    <n v="0"/>
    <n v="-4045583.57"/>
    <n v="-4045583.57"/>
    <n v="4045583.57"/>
    <n v="0"/>
    <x v="4"/>
  </r>
  <r>
    <s v="MF7 ARUJA INCORPORADORA SPE LTDA"/>
    <s v="MF7 ARUJA INCORPORADORA SPE LTDA"/>
    <s v="Caixa"/>
    <n v="2926"/>
    <x v="2"/>
    <x v="32"/>
    <s v="TEV MESM T"/>
    <n v="30813"/>
    <n v="0"/>
    <n v="-32000"/>
    <n v="-32000"/>
    <n v="32000"/>
    <n v="1"/>
    <x v="4"/>
  </r>
  <r>
    <s v="MF7 ARUJA INCORPORADORA SPE LTDA"/>
    <s v="MF7 ARUJA INCORPORADORA SPE LTDA"/>
    <s v="Caixa"/>
    <n v="2926"/>
    <x v="3"/>
    <x v="32"/>
    <s v="CRED TEV"/>
    <n v="30813"/>
    <n v="32000"/>
    <n v="0"/>
    <n v="32000"/>
    <n v="32000"/>
    <n v="1"/>
    <x v="4"/>
  </r>
  <r>
    <s v="MF7 ARUJA INCORPORADORA SPE LTDA"/>
    <s v="MF7 ARUJA INCORPORADORA SPE LTDA"/>
    <s v="Caixa"/>
    <n v="2926"/>
    <x v="3"/>
    <x v="32"/>
    <s v="PG ORG GOV"/>
    <n v="14396"/>
    <n v="0"/>
    <n v="-948.6"/>
    <n v="-948.6"/>
    <n v="948.6"/>
    <n v="0"/>
    <x v="4"/>
  </r>
  <r>
    <s v="MF7 ARUJA INCORPORADORA SPE LTDA"/>
    <s v="MF7 ARUJA INCORPORADORA SPE LTDA"/>
    <s v="Caixa"/>
    <n v="2926"/>
    <x v="3"/>
    <x v="32"/>
    <s v="PG ORG GOV"/>
    <n v="14604"/>
    <n v="0"/>
    <n v="-306"/>
    <n v="-306"/>
    <n v="306"/>
    <n v="0"/>
    <x v="4"/>
  </r>
  <r>
    <s v="MF7 ARUJA INCORPORADORA SPE LTDA"/>
    <s v="MF7 ARUJA INCORPORADORA SPE LTDA"/>
    <s v="Caixa"/>
    <n v="2926"/>
    <x v="3"/>
    <x v="32"/>
    <s v="PAG BOLETO"/>
    <n v="223017"/>
    <n v="0"/>
    <n v="-5059.1499999999996"/>
    <n v="-5059.1499999999996"/>
    <n v="5059.1499999999996"/>
    <n v="0"/>
    <x v="4"/>
  </r>
  <r>
    <s v="MF7 ARUJA INCORPORADORA SPE LTDA"/>
    <s v="MF7 ARUJA INCORPORADORA SPE LTDA"/>
    <s v="Caixa"/>
    <n v="2926"/>
    <x v="3"/>
    <x v="32"/>
    <s v="ENVIO TED"/>
    <n v="151062"/>
    <n v="0"/>
    <n v="-19145.400000000001"/>
    <n v="-19145.400000000001"/>
    <n v="19145.400000000001"/>
    <n v="0"/>
    <x v="4"/>
  </r>
  <r>
    <s v="MF7 ARUJA INCORPORADORA SPE LTDA"/>
    <s v="MF7 ARUJA INCORPORADORA SPE LTDA"/>
    <s v="Caixa"/>
    <n v="2926"/>
    <x v="3"/>
    <x v="32"/>
    <s v="ENVIO TED"/>
    <n v="151298"/>
    <n v="0"/>
    <n v="-5900"/>
    <n v="-5900"/>
    <n v="5900"/>
    <n v="0"/>
    <x v="4"/>
  </r>
  <r>
    <s v="MF7 ARUJA INCORPORADORA SPE LTDA"/>
    <s v="MF7 ARUJA INCORPORADORA SPE LTDA"/>
    <s v="Caixa"/>
    <n v="2926"/>
    <x v="3"/>
    <x v="32"/>
    <s v="DOC/TED INTERNET"/>
    <n v="151298"/>
    <n v="0"/>
    <n v="-11"/>
    <n v="-11"/>
    <n v="11"/>
    <n v="0"/>
    <x v="4"/>
  </r>
  <r>
    <s v="COMPANHIA PROVINCIA DE SECURITIZAÇÃO"/>
    <s v="COMPANHIA PROVINCIA DE SECURITIZAÇÃO"/>
    <s v="Itaú PS"/>
    <n v="6327"/>
    <x v="4"/>
    <x v="32"/>
    <s v="TAR MANUT CONTA    10/22"/>
    <n v="6327"/>
    <n v="0"/>
    <n v="-61"/>
    <n v="-61"/>
    <n v="61"/>
    <n v="0"/>
    <x v="4"/>
  </r>
  <r>
    <s v="COMPANHIA PROVINCIA DE SECURITIZAÇÃO"/>
    <s v="COMPANHIA PROVINCIA DE SECURITIZAÇÃO"/>
    <s v="Itaú PS"/>
    <n v="6327"/>
    <x v="4"/>
    <x v="32"/>
    <s v="TAR PIX PGTO TRANSF"/>
    <n v="6327"/>
    <n v="0"/>
    <n v="-0.5"/>
    <n v="-0.5"/>
    <n v="0.5"/>
    <n v="0"/>
    <x v="4"/>
  </r>
  <r>
    <s v="MF7 JOAO GABRIEL INC SPE LTDA"/>
    <s v="MF7 JOAO GABRIEL INC SPE LTDA"/>
    <s v="Caixa"/>
    <n v="2926"/>
    <x v="0"/>
    <x v="32"/>
    <s v="CRED TEV"/>
    <n v="31047"/>
    <n v="440000"/>
    <n v="0"/>
    <n v="440000"/>
    <n v="440000"/>
    <n v="1"/>
    <x v="4"/>
  </r>
  <r>
    <s v="MF7 JOAO GABRIEL INC SPE LTDA"/>
    <s v="MF7 JOAO GABRIEL INC SPE LTDA"/>
    <s v="Caixa"/>
    <n v="2926"/>
    <x v="0"/>
    <x v="32"/>
    <s v="PAG BOLETO"/>
    <n v="458190"/>
    <n v="0"/>
    <n v="-438219.66"/>
    <n v="-438219.66"/>
    <n v="438219.66"/>
    <n v="0"/>
    <x v="4"/>
  </r>
  <r>
    <s v="MF7 JOAO GABRIEL INC SPE LTDA"/>
    <s v="MF7 JOAO GABRIEL INC SPE LTDA"/>
    <s v="Caixa"/>
    <n v="2926"/>
    <x v="1"/>
    <x v="32"/>
    <s v="APLICACAO"/>
    <n v="293955"/>
    <n v="0"/>
    <n v="-2102031.4900000002"/>
    <n v="-2102031.4900000002"/>
    <n v="2102031.4900000002"/>
    <n v="0"/>
    <x v="4"/>
  </r>
  <r>
    <s v="MF7 JOAO GABRIEL INC SPE LTDA"/>
    <s v="MF7 JOAO GABRIEL INC SPE LTDA"/>
    <s v="Caixa"/>
    <n v="2926"/>
    <x v="1"/>
    <x v="32"/>
    <s v="TEV MESM T"/>
    <n v="31047"/>
    <n v="0"/>
    <n v="-440000"/>
    <n v="-440000"/>
    <n v="440000"/>
    <n v="1"/>
    <x v="4"/>
  </r>
  <r>
    <s v="MF7 ARUJA INCORPORADORA SPE LTDA"/>
    <s v="MF7 ARUJA INCORPORADORA SPE LTDA"/>
    <s v="Caixa"/>
    <n v="2926"/>
    <x v="2"/>
    <x v="33"/>
    <s v="TR TEV IBC"/>
    <n v="221103"/>
    <n v="0"/>
    <n v="-1.3"/>
    <n v="-1.3"/>
    <n v="1.3"/>
    <n v="0"/>
    <x v="4"/>
  </r>
  <r>
    <s v="MF7 ARUJA INCORPORADORA SPE LTDA"/>
    <s v="MF7 ARUJA INCORPORADORA SPE LTDA"/>
    <s v="Caixa"/>
    <n v="2926"/>
    <x v="2"/>
    <x v="33"/>
    <s v="RESG AUTOM"/>
    <n v="727220"/>
    <n v="1.3"/>
    <n v="0"/>
    <n v="1.3"/>
    <n v="1.3"/>
    <n v="0"/>
    <x v="4"/>
  </r>
  <r>
    <s v="COMPANHIA PROVINCIA DE SECURITIZAÇÃO"/>
    <s v="COMPANHIA PROVINCIA DE SECURITIZAÇÃO"/>
    <s v="Itaú PS"/>
    <n v="6327"/>
    <x v="4"/>
    <x v="33"/>
    <s v="SISPAG FORNECEDORES"/>
    <s v=""/>
    <n v="0"/>
    <n v="-93850"/>
    <n v="-93850"/>
    <n v="93850"/>
    <n v="0"/>
    <x v="4"/>
  </r>
  <r>
    <s v="COMPANHIA PROVINCIA DE SECURITIZAÇÃO"/>
    <s v="COMPANHIA PROVINCIA DE SECURITIZAÇÃO"/>
    <s v="Itaú PS"/>
    <n v="6327"/>
    <x v="4"/>
    <x v="33"/>
    <s v="REND PAGO APLIC AUT MAIS"/>
    <s v=""/>
    <n v="0.31"/>
    <n v="0"/>
    <n v="0.31"/>
    <n v="0.31"/>
    <n v="0"/>
    <x v="4"/>
  </r>
  <r>
    <s v="MF7 ARUJA INCORPORADORA SPE LTDA"/>
    <s v="MF7 ARUJA INCORPORADORA SPE LTDA"/>
    <s v="Caixa"/>
    <n v="2926"/>
    <x v="2"/>
    <x v="34"/>
    <s v="ENVIO TEV"/>
    <n v="71142"/>
    <n v="0"/>
    <n v="-1920000"/>
    <n v="-1920000"/>
    <n v="1920000"/>
    <n v="0"/>
    <x v="4"/>
  </r>
  <r>
    <s v="MF7 ARUJA INCORPORADORA SPE LTDA"/>
    <s v="MF7 ARUJA INCORPORADORA SPE LTDA"/>
    <s v="Caixa"/>
    <n v="2926"/>
    <x v="2"/>
    <x v="34"/>
    <s v="TR TEV IBC"/>
    <n v="140"/>
    <n v="0"/>
    <n v="-1.3"/>
    <n v="-1.3"/>
    <n v="1.3"/>
    <n v="0"/>
    <x v="4"/>
  </r>
  <r>
    <s v="MF7 ARUJA INCORPORADORA SPE LTDA"/>
    <s v="MF7 ARUJA INCORPORADORA SPE LTDA"/>
    <s v="Caixa"/>
    <n v="2926"/>
    <x v="2"/>
    <x v="34"/>
    <s v="RESG AUTOM"/>
    <n v="727220"/>
    <n v="1920001.3"/>
    <n v="0"/>
    <n v="1920001.3"/>
    <n v="1920001.3"/>
    <n v="0"/>
    <x v="4"/>
  </r>
  <r>
    <s v="MF7 JOAO GABRIEL INC SPE LTDA"/>
    <s v="MF7 JOAO GABRIEL INC SPE LTDA"/>
    <s v="Caixa"/>
    <n v="2926"/>
    <x v="0"/>
    <x v="34"/>
    <s v="CRED TEV"/>
    <n v="71307"/>
    <n v="45000"/>
    <n v="0"/>
    <n v="45000"/>
    <n v="45000"/>
    <n v="1"/>
    <x v="4"/>
  </r>
  <r>
    <s v="MF7 JOAO GABRIEL INC SPE LTDA"/>
    <s v="MF7 JOAO GABRIEL INC SPE LTDA"/>
    <s v="Caixa"/>
    <n v="2926"/>
    <x v="0"/>
    <x v="34"/>
    <s v="PG PREFEIT"/>
    <n v="49390"/>
    <n v="0"/>
    <n v="-43875"/>
    <n v="-43875"/>
    <n v="43875"/>
    <n v="0"/>
    <x v="4"/>
  </r>
  <r>
    <s v="MF7 JOAO GABRIEL INC SPE LTDA"/>
    <s v="MF7 JOAO GABRIEL INC SPE LTDA"/>
    <s v="Caixa"/>
    <n v="2926"/>
    <x v="1"/>
    <x v="34"/>
    <s v="ENVIO TEV"/>
    <n v="71141"/>
    <n v="0"/>
    <n v="-460000"/>
    <n v="-460000"/>
    <n v="460000"/>
    <n v="0"/>
    <x v="4"/>
  </r>
  <r>
    <s v="MF7 JOAO GABRIEL INC SPE LTDA"/>
    <s v="MF7 JOAO GABRIEL INC SPE LTDA"/>
    <s v="Caixa"/>
    <n v="2926"/>
    <x v="1"/>
    <x v="34"/>
    <s v="TEV MESM T"/>
    <n v="71307"/>
    <n v="0"/>
    <n v="-45000"/>
    <n v="-45000"/>
    <n v="45000"/>
    <n v="1"/>
    <x v="4"/>
  </r>
  <r>
    <s v="MF7 JOAO GABRIEL INC SPE LTDA"/>
    <s v="MF7 JOAO GABRIEL INC SPE LTDA"/>
    <s v="Caixa"/>
    <n v="2926"/>
    <x v="1"/>
    <x v="34"/>
    <s v="RESG AUTOM"/>
    <n v="727220"/>
    <n v="505000"/>
    <n v="0"/>
    <n v="505000"/>
    <n v="505000"/>
    <n v="0"/>
    <x v="4"/>
  </r>
  <r>
    <s v="MF7 JOAO GABRIEL INC SPE LTDA"/>
    <s v="MF7 JOAO GABRIEL INC SPE LTDA"/>
    <s v="Caixa"/>
    <n v="2926"/>
    <x v="0"/>
    <x v="35"/>
    <s v="CRED TEV"/>
    <n v="81012"/>
    <n v="310000"/>
    <n v="0"/>
    <n v="310000"/>
    <n v="310000"/>
    <n v="1"/>
    <x v="4"/>
  </r>
  <r>
    <s v="MF7 JOAO GABRIEL INC SPE LTDA"/>
    <s v="MF7 JOAO GABRIEL INC SPE LTDA"/>
    <s v="Caixa"/>
    <n v="2926"/>
    <x v="0"/>
    <x v="35"/>
    <s v="CRED TEV"/>
    <n v="81431"/>
    <n v="40000"/>
    <n v="0"/>
    <n v="40000"/>
    <n v="40000"/>
    <n v="1"/>
    <x v="4"/>
  </r>
  <r>
    <s v="MF7 JOAO GABRIEL INC SPE LTDA"/>
    <s v="MF7 JOAO GABRIEL INC SPE LTDA"/>
    <s v="Caixa"/>
    <n v="2926"/>
    <x v="0"/>
    <x v="35"/>
    <s v="PG PREFEIT"/>
    <n v="841909"/>
    <n v="0"/>
    <n v="-38475"/>
    <n v="-38475"/>
    <n v="38475"/>
    <n v="0"/>
    <x v="4"/>
  </r>
  <r>
    <s v="MF7 JOAO GABRIEL INC SPE LTDA"/>
    <s v="MF7 JOAO GABRIEL INC SPE LTDA"/>
    <s v="Caixa"/>
    <n v="2926"/>
    <x v="0"/>
    <x v="35"/>
    <s v="ENVIO TED"/>
    <n v="131548"/>
    <n v="0"/>
    <n v="-310000"/>
    <n v="-310000"/>
    <n v="310000"/>
    <n v="0"/>
    <x v="4"/>
  </r>
  <r>
    <s v="MF7 JOAO GABRIEL INC SPE LTDA"/>
    <s v="MF7 JOAO GABRIEL INC SPE LTDA"/>
    <s v="Caixa"/>
    <n v="2926"/>
    <x v="1"/>
    <x v="35"/>
    <s v="TEV MESM T"/>
    <n v="81012"/>
    <n v="0"/>
    <n v="-310000"/>
    <n v="-310000"/>
    <n v="310000"/>
    <n v="1"/>
    <x v="4"/>
  </r>
  <r>
    <s v="MF7 JOAO GABRIEL INC SPE LTDA"/>
    <s v="MF7 JOAO GABRIEL INC SPE LTDA"/>
    <s v="Caixa"/>
    <n v="2926"/>
    <x v="1"/>
    <x v="35"/>
    <s v="TEV MESM T"/>
    <n v="81431"/>
    <n v="0"/>
    <n v="-40000"/>
    <n v="-40000"/>
    <n v="40000"/>
    <n v="1"/>
    <x v="4"/>
  </r>
  <r>
    <s v="MF7 JOAO GABRIEL INC SPE LTDA"/>
    <s v="MF7 JOAO GABRIEL INC SPE LTDA"/>
    <s v="Caixa"/>
    <n v="2926"/>
    <x v="1"/>
    <x v="35"/>
    <s v="RESG AUTOM"/>
    <n v="727220"/>
    <n v="350000"/>
    <n v="0"/>
    <n v="350000"/>
    <n v="350000"/>
    <n v="0"/>
    <x v="4"/>
  </r>
  <r>
    <s v="MF7 ARUJA INCORPORADORA SPE LTDA"/>
    <s v="MF7 ARUJA INCORPORADORA SPE LTDA"/>
    <s v="Caixa"/>
    <n v="2926"/>
    <x v="2"/>
    <x v="36"/>
    <s v="TEV MESM T"/>
    <n v="90835"/>
    <n v="0"/>
    <n v="-840000"/>
    <n v="-840000"/>
    <n v="840000"/>
    <n v="1"/>
    <x v="4"/>
  </r>
  <r>
    <s v="MF7 ARUJA INCORPORADORA SPE LTDA"/>
    <s v="MF7 ARUJA INCORPORADORA SPE LTDA"/>
    <s v="Caixa"/>
    <n v="2926"/>
    <x v="2"/>
    <x v="36"/>
    <s v="TR TEV IBC"/>
    <n v="140"/>
    <n v="0"/>
    <n v="-1.3"/>
    <n v="-1.3"/>
    <n v="1.3"/>
    <n v="0"/>
    <x v="4"/>
  </r>
  <r>
    <s v="MF7 ARUJA INCORPORADORA SPE LTDA"/>
    <s v="MF7 ARUJA INCORPORADORA SPE LTDA"/>
    <s v="Caixa"/>
    <n v="2926"/>
    <x v="2"/>
    <x v="36"/>
    <s v="RESG AUTOM"/>
    <n v="727220"/>
    <n v="840001.3"/>
    <n v="0"/>
    <n v="840001.3"/>
    <n v="840001.3"/>
    <n v="0"/>
    <x v="4"/>
  </r>
  <r>
    <s v="MF7 ARUJA INCORPORADORA SPE LTDA"/>
    <s v="MF7 ARUJA INCORPORADORA SPE LTDA"/>
    <s v="Caixa"/>
    <n v="2926"/>
    <x v="3"/>
    <x v="36"/>
    <s v="DEVOL TED"/>
    <n v="147599"/>
    <n v="600000"/>
    <n v="0"/>
    <n v="600000"/>
    <n v="600000"/>
    <n v="0"/>
    <x v="4"/>
  </r>
  <r>
    <s v="MF7 ARUJA INCORPORADORA SPE LTDA"/>
    <s v="MF7 ARUJA INCORPORADORA SPE LTDA"/>
    <s v="Caixa"/>
    <n v="2926"/>
    <x v="3"/>
    <x v="36"/>
    <s v="CRED TEV"/>
    <n v="90835"/>
    <n v="840000"/>
    <n v="0"/>
    <n v="840000"/>
    <n v="840000"/>
    <n v="1"/>
    <x v="4"/>
  </r>
  <r>
    <s v="MF7 ARUJA INCORPORADORA SPE LTDA"/>
    <s v="MF7 ARUJA INCORPORADORA SPE LTDA"/>
    <s v="Caixa"/>
    <n v="2926"/>
    <x v="3"/>
    <x v="36"/>
    <s v="PG PREFEIT"/>
    <n v="188135"/>
    <n v="0"/>
    <n v="-238275"/>
    <n v="-238275"/>
    <n v="238275"/>
    <n v="0"/>
    <x v="4"/>
  </r>
  <r>
    <s v="MF7 ARUJA INCORPORADORA SPE LTDA"/>
    <s v="MF7 ARUJA INCORPORADORA SPE LTDA"/>
    <s v="Caixa"/>
    <n v="2926"/>
    <x v="3"/>
    <x v="36"/>
    <s v="ENVIO TED"/>
    <n v="147599"/>
    <n v="0"/>
    <n v="-600000"/>
    <n v="-600000"/>
    <n v="600000"/>
    <n v="0"/>
    <x v="4"/>
  </r>
  <r>
    <s v="MF7 ARUJA INCORPORADORA SPE LTDA"/>
    <s v="MF7 ARUJA INCORPORADORA SPE LTDA"/>
    <s v="Caixa"/>
    <n v="2926"/>
    <x v="3"/>
    <x v="36"/>
    <s v="DOC/TED INTERNET"/>
    <n v="147599"/>
    <n v="0"/>
    <n v="-11"/>
    <n v="-11"/>
    <n v="11"/>
    <n v="0"/>
    <x v="4"/>
  </r>
  <r>
    <s v="MF7 JOAO GABRIEL INC SPE LTDA"/>
    <s v="MF7 JOAO GABRIEL INC SPE LTDA"/>
    <s v="Caixa"/>
    <n v="2926"/>
    <x v="0"/>
    <x v="36"/>
    <s v="CRED TEV"/>
    <n v="90839"/>
    <n v="150000"/>
    <n v="0"/>
    <n v="150000"/>
    <n v="150000"/>
    <n v="1"/>
    <x v="4"/>
  </r>
  <r>
    <s v="MF7 JOAO GABRIEL INC SPE LTDA"/>
    <s v="MF7 JOAO GABRIEL INC SPE LTDA"/>
    <s v="Caixa"/>
    <n v="2926"/>
    <x v="0"/>
    <x v="36"/>
    <s v="PG PREFEIT"/>
    <n v="119162"/>
    <n v="0"/>
    <n v="-38160"/>
    <n v="-38160"/>
    <n v="38160"/>
    <n v="0"/>
    <x v="4"/>
  </r>
  <r>
    <s v="MF7 JOAO GABRIEL INC SPE LTDA"/>
    <s v="MF7 JOAO GABRIEL INC SPE LTDA"/>
    <s v="Caixa"/>
    <n v="2926"/>
    <x v="0"/>
    <x v="36"/>
    <s v="PG PREFEIT"/>
    <n v="119870"/>
    <n v="0"/>
    <n v="-34080"/>
    <n v="-34080"/>
    <n v="34080"/>
    <n v="0"/>
    <x v="4"/>
  </r>
  <r>
    <s v="MF7 JOAO GABRIEL INC SPE LTDA"/>
    <s v="MF7 JOAO GABRIEL INC SPE LTDA"/>
    <s v="Caixa"/>
    <n v="2926"/>
    <x v="0"/>
    <x v="36"/>
    <s v="ENVIO TED"/>
    <n v="126526"/>
    <n v="0"/>
    <n v="-61780.34"/>
    <n v="-61780.34"/>
    <n v="61780.34"/>
    <n v="0"/>
    <x v="4"/>
  </r>
  <r>
    <s v="MF7 JOAO GABRIEL INC SPE LTDA"/>
    <s v="MF7 JOAO GABRIEL INC SPE LTDA"/>
    <s v="Caixa"/>
    <n v="2926"/>
    <x v="0"/>
    <x v="36"/>
    <s v="DOC/TED INTERNET"/>
    <n v="126526"/>
    <n v="0"/>
    <n v="-11"/>
    <n v="-11"/>
    <n v="11"/>
    <n v="0"/>
    <x v="4"/>
  </r>
  <r>
    <s v="MF7 JOAO GABRIEL INC SPE LTDA"/>
    <s v="MF7 JOAO GABRIEL INC SPE LTDA"/>
    <s v="Caixa"/>
    <n v="2926"/>
    <x v="1"/>
    <x v="36"/>
    <s v="TEV MESM T"/>
    <n v="90839"/>
    <n v="0"/>
    <n v="-150000"/>
    <n v="-150000"/>
    <n v="150000"/>
    <n v="1"/>
    <x v="4"/>
  </r>
  <r>
    <s v="MF7 JOAO GABRIEL INC SPE LTDA"/>
    <s v="MF7 JOAO GABRIEL INC SPE LTDA"/>
    <s v="Caixa"/>
    <n v="2926"/>
    <x v="1"/>
    <x v="36"/>
    <s v="RESG AUTOM"/>
    <n v="727220"/>
    <n v="150000"/>
    <n v="0"/>
    <n v="150000"/>
    <n v="150000"/>
    <n v="0"/>
    <x v="4"/>
  </r>
  <r>
    <s v="MF7 ARUJA INCORPORADORA SPE LTDA"/>
    <s v="MF7 ARUJA INCORPORADORA SPE LTDA"/>
    <s v="Caixa"/>
    <n v="2926"/>
    <x v="3"/>
    <x v="37"/>
    <s v="ENVIO TED"/>
    <n v="127040"/>
    <n v="0"/>
    <n v="-600000"/>
    <n v="-600000"/>
    <n v="600000"/>
    <n v="0"/>
    <x v="4"/>
  </r>
  <r>
    <s v="MF7 ARUJA INCORPORADORA SPE LTDA"/>
    <s v="MF7 ARUJA INCORPORADORA SPE LTDA"/>
    <s v="Caixa"/>
    <n v="2926"/>
    <x v="3"/>
    <x v="37"/>
    <s v="ENVIO PIX"/>
    <n v="100643"/>
    <n v="0"/>
    <n v="-77.8"/>
    <n v="-77.8"/>
    <n v="77.8"/>
    <n v="0"/>
    <x v="4"/>
  </r>
  <r>
    <s v="MF7 ARUJA INCORPORADORA SPE LTDA"/>
    <s v="MF7 ARUJA INCORPORADORA SPE LTDA"/>
    <s v="Caixa"/>
    <n v="2926"/>
    <x v="3"/>
    <x v="37"/>
    <s v="DOC/TED INTERNET"/>
    <n v="127040"/>
    <n v="0"/>
    <n v="-11"/>
    <n v="-11"/>
    <n v="11"/>
    <n v="0"/>
    <x v="4"/>
  </r>
  <r>
    <s v="MF7 JOAO GABRIEL INC SPE LTDA"/>
    <s v="MF7 JOAO GABRIEL INC SPE LTDA"/>
    <s v="Caixa"/>
    <n v="2926"/>
    <x v="0"/>
    <x v="37"/>
    <s v="CRED TEV"/>
    <n v="101102"/>
    <n v="150000"/>
    <n v="0"/>
    <n v="150000"/>
    <n v="150000"/>
    <n v="1"/>
    <x v="4"/>
  </r>
  <r>
    <s v="MF7 JOAO GABRIEL INC SPE LTDA"/>
    <s v="MF7 JOAO GABRIEL INC SPE LTDA"/>
    <s v="Caixa"/>
    <n v="2926"/>
    <x v="0"/>
    <x v="37"/>
    <s v="CRED TEV"/>
    <n v="101413"/>
    <n v="20000"/>
    <n v="0"/>
    <n v="20000"/>
    <n v="20000"/>
    <n v="1"/>
    <x v="4"/>
  </r>
  <r>
    <s v="MF7 JOAO GABRIEL INC SPE LTDA"/>
    <s v="MF7 JOAO GABRIEL INC SPE LTDA"/>
    <s v="Caixa"/>
    <n v="2926"/>
    <x v="0"/>
    <x v="37"/>
    <s v="CRED TEV"/>
    <n v="101505"/>
    <n v="100000"/>
    <n v="0"/>
    <n v="100000"/>
    <n v="100000"/>
    <n v="1"/>
    <x v="4"/>
  </r>
  <r>
    <s v="MF7 JOAO GABRIEL INC SPE LTDA"/>
    <s v="MF7 JOAO GABRIEL INC SPE LTDA"/>
    <s v="Caixa"/>
    <n v="2926"/>
    <x v="0"/>
    <x v="37"/>
    <s v="ENVIO TED"/>
    <n v="135519"/>
    <n v="0"/>
    <n v="-80000"/>
    <n v="-80000"/>
    <n v="80000"/>
    <n v="0"/>
    <x v="4"/>
  </r>
  <r>
    <s v="MF7 JOAO GABRIEL INC SPE LTDA"/>
    <s v="MF7 JOAO GABRIEL INC SPE LTDA"/>
    <s v="Caixa"/>
    <n v="2926"/>
    <x v="0"/>
    <x v="37"/>
    <s v="ENVIO TED"/>
    <n v="135904"/>
    <n v="0"/>
    <n v="-80000"/>
    <n v="-80000"/>
    <n v="80000"/>
    <n v="0"/>
    <x v="4"/>
  </r>
  <r>
    <s v="MF7 JOAO GABRIEL INC SPE LTDA"/>
    <s v="MF7 JOAO GABRIEL INC SPE LTDA"/>
    <s v="Caixa"/>
    <n v="2926"/>
    <x v="0"/>
    <x v="37"/>
    <s v="ENVIO TED"/>
    <n v="166719"/>
    <n v="0"/>
    <n v="-30000"/>
    <n v="-30000"/>
    <n v="30000"/>
    <n v="0"/>
    <x v="4"/>
  </r>
  <r>
    <s v="MF7 JOAO GABRIEL INC SPE LTDA"/>
    <s v="MF7 JOAO GABRIEL INC SPE LTDA"/>
    <s v="Caixa"/>
    <n v="2926"/>
    <x v="0"/>
    <x v="37"/>
    <s v="ENVIO TED"/>
    <n v="178341"/>
    <n v="0"/>
    <n v="-50000"/>
    <n v="-50000"/>
    <n v="50000"/>
    <n v="0"/>
    <x v="4"/>
  </r>
  <r>
    <s v="MF7 JOAO GABRIEL INC SPE LTDA"/>
    <s v="MF7 JOAO GABRIEL INC SPE LTDA"/>
    <s v="Caixa"/>
    <n v="2926"/>
    <x v="0"/>
    <x v="37"/>
    <s v="DOC/TED INTERNET"/>
    <n v="135519"/>
    <n v="0"/>
    <n v="-11"/>
    <n v="-11"/>
    <n v="11"/>
    <n v="0"/>
    <x v="4"/>
  </r>
  <r>
    <s v="MF7 JOAO GABRIEL INC SPE LTDA"/>
    <s v="MF7 JOAO GABRIEL INC SPE LTDA"/>
    <s v="Caixa"/>
    <n v="2926"/>
    <x v="0"/>
    <x v="37"/>
    <s v="DOC/TED INTERNET"/>
    <n v="135904"/>
    <n v="0"/>
    <n v="-11"/>
    <n v="-11"/>
    <n v="11"/>
    <n v="0"/>
    <x v="4"/>
  </r>
  <r>
    <s v="MF7 JOAO GABRIEL INC SPE LTDA"/>
    <s v="MF7 JOAO GABRIEL INC SPE LTDA"/>
    <s v="Caixa"/>
    <n v="2926"/>
    <x v="0"/>
    <x v="37"/>
    <s v="DOC/TED INTERNET"/>
    <n v="166719"/>
    <n v="0"/>
    <n v="-11"/>
    <n v="-11"/>
    <n v="11"/>
    <n v="0"/>
    <x v="4"/>
  </r>
  <r>
    <s v="MF7 JOAO GABRIEL INC SPE LTDA"/>
    <s v="MF7 JOAO GABRIEL INC SPE LTDA"/>
    <s v="Caixa"/>
    <n v="2926"/>
    <x v="0"/>
    <x v="37"/>
    <s v="DOC/TED INTERNET"/>
    <n v="178341"/>
    <n v="0"/>
    <n v="-11"/>
    <n v="-11"/>
    <n v="11"/>
    <n v="0"/>
    <x v="4"/>
  </r>
  <r>
    <s v="MF7 JOAO GABRIEL INC SPE LTDA"/>
    <s v="MF7 JOAO GABRIEL INC SPE LTDA"/>
    <s v="Caixa"/>
    <n v="2926"/>
    <x v="1"/>
    <x v="37"/>
    <s v="TEV MESM T"/>
    <n v="101102"/>
    <n v="0"/>
    <n v="-150000"/>
    <n v="-150000"/>
    <n v="150000"/>
    <n v="1"/>
    <x v="4"/>
  </r>
  <r>
    <s v="MF7 JOAO GABRIEL INC SPE LTDA"/>
    <s v="MF7 JOAO GABRIEL INC SPE LTDA"/>
    <s v="Caixa"/>
    <n v="2926"/>
    <x v="1"/>
    <x v="37"/>
    <s v="TEV MESM T"/>
    <n v="101413"/>
    <n v="0"/>
    <n v="-20000"/>
    <n v="-20000"/>
    <n v="20000"/>
    <n v="1"/>
    <x v="4"/>
  </r>
  <r>
    <s v="MF7 JOAO GABRIEL INC SPE LTDA"/>
    <s v="MF7 JOAO GABRIEL INC SPE LTDA"/>
    <s v="Caixa"/>
    <n v="2926"/>
    <x v="1"/>
    <x v="37"/>
    <s v="TEV MESM T"/>
    <n v="101505"/>
    <n v="0"/>
    <n v="-100000"/>
    <n v="-100000"/>
    <n v="100000"/>
    <n v="1"/>
    <x v="4"/>
  </r>
  <r>
    <s v="MF7 JOAO GABRIEL INC SPE LTDA"/>
    <s v="MF7 JOAO GABRIEL INC SPE LTDA"/>
    <s v="Caixa"/>
    <n v="2926"/>
    <x v="1"/>
    <x v="37"/>
    <s v="RESG AUTOM"/>
    <n v="727220"/>
    <n v="270000"/>
    <n v="0"/>
    <n v="270000"/>
    <n v="270000"/>
    <n v="0"/>
    <x v="4"/>
  </r>
  <r>
    <s v="MF7 ARUJA INCORPORADORA SPE LTDA"/>
    <s v="MF7 ARUJA INCORPORADORA SPE LTDA"/>
    <s v="Caixa"/>
    <n v="2926"/>
    <x v="2"/>
    <x v="38"/>
    <s v="TEV MESM T"/>
    <n v="110721"/>
    <n v="0"/>
    <n v="-110000"/>
    <n v="-110000"/>
    <n v="110000"/>
    <n v="1"/>
    <x v="4"/>
  </r>
  <r>
    <s v="MF7 ARUJA INCORPORADORA SPE LTDA"/>
    <s v="MF7 ARUJA INCORPORADORA SPE LTDA"/>
    <s v="Caixa"/>
    <n v="2926"/>
    <x v="2"/>
    <x v="38"/>
    <s v="TEV MESM T"/>
    <n v="111446"/>
    <n v="0"/>
    <n v="-25000"/>
    <n v="-25000"/>
    <n v="25000"/>
    <n v="1"/>
    <x v="4"/>
  </r>
  <r>
    <s v="MF7 ARUJA INCORPORADORA SPE LTDA"/>
    <s v="MF7 ARUJA INCORPORADORA SPE LTDA"/>
    <s v="Caixa"/>
    <n v="2926"/>
    <x v="2"/>
    <x v="38"/>
    <s v="TR TEV IBC"/>
    <n v="140"/>
    <n v="0"/>
    <n v="-1.3"/>
    <n v="-1.3"/>
    <n v="1.3"/>
    <n v="0"/>
    <x v="4"/>
  </r>
  <r>
    <s v="MF7 ARUJA INCORPORADORA SPE LTDA"/>
    <s v="MF7 ARUJA INCORPORADORA SPE LTDA"/>
    <s v="Caixa"/>
    <n v="2926"/>
    <x v="2"/>
    <x v="38"/>
    <s v="TR TEV IBC"/>
    <n v="140"/>
    <n v="0"/>
    <n v="-1.3"/>
    <n v="-1.3"/>
    <n v="1.3"/>
    <n v="0"/>
    <x v="4"/>
  </r>
  <r>
    <s v="MF7 ARUJA INCORPORADORA SPE LTDA"/>
    <s v="MF7 ARUJA INCORPORADORA SPE LTDA"/>
    <s v="Caixa"/>
    <n v="2926"/>
    <x v="2"/>
    <x v="38"/>
    <s v="RESG AUTOM"/>
    <n v="727220"/>
    <n v="135002.6"/>
    <n v="0"/>
    <n v="135002.6"/>
    <n v="135002.6"/>
    <n v="0"/>
    <x v="4"/>
  </r>
  <r>
    <s v="MF7 ARUJA INCORPORADORA SPE LTDA"/>
    <s v="MF7 ARUJA INCORPORADORA SPE LTDA"/>
    <s v="Caixa"/>
    <n v="2926"/>
    <x v="3"/>
    <x v="38"/>
    <s v="CRED TEV"/>
    <n v="110721"/>
    <n v="110000"/>
    <n v="0"/>
    <n v="110000"/>
    <n v="110000"/>
    <n v="1"/>
    <x v="4"/>
  </r>
  <r>
    <s v="MF7 ARUJA INCORPORADORA SPE LTDA"/>
    <s v="MF7 ARUJA INCORPORADORA SPE LTDA"/>
    <s v="Caixa"/>
    <n v="2926"/>
    <x v="3"/>
    <x v="38"/>
    <s v="CRED TEV"/>
    <n v="111446"/>
    <n v="25000"/>
    <n v="0"/>
    <n v="25000"/>
    <n v="25000"/>
    <n v="1"/>
    <x v="4"/>
  </r>
  <r>
    <s v="MF7 ARUJA INCORPORADORA SPE LTDA"/>
    <s v="MF7 ARUJA INCORPORADORA SPE LTDA"/>
    <s v="Caixa"/>
    <n v="2926"/>
    <x v="3"/>
    <x v="38"/>
    <s v="PG ORG GOV"/>
    <n v="7995"/>
    <n v="0"/>
    <n v="-5208"/>
    <n v="-5208"/>
    <n v="5208"/>
    <n v="0"/>
    <x v="4"/>
  </r>
  <r>
    <s v="MF7 ARUJA INCORPORADORA SPE LTDA"/>
    <s v="MF7 ARUJA INCORPORADORA SPE LTDA"/>
    <s v="Caixa"/>
    <n v="2926"/>
    <x v="3"/>
    <x v="38"/>
    <s v="PG ORG GOV"/>
    <n v="8103"/>
    <n v="0"/>
    <n v="-1680"/>
    <n v="-1680"/>
    <n v="1680"/>
    <n v="0"/>
    <x v="4"/>
  </r>
  <r>
    <s v="MF7 ARUJA INCORPORADORA SPE LTDA"/>
    <s v="MF7 ARUJA INCORPORADORA SPE LTDA"/>
    <s v="Caixa"/>
    <n v="2926"/>
    <x v="3"/>
    <x v="38"/>
    <s v="PAG BOLETO"/>
    <n v="88954"/>
    <n v="0"/>
    <n v="-105112"/>
    <n v="-105112"/>
    <n v="105112"/>
    <n v="0"/>
    <x v="4"/>
  </r>
  <r>
    <s v="MF7 ARUJA INCORPORADORA SPE LTDA"/>
    <s v="MF7 ARUJA INCORPORADORA SPE LTDA"/>
    <s v="Caixa"/>
    <n v="2926"/>
    <x v="3"/>
    <x v="38"/>
    <s v="ENVIO TED"/>
    <n v="167474"/>
    <n v="0"/>
    <n v="-24684.5"/>
    <n v="-24684.5"/>
    <n v="24684.5"/>
    <n v="0"/>
    <x v="4"/>
  </r>
  <r>
    <s v="MF7 ARUJA INCORPORADORA SPE LTDA"/>
    <s v="MF7 ARUJA INCORPORADORA SPE LTDA"/>
    <s v="Caixa"/>
    <n v="2926"/>
    <x v="3"/>
    <x v="38"/>
    <s v="ENVIO PIX"/>
    <n v="111021"/>
    <n v="0"/>
    <n v="-7.5"/>
    <n v="-7.5"/>
    <n v="7.5"/>
    <n v="0"/>
    <x v="4"/>
  </r>
  <r>
    <s v="MF7 ARUJA INCORPORADORA SPE LTDA"/>
    <s v="MF7 ARUJA INCORPORADORA SPE LTDA"/>
    <s v="Caixa"/>
    <n v="2926"/>
    <x v="3"/>
    <x v="38"/>
    <s v="DOC/TED INTERNET"/>
    <n v="167474"/>
    <n v="0"/>
    <n v="-11"/>
    <n v="-11"/>
    <n v="11"/>
    <n v="0"/>
    <x v="4"/>
  </r>
  <r>
    <s v="COMPANHIA PROVINCIA DE SECURITIZAÇÃO"/>
    <s v="COMPANHIA PROVINCIA DE SECURITIZAÇÃO"/>
    <s v="Itaú PS"/>
    <n v="6327"/>
    <x v="4"/>
    <x v="38"/>
    <s v="SISPAG FORNECEDORES"/>
    <s v=""/>
    <n v="0"/>
    <n v="-13919.09"/>
    <n v="-13919.09"/>
    <n v="13919.09"/>
    <n v="0"/>
    <x v="4"/>
  </r>
  <r>
    <s v="COMPANHIA PROVINCIA DE SECURITIZAÇÃO"/>
    <s v="COMPANHIA PROVINCIA DE SECURITIZAÇÃO"/>
    <s v="Itaú PS"/>
    <n v="6327"/>
    <x v="4"/>
    <x v="38"/>
    <s v="SISPAG TRANSF TITULARID"/>
    <n v="6327"/>
    <n v="0"/>
    <n v="-64342.96"/>
    <n v="-64342.96"/>
    <n v="64342.96"/>
    <n v="0"/>
    <x v="4"/>
  </r>
  <r>
    <s v="COMPANHIA PROVINCIA DE SECURITIZAÇÃO"/>
    <s v="COMPANHIA PROVINCIA DE SECURITIZAÇÃO"/>
    <s v="Itaú PS"/>
    <n v="6327"/>
    <x v="4"/>
    <x v="38"/>
    <s v="REND PAGO APLIC AUT MAIS"/>
    <s v=""/>
    <n v="1.83"/>
    <n v="0"/>
    <n v="1.83"/>
    <n v="1.83"/>
    <n v="0"/>
    <x v="4"/>
  </r>
  <r>
    <s v="MF7 JOAO GABRIEL INC SPE LTDA"/>
    <s v="MF7 JOAO GABRIEL INC SPE LTDA"/>
    <s v="Caixa"/>
    <n v="2926"/>
    <x v="0"/>
    <x v="38"/>
    <s v="CRED TEV"/>
    <n v="110723"/>
    <n v="182000"/>
    <n v="0"/>
    <n v="182000"/>
    <n v="182000"/>
    <n v="1"/>
    <x v="4"/>
  </r>
  <r>
    <s v="MF7 JOAO GABRIEL INC SPE LTDA"/>
    <s v="MF7 JOAO GABRIEL INC SPE LTDA"/>
    <s v="Caixa"/>
    <n v="2926"/>
    <x v="0"/>
    <x v="38"/>
    <s v="CRED TEV"/>
    <n v="111443"/>
    <n v="52000"/>
    <n v="0"/>
    <n v="52000"/>
    <n v="52000"/>
    <n v="1"/>
    <x v="4"/>
  </r>
  <r>
    <s v="MF7 JOAO GABRIEL INC SPE LTDA"/>
    <s v="MF7 JOAO GABRIEL INC SPE LTDA"/>
    <s v="Caixa"/>
    <n v="2926"/>
    <x v="0"/>
    <x v="38"/>
    <s v="PG ORG GOV"/>
    <n v="8267"/>
    <n v="0"/>
    <n v="-8091"/>
    <n v="-8091"/>
    <n v="8091"/>
    <n v="0"/>
    <x v="4"/>
  </r>
  <r>
    <s v="MF7 JOAO GABRIEL INC SPE LTDA"/>
    <s v="MF7 JOAO GABRIEL INC SPE LTDA"/>
    <s v="Caixa"/>
    <n v="2926"/>
    <x v="0"/>
    <x v="38"/>
    <s v="PG ORG GOV"/>
    <n v="8401"/>
    <n v="0"/>
    <n v="-2610"/>
    <n v="-2610"/>
    <n v="2610"/>
    <n v="0"/>
    <x v="4"/>
  </r>
  <r>
    <s v="MF7 JOAO GABRIEL INC SPE LTDA"/>
    <s v="MF7 JOAO GABRIEL INC SPE LTDA"/>
    <s v="Caixa"/>
    <n v="2926"/>
    <x v="0"/>
    <x v="38"/>
    <s v="PAG BOLETO"/>
    <n v="92387"/>
    <n v="0"/>
    <n v="-163299"/>
    <n v="-163299"/>
    <n v="163299"/>
    <n v="0"/>
    <x v="4"/>
  </r>
  <r>
    <s v="MF7 JOAO GABRIEL INC SPE LTDA"/>
    <s v="MF7 JOAO GABRIEL INC SPE LTDA"/>
    <s v="Caixa"/>
    <n v="2926"/>
    <x v="0"/>
    <x v="38"/>
    <s v="PG PREFEIT"/>
    <n v="944279"/>
    <n v="0"/>
    <n v="-57240"/>
    <n v="-57240"/>
    <n v="57240"/>
    <n v="0"/>
    <x v="4"/>
  </r>
  <r>
    <s v="MF7 JOAO GABRIEL INC SPE LTDA"/>
    <s v="MF7 JOAO GABRIEL INC SPE LTDA"/>
    <s v="Caixa"/>
    <n v="2926"/>
    <x v="0"/>
    <x v="38"/>
    <s v="ENVIO TED"/>
    <n v="168361"/>
    <n v="0"/>
    <n v="-51413.66"/>
    <n v="-51413.66"/>
    <n v="51413.66"/>
    <n v="0"/>
    <x v="4"/>
  </r>
  <r>
    <s v="MF7 JOAO GABRIEL INC SPE LTDA"/>
    <s v="MF7 JOAO GABRIEL INC SPE LTDA"/>
    <s v="Caixa"/>
    <n v="2926"/>
    <x v="0"/>
    <x v="38"/>
    <s v="ENVIO PIX"/>
    <n v="111023"/>
    <n v="0"/>
    <n v="-163.1"/>
    <n v="-163.1"/>
    <n v="163.1"/>
    <n v="0"/>
    <x v="4"/>
  </r>
  <r>
    <s v="MF7 JOAO GABRIEL INC SPE LTDA"/>
    <s v="MF7 JOAO GABRIEL INC SPE LTDA"/>
    <s v="Caixa"/>
    <n v="2926"/>
    <x v="0"/>
    <x v="38"/>
    <s v="DOC/TED INTERNET"/>
    <n v="168361"/>
    <n v="0"/>
    <n v="-11"/>
    <n v="-11"/>
    <n v="11"/>
    <n v="0"/>
    <x v="4"/>
  </r>
  <r>
    <s v="MF7 JOAO GABRIEL INC SPE LTDA"/>
    <s v="MF7 JOAO GABRIEL INC SPE LTDA"/>
    <s v="Caixa"/>
    <n v="2926"/>
    <x v="1"/>
    <x v="38"/>
    <s v="TEV MESM T"/>
    <n v="110723"/>
    <n v="0"/>
    <n v="-182000"/>
    <n v="-182000"/>
    <n v="182000"/>
    <n v="1"/>
    <x v="4"/>
  </r>
  <r>
    <s v="MF7 JOAO GABRIEL INC SPE LTDA"/>
    <s v="MF7 JOAO GABRIEL INC SPE LTDA"/>
    <s v="Caixa"/>
    <n v="2926"/>
    <x v="1"/>
    <x v="38"/>
    <s v="TEV MESM T"/>
    <n v="111443"/>
    <n v="0"/>
    <n v="-52000"/>
    <n v="-52000"/>
    <n v="52000"/>
    <n v="1"/>
    <x v="4"/>
  </r>
  <r>
    <s v="MF7 JOAO GABRIEL INC SPE LTDA"/>
    <s v="MF7 JOAO GABRIEL INC SPE LTDA"/>
    <s v="Caixa"/>
    <n v="2926"/>
    <x v="1"/>
    <x v="38"/>
    <s v="RESG AUTOM"/>
    <n v="727220"/>
    <n v="234000"/>
    <n v="0"/>
    <n v="234000"/>
    <n v="234000"/>
    <n v="0"/>
    <x v="4"/>
  </r>
  <r>
    <s v="MF7 JOAO GABRIEL INC SPE LTDA"/>
    <s v="MF7 JOAO GABRIEL INC SPE LTDA"/>
    <s v="Caixa"/>
    <n v="2926"/>
    <x v="0"/>
    <x v="39"/>
    <s v="CRED TEV"/>
    <n v="181048"/>
    <n v="5000"/>
    <n v="0"/>
    <n v="5000"/>
    <n v="5000"/>
    <n v="1"/>
    <x v="4"/>
  </r>
  <r>
    <s v="MF7 JOAO GABRIEL INC SPE LTDA"/>
    <s v="MF7 JOAO GABRIEL INC SPE LTDA"/>
    <s v="Caixa"/>
    <n v="2926"/>
    <x v="0"/>
    <x v="39"/>
    <s v="DEB.AUTOR."/>
    <n v="2926"/>
    <n v="0"/>
    <n v="-4614"/>
    <n v="-4614"/>
    <n v="4614"/>
    <n v="0"/>
    <x v="4"/>
  </r>
  <r>
    <s v="MF7 JOAO GABRIEL INC SPE LTDA"/>
    <s v="MF7 JOAO GABRIEL INC SPE LTDA"/>
    <s v="Caixa"/>
    <n v="2926"/>
    <x v="1"/>
    <x v="39"/>
    <s v="TEV MESM T"/>
    <n v="181048"/>
    <n v="0"/>
    <n v="-5000"/>
    <n v="-5000"/>
    <n v="5000"/>
    <n v="1"/>
    <x v="4"/>
  </r>
  <r>
    <s v="MF7 JOAO GABRIEL INC SPE LTDA"/>
    <s v="MF7 JOAO GABRIEL INC SPE LTDA"/>
    <s v="Caixa"/>
    <n v="2926"/>
    <x v="1"/>
    <x v="39"/>
    <s v="RESG AUTOM"/>
    <n v="727220"/>
    <n v="5000"/>
    <n v="0"/>
    <n v="5000"/>
    <n v="5000"/>
    <n v="0"/>
    <x v="4"/>
  </r>
  <r>
    <s v="MF7 ARUJA INCORPORADORA SPE LTDA"/>
    <s v="MF7 ARUJA INCORPORADORA SPE LTDA"/>
    <s v="Caixa"/>
    <n v="2926"/>
    <x v="2"/>
    <x v="40"/>
    <s v="TEV MESM T"/>
    <n v="210957"/>
    <n v="0"/>
    <n v="-5000"/>
    <n v="-5000"/>
    <n v="5000"/>
    <n v="1"/>
    <x v="4"/>
  </r>
  <r>
    <s v="MF7 ARUJA INCORPORADORA SPE LTDA"/>
    <s v="MF7 ARUJA INCORPORADORA SPE LTDA"/>
    <s v="Caixa"/>
    <n v="2926"/>
    <x v="2"/>
    <x v="40"/>
    <s v="TR TEV IBC"/>
    <n v="140"/>
    <n v="0"/>
    <n v="-1.3"/>
    <n v="-1.3"/>
    <n v="1.3"/>
    <n v="0"/>
    <x v="4"/>
  </r>
  <r>
    <s v="MF7 ARUJA INCORPORADORA SPE LTDA"/>
    <s v="MF7 ARUJA INCORPORADORA SPE LTDA"/>
    <s v="Caixa"/>
    <n v="2926"/>
    <x v="2"/>
    <x v="40"/>
    <s v="RESG AUTOM"/>
    <n v="727220"/>
    <n v="5001.3"/>
    <n v="0"/>
    <n v="5001.3"/>
    <n v="5001.3"/>
    <n v="0"/>
    <x v="4"/>
  </r>
  <r>
    <s v="MF7 ARUJA INCORPORADORA SPE LTDA"/>
    <s v="MF7 ARUJA INCORPORADORA SPE LTDA"/>
    <s v="Caixa"/>
    <n v="2926"/>
    <x v="3"/>
    <x v="40"/>
    <s v="CRED TEV"/>
    <n v="210957"/>
    <n v="5000"/>
    <n v="0"/>
    <n v="5000"/>
    <n v="5000"/>
    <n v="1"/>
    <x v="4"/>
  </r>
  <r>
    <s v="MF7 ARUJA INCORPORADORA SPE LTDA"/>
    <s v="MF7 ARUJA INCORPORADORA SPE LTDA"/>
    <s v="Caixa"/>
    <n v="2926"/>
    <x v="3"/>
    <x v="40"/>
    <s v="DEB.AUTOR."/>
    <n v="0"/>
    <n v="0"/>
    <n v="-1845.6"/>
    <n v="-1845.6"/>
    <n v="1845.6"/>
    <n v="0"/>
    <x v="4"/>
  </r>
  <r>
    <s v="MF7 ARUJA INCORPORADORA SPE LTDA"/>
    <s v="MF7 ARUJA INCORPORADORA SPE LTDA"/>
    <s v="Caixa"/>
    <n v="2926"/>
    <x v="2"/>
    <x v="41"/>
    <s v="TEV MESM T"/>
    <n v="231027"/>
    <n v="0"/>
    <n v="-500000"/>
    <n v="-500000"/>
    <n v="500000"/>
    <n v="1"/>
    <x v="4"/>
  </r>
  <r>
    <s v="MF7 ARUJA INCORPORADORA SPE LTDA"/>
    <s v="MF7 ARUJA INCORPORADORA SPE LTDA"/>
    <s v="Caixa"/>
    <n v="2926"/>
    <x v="2"/>
    <x v="41"/>
    <s v="TEV MESM T"/>
    <n v="231117"/>
    <n v="0"/>
    <n v="-215000"/>
    <n v="-215000"/>
    <n v="215000"/>
    <n v="1"/>
    <x v="4"/>
  </r>
  <r>
    <s v="MF7 ARUJA INCORPORADORA SPE LTDA"/>
    <s v="MF7 ARUJA INCORPORADORA SPE LTDA"/>
    <s v="Caixa"/>
    <n v="2926"/>
    <x v="2"/>
    <x v="41"/>
    <s v="TR TEV IBC"/>
    <n v="140"/>
    <n v="0"/>
    <n v="-1.3"/>
    <n v="-1.3"/>
    <n v="1.3"/>
    <n v="0"/>
    <x v="4"/>
  </r>
  <r>
    <s v="MF7 ARUJA INCORPORADORA SPE LTDA"/>
    <s v="MF7 ARUJA INCORPORADORA SPE LTDA"/>
    <s v="Caixa"/>
    <n v="2926"/>
    <x v="2"/>
    <x v="41"/>
    <s v="TR TEV IBC"/>
    <n v="140"/>
    <n v="0"/>
    <n v="-1.3"/>
    <n v="-1.3"/>
    <n v="1.3"/>
    <n v="0"/>
    <x v="4"/>
  </r>
  <r>
    <s v="MF7 ARUJA INCORPORADORA SPE LTDA"/>
    <s v="MF7 ARUJA INCORPORADORA SPE LTDA"/>
    <s v="Caixa"/>
    <n v="2926"/>
    <x v="2"/>
    <x v="41"/>
    <s v="RESG AUTOM"/>
    <n v="727220"/>
    <n v="715002.6"/>
    <n v="0"/>
    <n v="715002.6"/>
    <n v="715002.6"/>
    <n v="0"/>
    <x v="4"/>
  </r>
  <r>
    <s v="MF7 ARUJA INCORPORADORA SPE LTDA"/>
    <s v="MF7 ARUJA INCORPORADORA SPE LTDA"/>
    <s v="Caixa"/>
    <n v="2926"/>
    <x v="3"/>
    <x v="41"/>
    <s v="CRED TEV"/>
    <n v="231027"/>
    <n v="500000"/>
    <n v="0"/>
    <n v="500000"/>
    <n v="500000"/>
    <n v="1"/>
    <x v="4"/>
  </r>
  <r>
    <s v="MF7 ARUJA INCORPORADORA SPE LTDA"/>
    <s v="MF7 ARUJA INCORPORADORA SPE LTDA"/>
    <s v="Caixa"/>
    <n v="2926"/>
    <x v="3"/>
    <x v="41"/>
    <s v="CRED TEV"/>
    <n v="231117"/>
    <n v="215000"/>
    <n v="0"/>
    <n v="215000"/>
    <n v="215000"/>
    <n v="1"/>
    <x v="4"/>
  </r>
  <r>
    <s v="MF7 ARUJA INCORPORADORA SPE LTDA"/>
    <s v="MF7 ARUJA INCORPORADORA SPE LTDA"/>
    <s v="Caixa"/>
    <n v="2926"/>
    <x v="3"/>
    <x v="41"/>
    <s v="PG PREFEIT"/>
    <n v="209665"/>
    <n v="0"/>
    <n v="-233640"/>
    <n v="-233640"/>
    <n v="233640"/>
    <n v="0"/>
    <x v="4"/>
  </r>
  <r>
    <s v="MF7 ARUJA INCORPORADORA SPE LTDA"/>
    <s v="MF7 ARUJA INCORPORADORA SPE LTDA"/>
    <s v="Caixa"/>
    <n v="2926"/>
    <x v="3"/>
    <x v="41"/>
    <s v="ENVIO TED"/>
    <n v="118378"/>
    <n v="0"/>
    <n v="-480000"/>
    <n v="-480000"/>
    <n v="480000"/>
    <n v="0"/>
    <x v="4"/>
  </r>
  <r>
    <s v="MF7 ARUJA INCORPORADORA SPE LTDA"/>
    <s v="MF7 ARUJA INCORPORADORA SPE LTDA"/>
    <s v="Caixa"/>
    <n v="2926"/>
    <x v="3"/>
    <x v="41"/>
    <s v="DOC/TED INTERNET"/>
    <n v="118378"/>
    <n v="0"/>
    <n v="-11"/>
    <n v="-11"/>
    <n v="11"/>
    <n v="0"/>
    <x v="4"/>
  </r>
  <r>
    <s v="MF7 ARUJA INCORPORADORA SPE LTDA"/>
    <s v="MF7 ARUJA INCORPORADORA SPE LTDA"/>
    <s v="Caixa"/>
    <n v="2926"/>
    <x v="2"/>
    <x v="42"/>
    <s v="TEV MESM T"/>
    <n v="241326"/>
    <n v="0"/>
    <n v="-150000"/>
    <n v="-150000"/>
    <n v="150000"/>
    <n v="1"/>
    <x v="4"/>
  </r>
  <r>
    <s v="MF7 ARUJA INCORPORADORA SPE LTDA"/>
    <s v="MF7 ARUJA INCORPORADORA SPE LTDA"/>
    <s v="Caixa"/>
    <n v="2926"/>
    <x v="2"/>
    <x v="42"/>
    <s v="TR TEV IBC"/>
    <n v="140"/>
    <n v="0"/>
    <n v="-1.3"/>
    <n v="-1.3"/>
    <n v="1.3"/>
    <n v="0"/>
    <x v="4"/>
  </r>
  <r>
    <s v="MF7 ARUJA INCORPORADORA SPE LTDA"/>
    <s v="MF7 ARUJA INCORPORADORA SPE LTDA"/>
    <s v="Caixa"/>
    <n v="2926"/>
    <x v="2"/>
    <x v="42"/>
    <s v="RESG AUTOM"/>
    <n v="727220"/>
    <n v="150001.29999999999"/>
    <n v="0"/>
    <n v="150001.29999999999"/>
    <n v="150001.29999999999"/>
    <n v="0"/>
    <x v="4"/>
  </r>
  <r>
    <s v="MF7 ARUJA INCORPORADORA SPE LTDA"/>
    <s v="MF7 ARUJA INCORPORADORA SPE LTDA"/>
    <s v="Caixa"/>
    <n v="2926"/>
    <x v="3"/>
    <x v="42"/>
    <s v="CRED TEV"/>
    <n v="241326"/>
    <n v="150000"/>
    <n v="0"/>
    <n v="150000"/>
    <n v="150000"/>
    <n v="1"/>
    <x v="4"/>
  </r>
  <r>
    <s v="MF7 ARUJA INCORPORADORA SPE LTDA"/>
    <s v="MF7 ARUJA INCORPORADORA SPE LTDA"/>
    <s v="Caixa"/>
    <n v="2926"/>
    <x v="3"/>
    <x v="42"/>
    <s v="ENVIO TED"/>
    <n v="137642"/>
    <n v="0"/>
    <n v="-150000"/>
    <n v="-150000"/>
    <n v="150000"/>
    <n v="0"/>
    <x v="4"/>
  </r>
  <r>
    <s v="MF7 ARUJA INCORPORADORA SPE LTDA"/>
    <s v="MF7 ARUJA INCORPORADORA SPE LTDA"/>
    <s v="Caixa"/>
    <n v="2926"/>
    <x v="3"/>
    <x v="42"/>
    <s v="DOC/TED INTERNET"/>
    <n v="137642"/>
    <n v="0"/>
    <n v="-11"/>
    <n v="-11"/>
    <n v="11"/>
    <n v="0"/>
    <x v="4"/>
  </r>
  <r>
    <s v="MF7 JOAO GABRIEL INC SPE LTDA"/>
    <s v="MF7 JOAO GABRIEL INC SPE LTDA"/>
    <s v="Caixa"/>
    <n v="2926"/>
    <x v="0"/>
    <x v="42"/>
    <s v="ENVIO PIX"/>
    <n v="241025"/>
    <n v="0"/>
    <n v="-58.34"/>
    <n v="-58.34"/>
    <n v="58.34"/>
    <n v="0"/>
    <x v="4"/>
  </r>
  <r>
    <s v="MF7 ARUJA INCORPORADORA SPE LTDA"/>
    <s v="MF7 ARUJA INCORPORADORA SPE LTDA"/>
    <s v="Caixa"/>
    <n v="2926"/>
    <x v="2"/>
    <x v="43"/>
    <s v="TEV MESM T"/>
    <n v="250856"/>
    <n v="0"/>
    <n v="-57000"/>
    <n v="-57000"/>
    <n v="57000"/>
    <n v="1"/>
    <x v="4"/>
  </r>
  <r>
    <s v="MF7 ARUJA INCORPORADORA SPE LTDA"/>
    <s v="MF7 ARUJA INCORPORADORA SPE LTDA"/>
    <s v="Caixa"/>
    <n v="2926"/>
    <x v="2"/>
    <x v="43"/>
    <s v="TEV MESM T"/>
    <n v="251315"/>
    <n v="0"/>
    <n v="-50000"/>
    <n v="-50000"/>
    <n v="50000"/>
    <n v="2"/>
    <x v="4"/>
  </r>
  <r>
    <s v="MF7 ARUJA INCORPORADORA SPE LTDA"/>
    <s v="MF7 ARUJA INCORPORADORA SPE LTDA"/>
    <s v="Caixa"/>
    <n v="2926"/>
    <x v="2"/>
    <x v="43"/>
    <s v="MANUT CTA"/>
    <n v="0"/>
    <n v="0"/>
    <n v="-55"/>
    <n v="-55"/>
    <n v="55"/>
    <n v="0"/>
    <x v="4"/>
  </r>
  <r>
    <s v="MF7 ARUJA INCORPORADORA SPE LTDA"/>
    <s v="MF7 ARUJA INCORPORADORA SPE LTDA"/>
    <s v="Caixa"/>
    <n v="2926"/>
    <x v="2"/>
    <x v="43"/>
    <s v="TR TEV IBC"/>
    <n v="140"/>
    <n v="0"/>
    <n v="-1.3"/>
    <n v="-1.3"/>
    <n v="1.3"/>
    <n v="0"/>
    <x v="4"/>
  </r>
  <r>
    <s v="MF7 ARUJA INCORPORADORA SPE LTDA"/>
    <s v="MF7 ARUJA INCORPORADORA SPE LTDA"/>
    <s v="Caixa"/>
    <n v="2926"/>
    <x v="2"/>
    <x v="43"/>
    <s v="TR TEV IBC"/>
    <n v="140"/>
    <n v="0"/>
    <n v="-1.3"/>
    <n v="-1.3"/>
    <n v="1.3"/>
    <n v="0"/>
    <x v="4"/>
  </r>
  <r>
    <s v="MF7 ARUJA INCORPORADORA SPE LTDA"/>
    <s v="MF7 ARUJA INCORPORADORA SPE LTDA"/>
    <s v="Caixa"/>
    <n v="2926"/>
    <x v="2"/>
    <x v="43"/>
    <s v="RESG AUTOM"/>
    <n v="727220"/>
    <n v="107057.60000000001"/>
    <n v="0"/>
    <n v="107057.60000000001"/>
    <n v="107057.60000000001"/>
    <n v="0"/>
    <x v="4"/>
  </r>
  <r>
    <s v="MF7 ARUJA INCORPORADORA SPE LTDA"/>
    <s v="MF7 ARUJA INCORPORADORA SPE LTDA"/>
    <s v="Caixa"/>
    <n v="2926"/>
    <x v="3"/>
    <x v="43"/>
    <s v="CRED TEV"/>
    <n v="250856"/>
    <n v="57000"/>
    <n v="0"/>
    <n v="57000"/>
    <n v="57000"/>
    <n v="1"/>
    <x v="4"/>
  </r>
  <r>
    <s v="MF7 ARUJA INCORPORADORA SPE LTDA"/>
    <s v="MF7 ARUJA INCORPORADORA SPE LTDA"/>
    <s v="Caixa"/>
    <n v="2926"/>
    <x v="3"/>
    <x v="43"/>
    <s v="CRED TEV"/>
    <n v="251315"/>
    <n v="50000"/>
    <n v="0"/>
    <n v="50000"/>
    <n v="50000"/>
    <n v="2"/>
    <x v="4"/>
  </r>
  <r>
    <s v="MF7 ARUJA INCORPORADORA SPE LTDA"/>
    <s v="MF7 ARUJA INCORPORADORA SPE LTDA"/>
    <s v="Caixa"/>
    <n v="2926"/>
    <x v="3"/>
    <x v="43"/>
    <s v="ENVIO TED"/>
    <n v="112274"/>
    <n v="0"/>
    <n v="-59252.34"/>
    <n v="-59252.34"/>
    <n v="59252.34"/>
    <n v="1"/>
    <x v="4"/>
  </r>
  <r>
    <s v="MF7 ARUJA INCORPORADORA SPE LTDA"/>
    <s v="MF7 ARUJA INCORPORADORA SPE LTDA"/>
    <s v="Caixa"/>
    <n v="2926"/>
    <x v="3"/>
    <x v="43"/>
    <s v="ENVIO TED"/>
    <n v="142577"/>
    <n v="0"/>
    <n v="-50000"/>
    <n v="-50000"/>
    <n v="50000"/>
    <n v="1"/>
    <x v="4"/>
  </r>
  <r>
    <s v="MF7 ARUJA INCORPORADORA SPE LTDA"/>
    <s v="MF7 ARUJA INCORPORADORA SPE LTDA"/>
    <s v="Caixa"/>
    <n v="2926"/>
    <x v="3"/>
    <x v="43"/>
    <s v="DOC/TED INTERNET"/>
    <n v="112274"/>
    <n v="0"/>
    <n v="-11"/>
    <n v="-11"/>
    <n v="11"/>
    <n v="0"/>
    <x v="4"/>
  </r>
  <r>
    <s v="MF7 ARUJA INCORPORADORA SPE LTDA"/>
    <s v="MF7 ARUJA INCORPORADORA SPE LTDA"/>
    <s v="Caixa"/>
    <n v="2926"/>
    <x v="3"/>
    <x v="43"/>
    <s v="DOC/TED INTERNET"/>
    <n v="142577"/>
    <n v="0"/>
    <n v="-11"/>
    <n v="-11"/>
    <n v="11"/>
    <n v="0"/>
    <x v="4"/>
  </r>
  <r>
    <s v="MF7 ARUJA INCORPORADORA SPE LTDA"/>
    <s v="MF7 ARUJA INCORPORADORA SPE LTDA"/>
    <s v="Caixa"/>
    <n v="2926"/>
    <x v="3"/>
    <x v="43"/>
    <s v="DB CEST PJ"/>
    <n v="102022"/>
    <n v="0"/>
    <n v="-69"/>
    <n v="-69"/>
    <n v="69"/>
    <n v="0"/>
    <x v="4"/>
  </r>
  <r>
    <s v="COMPANHIA PROVINCIA DE SECURITIZAÇÃO"/>
    <s v="COMPANHIA PROVINCIA DE SECURITIZAÇÃO"/>
    <s v="Itaú PS"/>
    <n v="6327"/>
    <x v="4"/>
    <x v="43"/>
    <s v="FT  CERTIF RECEB IMOB"/>
    <n v="4464"/>
    <n v="0"/>
    <n v="-101636.43"/>
    <n v="-101636.43"/>
    <n v="101636.43"/>
    <n v="0"/>
    <x v="4"/>
  </r>
  <r>
    <s v="COMPANHIA PROVINCIA DE SECURITIZAÇÃO"/>
    <s v="COMPANHIA PROVINCIA DE SECURITIZAÇÃO"/>
    <s v="Itaú PS"/>
    <n v="6327"/>
    <x v="4"/>
    <x v="43"/>
    <s v="TED 104.2926.MF7 A I S L"/>
    <n v="9131"/>
    <n v="59252.34"/>
    <n v="0"/>
    <n v="59252.34"/>
    <n v="59252.34"/>
    <n v="1"/>
    <x v="4"/>
  </r>
  <r>
    <s v="COMPANHIA PROVINCIA DE SECURITIZAÇÃO"/>
    <s v="COMPANHIA PROVINCIA DE SECURITIZAÇÃO"/>
    <s v="Itaú PS"/>
    <n v="6327"/>
    <x v="4"/>
    <x v="43"/>
    <s v="TED 104.2926.MF7 J G I S"/>
    <n v="9129"/>
    <n v="47559.34"/>
    <n v="0"/>
    <n v="47559.34"/>
    <n v="47559.34"/>
    <n v="1"/>
    <x v="4"/>
  </r>
  <r>
    <s v="MF7 JOAO GABRIEL INC SPE LTDA"/>
    <s v="MF7 JOAO GABRIEL INC SPE LTDA"/>
    <s v="Caixa"/>
    <n v="2926"/>
    <x v="0"/>
    <x v="43"/>
    <s v="CRED TEV"/>
    <n v="250859"/>
    <n v="50000"/>
    <n v="0"/>
    <n v="50000"/>
    <n v="50000"/>
    <n v="3"/>
    <x v="4"/>
  </r>
  <r>
    <s v="MF7 JOAO GABRIEL INC SPE LTDA"/>
    <s v="MF7 JOAO GABRIEL INC SPE LTDA"/>
    <s v="Caixa"/>
    <n v="2926"/>
    <x v="0"/>
    <x v="43"/>
    <s v="ENVIO TED"/>
    <n v="112551"/>
    <n v="0"/>
    <n v="-47559.34"/>
    <n v="-47559.34"/>
    <n v="47559.34"/>
    <n v="1"/>
    <x v="4"/>
  </r>
  <r>
    <s v="MF7 JOAO GABRIEL INC SPE LTDA"/>
    <s v="MF7 JOAO GABRIEL INC SPE LTDA"/>
    <s v="Caixa"/>
    <n v="2926"/>
    <x v="0"/>
    <x v="43"/>
    <s v="DOC/TED INTERNET"/>
    <n v="112551"/>
    <n v="0"/>
    <n v="-11"/>
    <n v="-11"/>
    <n v="11"/>
    <n v="0"/>
    <x v="4"/>
  </r>
  <r>
    <s v="MF7 JOAO GABRIEL INC SPE LTDA"/>
    <s v="MF7 JOAO GABRIEL INC SPE LTDA"/>
    <s v="Caixa"/>
    <n v="2926"/>
    <x v="0"/>
    <x v="43"/>
    <s v="DB CEST PJ"/>
    <n v="102022"/>
    <n v="0"/>
    <n v="-69"/>
    <n v="-69"/>
    <n v="69"/>
    <n v="0"/>
    <x v="4"/>
  </r>
  <r>
    <s v="MF7 JOAO GABRIEL INC SPE LTDA"/>
    <s v="MF7 JOAO GABRIEL INC SPE LTDA"/>
    <s v="Caixa"/>
    <n v="2926"/>
    <x v="1"/>
    <x v="43"/>
    <s v="TEV MESM T"/>
    <n v="250859"/>
    <n v="0"/>
    <n v="-50000"/>
    <n v="-50000"/>
    <n v="50000"/>
    <n v="2"/>
    <x v="4"/>
  </r>
  <r>
    <s v="MF7 JOAO GABRIEL INC SPE LTDA"/>
    <s v="MF7 JOAO GABRIEL INC SPE LTDA"/>
    <s v="Caixa"/>
    <n v="2926"/>
    <x v="1"/>
    <x v="43"/>
    <s v="DB CEST PJ"/>
    <n v="102022"/>
    <n v="0"/>
    <n v="-69"/>
    <n v="-69"/>
    <n v="69"/>
    <n v="0"/>
    <x v="4"/>
  </r>
  <r>
    <s v="MF7 JOAO GABRIEL INC SPE LTDA"/>
    <s v="MF7 JOAO GABRIEL INC SPE LTDA"/>
    <s v="Caixa"/>
    <n v="2926"/>
    <x v="1"/>
    <x v="43"/>
    <s v="RESG AUTOM"/>
    <n v="727220"/>
    <n v="50069"/>
    <n v="0"/>
    <n v="50069"/>
    <n v="50069"/>
    <n v="0"/>
    <x v="4"/>
  </r>
  <r>
    <s v="COMPANHIA PROVINCIA DE SECURITIZAÇÃO"/>
    <s v="COMPANHIA PROVINCIA DE SECURITIZAÇÃO"/>
    <s v="Itaú PS"/>
    <n v="6327"/>
    <x v="4"/>
    <x v="44"/>
    <s v="SISPAG TRANSF TITULARID"/>
    <n v="6327"/>
    <n v="0"/>
    <n v="-4581.99"/>
    <n v="-4581.99"/>
    <n v="4581.99"/>
    <n v="0"/>
    <x v="4"/>
  </r>
  <r>
    <s v="COMPANHIA PROVINCIA DE SECURITIZAÇÃO"/>
    <s v="COMPANHIA PROVINCIA DE SECURITIZAÇÃO"/>
    <s v="Itaú PS"/>
    <n v="6327"/>
    <x v="4"/>
    <x v="44"/>
    <s v="REND PAGO APLIC AUT MAIS"/>
    <s v=""/>
    <n v="5.41"/>
    <n v="0"/>
    <n v="5.41"/>
    <n v="5.41"/>
    <n v="0"/>
    <x v="4"/>
  </r>
  <r>
    <s v="MF7 JOAO GABRIEL INC SPE LTDA"/>
    <s v="MF7 JOAO GABRIEL INC SPE LTDA"/>
    <s v="Caixa"/>
    <n v="2926"/>
    <x v="1"/>
    <x v="45"/>
    <s v="CRED TEV"/>
    <n v="121153"/>
    <n v="6000"/>
    <n v="0"/>
    <n v="6000"/>
    <n v="6000"/>
    <n v="0"/>
    <x v="5"/>
  </r>
  <r>
    <s v="MF7 JOAO GABRIEL INC SPE LTDA"/>
    <s v="MF7 JOAO GABRIEL INC SPE LTDA"/>
    <s v="Caixa"/>
    <n v="2926"/>
    <x v="1"/>
    <x v="45"/>
    <s v="TEV MESM T"/>
    <n v="121038"/>
    <n v="0"/>
    <n v="-543500"/>
    <n v="-543500"/>
    <n v="543500"/>
    <n v="0"/>
    <x v="5"/>
  </r>
  <r>
    <s v="MF7 JOAO GABRIEL INC SPE LTDA"/>
    <s v="MF7 JOAO GABRIEL INC SPE LTDA"/>
    <s v="Caixa"/>
    <n v="2926"/>
    <x v="1"/>
    <x v="45"/>
    <s v="TEV MESM T"/>
    <n v="121300"/>
    <n v="0"/>
    <n v="-6000"/>
    <n v="-6000"/>
    <n v="6000"/>
    <n v="0"/>
    <x v="5"/>
  </r>
  <r>
    <s v="MF7 JOAO GABRIEL INC SPE LTDA"/>
    <s v="MF7 JOAO GABRIEL INC SPE LTDA"/>
    <s v="Caixa"/>
    <n v="2926"/>
    <x v="1"/>
    <x v="45"/>
    <s v="RESG AUTOM"/>
    <n v="727220"/>
    <n v="543500"/>
    <n v="0"/>
    <n v="543500"/>
    <n v="543500"/>
    <n v="0"/>
    <x v="5"/>
  </r>
  <r>
    <s v="MF7 JOAO GABRIEL INC SPE LTDA"/>
    <s v="MF7 JOAO GABRIEL INC SPE LTDA"/>
    <s v="Caixa"/>
    <n v="2926"/>
    <x v="1"/>
    <x v="46"/>
    <s v="CRED TEV"/>
    <n v="131358"/>
    <n v="120000"/>
    <n v="0"/>
    <n v="120000"/>
    <n v="120000"/>
    <n v="0"/>
    <x v="5"/>
  </r>
  <r>
    <s v="MF7 JOAO GABRIEL INC SPE LTDA"/>
    <s v="MF7 JOAO GABRIEL INC SPE LTDA"/>
    <s v="Caixa"/>
    <n v="2926"/>
    <x v="1"/>
    <x v="46"/>
    <s v="TEV MESM T"/>
    <n v="131422"/>
    <n v="0"/>
    <n v="-120000"/>
    <n v="-120000"/>
    <n v="120000"/>
    <n v="0"/>
    <x v="5"/>
  </r>
  <r>
    <s v="MF7 JOAO GABRIEL INC SPE LTDA"/>
    <s v="MF7 JOAO GABRIEL INC SPE LTDA"/>
    <s v="Caixa"/>
    <n v="2926"/>
    <x v="1"/>
    <x v="47"/>
    <s v="CRED TEV"/>
    <n v="161334"/>
    <n v="12000"/>
    <n v="0"/>
    <n v="12000"/>
    <n v="12000"/>
    <n v="0"/>
    <x v="5"/>
  </r>
  <r>
    <s v="MF7 JOAO GABRIEL INC SPE LTDA"/>
    <s v="MF7 JOAO GABRIEL INC SPE LTDA"/>
    <s v="Caixa"/>
    <n v="2926"/>
    <x v="1"/>
    <x v="47"/>
    <s v="TEV MESM T"/>
    <n v="161351"/>
    <n v="0"/>
    <n v="-12000"/>
    <n v="-12000"/>
    <n v="12000"/>
    <n v="0"/>
    <x v="5"/>
  </r>
  <r>
    <s v="MF7 JOAO GABRIEL INC SPE LTDA"/>
    <s v="MF7 JOAO GABRIEL INC SPE LTDA"/>
    <s v="Caixa"/>
    <n v="2926"/>
    <x v="1"/>
    <x v="48"/>
    <s v="CRED PIX"/>
    <n v="261237"/>
    <n v="1602617.6"/>
    <n v="0"/>
    <n v="1602617.6"/>
    <n v="1602617.6"/>
    <n v="0"/>
    <x v="5"/>
  </r>
  <r>
    <s v="MF7 JOAO GABRIEL INC SPE LTDA"/>
    <s v="MF7 JOAO GABRIEL INC SPE LTDA"/>
    <s v="Caixa"/>
    <n v="2926"/>
    <x v="1"/>
    <x v="48"/>
    <s v="DB CEST PJ"/>
    <n v="112022"/>
    <n v="0"/>
    <n v="-69"/>
    <n v="-69"/>
    <n v="69"/>
    <n v="0"/>
    <x v="5"/>
  </r>
  <r>
    <s v="MF7 JOAO GABRIEL INC SPE LTDA"/>
    <s v="MF7 JOAO GABRIEL INC SPE LTDA"/>
    <s v="Caixa"/>
    <n v="2926"/>
    <x v="1"/>
    <x v="49"/>
    <s v="TEV MESM T"/>
    <n v="280847"/>
    <n v="0"/>
    <n v="-100000"/>
    <n v="-100000"/>
    <n v="100000"/>
    <n v="0"/>
    <x v="5"/>
  </r>
  <r>
    <s v="MF7 JOAO GABRIEL INC SPE LTDA"/>
    <s v="MF7 JOAO GABRIEL INC SPE LTDA"/>
    <s v="Caixa"/>
    <n v="2926"/>
    <x v="0"/>
    <x v="50"/>
    <s v="ENVIO PIX"/>
    <s v="050816"/>
    <n v="0"/>
    <n v="-532"/>
    <n v="-532"/>
    <n v="532"/>
    <n v="0"/>
    <x v="5"/>
  </r>
  <r>
    <s v="MF7 JOAO GABRIEL INC SPE LTDA"/>
    <s v="MF7 JOAO GABRIEL INC SPE LTDA"/>
    <s v="Caixa"/>
    <n v="2926"/>
    <x v="0"/>
    <x v="51"/>
    <s v="ENVIO PIX"/>
    <s v="070922"/>
    <n v="0"/>
    <n v="-835.94"/>
    <n v="-835.94"/>
    <n v="835.94"/>
    <n v="0"/>
    <x v="5"/>
  </r>
  <r>
    <s v="MF7 JOAO GABRIEL INC SPE LTDA"/>
    <s v="MF7 JOAO GABRIEL INC SPE LTDA"/>
    <s v="Caixa"/>
    <n v="2926"/>
    <x v="0"/>
    <x v="45"/>
    <s v="CRED TEV"/>
    <n v="121038"/>
    <n v="543500"/>
    <n v="0"/>
    <n v="543500"/>
    <n v="543500"/>
    <n v="0"/>
    <x v="5"/>
  </r>
  <r>
    <s v="MF7 JOAO GABRIEL INC SPE LTDA"/>
    <s v="MF7 JOAO GABRIEL INC SPE LTDA"/>
    <s v="Caixa"/>
    <n v="2926"/>
    <x v="0"/>
    <x v="45"/>
    <s v="CRED TEV"/>
    <n v="121300"/>
    <n v="6000"/>
    <n v="0"/>
    <n v="6000"/>
    <n v="6000"/>
    <n v="0"/>
    <x v="5"/>
  </r>
  <r>
    <s v="MF7 JOAO GABRIEL INC SPE LTDA"/>
    <s v="MF7 JOAO GABRIEL INC SPE LTDA"/>
    <s v="Caixa"/>
    <n v="2926"/>
    <x v="0"/>
    <x v="45"/>
    <s v="PG PREFEIT"/>
    <n v="706837"/>
    <n v="0"/>
    <n v="-34875"/>
    <n v="-34875"/>
    <n v="34875"/>
    <n v="0"/>
    <x v="5"/>
  </r>
  <r>
    <s v="MF7 JOAO GABRIEL INC SPE LTDA"/>
    <s v="MF7 JOAO GABRIEL INC SPE LTDA"/>
    <s v="Caixa"/>
    <n v="2926"/>
    <x v="0"/>
    <x v="45"/>
    <s v="PAG BOLETO"/>
    <n v="785731"/>
    <n v="0"/>
    <n v="-4469.45"/>
    <n v="-4469.45"/>
    <n v="4469.45"/>
    <n v="0"/>
    <x v="5"/>
  </r>
  <r>
    <s v="MF7 JOAO GABRIEL INC SPE LTDA"/>
    <s v="MF7 JOAO GABRIEL INC SPE LTDA"/>
    <s v="Caixa"/>
    <n v="2926"/>
    <x v="0"/>
    <x v="45"/>
    <s v="PAG BOLETO"/>
    <n v="790468"/>
    <n v="0"/>
    <n v="-4249.47"/>
    <n v="-4249.47"/>
    <n v="4249.47"/>
    <n v="0"/>
    <x v="5"/>
  </r>
  <r>
    <s v="MF7 JOAO GABRIEL INC SPE LTDA"/>
    <s v="MF7 JOAO GABRIEL INC SPE LTDA"/>
    <s v="Caixa"/>
    <n v="2926"/>
    <x v="0"/>
    <x v="45"/>
    <s v="PAG BOLETO"/>
    <n v="793920"/>
    <n v="0"/>
    <n v="-623.30999999999995"/>
    <n v="-623.30999999999995"/>
    <n v="623.30999999999995"/>
    <n v="0"/>
    <x v="5"/>
  </r>
  <r>
    <s v="MF7 JOAO GABRIEL INC SPE LTDA"/>
    <s v="MF7 JOAO GABRIEL INC SPE LTDA"/>
    <s v="Caixa"/>
    <n v="2926"/>
    <x v="0"/>
    <x v="45"/>
    <s v="PAG BOLETO"/>
    <n v="966935"/>
    <n v="0"/>
    <n v="-3726.16"/>
    <n v="-3726.16"/>
    <n v="3726.16"/>
    <n v="0"/>
    <x v="5"/>
  </r>
  <r>
    <s v="MF7 JOAO GABRIEL INC SPE LTDA"/>
    <s v="MF7 JOAO GABRIEL INC SPE LTDA"/>
    <s v="Caixa"/>
    <n v="2926"/>
    <x v="0"/>
    <x v="45"/>
    <s v="PAG BOLETO"/>
    <n v="969275"/>
    <n v="0"/>
    <n v="-4249.47"/>
    <n v="-4249.47"/>
    <n v="4249.47"/>
    <n v="0"/>
    <x v="5"/>
  </r>
  <r>
    <s v="MF7 JOAO GABRIEL INC SPE LTDA"/>
    <s v="MF7 JOAO GABRIEL INC SPE LTDA"/>
    <s v="Caixa"/>
    <n v="2926"/>
    <x v="0"/>
    <x v="45"/>
    <s v="ENVIO TED"/>
    <n v="139964"/>
    <n v="0"/>
    <n v="-500000"/>
    <n v="-500000"/>
    <n v="500000"/>
    <n v="0"/>
    <x v="5"/>
  </r>
  <r>
    <s v="MF7 JOAO GABRIEL INC SPE LTDA"/>
    <s v="MF7 JOAO GABRIEL INC SPE LTDA"/>
    <s v="Caixa"/>
    <n v="2926"/>
    <x v="0"/>
    <x v="46"/>
    <s v="CRED TEV"/>
    <n v="131422"/>
    <n v="120000"/>
    <n v="0"/>
    <n v="120000"/>
    <n v="120000"/>
    <n v="0"/>
    <x v="5"/>
  </r>
  <r>
    <s v="MF7 JOAO GABRIEL INC SPE LTDA"/>
    <s v="MF7 JOAO GABRIEL INC SPE LTDA"/>
    <s v="Caixa"/>
    <n v="2926"/>
    <x v="0"/>
    <x v="46"/>
    <s v="PG PREFEIT"/>
    <n v="344825"/>
    <n v="0"/>
    <n v="-95400"/>
    <n v="-95400"/>
    <n v="95400"/>
    <n v="0"/>
    <x v="5"/>
  </r>
  <r>
    <s v="MF7 JOAO GABRIEL INC SPE LTDA"/>
    <s v="MF7 JOAO GABRIEL INC SPE LTDA"/>
    <s v="Caixa"/>
    <n v="2926"/>
    <x v="0"/>
    <x v="46"/>
    <s v="ENVIO TED"/>
    <n v="153440"/>
    <n v="0"/>
    <n v="-8899.5499999999993"/>
    <n v="-8899.5499999999993"/>
    <n v="8899.5499999999993"/>
    <n v="0"/>
    <x v="5"/>
  </r>
  <r>
    <s v="MF7 JOAO GABRIEL INC SPE LTDA"/>
    <s v="MF7 JOAO GABRIEL INC SPE LTDA"/>
    <s v="Caixa"/>
    <n v="2926"/>
    <x v="0"/>
    <x v="46"/>
    <s v="ENVIO TED"/>
    <n v="166190"/>
    <n v="0"/>
    <n v="-13930.39"/>
    <n v="-13930.39"/>
    <n v="13930.39"/>
    <n v="0"/>
    <x v="5"/>
  </r>
  <r>
    <s v="MF7 JOAO GABRIEL INC SPE LTDA"/>
    <s v="MF7 JOAO GABRIEL INC SPE LTDA"/>
    <s v="Caixa"/>
    <n v="2926"/>
    <x v="0"/>
    <x v="46"/>
    <s v="DOC/TED INTERNET"/>
    <n v="153440"/>
    <n v="0"/>
    <n v="-11"/>
    <n v="-11"/>
    <n v="11"/>
    <n v="0"/>
    <x v="5"/>
  </r>
  <r>
    <s v="MF7 JOAO GABRIEL INC SPE LTDA"/>
    <s v="MF7 JOAO GABRIEL INC SPE LTDA"/>
    <s v="Caixa"/>
    <n v="2926"/>
    <x v="0"/>
    <x v="46"/>
    <s v="DOC/TED INTERNET"/>
    <n v="166190"/>
    <n v="0"/>
    <n v="-11"/>
    <n v="-11"/>
    <n v="11"/>
    <n v="0"/>
    <x v="5"/>
  </r>
  <r>
    <s v="MF7 JOAO GABRIEL INC SPE LTDA"/>
    <s v="MF7 JOAO GABRIEL INC SPE LTDA"/>
    <s v="Caixa"/>
    <n v="2926"/>
    <x v="0"/>
    <x v="47"/>
    <s v="CRED TEV"/>
    <n v="161351"/>
    <n v="12000"/>
    <n v="0"/>
    <n v="12000"/>
    <n v="12000"/>
    <n v="0"/>
    <x v="5"/>
  </r>
  <r>
    <s v="MF7 JOAO GABRIEL INC SPE LTDA"/>
    <s v="MF7 JOAO GABRIEL INC SPE LTDA"/>
    <s v="Caixa"/>
    <n v="2926"/>
    <x v="0"/>
    <x v="47"/>
    <s v="PAG BOLETO"/>
    <n v="336271"/>
    <n v="0"/>
    <n v="-10000"/>
    <n v="-10000"/>
    <n v="10000"/>
    <n v="0"/>
    <x v="5"/>
  </r>
  <r>
    <s v="MF7 JOAO GABRIEL INC SPE LTDA"/>
    <s v="MF7 JOAO GABRIEL INC SPE LTDA"/>
    <s v="Caixa"/>
    <n v="2926"/>
    <x v="0"/>
    <x v="47"/>
    <s v="DEB.AUTOR."/>
    <s v="002926"/>
    <n v="0"/>
    <n v="-2768.4"/>
    <n v="-2768.4"/>
    <n v="2768.4"/>
    <n v="0"/>
    <x v="5"/>
  </r>
  <r>
    <s v="MF7 JOAO GABRIEL INC SPE LTDA"/>
    <s v="MF7 JOAO GABRIEL INC SPE LTDA"/>
    <s v="Caixa"/>
    <n v="2926"/>
    <x v="0"/>
    <x v="48"/>
    <s v="DB CEST PJ"/>
    <n v="112022"/>
    <n v="0"/>
    <n v="-51.75"/>
    <n v="-51.75"/>
    <n v="51.75"/>
    <n v="0"/>
    <x v="5"/>
  </r>
  <r>
    <s v="MF7 JOAO GABRIEL INC SPE LTDA"/>
    <s v="MF7 JOAO GABRIEL INC SPE LTDA"/>
    <s v="Caixa"/>
    <n v="2926"/>
    <x v="0"/>
    <x v="49"/>
    <s v="CRED TEV"/>
    <n v="280847"/>
    <n v="100000"/>
    <n v="0"/>
    <n v="100000"/>
    <n v="100000"/>
    <n v="0"/>
    <x v="5"/>
  </r>
  <r>
    <s v="MF7 JOAO GABRIEL INC SPE LTDA"/>
    <s v="MF7 JOAO GABRIEL INC SPE LTDA"/>
    <s v="Caixa"/>
    <n v="2926"/>
    <x v="0"/>
    <x v="49"/>
    <s v="ENVIO TED"/>
    <n v="123738"/>
    <n v="0"/>
    <n v="-97543.79"/>
    <n v="-97543.79"/>
    <n v="97543.79"/>
    <n v="0"/>
    <x v="5"/>
  </r>
  <r>
    <s v="MF7 JOAO GABRIEL INC SPE LTDA"/>
    <s v="MF7 JOAO GABRIEL INC SPE LTDA"/>
    <s v="Caixa"/>
    <n v="2926"/>
    <x v="0"/>
    <x v="49"/>
    <s v="DOC/TED INTERNET"/>
    <n v="123738"/>
    <n v="0"/>
    <n v="-11"/>
    <n v="-11"/>
    <n v="11"/>
    <n v="0"/>
    <x v="5"/>
  </r>
  <r>
    <s v="MF7 ARUJA INCORPORADORA SPE LTDA"/>
    <s v="MF7 ARUJA INCORPORADORA SPE LTDA"/>
    <s v="Caixa"/>
    <n v="2926"/>
    <x v="3"/>
    <x v="52"/>
    <s v="CRED TEV"/>
    <s v="010747"/>
    <n v="12000"/>
    <n v="0"/>
    <n v="12000"/>
    <n v="12000"/>
    <n v="0"/>
    <x v="5"/>
  </r>
  <r>
    <s v="MF7 ARUJA INCORPORADORA SPE LTDA"/>
    <s v="MF7 ARUJA INCORPORADORA SPE LTDA"/>
    <s v="Caixa"/>
    <n v="2926"/>
    <x v="3"/>
    <x v="52"/>
    <s v="CRED TEV"/>
    <s v="011300"/>
    <n v="12000"/>
    <n v="0"/>
    <n v="12000"/>
    <n v="12000"/>
    <n v="0"/>
    <x v="5"/>
  </r>
  <r>
    <s v="MF7 ARUJA INCORPORADORA SPE LTDA"/>
    <s v="MF7 ARUJA INCORPORADORA SPE LTDA"/>
    <s v="Caixa"/>
    <n v="2926"/>
    <x v="3"/>
    <x v="52"/>
    <s v="CRED TEV"/>
    <s v="011534"/>
    <n v="27000"/>
    <n v="0"/>
    <n v="27000"/>
    <n v="27000"/>
    <n v="0"/>
    <x v="5"/>
  </r>
  <r>
    <s v="MF7 ARUJA INCORPORADORA SPE LTDA"/>
    <s v="MF7 ARUJA INCORPORADORA SPE LTDA"/>
    <s v="Caixa"/>
    <n v="2926"/>
    <x v="3"/>
    <x v="52"/>
    <s v="PAG BOLETO"/>
    <n v="276710"/>
    <n v="0"/>
    <n v="-11925"/>
    <n v="-11925"/>
    <n v="11925"/>
    <n v="0"/>
    <x v="5"/>
  </r>
  <r>
    <s v="MF7 ARUJA INCORPORADORA SPE LTDA"/>
    <s v="MF7 ARUJA INCORPORADORA SPE LTDA"/>
    <s v="Caixa"/>
    <n v="2926"/>
    <x v="3"/>
    <x v="52"/>
    <s v="PAG BOLETO"/>
    <n v="463948"/>
    <n v="0"/>
    <n v="-13084.78"/>
    <n v="-13084.78"/>
    <n v="13084.78"/>
    <n v="0"/>
    <x v="5"/>
  </r>
  <r>
    <s v="MF7 ARUJA INCORPORADORA SPE LTDA"/>
    <s v="MF7 ARUJA INCORPORADORA SPE LTDA"/>
    <s v="Caixa"/>
    <n v="2926"/>
    <x v="3"/>
    <x v="52"/>
    <s v="ENVIO TED"/>
    <n v="175251"/>
    <n v="0"/>
    <n v="-26209.35"/>
    <n v="-26209.35"/>
    <n v="26209.35"/>
    <n v="0"/>
    <x v="5"/>
  </r>
  <r>
    <s v="MF7 ARUJA INCORPORADORA SPE LTDA"/>
    <s v="MF7 ARUJA INCORPORADORA SPE LTDA"/>
    <s v="Caixa"/>
    <n v="2926"/>
    <x v="3"/>
    <x v="50"/>
    <s v="ENVIO PIX"/>
    <s v="050817"/>
    <n v="0"/>
    <n v="-448"/>
    <n v="-448"/>
    <n v="448"/>
    <n v="0"/>
    <x v="5"/>
  </r>
  <r>
    <s v="MF7 ARUJA INCORPORADORA SPE LTDA"/>
    <s v="MF7 ARUJA INCORPORADORA SPE LTDA"/>
    <s v="Caixa"/>
    <n v="2926"/>
    <x v="3"/>
    <x v="53"/>
    <s v="CRED TEV"/>
    <s v="060934"/>
    <n v="15000"/>
    <n v="0"/>
    <n v="15000"/>
    <n v="15000"/>
    <n v="0"/>
    <x v="5"/>
  </r>
  <r>
    <s v="MF7 ARUJA INCORPORADORA SPE LTDA"/>
    <s v="MF7 ARUJA INCORPORADORA SPE LTDA"/>
    <s v="Caixa"/>
    <n v="2926"/>
    <x v="3"/>
    <x v="53"/>
    <s v="PAG BOLETO"/>
    <n v="196790"/>
    <n v="0"/>
    <n v="-13084.78"/>
    <n v="-13084.78"/>
    <n v="13084.78"/>
    <n v="0"/>
    <x v="5"/>
  </r>
  <r>
    <s v="MF7 ARUJA INCORPORADORA SPE LTDA"/>
    <s v="MF7 ARUJA INCORPORADORA SPE LTDA"/>
    <s v="Caixa"/>
    <n v="2926"/>
    <x v="3"/>
    <x v="47"/>
    <s v="PAG BOLETO"/>
    <s v="053941"/>
    <n v="0"/>
    <n v="-3450"/>
    <n v="-3450"/>
    <n v="3450"/>
    <n v="0"/>
    <x v="5"/>
  </r>
  <r>
    <s v="MF7 ARUJA INCORPORADORA SPE LTDA"/>
    <s v="MF7 ARUJA INCORPORADORA SPE LTDA"/>
    <s v="Caixa"/>
    <n v="2926"/>
    <x v="3"/>
    <x v="47"/>
    <s v="ENVIO PIX"/>
    <n v="160741"/>
    <n v="0"/>
    <n v="-161.5"/>
    <n v="-161.5"/>
    <n v="161.5"/>
    <n v="0"/>
    <x v="5"/>
  </r>
  <r>
    <s v="MF7 ARUJA INCORPORADORA SPE LTDA"/>
    <s v="MF7 ARUJA INCORPORADORA SPE LTDA"/>
    <s v="Caixa"/>
    <n v="2926"/>
    <x v="3"/>
    <x v="54"/>
    <s v="ENVIO PIX"/>
    <n v="200746"/>
    <n v="0"/>
    <n v="-66.67"/>
    <n v="-66.67"/>
    <n v="66.67"/>
    <n v="0"/>
    <x v="5"/>
  </r>
  <r>
    <s v="MF7 ARUJA INCORPORADORA SPE LTDA"/>
    <s v="MF7 ARUJA INCORPORADORA SPE LTDA"/>
    <s v="Caixa"/>
    <n v="2926"/>
    <x v="3"/>
    <x v="55"/>
    <s v="CRED TEV"/>
    <n v="220923"/>
    <n v="4000"/>
    <n v="0"/>
    <n v="4000"/>
    <n v="4000"/>
    <n v="0"/>
    <x v="5"/>
  </r>
  <r>
    <s v="MF7 ARUJA INCORPORADORA SPE LTDA"/>
    <s v="MF7 ARUJA INCORPORADORA SPE LTDA"/>
    <s v="Caixa"/>
    <n v="2926"/>
    <x v="3"/>
    <x v="55"/>
    <s v="ENVIO PIX"/>
    <n v="220944"/>
    <n v="0"/>
    <n v="-2750"/>
    <n v="-2750"/>
    <n v="2750"/>
    <n v="0"/>
    <x v="5"/>
  </r>
  <r>
    <s v="MF7 ARUJA INCORPORADORA SPE LTDA"/>
    <s v="MF7 ARUJA INCORPORADORA SPE LTDA"/>
    <s v="Caixa"/>
    <n v="2926"/>
    <x v="3"/>
    <x v="48"/>
    <s v="DB CEST PJ"/>
    <n v="112022"/>
    <n v="0"/>
    <n v="-34.5"/>
    <n v="-34.5"/>
    <n v="34.5"/>
    <n v="0"/>
    <x v="5"/>
  </r>
  <r>
    <s v="MF7 ARUJA INCORPORADORA SPE LTDA"/>
    <s v="MF7 ARUJA INCORPORADORA SPE LTDA"/>
    <s v="Caixa"/>
    <n v="2926"/>
    <x v="3"/>
    <x v="49"/>
    <s v="CRED TEV"/>
    <n v="280853"/>
    <n v="70000"/>
    <n v="0"/>
    <n v="70000"/>
    <n v="70000"/>
    <n v="0"/>
    <x v="5"/>
  </r>
  <r>
    <s v="MF7 ARUJA INCORPORADORA SPE LTDA"/>
    <s v="MF7 ARUJA INCORPORADORA SPE LTDA"/>
    <s v="Caixa"/>
    <n v="2926"/>
    <x v="3"/>
    <x v="49"/>
    <s v="ENVIO TED"/>
    <n v="122869"/>
    <n v="0"/>
    <n v="-65842.06"/>
    <n v="-65842.06"/>
    <n v="65842.06"/>
    <n v="0"/>
    <x v="5"/>
  </r>
  <r>
    <s v="MF7 ARUJA INCORPORADORA SPE LTDA"/>
    <s v="MF7 ARUJA INCORPORADORA SPE LTDA"/>
    <s v="Caixa"/>
    <n v="2926"/>
    <x v="3"/>
    <x v="49"/>
    <s v="DOC/TED INTERNET"/>
    <n v="122869"/>
    <n v="0"/>
    <n v="-11"/>
    <n v="-11"/>
    <n v="11"/>
    <n v="0"/>
    <x v="5"/>
  </r>
  <r>
    <s v="MF7 ARUJA INCORPORADORA SPE LTDA"/>
    <s v="MF7 ARUJA INCORPORADORA SPE LTDA"/>
    <s v="Caixa"/>
    <n v="2926"/>
    <x v="2"/>
    <x v="52"/>
    <s v="TEV MESM T"/>
    <s v="010747"/>
    <n v="0"/>
    <n v="-12000"/>
    <n v="-12000"/>
    <n v="12000"/>
    <n v="0"/>
    <x v="5"/>
  </r>
  <r>
    <s v="MF7 ARUJA INCORPORADORA SPE LTDA"/>
    <s v="MF7 ARUJA INCORPORADORA SPE LTDA"/>
    <s v="Caixa"/>
    <n v="2926"/>
    <x v="2"/>
    <x v="52"/>
    <s v="TEV MESM T"/>
    <s v="011300"/>
    <n v="0"/>
    <n v="-12000"/>
    <n v="-12000"/>
    <n v="12000"/>
    <n v="0"/>
    <x v="5"/>
  </r>
  <r>
    <s v="MF7 ARUJA INCORPORADORA SPE LTDA"/>
    <s v="MF7 ARUJA INCORPORADORA SPE LTDA"/>
    <s v="Caixa"/>
    <n v="2926"/>
    <x v="2"/>
    <x v="52"/>
    <s v="TEV MESM T"/>
    <s v="011534"/>
    <n v="0"/>
    <n v="-27000"/>
    <n v="-27000"/>
    <n v="27000"/>
    <n v="0"/>
    <x v="5"/>
  </r>
  <r>
    <s v="MF7 ARUJA INCORPORADORA SPE LTDA"/>
    <s v="MF7 ARUJA INCORPORADORA SPE LTDA"/>
    <s v="Caixa"/>
    <n v="2926"/>
    <x v="2"/>
    <x v="52"/>
    <s v="TR TEV IBC"/>
    <s v="000140"/>
    <n v="0"/>
    <n v="-1.3"/>
    <n v="-1.3"/>
    <n v="1.3"/>
    <n v="0"/>
    <x v="5"/>
  </r>
  <r>
    <s v="MF7 ARUJA INCORPORADORA SPE LTDA"/>
    <s v="MF7 ARUJA INCORPORADORA SPE LTDA"/>
    <s v="Caixa"/>
    <n v="2926"/>
    <x v="2"/>
    <x v="52"/>
    <s v="TR TEV IBC"/>
    <s v="000140"/>
    <n v="0"/>
    <n v="-1.3"/>
    <n v="-1.3"/>
    <n v="1.3"/>
    <n v="0"/>
    <x v="5"/>
  </r>
  <r>
    <s v="MF7 ARUJA INCORPORADORA SPE LTDA"/>
    <s v="MF7 ARUJA INCORPORADORA SPE LTDA"/>
    <s v="Caixa"/>
    <n v="2926"/>
    <x v="2"/>
    <x v="52"/>
    <s v="TR TEV IBC"/>
    <s v="000140"/>
    <n v="0"/>
    <n v="-1.3"/>
    <n v="-1.3"/>
    <n v="1.3"/>
    <n v="0"/>
    <x v="5"/>
  </r>
  <r>
    <s v="MF7 ARUJA INCORPORADORA SPE LTDA"/>
    <s v="MF7 ARUJA INCORPORADORA SPE LTDA"/>
    <s v="Caixa"/>
    <n v="2926"/>
    <x v="2"/>
    <x v="52"/>
    <s v="RESG AUTOM"/>
    <n v="727220"/>
    <n v="51003.9"/>
    <n v="0"/>
    <n v="51003.9"/>
    <n v="51003.9"/>
    <n v="0"/>
    <x v="5"/>
  </r>
  <r>
    <s v="MF7 ARUJA INCORPORADORA SPE LTDA"/>
    <s v="MF7 ARUJA INCORPORADORA SPE LTDA"/>
    <s v="Caixa"/>
    <n v="2926"/>
    <x v="2"/>
    <x v="53"/>
    <s v="TEV MESM T"/>
    <s v="060934"/>
    <n v="0"/>
    <n v="-15000"/>
    <n v="-15000"/>
    <n v="15000"/>
    <n v="0"/>
    <x v="5"/>
  </r>
  <r>
    <s v="MF7 ARUJA INCORPORADORA SPE LTDA"/>
    <s v="MF7 ARUJA INCORPORADORA SPE LTDA"/>
    <s v="Caixa"/>
    <n v="2926"/>
    <x v="2"/>
    <x v="53"/>
    <s v="TR TEV IBC"/>
    <s v="000140"/>
    <n v="0"/>
    <n v="-1.3"/>
    <n v="-1.3"/>
    <n v="1.3"/>
    <n v="0"/>
    <x v="5"/>
  </r>
  <r>
    <s v="MF7 ARUJA INCORPORADORA SPE LTDA"/>
    <s v="MF7 ARUJA INCORPORADORA SPE LTDA"/>
    <s v="Caixa"/>
    <n v="2926"/>
    <x v="2"/>
    <x v="53"/>
    <s v="RESG AUTOM"/>
    <n v="727220"/>
    <n v="15001.3"/>
    <n v="0"/>
    <n v="15001.3"/>
    <n v="15001.3"/>
    <n v="0"/>
    <x v="5"/>
  </r>
  <r>
    <s v="MF7 ARUJA INCORPORADORA SPE LTDA"/>
    <s v="MF7 ARUJA INCORPORADORA SPE LTDA"/>
    <s v="Caixa"/>
    <n v="2926"/>
    <x v="2"/>
    <x v="55"/>
    <s v="TEV MESM T"/>
    <n v="220923"/>
    <n v="0"/>
    <n v="-4000"/>
    <n v="-4000"/>
    <n v="4000"/>
    <n v="0"/>
    <x v="5"/>
  </r>
  <r>
    <s v="MF7 ARUJA INCORPORADORA SPE LTDA"/>
    <s v="MF7 ARUJA INCORPORADORA SPE LTDA"/>
    <s v="Caixa"/>
    <n v="2926"/>
    <x v="2"/>
    <x v="55"/>
    <s v="TR TEV IBC"/>
    <s v="000140"/>
    <n v="0"/>
    <n v="-1.3"/>
    <n v="-1.3"/>
    <n v="1.3"/>
    <n v="0"/>
    <x v="5"/>
  </r>
  <r>
    <s v="MF7 ARUJA INCORPORADORA SPE LTDA"/>
    <s v="MF7 ARUJA INCORPORADORA SPE LTDA"/>
    <s v="Caixa"/>
    <n v="2926"/>
    <x v="2"/>
    <x v="55"/>
    <s v="RESG AUTOM"/>
    <n v="727220"/>
    <n v="4001.3"/>
    <n v="0"/>
    <n v="4001.3"/>
    <n v="4001.3"/>
    <n v="0"/>
    <x v="5"/>
  </r>
  <r>
    <s v="MF7 ARUJA INCORPORADORA SPE LTDA"/>
    <s v="MF7 ARUJA INCORPORADORA SPE LTDA"/>
    <s v="Caixa"/>
    <n v="2926"/>
    <x v="2"/>
    <x v="48"/>
    <s v="CRED PIX"/>
    <n v="261237"/>
    <n v="931218.24"/>
    <n v="0"/>
    <n v="931218.24"/>
    <n v="931218.24"/>
    <n v="0"/>
    <x v="5"/>
  </r>
  <r>
    <s v="MF7 ARUJA INCORPORADORA SPE LTDA"/>
    <s v="MF7 ARUJA INCORPORADORA SPE LTDA"/>
    <s v="Caixa"/>
    <n v="2926"/>
    <x v="2"/>
    <x v="48"/>
    <s v="MANUT CTA"/>
    <s v="000000"/>
    <n v="0"/>
    <n v="-55"/>
    <n v="-55"/>
    <n v="55"/>
    <n v="0"/>
    <x v="5"/>
  </r>
  <r>
    <s v="MF7 ARUJA INCORPORADORA SPE LTDA"/>
    <s v="MF7 ARUJA INCORPORADORA SPE LTDA"/>
    <s v="Caixa"/>
    <n v="2926"/>
    <x v="2"/>
    <x v="49"/>
    <s v="TEV MESM T"/>
    <n v="280853"/>
    <n v="0"/>
    <n v="-70000"/>
    <n v="-70000"/>
    <n v="70000"/>
    <n v="0"/>
    <x v="5"/>
  </r>
  <r>
    <s v="MF7 ARUJA INCORPORADORA SPE LTDA"/>
    <s v="MF7 ARUJA INCORPORADORA SPE LTDA"/>
    <s v="Caixa"/>
    <n v="2926"/>
    <x v="2"/>
    <x v="49"/>
    <s v="TR TEV IBC"/>
    <s v="000140"/>
    <n v="0"/>
    <n v="-1.3"/>
    <n v="-1.3"/>
    <n v="1.3"/>
    <n v="0"/>
    <x v="5"/>
  </r>
  <r>
    <s v="COMPANHIA PROVINCIA DE SECURITIZAÇÃO"/>
    <s v="COMPANHIA PROVINCIA DE SECURITIZAÇÃO"/>
    <s v="Itaú PS"/>
    <n v="6327"/>
    <x v="4"/>
    <x v="56"/>
    <s v="TAR MANUT CONTA    11/22"/>
    <n v="6327"/>
    <n v="0"/>
    <n v="-61"/>
    <n v="-61"/>
    <n v="61"/>
    <n v="0"/>
    <x v="5"/>
  </r>
  <r>
    <s v="COMPANHIA PROVINCIA DE SECURITIZAÇÃO"/>
    <s v="COMPANHIA PROVINCIA DE SECURITIZAÇÃO"/>
    <s v="Itaú PS"/>
    <n v="6327"/>
    <x v="4"/>
    <x v="56"/>
    <s v="TAR PIX PGTO TRANSF"/>
    <n v="6327"/>
    <n v="0"/>
    <n v="-1.5"/>
    <n v="-1.5"/>
    <n v="1.5"/>
    <n v="0"/>
    <x v="5"/>
  </r>
  <r>
    <s v="COMPANHIA PROVINCIA DE SECURITIZAÇÃO"/>
    <s v="COMPANHIA PROVINCIA DE SECURITIZAÇÃO"/>
    <s v="Itaú PS"/>
    <n v="6327"/>
    <x v="4"/>
    <x v="56"/>
    <s v="REND PAGO APLIC AUT MAIS"/>
    <s v=""/>
    <n v="0.08"/>
    <n v="0"/>
    <n v="0.08"/>
    <n v="0.08"/>
    <n v="0"/>
    <x v="5"/>
  </r>
  <r>
    <s v="COMPANHIA PROVINCIA DE SECURITIZAÇÃO"/>
    <s v="COMPANHIA PROVINCIA DE SECURITIZAÇÃO"/>
    <s v="Itaú PS"/>
    <n v="6327"/>
    <x v="4"/>
    <x v="57"/>
    <s v="SISPAG FORNECEDORES"/>
    <s v=""/>
    <n v="0"/>
    <n v="-7231.87"/>
    <n v="-7231.87"/>
    <n v="7231.87"/>
    <n v="0"/>
    <x v="5"/>
  </r>
  <r>
    <s v="COMPANHIA PROVINCIA DE SECURITIZAÇÃO"/>
    <s v="COMPANHIA PROVINCIA DE SECURITIZAÇÃO"/>
    <s v="Itaú PS"/>
    <n v="6327"/>
    <x v="4"/>
    <x v="57"/>
    <s v="REND PAGO APLIC AUT MAIS"/>
    <s v=""/>
    <n v="11.51"/>
    <n v="0"/>
    <n v="11.51"/>
    <n v="11.51"/>
    <n v="0"/>
    <x v="5"/>
  </r>
  <r>
    <s v="COMPANHIA PROVINCIA DE SECURITIZAÇÃO"/>
    <s v="COMPANHIA PROVINCIA DE SECURITIZAÇÃO"/>
    <s v="Itaú PS"/>
    <n v="6327"/>
    <x v="4"/>
    <x v="58"/>
    <s v="SISPAG TRIBUTOS"/>
    <n v="6327"/>
    <n v="0"/>
    <n v="-7062.12"/>
    <n v="-7062.12"/>
    <n v="7062.12"/>
    <n v="0"/>
    <x v="5"/>
  </r>
  <r>
    <s v="COMPANHIA PROVINCIA DE SECURITIZAÇÃO"/>
    <s v="COMPANHIA PROVINCIA DE SECURITIZAÇÃO"/>
    <s v="Itaú PS"/>
    <n v="6327"/>
    <x v="4"/>
    <x v="58"/>
    <s v="SISPAG TRIBUTOS"/>
    <n v="6327"/>
    <n v="0"/>
    <n v="-1328.64"/>
    <n v="-1328.64"/>
    <n v="1328.64"/>
    <n v="0"/>
    <x v="5"/>
  </r>
  <r>
    <s v="COMPANHIA PROVINCIA DE SECURITIZAÇÃO"/>
    <s v="COMPANHIA PROVINCIA DE SECURITIZAÇÃO"/>
    <s v="Itaú PS"/>
    <n v="6327"/>
    <x v="4"/>
    <x v="58"/>
    <s v="REND PAGO APLIC AUT MAIS"/>
    <s v=""/>
    <n v="16.329999999999998"/>
    <n v="0"/>
    <n v="16.329999999999998"/>
    <n v="16.329999999999998"/>
    <n v="0"/>
    <x v="5"/>
  </r>
  <r>
    <s v="COMPANHIA PROVINCIA DE SECURITIZAÇÃO"/>
    <s v="COMPANHIA PROVINCIA DE SECURITIZAÇÃO"/>
    <s v="Itaú PS"/>
    <n v="6327"/>
    <x v="4"/>
    <x v="59"/>
    <s v="    APLICACAO CDB"/>
    <n v="4175"/>
    <n v="0"/>
    <n v="-305140"/>
    <n v="-305140"/>
    <n v="305140"/>
    <n v="0"/>
    <x v="5"/>
  </r>
  <r>
    <s v="COMPANHIA PROVINCIA DE SECURITIZAÇÃO"/>
    <s v="COMPANHIA PROVINCIA DE SECURITIZAÇÃO"/>
    <s v="Itaú PS"/>
    <n v="6327"/>
    <x v="4"/>
    <x v="59"/>
    <s v="    APLICACAO CDB"/>
    <n v="4175"/>
    <n v="0"/>
    <n v="-240369"/>
    <n v="-240369"/>
    <n v="240369"/>
    <n v="0"/>
    <x v="5"/>
  </r>
  <r>
    <s v="COMPANHIA PROVINCIA DE SECURITIZAÇÃO"/>
    <s v="COMPANHIA PROVINCIA DE SECURITIZAÇÃO"/>
    <s v="Itaú PS"/>
    <n v="6327"/>
    <x v="4"/>
    <x v="59"/>
    <s v="ESTORNO APLICACAO CDB"/>
    <n v="4175"/>
    <n v="305140"/>
    <n v="0"/>
    <n v="305140"/>
    <n v="305140"/>
    <n v="0"/>
    <x v="5"/>
  </r>
  <r>
    <s v="COMPANHIA PROVINCIA DE SECURITIZAÇÃO"/>
    <s v="COMPANHIA PROVINCIA DE SECURITIZAÇÃO"/>
    <s v="Itaú PS"/>
    <n v="6327"/>
    <x v="4"/>
    <x v="59"/>
    <s v="CERT RECEBIVEIS IMOBIL"/>
    <n v="6717"/>
    <n v="5464770.4800000004"/>
    <n v="0"/>
    <n v="5464770.4800000004"/>
    <n v="5464770.4800000004"/>
    <n v="0"/>
    <x v="5"/>
  </r>
  <r>
    <s v="COMPANHIA PROVINCIA DE SECURITIZAÇÃO"/>
    <s v="COMPANHIA PROVINCIA DE SECURITIZAÇÃO"/>
    <s v="Itaú PS"/>
    <n v="6327"/>
    <x v="4"/>
    <x v="55"/>
    <s v="SISPAG FORNECEDORES"/>
    <s v=""/>
    <n v="0"/>
    <n v="-4020"/>
    <n v="-4020"/>
    <n v="4020"/>
    <n v="0"/>
    <x v="5"/>
  </r>
  <r>
    <s v="COMPANHIA PROVINCIA DE SECURITIZAÇÃO"/>
    <s v="COMPANHIA PROVINCIA DE SECURITIZAÇÃO"/>
    <s v="Itaú PS"/>
    <n v="6327"/>
    <x v="4"/>
    <x v="55"/>
    <s v="    APLICACAO CDB"/>
    <n v="4175"/>
    <n v="0"/>
    <n v="-4228412"/>
    <n v="-4228412"/>
    <n v="4228412"/>
    <n v="0"/>
    <x v="5"/>
  </r>
  <r>
    <s v="COMPANHIA PROVINCIA DE SECURITIZAÇÃO"/>
    <s v="COMPANHIA PROVINCIA DE SECURITIZAÇÃO"/>
    <s v="Itaú PS"/>
    <n v="6327"/>
    <x v="4"/>
    <x v="55"/>
    <s v="    APLICACAO CDB"/>
    <n v="4175"/>
    <n v="0"/>
    <n v="-931218"/>
    <n v="-931218"/>
    <n v="931218"/>
    <n v="0"/>
    <x v="5"/>
  </r>
  <r>
    <s v="COMPANHIA PROVINCIA DE SECURITIZAÇÃO"/>
    <s v="COMPANHIA PROVINCIA DE SECURITIZAÇÃO"/>
    <s v="Itaú PS"/>
    <n v="6327"/>
    <x v="4"/>
    <x v="55"/>
    <s v="REND PAGO APLIC AUT MAIS"/>
    <s v=""/>
    <n v="55.5"/>
    <n v="0"/>
    <n v="55.5"/>
    <n v="55.5"/>
    <n v="0"/>
    <x v="5"/>
  </r>
  <r>
    <s v="COMPANHIA PROVINCIA DE SECURITIZAÇÃO"/>
    <s v="COMPANHIA PROVINCIA DE SECURITIZAÇÃO"/>
    <s v="Itaú PS"/>
    <n v="6327"/>
    <x v="4"/>
    <x v="48"/>
    <s v="SISPAG FORNECEDORES"/>
    <s v=""/>
    <n v="0"/>
    <n v="-2533835.84"/>
    <n v="-2533835.84"/>
    <n v="2533835.84"/>
    <n v="0"/>
    <x v="5"/>
  </r>
  <r>
    <s v="COMPANHIA PROVINCIA DE SECURITIZAÇÃO"/>
    <s v="COMPANHIA PROVINCIA DE SECURITIZAÇÃO"/>
    <s v="Itaú PS"/>
    <n v="6327"/>
    <x v="4"/>
    <x v="48"/>
    <s v="    RESGATE CDB"/>
    <n v="4175"/>
    <n v="1602617.43"/>
    <n v="0"/>
    <n v="1602617.43"/>
    <n v="1602617.43"/>
    <n v="0"/>
    <x v="5"/>
  </r>
  <r>
    <s v="COMPANHIA PROVINCIA DE SECURITIZAÇÃO"/>
    <s v="COMPANHIA PROVINCIA DE SECURITIZAÇÃO"/>
    <s v="Itaú PS"/>
    <n v="6327"/>
    <x v="4"/>
    <x v="48"/>
    <s v="    RESGATE CDB"/>
    <n v="4175"/>
    <n v="931321.68"/>
    <n v="0"/>
    <n v="931321.68"/>
    <n v="931321.68"/>
    <n v="0"/>
    <x v="5"/>
  </r>
  <r>
    <s v="COMPANHIA PROVINCIA DE SECURITIZAÇÃO"/>
    <s v="COMPANHIA PROVINCIA DE SECURITIZAÇÃO"/>
    <s v="Itaú PS"/>
    <n v="6327"/>
    <x v="4"/>
    <x v="49"/>
    <s v="SISPAG TRANSF TITULARID"/>
    <n v="6327"/>
    <n v="0"/>
    <n v="-4818.46"/>
    <n v="-4818.46"/>
    <n v="4818.46"/>
    <n v="0"/>
    <x v="5"/>
  </r>
  <r>
    <s v="COMPANHIA PROVINCIA DE SECURITIZAÇÃO"/>
    <s v="COMPANHIA PROVINCIA DE SECURITIZAÇÃO"/>
    <s v="Itaú PS"/>
    <n v="6327"/>
    <x v="4"/>
    <x v="49"/>
    <s v="FT  CERTIF RECEB IMOB"/>
    <n v="4464"/>
    <n v="0"/>
    <n v="-217912.89"/>
    <n v="-217912.89"/>
    <n v="217912.89"/>
    <n v="0"/>
    <x v="5"/>
  </r>
  <r>
    <s v="COMPANHIA PROVINCIA DE SECURITIZAÇÃO"/>
    <s v="COMPANHIA PROVINCIA DE SECURITIZAÇÃO"/>
    <s v="Itaú PS"/>
    <n v="6327"/>
    <x v="4"/>
    <x v="49"/>
    <s v="TED 104.2926.MF7 A I S L"/>
    <n v="9125"/>
    <n v="65842.06"/>
    <n v="0"/>
    <n v="65842.06"/>
    <n v="65842.06"/>
    <n v="0"/>
    <x v="5"/>
  </r>
  <r>
    <s v="COMPANHIA PROVINCIA DE SECURITIZAÇÃO"/>
    <s v="COMPANHIA PROVINCIA DE SECURITIZAÇÃO"/>
    <s v="Itaú PS"/>
    <n v="6327"/>
    <x v="4"/>
    <x v="49"/>
    <s v="TED 104.2926.MF7 J G I S"/>
    <n v="9026"/>
    <n v="97543.79"/>
    <n v="0"/>
    <n v="97543.79"/>
    <n v="97543.79"/>
    <n v="0"/>
    <x v="5"/>
  </r>
  <r>
    <s v="COMPANHIA PROVINCIA DE SECURITIZAÇÃO"/>
    <s v="COMPANHIA PROVINCIA DE SECURITIZAÇÃO"/>
    <s v="Itaú PS"/>
    <n v="6327"/>
    <x v="4"/>
    <x v="49"/>
    <s v="REND PAGO APLIC AUT MAIS"/>
    <s v=""/>
    <n v="0.56000000000000005"/>
    <n v="0"/>
    <n v="0.56000000000000005"/>
    <n v="0.56000000000000005"/>
    <n v="0"/>
    <x v="5"/>
  </r>
  <r>
    <s v="COMPANHIA PROVINCIA DE SECURITIZAÇÃO"/>
    <s v="COMPANHIA PROVINCIA DE SECURITIZAÇÃO"/>
    <s v="Itaú PS"/>
    <n v="6327"/>
    <x v="4"/>
    <x v="60"/>
    <s v="SISPAG FORNECEDORES"/>
    <s v=""/>
    <n v="0"/>
    <n v="-1568"/>
    <n v="-1568"/>
    <n v="1568"/>
    <n v="0"/>
    <x v="5"/>
  </r>
  <r>
    <s v="COMPANHIA PROVINCIA DE SECURITIZAÇÃO"/>
    <s v="COMPANHIA PROVINCIA DE SECURITIZAÇÃO"/>
    <s v="Itaú PS"/>
    <n v="6327"/>
    <x v="4"/>
    <x v="60"/>
    <s v="REND PAGO APLIC AUT MAIS"/>
    <s v=""/>
    <n v="0.03"/>
    <n v="0"/>
    <n v="0.03"/>
    <n v="0.03"/>
    <n v="0"/>
    <x v="5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14">
  <r>
    <s v="Jardins"/>
    <x v="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1 - OBRA JARDINS"/>
    <s v="2.02.03.04 - Assessoria e Consultoria Contábil"/>
    <n v="400"/>
    <d v="2023-01-26T00:00:00"/>
    <s v="CP"/>
    <s v="Adiantamento NOVA PLANO - SUPORTE ADMINISTRATIVO LTDA"/>
    <s v="Adiantamento"/>
    <s v="NOVA PLANO - SUPORTE ADMINISTRATIVO LTDA"/>
    <s v="NFSE.005088"/>
    <n v="-400"/>
    <n v="0"/>
    <n v="-14222.84"/>
    <s v="NOVA PLANO - SUPORTE ADMINISTRATIVO LTDA"/>
    <n v="-400"/>
    <n v="400"/>
    <n v="0"/>
    <d v="2023-01-01T00:00:00"/>
    <m/>
    <x v="0"/>
    <x v="0"/>
    <s v="2.02.03.04 - Assessoria e Consultoria Contábil"/>
    <m/>
    <s v="Desp Adm - Assessorias"/>
    <s v="Desp Adm"/>
    <x v="0"/>
  </r>
  <r>
    <s v="Jardins"/>
    <x v="1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6.02.07 - TFE- Taxa de Fiscalização de Estabelecimento"/>
    <n v="195.38"/>
    <d v="2023-01-31T00:00:00"/>
    <s v="CP"/>
    <s v="Adiantamento PREFEITURA DE SAO PAULO - TFE"/>
    <s v="Adiantamento"/>
    <s v="PREFEITURA DE SAO PAULO - TFE"/>
    <s v="DAM.100010445305"/>
    <n v="-195.38"/>
    <n v="0"/>
    <n v="-15131.94"/>
    <s v="PREFEITURA DE SAO PAULO - TFE"/>
    <n v="-195.38"/>
    <n v="195.38"/>
    <n v="0"/>
    <d v="2023-01-01T00:00:00"/>
    <m/>
    <x v="0"/>
    <x v="0"/>
    <s v="2.06.02.07 - TFE- Taxa de Fiscalização de Estabelecimento"/>
    <m/>
    <s v="Incorporação - Desp Legais, Tributos, Emolumentos"/>
    <s v="Incorporação"/>
    <x v="1"/>
  </r>
  <r>
    <s v="Jardins"/>
    <x v="1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5.01.07 - Multas, Juros e Correções por Atraso no Pagamento"/>
    <n v="53.13"/>
    <d v="2023-01-31T00:00:00"/>
    <s v="CP"/>
    <s v="Pagto juros PREFEITURA DE SAO PAULO - TFE"/>
    <s v="Pagto juros"/>
    <s v="PREFEITURA DE SAO PAULO - TFE"/>
    <s v="DAM.100010445305"/>
    <n v="-53.13"/>
    <n v="0"/>
    <n v="-15185.07"/>
    <s v="PREFEITURA DE SAO PAULO - TFE"/>
    <n v="-53.13"/>
    <n v="53.13"/>
    <n v="0"/>
    <d v="2023-01-01T00:00:00"/>
    <m/>
    <x v="0"/>
    <x v="0"/>
    <s v="2.05.01.07 - Multas, Juros e Correções por Atraso no Pagamento"/>
    <m/>
    <s v="Desp Financeiras"/>
    <s v="Desp Financeiras"/>
    <x v="1"/>
  </r>
  <r>
    <s v="Jardins"/>
    <x v="1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4 - POS VENDAS"/>
    <s v="2.09.02.01 - Recolhimento de IRRF - Terceiros"/>
    <n v="67.5"/>
    <d v="2023-01-31T00:00:00"/>
    <s v="CP"/>
    <s v="Adiantamento Secretaria de Fazenda Federal"/>
    <s v="Adiantamento"/>
    <s v="Secretaria de Fazenda Federal"/>
    <s v="DARF.1365"/>
    <n v="-67.5"/>
    <n v="0"/>
    <n v="-14646.51"/>
    <s v="Secretaria de Fazenda Federal"/>
    <n v="-67.5"/>
    <n v="67.5"/>
    <n v="0"/>
    <d v="2023-01-01T00:00:00"/>
    <m/>
    <x v="0"/>
    <x v="0"/>
    <s v="2.09.02.01 - Recolhimento de IRRF - Terceiros"/>
    <m/>
    <s v="Outros Tributos"/>
    <s v="Outros Tributos"/>
    <x v="2"/>
  </r>
  <r>
    <s v="Jardins"/>
    <x v="1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4 - POS VENDAS"/>
    <s v="2.05.01.07 - Multas, Juros e Correções por Atraso no Pagamento"/>
    <n v="19.2"/>
    <d v="2023-01-31T00:00:00"/>
    <s v="CP"/>
    <s v="Pagto juros Secretaria de Fazenda Federal"/>
    <s v="Pagto juros"/>
    <s v="Secretaria de Fazenda Federal"/>
    <s v="DARF.1365"/>
    <n v="-19.2"/>
    <n v="0"/>
    <n v="-14665.71"/>
    <s v="Secretaria de Fazenda Federal"/>
    <n v="-19.2"/>
    <n v="19.2"/>
    <n v="0"/>
    <d v="2023-01-01T00:00:00"/>
    <m/>
    <x v="0"/>
    <x v="0"/>
    <s v="2.05.01.07 - Multas, Juros e Correções por Atraso no Pagamento"/>
    <m/>
    <s v="Desp Financeiras"/>
    <s v="Desp Financeiras"/>
    <x v="2"/>
  </r>
  <r>
    <s v="Jardins"/>
    <x v="1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4 - POS VENDAS"/>
    <s v="2.09.02.04 - Recolhimento de PIS/Cofins/CSLL - Terceiros"/>
    <n v="209.25"/>
    <d v="2023-01-31T00:00:00"/>
    <s v="CP"/>
    <s v="Adiantamento Secretaria de Fazenda Federal"/>
    <s v="Adiantamento"/>
    <s v="Secretaria de Fazenda Federal"/>
    <s v="DARF.1365"/>
    <n v="-209.25"/>
    <n v="0"/>
    <n v="-14874.96"/>
    <s v="Secretaria de Fazenda Federal"/>
    <n v="-209.25"/>
    <n v="209.25"/>
    <n v="0"/>
    <d v="2023-01-01T00:00:00"/>
    <m/>
    <x v="0"/>
    <x v="0"/>
    <s v="2.09.02.04 - Recolhimento de PIS/Cofins/CSLL - Terceiros"/>
    <m/>
    <s v="Outros Tributos"/>
    <s v="Outros Tributos"/>
    <x v="2"/>
  </r>
  <r>
    <s v="Jardins"/>
    <x v="1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4 - POS VENDAS"/>
    <s v="2.05.01.07 - Multas, Juros e Correções por Atraso no Pagamento"/>
    <n v="61.6"/>
    <d v="2023-01-31T00:00:00"/>
    <s v="CP"/>
    <s v="Pagto juros Secretaria de Fazenda Federal"/>
    <s v="Pagto juros"/>
    <s v="Secretaria de Fazenda Federal"/>
    <s v="DARF.1365"/>
    <n v="-61.6"/>
    <n v="0"/>
    <n v="-14936.56"/>
    <s v="Secretaria de Fazenda Federal"/>
    <n v="-61.6"/>
    <n v="61.6"/>
    <n v="0"/>
    <d v="2023-01-01T00:00:00"/>
    <m/>
    <x v="0"/>
    <x v="0"/>
    <s v="2.05.01.07 - Multas, Juros e Correções por Atraso no Pagamento"/>
    <m/>
    <s v="Desp Financeiras"/>
    <s v="Desp Financeiras"/>
    <x v="2"/>
  </r>
  <r>
    <s v="Jardins"/>
    <x v="1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4 - POS VENDAS"/>
    <s v="2.09.02.01 - Recolhimento de IRRF - Terceiros"/>
    <n v="67.5"/>
    <d v="2023-01-31T00:00:00"/>
    <s v="CP"/>
    <s v="Adiantamento Secretaria de Fazenda Federal"/>
    <s v="Adiantamento"/>
    <s v="Secretaria de Fazenda Federal"/>
    <s v="DARF.1376"/>
    <n v="-67.5"/>
    <n v="0"/>
    <n v="-14290.34"/>
    <s v="Secretaria de Fazenda Federal"/>
    <n v="-67.5"/>
    <n v="67.5"/>
    <n v="0"/>
    <d v="2023-01-01T00:00:00"/>
    <m/>
    <x v="0"/>
    <x v="0"/>
    <s v="2.09.02.01 - Recolhimento de IRRF - Terceiros"/>
    <m/>
    <s v="Outros Tributos"/>
    <s v="Outros Tributos"/>
    <x v="3"/>
  </r>
  <r>
    <s v="Jardins"/>
    <x v="1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4 - POS VENDAS"/>
    <s v="2.05.01.07 - Multas, Juros e Correções por Atraso no Pagamento"/>
    <n v="19.89"/>
    <d v="2023-01-31T00:00:00"/>
    <s v="CP"/>
    <s v="Pagto juros Secretaria de Fazenda Federal"/>
    <s v="Pagto juros"/>
    <s v="Secretaria de Fazenda Federal"/>
    <s v="DARF.1376"/>
    <n v="-19.89"/>
    <n v="0"/>
    <n v="-14310.23"/>
    <s v="Secretaria de Fazenda Federal"/>
    <n v="-19.89"/>
    <n v="19.89"/>
    <n v="0"/>
    <d v="2023-01-01T00:00:00"/>
    <m/>
    <x v="0"/>
    <x v="0"/>
    <s v="2.05.01.07 - Multas, Juros e Correções por Atraso no Pagamento"/>
    <m/>
    <s v="Desp Financeiras"/>
    <s v="Desp Financeiras"/>
    <x v="3"/>
  </r>
  <r>
    <s v="Jardins"/>
    <x v="1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4 - POS VENDAS"/>
    <s v="2.09.02.04 - Recolhimento de PIS/Cofins/CSLL - Terceiros"/>
    <n v="209.25"/>
    <d v="2023-01-31T00:00:00"/>
    <s v="CP"/>
    <s v="Adiantamento Secretaria de Fazenda Federal"/>
    <s v="Adiantamento"/>
    <s v="Secretaria de Fazenda Federal"/>
    <s v="DARF.1376"/>
    <n v="-209.25"/>
    <n v="0"/>
    <n v="-14519.48"/>
    <s v="Secretaria de Fazenda Federal"/>
    <n v="-209.25"/>
    <n v="209.25"/>
    <n v="0"/>
    <d v="2023-01-01T00:00:00"/>
    <m/>
    <x v="0"/>
    <x v="0"/>
    <s v="2.09.02.04 - Recolhimento de PIS/Cofins/CSLL - Terceiros"/>
    <m/>
    <s v="Outros Tributos"/>
    <s v="Outros Tributos"/>
    <x v="3"/>
  </r>
  <r>
    <s v="Jardins"/>
    <x v="1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4 - POS VENDAS"/>
    <s v="2.05.01.07 - Multas, Juros e Correções por Atraso no Pagamento"/>
    <n v="59.53"/>
    <d v="2023-01-31T00:00:00"/>
    <s v="CP"/>
    <s v="Pagto juros Secretaria de Fazenda Federal"/>
    <s v="Pagto juros"/>
    <s v="Secretaria de Fazenda Federal"/>
    <s v="DARF.1376"/>
    <n v="-59.53"/>
    <n v="0"/>
    <n v="-14579.01"/>
    <s v="Secretaria de Fazenda Federal"/>
    <n v="-59.53"/>
    <n v="59.53"/>
    <n v="0"/>
    <d v="2023-01-01T00:00:00"/>
    <m/>
    <x v="0"/>
    <x v="0"/>
    <s v="2.05.01.07 - Multas, Juros e Correções por Atraso no Pagamento"/>
    <m/>
    <s v="Desp Financeiras"/>
    <s v="Desp Financeiras"/>
    <x v="3"/>
  </r>
  <r>
    <s v="Jardins"/>
    <x v="2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1 - OBRA JARDINS"/>
    <s v="2.02.03.04 - Assessoria e Consultoria Contábil"/>
    <n v="400"/>
    <d v="2023-03-02T00:00:00"/>
    <s v="CP"/>
    <s v="Adiantamento NOVA PLANO - SUPORTE ADMINISTRATIVO LTDA"/>
    <s v="Adiantamento"/>
    <s v="NOVA PLANO - SUPORTE ADMINISTRATIVO LTDA"/>
    <s v="NFSE.005166"/>
    <n v="-400"/>
    <n v="0"/>
    <n v="-15585.07"/>
    <s v="NOVA PLANO - SUPORTE ADMINISTRATIVO LTDA"/>
    <n v="-400"/>
    <n v="400"/>
    <n v="0"/>
    <d v="2023-03-01T00:00:00"/>
    <m/>
    <x v="0"/>
    <x v="0"/>
    <s v="2.02.03.04 - Assessoria e Consultoria Contábil"/>
    <m/>
    <s v="Desp Adm - Assessorias"/>
    <s v="Desp Adm"/>
    <x v="4"/>
  </r>
  <r>
    <s v="Jardins"/>
    <x v="3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d v="2023-03-22T00:00:00"/>
    <s v="CP"/>
    <s v="Adiantamento CLEYDE MALUF ALVES"/>
    <s v="Adiantamento"/>
    <s v="CLEYDE MALUF ALVES"/>
    <s v="CT.ALUGUEL 1"/>
    <n v="-10000"/>
    <n v="0"/>
    <n v="-25585.07"/>
    <s v="CLEYDE MALUF ALVES"/>
    <n v="-10000"/>
    <n v="10000"/>
    <n v="0"/>
    <d v="2023-03-01T00:00:00"/>
    <m/>
    <x v="0"/>
    <x v="0"/>
    <s v="2.11.01.04 - Aluguel"/>
    <m/>
    <s v="Terreno - Despesas"/>
    <s v="Terreno"/>
    <x v="5"/>
  </r>
  <r>
    <s v="Jardins"/>
    <x v="3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d v="2023-03-22T00:00:00"/>
    <s v="CP"/>
    <s v="Adiantamento ELIANE MALUF ALVES DE LOZIER"/>
    <s v="Adiantamento"/>
    <s v="ELIANE MALUF ALVES DE LOZIER"/>
    <s v="CT.ALUGUEL2"/>
    <n v="-10000"/>
    <n v="0"/>
    <n v="-35585.07"/>
    <s v="ELIANE MALUF ALVES DE LOZIER"/>
    <n v="-10000"/>
    <n v="10000"/>
    <n v="0"/>
    <d v="2023-03-01T00:00:00"/>
    <m/>
    <x v="0"/>
    <x v="0"/>
    <s v="2.11.01.04 - Aluguel"/>
    <m/>
    <s v="Terreno - Despesas"/>
    <s v="Terreno"/>
    <x v="6"/>
  </r>
  <r>
    <s v="Jardins"/>
    <x v="4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1 - OBRA JARDINS"/>
    <s v="2.02.03.04 - Assessoria e Consultoria Contábil"/>
    <n v="400"/>
    <d v="2023-04-03T00:00:00"/>
    <s v="CP"/>
    <s v="Adiantamento NOVA PLANO - SUPORTE ADMINISTRATIVO LTDA"/>
    <s v="Adiantamento"/>
    <s v="NOVA PLANO - SUPORTE ADMINISTRATIVO LTDA"/>
    <s v="NFSE.005243"/>
    <n v="-400"/>
    <n v="0"/>
    <n v="-35985.07"/>
    <s v="NOVA PLANO - SUPORTE ADMINISTRATIVO LTDA"/>
    <n v="-400"/>
    <n v="400"/>
    <n v="0"/>
    <d v="2023-04-01T00:00:00"/>
    <m/>
    <x v="0"/>
    <x v="0"/>
    <s v="2.02.03.04 - Assessoria e Consultoria Contábil"/>
    <m/>
    <s v="Desp Adm - Assessorias"/>
    <s v="Desp Adm"/>
    <x v="7"/>
  </r>
  <r>
    <s v="Jardins"/>
    <x v="5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d v="2023-04-24T00:00:00"/>
    <s v="CP"/>
    <s v="Adiantamento CLEYDE MALUF ALVES"/>
    <s v="Adiantamento"/>
    <s v="CLEYDE MALUF ALVES"/>
    <s v="CT.ALUGUEL 1"/>
    <n v="-10000"/>
    <n v="0"/>
    <n v="-45985.07"/>
    <s v="CLEYDE MALUF ALVES"/>
    <n v="-10000"/>
    <n v="10000"/>
    <n v="0"/>
    <d v="2023-04-01T00:00:00"/>
    <m/>
    <x v="0"/>
    <x v="0"/>
    <s v="2.11.01.04 - Aluguel"/>
    <m/>
    <s v="Terreno - Despesas"/>
    <s v="Terreno"/>
    <x v="5"/>
  </r>
  <r>
    <s v="Jardins"/>
    <x v="5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d v="2023-04-24T00:00:00"/>
    <s v="CP"/>
    <s v="Adiantamento ELIANE MALUF ALVES DE LOZIER"/>
    <s v="Adiantamento"/>
    <s v="ELIANE MALUF ALVES DE LOZIER"/>
    <s v="CT.ALUGUEL2"/>
    <n v="-10000"/>
    <n v="0"/>
    <n v="-55985.07"/>
    <s v="ELIANE MALUF ALVES DE LOZIER"/>
    <n v="-10000"/>
    <n v="10000"/>
    <n v="0"/>
    <d v="2023-04-01T00:00:00"/>
    <m/>
    <x v="0"/>
    <x v="0"/>
    <s v="2.11.01.04 - Aluguel"/>
    <m/>
    <s v="Terreno - Despesas"/>
    <s v="Terreno"/>
    <x v="6"/>
  </r>
  <r>
    <s v="Jardins"/>
    <x v="6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1 - OBRA JARDINS"/>
    <s v="2.02.03.04 - Assessoria e Consultoria Contábil"/>
    <n v="400"/>
    <d v="2023-05-02T00:00:00"/>
    <s v="CP"/>
    <s v="Adiantamento NOVA PLANO - SUPORTE ADMINISTRATIVO LTDA"/>
    <s v="Adiantamento"/>
    <s v="NOVA PLANO - SUPORTE ADMINISTRATIVO LTDA"/>
    <s v="NFSE.005337"/>
    <n v="-400"/>
    <n v="0"/>
    <n v="-56385.07"/>
    <s v="NOVA PLANO - SUPORTE ADMINISTRATIVO LTDA"/>
    <n v="-400"/>
    <n v="400"/>
    <n v="0"/>
    <d v="2023-05-01T00:00:00"/>
    <m/>
    <x v="0"/>
    <x v="0"/>
    <s v="2.02.03.04 - Assessoria e Consultoria Contábil"/>
    <m/>
    <s v="Desp Adm - Assessorias"/>
    <s v="Desp Adm"/>
    <x v="8"/>
  </r>
  <r>
    <s v="Jardins"/>
    <x v="7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d v="2023-05-22T00:00:00"/>
    <s v="CP"/>
    <s v="Adiantamento CLEYDE MALUF ALVES"/>
    <s v="Adiantamento"/>
    <s v="CLEYDE MALUF ALVES"/>
    <s v="CT.ALUGUEL 1"/>
    <n v="-10000"/>
    <n v="0"/>
    <n v="-66385.070000000007"/>
    <s v="CLEYDE MALUF ALVES"/>
    <n v="-10000"/>
    <n v="10000"/>
    <n v="0"/>
    <d v="2023-05-01T00:00:00"/>
    <m/>
    <x v="0"/>
    <x v="0"/>
    <s v="2.11.01.04 - Aluguel"/>
    <m/>
    <s v="Terreno - Despesas"/>
    <s v="Terreno"/>
    <x v="5"/>
  </r>
  <r>
    <s v="Jardins"/>
    <x v="7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d v="2023-05-22T00:00:00"/>
    <s v="CP"/>
    <s v="Adiantamento ELIANE MALUF ALVES DE LOZIER"/>
    <s v="Adiantamento"/>
    <s v="ELIANE MALUF ALVES DE LOZIER"/>
    <s v="CT.ALUGUEL2"/>
    <n v="-10000"/>
    <n v="0"/>
    <n v="-76385.070000000007"/>
    <s v="ELIANE MALUF ALVES DE LOZIER"/>
    <n v="-10000"/>
    <n v="10000"/>
    <n v="0"/>
    <d v="2023-05-01T00:00:00"/>
    <m/>
    <x v="0"/>
    <x v="0"/>
    <s v="2.11.01.04 - Aluguel"/>
    <m/>
    <s v="Terreno - Despesas"/>
    <s v="Terreno"/>
    <x v="6"/>
  </r>
  <r>
    <s v="Jardins"/>
    <x v="8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1 - OBRA JARDINS"/>
    <s v="2.02.03.04 - Assessoria e Consultoria Contábil"/>
    <n v="400"/>
    <d v="2023-06-02T00:00:00"/>
    <s v="CP"/>
    <s v="Adiantamento NOVA PLANO - SUPORTE ADMINISTRATIVO LTDA"/>
    <s v="Adiantamento"/>
    <s v="NOVA PLANO - SUPORTE ADMINISTRATIVO LTDA"/>
    <s v="NFSE.005418"/>
    <n v="-400"/>
    <n v="0"/>
    <n v="-76785.070000000007"/>
    <s v="NOVA PLANO - SUPORTE ADMINISTRATIVO LTDA"/>
    <n v="-400"/>
    <n v="400"/>
    <n v="0"/>
    <d v="2023-06-01T00:00:00"/>
    <m/>
    <x v="0"/>
    <x v="0"/>
    <s v="2.02.03.04 - Assessoria e Consultoria Contábil"/>
    <m/>
    <s v="Desp Adm - Assessorias"/>
    <s v="Desp Adm"/>
    <x v="9"/>
  </r>
  <r>
    <s v="Jardins"/>
    <x v="9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d v="2023-06-16T00:00:00"/>
    <s v="CP"/>
    <s v="Adiantamento CLEYDE MALUF ALVES"/>
    <s v="Adiantamento"/>
    <s v="CLEYDE MALUF ALVES"/>
    <s v="CT.ALUGUEL 1"/>
    <n v="-10000"/>
    <n v="0"/>
    <n v="-86785.07"/>
    <s v="CLEYDE MALUF ALVES"/>
    <n v="-10000"/>
    <n v="10000"/>
    <n v="0"/>
    <d v="2023-06-01T00:00:00"/>
    <m/>
    <x v="0"/>
    <x v="0"/>
    <s v="2.11.01.04 - Aluguel"/>
    <m/>
    <s v="Terreno - Despesas"/>
    <s v="Terreno"/>
    <x v="5"/>
  </r>
  <r>
    <s v="Jardins"/>
    <x v="9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d v="2023-06-16T00:00:00"/>
    <s v="CP"/>
    <s v="Adiantamento ELIANE MALUF ALVES DE LOZIER"/>
    <s v="Adiantamento"/>
    <s v="ELIANE MALUF ALVES DE LOZIER"/>
    <s v="CT.ALUGUEL2"/>
    <n v="-10000"/>
    <n v="0"/>
    <n v="-96785.07"/>
    <s v="ELIANE MALUF ALVES DE LOZIER"/>
    <n v="-10000"/>
    <n v="10000"/>
    <n v="0"/>
    <d v="2023-06-01T00:00:00"/>
    <m/>
    <x v="0"/>
    <x v="0"/>
    <s v="2.11.01.04 - Aluguel"/>
    <m/>
    <s v="Terreno - Despesas"/>
    <s v="Terreno"/>
    <x v="6"/>
  </r>
  <r>
    <s v="Jardins"/>
    <x v="1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3333.34"/>
    <d v="2023-06-19T00:00:00"/>
    <s v="CP"/>
    <s v="Adiantamento MIRNA MARIA PEDRO"/>
    <s v="Adiantamento"/>
    <s v="MIRNA MARIA PEDRO"/>
    <s v="CT.ITU 1478"/>
    <n v="-3333.34"/>
    <n v="0"/>
    <n v="-100118.41"/>
    <s v="MIRNA MARIA PEDRO"/>
    <n v="-3333.34"/>
    <n v="3333.34"/>
    <n v="0"/>
    <d v="2023-06-01T00:00:00"/>
    <m/>
    <x v="0"/>
    <x v="0"/>
    <s v="2.11.01.01 - Terrenista"/>
    <m/>
    <s v="Terreno - Aquisição"/>
    <s v="Terreno"/>
    <x v="10"/>
  </r>
  <r>
    <s v="Jardins"/>
    <x v="1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3333.33"/>
    <d v="2023-06-19T00:00:00"/>
    <s v="CP"/>
    <s v="Adiantamento MIRNA MARIA PEDRO"/>
    <s v="Adiantamento"/>
    <s v="MIRNA MARIA PEDRO"/>
    <s v="CT.ITU 1478"/>
    <n v="-3333.33"/>
    <n v="0"/>
    <n v="-103451.74"/>
    <s v="MIRNA MARIA PEDRO"/>
    <n v="-3333.33"/>
    <n v="3333.33"/>
    <n v="0"/>
    <d v="2023-06-01T00:00:00"/>
    <m/>
    <x v="0"/>
    <x v="0"/>
    <s v="2.11.01.01 - Terrenista"/>
    <m/>
    <s v="Terreno - Aquisição"/>
    <s v="Terreno"/>
    <x v="10"/>
  </r>
  <r>
    <s v="Jardins"/>
    <x v="11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3333.33"/>
    <d v="2023-06-20T00:00:00"/>
    <s v="CP"/>
    <s v="Adiantamento MIRNA MARIA PEDRO"/>
    <s v="Adiantamento"/>
    <s v="MIRNA MARIA PEDRO"/>
    <s v="CT.ITU 1478"/>
    <n v="-3333.33"/>
    <n v="0"/>
    <n v="-106785.07"/>
    <s v="MIRNA MARIA PEDRO"/>
    <n v="-3333.33"/>
    <n v="3333.33"/>
    <n v="0"/>
    <d v="2023-06-01T00:00:00"/>
    <m/>
    <x v="0"/>
    <x v="0"/>
    <s v="2.11.01.01 - Terrenista"/>
    <m/>
    <s v="Terreno - Aquisição"/>
    <s v="Terreno"/>
    <x v="10"/>
  </r>
  <r>
    <s v="Jardins"/>
    <x v="11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3333.33"/>
    <d v="2023-06-20T00:00:00"/>
    <s v="CP"/>
    <s v="Adiantamento MIRNA MARIA PEDRO"/>
    <s v="Adiantamento"/>
    <s v="MIRNA MARIA PEDRO"/>
    <s v="CT.ITU 1478"/>
    <n v="-3333.33"/>
    <n v="0"/>
    <n v="-110118.39999999999"/>
    <s v="MIRNA MARIA PEDRO"/>
    <n v="-3333.33"/>
    <n v="3333.33"/>
    <n v="0"/>
    <d v="2023-06-01T00:00:00"/>
    <m/>
    <x v="0"/>
    <x v="0"/>
    <s v="2.11.01.01 - Terrenista"/>
    <m/>
    <s v="Terreno - Aquisição"/>
    <s v="Terreno"/>
    <x v="10"/>
  </r>
  <r>
    <s v="Jardins"/>
    <x v="12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4.03.11 - Despesas Administrativas"/>
    <n v="211.38"/>
    <d v="2023-06-21T00:00:00"/>
    <s v="CP"/>
    <s v="Adiantamento ASSIMPI- ASSOCIACAO N DOS S S DA MICRO E PEQUENA INDUSTRIA"/>
    <s v="Adiantamento"/>
    <s v="ASSIMPI- ASSOCIACAO N DOS S S DA MICRO E PEQUENA INDUSTRIA"/>
    <s v="REC.012835"/>
    <n v="-211.38"/>
    <n v="0"/>
    <n v="-110573.71"/>
    <s v="ASSIMPI- ASSOCIACAO N DOS S S DA MICRO E PEQUENA INDUSTRIA"/>
    <n v="-211.38"/>
    <n v="211.38"/>
    <n v="0"/>
    <d v="2023-06-01T00:00:00"/>
    <m/>
    <x v="0"/>
    <x v="0"/>
    <s v="2.04.03.11 - Despesas Administrativas"/>
    <m/>
    <s v="Desp Adm - Outras"/>
    <s v="Desp Adm"/>
    <x v="11"/>
  </r>
  <r>
    <s v="Jardins"/>
    <x v="12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6.01.08 - Outros Impostos/Taxas/Emolumentos"/>
    <n v="243.93"/>
    <d v="2023-06-21T00:00:00"/>
    <s v="CP"/>
    <s v="Adiantamento GOVERNO DE SAO PAULO SECRETARIA DA FAZENDA DARE-SP."/>
    <s v="Adiantamento"/>
    <s v="GOVERNO DE SAO PAULO SECRETARIA DA FAZENDA DARE-SP."/>
    <s v="GUIA.230590090365707"/>
    <n v="-243.93"/>
    <n v="0"/>
    <n v="-110362.33"/>
    <s v="GOVERNO DE SAO PAULO SECRETARIA DA FAZENDA DARE-SP."/>
    <n v="-243.93"/>
    <n v="243.93"/>
    <n v="0"/>
    <d v="2023-06-01T00:00:00"/>
    <m/>
    <x v="0"/>
    <x v="0"/>
    <s v="2.06.01.08 - Outros Impostos/Taxas/Emolumentos"/>
    <m/>
    <s v="Outros Tributos"/>
    <s v="Outros Tributos"/>
    <x v="12"/>
  </r>
  <r>
    <s v="Jardins"/>
    <x v="13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1.05.01.01 - Entradas de Aportes de Sócios / Investidores"/>
    <n v="1000"/>
    <d v="2023-06-30T00:00:00"/>
    <s v="CR"/>
    <s v="Recebimento NC HOLDING EMPREENDIMENTOS E PARTICIPACOES LTDA"/>
    <s v="Recebimento"/>
    <s v="NC HOLDING EMPREENDIMENTOS E PARTICIPACOES LTDA"/>
    <s v="APOR.05062023"/>
    <n v="0"/>
    <n v="1000"/>
    <n v="1000"/>
    <s v="NC HOLDING EMPREENDIMENTOS E PARTICIPACOES LTDA"/>
    <n v="1000"/>
    <n v="1000"/>
    <n v="0"/>
    <d v="2023-06-01T00:00:00"/>
    <m/>
    <x v="0"/>
    <x v="0"/>
    <s v="1.05.01.01 - Entradas de Aportes de Sócios / Investidores"/>
    <m/>
    <s v="Crédito - NC Holding"/>
    <s v="Aportes"/>
    <x v="13"/>
  </r>
  <r>
    <s v="Jardins"/>
    <x v="14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1 - OBRA JARDINS"/>
    <s v="2.02.03.04 - Assessoria e Consultoria Contábil"/>
    <n v="400"/>
    <d v="2023-07-03T00:00:00"/>
    <s v="CP"/>
    <s v="Adiantamento NOVA PLANO - SUPORTE ADMINISTRATIVO LTDA"/>
    <s v="Adiantamento"/>
    <s v="NOVA PLANO - SUPORTE ADMINISTRATIVO LTDA"/>
    <s v="NFSE.005502"/>
    <n v="-400"/>
    <n v="0"/>
    <n v="-110973.71"/>
    <s v="NOVA PLANO - SUPORTE ADMINISTRATIVO LTDA"/>
    <n v="-400"/>
    <n v="400"/>
    <n v="0"/>
    <d v="2023-07-01T00:00:00"/>
    <m/>
    <x v="0"/>
    <x v="0"/>
    <s v="2.02.03.04 - Assessoria e Consultoria Contábil"/>
    <m/>
    <s v="Desp Adm - Assessorias"/>
    <s v="Desp Adm"/>
    <x v="14"/>
  </r>
  <r>
    <s v="Jardins"/>
    <x v="15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10360.33"/>
    <d v="2023-07-04T00:00:00"/>
    <s v="CP"/>
    <s v="Adiantamento FERNANDO CARSINO JARDIM"/>
    <s v="Adiantamento"/>
    <s v="FERNANDO CARSINO JARDIM"/>
    <s v="CT.CONSOLACAO 2847 JARD"/>
    <n v="-10360.33"/>
    <n v="0"/>
    <n v="-143180.87"/>
    <s v="FERNANDO CARSINO JARDIM"/>
    <n v="-10360.33"/>
    <n v="10360.33"/>
    <n v="0"/>
    <d v="2023-07-01T00:00:00"/>
    <m/>
    <x v="0"/>
    <x v="0"/>
    <s v="2.11.01.01 - Terrenista"/>
    <m/>
    <s v="Terreno - Aquisição"/>
    <s v="Terreno"/>
    <x v="15"/>
  </r>
  <r>
    <s v="Jardins"/>
    <x v="15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1846.83"/>
    <d v="2023-07-04T00:00:00"/>
    <s v="CP"/>
    <s v="Adiantamento KELLIE AZAR LEIGHTON"/>
    <s v="Adiantamento"/>
    <s v="KELLIE AZAR LEIGHTON"/>
    <s v="CT.CONSOLACAO 2847 PUPO"/>
    <n v="-21846.83"/>
    <n v="0"/>
    <n v="-132820.54"/>
    <s v="KELLIE AZAR LEIGHTON"/>
    <n v="-21846.83"/>
    <n v="21846.83"/>
    <n v="0"/>
    <d v="2023-07-01T00:00:00"/>
    <m/>
    <x v="0"/>
    <x v="0"/>
    <s v="2.11.01.01 - Terrenista"/>
    <m/>
    <s v="Terreno - Aquisição"/>
    <s v="Terreno"/>
    <x v="16"/>
  </r>
  <r>
    <s v="Jardins"/>
    <x v="16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69.099999999999994"/>
    <d v="2023-07-10T00:00:00"/>
    <s v="BC"/>
    <s v="Pag. tarifa conta MANUTENCAO DE CONTA CORRENTE"/>
    <s v="Pag. tarifa conta"/>
    <s v="MANUTENCAO DE CONTA CORRENTE"/>
    <s v="TAR.10072023"/>
    <n v="-69.099999999999994"/>
    <n v="0"/>
    <n v="930.9"/>
    <s v="MANUTENCAO DE CONTA CORRENTE"/>
    <n v="-69.099999999999994"/>
    <n v="69.099999999999994"/>
    <n v="0"/>
    <d v="2023-07-01T00:00:00"/>
    <m/>
    <x v="0"/>
    <x v="0"/>
    <s v="2.20.01.07 - Tarifas Bancarias"/>
    <m/>
    <s v="Tarifas / Taxas"/>
    <s v="Desp Financeiras"/>
    <x v="17"/>
  </r>
  <r>
    <s v="Jardins"/>
    <x v="17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d v="2023-07-24T00:00:00"/>
    <s v="CP"/>
    <s v="Adiantamento CLEYDE MALUF ALVES"/>
    <s v="Adiantamento"/>
    <s v="CLEYDE MALUF ALVES"/>
    <s v="CT.ALUGUEL 1"/>
    <n v="-10000"/>
    <n v="0"/>
    <n v="-153180.87"/>
    <s v="CLEYDE MALUF ALVES"/>
    <n v="-10000"/>
    <n v="10000"/>
    <n v="0"/>
    <d v="2023-07-01T00:00:00"/>
    <m/>
    <x v="0"/>
    <x v="0"/>
    <s v="2.11.01.04 - Aluguel"/>
    <m/>
    <s v="Terreno - Despesas"/>
    <s v="Terreno"/>
    <x v="5"/>
  </r>
  <r>
    <s v="Jardins"/>
    <x v="17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d v="2023-07-24T00:00:00"/>
    <s v="CP"/>
    <s v="Adiantamento ELIANE MALUF ALVES DE LOZIER"/>
    <s v="Adiantamento"/>
    <s v="ELIANE MALUF ALVES DE LOZIER"/>
    <s v="CT.ALUGUEL2"/>
    <n v="-10000"/>
    <n v="0"/>
    <n v="-163180.87"/>
    <s v="ELIANE MALUF ALVES DE LOZIER"/>
    <n v="-10000"/>
    <n v="10000"/>
    <n v="0"/>
    <d v="2023-07-01T00:00:00"/>
    <m/>
    <x v="0"/>
    <x v="0"/>
    <s v="2.11.01.04 - Aluguel"/>
    <m/>
    <s v="Terreno - Despesas"/>
    <s v="Terreno"/>
    <x v="6"/>
  </r>
  <r>
    <s v="Jardins"/>
    <x v="17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3-07-24T00:00:00"/>
    <s v="CP"/>
    <s v="Adiantamento MIRNA MARIA PEDRO"/>
    <s v="Adiantamento"/>
    <s v="MIRNA MARIA PEDRO"/>
    <s v="CT.ITU 1478"/>
    <n v="-2500"/>
    <n v="0"/>
    <n v="-165680.87"/>
    <s v="MIRNA MARIA PEDRO"/>
    <n v="-2500"/>
    <n v="2500"/>
    <n v="0"/>
    <d v="2023-07-01T00:00:00"/>
    <m/>
    <x v="0"/>
    <x v="0"/>
    <s v="2.11.01.01 - Terrenista"/>
    <m/>
    <s v="Terreno - Aquisição"/>
    <s v="Terreno"/>
    <x v="10"/>
  </r>
  <r>
    <s v="Jardins"/>
    <x v="17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3-07-24T00:00:00"/>
    <s v="CP"/>
    <s v="Adiantamento MIRNA MARIA PEDRO"/>
    <s v="Adiantamento"/>
    <s v="MIRNA MARIA PEDRO"/>
    <s v="CT.ITU 1478"/>
    <n v="-2500"/>
    <n v="0"/>
    <n v="-168180.87"/>
    <s v="MIRNA MARIA PEDRO"/>
    <n v="-2500"/>
    <n v="2500"/>
    <n v="0"/>
    <d v="2023-07-01T00:00:00"/>
    <m/>
    <x v="0"/>
    <x v="0"/>
    <s v="2.11.01.01 - Terrenista"/>
    <m/>
    <s v="Terreno - Aquisição"/>
    <s v="Terreno"/>
    <x v="10"/>
  </r>
  <r>
    <s v="Jardins"/>
    <x v="17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3-07-24T00:00:00"/>
    <s v="CP"/>
    <s v="Adiantamento MIRNA MARIA PEDRO"/>
    <s v="Adiantamento"/>
    <s v="MIRNA MARIA PEDRO"/>
    <s v="CT.ITU 1478"/>
    <n v="-2500"/>
    <n v="0"/>
    <n v="-170680.87"/>
    <s v="MIRNA MARIA PEDRO"/>
    <n v="-2500"/>
    <n v="2500"/>
    <n v="0"/>
    <d v="2023-07-01T00:00:00"/>
    <m/>
    <x v="0"/>
    <x v="0"/>
    <s v="2.11.01.01 - Terrenista"/>
    <m/>
    <s v="Terreno - Aquisição"/>
    <s v="Terreno"/>
    <x v="10"/>
  </r>
  <r>
    <s v="Jardins"/>
    <x v="17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3-07-24T00:00:00"/>
    <s v="CP"/>
    <s v="Adiantamento MIRNA MARIA PEDRO"/>
    <s v="Adiantamento"/>
    <s v="MIRNA MARIA PEDRO"/>
    <s v="CT.ITU 1478"/>
    <n v="-2500"/>
    <n v="0"/>
    <n v="-173180.87"/>
    <s v="MIRNA MARIA PEDRO"/>
    <n v="-2500"/>
    <n v="2500"/>
    <n v="0"/>
    <d v="2023-07-01T00:00:00"/>
    <m/>
    <x v="0"/>
    <x v="0"/>
    <s v="2.11.01.01 - Terrenista"/>
    <m/>
    <s v="Terreno - Aquisição"/>
    <s v="Terreno"/>
    <x v="10"/>
  </r>
  <r>
    <s v="Jardins"/>
    <x v="18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100000"/>
    <d v="2023-08-03T00:00:00"/>
    <s v="CP"/>
    <s v="Adiantamento AMILCAR SOUROPIRES FERREIRA"/>
    <s v="Adiantamento"/>
    <s v="AMILCAR SOUROPIRES FERREIRA"/>
    <s v="CT.CONSOLACAO 2837"/>
    <n v="-100000"/>
    <n v="0"/>
    <n v="-273180.87"/>
    <s v="AMILCAR SOUROPIRES FERREIRA"/>
    <n v="-100000"/>
    <n v="100000"/>
    <n v="0"/>
    <d v="2023-08-01T00:00:00"/>
    <m/>
    <x v="0"/>
    <x v="0"/>
    <s v="2.11.01.01 - Terrenista"/>
    <m/>
    <s v="Terreno - Aquisição"/>
    <s v="Terreno"/>
    <x v="18"/>
  </r>
  <r>
    <s v="Jardins"/>
    <x v="19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1846.83"/>
    <d v="2023-08-04T00:00:00"/>
    <s v="CP"/>
    <s v="Adiantamento MARIA DE LOURDES PUPO AZAR"/>
    <s v="Adiantamento"/>
    <s v="MARIA DE LOURDES PUPO AZAR"/>
    <s v="CT.CONSOLACAO 2847"/>
    <n v="-21846.83"/>
    <n v="0"/>
    <n v="-295027.7"/>
    <s v="MARIA DE LOURDES PUPO AZAR"/>
    <n v="-21846.83"/>
    <n v="21846.83"/>
    <n v="0"/>
    <d v="2023-08-01T00:00:00"/>
    <m/>
    <x v="0"/>
    <x v="0"/>
    <s v="2.11.01.01 - Terrenista"/>
    <m/>
    <s v="Terreno - Aquisição"/>
    <s v="Terreno"/>
    <x v="19"/>
  </r>
  <r>
    <s v="Jardins"/>
    <x v="19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1 - OBRA JARDINS"/>
    <s v="2.02.03.04 - Assessoria e Consultoria Contábil"/>
    <n v="400"/>
    <d v="2023-08-04T00:00:00"/>
    <s v="CP"/>
    <s v="Adiantamento NOVA PLANO - SUPORTE ADMINISTRATIVO LTDA"/>
    <s v="Adiantamento"/>
    <s v="NOVA PLANO - SUPORTE ADMINISTRATIVO LTDA"/>
    <s v="NFSE.004527"/>
    <n v="-400"/>
    <n v="0"/>
    <n v="-295427.7"/>
    <s v="NOVA PLANO - SUPORTE ADMINISTRATIVO LTDA"/>
    <n v="-400"/>
    <n v="400"/>
    <n v="0"/>
    <d v="2023-08-01T00:00:00"/>
    <m/>
    <x v="0"/>
    <x v="0"/>
    <s v="2.02.03.04 - Assessoria e Consultoria Contábil"/>
    <m/>
    <s v="Desp Adm - Assessorias"/>
    <s v="Desp Adm"/>
    <x v="20"/>
  </r>
  <r>
    <s v="Jardins"/>
    <x v="2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11486.2"/>
    <d v="2023-08-07T00:00:00"/>
    <s v="CP"/>
    <s v="Adiantamento FARDIZ EMPREENDIMENTOS E PARTICIPACOES LTDA"/>
    <s v="Adiantamento"/>
    <s v="FARDIZ EMPREENDIMENTOS E PARTICIPACOES LTDA"/>
    <s v="CT.CONSOLACAO 2847 FARD"/>
    <n v="-11486.2"/>
    <n v="0"/>
    <n v="-341373.4"/>
    <s v="FARDIZ EMPREENDIMENTOS E PARTICIPACOES LTDA"/>
    <n v="-11486.2"/>
    <n v="11486.2"/>
    <n v="0"/>
    <d v="2023-08-01T00:00:00"/>
    <m/>
    <x v="0"/>
    <x v="0"/>
    <s v="2.11.01.01 - Terrenista"/>
    <m/>
    <s v="Terreno - Aquisição"/>
    <s v="Terreno"/>
    <x v="21"/>
  </r>
  <r>
    <s v="Jardins"/>
    <x v="2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34459.5"/>
    <d v="2023-08-07T00:00:00"/>
    <s v="CP"/>
    <s v="Adiantamento RENATO RIBEIRO"/>
    <s v="Adiantamento"/>
    <s v="RENATO RIBEIRO"/>
    <s v="CT.CONSOLOCAO 2847 RIBE"/>
    <n v="-34459.5"/>
    <n v="0"/>
    <n v="-329887.2"/>
    <s v="RENATO RIBEIRO"/>
    <n v="-34459.5"/>
    <n v="34459.5"/>
    <n v="0"/>
    <d v="2023-08-01T00:00:00"/>
    <m/>
    <x v="0"/>
    <x v="0"/>
    <s v="2.11.01.01 - Terrenista"/>
    <m/>
    <s v="Terreno - Aquisição"/>
    <s v="Terreno"/>
    <x v="22"/>
  </r>
  <r>
    <s v="Jardins"/>
    <x v="21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69.95"/>
    <d v="2023-08-08T00:00:00"/>
    <s v="BC"/>
    <s v="Pag. tarifa conta MANUTENCAO CONTA CORRENTE"/>
    <s v="Pag. tarifa conta"/>
    <s v="MANUTENCAO CONTA CORRENTE"/>
    <s v="TAR.08082023"/>
    <n v="-69.95"/>
    <n v="0"/>
    <n v="860.95"/>
    <s v="MANUTENCAO CONTA CORRENTE"/>
    <n v="-69.95"/>
    <n v="69.95"/>
    <n v="0"/>
    <d v="2023-08-01T00:00:00"/>
    <m/>
    <x v="0"/>
    <x v="0"/>
    <s v="2.20.01.07 - Tarifas Bancarias"/>
    <m/>
    <s v="Tarifas / Taxas"/>
    <s v="Desp Financeiras"/>
    <x v="23"/>
  </r>
  <r>
    <s v="Jardins"/>
    <x v="22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40000"/>
    <d v="2023-08-18T00:00:00"/>
    <s v="CP"/>
    <s v="Adiantamento CLEYDE MALUF ALVES"/>
    <s v="Adiantamento"/>
    <s v="CLEYDE MALUF ALVES"/>
    <s v="CT.ALUGUEL 1"/>
    <n v="-40000"/>
    <n v="0"/>
    <n v="-381373.4"/>
    <s v="CLEYDE MALUF ALVES"/>
    <n v="-40000"/>
    <n v="40000"/>
    <n v="0"/>
    <d v="2023-08-01T00:00:00"/>
    <m/>
    <x v="0"/>
    <x v="0"/>
    <s v="2.11.01.04 - Aluguel"/>
    <m/>
    <s v="Terreno - Despesas"/>
    <s v="Terreno"/>
    <x v="5"/>
  </r>
  <r>
    <s v="Jardins"/>
    <x v="22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d v="2023-08-18T00:00:00"/>
    <s v="CP"/>
    <s v="Adiantamento ELIANE MALUF ALVES DE LOZIER"/>
    <s v="Adiantamento"/>
    <s v="ELIANE MALUF ALVES DE LOZIER"/>
    <s v="CT.ALUGUEL2"/>
    <n v="-10000"/>
    <n v="0"/>
    <n v="-391373.4"/>
    <s v="ELIANE MALUF ALVES DE LOZIER"/>
    <n v="-10000"/>
    <n v="10000"/>
    <n v="0"/>
    <d v="2023-08-01T00:00:00"/>
    <m/>
    <x v="0"/>
    <x v="0"/>
    <s v="2.11.01.04 - Aluguel"/>
    <m/>
    <s v="Terreno - Despesas"/>
    <s v="Terreno"/>
    <x v="6"/>
  </r>
  <r>
    <s v="Jardins"/>
    <x v="22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3-08-18T00:00:00"/>
    <s v="CP"/>
    <s v="Adiantamento MIRNA MARIA PEDRO"/>
    <s v="Adiantamento"/>
    <s v="MIRNA MARIA PEDRO"/>
    <s v="CT.ITU 1478"/>
    <n v="-2500"/>
    <n v="0"/>
    <n v="-393873.4"/>
    <s v="MIRNA MARIA PEDRO"/>
    <n v="-2500"/>
    <n v="2500"/>
    <n v="0"/>
    <d v="2023-08-01T00:00:00"/>
    <m/>
    <x v="0"/>
    <x v="0"/>
    <s v="2.11.01.01 - Terrenista"/>
    <m/>
    <s v="Terreno - Aquisição"/>
    <s v="Terreno"/>
    <x v="10"/>
  </r>
  <r>
    <s v="Jardins"/>
    <x v="22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3-08-18T00:00:00"/>
    <s v="CP"/>
    <s v="Adiantamento MIRNA MARIA PEDRO"/>
    <s v="Adiantamento"/>
    <s v="MIRNA MARIA PEDRO"/>
    <s v="CT.ITU 1478"/>
    <n v="-2500"/>
    <n v="0"/>
    <n v="-396373.4"/>
    <s v="MIRNA MARIA PEDRO"/>
    <n v="-2500"/>
    <n v="2500"/>
    <n v="0"/>
    <d v="2023-08-01T00:00:00"/>
    <m/>
    <x v="0"/>
    <x v="0"/>
    <s v="2.11.01.01 - Terrenista"/>
    <m/>
    <s v="Terreno - Aquisição"/>
    <s v="Terreno"/>
    <x v="10"/>
  </r>
  <r>
    <s v="Jardins"/>
    <x v="22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3-08-18T00:00:00"/>
    <s v="CP"/>
    <s v="Adiantamento MIRNA MARIA PEDRO"/>
    <s v="Adiantamento"/>
    <s v="MIRNA MARIA PEDRO"/>
    <s v="CT.ITU 1478"/>
    <n v="-2500"/>
    <n v="0"/>
    <n v="-398873.4"/>
    <s v="MIRNA MARIA PEDRO"/>
    <n v="-2500"/>
    <n v="2500"/>
    <n v="0"/>
    <d v="2023-08-01T00:00:00"/>
    <m/>
    <x v="0"/>
    <x v="0"/>
    <s v="2.11.01.01 - Terrenista"/>
    <m/>
    <s v="Terreno - Aquisição"/>
    <s v="Terreno"/>
    <x v="10"/>
  </r>
  <r>
    <s v="Jardins"/>
    <x v="22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3-08-18T00:00:00"/>
    <s v="CP"/>
    <s v="Adiantamento MIRNA MARIA PEDRO"/>
    <s v="Adiantamento"/>
    <s v="MIRNA MARIA PEDRO"/>
    <s v="CT.ITU 1478"/>
    <n v="-2500"/>
    <n v="0"/>
    <n v="-401373.4"/>
    <s v="MIRNA MARIA PEDRO"/>
    <n v="-2500"/>
    <n v="2500"/>
    <n v="0"/>
    <d v="2023-08-01T00:00:00"/>
    <m/>
    <x v="0"/>
    <x v="0"/>
    <s v="2.11.01.01 - Terrenista"/>
    <m/>
    <s v="Terreno - Aquisição"/>
    <s v="Terreno"/>
    <x v="10"/>
  </r>
  <r>
    <s v="Jardins"/>
    <x v="22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9.02.01 - Recolhimento de IRRF - Terceiros"/>
    <n v="30"/>
    <d v="2023-08-18T00:00:00"/>
    <s v="CP"/>
    <s v="Adiantamento Secretaria de Fazenda Federal"/>
    <s v="Adiantamento"/>
    <s v="Secretaria de Fazenda Federal"/>
    <s v="DARF.00399"/>
    <n v="-30"/>
    <n v="0"/>
    <n v="-401403.4"/>
    <s v="Secretaria de Fazenda Federal"/>
    <n v="-30"/>
    <n v="30"/>
    <n v="0"/>
    <d v="2023-08-01T00:00:00"/>
    <m/>
    <x v="0"/>
    <x v="0"/>
    <s v="2.09.02.01 - Recolhimento de IRRF - Terceiros"/>
    <m/>
    <s v="Outros Tributos"/>
    <s v="Outros Tributos"/>
    <x v="24"/>
  </r>
  <r>
    <s v="Jardins"/>
    <x v="22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9.02.04 - Recolhimento de PIS/Cofins/CSLL - Terceiros"/>
    <n v="93"/>
    <d v="2023-08-18T00:00:00"/>
    <s v="CP"/>
    <s v="Adiantamento Secretaria de Fazenda Federal"/>
    <s v="Adiantamento"/>
    <s v="Secretaria de Fazenda Federal"/>
    <s v="DARF.00399"/>
    <n v="-93"/>
    <n v="0"/>
    <n v="-401496.4"/>
    <s v="Secretaria de Fazenda Federal"/>
    <n v="-93"/>
    <n v="93"/>
    <n v="0"/>
    <d v="2023-08-01T00:00:00"/>
    <m/>
    <x v="0"/>
    <x v="0"/>
    <s v="2.09.02.04 - Recolhimento de PIS/Cofins/CSLL - Terceiros"/>
    <m/>
    <s v="Outros Tributos"/>
    <s v="Outros Tributos"/>
    <x v="24"/>
  </r>
  <r>
    <s v="Jardins"/>
    <x v="23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4.03.07 - Despesas com Cartórios e Legalizações"/>
    <n v="2000"/>
    <d v="2023-08-25T00:00:00"/>
    <s v="CP"/>
    <s v="Adiantamento MAURICIA ALBUQUERQUE MACEDO ME"/>
    <s v="Adiantamento"/>
    <s v="MAURICIA ALBUQUERQUE MACEDO ME"/>
    <s v="NFSE.000375"/>
    <n v="-2000"/>
    <n v="0"/>
    <n v="-403496.4"/>
    <s v="MAURICIA ALBUQUERQUE MACEDO ME"/>
    <n v="-2000"/>
    <n v="2000"/>
    <n v="0"/>
    <d v="2023-08-01T00:00:00"/>
    <m/>
    <x v="0"/>
    <x v="0"/>
    <s v="2.04.03.07 - Despesas com Cartórios e Legalizações"/>
    <m/>
    <s v="Incorporação - Desp Legais, Tributos, Emolumentos"/>
    <s v="Incorporação"/>
    <x v="25"/>
  </r>
  <r>
    <s v="Jardins"/>
    <x v="23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9.01.01 - (-) Retenção de IR - Terceiros"/>
    <n v="30"/>
    <d v="2023-08-25T00:00:00"/>
    <s v="CP"/>
    <s v="Retenção impostos IR 1708 / MAURICIA ALBUQUERQUE MACEDO ME"/>
    <s v="Retenção impostos"/>
    <s v="IR 1708 / MAURICIA ALBUQUERQUE MACEDO ME"/>
    <s v="NFSE.000375"/>
    <n v="0"/>
    <n v="30"/>
    <n v="-403466.4"/>
    <s v="MAURICIA ALBUQUERQUE MACEDO ME"/>
    <n v="30"/>
    <n v="30"/>
    <n v="0"/>
    <d v="2023-08-01T00:00:00"/>
    <m/>
    <x v="0"/>
    <x v="0"/>
    <s v="2.09.01.01 - (-) Retenção de IR - Terceiros"/>
    <m/>
    <s v="Incorporação - Desp Legais, Tributos, Emolumentos"/>
    <s v="Incorporação"/>
    <x v="25"/>
  </r>
  <r>
    <s v="Jardins"/>
    <x v="23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9.01.04 - (-) Retenção de PIS/Cofins/CSLL - Terceiros"/>
    <n v="93"/>
    <d v="2023-08-25T00:00:00"/>
    <s v="CP"/>
    <s v="Retenção impostos CSRF / MAURICIA ALBUQUERQUE MACEDO ME"/>
    <s v="Retenção impostos"/>
    <s v="CSRF / MAURICIA ALBUQUERQUE MACEDO ME"/>
    <s v="NFSE.000375"/>
    <n v="0"/>
    <n v="93"/>
    <n v="-403373.4"/>
    <s v="MAURICIA ALBUQUERQUE MACEDO ME"/>
    <n v="93"/>
    <n v="93"/>
    <n v="0"/>
    <d v="2023-08-01T00:00:00"/>
    <m/>
    <x v="0"/>
    <x v="0"/>
    <s v="2.09.01.04 - (-) Retenção de PIS/Cofins/CSLL - Terceiros"/>
    <m/>
    <s v="Incorporação - Desp Legais, Tributos, Emolumentos"/>
    <s v="Incorporação"/>
    <x v="25"/>
  </r>
  <r>
    <s v="Jardins"/>
    <x v="24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0"/>
    <d v="2023-09-04T00:00:00"/>
    <s v="CP"/>
    <s v="Adiantamento MIRNA MARIA PEDRO"/>
    <s v="Adiantamento"/>
    <s v="MIRNA MARIA PEDRO"/>
    <s v="CT.ITU 1478"/>
    <n v="-25000"/>
    <n v="0"/>
    <n v="-428373.4"/>
    <s v="MIRNA MARIA PEDRO"/>
    <n v="-25000"/>
    <n v="25000"/>
    <n v="0"/>
    <d v="2023-09-01T00:00:00"/>
    <m/>
    <x v="0"/>
    <x v="0"/>
    <s v="2.11.01.01 - Terrenista"/>
    <m/>
    <s v="Terreno - Aquisição"/>
    <s v="Terreno"/>
    <x v="10"/>
  </r>
  <r>
    <s v="Jardins"/>
    <x v="24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0"/>
    <d v="2023-09-04T00:00:00"/>
    <s v="CP"/>
    <s v="Adiantamento MIRNA MARIA PEDRO"/>
    <s v="Adiantamento"/>
    <s v="MIRNA MARIA PEDRO"/>
    <s v="CT.ITU 1478"/>
    <n v="-25000"/>
    <n v="0"/>
    <n v="-453373.4"/>
    <s v="MIRNA MARIA PEDRO"/>
    <n v="-25000"/>
    <n v="25000"/>
    <n v="0"/>
    <d v="2023-09-01T00:00:00"/>
    <m/>
    <x v="0"/>
    <x v="0"/>
    <s v="2.11.01.01 - Terrenista"/>
    <m/>
    <s v="Terreno - Aquisição"/>
    <s v="Terreno"/>
    <x v="10"/>
  </r>
  <r>
    <s v="Jardins"/>
    <x v="24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0"/>
    <d v="2023-09-04T00:00:00"/>
    <s v="CP"/>
    <s v="Adiantamento MIRNA MARIA PEDRO"/>
    <s v="Adiantamento"/>
    <s v="MIRNA MARIA PEDRO"/>
    <s v="CT.ITU 1478"/>
    <n v="-25000"/>
    <n v="0"/>
    <n v="-478373.4"/>
    <s v="MIRNA MARIA PEDRO"/>
    <n v="-25000"/>
    <n v="25000"/>
    <n v="0"/>
    <d v="2023-09-01T00:00:00"/>
    <m/>
    <x v="0"/>
    <x v="0"/>
    <s v="2.11.01.01 - Terrenista"/>
    <m/>
    <s v="Terreno - Aquisição"/>
    <s v="Terreno"/>
    <x v="10"/>
  </r>
  <r>
    <s v="Jardins"/>
    <x v="24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0"/>
    <d v="2023-09-04T00:00:00"/>
    <s v="CP"/>
    <s v="Adiantamento MIRNA MARIA PEDRO"/>
    <s v="Adiantamento"/>
    <s v="MIRNA MARIA PEDRO"/>
    <s v="CT.ITU 1478"/>
    <n v="-25000"/>
    <n v="0"/>
    <n v="-503373.4"/>
    <s v="MIRNA MARIA PEDRO"/>
    <n v="-25000"/>
    <n v="25000"/>
    <n v="0"/>
    <d v="2023-09-01T00:00:00"/>
    <m/>
    <x v="0"/>
    <x v="0"/>
    <s v="2.11.01.01 - Terrenista"/>
    <m/>
    <s v="Terreno - Aquisição"/>
    <s v="Terreno"/>
    <x v="10"/>
  </r>
  <r>
    <s v="Jardins"/>
    <x v="24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1 - OBRA JARDINS"/>
    <s v="2.02.03.04 - Assessoria e Consultoria Contábil"/>
    <n v="415.96"/>
    <d v="2023-09-04T00:00:00"/>
    <s v="CP"/>
    <s v="Adiantamento NOVA CROP - SUPORTE ADMINISTRATIVO LTDA"/>
    <s v="Adiantamento"/>
    <s v="NOVA CROP - SUPORTE ADMINISTRATIVO LTDA"/>
    <s v="NFSE.004751"/>
    <n v="-415.96"/>
    <n v="0"/>
    <n v="-503789.36"/>
    <s v="NOVA CROP - SUPORTE ADMINISTRATIVO LTDA"/>
    <n v="-415.96"/>
    <n v="415.96"/>
    <n v="0"/>
    <d v="2023-09-01T00:00:00"/>
    <m/>
    <x v="0"/>
    <x v="0"/>
    <s v="2.02.03.04 - Assessoria e Consultoria Contábil"/>
    <m/>
    <s v="Desp Adm - Assessorias"/>
    <s v="Desp Adm"/>
    <x v="26"/>
  </r>
  <r>
    <s v="Jardins"/>
    <x v="25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69.95"/>
    <d v="2023-09-11T00:00:00"/>
    <s v="BC"/>
    <s v="Pag. tarifa conta MANUTENCAO CONTA CORRENTE"/>
    <s v="Pag. tarifa conta"/>
    <s v="MANUTENCAO CONTA CORRENTE"/>
    <s v="TAR.11092023"/>
    <n v="-69.95"/>
    <n v="0"/>
    <n v="791"/>
    <s v="MANUTENCAO CONTA CORRENTE"/>
    <n v="-69.95"/>
    <n v="69.95"/>
    <n v="0"/>
    <d v="2023-09-01T00:00:00"/>
    <m/>
    <x v="0"/>
    <x v="0"/>
    <s v="2.20.01.07 - Tarifas Bancarias"/>
    <m/>
    <s v="Tarifas / Taxas"/>
    <s v="Desp Financeiras"/>
    <x v="27"/>
  </r>
  <r>
    <s v="Jardins"/>
    <x v="26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1.03.04 - Alvarás, Emolumentos, Taxas e Custos Legais"/>
    <n v="976.23"/>
    <d v="2023-09-13T00:00:00"/>
    <s v="CP"/>
    <s v="Adiantamento PREFEITURA DA CIDADE DE SÃO PAULO - DAMSP"/>
    <s v="Adiantamento"/>
    <s v="PREFEITURA DA CIDADE DE SÃO PAULO - DAMSP"/>
    <s v="DAM.430112052"/>
    <n v="-976.23"/>
    <n v="0"/>
    <n v="-505741.82"/>
    <s v="PREFEITURA DA CIDADE DE SÃO PAULO - DAMSP"/>
    <n v="-976.23"/>
    <n v="976.23"/>
    <n v="0"/>
    <d v="2023-09-01T00:00:00"/>
    <m/>
    <x v="0"/>
    <x v="0"/>
    <s v="2.01.03.04 - Alvarás, Emolumentos, Taxas e Custos Legais"/>
    <m/>
    <s v="Terreno - Taxas e Emolumentos"/>
    <s v="Terreno"/>
    <x v="28"/>
  </r>
  <r>
    <s v="Jardins"/>
    <x v="26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1.03.04 - Alvarás, Emolumentos, Taxas e Custos Legais"/>
    <n v="976.23"/>
    <d v="2023-09-13T00:00:00"/>
    <s v="CP"/>
    <s v="Adiantamento PREFEITURA DA CIDADE DE SÃO PAULO - DAMSP"/>
    <s v="Adiantamento"/>
    <s v="PREFEITURA DA CIDADE DE SÃO PAULO - DAMSP"/>
    <s v="DAM.430112053"/>
    <n v="-976.23"/>
    <n v="0"/>
    <n v="-504765.59"/>
    <s v="PREFEITURA DA CIDADE DE SÃO PAULO - DAMSP"/>
    <n v="-976.23"/>
    <n v="976.23"/>
    <n v="0"/>
    <d v="2023-09-01T00:00:00"/>
    <m/>
    <x v="0"/>
    <x v="0"/>
    <s v="2.01.03.04 - Alvarás, Emolumentos, Taxas e Custos Legais"/>
    <m/>
    <s v="Terreno - Taxas e Emolumentos"/>
    <s v="Terreno"/>
    <x v="29"/>
  </r>
  <r>
    <s v="Jardins"/>
    <x v="26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1.03.04 - Alvarás, Emolumentos, Taxas e Custos Legais"/>
    <n v="976.23"/>
    <d v="2023-09-13T00:00:00"/>
    <s v="CP"/>
    <s v="Adiantamento PREFEITURA DA CIDADE DE SÃO PAULO - DAMSP"/>
    <s v="Adiantamento"/>
    <s v="PREFEITURA DA CIDADE DE SÃO PAULO - DAMSP"/>
    <s v="DAM.430112054"/>
    <n v="-976.23"/>
    <n v="0"/>
    <n v="-506718.05"/>
    <s v="PREFEITURA DA CIDADE DE SÃO PAULO - DAMSP"/>
    <n v="-976.23"/>
    <n v="976.23"/>
    <n v="0"/>
    <d v="2023-09-01T00:00:00"/>
    <m/>
    <x v="0"/>
    <x v="0"/>
    <s v="2.01.03.04 - Alvarás, Emolumentos, Taxas e Custos Legais"/>
    <m/>
    <s v="Terreno - Taxas e Emolumentos"/>
    <s v="Terreno"/>
    <x v="30"/>
  </r>
  <r>
    <s v="Jardins"/>
    <x v="27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d v="2023-09-20T00:00:00"/>
    <s v="CP"/>
    <s v="Adiantamento CLEYDE MALUF ALVES"/>
    <s v="Adiantamento"/>
    <s v="CLEYDE MALUF ALVES"/>
    <s v="CT.ALUGUEL 1"/>
    <n v="-10000"/>
    <n v="0"/>
    <n v="-516718.05"/>
    <s v="CLEYDE MALUF ALVES"/>
    <n v="-10000"/>
    <n v="10000"/>
    <n v="0"/>
    <d v="2023-09-01T00:00:00"/>
    <m/>
    <x v="0"/>
    <x v="0"/>
    <s v="2.11.01.04 - Aluguel"/>
    <m/>
    <s v="Terreno - Despesas"/>
    <s v="Terreno"/>
    <x v="5"/>
  </r>
  <r>
    <s v="Jardins"/>
    <x v="27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d v="2023-09-20T00:00:00"/>
    <s v="CP"/>
    <s v="Adiantamento ELIANE MALUF ALVES DE LOZIER"/>
    <s v="Adiantamento"/>
    <s v="ELIANE MALUF ALVES DE LOZIER"/>
    <s v="CT.ALUGUEL2"/>
    <n v="-10000"/>
    <n v="0"/>
    <n v="-526718.05000000005"/>
    <s v="ELIANE MALUF ALVES DE LOZIER"/>
    <n v="-10000"/>
    <n v="10000"/>
    <n v="0"/>
    <d v="2023-09-01T00:00:00"/>
    <m/>
    <x v="0"/>
    <x v="0"/>
    <s v="2.11.01.04 - Aluguel"/>
    <m/>
    <s v="Terreno - Despesas"/>
    <s v="Terreno"/>
    <x v="6"/>
  </r>
  <r>
    <s v="Jardins"/>
    <x v="27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3-09-20T00:00:00"/>
    <s v="CP"/>
    <s v="Adiantamento MIRNA MARIA PEDRO"/>
    <s v="Adiantamento"/>
    <s v="MIRNA MARIA PEDRO"/>
    <s v="CT.ITU 1478"/>
    <n v="-2500"/>
    <n v="0"/>
    <n v="-529218.05000000005"/>
    <s v="MIRNA MARIA PEDRO"/>
    <n v="-2500"/>
    <n v="2500"/>
    <n v="0"/>
    <d v="2023-09-01T00:00:00"/>
    <m/>
    <x v="0"/>
    <x v="0"/>
    <s v="2.11.01.01 - Terrenista"/>
    <m/>
    <s v="Terreno - Aquisição"/>
    <s v="Terreno"/>
    <x v="10"/>
  </r>
  <r>
    <s v="Jardins"/>
    <x v="27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3-09-20T00:00:00"/>
    <s v="CP"/>
    <s v="Adiantamento MIRNA MARIA PEDRO"/>
    <s v="Adiantamento"/>
    <s v="MIRNA MARIA PEDRO"/>
    <s v="CT.ITU 1478"/>
    <n v="-2500"/>
    <n v="0"/>
    <n v="-531718.05000000005"/>
    <s v="MIRNA MARIA PEDRO"/>
    <n v="-2500"/>
    <n v="2500"/>
    <n v="0"/>
    <d v="2023-09-01T00:00:00"/>
    <m/>
    <x v="0"/>
    <x v="0"/>
    <s v="2.11.01.01 - Terrenista"/>
    <m/>
    <s v="Terreno - Aquisição"/>
    <s v="Terreno"/>
    <x v="10"/>
  </r>
  <r>
    <s v="Jardins"/>
    <x v="27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3-09-20T00:00:00"/>
    <s v="CP"/>
    <s v="Adiantamento MIRNA MARIA PEDRO"/>
    <s v="Adiantamento"/>
    <s v="MIRNA MARIA PEDRO"/>
    <s v="CT.ITU 1478"/>
    <n v="-2500"/>
    <n v="0"/>
    <n v="-534218.05000000005"/>
    <s v="MIRNA MARIA PEDRO"/>
    <n v="-2500"/>
    <n v="2500"/>
    <n v="0"/>
    <d v="2023-09-01T00:00:00"/>
    <m/>
    <x v="0"/>
    <x v="0"/>
    <s v="2.11.01.01 - Terrenista"/>
    <m/>
    <s v="Terreno - Aquisição"/>
    <s v="Terreno"/>
    <x v="10"/>
  </r>
  <r>
    <s v="Jardins"/>
    <x v="27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3-09-20T00:00:00"/>
    <s v="CP"/>
    <s v="Adiantamento MIRNA MARIA PEDRO"/>
    <s v="Adiantamento"/>
    <s v="MIRNA MARIA PEDRO"/>
    <s v="CT.ITU 1478"/>
    <n v="-2500"/>
    <n v="0"/>
    <n v="-536718.05000000005"/>
    <s v="MIRNA MARIA PEDRO"/>
    <n v="-2500"/>
    <n v="2500"/>
    <n v="0"/>
    <d v="2023-09-01T00:00:00"/>
    <m/>
    <x v="0"/>
    <x v="0"/>
    <s v="2.11.01.01 - Terrenista"/>
    <m/>
    <s v="Terreno - Aquisição"/>
    <s v="Terreno"/>
    <x v="10"/>
  </r>
  <r>
    <s v="Jardins"/>
    <x v="28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1 - OBRA JARDINS"/>
    <s v="2.02.03.04 - Assessoria e Consultoria Contábil"/>
    <n v="415.96"/>
    <d v="2023-10-02T00:00:00"/>
    <s v="CP"/>
    <s v="Adiantamento NOVA CROP - SUPORTE ADMINISTRATIVO LTDA"/>
    <s v="Adiantamento"/>
    <s v="NOVA CROP - SUPORTE ADMINISTRATIVO LTDA"/>
    <s v="NFSE.005040"/>
    <n v="-415.96"/>
    <n v="0"/>
    <n v="-537134.01"/>
    <s v="NOVA CROP - SUPORTE ADMINISTRATIVO LTDA"/>
    <n v="-415.96"/>
    <n v="415.96"/>
    <n v="0"/>
    <d v="2023-10-01T00:00:00"/>
    <m/>
    <x v="0"/>
    <x v="0"/>
    <s v="2.02.03.04 - Assessoria e Consultoria Contábil"/>
    <m/>
    <s v="Desp Adm - Assessorias"/>
    <s v="Desp Adm"/>
    <x v="31"/>
  </r>
  <r>
    <s v="Jardins"/>
    <x v="29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69.95"/>
    <d v="2023-10-09T00:00:00"/>
    <s v="BC"/>
    <s v="Pag. tarifa conta TARIFA MANUTENCAO CONTA CORRENTE"/>
    <s v="Pag. tarifa conta"/>
    <s v="TARIFA MANUTENCAO CONTA CORRENTE"/>
    <s v="TAR.091023"/>
    <n v="-69.95"/>
    <n v="0"/>
    <n v="721.05"/>
    <s v="TARIFA MANUTENCAO CONTA CORRENTE"/>
    <n v="-69.95"/>
    <n v="69.95"/>
    <n v="0"/>
    <d v="2023-10-01T00:00:00"/>
    <m/>
    <x v="0"/>
    <x v="0"/>
    <s v="2.20.01.07 - Tarifas Bancarias"/>
    <m/>
    <s v="Tarifas / Taxas"/>
    <s v="Desp Financeiras"/>
    <x v="32"/>
  </r>
  <r>
    <s v="Jardins"/>
    <x v="3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d v="2023-10-20T00:00:00"/>
    <s v="CP"/>
    <s v="Adiantamento CLEYDE MALUF ALVES"/>
    <s v="Adiantamento"/>
    <s v="CLEYDE MALUF ALVES"/>
    <s v="CT.ALUGUEL 1"/>
    <n v="-10000"/>
    <n v="0"/>
    <n v="-547134.01"/>
    <s v="CLEYDE MALUF ALVES"/>
    <n v="-10000"/>
    <n v="10000"/>
    <n v="0"/>
    <d v="2023-10-01T00:00:00"/>
    <m/>
    <x v="0"/>
    <x v="0"/>
    <s v="2.11.01.04 - Aluguel"/>
    <m/>
    <s v="Terreno - Despesas"/>
    <s v="Terreno"/>
    <x v="5"/>
  </r>
  <r>
    <s v="Jardins"/>
    <x v="3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d v="2023-10-20T00:00:00"/>
    <s v="CP"/>
    <s v="Adiantamento ELIANE MALUF ALVES DE LOZIER"/>
    <s v="Adiantamento"/>
    <s v="ELIANE MALUF ALVES DE LOZIER"/>
    <s v="CT.ALUGUEL2"/>
    <n v="-10000"/>
    <n v="0"/>
    <n v="-557134.01"/>
    <s v="ELIANE MALUF ALVES DE LOZIER"/>
    <n v="-10000"/>
    <n v="10000"/>
    <n v="0"/>
    <d v="2023-10-01T00:00:00"/>
    <m/>
    <x v="0"/>
    <x v="0"/>
    <s v="2.11.01.04 - Aluguel"/>
    <m/>
    <s v="Terreno - Despesas"/>
    <s v="Terreno"/>
    <x v="6"/>
  </r>
  <r>
    <s v="Jardins"/>
    <x v="3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3-10-20T00:00:00"/>
    <s v="CP"/>
    <s v="Adiantamento MIRNA MARIA PEDRO"/>
    <s v="Adiantamento"/>
    <s v="MIRNA MARIA PEDRO"/>
    <s v="CT.ITU 1478"/>
    <n v="-2500"/>
    <n v="0"/>
    <n v="-559634.01"/>
    <s v="MIRNA MARIA PEDRO"/>
    <n v="-2500"/>
    <n v="2500"/>
    <n v="0"/>
    <d v="2023-10-01T00:00:00"/>
    <m/>
    <x v="0"/>
    <x v="0"/>
    <s v="2.11.01.01 - Terrenista"/>
    <m/>
    <s v="Terreno - Aquisição"/>
    <s v="Terreno"/>
    <x v="10"/>
  </r>
  <r>
    <s v="Jardins"/>
    <x v="3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3-10-20T00:00:00"/>
    <s v="CP"/>
    <s v="Adiantamento MIRNA MARIA PEDRO"/>
    <s v="Adiantamento"/>
    <s v="MIRNA MARIA PEDRO"/>
    <s v="CT.ITU 1478"/>
    <n v="-2500"/>
    <n v="0"/>
    <n v="-562134.01"/>
    <s v="MIRNA MARIA PEDRO"/>
    <n v="-2500"/>
    <n v="2500"/>
    <n v="0"/>
    <d v="2023-10-01T00:00:00"/>
    <m/>
    <x v="0"/>
    <x v="0"/>
    <s v="2.11.01.01 - Terrenista"/>
    <m/>
    <s v="Terreno - Aquisição"/>
    <s v="Terreno"/>
    <x v="10"/>
  </r>
  <r>
    <s v="Jardins"/>
    <x v="3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3-10-20T00:00:00"/>
    <s v="CP"/>
    <s v="Adiantamento MIRNA MARIA PEDRO"/>
    <s v="Adiantamento"/>
    <s v="MIRNA MARIA PEDRO"/>
    <s v="CT.ITU 1478"/>
    <n v="-2500"/>
    <n v="0"/>
    <n v="-564634.01"/>
    <s v="MIRNA MARIA PEDRO"/>
    <n v="-2500"/>
    <n v="2500"/>
    <n v="0"/>
    <d v="2023-10-01T00:00:00"/>
    <m/>
    <x v="0"/>
    <x v="0"/>
    <s v="2.11.01.01 - Terrenista"/>
    <m/>
    <s v="Terreno - Aquisição"/>
    <s v="Terreno"/>
    <x v="10"/>
  </r>
  <r>
    <s v="Jardins"/>
    <x v="3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3-10-20T00:00:00"/>
    <s v="CP"/>
    <s v="Adiantamento MIRNA MARIA PEDRO"/>
    <s v="Adiantamento"/>
    <s v="MIRNA MARIA PEDRO"/>
    <s v="CT.ITU 1478"/>
    <n v="-2500"/>
    <n v="0"/>
    <n v="-567134.01"/>
    <s v="MIRNA MARIA PEDRO"/>
    <n v="-2500"/>
    <n v="2500"/>
    <n v="0"/>
    <d v="2023-10-01T00:00:00"/>
    <m/>
    <x v="0"/>
    <x v="0"/>
    <s v="2.11.01.01 - Terrenista"/>
    <m/>
    <s v="Terreno - Aquisição"/>
    <s v="Terreno"/>
    <x v="10"/>
  </r>
  <r>
    <s v="Jardins"/>
    <x v="31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1.02.04 - CETESB"/>
    <n v="26780.36"/>
    <d v="2023-10-25T00:00:00"/>
    <s v="CP"/>
    <s v="Pagamento COMPANHIA AMBIENTAL DO ESTADO DE SAO PAULO"/>
    <s v="Pagamento"/>
    <s v="COMPANHIA AMBIENTAL DO ESTADO DE SAO PAULO"/>
    <s v="FAT.91523080"/>
    <n v="-26780.36"/>
    <n v="0"/>
    <n v="543940.68999999994"/>
    <s v="COMPANHIA AMBIENTAL DO ESTADO DE SAO PAULO"/>
    <n v="-26780.36"/>
    <n v="26780.36"/>
    <n v="0"/>
    <d v="2023-10-01T00:00:00"/>
    <m/>
    <x v="0"/>
    <x v="0"/>
    <s v="2.11.02.04 - CETESB"/>
    <m/>
    <s v="Terreno - Despesas"/>
    <s v="Terreno"/>
    <x v="33"/>
  </r>
  <r>
    <s v="Jardins"/>
    <x v="31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1.05.01.01 - Entradas de Aportes de Sócios / Investidores"/>
    <n v="570000"/>
    <d v="2023-10-25T00:00:00"/>
    <s v="CR"/>
    <s v="Recebimento NC HOLDING EMPREENDIMENTOS E PARTICIPACOES LTDA"/>
    <s v="Recebimento"/>
    <s v="NC HOLDING EMPREENDIMENTOS E PARTICIPACOES LTDA"/>
    <s v="APOR.25102023"/>
    <n v="0"/>
    <n v="570000"/>
    <n v="570721.05000000005"/>
    <s v="NC HOLDING EMPREENDIMENTOS E PARTICIPACOES LTDA"/>
    <n v="570000"/>
    <n v="570000"/>
    <n v="0"/>
    <d v="2023-10-01T00:00:00"/>
    <m/>
    <x v="0"/>
    <x v="0"/>
    <s v="1.05.01.01 - Entradas de Aportes de Sócios / Investidores"/>
    <m/>
    <s v="Crédito - NC Holding"/>
    <s v="Aportes"/>
    <x v="34"/>
  </r>
  <r>
    <s v="Jardins"/>
    <x v="32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6.01.04 - Cartório e Registro"/>
    <n v="68.25"/>
    <d v="2023-10-31T00:00:00"/>
    <s v="CP"/>
    <s v="Pagamento OPERADOR NACIONAL DO SISTEMA DE REGISTRO ELETRONICO DE IMOVEIS ( ONR )"/>
    <s v="Pagamento"/>
    <s v="OPERADOR NACIONAL DO SISTEMA DE REGISTRO ELETRONICO DE IMOVEIS ( ONR )"/>
    <s v="REC.42794398"/>
    <n v="-68.25"/>
    <n v="0"/>
    <n v="543326.43999999994"/>
    <s v="OPERADOR NACIONAL DO SISTEMA DE REGISTRO ELETRONICO DE IMOVEIS ( ONR )"/>
    <n v="-68.25"/>
    <n v="68.25"/>
    <n v="0"/>
    <d v="2023-10-01T00:00:00"/>
    <m/>
    <x v="0"/>
    <x v="0"/>
    <s v="2.16.01.04 - Cartório e Registro"/>
    <m/>
    <s v="Incorporação - Desp Legais, Tributos, Emolumentos"/>
    <s v="Incorporação"/>
    <x v="35"/>
  </r>
  <r>
    <s v="Jardins"/>
    <x v="32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6.01.04 - Cartório e Registro"/>
    <n v="68.25"/>
    <d v="2023-10-31T00:00:00"/>
    <s v="CP"/>
    <s v="Pagamento OPERADOR NACIONAL DO SISTEMA DE REGISTRO ELETRONICO DE IMOVEIS ( ONR )"/>
    <s v="Pagamento"/>
    <s v="OPERADOR NACIONAL DO SISTEMA DE REGISTRO ELETRONICO DE IMOVEIS ( ONR )"/>
    <s v="REC.42794406"/>
    <n v="-68.25"/>
    <n v="0"/>
    <n v="543258.18999999994"/>
    <s v="OPERADOR NACIONAL DO SISTEMA DE REGISTRO ELETRONICO DE IMOVEIS ( ONR )"/>
    <n v="-68.25"/>
    <n v="68.25"/>
    <n v="0"/>
    <d v="2023-10-01T00:00:00"/>
    <m/>
    <x v="0"/>
    <x v="0"/>
    <s v="2.16.01.04 - Cartório e Registro"/>
    <m/>
    <s v="Incorporação - Desp Legais, Tributos, Emolumentos"/>
    <s v="Incorporação"/>
    <x v="36"/>
  </r>
  <r>
    <s v="Jardins"/>
    <x v="32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6.01.04 - Cartório e Registro"/>
    <n v="68.25"/>
    <d v="2023-10-31T00:00:00"/>
    <s v="CP"/>
    <s v="Pagamento OPERADOR NACIONAL DO SISTEMA DE REGISTRO ELETRONICO DE IMOVEIS ( ONR )"/>
    <s v="Pagamento"/>
    <s v="OPERADOR NACIONAL DO SISTEMA DE REGISTRO ELETRONICO DE IMOVEIS ( ONR )"/>
    <s v="REC.42794410"/>
    <n v="-68.25"/>
    <n v="0"/>
    <n v="543735.93999999994"/>
    <s v="OPERADOR NACIONAL DO SISTEMA DE REGISTRO ELETRONICO DE IMOVEIS ( ONR )"/>
    <n v="-68.25"/>
    <n v="68.25"/>
    <n v="0"/>
    <d v="2023-10-01T00:00:00"/>
    <m/>
    <x v="0"/>
    <x v="0"/>
    <s v="2.16.01.04 - Cartório e Registro"/>
    <m/>
    <s v="Incorporação - Desp Legais, Tributos, Emolumentos"/>
    <s v="Incorporação"/>
    <x v="37"/>
  </r>
  <r>
    <s v="Jardins"/>
    <x v="32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6.01.04 - Cartório e Registro"/>
    <n v="68.25"/>
    <d v="2023-10-31T00:00:00"/>
    <s v="CP"/>
    <s v="Pagamento OPERADOR NACIONAL DO SISTEMA DE REGISTRO ELETRONICO DE IMOVEIS ( ONR )"/>
    <s v="Pagamento"/>
    <s v="OPERADOR NACIONAL DO SISTEMA DE REGISTRO ELETRONICO DE IMOVEIS ( ONR )"/>
    <s v="REC.42794418"/>
    <n v="-68.25"/>
    <n v="0"/>
    <n v="543394.68999999994"/>
    <s v="OPERADOR NACIONAL DO SISTEMA DE REGISTRO ELETRONICO DE IMOVEIS ( ONR )"/>
    <n v="-68.25"/>
    <n v="68.25"/>
    <n v="0"/>
    <d v="2023-10-01T00:00:00"/>
    <m/>
    <x v="0"/>
    <x v="0"/>
    <s v="2.16.01.04 - Cartório e Registro"/>
    <m/>
    <s v="Incorporação - Desp Legais, Tributos, Emolumentos"/>
    <s v="Incorporação"/>
    <x v="38"/>
  </r>
  <r>
    <s v="Jardins"/>
    <x v="32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6.01.04 - Cartório e Registro"/>
    <n v="68.25"/>
    <d v="2023-10-31T00:00:00"/>
    <s v="CP"/>
    <s v="Pagamento OPERADOR NACIONAL DO SISTEMA DE REGISTRO ELETRONICO DE IMOVEIS ( ONR )"/>
    <s v="Pagamento"/>
    <s v="OPERADOR NACIONAL DO SISTEMA DE REGISTRO ELETRONICO DE IMOVEIS ( ONR )"/>
    <s v="REC.42794421"/>
    <n v="-68.25"/>
    <n v="0"/>
    <n v="543667.68999999994"/>
    <s v="OPERADOR NACIONAL DO SISTEMA DE REGISTRO ELETRONICO DE IMOVEIS ( ONR )"/>
    <n v="-68.25"/>
    <n v="68.25"/>
    <n v="0"/>
    <d v="2023-10-01T00:00:00"/>
    <m/>
    <x v="0"/>
    <x v="0"/>
    <s v="2.16.01.04 - Cartório e Registro"/>
    <m/>
    <s v="Incorporação - Desp Legais, Tributos, Emolumentos"/>
    <s v="Incorporação"/>
    <x v="39"/>
  </r>
  <r>
    <s v="Jardins"/>
    <x v="32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6.01.04 - Cartório e Registro"/>
    <n v="68.25"/>
    <d v="2023-10-31T00:00:00"/>
    <s v="CP"/>
    <s v="Pagamento OPERADOR NACIONAL DO SISTEMA DE REGISTRO ELETRONICO DE IMOVEIS ( ONR )"/>
    <s v="Pagamento"/>
    <s v="OPERADOR NACIONAL DO SISTEMA DE REGISTRO ELETRONICO DE IMOVEIS ( ONR )"/>
    <s v="REC.42794429"/>
    <n v="-68.25"/>
    <n v="0"/>
    <n v="543872.43999999994"/>
    <s v="OPERADOR NACIONAL DO SISTEMA DE REGISTRO ELETRONICO DE IMOVEIS ( ONR )"/>
    <n v="-68.25"/>
    <n v="68.25"/>
    <n v="0"/>
    <d v="2023-10-01T00:00:00"/>
    <m/>
    <x v="0"/>
    <x v="0"/>
    <s v="2.16.01.04 - Cartório e Registro"/>
    <m/>
    <s v="Incorporação - Desp Legais, Tributos, Emolumentos"/>
    <s v="Incorporação"/>
    <x v="40"/>
  </r>
  <r>
    <s v="Jardins"/>
    <x v="32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6.01.04 - Cartório e Registro"/>
    <n v="68.25"/>
    <d v="2023-10-31T00:00:00"/>
    <s v="CP"/>
    <s v="Pagamento OPERADOR NACIONAL DO SISTEMA DE REGISTRO ELETRONICO DE IMOVEIS ( ONR )"/>
    <s v="Pagamento"/>
    <s v="OPERADOR NACIONAL DO SISTEMA DE REGISTRO ELETRONICO DE IMOVEIS ( ONR )"/>
    <s v="REC.42794432"/>
    <n v="-68.25"/>
    <n v="0"/>
    <n v="543804.18999999994"/>
    <s v="OPERADOR NACIONAL DO SISTEMA DE REGISTRO ELETRONICO DE IMOVEIS ( ONR )"/>
    <n v="-68.25"/>
    <n v="68.25"/>
    <n v="0"/>
    <d v="2023-10-01T00:00:00"/>
    <m/>
    <x v="0"/>
    <x v="0"/>
    <s v="2.16.01.04 - Cartório e Registro"/>
    <m/>
    <s v="Incorporação - Desp Legais, Tributos, Emolumentos"/>
    <s v="Incorporação"/>
    <x v="41"/>
  </r>
  <r>
    <s v="Jardins"/>
    <x v="32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6.01.04 - Cartório e Registro"/>
    <n v="68.25"/>
    <d v="2023-10-31T00:00:00"/>
    <s v="CP"/>
    <s v="Pagamento OPERADOR NACIONAL DO SISTEMA DE REGISTRO ELETRONICO DE IMOVEIS ( ONR )"/>
    <s v="Pagamento"/>
    <s v="OPERADOR NACIONAL DO SISTEMA DE REGISTRO ELETRONICO DE IMOVEIS ( ONR )"/>
    <s v="REC.42794434"/>
    <n v="-68.25"/>
    <n v="0"/>
    <n v="543462.93999999994"/>
    <s v="OPERADOR NACIONAL DO SISTEMA DE REGISTRO ELETRONICO DE IMOVEIS ( ONR )"/>
    <n v="-68.25"/>
    <n v="68.25"/>
    <n v="0"/>
    <d v="2023-10-01T00:00:00"/>
    <m/>
    <x v="0"/>
    <x v="0"/>
    <s v="2.16.01.04 - Cartório e Registro"/>
    <m/>
    <s v="Incorporação - Desp Legais, Tributos, Emolumentos"/>
    <s v="Incorporação"/>
    <x v="42"/>
  </r>
  <r>
    <s v="Jardins"/>
    <x v="32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6.01.04 - Cartório e Registro"/>
    <n v="68.25"/>
    <d v="2023-10-31T00:00:00"/>
    <s v="CP"/>
    <s v="Pagamento OPERADOR NACIONAL DO SISTEMA DE REGISTRO ELETRONICO DE IMOVEIS ( ONR )"/>
    <s v="Pagamento"/>
    <s v="OPERADOR NACIONAL DO SISTEMA DE REGISTRO ELETRONICO DE IMOVEIS ( ONR )"/>
    <s v="REC.42794436"/>
    <n v="-68.25"/>
    <n v="0"/>
    <n v="543531.18999999994"/>
    <s v="OPERADOR NACIONAL DO SISTEMA DE REGISTRO ELETRONICO DE IMOVEIS ( ONR )"/>
    <n v="-68.25"/>
    <n v="68.25"/>
    <n v="0"/>
    <d v="2023-10-01T00:00:00"/>
    <m/>
    <x v="0"/>
    <x v="0"/>
    <s v="2.16.01.04 - Cartório e Registro"/>
    <m/>
    <s v="Incorporação - Desp Legais, Tributos, Emolumentos"/>
    <s v="Incorporação"/>
    <x v="43"/>
  </r>
  <r>
    <s v="Jardins"/>
    <x v="32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6.01.04 - Cartório e Registro"/>
    <n v="68.25"/>
    <d v="2023-10-31T00:00:00"/>
    <s v="CP"/>
    <s v="Pagamento OPERADOR NACIONAL DO SISTEMA DE REGISTRO ELETRONICO DE IMOVEIS ( ONR )"/>
    <s v="Pagamento"/>
    <s v="OPERADOR NACIONAL DO SISTEMA DE REGISTRO ELETRONICO DE IMOVEIS ( ONR )"/>
    <s v="REC.42794442"/>
    <n v="-68.25"/>
    <n v="0"/>
    <n v="543599.43999999994"/>
    <s v="OPERADOR NACIONAL DO SISTEMA DE REGISTRO ELETRONICO DE IMOVEIS ( ONR )"/>
    <n v="-68.25"/>
    <n v="68.25"/>
    <n v="0"/>
    <d v="2023-10-01T00:00:00"/>
    <m/>
    <x v="0"/>
    <x v="0"/>
    <s v="2.16.01.04 - Cartório e Registro"/>
    <m/>
    <s v="Incorporação - Desp Legais, Tributos, Emolumentos"/>
    <s v="Incorporação"/>
    <x v="44"/>
  </r>
  <r>
    <s v="Jardins"/>
    <x v="32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6.01.04 - Cartório e Registro"/>
    <n v="68.25"/>
    <d v="2023-10-31T00:00:00"/>
    <s v="CP"/>
    <s v="Pagamento OPERADOR NACIONAL DO SISTEMA DE REGISTRO ELETRONICO DE IMOVEIS ( ONR )"/>
    <s v="Pagamento"/>
    <s v="OPERADOR NACIONAL DO SISTEMA DE REGISTRO ELETRONICO DE IMOVEIS ( ONR )"/>
    <s v="REC.42794447"/>
    <n v="-68.25"/>
    <n v="0"/>
    <n v="543189.93999999994"/>
    <s v="OPERADOR NACIONAL DO SISTEMA DE REGISTRO ELETRONICO DE IMOVEIS ( ONR )"/>
    <n v="-68.25"/>
    <n v="68.25"/>
    <n v="0"/>
    <d v="2023-10-01T00:00:00"/>
    <m/>
    <x v="0"/>
    <x v="0"/>
    <s v="2.16.01.04 - Cartório e Registro"/>
    <m/>
    <s v="Incorporação - Desp Legais, Tributos, Emolumentos"/>
    <s v="Incorporação"/>
    <x v="45"/>
  </r>
  <r>
    <s v="Jardins"/>
    <x v="33"/>
    <s v="Bradesco"/>
    <s v="6222-7"/>
    <s v="sim"/>
    <s v="2 - SPE's"/>
    <s v="01/01/2023 até 16/05/2024"/>
    <s v="16 - NETCORP JARDINS INCORPORACAO E EMPREENDIMENTO IMOBILIARIO SPE LTDA"/>
    <s v="6222-7 - NETCORP JARDINS"/>
    <n v="0"/>
    <s v="1601 - OBRA JARDINS"/>
    <s v="2.02.03.04 - Assessoria e Consultoria Contábil"/>
    <n v="415.96"/>
    <d v="2023-11-03T00:00:00"/>
    <s v="CP"/>
    <s v="Pagamento NOVA CROP - SUPORTE ADMINISTRATIVO LTDA"/>
    <s v="Pagamento"/>
    <s v="NOVA CROP - SUPORTE ADMINISTRATIVO LTDA"/>
    <s v="NFSE.005260"/>
    <n v="-415.96"/>
    <n v="0"/>
    <n v="542773.98"/>
    <s v="NOVA CROP - SUPORTE ADMINISTRATIVO LTDA"/>
    <n v="-415.96"/>
    <n v="415.96"/>
    <n v="0"/>
    <d v="2023-11-01T00:00:00"/>
    <m/>
    <x v="0"/>
    <x v="0"/>
    <s v="2.02.03.04 - Assessoria e Consultoria Contábil"/>
    <m/>
    <s v="Desp Adm - Assessorias"/>
    <s v="Desp Adm"/>
    <x v="46"/>
  </r>
  <r>
    <s v="Jardins"/>
    <x v="34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69.95"/>
    <d v="2023-11-09T00:00:00"/>
    <s v="BC"/>
    <s v="Pag. tarifa conta"/>
    <s v="Pag. tarifa conta"/>
    <s v=""/>
    <s v="TAR.09112023"/>
    <n v="-69.95"/>
    <n v="0"/>
    <n v="542704.03"/>
    <s v=""/>
    <n v="-69.95"/>
    <n v="69.95"/>
    <n v="0"/>
    <d v="2023-11-01T00:00:00"/>
    <m/>
    <x v="0"/>
    <x v="0"/>
    <s v="2.20.01.07 - Tarifas Bancarias"/>
    <m/>
    <s v="Tarifas / Taxas"/>
    <s v="Desp Financeiras"/>
    <x v="47"/>
  </r>
  <r>
    <s v="Jardins"/>
    <x v="35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09.02.04 - Recolhimento de PIS/Cofins/CSLL - Terceiros"/>
    <n v="368.75"/>
    <d v="2023-11-17T00:00:00"/>
    <s v="CP"/>
    <s v="Pagamento Secretaria de Fazenda Federal"/>
    <s v="Pagamento"/>
    <s v="Secretaria de Fazenda Federal"/>
    <s v="DARF.011194"/>
    <n v="-368.75"/>
    <n v="0"/>
    <n v="542335.28"/>
    <s v="Secretaria de Fazenda Federal"/>
    <n v="-368.75"/>
    <n v="368.75"/>
    <n v="0"/>
    <d v="2023-11-01T00:00:00"/>
    <m/>
    <x v="0"/>
    <x v="0"/>
    <s v="2.09.02.04 - Recolhimento de PIS/Cofins/CSLL - Terceiros"/>
    <m/>
    <s v="Outros Tributos"/>
    <s v="Outros Tributos"/>
    <x v="48"/>
  </r>
  <r>
    <s v="Jardins"/>
    <x v="35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09.02.01 - Recolhimento de IRRF - Terceiros"/>
    <n v="118.95"/>
    <d v="2023-11-17T00:00:00"/>
    <s v="CP"/>
    <s v="Pagamento Secretaria de Fazenda Federal"/>
    <s v="Pagamento"/>
    <s v="Secretaria de Fazenda Federal"/>
    <s v="DARF.011194"/>
    <n v="-118.95"/>
    <n v="0"/>
    <n v="542216.32999999996"/>
    <s v="Secretaria de Fazenda Federal"/>
    <n v="-118.95"/>
    <n v="118.95"/>
    <n v="0"/>
    <d v="2023-11-01T00:00:00"/>
    <m/>
    <x v="0"/>
    <x v="0"/>
    <s v="2.09.02.01 - Recolhimento de IRRF - Terceiros"/>
    <m/>
    <s v="Outros Tributos"/>
    <s v="Outros Tributos"/>
    <x v="48"/>
  </r>
  <r>
    <s v="Jardins"/>
    <x v="36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1.01.04 - Aluguel"/>
    <n v="10000"/>
    <d v="2023-11-21T00:00:00"/>
    <s v="CP"/>
    <s v="Pagamento CLEYDE MALUF ALVES"/>
    <s v="Pagamento"/>
    <s v="CLEYDE MALUF ALVES"/>
    <s v="CT.ALUGUEL 1"/>
    <n v="-10000"/>
    <n v="0"/>
    <n v="532216.32999999996"/>
    <s v="CLEYDE MALUF ALVES"/>
    <n v="-10000"/>
    <n v="10000"/>
    <n v="0"/>
    <d v="2023-11-01T00:00:00"/>
    <m/>
    <x v="0"/>
    <x v="0"/>
    <s v="2.11.01.04 - Aluguel"/>
    <m/>
    <s v="Terreno - Despesas"/>
    <s v="Terreno"/>
    <x v="5"/>
  </r>
  <r>
    <s v="Jardins"/>
    <x v="36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1.01.04 - Aluguel"/>
    <n v="10000"/>
    <d v="2023-11-21T00:00:00"/>
    <s v="CP"/>
    <s v="Pagamento ELIANE MALUF ALVES DE LOZIER"/>
    <s v="Pagamento"/>
    <s v="ELIANE MALUF ALVES DE LOZIER"/>
    <s v="CT.ALUGUEL2"/>
    <n v="-10000"/>
    <n v="0"/>
    <n v="522216.33"/>
    <s v="ELIANE MALUF ALVES DE LOZIER"/>
    <n v="-10000"/>
    <n v="10000"/>
    <n v="0"/>
    <d v="2023-11-01T00:00:00"/>
    <m/>
    <x v="0"/>
    <x v="0"/>
    <s v="2.11.01.04 - Aluguel"/>
    <m/>
    <s v="Terreno - Despesas"/>
    <s v="Terreno"/>
    <x v="6"/>
  </r>
  <r>
    <s v="Jardins"/>
    <x v="36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1.01.01 - Terrenista"/>
    <n v="2500"/>
    <d v="2023-11-21T00:00:00"/>
    <s v="CP"/>
    <s v="Pagamento MIRNA MARIA PEDRO"/>
    <s v="Pagamento"/>
    <s v="MIRNA MARIA PEDRO"/>
    <s v="CT.ITU 1478"/>
    <n v="-2500"/>
    <n v="0"/>
    <n v="519716.33"/>
    <s v="MIRNA MARIA PEDRO"/>
    <n v="-2500"/>
    <n v="2500"/>
    <n v="0"/>
    <d v="2023-11-01T00:00:00"/>
    <m/>
    <x v="0"/>
    <x v="0"/>
    <s v="2.11.01.01 - Terrenista"/>
    <m/>
    <s v="Terreno - Aquisição"/>
    <s v="Terreno"/>
    <x v="10"/>
  </r>
  <r>
    <s v="Jardins"/>
    <x v="36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1.01.01 - Terrenista"/>
    <n v="2500"/>
    <d v="2023-11-21T00:00:00"/>
    <s v="CP"/>
    <s v="Pagamento MIRNA MARIA PEDRO"/>
    <s v="Pagamento"/>
    <s v="MIRNA MARIA PEDRO"/>
    <s v="CT.ITU 1478"/>
    <n v="-2500"/>
    <n v="0"/>
    <n v="517216.33"/>
    <s v="MIRNA MARIA PEDRO"/>
    <n v="-2500"/>
    <n v="2500"/>
    <n v="0"/>
    <d v="2023-11-01T00:00:00"/>
    <m/>
    <x v="0"/>
    <x v="0"/>
    <s v="2.11.01.01 - Terrenista"/>
    <m/>
    <s v="Terreno - Aquisição"/>
    <s v="Terreno"/>
    <x v="10"/>
  </r>
  <r>
    <s v="Jardins"/>
    <x v="36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1.01.01 - Terrenista"/>
    <n v="2500"/>
    <d v="2023-11-21T00:00:00"/>
    <s v="CP"/>
    <s v="Pagamento MIRNA MARIA PEDRO"/>
    <s v="Pagamento"/>
    <s v="MIRNA MARIA PEDRO"/>
    <s v="CT.ITU 1478"/>
    <n v="-2500"/>
    <n v="0"/>
    <n v="514716.33"/>
    <s v="MIRNA MARIA PEDRO"/>
    <n v="-2500"/>
    <n v="2500"/>
    <n v="0"/>
    <d v="2023-11-01T00:00:00"/>
    <m/>
    <x v="0"/>
    <x v="0"/>
    <s v="2.11.01.01 - Terrenista"/>
    <m/>
    <s v="Terreno - Aquisição"/>
    <s v="Terreno"/>
    <x v="10"/>
  </r>
  <r>
    <s v="Jardins"/>
    <x v="36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1.01.01 - Terrenista"/>
    <n v="2500"/>
    <d v="2023-11-21T00:00:00"/>
    <s v="CP"/>
    <s v="Pagamento MIRNA MARIA PEDRO"/>
    <s v="Pagamento"/>
    <s v="MIRNA MARIA PEDRO"/>
    <s v="CT.ITU 1478"/>
    <n v="-2500"/>
    <n v="0"/>
    <n v="512216.33"/>
    <s v="MIRNA MARIA PEDRO"/>
    <n v="-2500"/>
    <n v="2500"/>
    <n v="0"/>
    <d v="2023-11-01T00:00:00"/>
    <m/>
    <x v="0"/>
    <x v="0"/>
    <s v="2.11.01.01 - Terrenista"/>
    <m/>
    <s v="Terreno - Aquisição"/>
    <s v="Terreno"/>
    <x v="10"/>
  </r>
  <r>
    <s v="Jardins"/>
    <x v="37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01.03.04 - Alvarás, Emolumentos, Taxas e Custos Legais"/>
    <n v="203.34"/>
    <d v="2023-11-22T00:00:00"/>
    <s v="CP"/>
    <s v="Pagamento PREFEITURA DA CIDADE DE SÃO PAULO - DAMSP"/>
    <s v="Pagamento"/>
    <s v="PREFEITURA DA CIDADE DE SÃO PAULO - DAMSP"/>
    <s v="DAM.482872023"/>
    <n v="-203.34"/>
    <n v="0"/>
    <n v="512012.99"/>
    <s v="PREFEITURA DA CIDADE DE SÃO PAULO - DAMSP"/>
    <n v="-203.34"/>
    <n v="203.34"/>
    <n v="0"/>
    <d v="2023-11-01T00:00:00"/>
    <m/>
    <x v="0"/>
    <x v="0"/>
    <s v="2.01.03.04 - Alvarás, Emolumentos, Taxas e Custos Legais"/>
    <m/>
    <s v="Terreno - Taxas e Emolumentos"/>
    <s v="Terreno"/>
    <x v="49"/>
  </r>
  <r>
    <s v="Jardins"/>
    <x v="38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9"/>
    <d v="2023-11-23T00:00:00"/>
    <s v="BC"/>
    <s v="Pag. tarifa TED"/>
    <s v="Pag. tarifa conta"/>
    <s v=""/>
    <s v="TAR.23112023"/>
    <n v="-9"/>
    <n v="0"/>
    <n v="512003.99"/>
    <s v=""/>
    <n v="-9"/>
    <n v="9"/>
    <n v="0"/>
    <d v="2023-11-01T00:00:00"/>
    <m/>
    <x v="0"/>
    <x v="0"/>
    <s v="2.20.01.07 - Tarifas Bancarias"/>
    <m/>
    <s v="Tarifas / Taxas"/>
    <s v="Desp Financeiras"/>
    <x v="50"/>
  </r>
  <r>
    <s v="Jardins"/>
    <x v="38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9"/>
    <d v="2023-11-23T00:00:00"/>
    <s v="BC"/>
    <s v="Pag. tarifa TED"/>
    <s v="Pag. tarifa conta"/>
    <s v=""/>
    <s v="TAR.23112023"/>
    <n v="-9"/>
    <n v="0"/>
    <n v="511985.99"/>
    <s v=""/>
    <n v="-9"/>
    <n v="9"/>
    <n v="0"/>
    <d v="2023-11-01T00:00:00"/>
    <m/>
    <x v="0"/>
    <x v="0"/>
    <s v="2.20.01.07 - Tarifas Bancarias"/>
    <m/>
    <s v="Tarifas / Taxas"/>
    <s v="Desp Financeiras"/>
    <x v="50"/>
  </r>
  <r>
    <s v="Jardins"/>
    <x v="38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9"/>
    <d v="2023-11-23T00:00:00"/>
    <s v="BC"/>
    <s v="Pag. tarifa TED"/>
    <s v="Pag. tarifa conta"/>
    <s v=""/>
    <s v="TAR.23112023"/>
    <n v="-9"/>
    <n v="0"/>
    <n v="511967.99"/>
    <s v=""/>
    <n v="-9"/>
    <n v="9"/>
    <n v="0"/>
    <d v="2023-11-01T00:00:00"/>
    <m/>
    <x v="0"/>
    <x v="0"/>
    <s v="2.20.01.07 - Tarifas Bancarias"/>
    <m/>
    <s v="Tarifas / Taxas"/>
    <s v="Desp Financeiras"/>
    <x v="50"/>
  </r>
  <r>
    <s v="Jardins"/>
    <x v="38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9"/>
    <d v="2023-11-23T00:00:00"/>
    <s v="BC"/>
    <s v="Pag. tarifa TED"/>
    <s v="Pag. tarifa conta"/>
    <s v=""/>
    <s v="TAR.23112023"/>
    <n v="-9"/>
    <n v="0"/>
    <n v="511958.99"/>
    <s v=""/>
    <n v="-9"/>
    <n v="9"/>
    <n v="0"/>
    <d v="2023-11-01T00:00:00"/>
    <m/>
    <x v="0"/>
    <x v="0"/>
    <s v="2.20.01.07 - Tarifas Bancarias"/>
    <m/>
    <s v="Tarifas / Taxas"/>
    <s v="Desp Financeiras"/>
    <x v="50"/>
  </r>
  <r>
    <s v="Jardins"/>
    <x v="38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9"/>
    <d v="2023-11-23T00:00:00"/>
    <s v="BC"/>
    <s v="Pag. tarifa TED"/>
    <s v="Pag. tarifa conta"/>
    <s v=""/>
    <s v="TAR.231123"/>
    <n v="-9"/>
    <n v="0"/>
    <n v="511994.99"/>
    <s v=""/>
    <n v="-9"/>
    <n v="9"/>
    <n v="0"/>
    <d v="2023-11-01T00:00:00"/>
    <m/>
    <x v="0"/>
    <x v="0"/>
    <s v="2.20.01.07 - Tarifas Bancarias"/>
    <m/>
    <s v="Tarifas / Taxas"/>
    <s v="Desp Financeiras"/>
    <x v="51"/>
  </r>
  <r>
    <s v="Jardins"/>
    <x v="38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9"/>
    <d v="2023-11-23T00:00:00"/>
    <s v="BC"/>
    <s v="Pag. tarifa TED"/>
    <s v="Pag. tarifa conta"/>
    <s v=""/>
    <s v="TAR.231123"/>
    <n v="-9"/>
    <n v="0"/>
    <n v="511976.99"/>
    <s v=""/>
    <n v="-9"/>
    <n v="9"/>
    <n v="0"/>
    <d v="2023-11-01T00:00:00"/>
    <m/>
    <x v="0"/>
    <x v="0"/>
    <s v="2.20.01.07 - Tarifas Bancarias"/>
    <m/>
    <s v="Tarifas / Taxas"/>
    <s v="Desp Financeiras"/>
    <x v="51"/>
  </r>
  <r>
    <s v="Jardins"/>
    <x v="39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3.01.02 - Avaliação Ambiental"/>
    <n v="7930"/>
    <d v="2023-11-27T00:00:00"/>
    <s v="CP"/>
    <s v="Pagamento BACHEMA SERVICOS ANALITICOS AMBIENTAIS LTDA"/>
    <s v="Pagamento"/>
    <s v="BACHEMA SERVICOS ANALITICOS AMBIENTAIS LTDA"/>
    <s v="NFSE.011194"/>
    <n v="-7930"/>
    <n v="0"/>
    <n v="504028.99"/>
    <s v="BACHEMA SERVICOS ANALITICOS AMBIENTAIS LTDA"/>
    <n v="-7930"/>
    <n v="7930"/>
    <n v="0"/>
    <d v="2023-11-01T00:00:00"/>
    <m/>
    <x v="0"/>
    <x v="0"/>
    <s v="2.13.01.02 - Avaliação Ambiental"/>
    <m/>
    <s v="Incorporação - Projetos"/>
    <s v="Incorporação"/>
    <x v="52"/>
  </r>
  <r>
    <s v="Jardins"/>
    <x v="39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09.01.01 - (-) Retenção de IR - Terceiros"/>
    <n v="118.95"/>
    <d v="2023-11-27T00:00:00"/>
    <s v="CP"/>
    <s v="Retenção impostos IR 1708 / BACHEMA SERVICOS ANALITICOS AMBIENTAIS LTDA"/>
    <s v="Retenção impostos"/>
    <s v="IR 1708 / BACHEMA SERVICOS ANALITICOS AMBIENTAIS LTDA"/>
    <s v="NFSE.011194"/>
    <n v="0"/>
    <n v="118.95"/>
    <n v="504147.94"/>
    <s v="BACHEMA SERVICOS ANALITICOS AMBIENTAIS LTDA"/>
    <n v="118.95"/>
    <n v="118.95"/>
    <n v="0"/>
    <d v="2023-11-01T00:00:00"/>
    <m/>
    <x v="0"/>
    <x v="0"/>
    <s v="2.09.01.01 - (-) Retenção de IR - Terceiros"/>
    <m/>
    <s v="Incorporação - Projetos"/>
    <s v="Incorporação"/>
    <x v="52"/>
  </r>
  <r>
    <s v="Jardins"/>
    <x v="39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09.01.04 - (-) Retenção de PIS/Cofins/CSLL - Terceiros"/>
    <n v="368.75"/>
    <d v="2023-11-27T00:00:00"/>
    <s v="CP"/>
    <s v="Retenção impostos CSRF / BACHEMA SERVICOS ANALITICOS AMBIENTAIS LTDA"/>
    <s v="Retenção impostos"/>
    <s v="CSRF / BACHEMA SERVICOS ANALITICOS AMBIENTAIS LTDA"/>
    <s v="NFSE.011194"/>
    <n v="0"/>
    <n v="368.75"/>
    <n v="504516.69"/>
    <s v="BACHEMA SERVICOS ANALITICOS AMBIENTAIS LTDA"/>
    <n v="368.75"/>
    <n v="368.75"/>
    <n v="0"/>
    <d v="2023-11-01T00:00:00"/>
    <m/>
    <x v="0"/>
    <x v="0"/>
    <s v="2.09.01.04 - (-) Retenção de PIS/Cofins/CSLL - Terceiros"/>
    <m/>
    <s v="Incorporação - Projetos"/>
    <s v="Incorporação"/>
    <x v="52"/>
  </r>
  <r>
    <s v="Jardins"/>
    <x v="39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4.01.10 - Produção de material Comunicação Visual Terreno/PD"/>
    <n v="900"/>
    <d v="2023-11-27T00:00:00"/>
    <s v="CP"/>
    <s v="Pagamento FRANQUE DELMO ELOIA 02360154435"/>
    <s v="Pagamento"/>
    <s v="FRANQUE DELMO ELOIA 02360154435"/>
    <s v="NFSE.000016"/>
    <n v="-900"/>
    <n v="0"/>
    <n v="502970.97"/>
    <s v="FRANQUE DELMO ELOIA 02360154435"/>
    <n v="-900"/>
    <n v="900"/>
    <n v="0"/>
    <d v="2023-11-01T00:00:00"/>
    <m/>
    <x v="0"/>
    <x v="0"/>
    <s v="2.14.01.10 - Produção de material Comunicação Visual Terreno/PD"/>
    <m/>
    <s v="Marketing - Promoção e Propaganda"/>
    <s v="Marketing"/>
    <x v="53"/>
  </r>
  <r>
    <s v="Jardins"/>
    <x v="39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3.01.02 - Avaliação Ambiental"/>
    <n v="9264"/>
    <d v="2023-11-27T00:00:00"/>
    <s v="CP"/>
    <s v="Pagamento LABORATORIO VAPOR SOLUTIONS LTDA"/>
    <s v="Pagamento"/>
    <s v="LABORATORIO VAPOR SOLUTIONS LTDA"/>
    <s v="NFSE.004112"/>
    <n v="-9264"/>
    <n v="0"/>
    <n v="493706.97"/>
    <s v="LABORATORIO VAPOR SOLUTIONS LTDA"/>
    <n v="-9264"/>
    <n v="9264"/>
    <n v="0"/>
    <d v="2023-11-01T00:00:00"/>
    <m/>
    <x v="0"/>
    <x v="0"/>
    <s v="2.13.01.02 - Avaliação Ambiental"/>
    <m/>
    <s v="Incorporação - Projetos"/>
    <s v="Incorporação"/>
    <x v="54"/>
  </r>
  <r>
    <s v="Jardins"/>
    <x v="39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09.01.01 - (-) Retenção de IR - Terceiros"/>
    <n v="138.96"/>
    <d v="2023-11-27T00:00:00"/>
    <s v="CP"/>
    <s v="Retenção impostos IR 1708 / LABORATORIO VAPOR SOLUTIONS LTDA"/>
    <s v="Retenção impostos"/>
    <s v="IR 1708 / LABORATORIO VAPOR SOLUTIONS LTDA"/>
    <s v="NFSE.004112"/>
    <n v="0"/>
    <n v="138.96"/>
    <n v="493845.93"/>
    <s v="LABORATORIO VAPOR SOLUTIONS LTDA"/>
    <n v="138.96"/>
    <n v="138.96"/>
    <n v="0"/>
    <d v="2023-11-01T00:00:00"/>
    <m/>
    <x v="0"/>
    <x v="0"/>
    <s v="2.09.01.01 - (-) Retenção de IR - Terceiros"/>
    <m/>
    <s v="Incorporação - Projetos"/>
    <s v="Incorporação"/>
    <x v="54"/>
  </r>
  <r>
    <s v="Jardins"/>
    <x v="39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09.01.04 - (-) Retenção de PIS/Cofins/CSLL - Terceiros"/>
    <n v="430.78"/>
    <d v="2023-11-27T00:00:00"/>
    <s v="CP"/>
    <s v="Retenção impostos CSRF / LABORATORIO VAPOR SOLUTIONS LTDA"/>
    <s v="Retenção impostos"/>
    <s v="CSRF / LABORATORIO VAPOR SOLUTIONS LTDA"/>
    <s v="NFSE.004112"/>
    <n v="0"/>
    <n v="430.78"/>
    <n v="494276.71"/>
    <s v="LABORATORIO VAPOR SOLUTIONS LTDA"/>
    <n v="430.78"/>
    <n v="430.78"/>
    <n v="0"/>
    <d v="2023-11-01T00:00:00"/>
    <m/>
    <x v="0"/>
    <x v="0"/>
    <s v="2.09.01.04 - (-) Retenção de PIS/Cofins/CSLL - Terceiros"/>
    <m/>
    <s v="Incorporação - Projetos"/>
    <s v="Incorporação"/>
    <x v="54"/>
  </r>
  <r>
    <s v="Jardins"/>
    <x v="39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6.01.03 - Despesas Diversas"/>
    <n v="269.89999999999998"/>
    <d v="2023-11-27T00:00:00"/>
    <s v="CP"/>
    <s v="Pagamento MERCADOPAGO.COM REPRESENTACOES LTDA."/>
    <s v="Pagamento"/>
    <s v="MERCADOPAGO.COM REPRESENTACOES LTDA."/>
    <s v="FAT.10305601916"/>
    <n v="-269.89999999999998"/>
    <n v="0"/>
    <n v="503870.97"/>
    <s v="MERCADOPAGO.COM REPRESENTACOES LTDA."/>
    <n v="-269.89999999999998"/>
    <n v="269.89999999999998"/>
    <n v="0"/>
    <d v="2023-11-01T00:00:00"/>
    <m/>
    <x v="0"/>
    <x v="0"/>
    <s v="2.16.01.03 - Despesas Diversas"/>
    <m/>
    <s v="Desp Adm - Outras"/>
    <s v="Desp Adm"/>
    <x v="55"/>
  </r>
  <r>
    <s v="Jardins"/>
    <x v="39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6.01.03 - Despesas Diversas"/>
    <n v="219.3"/>
    <d v="2023-11-27T00:00:00"/>
    <s v="CP"/>
    <s v="Pagamento MERCADOPAGO.COM REPRESENTACOES LTDA."/>
    <s v="Pagamento"/>
    <s v="MERCADOPAGO.COM REPRESENTACOES LTDA."/>
    <s v="FAT.10305604870"/>
    <n v="-219.3"/>
    <n v="0"/>
    <n v="504297.39"/>
    <s v="MERCADOPAGO.COM REPRESENTACOES LTDA."/>
    <n v="-219.3"/>
    <n v="219.3"/>
    <n v="0"/>
    <d v="2023-11-01T00:00:00"/>
    <m/>
    <x v="0"/>
    <x v="0"/>
    <s v="2.16.01.03 - Despesas Diversas"/>
    <m/>
    <s v="Desp Adm - Outras"/>
    <s v="Desp Adm"/>
    <x v="56"/>
  </r>
  <r>
    <s v="Jardins"/>
    <x v="39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6.01.03 - Despesas Diversas"/>
    <n v="156.52000000000001"/>
    <d v="2023-11-27T00:00:00"/>
    <s v="CP"/>
    <s v="Pagamento MERCADOPAGO.COM REPRESENTACOES LTDA."/>
    <s v="Pagamento"/>
    <s v="MERCADOPAGO.COM REPRESENTACOES LTDA."/>
    <s v="FAT.10305605412"/>
    <n v="-156.52000000000001"/>
    <n v="0"/>
    <n v="504140.87"/>
    <s v="MERCADOPAGO.COM REPRESENTACOES LTDA."/>
    <n v="-156.52000000000001"/>
    <n v="156.52000000000001"/>
    <n v="0"/>
    <d v="2023-11-01T00:00:00"/>
    <m/>
    <x v="0"/>
    <x v="0"/>
    <s v="2.16.01.03 - Despesas Diversas"/>
    <m/>
    <s v="Desp Adm - Outras"/>
    <s v="Desp Adm"/>
    <x v="57"/>
  </r>
  <r>
    <s v="Jardins"/>
    <x v="40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9"/>
    <d v="2023-11-30T00:00:00"/>
    <s v="BC"/>
    <s v="Pagamento TARIFA BANCARIA TRANSF PGTO PIX"/>
    <s v="Pagamento"/>
    <s v="TARIFA BANCARIA TRANSF PGTO PIX"/>
    <s v="TAR.14122023"/>
    <n v="-9"/>
    <n v="0"/>
    <n v="1000.06"/>
    <s v="TARIFA BANCARIA TRANSF PGTO PIX"/>
    <n v="-9"/>
    <n v="9"/>
    <n v="0"/>
    <d v="2023-11-01T00:00:00"/>
    <m/>
    <x v="0"/>
    <x v="0"/>
    <s v="2.20.01.07 - Tarifas Bancarias"/>
    <m/>
    <s v="Tarifas / Taxas"/>
    <s v="Desp Financeiras"/>
    <x v="58"/>
  </r>
  <r>
    <s v="Jardins"/>
    <x v="41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1.03.04 - Alvarás, Emolumentos, Taxas e Custos Legais"/>
    <n v="76939.100000000006"/>
    <d v="2023-12-01T00:00:00"/>
    <s v="CP"/>
    <s v="Adiantamento PREFEITURA DA CIDADE DE SÃO PAULO - DAMSP"/>
    <s v="Adiantamento"/>
    <s v="PREFEITURA DA CIDADE DE SÃO PAULO - DAMSP"/>
    <s v="DAM.671356687922"/>
    <n v="-76939.100000000006"/>
    <n v="0"/>
    <n v="-644073.11"/>
    <s v="PREFEITURA DA CIDADE DE SÃO PAULO - DAMSP"/>
    <n v="-76939.100000000006"/>
    <n v="76939.100000000006"/>
    <n v="0"/>
    <d v="2023-12-01T00:00:00"/>
    <m/>
    <x v="0"/>
    <x v="0"/>
    <s v="2.01.03.04 - Alvarás, Emolumentos, Taxas e Custos Legais"/>
    <m/>
    <s v="Terreno - Taxas e Emolumentos"/>
    <s v="Terreno"/>
    <x v="59"/>
  </r>
  <r>
    <s v="Jardins"/>
    <x v="42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6.01.04 - Cartório e Registro"/>
    <n v="2252.25"/>
    <d v="2023-12-04T00:00:00"/>
    <s v="CP"/>
    <s v="Adiantamento 13 OFICIAL DE REGISTRO DE IMOVEIS DA CAPITAL"/>
    <s v="Adiantamento"/>
    <s v="13 OFICIAL DE REGISTRO DE IMOVEIS DA CAPITAL"/>
    <s v="REC.041223"/>
    <n v="-2252.25"/>
    <n v="0"/>
    <n v="-647481.75"/>
    <s v="13 OFICIAL DE REGISTRO DE IMOVEIS DA CAPITAL"/>
    <n v="-2252.25"/>
    <n v="2252.25"/>
    <n v="0"/>
    <d v="2023-12-01T00:00:00"/>
    <m/>
    <x v="0"/>
    <x v="0"/>
    <s v="2.16.01.04 - Cartório e Registro"/>
    <m/>
    <s v="Incorporação - Desp Legais, Tributos, Emolumentos"/>
    <s v="Incorporação"/>
    <x v="60"/>
  </r>
  <r>
    <s v="Jardins"/>
    <x v="42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6.01.03 - Despesas Diversas"/>
    <n v="1156.3900000000001"/>
    <d v="2023-12-04T00:00:00"/>
    <s v="CP"/>
    <s v="Adiantamento MANEXT PROMOCOES E EVENTOS COMERCIAIS LTDA"/>
    <s v="Adiantamento"/>
    <s v="MANEXT PROMOCOES E EVENTOS COMERCIAIS LTDA"/>
    <s v="NFSE.000025"/>
    <n v="-1156.3900000000001"/>
    <n v="0"/>
    <n v="-645229.5"/>
    <s v="MANEXT PROMOCOES E EVENTOS COMERCIAIS LTDA"/>
    <n v="-1156.3900000000001"/>
    <n v="1156.3900000000001"/>
    <n v="0"/>
    <d v="2023-12-01T00:00:00"/>
    <m/>
    <x v="0"/>
    <x v="0"/>
    <s v="2.16.01.03 - Despesas Diversas"/>
    <m/>
    <s v="Desp Adm - Outras"/>
    <s v="Desp Adm"/>
    <x v="61"/>
  </r>
  <r>
    <s v="Jardins"/>
    <x v="43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1 - OBRA JARDINS"/>
    <s v="2.02.03.04 - Assessoria e Consultoria Contábil"/>
    <n v="207.98"/>
    <d v="2023-12-08T00:00:00"/>
    <s v="CP"/>
    <s v="Adiantamento NOVA CROP - SUPORTE ADMINISTRATIVO LTDA"/>
    <s v="Adiantamento"/>
    <s v="NOVA CROP - SUPORTE ADMINISTRATIVO LTDA"/>
    <s v="NFSE.005913"/>
    <n v="-207.98"/>
    <n v="0"/>
    <n v="-647689.73"/>
    <s v="NOVA CROP - SUPORTE ADMINISTRATIVO LTDA"/>
    <n v="-207.98"/>
    <n v="207.98"/>
    <n v="0"/>
    <d v="2023-12-01T00:00:00"/>
    <m/>
    <x v="0"/>
    <x v="0"/>
    <s v="2.02.03.04 - Assessoria e Consultoria Contábil"/>
    <m/>
    <s v="Desp Adm - Assessorias"/>
    <s v="Desp Adm"/>
    <x v="62"/>
  </r>
  <r>
    <s v="Jardins"/>
    <x v="43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4.01.10 - Produção de material Comunicação Visual Terreno/PD"/>
    <n v="200"/>
    <d v="2023-12-08T00:00:00"/>
    <s v="CP"/>
    <s v="Adiantamento SELECT COLOR - ARTES GRAFICAS LTDA"/>
    <s v="Adiantamento"/>
    <s v="SELECT COLOR - ARTES GRAFICAS LTDA"/>
    <s v="NFSE.017144"/>
    <n v="-200"/>
    <n v="0"/>
    <n v="-647889.73"/>
    <s v="SELECT COLOR - ARTES GRAFICAS LTDA"/>
    <n v="-200"/>
    <n v="200"/>
    <n v="0"/>
    <d v="2023-12-01T00:00:00"/>
    <m/>
    <x v="0"/>
    <x v="0"/>
    <s v="2.14.01.10 - Produção de material Comunicação Visual Terreno/PD"/>
    <m/>
    <s v="Marketing - Promoção e Propaganda"/>
    <s v="Marketing"/>
    <x v="63"/>
  </r>
  <r>
    <s v="Jardins"/>
    <x v="43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69.95"/>
    <d v="2023-12-08T00:00:00"/>
    <s v="BC"/>
    <s v="Pagamento TARIFA MANUTENCAO C/C TAR.MANUT.C/C"/>
    <s v="Pagamento"/>
    <s v="TARIFA MANUTENCAO C/C TAR.MANUT.C/C"/>
    <s v="TAR.08122023"/>
    <n v="-69.95"/>
    <n v="0"/>
    <n v="494206.76"/>
    <s v="TARIFA MANUTENCAO C/C TAR.MANUT.C/C"/>
    <n v="-69.95"/>
    <n v="69.95"/>
    <n v="0"/>
    <d v="2023-12-01T00:00:00"/>
    <m/>
    <x v="0"/>
    <x v="0"/>
    <s v="2.20.01.07 - Tarifas Bancarias"/>
    <m/>
    <s v="Tarifas / Taxas"/>
    <s v="Desp Financeiras"/>
    <x v="64"/>
  </r>
  <r>
    <s v="Jardins"/>
    <x v="44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1.05.04.01 - Saídas de Devoluções de Aportes de Sócios / Invest"/>
    <n v="493197.7"/>
    <d v="2023-12-12T00:00:00"/>
    <s v="CP"/>
    <s v="Pagamento NC HOLDING EMPREENDIMENTOS E PARTICIPACOES LTDA."/>
    <s v="Pagamento"/>
    <s v="NC HOLDING EMPREENDIMENTOS E PARTICIPACOES LTDA."/>
    <s v="REC.dev. aporte"/>
    <n v="-493197.7"/>
    <n v="0"/>
    <n v="1009.06"/>
    <s v="NC HOLDING EMPREENDIMENTOS E PARTICIPACOES LTDA."/>
    <n v="-493197.7"/>
    <n v="493197.7"/>
    <n v="0"/>
    <d v="2023-12-01T00:00:00"/>
    <m/>
    <x v="0"/>
    <x v="0"/>
    <s v="1.05.04.01 - Saídas de Devoluções de Aportes de Sócios / Invest"/>
    <m/>
    <s v="Débito - NC Holding"/>
    <s v="Retiradas"/>
    <x v="65"/>
  </r>
  <r>
    <s v="Jardins"/>
    <x v="44"/>
    <s v="Bradesco"/>
    <s v="6222-7"/>
    <s v="não"/>
    <s v="2 - SPE's"/>
    <s v="01/01/2023 até 16/05/2024"/>
    <s v="16 - NETCORP JARDINS INCORPORACAO E EMPREENDIMENTO IMOBILIARIO SPE LTDA"/>
    <s v="6222-7 - NETCORP JARDINS"/>
    <n v="0"/>
    <s v="1602 - JARDINS INCORPORACAO"/>
    <s v="1.05.04.01 - Saídas de Devoluções de Aportes de Sócios / Invest"/>
    <n v="0.06"/>
    <d v="2023-12-12T00:00:00"/>
    <s v="CP"/>
    <s v="Pagamento NC HOLDING EMPREENDIMENTOS E PARTICIPACOES LTDA."/>
    <s v="Pagamento"/>
    <s v="NC HOLDING EMPREENDIMENTOS E PARTICIPACOES LTDA."/>
    <s v="REC.dev. aporte"/>
    <n v="-0.06"/>
    <n v="0"/>
    <n v="1009.06"/>
    <s v="NC HOLDING EMPREENDIMENTOS E PARTICIPACOES LTDA."/>
    <n v="-0.06"/>
    <n v="0.06"/>
    <n v="0"/>
    <d v="2023-12-01T00:00:00"/>
    <m/>
    <x v="0"/>
    <x v="0"/>
    <s v="1.05.04.01 - Saídas de Devoluções de Aportes de Sócios / Invest"/>
    <m/>
    <s v="Débito - NC Holding"/>
    <s v="Retiradas"/>
    <x v="65"/>
  </r>
  <r>
    <s v="Jardins"/>
    <x v="45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9"/>
    <d v="2023-12-14T00:00:00"/>
    <s v="BC"/>
    <s v="Pag. tarifa conta"/>
    <s v="Pag. tarifa conta"/>
    <s v=""/>
    <s v="TAR.14122023"/>
    <n v="-9"/>
    <n v="0"/>
    <n v="991.06"/>
    <s v=""/>
    <n v="-9"/>
    <n v="9"/>
    <n v="0"/>
    <d v="2023-12-01T00:00:00"/>
    <m/>
    <x v="0"/>
    <x v="0"/>
    <s v="2.20.01.07 - Tarifas Bancarias"/>
    <m/>
    <s v="Tarifas / Taxas"/>
    <s v="Desp Financeiras"/>
    <x v="66"/>
  </r>
  <r>
    <s v="Jardins"/>
    <x v="46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d v="2023-12-15T00:00:00"/>
    <s v="CP"/>
    <s v="Adiantamento CLEYDE MALUF ALVES"/>
    <s v="Adiantamento"/>
    <s v="CLEYDE MALUF ALVES"/>
    <s v="CT.ALUGUEL 1"/>
    <n v="-10000"/>
    <n v="0"/>
    <n v="-657889.73"/>
    <s v="CLEYDE MALUF ALVES"/>
    <n v="-10000"/>
    <n v="10000"/>
    <n v="0"/>
    <d v="2023-12-01T00:00:00"/>
    <m/>
    <x v="0"/>
    <x v="0"/>
    <s v="2.11.01.04 - Aluguel"/>
    <m/>
    <s v="Terreno - Despesas"/>
    <s v="Terreno"/>
    <x v="5"/>
  </r>
  <r>
    <s v="Jardins"/>
    <x v="46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d v="2023-12-15T00:00:00"/>
    <s v="CP"/>
    <s v="Adiantamento ELIANE MALUF ALVES DE LOZIER"/>
    <s v="Adiantamento"/>
    <s v="ELIANE MALUF ALVES DE LOZIER"/>
    <s v="CT.ALUGUEL2"/>
    <n v="-10000"/>
    <n v="0"/>
    <n v="-667889.73"/>
    <s v="ELIANE MALUF ALVES DE LOZIER"/>
    <n v="-10000"/>
    <n v="10000"/>
    <n v="0"/>
    <d v="2023-12-01T00:00:00"/>
    <m/>
    <x v="0"/>
    <x v="0"/>
    <s v="2.11.01.04 - Aluguel"/>
    <m/>
    <s v="Terreno - Despesas"/>
    <s v="Terreno"/>
    <x v="6"/>
  </r>
  <r>
    <s v="Jardins"/>
    <x v="46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3-12-15T00:00:00"/>
    <s v="CP"/>
    <s v="Adiantamento MIRNA MARIA PEDRO"/>
    <s v="Adiantamento"/>
    <s v="MIRNA MARIA PEDRO"/>
    <s v="CT.ITU 1478"/>
    <n v="-2500"/>
    <n v="0"/>
    <n v="-670389.73"/>
    <s v="MIRNA MARIA PEDRO"/>
    <n v="-2500"/>
    <n v="2500"/>
    <n v="0"/>
    <d v="2023-12-01T00:00:00"/>
    <m/>
    <x v="0"/>
    <x v="0"/>
    <s v="2.11.01.01 - Terrenista"/>
    <m/>
    <s v="Terreno - Aquisição"/>
    <s v="Terreno"/>
    <x v="10"/>
  </r>
  <r>
    <s v="Jardins"/>
    <x v="46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3-12-15T00:00:00"/>
    <s v="CP"/>
    <s v="Adiantamento MIRNA MARIA PEDRO"/>
    <s v="Adiantamento"/>
    <s v="MIRNA MARIA PEDRO"/>
    <s v="CT.ITU 1478"/>
    <n v="-2500"/>
    <n v="0"/>
    <n v="-672889.73"/>
    <s v="MIRNA MARIA PEDRO"/>
    <n v="-2500"/>
    <n v="2500"/>
    <n v="0"/>
    <d v="2023-12-01T00:00:00"/>
    <m/>
    <x v="0"/>
    <x v="0"/>
    <s v="2.11.01.01 - Terrenista"/>
    <m/>
    <s v="Terreno - Aquisição"/>
    <s v="Terreno"/>
    <x v="10"/>
  </r>
  <r>
    <s v="Jardins"/>
    <x v="46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3-12-15T00:00:00"/>
    <s v="CP"/>
    <s v="Adiantamento MIRNA MARIA PEDRO"/>
    <s v="Adiantamento"/>
    <s v="MIRNA MARIA PEDRO"/>
    <s v="CT.ITU 1478"/>
    <n v="-2500"/>
    <n v="0"/>
    <n v="-675389.73"/>
    <s v="MIRNA MARIA PEDRO"/>
    <n v="-2500"/>
    <n v="2500"/>
    <n v="0"/>
    <d v="2023-12-01T00:00:00"/>
    <m/>
    <x v="0"/>
    <x v="0"/>
    <s v="2.11.01.01 - Terrenista"/>
    <m/>
    <s v="Terreno - Aquisição"/>
    <s v="Terreno"/>
    <x v="10"/>
  </r>
  <r>
    <s v="Jardins"/>
    <x v="46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3-12-15T00:00:00"/>
    <s v="CP"/>
    <s v="Adiantamento MIRNA MARIA PEDRO"/>
    <s v="Adiantamento"/>
    <s v="MIRNA MARIA PEDRO"/>
    <s v="CT.ITU 1478"/>
    <n v="-2500"/>
    <n v="0"/>
    <n v="-677889.73"/>
    <s v="MIRNA MARIA PEDRO"/>
    <n v="-2500"/>
    <n v="2500"/>
    <n v="0"/>
    <d v="2023-12-01T00:00:00"/>
    <m/>
    <x v="0"/>
    <x v="0"/>
    <s v="2.11.01.01 - Terrenista"/>
    <m/>
    <s v="Terreno - Aquisição"/>
    <s v="Terreno"/>
    <x v="10"/>
  </r>
  <r>
    <s v="Jardins"/>
    <x v="47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1 - OBRA JARDINS"/>
    <s v="2.02.03.04 - Assessoria e Consultoria Contábil"/>
    <n v="415.96"/>
    <d v="2023-12-20T00:00:00"/>
    <s v="CP"/>
    <s v="Adiantamento NOVA CROP - SUPORTE ADMINISTRATIVO LTDA"/>
    <s v="Adiantamento"/>
    <s v="NOVA CROP - SUPORTE ADMINISTRATIVO LTDA"/>
    <s v="NFSE.006130"/>
    <n v="-415.96"/>
    <n v="0"/>
    <n v="-678305.69"/>
    <s v="NOVA CROP - SUPORTE ADMINISTRATIVO LTDA"/>
    <n v="-415.96"/>
    <n v="415.96"/>
    <n v="0"/>
    <d v="2023-12-01T00:00:00"/>
    <m/>
    <x v="0"/>
    <x v="0"/>
    <s v="2.02.03.04 - Assessoria e Consultoria Contábil"/>
    <m/>
    <s v="Desp Adm - Assessorias"/>
    <s v="Desp Adm"/>
    <x v="67"/>
  </r>
  <r>
    <s v="Jardins"/>
    <x v="48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4.03.11 - Despesas Administrativas"/>
    <n v="218.17"/>
    <d v="2024-01-09T00:00:00"/>
    <s v="CP"/>
    <s v="Adiantamento ASSIMPI- ASSOCIACAO N DOS S S DA MICRO E PEQUENA INDUSTRIA"/>
    <s v="Adiantamento"/>
    <s v="ASSIMPI- ASSOCIACAO N DOS S S DA MICRO E PEQUENA INDUSTRIA"/>
    <s v="REC.137334"/>
    <n v="-218.17"/>
    <n v="0"/>
    <n v="-678775.62"/>
    <s v="ASSIMPI- ASSOCIACAO N DOS S S DA MICRO E PEQUENA INDUSTRIA"/>
    <n v="-218.17"/>
    <n v="218.17"/>
    <n v="0"/>
    <d v="2024-01-01T00:00:00"/>
    <m/>
    <x v="0"/>
    <x v="0"/>
    <s v="2.04.03.11 - Despesas Administrativas"/>
    <m/>
    <s v="Desp Adm - Outras"/>
    <s v="Desp Adm"/>
    <x v="68"/>
  </r>
  <r>
    <s v="Jardins"/>
    <x v="48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3.02.06 - Pasta de Incorporação"/>
    <n v="119.61"/>
    <d v="2024-01-09T00:00:00"/>
    <s v="CP"/>
    <s v="Adiantamento CAU/SP"/>
    <s v="Adiantamento"/>
    <s v="CAU/SP"/>
    <s v="REC.19465690"/>
    <n v="-119.61"/>
    <n v="0"/>
    <n v="-678895.23"/>
    <s v="CAU/SP"/>
    <n v="-119.61"/>
    <n v="119.61"/>
    <n v="0"/>
    <d v="2024-01-01T00:00:00"/>
    <m/>
    <x v="0"/>
    <x v="0"/>
    <s v="2.13.02.06 - Pasta de Incorporação"/>
    <m/>
    <s v="Incorporação - Desp Legais, Tributos, Emolumentos"/>
    <s v="Incorporação"/>
    <x v="69"/>
  </r>
  <r>
    <s v="Jardins"/>
    <x v="48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3.02.06 - Pasta de Incorporação"/>
    <n v="119.61"/>
    <d v="2024-01-09T00:00:00"/>
    <s v="CP"/>
    <s v="Adiantamento CAU/SP"/>
    <s v="Adiantamento"/>
    <s v="CAU/SP"/>
    <s v="REC.19466085"/>
    <n v="-119.61"/>
    <n v="0"/>
    <n v="-679014.84"/>
    <s v="CAU/SP"/>
    <n v="-119.61"/>
    <n v="119.61"/>
    <n v="0"/>
    <d v="2024-01-01T00:00:00"/>
    <m/>
    <x v="0"/>
    <x v="0"/>
    <s v="2.13.02.06 - Pasta de Incorporação"/>
    <m/>
    <s v="Incorporação - Desp Legais, Tributos, Emolumentos"/>
    <s v="Incorporação"/>
    <x v="70"/>
  </r>
  <r>
    <s v="Jardins"/>
    <x v="48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6.01.08 - Outros Impostos/Taxas/Emolumentos"/>
    <n v="251.76"/>
    <d v="2024-01-09T00:00:00"/>
    <s v="CP"/>
    <s v="Pagamento GOVERNO DE SAO PAULO SECRETARIA DA FAZENDA DARE-SP."/>
    <s v="Pagamento"/>
    <s v="GOVERNO DE SAO PAULO SECRETARIA DA FAZENDA DARE-SP."/>
    <s v="GUIA.240590003429418"/>
    <n v="-251.76"/>
    <n v="0"/>
    <n v="-678557.45"/>
    <s v="GOVERNO DE SAO PAULO SECRETARIA DA FAZENDA DARE-SP."/>
    <n v="-251.76"/>
    <n v="251.76"/>
    <n v="0"/>
    <d v="2024-01-01T00:00:00"/>
    <m/>
    <x v="0"/>
    <x v="0"/>
    <s v="2.06.01.08 - Outros Impostos/Taxas/Emolumentos"/>
    <m/>
    <s v="Outros Tributos"/>
    <s v="Outros Tributos"/>
    <x v="71"/>
  </r>
  <r>
    <s v="Jardins"/>
    <x v="48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69.95"/>
    <d v="2024-01-09T00:00:00"/>
    <s v="BC"/>
    <s v="Pag. tarifa conta TARIFA MANUTENCAO C/C TAR.MANUT.C/C"/>
    <s v="Pag. tarifa conta"/>
    <s v="TARIFA MANUTENCAO C/C TAR.MANUT.C/C"/>
    <s v="TAR.090124"/>
    <n v="-69.95"/>
    <n v="0"/>
    <n v="921.11"/>
    <s v="TARIFA MANUTENCAO C/C TAR.MANUT.C/C"/>
    <n v="-69.95"/>
    <n v="69.95"/>
    <n v="0"/>
    <d v="2024-01-01T00:00:00"/>
    <m/>
    <x v="0"/>
    <x v="0"/>
    <s v="2.20.01.07 - Tarifas Bancarias"/>
    <m/>
    <s v="Tarifas / Taxas"/>
    <s v="Desp Financeiras"/>
    <x v="72"/>
  </r>
  <r>
    <s v="Jardins"/>
    <x v="49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s v="Adiantamento"/>
    <s v="COMPANHIA AMBIENTAL DO ESTADO DE SAO PAULO"/>
    <s v="FAT.970637"/>
    <n v="-141.44"/>
    <n v="0"/>
    <n v="-1146.24"/>
    <s v="COMPANHIA AMBIENTAL DO ESTADO DE SAO PAULO"/>
    <n v="-141.44"/>
    <n v="141.44"/>
    <n v="0"/>
    <d v="2024-01-01T00:00:00"/>
    <m/>
    <x v="0"/>
    <x v="0"/>
    <s v="2.11.01.07 - Cartório &amp; Escritura"/>
    <m/>
    <s v="Incorporação - Desp Legais, Tributos, Emolumentos"/>
    <s v="Incorporação"/>
    <x v="73"/>
  </r>
  <r>
    <s v="Jardins"/>
    <x v="49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s v="Adiantamento"/>
    <s v="COMPANHIA AMBIENTAL DO ESTADO DE SAO PAULO"/>
    <s v="FAT.974555"/>
    <n v="-141.44"/>
    <n v="0"/>
    <n v="-1287.68"/>
    <s v="COMPANHIA AMBIENTAL DO ESTADO DE SAO PAULO"/>
    <n v="-141.44"/>
    <n v="141.44"/>
    <n v="0"/>
    <d v="2024-01-01T00:00:00"/>
    <m/>
    <x v="0"/>
    <x v="0"/>
    <s v="2.11.01.07 - Cartório &amp; Escritura"/>
    <m/>
    <s v="Incorporação - Desp Legais, Tributos, Emolumentos"/>
    <s v="Incorporação"/>
    <x v="74"/>
  </r>
  <r>
    <s v="Jardins"/>
    <x v="49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s v="Adiantamento"/>
    <s v="COMPANHIA AMBIENTAL DO ESTADO DE SAO PAULO"/>
    <s v="FAT.974558"/>
    <n v="-141.44"/>
    <n v="0"/>
    <n v="-1853.44"/>
    <s v="COMPANHIA AMBIENTAL DO ESTADO DE SAO PAULO"/>
    <n v="-141.44"/>
    <n v="141.44"/>
    <n v="0"/>
    <d v="2024-01-01T00:00:00"/>
    <m/>
    <x v="0"/>
    <x v="0"/>
    <s v="2.11.01.07 - Cartório &amp; Escritura"/>
    <m/>
    <s v="Incorporação - Desp Legais, Tributos, Emolumentos"/>
    <s v="Incorporação"/>
    <x v="75"/>
  </r>
  <r>
    <s v="Jardins"/>
    <x v="49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s v="Adiantamento"/>
    <s v="COMPANHIA AMBIENTAL DO ESTADO DE SAO PAULO"/>
    <s v="FAT.974559"/>
    <n v="-141.44"/>
    <n v="0"/>
    <n v="-2277.7600000000002"/>
    <s v="COMPANHIA AMBIENTAL DO ESTADO DE SAO PAULO"/>
    <n v="-141.44"/>
    <n v="141.44"/>
    <n v="0"/>
    <d v="2024-01-01T00:00:00"/>
    <m/>
    <x v="0"/>
    <x v="0"/>
    <s v="2.11.01.07 - Cartório &amp; Escritura"/>
    <m/>
    <s v="Incorporação - Desp Legais, Tributos, Emolumentos"/>
    <s v="Incorporação"/>
    <x v="76"/>
  </r>
  <r>
    <s v="Jardins"/>
    <x v="49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s v="Adiantamento"/>
    <s v="COMPANHIA AMBIENTAL DO ESTADO DE SAO PAULO"/>
    <s v="FAT.974562"/>
    <n v="-141.44"/>
    <n v="0"/>
    <n v="-2136.3200000000002"/>
    <s v="COMPANHIA AMBIENTAL DO ESTADO DE SAO PAULO"/>
    <n v="-141.44"/>
    <n v="141.44"/>
    <n v="0"/>
    <d v="2024-01-01T00:00:00"/>
    <m/>
    <x v="0"/>
    <x v="0"/>
    <s v="2.11.01.07 - Cartório &amp; Escritura"/>
    <m/>
    <s v="Incorporação - Desp Legais, Tributos, Emolumentos"/>
    <s v="Incorporação"/>
    <x v="77"/>
  </r>
  <r>
    <s v="Jardins"/>
    <x v="49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s v="Adiantamento"/>
    <s v="COMPANHIA AMBIENTAL DO ESTADO DE SAO PAULO"/>
    <s v="FAT.974564"/>
    <n v="-141.44"/>
    <n v="0"/>
    <n v="-1994.88"/>
    <s v="COMPANHIA AMBIENTAL DO ESTADO DE SAO PAULO"/>
    <n v="-141.44"/>
    <n v="141.44"/>
    <n v="0"/>
    <d v="2024-01-01T00:00:00"/>
    <m/>
    <x v="0"/>
    <x v="0"/>
    <s v="2.11.01.07 - Cartório &amp; Escritura"/>
    <m/>
    <s v="Incorporação - Desp Legais, Tributos, Emolumentos"/>
    <s v="Incorporação"/>
    <x v="78"/>
  </r>
  <r>
    <s v="Jardins"/>
    <x v="49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s v="Adiantamento"/>
    <s v="COMPANHIA AMBIENTAL DO ESTADO DE SAO PAULO"/>
    <s v="FAT.974565"/>
    <n v="-141.44"/>
    <n v="0"/>
    <n v="-2984.96"/>
    <s v="COMPANHIA AMBIENTAL DO ESTADO DE SAO PAULO"/>
    <n v="-141.44"/>
    <n v="141.44"/>
    <n v="0"/>
    <d v="2024-01-01T00:00:00"/>
    <m/>
    <x v="0"/>
    <x v="0"/>
    <s v="2.11.01.07 - Cartório &amp; Escritura"/>
    <m/>
    <s v="Incorporação - Desp Legais, Tributos, Emolumentos"/>
    <s v="Incorporação"/>
    <x v="79"/>
  </r>
  <r>
    <s v="Jardins"/>
    <x v="49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s v="Adiantamento"/>
    <s v="COMPANHIA AMBIENTAL DO ESTADO DE SAO PAULO"/>
    <s v="FAT.974566"/>
    <n v="-141.44"/>
    <n v="0"/>
    <n v="-2843.52"/>
    <s v="COMPANHIA AMBIENTAL DO ESTADO DE SAO PAULO"/>
    <n v="-141.44"/>
    <n v="141.44"/>
    <n v="0"/>
    <d v="2024-01-01T00:00:00"/>
    <m/>
    <x v="0"/>
    <x v="0"/>
    <s v="2.11.01.07 - Cartório &amp; Escritura"/>
    <m/>
    <s v="Incorporação - Desp Legais, Tributos, Emolumentos"/>
    <s v="Incorporação"/>
    <x v="80"/>
  </r>
  <r>
    <s v="Jardins"/>
    <x v="49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s v="Adiantamento"/>
    <s v="COMPANHIA AMBIENTAL DO ESTADO DE SAO PAULO"/>
    <s v="FAT.974567"/>
    <n v="-141.44"/>
    <n v="0"/>
    <n v="-2702.08"/>
    <s v="COMPANHIA AMBIENTAL DO ESTADO DE SAO PAULO"/>
    <n v="-141.44"/>
    <n v="141.44"/>
    <n v="0"/>
    <d v="2024-01-01T00:00:00"/>
    <m/>
    <x v="0"/>
    <x v="0"/>
    <s v="2.11.01.07 - Cartório &amp; Escritura"/>
    <m/>
    <s v="Incorporação - Desp Legais, Tributos, Emolumentos"/>
    <s v="Incorporação"/>
    <x v="81"/>
  </r>
  <r>
    <s v="Jardins"/>
    <x v="49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s v="Adiantamento"/>
    <s v="COMPANHIA AMBIENTAL DO ESTADO DE SAO PAULO"/>
    <s v="FAT.974570"/>
    <n v="-141.44"/>
    <n v="0"/>
    <n v="-2560.64"/>
    <s v="COMPANHIA AMBIENTAL DO ESTADO DE SAO PAULO"/>
    <n v="-141.44"/>
    <n v="141.44"/>
    <n v="0"/>
    <d v="2024-01-01T00:00:00"/>
    <m/>
    <x v="0"/>
    <x v="0"/>
    <s v="2.11.01.07 - Cartório &amp; Escritura"/>
    <m/>
    <s v="Incorporação - Desp Legais, Tributos, Emolumentos"/>
    <s v="Incorporação"/>
    <x v="82"/>
  </r>
  <r>
    <s v="Jardins"/>
    <x v="49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s v="Adiantamento"/>
    <s v="COMPANHIA AMBIENTAL DO ESTADO DE SAO PAULO"/>
    <s v="FAT.974572"/>
    <n v="-141.44"/>
    <n v="0"/>
    <n v="-3409.28"/>
    <s v="COMPANHIA AMBIENTAL DO ESTADO DE SAO PAULO"/>
    <n v="-141.44"/>
    <n v="141.44"/>
    <n v="0"/>
    <d v="2024-01-01T00:00:00"/>
    <m/>
    <x v="0"/>
    <x v="0"/>
    <s v="2.11.01.07 - Cartório &amp; Escritura"/>
    <m/>
    <s v="Incorporação - Desp Legais, Tributos, Emolumentos"/>
    <s v="Incorporação"/>
    <x v="83"/>
  </r>
  <r>
    <s v="Jardins"/>
    <x v="49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s v="Adiantamento"/>
    <s v="COMPANHIA AMBIENTAL DO ESTADO DE SAO PAULO"/>
    <s v="FAT.974577"/>
    <n v="-141.44"/>
    <n v="0"/>
    <n v="-3267.84"/>
    <s v="COMPANHIA AMBIENTAL DO ESTADO DE SAO PAULO"/>
    <n v="-141.44"/>
    <n v="141.44"/>
    <n v="0"/>
    <d v="2024-01-01T00:00:00"/>
    <m/>
    <x v="0"/>
    <x v="0"/>
    <s v="2.11.01.07 - Cartório &amp; Escritura"/>
    <m/>
    <s v="Incorporação - Desp Legais, Tributos, Emolumentos"/>
    <s v="Incorporação"/>
    <x v="84"/>
  </r>
  <r>
    <s v="Jardins"/>
    <x v="49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s v="Adiantamento"/>
    <s v="COMPANHIA AMBIENTAL DO ESTADO DE SAO PAULO"/>
    <s v="FAT.974578"/>
    <n v="-141.44"/>
    <n v="0"/>
    <n v="-3126.4"/>
    <s v="COMPANHIA AMBIENTAL DO ESTADO DE SAO PAULO"/>
    <n v="-141.44"/>
    <n v="141.44"/>
    <n v="0"/>
    <d v="2024-01-01T00:00:00"/>
    <m/>
    <x v="0"/>
    <x v="0"/>
    <s v="2.11.01.07 - Cartório &amp; Escritura"/>
    <m/>
    <s v="Incorporação - Desp Legais, Tributos, Emolumentos"/>
    <s v="Incorporação"/>
    <x v="85"/>
  </r>
  <r>
    <s v="Jardins"/>
    <x v="49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s v="Adiantamento"/>
    <s v="COMPANHIA AMBIENTAL DO ESTADO DE SAO PAULO"/>
    <s v="FAT.974579"/>
    <n v="-141.44"/>
    <n v="0"/>
    <n v="-3975.04"/>
    <s v="COMPANHIA AMBIENTAL DO ESTADO DE SAO PAULO"/>
    <n v="-141.44"/>
    <n v="141.44"/>
    <n v="0"/>
    <d v="2024-01-01T00:00:00"/>
    <m/>
    <x v="0"/>
    <x v="0"/>
    <s v="2.11.01.07 - Cartório &amp; Escritura"/>
    <m/>
    <s v="Incorporação - Desp Legais, Tributos, Emolumentos"/>
    <s v="Incorporação"/>
    <x v="86"/>
  </r>
  <r>
    <s v="Jardins"/>
    <x v="49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s v="Adiantamento"/>
    <s v="COMPANHIA AMBIENTAL DO ESTADO DE SAO PAULO"/>
    <s v="FAT.974580"/>
    <n v="-141.44"/>
    <n v="0"/>
    <n v="-3833.6"/>
    <s v="COMPANHIA AMBIENTAL DO ESTADO DE SAO PAULO"/>
    <n v="-141.44"/>
    <n v="141.44"/>
    <n v="0"/>
    <d v="2024-01-01T00:00:00"/>
    <m/>
    <x v="0"/>
    <x v="0"/>
    <s v="2.11.01.07 - Cartório &amp; Escritura"/>
    <m/>
    <s v="Incorporação - Desp Legais, Tributos, Emolumentos"/>
    <s v="Incorporação"/>
    <x v="87"/>
  </r>
  <r>
    <s v="Jardins"/>
    <x v="49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s v="Adiantamento"/>
    <s v="COMPANHIA AMBIENTAL DO ESTADO DE SAO PAULO"/>
    <s v="FAT.974582"/>
    <n v="-141.44"/>
    <n v="0"/>
    <n v="-3692.16"/>
    <s v="COMPANHIA AMBIENTAL DO ESTADO DE SAO PAULO"/>
    <n v="-141.44"/>
    <n v="141.44"/>
    <n v="0"/>
    <d v="2024-01-01T00:00:00"/>
    <m/>
    <x v="0"/>
    <x v="0"/>
    <s v="2.11.01.07 - Cartório &amp; Escritura"/>
    <m/>
    <s v="Incorporação - Desp Legais, Tributos, Emolumentos"/>
    <s v="Incorporação"/>
    <x v="88"/>
  </r>
  <r>
    <s v="Jardins"/>
    <x v="49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s v="Adiantamento"/>
    <s v="COMPANHIA AMBIENTAL DO ESTADO DE SAO PAULO"/>
    <s v="FAT.974583"/>
    <n v="-141.44"/>
    <n v="0"/>
    <n v="-3550.72"/>
    <s v="COMPANHIA AMBIENTAL DO ESTADO DE SAO PAULO"/>
    <n v="-141.44"/>
    <n v="141.44"/>
    <n v="0"/>
    <d v="2024-01-01T00:00:00"/>
    <m/>
    <x v="0"/>
    <x v="0"/>
    <s v="2.11.01.07 - Cartório &amp; Escritura"/>
    <m/>
    <s v="Incorporação - Desp Legais, Tributos, Emolumentos"/>
    <s v="Incorporação"/>
    <x v="89"/>
  </r>
  <r>
    <s v="Jardins"/>
    <x v="49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s v="Adiantamento"/>
    <s v="COMPANHIA AMBIENTAL DO ESTADO DE SAO PAULO"/>
    <s v="FAT.974585"/>
    <n v="-141.44"/>
    <n v="0"/>
    <n v="-1004.8"/>
    <s v="COMPANHIA AMBIENTAL DO ESTADO DE SAO PAULO"/>
    <n v="-141.44"/>
    <n v="141.44"/>
    <n v="0"/>
    <d v="2024-01-01T00:00:00"/>
    <m/>
    <x v="0"/>
    <x v="0"/>
    <s v="2.11.01.07 - Cartório &amp; Escritura"/>
    <m/>
    <s v="Incorporação - Desp Legais, Tributos, Emolumentos"/>
    <s v="Incorporação"/>
    <x v="90"/>
  </r>
  <r>
    <s v="Jardins"/>
    <x v="49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s v="Adiantamento"/>
    <s v="COMPANHIA AMBIENTAL DO ESTADO DE SAO PAULO"/>
    <s v="FAT.974586"/>
    <n v="-141.44"/>
    <n v="0"/>
    <n v="-863.36"/>
    <s v="COMPANHIA AMBIENTAL DO ESTADO DE SAO PAULO"/>
    <n v="-141.44"/>
    <n v="141.44"/>
    <n v="0"/>
    <d v="2024-01-01T00:00:00"/>
    <m/>
    <x v="0"/>
    <x v="0"/>
    <s v="2.11.01.07 - Cartório &amp; Escritura"/>
    <m/>
    <s v="Incorporação - Desp Legais, Tributos, Emolumentos"/>
    <s v="Incorporação"/>
    <x v="91"/>
  </r>
  <r>
    <s v="Jardins"/>
    <x v="49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s v="Adiantamento"/>
    <s v="COMPANHIA AMBIENTAL DO ESTADO DE SAO PAULO"/>
    <s v="FAT.974587"/>
    <n v="-141.44"/>
    <n v="0"/>
    <n v="-580.48"/>
    <s v="COMPANHIA AMBIENTAL DO ESTADO DE SAO PAULO"/>
    <n v="-141.44"/>
    <n v="141.44"/>
    <n v="0"/>
    <d v="2024-01-01T00:00:00"/>
    <m/>
    <x v="0"/>
    <x v="0"/>
    <s v="2.11.01.07 - Cartório &amp; Escritura"/>
    <m/>
    <s v="Incorporação - Desp Legais, Tributos, Emolumentos"/>
    <s v="Incorporação"/>
    <x v="92"/>
  </r>
  <r>
    <s v="Jardins"/>
    <x v="49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s v="Adiantamento"/>
    <s v="COMPANHIA AMBIENTAL DO ESTADO DE SAO PAULO"/>
    <s v="FAT.974588"/>
    <n v="-141.44"/>
    <n v="0"/>
    <n v="-439.04"/>
    <s v="COMPANHIA AMBIENTAL DO ESTADO DE SAO PAULO"/>
    <n v="-141.44"/>
    <n v="141.44"/>
    <n v="0"/>
    <d v="2024-01-01T00:00:00"/>
    <m/>
    <x v="0"/>
    <x v="0"/>
    <s v="2.11.01.07 - Cartório &amp; Escritura"/>
    <m/>
    <s v="Incorporação - Desp Legais, Tributos, Emolumentos"/>
    <s v="Incorporação"/>
    <x v="93"/>
  </r>
  <r>
    <s v="Jardins"/>
    <x v="49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s v="Adiantamento"/>
    <s v="COMPANHIA AMBIENTAL DO ESTADO DE SAO PAULO"/>
    <s v="FAT.974590"/>
    <n v="-141.44"/>
    <n v="0"/>
    <n v="-1429.12"/>
    <s v="COMPANHIA AMBIENTAL DO ESTADO DE SAO PAULO"/>
    <n v="-141.44"/>
    <n v="141.44"/>
    <n v="0"/>
    <d v="2024-01-01T00:00:00"/>
    <m/>
    <x v="0"/>
    <x v="0"/>
    <s v="2.11.01.07 - Cartório &amp; Escritura"/>
    <m/>
    <s v="Incorporação - Desp Legais, Tributos, Emolumentos"/>
    <s v="Incorporação"/>
    <x v="94"/>
  </r>
  <r>
    <s v="Jardins"/>
    <x v="49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s v="Adiantamento"/>
    <s v="COMPANHIA AMBIENTAL DO ESTADO DE SAO PAULO"/>
    <s v="FAT.974591"/>
    <n v="-141.44"/>
    <n v="0"/>
    <n v="-721.92"/>
    <s v="COMPANHIA AMBIENTAL DO ESTADO DE SAO PAULO"/>
    <n v="-141.44"/>
    <n v="141.44"/>
    <n v="0"/>
    <d v="2024-01-01T00:00:00"/>
    <m/>
    <x v="0"/>
    <x v="0"/>
    <s v="2.11.01.07 - Cartório &amp; Escritura"/>
    <m/>
    <s v="Incorporação - Desp Legais, Tributos, Emolumentos"/>
    <s v="Incorporação"/>
    <x v="95"/>
  </r>
  <r>
    <s v="Jardins"/>
    <x v="49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s v="Adiantamento"/>
    <s v="COMPANHIA AMBIENTAL DO ESTADO DE SAO PAULO"/>
    <s v="FAT.974592"/>
    <n v="-141.44"/>
    <n v="0"/>
    <n v="-2419.1999999999998"/>
    <s v="COMPANHIA AMBIENTAL DO ESTADO DE SAO PAULO"/>
    <n v="-141.44"/>
    <n v="141.44"/>
    <n v="0"/>
    <d v="2024-01-01T00:00:00"/>
    <m/>
    <x v="0"/>
    <x v="0"/>
    <s v="2.11.01.07 - Cartório &amp; Escritura"/>
    <m/>
    <s v="Incorporação - Desp Legais, Tributos, Emolumentos"/>
    <s v="Incorporação"/>
    <x v="96"/>
  </r>
  <r>
    <s v="Jardins"/>
    <x v="49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s v="Adiantamento"/>
    <s v="COMPANHIA AMBIENTAL DO ESTADO DE SAO PAULO"/>
    <s v="FAT.974593,"/>
    <n v="-141.44"/>
    <n v="0"/>
    <n v="-1570.56"/>
    <s v="COMPANHIA AMBIENTAL DO ESTADO DE SAO PAULO"/>
    <n v="-141.44"/>
    <n v="141.44"/>
    <n v="0"/>
    <d v="2024-01-01T00:00:00"/>
    <m/>
    <x v="0"/>
    <x v="0"/>
    <s v="2.11.01.07 - Cartório &amp; Escritura"/>
    <m/>
    <s v="Incorporação - Desp Legais, Tributos, Emolumentos"/>
    <s v="Incorporação"/>
    <x v="97"/>
  </r>
  <r>
    <s v="Jardins"/>
    <x v="49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s v="Adiantamento"/>
    <s v="COMPANHIA AMBIENTAL DO ESTADO DE SAO PAULO"/>
    <s v="FAT.974594"/>
    <n v="-141.44"/>
    <n v="0"/>
    <n v="-1712"/>
    <s v="COMPANHIA AMBIENTAL DO ESTADO DE SAO PAULO"/>
    <n v="-141.44"/>
    <n v="141.44"/>
    <n v="0"/>
    <d v="2024-01-01T00:00:00"/>
    <m/>
    <x v="0"/>
    <x v="0"/>
    <s v="2.11.01.07 - Cartório &amp; Escritura"/>
    <m/>
    <s v="Incorporação - Desp Legais, Tributos, Emolumentos"/>
    <s v="Incorporação"/>
    <x v="98"/>
  </r>
  <r>
    <s v="Jardins"/>
    <x v="49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3.02.07 - Taxas Municipalidades"/>
    <n v="297.60000000000002"/>
    <d v="2024-01-18T00:00:00"/>
    <s v="CP"/>
    <s v="Pagamento PREFEITURA DA CIDADE DE SÃO PAULO - DAMSP"/>
    <s v="Pagamento"/>
    <s v="PREFEITURA DA CIDADE DE SÃO PAULO - DAMSP"/>
    <s v="DAM.41302024001985"/>
    <n v="-297.60000000000002"/>
    <n v="0"/>
    <n v="-297.60000000000002"/>
    <s v="PREFEITURA DA CIDADE DE SÃO PAULO - DAMSP"/>
    <n v="-297.60000000000002"/>
    <n v="297.60000000000002"/>
    <n v="0"/>
    <d v="2024-01-01T00:00:00"/>
    <m/>
    <x v="0"/>
    <x v="0"/>
    <s v="2.13.02.07 - Taxas Municipalidades"/>
    <m/>
    <s v="Incorporação - Desp Legais, Tributos, Emolumentos"/>
    <s v="Incorporação"/>
    <x v="99"/>
  </r>
  <r>
    <s v="Jardins"/>
    <x v="5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3.01.06 - Acústica"/>
    <n v="12390"/>
    <d v="2024-01-19T00:00:00"/>
    <s v="CP"/>
    <s v="Adiantamento ACUSTICA ENGENHARIA S/S"/>
    <s v="Adiantamento"/>
    <s v="ACUSTICA ENGENHARIA S/S"/>
    <s v="NFSE.005020"/>
    <n v="-12390"/>
    <n v="0"/>
    <n v="-41422.99"/>
    <s v="ACUSTICA ENGENHARIA S/S"/>
    <n v="-12390"/>
    <n v="12390"/>
    <n v="0"/>
    <d v="2024-01-01T00:00:00"/>
    <m/>
    <x v="0"/>
    <x v="0"/>
    <s v="2.13.01.06 - Acústica"/>
    <m/>
    <s v="Incorporação - Projetos"/>
    <s v="Incorporação"/>
    <x v="100"/>
  </r>
  <r>
    <s v="Jardins"/>
    <x v="5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09.01.01 - (-) Retenção de IR - Terceiros"/>
    <n v="185.85"/>
    <d v="2024-01-19T00:00:00"/>
    <s v="CP"/>
    <s v="Retenção impostos IR 1708 / ACUSTICA ENGENHARIA S/S"/>
    <s v="Retenção impostos"/>
    <s v="IR 1708 / ACUSTICA ENGENHARIA S/S"/>
    <s v="NFSE.005020"/>
    <n v="0"/>
    <n v="185.85"/>
    <n v="-41237.14"/>
    <s v="ACUSTICA ENGENHARIA S/S"/>
    <n v="185.85"/>
    <n v="185.85"/>
    <n v="0"/>
    <d v="2024-01-01T00:00:00"/>
    <m/>
    <x v="0"/>
    <x v="0"/>
    <s v="2.09.01.01 - (-) Retenção de IR - Terceiros"/>
    <m/>
    <s v="Incorporação - Projetos"/>
    <s v="Incorporação"/>
    <x v="100"/>
  </r>
  <r>
    <s v="Jardins"/>
    <x v="5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09.01.04 - (-) Retenção de PIS/Cofins/CSLL - Terceiros"/>
    <n v="576.14"/>
    <d v="2024-01-19T00:00:00"/>
    <s v="CP"/>
    <s v="Retenção impostos CSRF / ACUSTICA ENGENHARIA S/S"/>
    <s v="Retenção impostos"/>
    <s v="CSRF / ACUSTICA ENGENHARIA S/S"/>
    <s v="NFSE.005020"/>
    <n v="0"/>
    <n v="576.14"/>
    <n v="-40661"/>
    <s v="ACUSTICA ENGENHARIA S/S"/>
    <n v="576.14"/>
    <n v="576.14"/>
    <n v="0"/>
    <d v="2024-01-01T00:00:00"/>
    <m/>
    <x v="0"/>
    <x v="0"/>
    <s v="2.09.01.04 - (-) Retenção de PIS/Cofins/CSLL - Terceiros"/>
    <m/>
    <s v="Incorporação - Projetos"/>
    <s v="Incorporação"/>
    <x v="100"/>
  </r>
  <r>
    <s v="Jardins"/>
    <x v="5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d v="2024-01-19T00:00:00"/>
    <s v="CP"/>
    <s v="Adiantamento CLEYDE MALUF ALVES"/>
    <s v="Adiantamento"/>
    <s v="CLEYDE MALUF ALVES"/>
    <s v="CT.ALUGUEL 1"/>
    <n v="-10000"/>
    <n v="0"/>
    <n v="-689014.84"/>
    <s v="CLEYDE MALUF ALVES"/>
    <n v="-10000"/>
    <n v="10000"/>
    <n v="0"/>
    <d v="2024-01-01T00:00:00"/>
    <m/>
    <x v="0"/>
    <x v="0"/>
    <s v="2.11.01.04 - Aluguel"/>
    <m/>
    <s v="Terreno - Despesas"/>
    <s v="Terreno"/>
    <x v="5"/>
  </r>
  <r>
    <s v="Jardins"/>
    <x v="5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d v="2024-01-19T00:00:00"/>
    <s v="CP"/>
    <s v="Adiantamento ELIANE MALUF ALVES DE LOZIER"/>
    <s v="Adiantamento"/>
    <s v="ELIANE MALUF ALVES DE LOZIER"/>
    <s v="CT.ALUGUEL2"/>
    <n v="-10000"/>
    <n v="0"/>
    <n v="-699014.84"/>
    <s v="ELIANE MALUF ALVES DE LOZIER"/>
    <n v="-10000"/>
    <n v="10000"/>
    <n v="0"/>
    <d v="2024-01-01T00:00:00"/>
    <m/>
    <x v="0"/>
    <x v="0"/>
    <s v="2.11.01.04 - Aluguel"/>
    <m/>
    <s v="Terreno - Despesas"/>
    <s v="Terreno"/>
    <x v="6"/>
  </r>
  <r>
    <s v="Jardins"/>
    <x v="5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4-01-19T00:00:00"/>
    <s v="CP"/>
    <s v="Adiantamento MIRNA MARIA PEDRO"/>
    <s v="Adiantamento"/>
    <s v="MIRNA MARIA PEDRO"/>
    <s v="CT.ITU 1478"/>
    <n v="-2500"/>
    <n v="0"/>
    <n v="-701514.84"/>
    <s v="MIRNA MARIA PEDRO"/>
    <n v="-2500"/>
    <n v="2500"/>
    <n v="0"/>
    <d v="2024-01-01T00:00:00"/>
    <m/>
    <x v="0"/>
    <x v="0"/>
    <s v="2.11.01.01 - Terrenista"/>
    <m/>
    <s v="Terreno - Aquisição"/>
    <s v="Terreno"/>
    <x v="10"/>
  </r>
  <r>
    <s v="Jardins"/>
    <x v="5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4-01-19T00:00:00"/>
    <s v="CP"/>
    <s v="Adiantamento MIRNA MARIA PEDRO"/>
    <s v="Adiantamento"/>
    <s v="MIRNA MARIA PEDRO"/>
    <s v="CT.ITU 1478"/>
    <n v="-2500"/>
    <n v="0"/>
    <n v="-704014.84"/>
    <s v="MIRNA MARIA PEDRO"/>
    <n v="-2500"/>
    <n v="2500"/>
    <n v="0"/>
    <d v="2024-01-01T00:00:00"/>
    <m/>
    <x v="0"/>
    <x v="0"/>
    <s v="2.11.01.01 - Terrenista"/>
    <m/>
    <s v="Terreno - Aquisição"/>
    <s v="Terreno"/>
    <x v="10"/>
  </r>
  <r>
    <s v="Jardins"/>
    <x v="5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4-01-19T00:00:00"/>
    <s v="CP"/>
    <s v="Adiantamento MIRNA MARIA PEDRO"/>
    <s v="Adiantamento"/>
    <s v="MIRNA MARIA PEDRO"/>
    <s v="CT.ITU 1478"/>
    <n v="-2500"/>
    <n v="0"/>
    <n v="-706514.84"/>
    <s v="MIRNA MARIA PEDRO"/>
    <n v="-2500"/>
    <n v="2500"/>
    <n v="0"/>
    <d v="2024-01-01T00:00:00"/>
    <m/>
    <x v="0"/>
    <x v="0"/>
    <s v="2.11.01.01 - Terrenista"/>
    <m/>
    <s v="Terreno - Aquisição"/>
    <s v="Terreno"/>
    <x v="10"/>
  </r>
  <r>
    <s v="Jardins"/>
    <x v="5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4-01-19T00:00:00"/>
    <s v="CP"/>
    <s v="Adiantamento MIRNA MARIA PEDRO"/>
    <s v="Adiantamento"/>
    <s v="MIRNA MARIA PEDRO"/>
    <s v="CT.ITU 1478"/>
    <n v="-2500"/>
    <n v="0"/>
    <n v="-709014.84"/>
    <s v="MIRNA MARIA PEDRO"/>
    <n v="-2500"/>
    <n v="2500"/>
    <n v="0"/>
    <d v="2024-01-01T00:00:00"/>
    <m/>
    <x v="0"/>
    <x v="0"/>
    <s v="2.11.01.01 - Terrenista"/>
    <m/>
    <s v="Terreno - Aquisição"/>
    <s v="Terreno"/>
    <x v="10"/>
  </r>
  <r>
    <s v="Jardins"/>
    <x v="5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3.01.12 - Estrutura"/>
    <n v="11700"/>
    <d v="2024-01-19T00:00:00"/>
    <s v="CP"/>
    <s v="Adiantamento NG ENGENHARIA S/C LTDA"/>
    <s v="Adiantamento"/>
    <s v="NG ENGENHARIA S/C LTDA"/>
    <s v="NF.000305"/>
    <n v="-11700"/>
    <n v="0"/>
    <n v="-15675.04"/>
    <s v="NG ENGENHARIA S/C LTDA"/>
    <n v="-11700"/>
    <n v="11700"/>
    <n v="0"/>
    <d v="2024-01-01T00:00:00"/>
    <m/>
    <x v="0"/>
    <x v="0"/>
    <s v="2.13.01.12 - Estrutura"/>
    <m/>
    <s v="Incorporação - Projetos"/>
    <s v="Incorporação"/>
    <x v="101"/>
  </r>
  <r>
    <s v="Jardins"/>
    <x v="5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09.01.01 - (-) Retenção de IR - Terceiros"/>
    <n v="175.5"/>
    <d v="2024-01-19T00:00:00"/>
    <s v="CP"/>
    <s v="Retenção impostos IR 1708 / NG ENGENHARIA S/C LTDA"/>
    <s v="Retenção impostos"/>
    <s v="IR 1708 / NG ENGENHARIA S/C LTDA"/>
    <s v="NF.000305"/>
    <n v="0"/>
    <n v="175.5"/>
    <n v="-15499.54"/>
    <s v="NG ENGENHARIA S/C LTDA"/>
    <n v="175.5"/>
    <n v="175.5"/>
    <n v="0"/>
    <d v="2024-01-01T00:00:00"/>
    <m/>
    <x v="0"/>
    <x v="0"/>
    <s v="2.09.01.01 - (-) Retenção de IR - Terceiros"/>
    <m/>
    <s v="Incorporação - Projetos"/>
    <s v="Incorporação"/>
    <x v="101"/>
  </r>
  <r>
    <s v="Jardins"/>
    <x v="5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09.01.04 - (-) Retenção de PIS/Cofins/CSLL - Terceiros"/>
    <n v="544.04999999999995"/>
    <d v="2024-01-19T00:00:00"/>
    <s v="CP"/>
    <s v="Retenção impostos CSRF / NG ENGENHARIA S/C LTDA"/>
    <s v="Retenção impostos"/>
    <s v="CSRF / NG ENGENHARIA S/C LTDA"/>
    <s v="NF.000305"/>
    <n v="0"/>
    <n v="544.04999999999995"/>
    <n v="-14955.49"/>
    <s v="NG ENGENHARIA S/C LTDA"/>
    <n v="544.04999999999995"/>
    <n v="544.04999999999995"/>
    <n v="0"/>
    <d v="2024-01-01T00:00:00"/>
    <m/>
    <x v="0"/>
    <x v="0"/>
    <s v="2.09.01.04 - (-) Retenção de PIS/Cofins/CSLL - Terceiros"/>
    <m/>
    <s v="Incorporação - Projetos"/>
    <s v="Incorporação"/>
    <x v="101"/>
  </r>
  <r>
    <s v="Jardins"/>
    <x v="5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1 - OBRA JARDINS"/>
    <s v="2.02.03.04 - Assessoria e Consultoria Contábil"/>
    <n v="207.98"/>
    <d v="2024-01-19T00:00:00"/>
    <s v="CP"/>
    <s v="Adiantamento NOVA CROP - SUPORTE ADMINISTRATIVO LTDA"/>
    <s v="Adiantamento"/>
    <s v="NOVA CROP - SUPORTE ADMINISTRATIVO LTDA"/>
    <s v="NFSE.005476"/>
    <n v="-207.98"/>
    <n v="0"/>
    <n v="-709638.78"/>
    <s v="NOVA CROP - SUPORTE ADMINISTRATIVO LTDA"/>
    <n v="-207.98"/>
    <n v="207.98"/>
    <n v="0"/>
    <d v="2024-01-01T00:00:00"/>
    <m/>
    <x v="0"/>
    <x v="0"/>
    <s v="2.02.03.04 - Assessoria e Consultoria Contábil"/>
    <m/>
    <s v="Desp Adm - Assessorias"/>
    <s v="Desp Adm"/>
    <x v="102"/>
  </r>
  <r>
    <s v="Jardins"/>
    <x v="5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1 - OBRA JARDINS"/>
    <s v="2.02.03.04 - Assessoria e Consultoria Contábil"/>
    <n v="415.96"/>
    <d v="2024-01-19T00:00:00"/>
    <s v="CP"/>
    <s v="Adiantamento NOVA CROP - SUPORTE ADMINISTRATIVO LTDA"/>
    <s v="Adiantamento"/>
    <s v="NOVA CROP - SUPORTE ADMINISTRATIVO LTDA"/>
    <s v="NFSE.005698"/>
    <n v="-415.96"/>
    <n v="0"/>
    <n v="-709430.8"/>
    <s v="NOVA CROP - SUPORTE ADMINISTRATIVO LTDA"/>
    <n v="-415.96"/>
    <n v="415.96"/>
    <n v="0"/>
    <d v="2024-01-01T00:00:00"/>
    <m/>
    <x v="0"/>
    <x v="0"/>
    <s v="2.02.03.04 - Assessoria e Consultoria Contábil"/>
    <m/>
    <s v="Desp Adm - Assessorias"/>
    <s v="Desp Adm"/>
    <x v="103"/>
  </r>
  <r>
    <s v="Jardins"/>
    <x v="5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3.01.09 - Ar Condicionado"/>
    <n v="15000"/>
    <d v="2024-01-19T00:00:00"/>
    <s v="CP"/>
    <s v="Adiantamento WILLEM SCHEEPMAKER E ASSOCIADOS LTDA"/>
    <s v="Adiantamento"/>
    <s v="WILLEM SCHEEPMAKER E ASSOCIADOS LTDA"/>
    <s v="NFSE.007721"/>
    <n v="-15000"/>
    <n v="0"/>
    <n v="-29955.49"/>
    <s v="WILLEM SCHEEPMAKER E ASSOCIADOS LTDA"/>
    <n v="-15000"/>
    <n v="15000"/>
    <n v="0"/>
    <d v="2024-01-01T00:00:00"/>
    <m/>
    <x v="0"/>
    <x v="0"/>
    <s v="2.13.01.09 - Ar Condicionado"/>
    <m/>
    <s v="Incorporação - Projetos"/>
    <s v="Incorporação"/>
    <x v="104"/>
  </r>
  <r>
    <s v="Jardins"/>
    <x v="5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09.01.01 - (-) Retenção de IR - Terceiros"/>
    <n v="225"/>
    <d v="2024-01-19T00:00:00"/>
    <s v="CP"/>
    <s v="Retenção impostos IR 1708 / WILLEM SCHEEPMAKER E ASSOCIADOS LTDA"/>
    <s v="Retenção impostos"/>
    <s v="IR 1708 / WILLEM SCHEEPMAKER E ASSOCIADOS LTDA"/>
    <s v="NFSE.007721"/>
    <n v="0"/>
    <n v="225"/>
    <n v="-29730.49"/>
    <s v="WILLEM SCHEEPMAKER E ASSOCIADOS LTDA"/>
    <n v="225"/>
    <n v="225"/>
    <n v="0"/>
    <d v="2024-01-01T00:00:00"/>
    <m/>
    <x v="0"/>
    <x v="0"/>
    <s v="2.09.01.01 - (-) Retenção de IR - Terceiros"/>
    <m/>
    <s v="Incorporação - Projetos"/>
    <s v="Incorporação"/>
    <x v="104"/>
  </r>
  <r>
    <s v="Jardins"/>
    <x v="5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09.01.04 - (-) Retenção de PIS/Cofins/CSLL - Terceiros"/>
    <n v="697.5"/>
    <d v="2024-01-19T00:00:00"/>
    <s v="CP"/>
    <s v="Retenção impostos CSRF / WILLEM SCHEEPMAKER E ASSOCIADOS LTDA"/>
    <s v="Retenção impostos"/>
    <s v="CSRF / WILLEM SCHEEPMAKER E ASSOCIADOS LTDA"/>
    <s v="NFSE.007721"/>
    <n v="0"/>
    <n v="697.5"/>
    <n v="-29032.99"/>
    <s v="WILLEM SCHEEPMAKER E ASSOCIADOS LTDA"/>
    <n v="697.5"/>
    <n v="697.5"/>
    <n v="0"/>
    <d v="2024-01-01T00:00:00"/>
    <m/>
    <x v="0"/>
    <x v="0"/>
    <s v="2.09.01.04 - (-) Retenção de PIS/Cofins/CSLL - Terceiros"/>
    <m/>
    <s v="Incorporação - Projetos"/>
    <s v="Incorporação"/>
    <x v="104"/>
  </r>
  <r>
    <s v="Jardins"/>
    <x v="51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3.01.14 - Impermeabilização"/>
    <n v="3300"/>
    <d v="2024-01-22T00:00:00"/>
    <s v="CP"/>
    <s v="Adiantamento PROISO PROJETOS E CONSULTORIA LTDA."/>
    <s v="Adiantamento"/>
    <s v="PROISO PROJETOS E CONSULTORIA LTDA."/>
    <s v="NFSE.000268"/>
    <n v="-3300"/>
    <n v="0"/>
    <n v="-43961"/>
    <s v="PROISO PROJETOS E CONSULTORIA LTDA."/>
    <n v="-3300"/>
    <n v="3300"/>
    <n v="0"/>
    <d v="2024-01-01T00:00:00"/>
    <m/>
    <x v="0"/>
    <x v="0"/>
    <s v="2.13.01.14 - Impermeabilização"/>
    <m/>
    <s v="Incorporação - Projetos"/>
    <s v="Incorporação"/>
    <x v="105"/>
  </r>
  <r>
    <s v="Jardins"/>
    <x v="51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09.01.01 - (-) Retenção de IR - Terceiros"/>
    <n v="49.5"/>
    <d v="2024-01-22T00:00:00"/>
    <s v="CP"/>
    <s v="Retenção impostos IR 1708 / PROISO PROJETOS E CONSULTORIA LTDA."/>
    <s v="Retenção impostos"/>
    <s v="IR 1708 / PROISO PROJETOS E CONSULTORIA LTDA."/>
    <s v="NFSE.000268"/>
    <n v="0"/>
    <n v="49.5"/>
    <n v="-43911.5"/>
    <s v="PROISO PROJETOS E CONSULTORIA LTDA."/>
    <n v="49.5"/>
    <n v="49.5"/>
    <n v="0"/>
    <d v="2024-01-01T00:00:00"/>
    <m/>
    <x v="0"/>
    <x v="0"/>
    <s v="2.09.01.01 - (-) Retenção de IR - Terceiros"/>
    <m/>
    <s v="Incorporação - Projetos"/>
    <s v="Incorporação"/>
    <x v="105"/>
  </r>
  <r>
    <s v="Jardins"/>
    <x v="51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09.01.04 - (-) Retenção de PIS/Cofins/CSLL - Terceiros"/>
    <n v="153.44999999999999"/>
    <d v="2024-01-22T00:00:00"/>
    <s v="CP"/>
    <s v="Retenção impostos CSRF / PROISO PROJETOS E CONSULTORIA LTDA."/>
    <s v="Retenção impostos"/>
    <s v="CSRF / PROISO PROJETOS E CONSULTORIA LTDA."/>
    <s v="NFSE.000268"/>
    <n v="0"/>
    <n v="153.44999999999999"/>
    <n v="-43758.05"/>
    <s v="PROISO PROJETOS E CONSULTORIA LTDA."/>
    <n v="153.44999999999999"/>
    <n v="153.44999999999999"/>
    <n v="0"/>
    <d v="2024-01-01T00:00:00"/>
    <m/>
    <x v="0"/>
    <x v="0"/>
    <s v="2.09.01.04 - (-) Retenção de PIS/Cofins/CSLL - Terceiros"/>
    <m/>
    <s v="Incorporação - Projetos"/>
    <s v="Incorporação"/>
    <x v="105"/>
  </r>
  <r>
    <s v="Jardins"/>
    <x v="52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4 - Aluguel"/>
    <n v="35000"/>
    <d v="2024-01-24T00:00:00"/>
    <s v="CP"/>
    <s v="Adiantamento FRAMA COMERCIO DE MATERIAIS PARA CONSTRUCAO EIRELI"/>
    <s v="Adiantamento"/>
    <s v="FRAMA COMERCIO DE MATERIAIS PARA CONSTRUCAO EIRELI"/>
    <s v="REC.ALUGUEL"/>
    <n v="-35000"/>
    <n v="0"/>
    <n v="-78758.05"/>
    <s v="FRAMA COMERCIO DE MATERIAIS PARA CONSTRUCAO EIRELI"/>
    <n v="-35000"/>
    <n v="35000"/>
    <n v="0"/>
    <d v="2024-01-01T00:00:00"/>
    <m/>
    <x v="0"/>
    <x v="0"/>
    <s v="2.11.01.04 - Aluguel"/>
    <m/>
    <s v="Terreno - Despesas"/>
    <s v="Terreno"/>
    <x v="106"/>
  </r>
  <r>
    <s v="Jardins"/>
    <x v="53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11486.2"/>
    <d v="2024-01-29T00:00:00"/>
    <s v="CP"/>
    <s v="Adiantamento FARDIZ EMPREENDIMENTOS E PARTICIPACOES LTDA"/>
    <s v="Adiantamento"/>
    <s v="FARDIZ EMPREENDIMENTOS E PARTICIPACOES LTDA"/>
    <s v="CT.CONSOLACAO 2847 FARD"/>
    <n v="-11486.2"/>
    <n v="0"/>
    <n v="-799278.14"/>
    <s v="FARDIZ EMPREENDIMENTOS E PARTICIPACOES LTDA"/>
    <n v="-11486.2"/>
    <n v="11486.2"/>
    <n v="0"/>
    <d v="2024-01-01T00:00:00"/>
    <m/>
    <x v="0"/>
    <x v="0"/>
    <s v="2.11.01.01 - Terrenista"/>
    <m/>
    <s v="Terreno - Aquisição"/>
    <s v="Terreno"/>
    <x v="21"/>
  </r>
  <r>
    <s v="Jardins"/>
    <x v="53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1846.83"/>
    <d v="2024-01-29T00:00:00"/>
    <s v="CP"/>
    <s v="Adiantamento KELLIE AZAR LEIGHTON"/>
    <s v="Adiantamento"/>
    <s v="KELLIE AZAR LEIGHTON"/>
    <s v="CT.CONSOLACAO 2847 PUPO"/>
    <n v="-21846.83"/>
    <n v="0"/>
    <n v="-787791.94"/>
    <s v="KELLIE AZAR LEIGHTON"/>
    <n v="-21846.83"/>
    <n v="21846.83"/>
    <n v="0"/>
    <d v="2024-01-01T00:00:00"/>
    <m/>
    <x v="0"/>
    <x v="0"/>
    <s v="2.11.01.01 - Terrenista"/>
    <m/>
    <s v="Terreno - Aquisição"/>
    <s v="Terreno"/>
    <x v="16"/>
  </r>
  <r>
    <s v="Jardins"/>
    <x v="53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1846.83"/>
    <d v="2024-01-29T00:00:00"/>
    <s v="CP"/>
    <s v="Adiantamento MARIA DE LOURDES PUPO AZAR"/>
    <s v="Adiantamento"/>
    <s v="MARIA DE LOURDES PUPO AZAR"/>
    <s v="CT.CONSOLACAO 2847"/>
    <n v="-21846.83"/>
    <n v="0"/>
    <n v="-731485.61"/>
    <s v="MARIA DE LOURDES PUPO AZAR"/>
    <n v="-21846.83"/>
    <n v="21846.83"/>
    <n v="0"/>
    <d v="2024-01-01T00:00:00"/>
    <m/>
    <x v="0"/>
    <x v="0"/>
    <s v="2.11.01.01 - Terrenista"/>
    <m/>
    <s v="Terreno - Aquisição"/>
    <s v="Terreno"/>
    <x v="19"/>
  </r>
  <r>
    <s v="Jardins"/>
    <x v="53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34459.5"/>
    <d v="2024-01-29T00:00:00"/>
    <s v="CP"/>
    <s v="Adiantamento RENATO RIBEIRO"/>
    <s v="Adiantamento"/>
    <s v="RENATO RIBEIRO"/>
    <s v="CT.CONSOLOCAO 2847 RIBE"/>
    <n v="-34459.5"/>
    <n v="0"/>
    <n v="-765945.11"/>
    <s v="RENATO RIBEIRO"/>
    <n v="-34459.5"/>
    <n v="34459.5"/>
    <n v="0"/>
    <d v="2024-01-01T00:00:00"/>
    <m/>
    <x v="0"/>
    <x v="0"/>
    <s v="2.11.01.01 - Terrenista"/>
    <m/>
    <s v="Terreno - Aquisição"/>
    <s v="Terreno"/>
    <x v="22"/>
  </r>
  <r>
    <s v="Jardins"/>
    <x v="54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10360.33"/>
    <d v="2024-01-30T00:00:00"/>
    <s v="CP"/>
    <s v="Adiantamento FERNANDO CARSINO JARDIM"/>
    <s v="Adiantamento"/>
    <s v="FERNANDO CARSINO JARDIM"/>
    <s v="CT.CONSOLACAO 2847 JARD"/>
    <n v="-10360.33"/>
    <n v="0"/>
    <n v="-809638.47"/>
    <s v="FERNANDO CARSINO JARDIM"/>
    <n v="-10360.33"/>
    <n v="10360.33"/>
    <n v="0"/>
    <d v="2024-01-01T00:00:00"/>
    <m/>
    <x v="0"/>
    <x v="0"/>
    <s v="2.11.01.01 - Terrenista"/>
    <m/>
    <s v="Terreno - Aquisição"/>
    <s v="Terreno"/>
    <x v="15"/>
  </r>
  <r>
    <s v="Jardins"/>
    <x v="55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04.04.05 - Licenças de Softwares"/>
    <n v="180"/>
    <d v="2024-01-31T00:00:00"/>
    <s v="CP"/>
    <s v="Pagamento COOPERA CERTIFICADORA LTDA"/>
    <s v="Pagamento"/>
    <s v="COOPERA CERTIFICADORA LTDA"/>
    <s v="FAT.10585"/>
    <n v="-180"/>
    <n v="0"/>
    <n v="-78938.05"/>
    <s v="COOPERA CERTIFICADORA LTDA"/>
    <n v="-180"/>
    <n v="180"/>
    <n v="0"/>
    <d v="2024-01-01T00:00:00"/>
    <m/>
    <x v="0"/>
    <x v="0"/>
    <s v="2.04.04.05 - Licenças de Softwares"/>
    <m/>
    <s v="Desp Adm - Outras"/>
    <s v="Desp Adm"/>
    <x v="107"/>
  </r>
  <r>
    <s v="Jardins"/>
    <x v="56"/>
    <s v="Itaú Centralizadora"/>
    <s v="18593-7"/>
    <s v="não"/>
    <s v="2  SPE's"/>
    <s v="01/02/2024 até 31/05/2024"/>
    <s v="COMPANHIA PROV DE SECURITIZACA"/>
    <s v="18593-7 - Centralizadora"/>
    <n v="0"/>
    <m/>
    <s v="-"/>
    <n v="5"/>
    <d v="2024-02-01T00:00:00"/>
    <m/>
    <s v="SISPAG CIA PROV SECURIT"/>
    <s v="Extrato Bancário"/>
    <s v="SISPAG CIA PROV SECURIT"/>
    <m/>
    <n v="0"/>
    <n v="5"/>
    <m/>
    <s v="SISPAG CIA PROV SECURIT"/>
    <n v="5"/>
    <n v="5"/>
    <n v="0"/>
    <d v="2024-02-01T00:00:00"/>
    <m/>
    <x v="0"/>
    <x v="1"/>
    <s v="-"/>
    <m/>
    <s v="Tarifas / Taxas"/>
    <s v="Desp Financeiras"/>
    <x v="108"/>
  </r>
  <r>
    <s v="Jardins"/>
    <x v="56"/>
    <s v="Itaú Centralizadora"/>
    <s v="18593-7"/>
    <s v="não"/>
    <s v="2  SPE's"/>
    <s v="01/02/2024 até 31/05/2024"/>
    <s v="COMPANHIA PROV DE SECURITIZACA"/>
    <s v="18593-7 - Centralizadora"/>
    <n v="0"/>
    <m/>
    <s v="-"/>
    <n v="5"/>
    <d v="2024-02-01T00:00:00"/>
    <m/>
    <s v="TAR MANUT CONTA 10/23"/>
    <s v="Extrato Bancário"/>
    <s v="TAR MANUT CONTA 10/23"/>
    <m/>
    <n v="-5"/>
    <n v="0"/>
    <m/>
    <s v="TAR MANUT CONTA 10/23"/>
    <n v="-5"/>
    <n v="5"/>
    <n v="0"/>
    <d v="2024-02-01T00:00:00"/>
    <m/>
    <x v="0"/>
    <x v="1"/>
    <s v="-"/>
    <m/>
    <s v="Tarifas / Taxas"/>
    <s v="Desp Financeiras"/>
    <x v="109"/>
  </r>
  <r>
    <s v="Jardins"/>
    <x v="57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1 - OBRA JARDINS"/>
    <s v="2.02.03.04 - Assessoria e Consultoria Contábil"/>
    <n v="415.96"/>
    <d v="2024-02-02T00:00:00"/>
    <s v="CP"/>
    <s v="Adiantamento NOVA CROP - SUPORTE ADMINISTRATIVO LTDA"/>
    <s v="Adiantamento"/>
    <s v="NOVA CROP - SUPORTE ADMINISTRATIVO LTDA"/>
    <s v="NFSE.06336"/>
    <n v="-415.96"/>
    <n v="0"/>
    <n v="-810054.43"/>
    <s v="NOVA CROP - SUPORTE ADMINISTRATIVO LTDA"/>
    <n v="-415.96"/>
    <n v="415.96"/>
    <n v="0"/>
    <d v="2024-02-01T00:00:00"/>
    <m/>
    <x v="0"/>
    <x v="0"/>
    <s v="2.02.03.04 - Assessoria e Consultoria Contábil"/>
    <m/>
    <s v="Desp Adm - Assessorias"/>
    <s v="Desp Adm"/>
    <x v="110"/>
  </r>
  <r>
    <s v="Jardins"/>
    <x v="58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s v="Adiantamento"/>
    <s v="PREFEITURA DA CIDADE DE SÃO PAULO - DAMSP"/>
    <s v="DAM.535202024000613"/>
    <n v="-383.8"/>
    <n v="0"/>
    <n v="-81893.149999999994"/>
    <s v="PREFEITURA DA CIDADE DE SÃO PAULO - DAMSP"/>
    <n v="-383.8"/>
    <n v="383.8"/>
    <n v="0"/>
    <d v="2024-02-01T00:00:00"/>
    <m/>
    <x v="0"/>
    <x v="0"/>
    <s v="2.11.01.07 - Cartório &amp; Escritura"/>
    <m/>
    <s v="Incorporação - Desp Legais, Tributos, Emolumentos"/>
    <s v="Incorporação"/>
    <x v="111"/>
  </r>
  <r>
    <s v="Jardins"/>
    <x v="58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s v="Adiantamento"/>
    <s v="PREFEITURA DA CIDADE DE SÃO PAULO - DAMSP"/>
    <s v="DAM.5352024000601"/>
    <n v="-383.8"/>
    <n v="0"/>
    <n v="-81095.399999999994"/>
    <s v="PREFEITURA DA CIDADE DE SÃO PAULO - DAMSP"/>
    <n v="-383.8"/>
    <n v="383.8"/>
    <n v="0"/>
    <d v="2024-02-01T00:00:00"/>
    <m/>
    <x v="0"/>
    <x v="0"/>
    <s v="2.11.01.07 - Cartório &amp; Escritura"/>
    <m/>
    <s v="Incorporação - Desp Legais, Tributos, Emolumentos"/>
    <s v="Incorporação"/>
    <x v="112"/>
  </r>
  <r>
    <s v="Jardins"/>
    <x v="58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s v="Adiantamento"/>
    <s v="PREFEITURA DA CIDADE DE SÃO PAULO - DAMSP"/>
    <s v="DAM.535220024000625"/>
    <n v="-383.8"/>
    <n v="0"/>
    <n v="-86114.95"/>
    <s v="PREFEITURA DA CIDADE DE SÃO PAULO - DAMSP"/>
    <n v="-383.8"/>
    <n v="383.8"/>
    <n v="0"/>
    <d v="2024-02-01T00:00:00"/>
    <m/>
    <x v="0"/>
    <x v="0"/>
    <s v="2.11.01.07 - Cartório &amp; Escritura"/>
    <m/>
    <s v="Incorporação - Desp Legais, Tributos, Emolumentos"/>
    <s v="Incorporação"/>
    <x v="113"/>
  </r>
  <r>
    <s v="Jardins"/>
    <x v="58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s v="Adiantamento"/>
    <s v="PREFEITURA DA CIDADE DE SÃO PAULO - DAMSP"/>
    <s v="DAM.53522024000596"/>
    <n v="-383.8"/>
    <n v="0"/>
    <n v="-87650.15"/>
    <s v="PREFEITURA DA CIDADE DE SÃO PAULO - DAMSP"/>
    <n v="-383.8"/>
    <n v="383.8"/>
    <n v="0"/>
    <d v="2024-02-01T00:00:00"/>
    <m/>
    <x v="0"/>
    <x v="0"/>
    <s v="2.11.01.07 - Cartório &amp; Escritura"/>
    <m/>
    <s v="Incorporação - Desp Legais, Tributos, Emolumentos"/>
    <s v="Incorporação"/>
    <x v="114"/>
  </r>
  <r>
    <s v="Jardins"/>
    <x v="58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s v="Adiantamento"/>
    <s v="PREFEITURA DA CIDADE DE SÃO PAULO - DAMSP"/>
    <s v="DAM.53522024000597"/>
    <n v="-383.8"/>
    <n v="0"/>
    <n v="-88417.75"/>
    <s v="PREFEITURA DA CIDADE DE SÃO PAULO - DAMSP"/>
    <n v="-383.8"/>
    <n v="383.8"/>
    <n v="0"/>
    <d v="2024-02-01T00:00:00"/>
    <m/>
    <x v="0"/>
    <x v="0"/>
    <s v="2.11.01.07 - Cartório &amp; Escritura"/>
    <m/>
    <s v="Incorporação - Desp Legais, Tributos, Emolumentos"/>
    <s v="Incorporação"/>
    <x v="115"/>
  </r>
  <r>
    <s v="Jardins"/>
    <x v="58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s v="Adiantamento"/>
    <s v="PREFEITURA DA CIDADE DE SÃO PAULO - DAMSP"/>
    <s v="DAM.53522024000598"/>
    <n v="-383.8"/>
    <n v="0"/>
    <n v="-81479.199999999997"/>
    <s v="PREFEITURA DA CIDADE DE SÃO PAULO - DAMSP"/>
    <n v="-383.8"/>
    <n v="383.8"/>
    <n v="0"/>
    <d v="2024-02-01T00:00:00"/>
    <m/>
    <x v="0"/>
    <x v="0"/>
    <s v="2.11.01.07 - Cartório &amp; Escritura"/>
    <m/>
    <s v="Incorporação - Desp Legais, Tributos, Emolumentos"/>
    <s v="Incorporação"/>
    <x v="116"/>
  </r>
  <r>
    <s v="Jardins"/>
    <x v="58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s v="Adiantamento"/>
    <s v="PREFEITURA DA CIDADE DE SÃO PAULO - DAMSP"/>
    <s v="DAM.53522024000600"/>
    <n v="-383.8"/>
    <n v="0"/>
    <n v="-88033.95"/>
    <s v="PREFEITURA DA CIDADE DE SÃO PAULO - DAMSP"/>
    <n v="-383.8"/>
    <n v="383.8"/>
    <n v="0"/>
    <d v="2024-02-01T00:00:00"/>
    <m/>
    <x v="0"/>
    <x v="0"/>
    <s v="2.11.01.07 - Cartório &amp; Escritura"/>
    <m/>
    <s v="Incorporação - Desp Legais, Tributos, Emolumentos"/>
    <s v="Incorporação"/>
    <x v="117"/>
  </r>
  <r>
    <s v="Jardins"/>
    <x v="58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s v="Adiantamento"/>
    <s v="PREFEITURA DA CIDADE DE SÃO PAULO - DAMSP"/>
    <s v="DAM.53522024000602"/>
    <n v="-383.8"/>
    <n v="0"/>
    <n v="-86882.55"/>
    <s v="PREFEITURA DA CIDADE DE SÃO PAULO - DAMSP"/>
    <n v="-383.8"/>
    <n v="383.8"/>
    <n v="0"/>
    <d v="2024-02-01T00:00:00"/>
    <m/>
    <x v="0"/>
    <x v="0"/>
    <s v="2.11.01.07 - Cartório &amp; Escritura"/>
    <m/>
    <s v="Incorporação - Desp Legais, Tributos, Emolumentos"/>
    <s v="Incorporação"/>
    <x v="118"/>
  </r>
  <r>
    <s v="Jardins"/>
    <x v="58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s v="Adiantamento"/>
    <s v="PREFEITURA DA CIDADE DE SÃO PAULO - DAMSP"/>
    <s v="DAM.53522024000604"/>
    <n v="-383.8"/>
    <n v="0"/>
    <n v="-83428.350000000006"/>
    <s v="PREFEITURA DA CIDADE DE SÃO PAULO - DAMSP"/>
    <n v="-383.8"/>
    <n v="383.8"/>
    <n v="0"/>
    <d v="2024-02-01T00:00:00"/>
    <m/>
    <x v="0"/>
    <x v="0"/>
    <s v="2.11.01.07 - Cartório &amp; Escritura"/>
    <m/>
    <s v="Incorporação - Desp Legais, Tributos, Emolumentos"/>
    <s v="Incorporação"/>
    <x v="119"/>
  </r>
  <r>
    <s v="Jardins"/>
    <x v="58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s v="Adiantamento"/>
    <s v="PREFEITURA DA CIDADE DE SÃO PAULO - DAMSP"/>
    <s v="DAM.53522024000605"/>
    <n v="-383.8"/>
    <n v="0"/>
    <n v="-85347.35"/>
    <s v="PREFEITURA DA CIDADE DE SÃO PAULO - DAMSP"/>
    <n v="-383.8"/>
    <n v="383.8"/>
    <n v="0"/>
    <d v="2024-02-01T00:00:00"/>
    <m/>
    <x v="0"/>
    <x v="0"/>
    <s v="2.11.01.07 - Cartório &amp; Escritura"/>
    <m/>
    <s v="Incorporação - Desp Legais, Tributos, Emolumentos"/>
    <s v="Incorporação"/>
    <x v="120"/>
  </r>
  <r>
    <s v="Jardins"/>
    <x v="58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s v="Adiantamento"/>
    <s v="PREFEITURA DA CIDADE DE SÃO PAULO - DAMSP"/>
    <s v="DAM.53522024000606"/>
    <n v="-383.8"/>
    <n v="0"/>
    <n v="-88801.55"/>
    <s v="PREFEITURA DA CIDADE DE SÃO PAULO - DAMSP"/>
    <n v="-383.8"/>
    <n v="383.8"/>
    <n v="0"/>
    <d v="2024-02-01T00:00:00"/>
    <m/>
    <x v="0"/>
    <x v="0"/>
    <s v="2.11.01.07 - Cartório &amp; Escritura"/>
    <m/>
    <s v="Incorporação - Desp Legais, Tributos, Emolumentos"/>
    <s v="Incorporação"/>
    <x v="121"/>
  </r>
  <r>
    <s v="Jardins"/>
    <x v="58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s v="Adiantamento"/>
    <s v="PREFEITURA DA CIDADE DE SÃO PAULO - DAMSP"/>
    <s v="DAM.53522024000608"/>
    <n v="-383.8"/>
    <n v="0"/>
    <n v="-87266.35"/>
    <s v="PREFEITURA DA CIDADE DE SÃO PAULO - DAMSP"/>
    <n v="-383.8"/>
    <n v="383.8"/>
    <n v="0"/>
    <d v="2024-02-01T00:00:00"/>
    <m/>
    <x v="0"/>
    <x v="0"/>
    <s v="2.11.01.07 - Cartório &amp; Escritura"/>
    <m/>
    <s v="Incorporação - Desp Legais, Tributos, Emolumentos"/>
    <s v="Incorporação"/>
    <x v="122"/>
  </r>
  <r>
    <s v="Jardins"/>
    <x v="58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s v="Adiantamento"/>
    <s v="PREFEITURA DA CIDADE DE SÃO PAULO - DAMSP"/>
    <s v="DAM.53522024000609"/>
    <n v="-383.8"/>
    <n v="0"/>
    <n v="-89185.35"/>
    <s v="PREFEITURA DA CIDADE DE SÃO PAULO - DAMSP"/>
    <n v="-383.8"/>
    <n v="383.8"/>
    <n v="0"/>
    <d v="2024-02-01T00:00:00"/>
    <m/>
    <x v="0"/>
    <x v="0"/>
    <s v="2.11.01.07 - Cartório &amp; Escritura"/>
    <m/>
    <s v="Incorporação - Desp Legais, Tributos, Emolumentos"/>
    <s v="Incorporação"/>
    <x v="123"/>
  </r>
  <r>
    <s v="Jardins"/>
    <x v="58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s v="Adiantamento"/>
    <s v="PREFEITURA DA CIDADE DE SÃO PAULO - DAMSP"/>
    <s v="DAM.53522024000611"/>
    <n v="-383.8"/>
    <n v="0"/>
    <n v="-83812.149999999994"/>
    <s v="PREFEITURA DA CIDADE DE SÃO PAULO - DAMSP"/>
    <n v="-383.8"/>
    <n v="383.8"/>
    <n v="0"/>
    <d v="2024-02-01T00:00:00"/>
    <m/>
    <x v="0"/>
    <x v="0"/>
    <s v="2.11.01.07 - Cartório &amp; Escritura"/>
    <m/>
    <s v="Incorporação - Desp Legais, Tributos, Emolumentos"/>
    <s v="Incorporação"/>
    <x v="124"/>
  </r>
  <r>
    <s v="Jardins"/>
    <x v="58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s v="Adiantamento"/>
    <s v="PREFEITURA DA CIDADE DE SÃO PAULO - DAMSP"/>
    <s v="DAM.53522024000614"/>
    <n v="-383.8"/>
    <n v="0"/>
    <n v="-84195.95"/>
    <s v="PREFEITURA DA CIDADE DE SÃO PAULO - DAMSP"/>
    <n v="-383.8"/>
    <n v="383.8"/>
    <n v="0"/>
    <d v="2024-02-01T00:00:00"/>
    <m/>
    <x v="0"/>
    <x v="0"/>
    <s v="2.11.01.07 - Cartório &amp; Escritura"/>
    <m/>
    <s v="Incorporação - Desp Legais, Tributos, Emolumentos"/>
    <s v="Incorporação"/>
    <x v="125"/>
  </r>
  <r>
    <s v="Jardins"/>
    <x v="58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s v="Adiantamento"/>
    <s v="PREFEITURA DA CIDADE DE SÃO PAULO - DAMSP"/>
    <s v="DAM.53522024000615"/>
    <n v="-383.8"/>
    <n v="0"/>
    <n v="-86498.75"/>
    <s v="PREFEITURA DA CIDADE DE SÃO PAULO - DAMSP"/>
    <n v="-383.8"/>
    <n v="383.8"/>
    <n v="0"/>
    <d v="2024-02-01T00:00:00"/>
    <m/>
    <x v="0"/>
    <x v="0"/>
    <s v="2.11.01.07 - Cartório &amp; Escritura"/>
    <m/>
    <s v="Incorporação - Desp Legais, Tributos, Emolumentos"/>
    <s v="Incorporação"/>
    <x v="126"/>
  </r>
  <r>
    <s v="Jardins"/>
    <x v="58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s v="Adiantamento"/>
    <s v="PREFEITURA DA CIDADE DE SÃO PAULO - DAMSP"/>
    <s v="DAM.53522024000619"/>
    <n v="-383.8"/>
    <n v="0"/>
    <n v="-82276.95"/>
    <s v="PREFEITURA DA CIDADE DE SÃO PAULO - DAMSP"/>
    <n v="-383.8"/>
    <n v="383.8"/>
    <n v="0"/>
    <d v="2024-02-01T00:00:00"/>
    <m/>
    <x v="0"/>
    <x v="0"/>
    <s v="2.11.01.07 - Cartório &amp; Escritura"/>
    <m/>
    <s v="Incorporação - Desp Legais, Tributos, Emolumentos"/>
    <s v="Incorporação"/>
    <x v="127"/>
  </r>
  <r>
    <s v="Jardins"/>
    <x v="58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s v="Adiantamento"/>
    <s v="PREFEITURA DA CIDADE DE SÃO PAULO - DAMSP"/>
    <s v="DAM.53522024000620"/>
    <n v="-383.8"/>
    <n v="0"/>
    <n v="-82660.75"/>
    <s v="PREFEITURA DA CIDADE DE SÃO PAULO - DAMSP"/>
    <n v="-383.8"/>
    <n v="383.8"/>
    <n v="0"/>
    <d v="2024-02-01T00:00:00"/>
    <m/>
    <x v="0"/>
    <x v="0"/>
    <s v="2.11.01.07 - Cartório &amp; Escritura"/>
    <m/>
    <s v="Incorporação - Desp Legais, Tributos, Emolumentos"/>
    <s v="Incorporação"/>
    <x v="128"/>
  </r>
  <r>
    <s v="Jardins"/>
    <x v="58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s v="Adiantamento"/>
    <s v="PREFEITURA DA CIDADE DE SÃO PAULO - DAMSP"/>
    <s v="DAM.53522024000621"/>
    <n v="-383.8"/>
    <n v="0"/>
    <n v="-84579.75"/>
    <s v="PREFEITURA DA CIDADE DE SÃO PAULO - DAMSP"/>
    <n v="-383.8"/>
    <n v="383.8"/>
    <n v="0"/>
    <d v="2024-02-01T00:00:00"/>
    <m/>
    <x v="0"/>
    <x v="0"/>
    <s v="2.11.01.07 - Cartório &amp; Escritura"/>
    <m/>
    <s v="Incorporação - Desp Legais, Tributos, Emolumentos"/>
    <s v="Incorporação"/>
    <x v="129"/>
  </r>
  <r>
    <s v="Jardins"/>
    <x v="58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s v="Adiantamento"/>
    <s v="PREFEITURA DA CIDADE DE SÃO PAULO - DAMSP"/>
    <s v="DAM.53522024000623"/>
    <n v="-383.8"/>
    <n v="0"/>
    <n v="-83044.55"/>
    <s v="PREFEITURA DA CIDADE DE SÃO PAULO - DAMSP"/>
    <n v="-383.8"/>
    <n v="383.8"/>
    <n v="0"/>
    <d v="2024-02-01T00:00:00"/>
    <m/>
    <x v="0"/>
    <x v="0"/>
    <s v="2.11.01.07 - Cartório &amp; Escritura"/>
    <m/>
    <s v="Incorporação - Desp Legais, Tributos, Emolumentos"/>
    <s v="Incorporação"/>
    <x v="130"/>
  </r>
  <r>
    <s v="Jardins"/>
    <x v="58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s v="Adiantamento"/>
    <s v="PREFEITURA DA CIDADE DE SÃO PAULO - DAMSP"/>
    <s v="DAM.53522024000626"/>
    <n v="-383.8"/>
    <n v="0"/>
    <n v="-79352"/>
    <s v="PREFEITURA DA CIDADE DE SÃO PAULO - DAMSP"/>
    <n v="-383.8"/>
    <n v="383.8"/>
    <n v="0"/>
    <d v="2024-02-01T00:00:00"/>
    <m/>
    <x v="0"/>
    <x v="0"/>
    <s v="2.11.01.07 - Cartório &amp; Escritura"/>
    <m/>
    <s v="Incorporação - Desp Legais, Tributos, Emolumentos"/>
    <s v="Incorporação"/>
    <x v="131"/>
  </r>
  <r>
    <s v="Jardins"/>
    <x v="58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s v="Adiantamento"/>
    <s v="PREFEITURA DA CIDADE DE SÃO PAULO - DAMSP"/>
    <s v="DAM.53522024000627"/>
    <n v="-383.8"/>
    <n v="0"/>
    <n v="-85731.15"/>
    <s v="PREFEITURA DA CIDADE DE SÃO PAULO - DAMSP"/>
    <n v="-383.8"/>
    <n v="383.8"/>
    <n v="0"/>
    <d v="2024-02-01T00:00:00"/>
    <m/>
    <x v="0"/>
    <x v="0"/>
    <s v="2.11.01.07 - Cartório &amp; Escritura"/>
    <m/>
    <s v="Incorporação - Desp Legais, Tributos, Emolumentos"/>
    <s v="Incorporação"/>
    <x v="132"/>
  </r>
  <r>
    <s v="Jardins"/>
    <x v="58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s v="Adiantamento"/>
    <s v="PREFEITURA DA CIDADE DE SÃO PAULO - DAMSP"/>
    <s v="DAM.602720240003035-0"/>
    <n v="-383.8"/>
    <n v="0"/>
    <n v="-89952.95"/>
    <s v="PREFEITURA DA CIDADE DE SÃO PAULO - DAMSP"/>
    <n v="-383.8"/>
    <n v="383.8"/>
    <n v="0"/>
    <d v="2024-02-01T00:00:00"/>
    <m/>
    <x v="0"/>
    <x v="0"/>
    <s v="2.11.01.07 - Cartório &amp; Escritura"/>
    <m/>
    <s v="Incorporação - Desp Legais, Tributos, Emolumentos"/>
    <s v="Incorporação"/>
    <x v="133"/>
  </r>
  <r>
    <s v="Jardins"/>
    <x v="58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s v="Adiantamento"/>
    <s v="PREFEITURA DA CIDADE DE SÃO PAULO - DAMSP"/>
    <s v="DAM.602720240003042-2"/>
    <n v="-383.8"/>
    <n v="0"/>
    <n v="-84963.55"/>
    <s v="PREFEITURA DA CIDADE DE SÃO PAULO - DAMSP"/>
    <n v="-383.8"/>
    <n v="383.8"/>
    <n v="0"/>
    <d v="2024-02-01T00:00:00"/>
    <m/>
    <x v="0"/>
    <x v="0"/>
    <s v="2.11.01.07 - Cartório &amp; Escritura"/>
    <m/>
    <s v="Incorporação - Desp Legais, Tributos, Emolumentos"/>
    <s v="Incorporação"/>
    <x v="134"/>
  </r>
  <r>
    <s v="Jardins"/>
    <x v="58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s v="Adiantamento"/>
    <s v="PREFEITURA DA CIDADE DE SÃO PAULO - DAMSP"/>
    <s v="DAM.602720240003056-2"/>
    <n v="-383.8"/>
    <n v="0"/>
    <n v="-80711.600000000006"/>
    <s v="PREFEITURA DA CIDADE DE SÃO PAULO - DAMSP"/>
    <n v="-383.8"/>
    <n v="383.8"/>
    <n v="0"/>
    <d v="2024-02-01T00:00:00"/>
    <m/>
    <x v="0"/>
    <x v="0"/>
    <s v="2.11.01.07 - Cartório &amp; Escritura"/>
    <m/>
    <s v="Incorporação - Desp Legais, Tributos, Emolumentos"/>
    <s v="Incorporação"/>
    <x v="135"/>
  </r>
  <r>
    <s v="Jardins"/>
    <x v="58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s v="Adiantamento"/>
    <s v="PREFEITURA DA CIDADE DE SÃO PAULO - DAMSP"/>
    <s v="DAM.602720240003060-0"/>
    <n v="-383.8"/>
    <n v="0"/>
    <n v="-89569.15"/>
    <s v="PREFEITURA DA CIDADE DE SÃO PAULO - DAMSP"/>
    <n v="-383.8"/>
    <n v="383.8"/>
    <n v="0"/>
    <d v="2024-02-01T00:00:00"/>
    <m/>
    <x v="0"/>
    <x v="0"/>
    <s v="2.11.01.07 - Cartório &amp; Escritura"/>
    <m/>
    <s v="Incorporação - Desp Legais, Tributos, Emolumentos"/>
    <s v="Incorporação"/>
    <x v="136"/>
  </r>
  <r>
    <s v="Jardins"/>
    <x v="58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2.07 - Taxas Municipalidade"/>
    <n v="30.15"/>
    <d v="2024-02-05T00:00:00"/>
    <s v="CP"/>
    <s v="Adiantamento SABESP-COMPANHIA DE SANEAMENTO BASICO DO ESTADO DE SAO PAULO."/>
    <s v="Adiantamento"/>
    <s v="SABESP-COMPANHIA DE SANEAMENTO BASICO DO ESTADO DE SAO PAULO."/>
    <s v="FAT.2024597016"/>
    <n v="-30.15"/>
    <n v="0"/>
    <n v="-81509.350000000006"/>
    <s v="SABESP-COMPANHIA DE SANEAMENTO BASICO DO ESTADO DE SAO PAULO."/>
    <n v="-30.15"/>
    <n v="30.15"/>
    <n v="0"/>
    <d v="2024-02-01T00:00:00"/>
    <m/>
    <x v="0"/>
    <x v="0"/>
    <s v="2.11.02.07 - Taxas Municipalidade"/>
    <m/>
    <s v="Terreno - Despesas"/>
    <s v="Terreno"/>
    <x v="137"/>
  </r>
  <r>
    <s v="Jardins"/>
    <x v="58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2.07 - Taxas Municipalidade"/>
    <n v="30.15"/>
    <d v="2024-02-05T00:00:00"/>
    <s v="CP"/>
    <s v="Adiantamento SABESP-COMPANHIA DE SANEAMENTO BASICO DO ESTADO DE SAO PAULO."/>
    <s v="Adiantamento"/>
    <s v="SABESP-COMPANHIA DE SANEAMENTO BASICO DO ESTADO DE SAO PAULO."/>
    <s v="FAT.2024597050"/>
    <n v="-30.15"/>
    <n v="0"/>
    <n v="-78968.2"/>
    <s v="SABESP-COMPANHIA DE SANEAMENTO BASICO DO ESTADO DE SAO PAULO."/>
    <n v="-30.15"/>
    <n v="30.15"/>
    <n v="0"/>
    <d v="2024-02-01T00:00:00"/>
    <m/>
    <x v="0"/>
    <x v="0"/>
    <s v="2.11.02.07 - Taxas Municipalidade"/>
    <m/>
    <s v="Terreno - Despesas"/>
    <s v="Terreno"/>
    <x v="138"/>
  </r>
  <r>
    <s v="Jardins"/>
    <x v="58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2.07 - Taxas Municipalidade"/>
    <n v="975.8"/>
    <d v="2024-02-05T00:00:00"/>
    <s v="CP"/>
    <s v="Adiantamento SABESP-COMPANHIA DE SANEAMENTO BASICO DO ESTADO DE SAO PAULO."/>
    <s v="Adiantamento"/>
    <s v="SABESP-COMPANHIA DE SANEAMENTO BASICO DO ESTADO DE SAO PAULO."/>
    <s v="FAT.2024597112"/>
    <n v="-975.8"/>
    <n v="0"/>
    <n v="-80327.8"/>
    <s v="SABESP-COMPANHIA DE SANEAMENTO BASICO DO ESTADO DE SAO PAULO."/>
    <n v="-975.8"/>
    <n v="975.8"/>
    <n v="0"/>
    <d v="2024-02-01T00:00:00"/>
    <m/>
    <x v="0"/>
    <x v="0"/>
    <s v="2.11.02.07 - Taxas Municipalidade"/>
    <m/>
    <s v="Terreno - Despesas"/>
    <s v="Terreno"/>
    <x v="139"/>
  </r>
  <r>
    <s v="Jardins"/>
    <x v="59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74.95"/>
    <d v="2024-02-08T00:00:00"/>
    <s v="BC"/>
    <s v="Pagamento TARIFA MANUTENCAO C/C TAR.MANUT.C/C"/>
    <s v="Pagamento"/>
    <s v="TARIFA MANUTENCAO C/C TAR.MANUT.C/C"/>
    <s v="TAR.080224"/>
    <n v="-74.95"/>
    <n v="0"/>
    <n v="846.16"/>
    <s v="TARIFA MANUTENCAO C/C TAR.MANUT.C/C"/>
    <n v="-74.95"/>
    <n v="74.95"/>
    <n v="0"/>
    <d v="2024-02-01T00:00:00"/>
    <m/>
    <x v="0"/>
    <x v="0"/>
    <s v="2.20.01.07 - Tarifas Bancarias"/>
    <m/>
    <s v="Tarifas / Taxas"/>
    <s v="Desp Financeiras"/>
    <x v="140"/>
  </r>
  <r>
    <s v="Jardins"/>
    <x v="6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5000"/>
    <d v="2024-02-20T00:00:00"/>
    <s v="CP"/>
    <s v="Adiantamento CLEYDE MALUF ALVES"/>
    <s v="Adiantamento"/>
    <s v="CLEYDE MALUF ALVES"/>
    <s v="CT.ALUGUEL 1"/>
    <n v="-15000"/>
    <n v="0"/>
    <n v="-825054.43"/>
    <s v="CLEYDE MALUF ALVES"/>
    <n v="-15000"/>
    <n v="15000"/>
    <n v="0"/>
    <d v="2024-02-01T00:00:00"/>
    <m/>
    <x v="0"/>
    <x v="0"/>
    <s v="2.11.01.04 - Aluguel"/>
    <m/>
    <s v="Terreno - Despesas"/>
    <s v="Terreno"/>
    <x v="5"/>
  </r>
  <r>
    <s v="Jardins"/>
    <x v="6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3.01.29 - Plotagem"/>
    <n v="147.24"/>
    <d v="2024-02-20T00:00:00"/>
    <s v="CP"/>
    <s v="Adiantamento DAVINCI BUREAU DE IMPRESSOES LTDA"/>
    <s v="Adiantamento"/>
    <s v="DAVINCI BUREAU DE IMPRESSOES LTDA"/>
    <s v="NFSE.0089199"/>
    <n v="-147.24"/>
    <n v="0"/>
    <n v="-90100.19"/>
    <s v="DAVINCI BUREAU DE IMPRESSOES LTDA"/>
    <n v="-147.24"/>
    <n v="147.24"/>
    <n v="0"/>
    <d v="2024-02-01T00:00:00"/>
    <m/>
    <x v="0"/>
    <x v="0"/>
    <s v="2.13.01.29 - Plotagem"/>
    <m/>
    <s v="Incorporação - Projetos"/>
    <s v="Incorporação"/>
    <x v="141"/>
  </r>
  <r>
    <s v="Jardins"/>
    <x v="6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d v="2024-02-20T00:00:00"/>
    <s v="CP"/>
    <s v="Adiantamento ELIANE MALUF ALVES DE LOZIER"/>
    <s v="Adiantamento"/>
    <s v="ELIANE MALUF ALVES DE LOZIER"/>
    <s v="CT.ALUGUEL2"/>
    <n v="-10000"/>
    <n v="0"/>
    <n v="-835054.43"/>
    <s v="ELIANE MALUF ALVES DE LOZIER"/>
    <n v="-10000"/>
    <n v="10000"/>
    <n v="0"/>
    <d v="2024-02-01T00:00:00"/>
    <m/>
    <x v="0"/>
    <x v="0"/>
    <s v="2.11.01.04 - Aluguel"/>
    <m/>
    <s v="Terreno - Despesas"/>
    <s v="Terreno"/>
    <x v="6"/>
  </r>
  <r>
    <s v="Jardins"/>
    <x v="6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4-02-20T00:00:00"/>
    <s v="CP"/>
    <s v="Adiantamento MIRNA MARIA PEDRO"/>
    <s v="Adiantamento"/>
    <s v="MIRNA MARIA PEDRO"/>
    <s v="CT.ITU 1478"/>
    <n v="-2500"/>
    <n v="0"/>
    <n v="-837554.43"/>
    <s v="MIRNA MARIA PEDRO"/>
    <n v="-2500"/>
    <n v="2500"/>
    <n v="0"/>
    <d v="2024-02-01T00:00:00"/>
    <m/>
    <x v="0"/>
    <x v="0"/>
    <s v="2.11.01.01 - Terrenista"/>
    <m/>
    <s v="Terreno - Aquisição"/>
    <s v="Terreno"/>
    <x v="10"/>
  </r>
  <r>
    <s v="Jardins"/>
    <x v="6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4-02-20T00:00:00"/>
    <s v="CP"/>
    <s v="Adiantamento MIRNA MARIA PEDRO"/>
    <s v="Adiantamento"/>
    <s v="MIRNA MARIA PEDRO"/>
    <s v="CT.ITU 1478"/>
    <n v="-2500"/>
    <n v="0"/>
    <n v="-840054.43"/>
    <s v="MIRNA MARIA PEDRO"/>
    <n v="-2500"/>
    <n v="2500"/>
    <n v="0"/>
    <d v="2024-02-01T00:00:00"/>
    <m/>
    <x v="0"/>
    <x v="0"/>
    <s v="2.11.01.01 - Terrenista"/>
    <m/>
    <s v="Terreno - Aquisição"/>
    <s v="Terreno"/>
    <x v="10"/>
  </r>
  <r>
    <s v="Jardins"/>
    <x v="6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4-02-20T00:00:00"/>
    <s v="CP"/>
    <s v="Adiantamento MIRNA MARIA PEDRO"/>
    <s v="Adiantamento"/>
    <s v="MIRNA MARIA PEDRO"/>
    <s v="CT.ITU 1478"/>
    <n v="-2500"/>
    <n v="0"/>
    <n v="-842554.43"/>
    <s v="MIRNA MARIA PEDRO"/>
    <n v="-2500"/>
    <n v="2500"/>
    <n v="0"/>
    <d v="2024-02-01T00:00:00"/>
    <m/>
    <x v="0"/>
    <x v="0"/>
    <s v="2.11.01.01 - Terrenista"/>
    <m/>
    <s v="Terreno - Aquisição"/>
    <s v="Terreno"/>
    <x v="10"/>
  </r>
  <r>
    <s v="Jardins"/>
    <x v="6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4-02-20T00:00:00"/>
    <s v="CP"/>
    <s v="Adiantamento MIRNA MARIA PEDRO"/>
    <s v="Adiantamento"/>
    <s v="MIRNA MARIA PEDRO"/>
    <s v="CT.ITU 1478"/>
    <n v="-2500"/>
    <n v="0"/>
    <n v="-845054.43"/>
    <s v="MIRNA MARIA PEDRO"/>
    <n v="-2500"/>
    <n v="2500"/>
    <n v="0"/>
    <d v="2024-02-01T00:00:00"/>
    <m/>
    <x v="0"/>
    <x v="0"/>
    <s v="2.11.01.01 - Terrenista"/>
    <m/>
    <s v="Terreno - Aquisição"/>
    <s v="Terreno"/>
    <x v="10"/>
  </r>
  <r>
    <s v="Jardins"/>
    <x v="61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23T00:00:00"/>
    <s v="CP"/>
    <s v="Pagamento PREFEITURA DA CIDADE DE SÃO PAULO - DAMSP"/>
    <s v="Pagamento"/>
    <s v="PREFEITURA DA CIDADE DE SÃO PAULO - DAMSP"/>
    <s v="DAM.CLARICE"/>
    <n v="-383.8"/>
    <n v="0"/>
    <n v="-90483.99"/>
    <s v="PREFEITURA DA CIDADE DE SÃO PAULO - DAMSP"/>
    <n v="-383.8"/>
    <n v="383.8"/>
    <n v="0"/>
    <d v="2024-02-01T00:00:00"/>
    <m/>
    <x v="0"/>
    <x v="0"/>
    <s v="2.11.01.07 - Cartório &amp; Escritura"/>
    <m/>
    <s v="Incorporação - Desp Legais, Tributos, Emolumentos"/>
    <s v="Incorporação"/>
    <x v="142"/>
  </r>
  <r>
    <s v="Jardins"/>
    <x v="62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3.01.23 - Coordenação e Compatibilização"/>
    <n v="8750"/>
    <d v="2024-02-26T00:00:00"/>
    <s v="CP"/>
    <s v="Adiantamento ESTUDIO FAVO ARQUITETURA LTDA"/>
    <s v="Adiantamento"/>
    <s v="ESTUDIO FAVO ARQUITETURA LTDA"/>
    <s v="NFSE.001172"/>
    <n v="-8750"/>
    <n v="0"/>
    <n v="-108172.14"/>
    <s v="ESTUDIO FAVO ARQUITETURA LTDA"/>
    <n v="-8750"/>
    <n v="8750"/>
    <n v="0"/>
    <d v="2024-02-01T00:00:00"/>
    <m/>
    <x v="0"/>
    <x v="0"/>
    <s v="2.13.01.23 - Coordenação e Compatibilização"/>
    <m/>
    <s v="Incorporação - Projetos"/>
    <s v="Incorporação"/>
    <x v="143"/>
  </r>
  <r>
    <s v="Jardins"/>
    <x v="62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01.01.11 - IPTU Novos Terrenos"/>
    <n v="8938.15"/>
    <d v="2024-02-26T00:00:00"/>
    <s v="CP"/>
    <s v="Pagamento PREFEITURA DA CIDADE DE SÃO PAULO - DAMSP"/>
    <s v="Pagamento"/>
    <s v="PREFEITURA DA CIDADE DE SÃO PAULO - DAMSP"/>
    <s v="DARM.IPTU JAU 1584"/>
    <n v="-8938.15"/>
    <n v="0"/>
    <n v="-99422.14"/>
    <s v="PREFEITURA DA CIDADE DE SÃO PAULO - DAMSP"/>
    <n v="-8938.15"/>
    <n v="8938.15"/>
    <n v="0"/>
    <d v="2024-02-01T00:00:00"/>
    <m/>
    <x v="0"/>
    <x v="0"/>
    <s v="2.01.01.11 - IPTU Novos Terrenos"/>
    <m/>
    <s v="Terreno - IPTU"/>
    <s v="Terreno"/>
    <x v="144"/>
  </r>
  <r>
    <s v="Jardins"/>
    <x v="63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451"/>
    <d v="2024-03-04T00:00:00"/>
    <s v="CP"/>
    <s v="Pagamento CLEYDE MALUF ALVES"/>
    <s v="Pagamento"/>
    <s v="CLEYDE MALUF ALVES"/>
    <s v="CT.ALUGUEL 1"/>
    <n v="-451"/>
    <n v="0"/>
    <n v="-845921.39"/>
    <s v="CLEYDE MALUF ALVES"/>
    <n v="-451"/>
    <n v="451"/>
    <n v="0"/>
    <d v="2024-03-01T00:00:00"/>
    <m/>
    <x v="0"/>
    <x v="0"/>
    <s v="2.11.01.04 - Aluguel"/>
    <m/>
    <s v="Terreno - Despesas"/>
    <s v="Terreno"/>
    <x v="5"/>
  </r>
  <r>
    <s v="Jardins"/>
    <x v="63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451"/>
    <d v="2024-03-04T00:00:00"/>
    <s v="CP"/>
    <s v="Pagamento ELIANE MALUF ALVES DE LOZIER"/>
    <s v="Pagamento"/>
    <s v="ELIANE MALUF ALVES DE LOZIER"/>
    <s v="CT.ALUGUEL2"/>
    <n v="-451"/>
    <n v="0"/>
    <n v="-846372.39"/>
    <s v="ELIANE MALUF ALVES DE LOZIER"/>
    <n v="-451"/>
    <n v="451"/>
    <n v="0"/>
    <d v="2024-03-01T00:00:00"/>
    <m/>
    <x v="0"/>
    <x v="0"/>
    <s v="2.11.01.04 - Aluguel"/>
    <m/>
    <s v="Terreno - Despesas"/>
    <s v="Terreno"/>
    <x v="6"/>
  </r>
  <r>
    <s v="Jardins"/>
    <x v="63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1 - OBRA JARDINS"/>
    <s v="2.02.03.04 - Assessoria e Consultoria Contábil"/>
    <n v="415.96"/>
    <d v="2024-03-04T00:00:00"/>
    <s v="CP"/>
    <s v="Pagamento NOVA CROP - SUPORTE ADMINISTRATIVO LTDA"/>
    <s v="Pagamento"/>
    <s v="NOVA CROP - SUPORTE ADMINISTRATIVO LTDA"/>
    <s v="NFSE.006564"/>
    <n v="-415.96"/>
    <n v="0"/>
    <n v="-845470.39"/>
    <s v="NOVA CROP - SUPORTE ADMINISTRATIVO LTDA"/>
    <n v="-415.96"/>
    <n v="415.96"/>
    <n v="0"/>
    <d v="2024-03-01T00:00:00"/>
    <m/>
    <x v="0"/>
    <x v="0"/>
    <s v="2.02.03.04 - Assessoria e Consultoria Contábil"/>
    <m/>
    <s v="Desp Adm - Assessorias"/>
    <s v="Desp Adm"/>
    <x v="145"/>
  </r>
  <r>
    <s v="Jardins"/>
    <x v="64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6.01.03 - Despesas Diversas"/>
    <n v="436.34"/>
    <d v="2024-03-07T00:00:00"/>
    <s v="CP"/>
    <s v="Adiantamento ASSIMPI- ASSOCIACAO N DOS S S DA MICRO E PEQUENA INDUSTRIA"/>
    <s v="Adiantamento"/>
    <s v="ASSIMPI- ASSOCIACAO N DOS S S DA MICRO E PEQUENA INDUSTRIA"/>
    <s v="REC.141086"/>
    <n v="-436.34"/>
    <n v="0"/>
    <n v="-109229.4"/>
    <s v="ASSIMPI- ASSOCIACAO N DOS S S DA MICRO E PEQUENA INDUSTRIA"/>
    <n v="-436.34"/>
    <n v="436.34"/>
    <n v="0"/>
    <d v="2024-03-01T00:00:00"/>
    <m/>
    <x v="0"/>
    <x v="0"/>
    <s v="2.16.01.03 - Despesas Diversas"/>
    <m/>
    <s v="Desp Adm - Outras"/>
    <s v="Desp Adm"/>
    <x v="146"/>
  </r>
  <r>
    <s v="Jardins"/>
    <x v="64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6.01.03 - Despesas Diversas"/>
    <n v="218.17"/>
    <d v="2024-03-07T00:00:00"/>
    <s v="CP"/>
    <s v="Adiantamento ASSIMPI- ASSOCIACAO N DOS S S DA MICRO E PEQUENA INDUSTRIA"/>
    <s v="Adiantamento"/>
    <s v="ASSIMPI- ASSOCIACAO N DOS S S DA MICRO E PEQUENA INDUSTRIA"/>
    <s v="REC.141087"/>
    <n v="-218.17"/>
    <n v="0"/>
    <n v="-108390.31"/>
    <s v="ASSIMPI- ASSOCIACAO N DOS S S DA MICRO E PEQUENA INDUSTRIA"/>
    <n v="-218.17"/>
    <n v="218.17"/>
    <n v="0"/>
    <d v="2024-03-01T00:00:00"/>
    <m/>
    <x v="0"/>
    <x v="0"/>
    <s v="2.16.01.03 - Despesas Diversas"/>
    <m/>
    <s v="Desp Adm - Outras"/>
    <s v="Desp Adm"/>
    <x v="147"/>
  </r>
  <r>
    <s v="Jardins"/>
    <x v="64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6.01.03 - Despesas Diversas"/>
    <n v="150.99"/>
    <d v="2024-03-07T00:00:00"/>
    <s v="CP"/>
    <s v="Adiantamento ASSIMPI- ASSOCIACAO N DOS S S DA MICRO E PEQUENA INDUSTRIA"/>
    <s v="Adiantamento"/>
    <s v="ASSIMPI- ASSOCIACAO N DOS S S DA MICRO E PEQUENA INDUSTRIA"/>
    <s v="REC.240590039725672"/>
    <n v="-150.99"/>
    <n v="0"/>
    <n v="-108793.06"/>
    <s v="ASSIMPI- ASSOCIACAO N DOS S S DA MICRO E PEQUENA INDUSTRIA"/>
    <n v="-150.99"/>
    <n v="150.99"/>
    <n v="0"/>
    <d v="2024-03-01T00:00:00"/>
    <m/>
    <x v="0"/>
    <x v="0"/>
    <s v="2.16.01.03 - Despesas Diversas"/>
    <m/>
    <s v="Desp Adm - Outras"/>
    <s v="Desp Adm"/>
    <x v="148"/>
  </r>
  <r>
    <s v="Jardins"/>
    <x v="64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6.01.03 - Despesas Diversas"/>
    <n v="251.76"/>
    <d v="2024-03-07T00:00:00"/>
    <s v="CP"/>
    <s v="Adiantamento ASSIMPI- ASSOCIACAO N DOS S S DA MICRO E PEQUENA INDUSTRIA"/>
    <s v="Adiantamento"/>
    <s v="ASSIMPI- ASSOCIACAO N DOS S S DA MICRO E PEQUENA INDUSTRIA"/>
    <s v="REC.240590039743861"/>
    <n v="-251.76"/>
    <n v="0"/>
    <n v="-108642.07"/>
    <s v="ASSIMPI- ASSOCIACAO N DOS S S DA MICRO E PEQUENA INDUSTRIA"/>
    <n v="-251.76"/>
    <n v="251.76"/>
    <n v="0"/>
    <d v="2024-03-01T00:00:00"/>
    <m/>
    <x v="0"/>
    <x v="0"/>
    <s v="2.16.01.03 - Despesas Diversas"/>
    <m/>
    <s v="Desp Adm - Outras"/>
    <s v="Desp Adm"/>
    <x v="149"/>
  </r>
  <r>
    <s v="Jardins"/>
    <x v="64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6.01.03 - Despesas Diversas"/>
    <n v="251.76"/>
    <d v="2024-03-07T00:00:00"/>
    <s v="CP"/>
    <s v="Adiantamento ASSIMPI- ASSOCIACAO N DOS S S DA MICRO E PEQUENA INDUSTRIA"/>
    <s v="Adiantamento"/>
    <s v="ASSIMPI- ASSOCIACAO N DOS S S DA MICRO E PEQUENA INDUSTRIA"/>
    <s v="REC.240590039748456"/>
    <n v="-251.76"/>
    <n v="0"/>
    <n v="-109481.16"/>
    <s v="ASSIMPI- ASSOCIACAO N DOS S S DA MICRO E PEQUENA INDUSTRIA"/>
    <n v="-251.76"/>
    <n v="251.76"/>
    <n v="0"/>
    <d v="2024-03-01T00:00:00"/>
    <m/>
    <x v="0"/>
    <x v="0"/>
    <s v="2.16.01.03 - Despesas Diversas"/>
    <m/>
    <s v="Desp Adm - Outras"/>
    <s v="Desp Adm"/>
    <x v="150"/>
  </r>
  <r>
    <s v="Jardins"/>
    <x v="65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3.02.07 - Taxas Municipalidades"/>
    <n v="2455.56"/>
    <d v="2024-03-08T00:00:00"/>
    <s v="CP"/>
    <s v="Adiantamento PREFEITURA DA CIDADE DE SÃO PAULO - DAMSP"/>
    <s v="Adiantamento"/>
    <s v="PREFEITURA DA CIDADE DE SÃO PAULO - DAMSP"/>
    <s v="DAM.430115102"/>
    <n v="-2455.56"/>
    <n v="0"/>
    <n v="-111936.72"/>
    <s v="PREFEITURA DA CIDADE DE SÃO PAULO - DAMSP"/>
    <n v="-2455.56"/>
    <n v="2455.56"/>
    <n v="0"/>
    <d v="2024-03-01T00:00:00"/>
    <m/>
    <x v="0"/>
    <x v="0"/>
    <s v="2.13.02.07 - Taxas Municipalidades"/>
    <m/>
    <s v="Incorporação - Desp Legais, Tributos, Emolumentos"/>
    <s v="Incorporação"/>
    <x v="151"/>
  </r>
  <r>
    <s v="Jardins"/>
    <x v="65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74.95"/>
    <d v="2024-03-08T00:00:00"/>
    <s v="BC"/>
    <s v="Pag. tarifa conta TARIFA MANUTENCAO C/C TAR.MANUT.C/C"/>
    <s v="Pag. tarifa conta"/>
    <s v="TARIFA MANUTENCAO C/C TAR.MANUT.C/C"/>
    <s v="TAR.08032024"/>
    <n v="-74.95"/>
    <n v="0"/>
    <n v="771.21"/>
    <s v="TARIFA MANUTENCAO C/C TAR.MANUT.C/C"/>
    <n v="-74.95"/>
    <n v="74.95"/>
    <n v="0"/>
    <d v="2024-03-01T00:00:00"/>
    <m/>
    <x v="0"/>
    <x v="0"/>
    <s v="2.20.01.07 - Tarifas Bancarias"/>
    <m/>
    <s v="Tarifas / Taxas"/>
    <s v="Desp Financeiras"/>
    <x v="152"/>
  </r>
  <r>
    <s v="Jardins"/>
    <x v="66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3.01.18 - Paisagismo"/>
    <n v="61500"/>
    <d v="2024-03-11T00:00:00"/>
    <s v="CP"/>
    <s v="Adiantamento PAISAGISMO E COMERCIO DE PLANTAS ORNAMENTAIS ALEX HANAZAKI LTDA"/>
    <s v="Adiantamento"/>
    <s v="PAISAGISMO E COMERCIO DE PLANTAS ORNAMENTAIS ALEX HANAZAKI LTDA"/>
    <s v="NFSE.003452"/>
    <n v="-61500"/>
    <n v="0"/>
    <n v="-173436.72"/>
    <s v="PAISAGISMO E COMERCIO DE PLANTAS ORNAMENTAIS ALEX HANAZAKI LTDA"/>
    <n v="-61500"/>
    <n v="61500"/>
    <n v="0"/>
    <d v="2024-03-01T00:00:00"/>
    <m/>
    <x v="0"/>
    <x v="0"/>
    <s v="2.13.01.18 - Paisagismo"/>
    <m/>
    <s v="Incorporação - Projetos"/>
    <s v="Incorporação"/>
    <x v="153"/>
  </r>
  <r>
    <s v="Jardins"/>
    <x v="66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09.01.01 - (-) Retenção de IR - Terceiros"/>
    <n v="922.5"/>
    <d v="2024-03-11T00:00:00"/>
    <s v="CP"/>
    <s v="Retenção impostos IR 1708 / PAISAGISMO E COMERCIO DE PLANTAS ORNAMENTAIS ALEX HANAZAKI LTDA"/>
    <s v="Retenção impostos"/>
    <s v="IR 1708 / PAISAGISMO E COMERCIO DE PLANTAS ORNAMENTAIS ALEX HANAZAKI LTDA"/>
    <s v="NFSE.003452"/>
    <n v="0"/>
    <n v="922.5"/>
    <n v="-172514.22"/>
    <s v="PAISAGISMO E COMERCIO DE PLANTAS ORNAMENTAIS ALEX HANAZAKI LTDA"/>
    <n v="922.5"/>
    <n v="922.5"/>
    <n v="0"/>
    <d v="2024-03-01T00:00:00"/>
    <m/>
    <x v="0"/>
    <x v="0"/>
    <s v="2.09.01.01 - (-) Retenção de IR - Terceiros"/>
    <m/>
    <s v="Incorporação - Projetos"/>
    <s v="Incorporação"/>
    <x v="153"/>
  </r>
  <r>
    <s v="Jardins"/>
    <x v="66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09.01.04 - (-) Retenção de PIS/Cofins/CSLL - Terceiros"/>
    <n v="2859.75"/>
    <d v="2024-03-11T00:00:00"/>
    <s v="CP"/>
    <s v="Retenção impostos CSRF / PAISAGISMO E COMERCIO DE PLANTAS ORNAMENTAIS ALEX HANAZAKI LTDA"/>
    <s v="Retenção impostos"/>
    <s v="CSRF / PAISAGISMO E COMERCIO DE PLANTAS ORNAMENTAIS ALEX HANAZAKI LTDA"/>
    <s v="NFSE.003452"/>
    <n v="0"/>
    <n v="2859.75"/>
    <n v="-169654.47"/>
    <s v="PAISAGISMO E COMERCIO DE PLANTAS ORNAMENTAIS ALEX HANAZAKI LTDA"/>
    <n v="2859.75"/>
    <n v="2859.75"/>
    <n v="0"/>
    <d v="2024-03-01T00:00:00"/>
    <m/>
    <x v="0"/>
    <x v="0"/>
    <s v="2.09.01.04 - (-) Retenção de PIS/Cofins/CSLL - Terceiros"/>
    <m/>
    <s v="Incorporação - Projetos"/>
    <s v="Incorporação"/>
    <x v="153"/>
  </r>
  <r>
    <s v="Jardins"/>
    <x v="67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3.02.07 - Taxas Municipalidades"/>
    <n v="1553"/>
    <d v="2024-03-13T00:00:00"/>
    <s v="CP"/>
    <s v="Pagamento PREFEITURA DA CIDADE DE SÃO PAULO - DAMSP"/>
    <s v="Pagamento"/>
    <s v="PREFEITURA DA CIDADE DE SÃO PAULO - DAMSP"/>
    <s v="DAM.93002024000090"/>
    <n v="-1553"/>
    <n v="0"/>
    <n v="-171207.47"/>
    <s v="PREFEITURA DA CIDADE DE SÃO PAULO - DAMSP"/>
    <n v="-1553"/>
    <n v="1553"/>
    <n v="0"/>
    <d v="2024-03-01T00:00:00"/>
    <m/>
    <x v="0"/>
    <x v="0"/>
    <s v="2.13.02.07 - Taxas Municipalidades"/>
    <m/>
    <s v="Incorporação - Desp Legais, Tributos, Emolumentos"/>
    <s v="Incorporação"/>
    <x v="154"/>
  </r>
  <r>
    <s v="Jardins"/>
    <x v="68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8.01.02 - Gastos Jurídicos Diversos"/>
    <n v="750"/>
    <d v="2024-03-15T00:00:00"/>
    <s v="CP"/>
    <s v="Pagamento EMERGENCY DOCUMENTACAO IMOBILIARIA EIRELI"/>
    <s v="Pagamento"/>
    <s v="EMERGENCY DOCUMENTACAO IMOBILIARIA EIRELI"/>
    <s v="NFSE.030047"/>
    <n v="-750"/>
    <n v="0"/>
    <n v="-99292.5"/>
    <s v="EMERGENCY DOCUMENTACAO IMOBILIARIA EIRELI"/>
    <n v="-750"/>
    <n v="750"/>
    <n v="0"/>
    <d v="2024-03-01T00:00:00"/>
    <m/>
    <x v="0"/>
    <x v="0"/>
    <s v="2.18.01.02 - Gastos Jurídicos Diversos"/>
    <m/>
    <s v="Desp Adm - Assessorias"/>
    <s v="Desp Adm"/>
    <x v="155"/>
  </r>
  <r>
    <s v="Jardins"/>
    <x v="68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8.01.02 - Gastos Jurídicos Diversos"/>
    <n v="330"/>
    <d v="2024-03-15T00:00:00"/>
    <s v="CP"/>
    <s v="Pagamento EMERGENCY DOCUMENTACAO IMOBILIARIA EIRELI"/>
    <s v="Pagamento"/>
    <s v="EMERGENCY DOCUMENTACAO IMOBILIARIA EIRELI"/>
    <s v="NFSE.REC"/>
    <n v="-330"/>
    <n v="0"/>
    <n v="-99622.5"/>
    <s v="EMERGENCY DOCUMENTACAO IMOBILIARIA EIRELI"/>
    <n v="-330"/>
    <n v="330"/>
    <n v="0"/>
    <d v="2024-03-01T00:00:00"/>
    <m/>
    <x v="0"/>
    <x v="0"/>
    <s v="2.18.01.02 - Gastos Jurídicos Diversos"/>
    <m/>
    <s v="Desp Adm - Assessorias"/>
    <s v="Desp Adm"/>
    <x v="156"/>
  </r>
  <r>
    <s v="Jardins"/>
    <x v="68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1.07 - Arquitetura"/>
    <n v="105000"/>
    <d v="2024-03-15T00:00:00"/>
    <s v="CP"/>
    <s v="Pagamento JBA / JONAS BIRGER ARQUITETURA S/S"/>
    <s v="Pagamento"/>
    <s v="JBA / JONAS BIRGER ARQUITETURA S/S"/>
    <s v="NFSE.002200"/>
    <n v="-105000"/>
    <n v="0"/>
    <n v="-105000"/>
    <s v="JBA / JONAS BIRGER ARQUITETURA S/S"/>
    <n v="-105000"/>
    <n v="105000"/>
    <n v="0"/>
    <d v="2024-03-01T00:00:00"/>
    <m/>
    <x v="0"/>
    <x v="0"/>
    <s v="2.13.01.07 - Arquitetura"/>
    <m/>
    <s v="Incorporação - Projetos"/>
    <s v="Incorporação"/>
    <x v="157"/>
  </r>
  <r>
    <s v="Jardins"/>
    <x v="68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1 - (-) Retenção de IR - Terceiros"/>
    <n v="1575"/>
    <d v="2024-03-15T00:00:00"/>
    <s v="CP"/>
    <s v="Retenção impostos IR 1708 / JBA / JONAS BIRGER ARQUITETURA S/S"/>
    <s v="Retenção impostos"/>
    <s v="IR 1708 / JBA / JONAS BIRGER ARQUITETURA S/S"/>
    <s v="NFSE.002200"/>
    <n v="0"/>
    <n v="1575"/>
    <n v="-103425"/>
    <s v="JBA / JONAS BIRGER ARQUITETURA S/S"/>
    <n v="1575"/>
    <n v="1575"/>
    <n v="0"/>
    <d v="2024-03-01T00:00:00"/>
    <m/>
    <x v="0"/>
    <x v="0"/>
    <s v="2.09.01.01 - (-) Retenção de IR - Terceiros"/>
    <m/>
    <s v="Incorporação - Projetos"/>
    <s v="Incorporação"/>
    <x v="157"/>
  </r>
  <r>
    <s v="Jardins"/>
    <x v="68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4 - (-) Retenção de PIS/Cofins/CSLL - Terceiros"/>
    <n v="4882.5"/>
    <d v="2024-03-15T00:00:00"/>
    <s v="CP"/>
    <s v="Retenção impostos CSRF / JBA / JONAS BIRGER ARQUITETURA S/S"/>
    <s v="Retenção impostos"/>
    <s v="CSRF / JBA / JONAS BIRGER ARQUITETURA S/S"/>
    <s v="NFSE.002200"/>
    <n v="0"/>
    <n v="4882.5"/>
    <n v="-98542.5"/>
    <s v="JBA / JONAS BIRGER ARQUITETURA S/S"/>
    <n v="4882.5"/>
    <n v="4882.5"/>
    <n v="0"/>
    <d v="2024-03-01T00:00:00"/>
    <m/>
    <x v="0"/>
    <x v="0"/>
    <s v="2.09.01.04 - (-) Retenção de PIS/Cofins/CSLL - Terceiros"/>
    <m/>
    <s v="Incorporação - Projetos"/>
    <s v="Incorporação"/>
    <x v="157"/>
  </r>
  <r>
    <s v="Jardins"/>
    <x v="68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5.01.01 - Entradas de Aportes de Sócios / Investidores"/>
    <n v="130000"/>
    <d v="2024-03-15T00:00:00"/>
    <s v="CR"/>
    <s v="Recebimento NC HOLDING EMPREENDIMENTOS E PARTICIPACOES LTDA"/>
    <s v="Recebimento"/>
    <s v="NC HOLDING EMPREENDIMENTOS E PARTICIPACOES LTDA"/>
    <s v="APOR.15032024"/>
    <n v="0"/>
    <n v="130000"/>
    <n v="30377.5"/>
    <s v="NC HOLDING EMPREENDIMENTOS E PARTICIPACOES LTDA"/>
    <n v="130000"/>
    <n v="130000"/>
    <n v="0"/>
    <d v="2024-03-01T00:00:00"/>
    <m/>
    <x v="0"/>
    <x v="0"/>
    <s v="1.05.01.01 - Entradas de Aportes de Sócios / Investidores"/>
    <m/>
    <s v="Crédito - NC Holding"/>
    <s v="Aportes"/>
    <x v="158"/>
  </r>
  <r>
    <s v="Jardins"/>
    <x v="69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0.01"/>
    <d v="2024-03-18T00:00:00"/>
    <s v="BC"/>
    <s v="Rendimento de aplicação REND PAGO APLIC AUT MAIS"/>
    <s v="Rendimento de aplicação"/>
    <s v="REND PAGO APLIC AUT MAIS"/>
    <s v="REAP.180324"/>
    <n v="0"/>
    <n v="0.01"/>
    <n v="30377.51"/>
    <s v="REND PAGO APLIC AUT MAIS"/>
    <n v="0.01"/>
    <n v="0.01"/>
    <n v="0"/>
    <d v="2024-03-01T00:00:00"/>
    <m/>
    <x v="0"/>
    <x v="0"/>
    <s v="1.03.01.01 - Receita de Aplicações Financeiras"/>
    <m/>
    <s v="Rendimento Aplicações"/>
    <s v="Outras Receitas"/>
    <x v="159"/>
  </r>
  <r>
    <s v="Jardins"/>
    <x v="69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1.16 - Instalações"/>
    <n v="23800"/>
    <d v="2024-03-18T00:00:00"/>
    <s v="CP"/>
    <s v="Pagamento REWALD ENGENHARIA LTDA"/>
    <s v="Pagamento"/>
    <s v="REWALD ENGENHARIA LTDA"/>
    <s v="NFSE.003685"/>
    <n v="-23800"/>
    <n v="0"/>
    <n v="6577.51"/>
    <s v="REWALD ENGENHARIA LTDA"/>
    <n v="-23800"/>
    <n v="23800"/>
    <n v="0"/>
    <d v="2024-03-01T00:00:00"/>
    <m/>
    <x v="0"/>
    <x v="0"/>
    <s v="2.13.01.16 - Instalações"/>
    <m/>
    <s v="Incorporação - Projetos"/>
    <s v="Incorporação"/>
    <x v="160"/>
  </r>
  <r>
    <s v="Jardins"/>
    <x v="69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1 - (-) Retenção de IR - Terceiros"/>
    <n v="357"/>
    <d v="2024-03-18T00:00:00"/>
    <s v="CP"/>
    <s v="Retenção impostos IR 1708 / REWALD ENGENHARIA LTDA"/>
    <s v="Retenção impostos"/>
    <s v="IR 1708 / REWALD ENGENHARIA LTDA"/>
    <s v="NFSE.003685"/>
    <n v="0"/>
    <n v="357"/>
    <n v="6934.51"/>
    <s v="REWALD ENGENHARIA LTDA"/>
    <n v="357"/>
    <n v="357"/>
    <n v="0"/>
    <d v="2024-03-01T00:00:00"/>
    <m/>
    <x v="0"/>
    <x v="0"/>
    <s v="2.09.01.01 - (-) Retenção de IR - Terceiros"/>
    <m/>
    <s v="Incorporação - Projetos"/>
    <s v="Incorporação"/>
    <x v="160"/>
  </r>
  <r>
    <s v="Jardins"/>
    <x v="69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4 - (-) Retenção de PIS/Cofins/CSLL - Terceiros"/>
    <n v="1063.26"/>
    <d v="2024-03-18T00:00:00"/>
    <s v="CP"/>
    <s v="Retenção impostos CSRF / REWALD ENGENHARIA LTDA"/>
    <s v="Retenção impostos"/>
    <s v="CSRF / REWALD ENGENHARIA LTDA"/>
    <s v="NFSE.003685"/>
    <n v="0"/>
    <n v="1063.26"/>
    <n v="7997.77"/>
    <s v="REWALD ENGENHARIA LTDA"/>
    <n v="1063.26"/>
    <n v="1063.26"/>
    <n v="0"/>
    <d v="2024-03-01T00:00:00"/>
    <m/>
    <x v="0"/>
    <x v="0"/>
    <s v="2.09.01.04 - (-) Retenção de PIS/Cofins/CSLL - Terceiros"/>
    <m/>
    <s v="Incorporação - Projetos"/>
    <s v="Incorporação"/>
    <x v="160"/>
  </r>
  <r>
    <s v="Jardins"/>
    <x v="7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1.04 - Laudo de Vizinhança"/>
    <n v="2800"/>
    <d v="2024-03-19T00:00:00"/>
    <s v="CP"/>
    <s v="Pagamento CERTENGE LAUDOS AVALIACOES E PERICIAS LTDA"/>
    <s v="Pagamento"/>
    <s v="CERTENGE LAUDOS AVALIACOES E PERICIAS LTDA"/>
    <s v="NFSE.002146"/>
    <n v="-2800"/>
    <n v="0"/>
    <n v="5197.7700000000004"/>
    <s v="CERTENGE LAUDOS AVALIACOES E PERICIAS LTDA"/>
    <n v="-2800"/>
    <n v="2800"/>
    <n v="0"/>
    <d v="2024-03-01T00:00:00"/>
    <m/>
    <x v="0"/>
    <x v="0"/>
    <s v="2.13.01.04 - Laudo de Vizinhança"/>
    <m/>
    <s v="Incorporação - Projetos"/>
    <s v="Incorporação"/>
    <x v="161"/>
  </r>
  <r>
    <s v="Jardins"/>
    <x v="7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1 - (-) Retenção de IR - Terceiros"/>
    <n v="42"/>
    <d v="2024-03-19T00:00:00"/>
    <s v="CP"/>
    <s v="Retenção impostos IR 1708 / CERTENGE LAUDOS AVALIACOES E PERICIAS LTDA"/>
    <s v="Retenção impostos"/>
    <s v="IR 1708 / CERTENGE LAUDOS AVALIACOES E PERICIAS LTDA"/>
    <s v="NFSE.002146"/>
    <n v="0"/>
    <n v="42"/>
    <n v="5239.7700000000004"/>
    <s v="CERTENGE LAUDOS AVALIACOES E PERICIAS LTDA"/>
    <n v="42"/>
    <n v="42"/>
    <n v="0"/>
    <d v="2024-03-01T00:00:00"/>
    <m/>
    <x v="0"/>
    <x v="0"/>
    <s v="2.09.01.01 - (-) Retenção de IR - Terceiros"/>
    <m/>
    <s v="Incorporação - Projetos"/>
    <s v="Incorporação"/>
    <x v="161"/>
  </r>
  <r>
    <s v="Jardins"/>
    <x v="7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4 - (-) Retenção de PIS/Cofins/CSLL - Terceiros"/>
    <n v="130.19999999999999"/>
    <d v="2024-03-19T00:00:00"/>
    <s v="CP"/>
    <s v="Retenção impostos CSRF / CERTENGE LAUDOS AVALIACOES E PERICIAS LTDA"/>
    <s v="Retenção impostos"/>
    <s v="CSRF / CERTENGE LAUDOS AVALIACOES E PERICIAS LTDA"/>
    <s v="NFSE.002146"/>
    <n v="0"/>
    <n v="130.19999999999999"/>
    <n v="5369.97"/>
    <s v="CERTENGE LAUDOS AVALIACOES E PERICIAS LTDA"/>
    <n v="130.19999999999999"/>
    <n v="130.19999999999999"/>
    <n v="0"/>
    <d v="2024-03-01T00:00:00"/>
    <m/>
    <x v="0"/>
    <x v="0"/>
    <s v="2.09.01.04 - (-) Retenção de PIS/Cofins/CSLL - Terceiros"/>
    <m/>
    <s v="Incorporação - Projetos"/>
    <s v="Incorporação"/>
    <x v="161"/>
  </r>
  <r>
    <s v="Jardins"/>
    <x v="7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0.01"/>
    <d v="2024-03-19T00:00:00"/>
    <s v="BC"/>
    <s v="Recebimento REND PAGO APLIC AUT MAIS"/>
    <s v="Recebimento"/>
    <s v="REND PAGO APLIC AUT MAIS"/>
    <s v="REAP.190324"/>
    <n v="0"/>
    <n v="0.01"/>
    <n v="5369.98"/>
    <s v="REND PAGO APLIC AUT MAIS"/>
    <n v="0.01"/>
    <n v="0.01"/>
    <n v="0"/>
    <d v="2024-03-01T00:00:00"/>
    <m/>
    <x v="0"/>
    <x v="0"/>
    <s v="1.03.01.01 - Receita de Aplicações Financeiras"/>
    <m/>
    <s v="Rendimento Aplicações"/>
    <s v="Outras Receitas"/>
    <x v="162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1.01.09 - Custos com Cartórios e Escritura"/>
    <n v="44.41"/>
    <d v="2024-03-20T00:00:00"/>
    <s v="CP"/>
    <s v="Pagamento ASSOCIACAO DOS REGISTRADORES IMOBILIARIOS DE SAO PAULO"/>
    <s v="Pagamento"/>
    <s v="ASSOCIACAO DOS REGISTRADORES IMOBILIARIOS DE SAO PAULO"/>
    <s v="FAT.11042170"/>
    <n v="-44.41"/>
    <n v="0"/>
    <n v="5103.5200000000004"/>
    <s v="ASSOCIACAO DOS REGISTRADORES IMOBILIARIOS DE SAO PAULO"/>
    <n v="-44.41"/>
    <n v="44.41"/>
    <n v="0"/>
    <d v="2024-03-01T00:00:00"/>
    <m/>
    <x v="0"/>
    <x v="0"/>
    <s v="2.01.01.09 - Custos com Cartórios e Escritura"/>
    <m/>
    <s v="Terreno - Taxas e Emolumentos"/>
    <s v="Terreno"/>
    <x v="163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44.41"/>
    <d v="2024-03-20T00:00:00"/>
    <s v="CP"/>
    <s v="Pagamento ASSOCIACAO DOS REGISTRADORES IMOBILIARIOS DE SAO PAULO"/>
    <s v="Pagamento"/>
    <s v="ASSOCIACAO DOS REGISTRADORES IMOBILIARIOS DE SAO PAULO"/>
    <s v="FAT.11043177"/>
    <n v="-44.41"/>
    <n v="0"/>
    <n v="5147.93"/>
    <s v="ASSOCIACAO DOS REGISTRADORES IMOBILIARIOS DE SAO PAULO"/>
    <n v="-44.41"/>
    <n v="44.41"/>
    <n v="0"/>
    <d v="2024-03-01T00:00:00"/>
    <m/>
    <x v="0"/>
    <x v="0"/>
    <s v="2.11.01.07 - Cartório &amp; Escritura"/>
    <m/>
    <s v="Incorporação - Desp Legais, Tributos, Emolumentos"/>
    <s v="Incorporação"/>
    <x v="164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44.41"/>
    <d v="2024-03-20T00:00:00"/>
    <s v="CP"/>
    <s v="Pagamento ASSOCIACAO DOS REGISTRADORES IMOBILIARIOS DE SAO PAULO"/>
    <s v="Pagamento"/>
    <s v="ASSOCIACAO DOS REGISTRADORES IMOBILIARIOS DE SAO PAULO"/>
    <s v="FAT.11043730"/>
    <n v="-44.41"/>
    <n v="0"/>
    <n v="5192.34"/>
    <s v="ASSOCIACAO DOS REGISTRADORES IMOBILIARIOS DE SAO PAULO"/>
    <n v="-44.41"/>
    <n v="44.41"/>
    <n v="0"/>
    <d v="2024-03-01T00:00:00"/>
    <m/>
    <x v="0"/>
    <x v="0"/>
    <s v="2.11.01.07 - Cartório &amp; Escritura"/>
    <m/>
    <s v="Incorporação - Desp Legais, Tributos, Emolumentos"/>
    <s v="Incorporação"/>
    <x v="165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44.41"/>
    <d v="2024-03-20T00:00:00"/>
    <s v="CP"/>
    <s v="Pagamento ASSOCIACAO DOS REGISTRADORES IMOBILIARIOS DE SAO PAULO"/>
    <s v="Pagamento"/>
    <s v="ASSOCIACAO DOS REGISTRADORES IMOBILIARIOS DE SAO PAULO"/>
    <s v="FAT.110438880"/>
    <n v="-44.41"/>
    <n v="0"/>
    <n v="5236.75"/>
    <s v="ASSOCIACAO DOS REGISTRADORES IMOBILIARIOS DE SAO PAULO"/>
    <n v="-44.41"/>
    <n v="44.41"/>
    <n v="0"/>
    <d v="2024-03-01T00:00:00"/>
    <m/>
    <x v="0"/>
    <x v="0"/>
    <s v="2.11.01.07 - Cartório &amp; Escritura"/>
    <m/>
    <s v="Incorporação - Desp Legais, Tributos, Emolumentos"/>
    <s v="Incorporação"/>
    <x v="166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44.41"/>
    <d v="2024-03-20T00:00:00"/>
    <s v="CP"/>
    <s v="Pagamento ASSOCIACAO DOS REGISTRADORES IMOBILIARIOS DE SAO PAULO"/>
    <s v="Pagamento"/>
    <s v="ASSOCIACAO DOS REGISTRADORES IMOBILIARIOS DE SAO PAULO"/>
    <s v="FAT.11043956"/>
    <n v="-44.41"/>
    <n v="0"/>
    <n v="5281.16"/>
    <s v="ASSOCIACAO DOS REGISTRADORES IMOBILIARIOS DE SAO PAULO"/>
    <n v="-44.41"/>
    <n v="44.41"/>
    <n v="0"/>
    <d v="2024-03-01T00:00:00"/>
    <m/>
    <x v="0"/>
    <x v="0"/>
    <s v="2.11.01.07 - Cartório &amp; Escritura"/>
    <m/>
    <s v="Incorporação - Desp Legais, Tributos, Emolumentos"/>
    <s v="Incorporação"/>
    <x v="167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44.41"/>
    <d v="2024-03-20T00:00:00"/>
    <s v="CP"/>
    <s v="Pagamento ASSOCIACAO DOS REGISTRADORES IMOBILIARIOS DE SAO PAULO"/>
    <s v="Pagamento"/>
    <s v="ASSOCIACAO DOS REGISTRADORES IMOBILIARIOS DE SAO PAULO"/>
    <s v="FAT.11044061"/>
    <n v="-44.41"/>
    <n v="0"/>
    <n v="5325.57"/>
    <s v="ASSOCIACAO DOS REGISTRADORES IMOBILIARIOS DE SAO PAULO"/>
    <n v="-44.41"/>
    <n v="44.41"/>
    <n v="0"/>
    <d v="2024-03-01T00:00:00"/>
    <m/>
    <x v="0"/>
    <x v="0"/>
    <s v="2.11.01.07 - Cartório &amp; Escritura"/>
    <m/>
    <s v="Incorporação - Desp Legais, Tributos, Emolumentos"/>
    <s v="Incorporação"/>
    <x v="168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1.01.09 - Custos com Cartórios e Escritura"/>
    <n v="774.84"/>
    <d v="2024-03-20T00:00:00"/>
    <s v="CP"/>
    <s v="Pagamento ASSOCIACAO DOS REGISTRADORES IMOBILIARIOS DE SAO PAULO"/>
    <s v="Pagamento"/>
    <s v="ASSOCIACAO DOS REGISTRADORES IMOBILIARIOS DE SAO PAULO"/>
    <s v="FAT.43245589"/>
    <n v="-774.84"/>
    <n v="0"/>
    <n v="4328.68"/>
    <s v="ASSOCIACAO DOS REGISTRADORES IMOBILIARIOS DE SAO PAULO"/>
    <n v="-774.84"/>
    <n v="774.84"/>
    <n v="0"/>
    <d v="2024-03-01T00:00:00"/>
    <m/>
    <x v="0"/>
    <x v="0"/>
    <s v="2.01.01.09 - Custos com Cartórios e Escritura"/>
    <m/>
    <s v="Terreno - Taxas e Emolumentos"/>
    <s v="Terreno"/>
    <x v="169"/>
  </r>
  <r>
    <s v="Jardins"/>
    <x v="71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451"/>
    <d v="2024-03-20T00:00:00"/>
    <s v="CP"/>
    <s v="Pagamento CLEYDE MALUF ALVES"/>
    <s v="Pagamento"/>
    <s v="CLEYDE MALUF ALVES"/>
    <s v="CT.ALUGUEL 1"/>
    <n v="-10451"/>
    <n v="0"/>
    <n v="-856823.39"/>
    <s v="CLEYDE MALUF ALVES"/>
    <n v="-10451"/>
    <n v="10451"/>
    <n v="0"/>
    <d v="2024-03-01T00:00:00"/>
    <m/>
    <x v="0"/>
    <x v="0"/>
    <s v="2.11.01.04 - Aluguel"/>
    <m/>
    <s v="Terreno - Despesas"/>
    <s v="Terreno"/>
    <x v="5"/>
  </r>
  <r>
    <s v="Jardins"/>
    <x v="71"/>
    <s v="Itaú"/>
    <s v="51562-2"/>
    <s v="não"/>
    <s v="2 - SPE's"/>
    <s v="01/01/2023 até 16/05/2024"/>
    <s v="23 - NETCORP CONSOLACAO INCORPORACAO E EMPREENDIMENTO IMOBILIARIO SPE LTDA"/>
    <s v="51562-2 - CONSOLACAO ITAU"/>
    <m/>
    <m/>
    <s v="2.11.01.04 - Aluguel"/>
    <n v="10451"/>
    <d v="2024-03-20T00:00:00"/>
    <s v="CP"/>
    <s v="Pagamento CLEYDE MALUF ALVES"/>
    <s v="Pagamento"/>
    <s v="CLEYDE MALUF ALVES"/>
    <s v="CT.ALUGUEL 1"/>
    <n v="-10451"/>
    <n v="0"/>
    <n v="-856823.39"/>
    <s v="CLEYDE MALUF ALVES"/>
    <n v="-10451"/>
    <n v="10451"/>
    <n v="0"/>
    <d v="2024-03-01T00:00:00"/>
    <m/>
    <x v="0"/>
    <x v="0"/>
    <s v="2.11.01.04 - Aluguel"/>
    <m/>
    <s v="Terreno - Despesas"/>
    <s v="Terreno"/>
    <x v="5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2.03.01 - Assessoria e Consultoria (Projetos)"/>
    <n v="9500"/>
    <d v="2024-03-20T00:00:00"/>
    <s v="CP"/>
    <s v="Pagamento MZSG SERVICOS ADMINISTRATIVOS EIRELI"/>
    <s v="Pagamento"/>
    <s v="MZSG SERVICOS ADMINISTRATIVOS EIRELI"/>
    <s v="NFSE.000089"/>
    <n v="-9500"/>
    <n v="0"/>
    <n v="-5171.32"/>
    <s v="MZSG SERVICOS ADMINISTRATIVOS EIRELI"/>
    <n v="-9500"/>
    <n v="9500"/>
    <n v="0"/>
    <d v="2024-03-01T00:00:00"/>
    <m/>
    <x v="0"/>
    <x v="0"/>
    <s v="2.02.03.01 - Assessoria e Consultoria (Projetos)"/>
    <m/>
    <s v="Desp Adm - Outras"/>
    <s v="Desp Adm"/>
    <x v="170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5.01.01 - Entradas de Aportes de Sócios / Investidores"/>
    <n v="60000"/>
    <d v="2024-03-20T00:00:00"/>
    <s v="BC"/>
    <s v="Recebimento PIX TRANSF NC HOLD20/03"/>
    <s v="Recebimento"/>
    <s v="PIX TRANSF NC HOLD20/03"/>
    <s v="APOR.2003"/>
    <n v="0"/>
    <n v="60000"/>
    <n v="39326.07"/>
    <s v="PIX TRANSF NC HOLD20/03"/>
    <n v="60000"/>
    <n v="60000"/>
    <n v="0"/>
    <d v="2024-03-01T00:00:00"/>
    <m/>
    <x v="0"/>
    <x v="0"/>
    <s v="1.05.01.01 - Entradas de Aportes de Sócios / Investidores"/>
    <m/>
    <s v="Crédito - NC Holding"/>
    <s v="Aportes"/>
    <x v="171"/>
  </r>
  <r>
    <s v="Jardins"/>
    <x v="71"/>
    <s v="Itaú"/>
    <s v="51562-2"/>
    <s v="não"/>
    <s v="2 - SPE's"/>
    <s v="01/01/2023 até 16/05/2024"/>
    <s v="23 - NETCORP CONSOLACAO INCORPORACAO E EMPREENDIMENTO IMOBILIARIO SPE LTDA"/>
    <s v="51562-2 - CONSOLACAO ITAU"/>
    <n v="0"/>
    <s v="2301 - CONSOLACAO INCORPORAÇÃO"/>
    <s v="2.09.02.04 - Recolhimento de PIS/Cofins/CSLL - Terceiros"/>
    <n v="0.01"/>
    <d v="2024-03-20T00:00:00"/>
    <s v="CP"/>
    <s v="Pagamento Secretaria de Fazenda Federal"/>
    <s v="Pagamento"/>
    <s v="Secretaria de Fazenda Federal"/>
    <s v="ajuste"/>
    <n v="-0.01"/>
    <n v="0"/>
    <n v="-20673.93"/>
    <s v="Secretaria de Fazenda Federal"/>
    <n v="-0.01"/>
    <n v="0.01"/>
    <n v="0"/>
    <d v="2024-03-01T00:00:00"/>
    <m/>
    <x v="0"/>
    <x v="0"/>
    <s v="2.09.02.04 - Recolhimento de PIS/Cofins/CSLL - Terceiros"/>
    <m/>
    <s v="Outros Tributos"/>
    <s v="Outros Tributos"/>
    <x v="172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1 - Recolhimento de IRRF - Terceiros"/>
    <n v="49.5"/>
    <d v="2024-03-20T00:00:00"/>
    <s v="CP"/>
    <s v="Pagamento Secretaria de Fazenda Federal"/>
    <s v="Pagamento"/>
    <s v="Secretaria de Fazenda Federal"/>
    <s v="DARF.000268"/>
    <n v="-49.5"/>
    <n v="0"/>
    <n v="-16880.830000000002"/>
    <s v="Secretaria de Fazenda Federal"/>
    <n v="-49.5"/>
    <n v="49.5"/>
    <n v="0"/>
    <d v="2024-03-01T00:00:00"/>
    <m/>
    <x v="0"/>
    <x v="0"/>
    <s v="2.09.02.01 - Recolhimento de IRRF - Terceiros"/>
    <m/>
    <s v="Outros Tributos"/>
    <s v="Outros Tributos"/>
    <x v="173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0.49"/>
    <d v="2024-03-20T00:00:00"/>
    <s v="CP"/>
    <s v="Pagto juros Secretaria de Fazenda Federal"/>
    <s v="Pagto juros"/>
    <s v="Secretaria de Fazenda Federal"/>
    <s v="DARF.000268"/>
    <n v="-0.49"/>
    <n v="0"/>
    <n v="-16881.32"/>
    <s v="Secretaria de Fazenda Federal"/>
    <n v="-0.49"/>
    <n v="0.49"/>
    <n v="0"/>
    <d v="2024-03-01T00:00:00"/>
    <m/>
    <x v="0"/>
    <x v="0"/>
    <s v="2.05.01.07 - Multas, Juros e Correções por Atraso no Pagamento"/>
    <m/>
    <s v="Desp Financeiras"/>
    <s v="Desp Financeiras"/>
    <x v="173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4.7300000000000004"/>
    <d v="2024-03-20T00:00:00"/>
    <s v="CP"/>
    <s v="Pagto multa Secretaria de Fazenda Federal"/>
    <s v="Pagto multa"/>
    <s v="Secretaria de Fazenda Federal"/>
    <s v="DARF.000268"/>
    <n v="-4.7300000000000004"/>
    <n v="0"/>
    <n v="-16886.05"/>
    <s v="Secretaria de Fazenda Federal"/>
    <n v="-4.7300000000000004"/>
    <n v="4.7300000000000004"/>
    <n v="0"/>
    <d v="2024-03-01T00:00:00"/>
    <m/>
    <x v="0"/>
    <x v="0"/>
    <s v="2.05.01.07 - Multas, Juros e Correções por Atraso no Pagamento"/>
    <m/>
    <s v="Desp Financeiras"/>
    <s v="Desp Financeiras"/>
    <x v="173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4 - Recolhimento de PIS/Cofins/CSLL - Terceiros"/>
    <n v="153.44999999999999"/>
    <d v="2024-03-20T00:00:00"/>
    <s v="CP"/>
    <s v="Pagamento Secretaria de Fazenda Federal"/>
    <s v="Pagamento"/>
    <s v="Secretaria de Fazenda Federal"/>
    <s v="DARF.000268"/>
    <n v="-153.44999999999999"/>
    <n v="0"/>
    <n v="-17039.5"/>
    <s v="Secretaria de Fazenda Federal"/>
    <n v="-153.44999999999999"/>
    <n v="153.44999999999999"/>
    <n v="0"/>
    <d v="2024-03-01T00:00:00"/>
    <m/>
    <x v="0"/>
    <x v="0"/>
    <s v="2.09.02.04 - Recolhimento de PIS/Cofins/CSLL - Terceiros"/>
    <m/>
    <s v="Outros Tributos"/>
    <s v="Outros Tributos"/>
    <x v="173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1.53"/>
    <d v="2024-03-20T00:00:00"/>
    <s v="CP"/>
    <s v="Pagto juros Secretaria de Fazenda Federal"/>
    <s v="Pagto juros"/>
    <s v="Secretaria de Fazenda Federal"/>
    <s v="DARF.000268"/>
    <n v="-1.53"/>
    <n v="0"/>
    <n v="-17041.03"/>
    <s v="Secretaria de Fazenda Federal"/>
    <n v="-1.53"/>
    <n v="1.53"/>
    <n v="0"/>
    <d v="2024-03-01T00:00:00"/>
    <m/>
    <x v="0"/>
    <x v="0"/>
    <s v="2.05.01.07 - Multas, Juros e Correções por Atraso no Pagamento"/>
    <m/>
    <s v="Desp Financeiras"/>
    <s v="Desp Financeiras"/>
    <x v="173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14.68"/>
    <d v="2024-03-20T00:00:00"/>
    <s v="CP"/>
    <s v="Pagto multa Secretaria de Fazenda Federal"/>
    <s v="Pagto multa"/>
    <s v="Secretaria de Fazenda Federal"/>
    <s v="DARF.000268"/>
    <n v="-14.68"/>
    <n v="0"/>
    <n v="-17055.71"/>
    <s v="Secretaria de Fazenda Federal"/>
    <n v="-14.68"/>
    <n v="14.68"/>
    <n v="0"/>
    <d v="2024-03-01T00:00:00"/>
    <m/>
    <x v="0"/>
    <x v="0"/>
    <s v="2.05.01.07 - Multas, Juros e Correções por Atraso no Pagamento"/>
    <m/>
    <s v="Desp Financeiras"/>
    <s v="Desp Financeiras"/>
    <x v="173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1 - Recolhimento de IRRF - Terceiros"/>
    <n v="175.5"/>
    <d v="2024-03-20T00:00:00"/>
    <s v="CP"/>
    <s v="Pagamento Secretaria de Fazenda Federal"/>
    <s v="Pagamento"/>
    <s v="Secretaria de Fazenda Federal"/>
    <s v="DARF.000305"/>
    <n v="-175.5"/>
    <n v="0"/>
    <n v="-19093.71"/>
    <s v="Secretaria de Fazenda Federal"/>
    <n v="-175.5"/>
    <n v="175.5"/>
    <n v="0"/>
    <d v="2024-03-01T00:00:00"/>
    <m/>
    <x v="0"/>
    <x v="0"/>
    <s v="2.09.02.01 - Recolhimento de IRRF - Terceiros"/>
    <m/>
    <s v="Outros Tributos"/>
    <s v="Outros Tributos"/>
    <x v="174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1.75"/>
    <d v="2024-03-20T00:00:00"/>
    <s v="CP"/>
    <s v="Pagto juros Secretaria de Fazenda Federal"/>
    <s v="Pagto juros"/>
    <s v="Secretaria de Fazenda Federal"/>
    <s v="DARF.000305"/>
    <n v="-1.75"/>
    <n v="0"/>
    <n v="-19095.46"/>
    <s v="Secretaria de Fazenda Federal"/>
    <n v="-1.75"/>
    <n v="1.75"/>
    <n v="0"/>
    <d v="2024-03-01T00:00:00"/>
    <m/>
    <x v="0"/>
    <x v="0"/>
    <s v="2.05.01.07 - Multas, Juros e Correções por Atraso no Pagamento"/>
    <m/>
    <s v="Desp Financeiras"/>
    <s v="Desp Financeiras"/>
    <x v="174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16.79"/>
    <d v="2024-03-20T00:00:00"/>
    <s v="CP"/>
    <s v="Pagto multa Secretaria de Fazenda Federal"/>
    <s v="Pagto multa"/>
    <s v="Secretaria de Fazenda Federal"/>
    <s v="DARF.000305"/>
    <n v="-16.79"/>
    <n v="0"/>
    <n v="-19112.25"/>
    <s v="Secretaria de Fazenda Federal"/>
    <n v="-16.79"/>
    <n v="16.79"/>
    <n v="0"/>
    <d v="2024-03-01T00:00:00"/>
    <m/>
    <x v="0"/>
    <x v="0"/>
    <s v="2.05.01.07 - Multas, Juros e Correções por Atraso no Pagamento"/>
    <m/>
    <s v="Desp Financeiras"/>
    <s v="Desp Financeiras"/>
    <x v="174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4 - Recolhimento de PIS/Cofins/CSLL - Terceiros"/>
    <n v="544.04999999999995"/>
    <d v="2024-03-20T00:00:00"/>
    <s v="CP"/>
    <s v="Pagamento Secretaria de Fazenda Federal"/>
    <s v="Pagamento"/>
    <s v="Secretaria de Fazenda Federal"/>
    <s v="DARF.000305"/>
    <n v="-544.04999999999995"/>
    <n v="0"/>
    <n v="-19656.3"/>
    <s v="Secretaria de Fazenda Federal"/>
    <n v="-544.04999999999995"/>
    <n v="544.04999999999995"/>
    <n v="0"/>
    <d v="2024-03-01T00:00:00"/>
    <m/>
    <x v="0"/>
    <x v="0"/>
    <s v="2.09.02.04 - Recolhimento de PIS/Cofins/CSLL - Terceiros"/>
    <m/>
    <s v="Outros Tributos"/>
    <s v="Outros Tributos"/>
    <x v="174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5.44"/>
    <d v="2024-03-20T00:00:00"/>
    <s v="CP"/>
    <s v="Pagto juros Secretaria de Fazenda Federal"/>
    <s v="Pagto juros"/>
    <s v="Secretaria de Fazenda Federal"/>
    <s v="DARF.000305"/>
    <n v="-5.44"/>
    <n v="0"/>
    <n v="-19661.740000000002"/>
    <s v="Secretaria de Fazenda Federal"/>
    <n v="-5.44"/>
    <n v="5.44"/>
    <n v="0"/>
    <d v="2024-03-01T00:00:00"/>
    <m/>
    <x v="0"/>
    <x v="0"/>
    <s v="2.05.01.07 - Multas, Juros e Correções por Atraso no Pagamento"/>
    <m/>
    <s v="Desp Financeiras"/>
    <s v="Desp Financeiras"/>
    <x v="174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52.06"/>
    <d v="2024-03-20T00:00:00"/>
    <s v="CP"/>
    <s v="Pagto multa Secretaria de Fazenda Federal"/>
    <s v="Pagto multa"/>
    <s v="Secretaria de Fazenda Federal"/>
    <s v="DARF.000305"/>
    <n v="-52.06"/>
    <n v="0"/>
    <n v="-19713.8"/>
    <s v="Secretaria de Fazenda Federal"/>
    <n v="-52.06"/>
    <n v="52.06"/>
    <n v="0"/>
    <d v="2024-03-01T00:00:00"/>
    <m/>
    <x v="0"/>
    <x v="0"/>
    <s v="2.05.01.07 - Multas, Juros e Correções por Atraso no Pagamento"/>
    <m/>
    <s v="Desp Financeiras"/>
    <s v="Desp Financeiras"/>
    <x v="174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4 - Recolhimento de PIS/Cofins/CSLL - Terceiros"/>
    <n v="4882.5"/>
    <d v="2024-03-20T00:00:00"/>
    <s v="CP"/>
    <s v="Pagamento Secretaria de Fazenda Federal"/>
    <s v="Pagamento"/>
    <s v="Secretaria de Fazenda Federal"/>
    <s v="DARF.002200"/>
    <n v="-4882.5"/>
    <n v="0"/>
    <n v="-11474.08"/>
    <s v="Secretaria de Fazenda Federal"/>
    <n v="-4882.5"/>
    <n v="4882.5"/>
    <n v="0"/>
    <d v="2024-03-01T00:00:00"/>
    <m/>
    <x v="0"/>
    <x v="0"/>
    <s v="2.09.02.04 - Recolhimento de PIS/Cofins/CSLL - Terceiros"/>
    <m/>
    <s v="Outros Tributos"/>
    <s v="Outros Tributos"/>
    <x v="175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1 - Recolhimento de IRRF - Terceiros"/>
    <n v="1575"/>
    <d v="2024-03-20T00:00:00"/>
    <s v="CP"/>
    <s v="Pagamento Secretaria de Fazenda Federal"/>
    <s v="Pagamento"/>
    <s v="Secretaria de Fazenda Federal"/>
    <s v="DARF.002200"/>
    <n v="-1575"/>
    <n v="0"/>
    <n v="-13049.08"/>
    <s v="Secretaria de Fazenda Federal"/>
    <n v="-1575"/>
    <n v="1575"/>
    <n v="0"/>
    <d v="2024-03-01T00:00:00"/>
    <m/>
    <x v="0"/>
    <x v="0"/>
    <s v="2.09.02.01 - Recolhimento de IRRF - Terceiros"/>
    <m/>
    <s v="Outros Tributos"/>
    <s v="Outros Tributos"/>
    <x v="175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1 - Recolhimento de IRRF - Terceiros"/>
    <n v="922.5"/>
    <d v="2024-03-20T00:00:00"/>
    <s v="CP"/>
    <s v="Pagamento Secretaria de Fazenda Federal"/>
    <s v="Pagamento"/>
    <s v="Secretaria de Fazenda Federal"/>
    <s v="DARF.003452"/>
    <n v="-922.5"/>
    <n v="0"/>
    <n v="-13971.58"/>
    <s v="Secretaria de Fazenda Federal"/>
    <n v="-922.5"/>
    <n v="922.5"/>
    <n v="0"/>
    <d v="2024-03-01T00:00:00"/>
    <m/>
    <x v="0"/>
    <x v="0"/>
    <s v="2.09.02.01 - Recolhimento de IRRF - Terceiros"/>
    <m/>
    <s v="Outros Tributos"/>
    <s v="Outros Tributos"/>
    <x v="176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4 - Recolhimento de PIS/Cofins/CSLL - Terceiros"/>
    <n v="2859.75"/>
    <d v="2024-03-20T00:00:00"/>
    <s v="CP"/>
    <s v="Pagamento Secretaria de Fazenda Federal"/>
    <s v="Pagamento"/>
    <s v="Secretaria de Fazenda Federal"/>
    <s v="DARF.003452"/>
    <n v="-2859.75"/>
    <n v="0"/>
    <n v="-16831.330000000002"/>
    <s v="Secretaria de Fazenda Federal"/>
    <n v="-2859.75"/>
    <n v="2859.75"/>
    <n v="0"/>
    <d v="2024-03-01T00:00:00"/>
    <m/>
    <x v="0"/>
    <x v="0"/>
    <s v="2.09.02.04 - Recolhimento de PIS/Cofins/CSLL - Terceiros"/>
    <m/>
    <s v="Outros Tributos"/>
    <s v="Outros Tributos"/>
    <x v="176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4 - Recolhimento de PIS/Cofins/CSLL - Terceiros"/>
    <n v="1063.26"/>
    <d v="2024-03-20T00:00:00"/>
    <s v="CP"/>
    <s v="Pagamento Secretaria de Fazenda Federal"/>
    <s v="Pagamento"/>
    <s v="Secretaria de Fazenda Federal"/>
    <s v="DARF.003685"/>
    <n v="-1063.26"/>
    <n v="0"/>
    <n v="-6234.58"/>
    <s v="Secretaria de Fazenda Federal"/>
    <n v="-1063.26"/>
    <n v="1063.26"/>
    <n v="0"/>
    <d v="2024-03-01T00:00:00"/>
    <m/>
    <x v="0"/>
    <x v="0"/>
    <s v="2.09.02.04 - Recolhimento de PIS/Cofins/CSLL - Terceiros"/>
    <m/>
    <s v="Outros Tributos"/>
    <s v="Outros Tributos"/>
    <x v="177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1 - Recolhimento de IRRF - Terceiros"/>
    <n v="357"/>
    <d v="2024-03-20T00:00:00"/>
    <s v="CP"/>
    <s v="Pagamento Secretaria de Fazenda Federal"/>
    <s v="Pagamento"/>
    <s v="Secretaria de Fazenda Federal"/>
    <s v="DARF.003685"/>
    <n v="-357"/>
    <n v="0"/>
    <n v="-6591.58"/>
    <s v="Secretaria de Fazenda Federal"/>
    <n v="-357"/>
    <n v="357"/>
    <n v="0"/>
    <d v="2024-03-01T00:00:00"/>
    <m/>
    <x v="0"/>
    <x v="0"/>
    <s v="2.09.02.01 - Recolhimento de IRRF - Terceiros"/>
    <m/>
    <s v="Outros Tributos"/>
    <s v="Outros Tributos"/>
    <x v="177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1 - Recolhimento de IRRF - Terceiros"/>
    <n v="178.5"/>
    <d v="2024-03-20T00:00:00"/>
    <s v="CP"/>
    <s v="Pagamento Secretaria de Fazenda Federal"/>
    <s v="Pagamento"/>
    <s v="Secretaria de Fazenda Federal"/>
    <s v="DARF.003688"/>
    <n v="-178.5"/>
    <n v="0"/>
    <n v="-19892.3"/>
    <s v="Secretaria de Fazenda Federal"/>
    <n v="-178.5"/>
    <n v="178.5"/>
    <n v="0"/>
    <d v="2024-03-01T00:00:00"/>
    <m/>
    <x v="0"/>
    <x v="0"/>
    <s v="2.09.02.01 - Recolhimento de IRRF - Terceiros"/>
    <m/>
    <s v="Outros Tributos"/>
    <s v="Outros Tributos"/>
    <x v="178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4 - Recolhimento de PIS/Cofins/CSLL - Terceiros"/>
    <n v="531.63"/>
    <d v="2024-03-20T00:00:00"/>
    <s v="CP"/>
    <s v="Pagamento Secretaria de Fazenda Federal"/>
    <s v="Pagamento"/>
    <s v="Secretaria de Fazenda Federal"/>
    <s v="DARF.003688"/>
    <n v="-531.63"/>
    <n v="0"/>
    <n v="-20423.93"/>
    <s v="Secretaria de Fazenda Federal"/>
    <n v="-531.63"/>
    <n v="531.63"/>
    <n v="0"/>
    <d v="2024-03-01T00:00:00"/>
    <m/>
    <x v="0"/>
    <x v="0"/>
    <s v="2.09.02.04 - Recolhimento de PIS/Cofins/CSLL - Terceiros"/>
    <m/>
    <s v="Outros Tributos"/>
    <s v="Outros Tributos"/>
    <x v="178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1 - Recolhimento de IRRF - Terceiros"/>
    <n v="185.85"/>
    <d v="2024-03-20T00:00:00"/>
    <s v="CP"/>
    <s v="Pagamento Secretaria de Fazenda Federal"/>
    <s v="Pagamento"/>
    <s v="Secretaria de Fazenda Federal"/>
    <s v="DARF.005020"/>
    <n v="-185.85"/>
    <n v="0"/>
    <n v="-18261.560000000001"/>
    <s v="Secretaria de Fazenda Federal"/>
    <n v="-185.85"/>
    <n v="185.85"/>
    <n v="0"/>
    <d v="2024-03-01T00:00:00"/>
    <m/>
    <x v="0"/>
    <x v="0"/>
    <s v="2.09.02.01 - Recolhimento de IRRF - Terceiros"/>
    <m/>
    <s v="Outros Tributos"/>
    <s v="Outros Tributos"/>
    <x v="179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1.85"/>
    <d v="2024-03-20T00:00:00"/>
    <s v="CP"/>
    <s v="Pagto juros Secretaria de Fazenda Federal"/>
    <s v="Pagto juros"/>
    <s v="Secretaria de Fazenda Federal"/>
    <s v="DARF.005020"/>
    <n v="-1.85"/>
    <n v="0"/>
    <n v="-18263.41"/>
    <s v="Secretaria de Fazenda Federal"/>
    <n v="-1.85"/>
    <n v="1.85"/>
    <n v="0"/>
    <d v="2024-03-01T00:00:00"/>
    <m/>
    <x v="0"/>
    <x v="0"/>
    <s v="2.05.01.07 - Multas, Juros e Correções por Atraso no Pagamento"/>
    <m/>
    <s v="Desp Financeiras"/>
    <s v="Desp Financeiras"/>
    <x v="179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17.78"/>
    <d v="2024-03-20T00:00:00"/>
    <s v="CP"/>
    <s v="Pagto multa Secretaria de Fazenda Federal"/>
    <s v="Pagto multa"/>
    <s v="Secretaria de Fazenda Federal"/>
    <s v="DARF.005020"/>
    <n v="-17.78"/>
    <n v="0"/>
    <n v="-18281.189999999999"/>
    <s v="Secretaria de Fazenda Federal"/>
    <n v="-17.78"/>
    <n v="17.78"/>
    <n v="0"/>
    <d v="2024-03-01T00:00:00"/>
    <m/>
    <x v="0"/>
    <x v="0"/>
    <s v="2.05.01.07 - Multas, Juros e Correções por Atraso no Pagamento"/>
    <m/>
    <s v="Desp Financeiras"/>
    <s v="Desp Financeiras"/>
    <x v="179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4 - Recolhimento de PIS/Cofins/CSLL - Terceiros"/>
    <n v="576.14"/>
    <d v="2024-03-20T00:00:00"/>
    <s v="CP"/>
    <s v="Pagamento Secretaria de Fazenda Federal"/>
    <s v="Pagamento"/>
    <s v="Secretaria de Fazenda Federal"/>
    <s v="DARF.005020"/>
    <n v="-576.14"/>
    <n v="0"/>
    <n v="-18857.330000000002"/>
    <s v="Secretaria de Fazenda Federal"/>
    <n v="-576.14"/>
    <n v="576.14"/>
    <n v="0"/>
    <d v="2024-03-01T00:00:00"/>
    <m/>
    <x v="0"/>
    <x v="0"/>
    <s v="2.09.02.04 - Recolhimento de PIS/Cofins/CSLL - Terceiros"/>
    <m/>
    <s v="Outros Tributos"/>
    <s v="Outros Tributos"/>
    <x v="179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5.75"/>
    <d v="2024-03-20T00:00:00"/>
    <s v="CP"/>
    <s v="Pagto juros Secretaria de Fazenda Federal"/>
    <s v="Pagto juros"/>
    <s v="Secretaria de Fazenda Federal"/>
    <s v="DARF.005020"/>
    <n v="-5.75"/>
    <n v="0"/>
    <n v="-18863.080000000002"/>
    <s v="Secretaria de Fazenda Federal"/>
    <n v="-5.75"/>
    <n v="5.75"/>
    <n v="0"/>
    <d v="2024-03-01T00:00:00"/>
    <m/>
    <x v="0"/>
    <x v="0"/>
    <s v="2.05.01.07 - Multas, Juros e Correções por Atraso no Pagamento"/>
    <m/>
    <s v="Desp Financeiras"/>
    <s v="Desp Financeiras"/>
    <x v="179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55.13"/>
    <d v="2024-03-20T00:00:00"/>
    <s v="CP"/>
    <s v="Pagto multa Secretaria de Fazenda Federal"/>
    <s v="Pagto multa"/>
    <s v="Secretaria de Fazenda Federal"/>
    <s v="DARF.005020"/>
    <n v="-55.13"/>
    <n v="0"/>
    <n v="-18918.21"/>
    <s v="Secretaria de Fazenda Federal"/>
    <n v="-55.13"/>
    <n v="55.13"/>
    <n v="0"/>
    <d v="2024-03-01T00:00:00"/>
    <m/>
    <x v="0"/>
    <x v="0"/>
    <s v="2.05.01.07 - Multas, Juros e Correções por Atraso no Pagamento"/>
    <m/>
    <s v="Desp Financeiras"/>
    <s v="Desp Financeiras"/>
    <x v="179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1 - Recolhimento de IRRF - Terceiros"/>
    <n v="225"/>
    <d v="2024-03-20T00:00:00"/>
    <s v="CP"/>
    <s v="Pagamento Secretaria de Fazenda Federal"/>
    <s v="Pagamento"/>
    <s v="Secretaria de Fazenda Federal"/>
    <s v="DARF.007721"/>
    <n v="-225"/>
    <n v="0"/>
    <n v="-17280.71"/>
    <s v="Secretaria de Fazenda Federal"/>
    <n v="-225"/>
    <n v="225"/>
    <n v="0"/>
    <d v="2024-03-01T00:00:00"/>
    <m/>
    <x v="0"/>
    <x v="0"/>
    <s v="2.09.02.01 - Recolhimento de IRRF - Terceiros"/>
    <m/>
    <s v="Outros Tributos"/>
    <s v="Outros Tributos"/>
    <x v="180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2.25"/>
    <d v="2024-03-20T00:00:00"/>
    <s v="CP"/>
    <s v="Pagto juros Secretaria de Fazenda Federal"/>
    <s v="Pagto juros"/>
    <s v="Secretaria de Fazenda Federal"/>
    <s v="DARF.007721"/>
    <n v="-2.25"/>
    <n v="0"/>
    <n v="-17282.96"/>
    <s v="Secretaria de Fazenda Federal"/>
    <n v="-2.25"/>
    <n v="2.25"/>
    <n v="0"/>
    <d v="2024-03-01T00:00:00"/>
    <m/>
    <x v="0"/>
    <x v="0"/>
    <s v="2.05.01.07 - Multas, Juros e Correções por Atraso no Pagamento"/>
    <m/>
    <s v="Desp Financeiras"/>
    <s v="Desp Financeiras"/>
    <x v="180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21.53"/>
    <d v="2024-03-20T00:00:00"/>
    <s v="CP"/>
    <s v="Pagto multa Secretaria de Fazenda Federal"/>
    <s v="Pagto multa"/>
    <s v="Secretaria de Fazenda Federal"/>
    <s v="DARF.007721"/>
    <n v="-21.53"/>
    <n v="0"/>
    <n v="-17304.490000000002"/>
    <s v="Secretaria de Fazenda Federal"/>
    <n v="-21.53"/>
    <n v="21.53"/>
    <n v="0"/>
    <d v="2024-03-01T00:00:00"/>
    <m/>
    <x v="0"/>
    <x v="0"/>
    <s v="2.05.01.07 - Multas, Juros e Correções por Atraso no Pagamento"/>
    <m/>
    <s v="Desp Financeiras"/>
    <s v="Desp Financeiras"/>
    <x v="180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4 - Recolhimento de PIS/Cofins/CSLL - Terceiros"/>
    <n v="697.5"/>
    <d v="2024-03-20T00:00:00"/>
    <s v="CP"/>
    <s v="Pagamento Secretaria de Fazenda Federal"/>
    <s v="Pagamento"/>
    <s v="Secretaria de Fazenda Federal"/>
    <s v="DARF.007721"/>
    <n v="-697.5"/>
    <n v="0"/>
    <n v="-18001.990000000002"/>
    <s v="Secretaria de Fazenda Federal"/>
    <n v="-697.5"/>
    <n v="697.5"/>
    <n v="0"/>
    <d v="2024-03-01T00:00:00"/>
    <m/>
    <x v="0"/>
    <x v="0"/>
    <s v="2.09.02.04 - Recolhimento de PIS/Cofins/CSLL - Terceiros"/>
    <m/>
    <s v="Outros Tributos"/>
    <s v="Outros Tributos"/>
    <x v="180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6.97"/>
    <d v="2024-03-20T00:00:00"/>
    <s v="CP"/>
    <s v="Pagto juros Secretaria de Fazenda Federal"/>
    <s v="Pagto juros"/>
    <s v="Secretaria de Fazenda Federal"/>
    <s v="DARF.007721"/>
    <n v="-6.97"/>
    <n v="0"/>
    <n v="-18008.96"/>
    <s v="Secretaria de Fazenda Federal"/>
    <n v="-6.97"/>
    <n v="6.97"/>
    <n v="0"/>
    <d v="2024-03-01T00:00:00"/>
    <m/>
    <x v="0"/>
    <x v="0"/>
    <s v="2.05.01.07 - Multas, Juros e Correções por Atraso no Pagamento"/>
    <m/>
    <s v="Desp Financeiras"/>
    <s v="Desp Financeiras"/>
    <x v="180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66.75"/>
    <d v="2024-03-20T00:00:00"/>
    <s v="CP"/>
    <s v="Pagto multa Secretaria de Fazenda Federal"/>
    <s v="Pagto multa"/>
    <s v="Secretaria de Fazenda Federal"/>
    <s v="DARF.007721"/>
    <n v="-66.75"/>
    <n v="0"/>
    <n v="-18075.71"/>
    <s v="Secretaria de Fazenda Federal"/>
    <n v="-66.75"/>
    <n v="66.75"/>
    <n v="0"/>
    <d v="2024-03-01T00:00:00"/>
    <m/>
    <x v="0"/>
    <x v="0"/>
    <s v="2.05.01.07 - Multas, Juros e Correções por Atraso no Pagamento"/>
    <m/>
    <s v="Desp Financeiras"/>
    <s v="Desp Financeiras"/>
    <x v="180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4 - Recolhimento de PIS/Cofins/CSLL - Terceiros"/>
    <n v="250"/>
    <d v="2024-03-20T00:00:00"/>
    <s v="CP"/>
    <s v="Pagamento Secretaria de Fazenda Federal"/>
    <s v="Pagamento"/>
    <s v="Secretaria de Fazenda Federal"/>
    <s v="DARF.160224"/>
    <n v="-250"/>
    <n v="0"/>
    <n v="-20673.93"/>
    <s v="Secretaria de Fazenda Federal"/>
    <n v="-250"/>
    <n v="250"/>
    <n v="0"/>
    <d v="2024-03-01T00:00:00"/>
    <m/>
    <x v="0"/>
    <x v="0"/>
    <s v="2.09.02.04 - Recolhimento de PIS/Cofins/CSLL - Terceiros"/>
    <m/>
    <s v="Outros Tributos"/>
    <s v="Outros Tributos"/>
    <x v="181"/>
  </r>
  <r>
    <s v="Jardins"/>
    <x v="72"/>
    <s v="Itaú"/>
    <s v="51562-2"/>
    <s v="não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0.04"/>
    <d v="2024-03-21T00:00:00"/>
    <s v="BC"/>
    <s v="Rendimento de aplicação"/>
    <s v="Rendimento de aplicação"/>
    <s v=""/>
    <s v="ajuste"/>
    <n v="0"/>
    <n v="0.04"/>
    <n v="39192.839999999997"/>
    <s v=""/>
    <n v="0.04"/>
    <n v="0.04"/>
    <n v="0"/>
    <d v="2024-03-01T00:00:00"/>
    <m/>
    <x v="0"/>
    <x v="0"/>
    <s v="1.03.01.01 - Receita de Aplicações Financeiras"/>
    <m/>
    <s v="Rendimento Aplicações"/>
    <s v="Outras Receitas"/>
    <x v="182"/>
  </r>
  <r>
    <s v="Jardins"/>
    <x v="72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44.41"/>
    <d v="2024-03-21T00:00:00"/>
    <s v="CP"/>
    <s v="Pagamento ASSOCIACAO DOS REGISTRADORES IMOBILIARIOS DE SAO PAULO"/>
    <s v="Pagamento"/>
    <s v="ASSOCIACAO DOS REGISTRADORES IMOBILIARIOS DE SAO PAULO"/>
    <s v="FAT.11044124"/>
    <n v="-44.41"/>
    <n v="0"/>
    <n v="39192.839999999997"/>
    <s v="ASSOCIACAO DOS REGISTRADORES IMOBILIARIOS DE SAO PAULO"/>
    <n v="-44.41"/>
    <n v="44.41"/>
    <n v="0"/>
    <d v="2024-03-01T00:00:00"/>
    <m/>
    <x v="0"/>
    <x v="0"/>
    <s v="2.11.01.07 - Cartório &amp; Escritura"/>
    <m/>
    <s v="Incorporação - Desp Legais, Tributos, Emolumentos"/>
    <s v="Incorporação"/>
    <x v="183"/>
  </r>
  <r>
    <s v="Jardins"/>
    <x v="72"/>
    <s v="Itaú"/>
    <s v="51562-2"/>
    <s v="não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44.41"/>
    <d v="2024-03-21T00:00:00"/>
    <s v="CP"/>
    <s v="Pagamento ASSOCIACAO DOS REGISTRADORES IMOBILIARIOS DE SAO PAULO"/>
    <s v="Pagamento"/>
    <s v="ASSOCIACAO DOS REGISTRADORES IMOBILIARIOS DE SAO PAULO"/>
    <s v="FAT.11044124"/>
    <n v="-44.41"/>
    <n v="0"/>
    <n v="39192.839999999997"/>
    <s v="ASSOCIACAO DOS REGISTRADORES IMOBILIARIOS DE SAO PAULO"/>
    <n v="-44.41"/>
    <n v="44.41"/>
    <n v="0"/>
    <d v="2024-03-01T00:00:00"/>
    <m/>
    <x v="0"/>
    <x v="0"/>
    <s v="2.11.01.07 - Cartório &amp; Escritura"/>
    <m/>
    <s v="Incorporação - Desp Legais, Tributos, Emolumentos"/>
    <s v="Incorporação"/>
    <x v="183"/>
  </r>
  <r>
    <s v="Jardins"/>
    <x v="72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44.41"/>
    <d v="2024-03-21T00:00:00"/>
    <s v="CP"/>
    <s v="Pagamento ASSOCIACAO DOS REGISTRADORES IMOBILIARIOS DE SAO PAULO"/>
    <s v="Pagamento"/>
    <s v="ASSOCIACAO DOS REGISTRADORES IMOBILIARIOS DE SAO PAULO"/>
    <s v="FAT.11059891"/>
    <n v="-44.41"/>
    <n v="0"/>
    <n v="39281.660000000003"/>
    <s v="ASSOCIACAO DOS REGISTRADORES IMOBILIARIOS DE SAO PAULO"/>
    <n v="-44.41"/>
    <n v="44.41"/>
    <n v="0"/>
    <d v="2024-03-01T00:00:00"/>
    <m/>
    <x v="0"/>
    <x v="0"/>
    <s v="2.11.01.07 - Cartório &amp; Escritura"/>
    <m/>
    <s v="Incorporação - Desp Legais, Tributos, Emolumentos"/>
    <s v="Incorporação"/>
    <x v="184"/>
  </r>
  <r>
    <s v="Jardins"/>
    <x v="72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44.41"/>
    <d v="2024-03-21T00:00:00"/>
    <s v="CP"/>
    <s v="Pagamento ASSOCIACAO DOS REGISTRADORES IMOBILIARIOS DE SAO PAULO"/>
    <s v="Pagamento"/>
    <s v="ASSOCIACAO DOS REGISTRADORES IMOBILIARIOS DE SAO PAULO"/>
    <s v="FAT.11062240"/>
    <n v="-44.41"/>
    <n v="0"/>
    <n v="39237.25"/>
    <s v="ASSOCIACAO DOS REGISTRADORES IMOBILIARIOS DE SAO PAULO"/>
    <n v="-44.41"/>
    <n v="44.41"/>
    <n v="0"/>
    <d v="2024-03-01T00:00:00"/>
    <m/>
    <x v="0"/>
    <x v="0"/>
    <s v="2.11.01.07 - Cartório &amp; Escritura"/>
    <m/>
    <s v="Incorporação - Desp Legais, Tributos, Emolumentos"/>
    <s v="Incorporação"/>
    <x v="185"/>
  </r>
  <r>
    <s v="Jardins"/>
    <x v="72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5000"/>
    <d v="2024-03-21T00:00:00"/>
    <s v="CP"/>
    <s v="Pagamento CLEYDE MALUF ALVES"/>
    <s v="Pagamento"/>
    <s v="CLEYDE MALUF ALVES"/>
    <s v="CT.ALUGUEL 1"/>
    <n v="-5000"/>
    <n v="0"/>
    <n v="-861823.39"/>
    <s v="CLEYDE MALUF ALVES"/>
    <n v="-5000"/>
    <n v="5000"/>
    <n v="0"/>
    <d v="2024-03-01T00:00:00"/>
    <m/>
    <x v="0"/>
    <x v="0"/>
    <s v="2.11.01.04 - Aluguel"/>
    <m/>
    <s v="Terreno - Despesas"/>
    <s v="Terreno"/>
    <x v="5"/>
  </r>
  <r>
    <s v="Jardins"/>
    <x v="72"/>
    <s v="Itaú"/>
    <s v="51562-2"/>
    <s v="não"/>
    <s v="2 - SPE's"/>
    <s v="01/01/2023 até 16/05/2024"/>
    <s v="23 - NETCORP CONSOLACAO INCORPORACAO E EMPREENDIMENTO IMOBILIARIO SPE LTDA"/>
    <s v="51562-2 - CONSOLACAO ITAU"/>
    <n v="-13822.84"/>
    <s v="2301 - CONSOLACAO INCORPORAÇÃO"/>
    <s v="2.11.01.04 - Aluguel"/>
    <n v="5000"/>
    <d v="2024-03-21T00:00:00"/>
    <s v="CP"/>
    <s v="Pagamento CLEYDE MALUF ALVES"/>
    <s v="Pagamento"/>
    <s v="CLEYDE MALUF ALVES"/>
    <s v="CT.ALUGUEL 1"/>
    <n v="-5000"/>
    <n v="0"/>
    <n v="-861823.39"/>
    <s v="CLEYDE MALUF ALVES"/>
    <n v="-5000"/>
    <n v="5000"/>
    <n v="0"/>
    <d v="2024-03-01T00:00:00"/>
    <m/>
    <x v="0"/>
    <x v="0"/>
    <s v="2.11.01.04 - Aluguel"/>
    <m/>
    <s v="Terreno - Despesas"/>
    <s v="Terreno"/>
    <x v="5"/>
  </r>
  <r>
    <s v="Jardins"/>
    <x v="72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451"/>
    <d v="2024-03-21T00:00:00"/>
    <s v="CP"/>
    <s v="Pagamento ELIANE MALUF ALVES DE LOZIER"/>
    <s v="Pagamento"/>
    <s v="ELIANE MALUF ALVES DE LOZIER"/>
    <s v="CT.ALUGUEL2"/>
    <n v="-10451"/>
    <n v="0"/>
    <n v="-878941.03"/>
    <s v="ELIANE MALUF ALVES DE LOZIER"/>
    <n v="-10451"/>
    <n v="10451"/>
    <n v="0"/>
    <d v="2024-03-01T00:00:00"/>
    <m/>
    <x v="0"/>
    <x v="0"/>
    <s v="2.11.01.04 - Aluguel"/>
    <m/>
    <s v="Terreno - Despesas"/>
    <s v="Terreno"/>
    <x v="6"/>
  </r>
  <r>
    <s v="Jardins"/>
    <x v="72"/>
    <s v="Itaú"/>
    <s v="51562-2"/>
    <s v="não"/>
    <s v="2 - SPE's"/>
    <s v="01/01/2023 até 16/05/2024"/>
    <s v="23 - NETCORP CONSOLACAO INCORPORACAO E EMPREENDIMENTO IMOBILIARIO SPE LTDA"/>
    <s v="51562-2 - CONSOLACAO ITAU"/>
    <n v="-13822.84"/>
    <s v="2301 - CONSOLACAO INCORPORAÇÃO"/>
    <s v="2.11.01.04 - Aluguel"/>
    <n v="10451"/>
    <d v="2024-03-21T00:00:00"/>
    <s v="CP"/>
    <s v="Pagamento ELIANE MALUF ALVES DE LOZIER"/>
    <s v="Pagamento"/>
    <s v="ELIANE MALUF ALVES DE LOZIER"/>
    <s v="CT.ALUGUEL2"/>
    <n v="-10451"/>
    <n v="0"/>
    <n v="-878941.03"/>
    <s v="ELIANE MALUF ALVES DE LOZIER"/>
    <n v="-10451"/>
    <n v="10451"/>
    <n v="0"/>
    <d v="2024-03-01T00:00:00"/>
    <m/>
    <x v="0"/>
    <x v="0"/>
    <s v="2.11.01.04 - Aluguel"/>
    <m/>
    <s v="Terreno - Despesas"/>
    <s v="Terreno"/>
    <x v="6"/>
  </r>
  <r>
    <s v="Jardins"/>
    <x v="72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1666.66"/>
    <d v="2024-03-21T00:00:00"/>
    <s v="CP"/>
    <s v="Pagamento MIRNA MARIA PEDRO"/>
    <s v="Pagamento"/>
    <s v="MIRNA MARIA PEDRO"/>
    <s v="CT.ITU 1478"/>
    <n v="-1666.66"/>
    <n v="0"/>
    <n v="-863490.05"/>
    <s v="MIRNA MARIA PEDRO"/>
    <n v="-1666.66"/>
    <n v="1666.66"/>
    <n v="0"/>
    <d v="2024-03-01T00:00:00"/>
    <m/>
    <x v="0"/>
    <x v="0"/>
    <s v="2.11.01.01 - Terrenista"/>
    <m/>
    <s v="Terreno - Aquisição"/>
    <s v="Terreno"/>
    <x v="10"/>
  </r>
  <r>
    <s v="Jardins"/>
    <x v="72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1666.66"/>
    <d v="2024-03-21T00:00:00"/>
    <s v="CP"/>
    <s v="Pagamento MIRNA MARIA PEDRO"/>
    <s v="Pagamento"/>
    <s v="MIRNA MARIA PEDRO"/>
    <s v="CT.ITU 1478"/>
    <n v="-1666.66"/>
    <n v="0"/>
    <n v="-865156.71"/>
    <s v="MIRNA MARIA PEDRO"/>
    <n v="-1666.66"/>
    <n v="1666.66"/>
    <n v="0"/>
    <d v="2024-03-01T00:00:00"/>
    <m/>
    <x v="0"/>
    <x v="0"/>
    <s v="2.11.01.01 - Terrenista"/>
    <m/>
    <s v="Terreno - Aquisição"/>
    <s v="Terreno"/>
    <x v="10"/>
  </r>
  <r>
    <s v="Jardins"/>
    <x v="72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1666.66"/>
    <d v="2024-03-21T00:00:00"/>
    <s v="CP"/>
    <s v="Pagamento MIRNA MARIA PEDRO"/>
    <s v="Pagamento"/>
    <s v="MIRNA MARIA PEDRO"/>
    <s v="CT.ITU 1478"/>
    <n v="-1666.66"/>
    <n v="0"/>
    <n v="-866823.37"/>
    <s v="MIRNA MARIA PEDRO"/>
    <n v="-1666.66"/>
    <n v="1666.66"/>
    <n v="0"/>
    <d v="2024-03-01T00:00:00"/>
    <m/>
    <x v="0"/>
    <x v="0"/>
    <s v="2.11.01.01 - Terrenista"/>
    <m/>
    <s v="Terreno - Aquisição"/>
    <s v="Terreno"/>
    <x v="10"/>
  </r>
  <r>
    <s v="Jardins"/>
    <x v="72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1666.66"/>
    <d v="2024-03-21T00:00:00"/>
    <s v="CP"/>
    <s v="Pagamento MIRNA MARIA PEDRO"/>
    <s v="Pagamento"/>
    <s v="MIRNA MARIA PEDRO"/>
    <s v="CT.ITU 1478"/>
    <n v="-1666.66"/>
    <n v="0"/>
    <n v="-868490.03"/>
    <s v="MIRNA MARIA PEDRO"/>
    <n v="-1666.66"/>
    <n v="1666.66"/>
    <n v="0"/>
    <d v="2024-03-01T00:00:00"/>
    <m/>
    <x v="0"/>
    <x v="0"/>
    <s v="2.11.01.01 - Terrenista"/>
    <m/>
    <s v="Terreno - Aquisição"/>
    <s v="Terreno"/>
    <x v="10"/>
  </r>
  <r>
    <s v="Jardins"/>
    <x v="72"/>
    <s v="Itaú"/>
    <s v="51562-2"/>
    <s v="não"/>
    <s v="2 - SPE's"/>
    <s v="01/01/2023 até 16/05/2024"/>
    <s v="23 - NETCORP CONSOLACAO INCORPORACAO E EMPREENDIMENTO IMOBILIARIO SPE LTDA"/>
    <s v="51562-2 - CONSOLACAO ITAU"/>
    <n v="-13822.84"/>
    <s v="2301 - CONSOLACAO INCORPORAÇÃO"/>
    <s v="2.11.01.01 - Terrenista"/>
    <n v="1666.66"/>
    <d v="2024-03-21T00:00:00"/>
    <s v="CP"/>
    <s v="Pagamento MIRNA MARIA PEDRO"/>
    <s v="Pagamento"/>
    <s v="MIRNA MARIA PEDRO"/>
    <s v="CT.ITU 1478"/>
    <n v="-1666.66"/>
    <n v="0"/>
    <n v="-863490.05"/>
    <s v="MIRNA MARIA PEDRO"/>
    <n v="-1666.66"/>
    <n v="1666.66"/>
    <n v="0"/>
    <d v="2024-03-01T00:00:00"/>
    <m/>
    <x v="0"/>
    <x v="0"/>
    <s v="2.11.01.01 - Terrenista"/>
    <m/>
    <s v="Terreno - Aquisição"/>
    <s v="Terreno"/>
    <x v="10"/>
  </r>
  <r>
    <s v="Jardins"/>
    <x v="72"/>
    <s v="Itaú"/>
    <s v="51562-2"/>
    <s v="não"/>
    <s v="2 - SPE's"/>
    <s v="01/01/2023 até 16/05/2024"/>
    <s v="23 - NETCORP CONSOLACAO INCORPORACAO E EMPREENDIMENTO IMOBILIARIO SPE LTDA"/>
    <s v="51562-2 - CONSOLACAO ITAU"/>
    <n v="-13822.84"/>
    <s v="2301 - CONSOLACAO INCORPORAÇÃO"/>
    <s v="2.11.01.01 - Terrenista"/>
    <n v="1666.66"/>
    <d v="2024-03-21T00:00:00"/>
    <s v="CP"/>
    <s v="Pagamento MIRNA MARIA PEDRO"/>
    <s v="Pagamento"/>
    <s v="MIRNA MARIA PEDRO"/>
    <s v="CT.ITU 1478"/>
    <n v="-1666.66"/>
    <n v="0"/>
    <n v="-865156.71"/>
    <s v="MIRNA MARIA PEDRO"/>
    <n v="-1666.66"/>
    <n v="1666.66"/>
    <n v="0"/>
    <d v="2024-03-01T00:00:00"/>
    <m/>
    <x v="0"/>
    <x v="0"/>
    <s v="2.11.01.01 - Terrenista"/>
    <m/>
    <s v="Terreno - Aquisição"/>
    <s v="Terreno"/>
    <x v="10"/>
  </r>
  <r>
    <s v="Jardins"/>
    <x v="72"/>
    <s v="Itaú"/>
    <s v="51562-2"/>
    <s v="não"/>
    <s v="2 - SPE's"/>
    <s v="01/01/2023 até 16/05/2024"/>
    <s v="23 - NETCORP CONSOLACAO INCORPORACAO E EMPREENDIMENTO IMOBILIARIO SPE LTDA"/>
    <s v="51562-2 - CONSOLACAO ITAU"/>
    <n v="-13822.84"/>
    <s v="2301 - CONSOLACAO INCORPORAÇÃO"/>
    <s v="2.11.01.01 - Terrenista"/>
    <n v="1666.66"/>
    <d v="2024-03-21T00:00:00"/>
    <s v="CP"/>
    <s v="Pagamento MIRNA MARIA PEDRO"/>
    <s v="Pagamento"/>
    <s v="MIRNA MARIA PEDRO"/>
    <s v="CT.ITU 1478"/>
    <n v="-1666.66"/>
    <n v="0"/>
    <n v="-866823.37"/>
    <s v="MIRNA MARIA PEDRO"/>
    <n v="-1666.66"/>
    <n v="1666.66"/>
    <n v="0"/>
    <d v="2024-03-01T00:00:00"/>
    <m/>
    <x v="0"/>
    <x v="0"/>
    <s v="2.11.01.01 - Terrenista"/>
    <m/>
    <s v="Terreno - Aquisição"/>
    <s v="Terreno"/>
    <x v="10"/>
  </r>
  <r>
    <s v="Jardins"/>
    <x v="72"/>
    <s v="Itaú"/>
    <s v="51562-2"/>
    <s v="não"/>
    <s v="2 - SPE's"/>
    <s v="01/01/2023 até 16/05/2024"/>
    <s v="23 - NETCORP CONSOLACAO INCORPORACAO E EMPREENDIMENTO IMOBILIARIO SPE LTDA"/>
    <s v="51562-2 - CONSOLACAO ITAU"/>
    <n v="-13822.84"/>
    <s v="2301 - CONSOLACAO INCORPORAÇÃO"/>
    <s v="2.11.01.01 - Terrenista"/>
    <n v="1666.66"/>
    <d v="2024-03-21T00:00:00"/>
    <s v="CP"/>
    <s v="Pagamento MIRNA MARIA PEDRO"/>
    <s v="Pagamento"/>
    <s v="MIRNA MARIA PEDRO"/>
    <s v="CT.ITU 1478"/>
    <n v="-1666.66"/>
    <n v="0"/>
    <n v="-868490.03"/>
    <s v="MIRNA MARIA PEDRO"/>
    <n v="-1666.66"/>
    <n v="1666.66"/>
    <n v="0"/>
    <d v="2024-03-01T00:00:00"/>
    <m/>
    <x v="0"/>
    <x v="0"/>
    <s v="2.11.01.01 - Terrenista"/>
    <m/>
    <s v="Terreno - Aquisição"/>
    <s v="Terreno"/>
    <x v="10"/>
  </r>
  <r>
    <s v="Jardins"/>
    <x v="73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130.43"/>
    <d v="2024-03-22T00:00:00"/>
    <s v="CP"/>
    <s v="Pagamento ASSOCIACAO DOS REGISTRADORES IMOBILIARIOS DE SAO PAULO"/>
    <s v="Pagamento"/>
    <s v="ASSOCIACAO DOS REGISTRADORES IMOBILIARIOS DE SAO PAULO"/>
    <s v="FAT.011079668"/>
    <n v="-130.43"/>
    <n v="0"/>
    <n v="38929.18"/>
    <s v="ASSOCIACAO DOS REGISTRADORES IMOBILIARIOS DE SAO PAULO"/>
    <n v="-130.43"/>
    <n v="130.43"/>
    <n v="0"/>
    <d v="2024-03-01T00:00:00"/>
    <m/>
    <x v="0"/>
    <x v="0"/>
    <s v="2.11.01.07 - Cartório &amp; Escritura"/>
    <m/>
    <s v="Incorporação - Desp Legais, Tributos, Emolumentos"/>
    <s v="Incorporação"/>
    <x v="186"/>
  </r>
  <r>
    <s v="Jardins"/>
    <x v="73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44.41"/>
    <d v="2024-03-22T00:00:00"/>
    <s v="CP"/>
    <s v="Pagamento ASSOCIACAO DOS REGISTRADORES IMOBILIARIOS DE SAO PAULO"/>
    <s v="Pagamento"/>
    <s v="ASSOCIACAO DOS REGISTRADORES IMOBILIARIOS DE SAO PAULO"/>
    <s v="FAT.11062351"/>
    <n v="-44.41"/>
    <n v="0"/>
    <n v="39059.61"/>
    <s v="ASSOCIACAO DOS REGISTRADORES IMOBILIARIOS DE SAO PAULO"/>
    <n v="-44.41"/>
    <n v="44.41"/>
    <n v="0"/>
    <d v="2024-03-01T00:00:00"/>
    <m/>
    <x v="0"/>
    <x v="0"/>
    <s v="2.11.01.07 - Cartório &amp; Escritura"/>
    <m/>
    <s v="Incorporação - Desp Legais, Tributos, Emolumentos"/>
    <s v="Incorporação"/>
    <x v="187"/>
  </r>
  <r>
    <s v="Jardins"/>
    <x v="73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44.41"/>
    <d v="2024-03-22T00:00:00"/>
    <s v="CP"/>
    <s v="Pagamento ASSOCIACAO DOS REGISTRADORES IMOBILIARIOS DE SAO PAULO"/>
    <s v="Pagamento"/>
    <s v="ASSOCIACAO DOS REGISTRADORES IMOBILIARIOS DE SAO PAULO"/>
    <s v="FAT.11068615"/>
    <n v="-44.41"/>
    <n v="0"/>
    <n v="39148.43"/>
    <s v="ASSOCIACAO DOS REGISTRADORES IMOBILIARIOS DE SAO PAULO"/>
    <n v="-44.41"/>
    <n v="44.41"/>
    <n v="0"/>
    <d v="2024-03-01T00:00:00"/>
    <m/>
    <x v="0"/>
    <x v="0"/>
    <s v="2.11.01.07 - Cartório &amp; Escritura"/>
    <m/>
    <s v="Incorporação - Desp Legais, Tributos, Emolumentos"/>
    <s v="Incorporação"/>
    <x v="188"/>
  </r>
  <r>
    <s v="Jardins"/>
    <x v="73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44.41"/>
    <d v="2024-03-22T00:00:00"/>
    <s v="CP"/>
    <s v="Pagamento ASSOCIACAO DOS REGISTRADORES IMOBILIARIOS DE SAO PAULO"/>
    <s v="Pagamento"/>
    <s v="ASSOCIACAO DOS REGISTRADORES IMOBILIARIOS DE SAO PAULO"/>
    <s v="FAT.11068657"/>
    <n v="-44.41"/>
    <n v="0"/>
    <n v="39104.019999999997"/>
    <s v="ASSOCIACAO DOS REGISTRADORES IMOBILIARIOS DE SAO PAULO"/>
    <n v="-44.41"/>
    <n v="44.41"/>
    <n v="0"/>
    <d v="2024-03-01T00:00:00"/>
    <m/>
    <x v="0"/>
    <x v="0"/>
    <s v="2.11.01.07 - Cartório &amp; Escritura"/>
    <m/>
    <s v="Incorporação - Desp Legais, Tributos, Emolumentos"/>
    <s v="Incorporação"/>
    <x v="189"/>
  </r>
  <r>
    <s v="Jardins"/>
    <x v="74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44.41"/>
    <d v="2024-03-25T00:00:00"/>
    <s v="CP"/>
    <s v="Pagamento ASSOCIACAO DOS REGISTRADORES IMOBILIARIOS DE SAO PAULO"/>
    <s v="Pagamento"/>
    <s v="ASSOCIACAO DOS REGISTRADORES IMOBILIARIOS DE SAO PAULO"/>
    <s v="FAT.11062388"/>
    <n v="-44.41"/>
    <n v="0"/>
    <n v="38884.769999999997"/>
    <s v="ASSOCIACAO DOS REGISTRADORES IMOBILIARIOS DE SAO PAULO"/>
    <n v="-44.41"/>
    <n v="44.41"/>
    <n v="0"/>
    <d v="2024-03-01T00:00:00"/>
    <m/>
    <x v="0"/>
    <x v="0"/>
    <s v="2.11.01.07 - Cartório &amp; Escritura"/>
    <m/>
    <s v="Incorporação - Desp Legais, Tributos, Emolumentos"/>
    <s v="Incorporação"/>
    <x v="190"/>
  </r>
  <r>
    <s v="Jardins"/>
    <x v="75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1.01.09 - Custos com Cartórios e Escritura"/>
    <n v="22.91"/>
    <d v="2024-03-26T00:00:00"/>
    <s v="CP"/>
    <s v="Pagamento ASSOCIACAO DOS REGISTRADORES IMOBILIARIOS DE SAO PAULO"/>
    <s v="Pagamento"/>
    <s v="ASSOCIACAO DOS REGISTRADORES IMOBILIARIOS DE SAO PAULO"/>
    <s v="FAT.11111301"/>
    <n v="-22.91"/>
    <n v="0"/>
    <n v="38795.93"/>
    <s v="ASSOCIACAO DOS REGISTRADORES IMOBILIARIOS DE SAO PAULO"/>
    <n v="-22.91"/>
    <n v="22.91"/>
    <n v="0"/>
    <d v="2024-03-01T00:00:00"/>
    <m/>
    <x v="0"/>
    <x v="0"/>
    <s v="2.01.01.09 - Custos com Cartórios e Escritura"/>
    <m/>
    <s v="Terreno - Taxas e Emolumentos"/>
    <s v="Terreno"/>
    <x v="191"/>
  </r>
  <r>
    <s v="Jardins"/>
    <x v="75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1.01.09 - Custos com Cartórios e Escritura"/>
    <n v="65.930000000000007"/>
    <d v="2024-03-26T00:00:00"/>
    <s v="CP"/>
    <s v="Pagamento ASSOCIACAO DOS REGISTRADORES IMOBILIARIOS DE SAO PAULO"/>
    <s v="Pagamento"/>
    <s v="ASSOCIACAO DOS REGISTRADORES IMOBILIARIOS DE SAO PAULO"/>
    <s v="FAT.11112656"/>
    <n v="-65.930000000000007"/>
    <n v="0"/>
    <n v="38818.839999999997"/>
    <s v="ASSOCIACAO DOS REGISTRADORES IMOBILIARIOS DE SAO PAULO"/>
    <n v="-65.930000000000007"/>
    <n v="65.930000000000007"/>
    <n v="0"/>
    <d v="2024-03-01T00:00:00"/>
    <m/>
    <x v="0"/>
    <x v="0"/>
    <s v="2.01.01.09 - Custos com Cartórios e Escritura"/>
    <m/>
    <s v="Terreno - Taxas e Emolumentos"/>
    <s v="Terreno"/>
    <x v="192"/>
  </r>
  <r>
    <s v="Jardins"/>
    <x v="76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86.08"/>
    <d v="2024-03-28T00:00:00"/>
    <s v="CP"/>
    <s v="Pagamento 13 CARTORIO DE REGISTRO CIVIL DO BUTANTA"/>
    <s v="Pagamento"/>
    <s v="13 CARTORIO DE REGISTRO CIVIL DO BUTANTA"/>
    <s v="FAT.280324."/>
    <n v="-86.08"/>
    <n v="0"/>
    <n v="-11316.1"/>
    <s v="13 CARTORIO DE REGISTRO CIVIL DO BUTANTA"/>
    <n v="-86.08"/>
    <n v="86.08"/>
    <n v="0"/>
    <d v="2024-03-01T00:00:00"/>
    <m/>
    <x v="0"/>
    <x v="0"/>
    <s v="2.11.01.07 - Cartório &amp; Escritura"/>
    <m/>
    <s v="Incorporação - Desp Legais, Tributos, Emolumentos"/>
    <s v="Incorporação"/>
    <x v="193"/>
  </r>
  <r>
    <s v="Jardins"/>
    <x v="76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1.01.09 - Custos com Cartórios e Escritura"/>
    <n v="65.930000000000007"/>
    <d v="2024-03-28T00:00:00"/>
    <s v="CP"/>
    <s v="Pagamento ASSOCIACAO DOS REGISTRADORES IMOBILIARIOS DE SAO PAULO"/>
    <s v="Pagamento"/>
    <s v="ASSOCIACAO DOS REGISTRADORES IMOBILIARIOS DE SAO PAULO"/>
    <s v="FAT.11133101"/>
    <n v="-65.930000000000007"/>
    <n v="0"/>
    <n v="55595.06"/>
    <s v="ASSOCIACAO DOS REGISTRADORES IMOBILIARIOS DE SAO PAULO"/>
    <n v="-65.930000000000007"/>
    <n v="65.930000000000007"/>
    <n v="0"/>
    <d v="2024-03-01T00:00:00"/>
    <m/>
    <x v="0"/>
    <x v="0"/>
    <s v="2.01.01.09 - Custos com Cartórios e Escritura"/>
    <m/>
    <s v="Terreno - Taxas e Emolumentos"/>
    <s v="Terreno"/>
    <x v="194"/>
  </r>
  <r>
    <s v="Jardins"/>
    <x v="76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22.91"/>
    <d v="2024-03-28T00:00:00"/>
    <s v="CP"/>
    <s v="Pagamento ASSOCIACAO DOS REGISTRADORES IMOBILIARIOS DE SAO PAULO"/>
    <s v="Pagamento"/>
    <s v="ASSOCIACAO DOS REGISTRADORES IMOBILIARIOS DE SAO PAULO"/>
    <s v="FAT.11133132"/>
    <n v="-22.91"/>
    <n v="0"/>
    <n v="55660.99"/>
    <s v="ASSOCIACAO DOS REGISTRADORES IMOBILIARIOS DE SAO PAULO"/>
    <n v="-22.91"/>
    <n v="22.91"/>
    <n v="0"/>
    <d v="2024-03-01T00:00:00"/>
    <m/>
    <x v="0"/>
    <x v="0"/>
    <s v="2.11.01.07 - Cartório &amp; Escritura"/>
    <m/>
    <s v="Incorporação - Desp Legais, Tributos, Emolumentos"/>
    <s v="Incorporação"/>
    <x v="195"/>
  </r>
  <r>
    <s v="Jardins"/>
    <x v="76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86.08"/>
    <d v="2024-03-28T00:00:00"/>
    <s v="CP"/>
    <s v="Pagamento DECIMO QUARTO TABELIONATO DE NOTAS"/>
    <s v="Pagamento"/>
    <s v="DECIMO QUARTO TABELIONATO DE NOTAS"/>
    <s v="FAT.280324"/>
    <n v="-86.08"/>
    <n v="0"/>
    <n v="-11230.02"/>
    <s v="DECIMO QUARTO TABELIONATO DE NOTAS"/>
    <n v="-86.08"/>
    <n v="86.08"/>
    <n v="0"/>
    <d v="2024-03-01T00:00:00"/>
    <m/>
    <x v="0"/>
    <x v="0"/>
    <s v="2.11.01.07 - Cartório &amp; Escritura"/>
    <m/>
    <s v="Incorporação - Desp Legais, Tributos, Emolumentos"/>
    <s v="Incorporação"/>
    <x v="196"/>
  </r>
  <r>
    <s v="Jardins"/>
    <x v="76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1.23 - Coordenação e Compatibilização"/>
    <n v="3750"/>
    <d v="2024-03-28T00:00:00"/>
    <s v="CP"/>
    <s v="Pagamento ESTUDIO FAVO ARQUITETURA LTDA"/>
    <s v="Pagamento"/>
    <s v="ESTUDIO FAVO ARQUITETURA LTDA"/>
    <s v="NFSE.001213"/>
    <n v="-3750"/>
    <n v="0"/>
    <n v="-11143.94"/>
    <s v="ESTUDIO FAVO ARQUITETURA LTDA"/>
    <n v="-3750"/>
    <n v="3750"/>
    <n v="0"/>
    <d v="2024-03-01T00:00:00"/>
    <m/>
    <x v="0"/>
    <x v="0"/>
    <s v="2.13.01.23 - Coordenação e Compatibilização"/>
    <m/>
    <s v="Incorporação - Projetos"/>
    <s v="Incorporação"/>
    <x v="197"/>
  </r>
  <r>
    <s v="Jardins"/>
    <x v="76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4 - Aluguel"/>
    <n v="35000"/>
    <d v="2024-03-28T00:00:00"/>
    <s v="CP"/>
    <s v="Pagamento FRAMA COMERCIO DE MATERIAIS PARA CONSTRUCAO EIRELI"/>
    <s v="Pagamento"/>
    <s v="FRAMA COMERCIO DE MATERIAIS PARA CONSTRUCAO EIRELI"/>
    <s v="REC.ALUGUEL"/>
    <n v="-35000"/>
    <n v="0"/>
    <n v="3795.93"/>
    <s v="FRAMA COMERCIO DE MATERIAIS PARA CONSTRUCAO EIRELI"/>
    <n v="-35000"/>
    <n v="35000"/>
    <n v="0"/>
    <d v="2024-03-01T00:00:00"/>
    <m/>
    <x v="0"/>
    <x v="0"/>
    <s v="2.11.01.04 - Aluguel"/>
    <m/>
    <s v="Terreno - Despesas"/>
    <s v="Terreno"/>
    <x v="106"/>
  </r>
  <r>
    <s v="Jardins"/>
    <x v="76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4.03.07 - Despesas com Cartórios e Legalizações"/>
    <n v="2000"/>
    <d v="2024-03-28T00:00:00"/>
    <s v="CP"/>
    <s v="Pagamento MAURICIA ALBUQUERQUE MACEDO ME"/>
    <s v="Pagamento"/>
    <s v="MAURICIA ALBUQUERQUE MACEDO ME"/>
    <s v="NFSE.000405"/>
    <n v="-2000"/>
    <n v="0"/>
    <n v="-14316.1"/>
    <s v="MAURICIA ALBUQUERQUE MACEDO ME"/>
    <n v="-2000"/>
    <n v="2000"/>
    <n v="0"/>
    <d v="2024-03-01T00:00:00"/>
    <m/>
    <x v="0"/>
    <x v="0"/>
    <s v="2.04.03.07 - Despesas com Cartórios e Legalizações"/>
    <m/>
    <s v="Incorporação - Desp Legais, Tributos, Emolumentos"/>
    <s v="Incorporação"/>
    <x v="198"/>
  </r>
  <r>
    <s v="Jardins"/>
    <x v="76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4.03.07 - Despesas com Cartórios e Legalizações"/>
    <n v="1000"/>
    <d v="2024-03-28T00:00:00"/>
    <s v="CP"/>
    <s v="Pagamento MAURICIA ALBUQUERQUE MACEDO ME"/>
    <s v="Pagamento"/>
    <s v="MAURICIA ALBUQUERQUE MACEDO ME"/>
    <s v="NFSE.000408"/>
    <n v="-1000"/>
    <n v="0"/>
    <n v="-12316.1"/>
    <s v="MAURICIA ALBUQUERQUE MACEDO ME"/>
    <n v="-1000"/>
    <n v="1000"/>
    <n v="0"/>
    <d v="2024-03-01T00:00:00"/>
    <m/>
    <x v="0"/>
    <x v="0"/>
    <s v="2.04.03.07 - Despesas com Cartórios e Legalizações"/>
    <m/>
    <s v="Incorporação - Desp Legais, Tributos, Emolumentos"/>
    <s v="Incorporação"/>
    <x v="199"/>
  </r>
  <r>
    <s v="Jardins"/>
    <x v="76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1.16 - Instalações"/>
    <n v="11900"/>
    <d v="2024-03-28T00:00:00"/>
    <s v="CP"/>
    <s v="Pagamento REWALD ENGENHARIA LTDA"/>
    <s v="Pagamento"/>
    <s v="REWALD ENGENHARIA LTDA"/>
    <s v="NFSE.003688"/>
    <n v="-11900"/>
    <n v="0"/>
    <n v="-8104.07"/>
    <s v="REWALD ENGENHARIA LTDA"/>
    <n v="-11900"/>
    <n v="11900"/>
    <n v="0"/>
    <d v="2024-03-01T00:00:00"/>
    <m/>
    <x v="0"/>
    <x v="0"/>
    <s v="2.13.01.16 - Instalações"/>
    <m/>
    <s v="Incorporação - Projetos"/>
    <s v="Incorporação"/>
    <x v="200"/>
  </r>
  <r>
    <s v="Jardins"/>
    <x v="76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1 - (-) Retenção de IR - Terceiros"/>
    <n v="178.5"/>
    <d v="2024-03-28T00:00:00"/>
    <s v="CP"/>
    <s v="Retenção impostos IR 1708 / REWALD ENGENHARIA LTDA"/>
    <s v="Retenção impostos"/>
    <s v="IR 1708 / REWALD ENGENHARIA LTDA"/>
    <s v="NFSE.003688"/>
    <n v="0"/>
    <n v="178.5"/>
    <n v="-7925.57"/>
    <s v="REWALD ENGENHARIA LTDA"/>
    <n v="178.5"/>
    <n v="178.5"/>
    <n v="0"/>
    <d v="2024-03-01T00:00:00"/>
    <m/>
    <x v="0"/>
    <x v="0"/>
    <s v="2.09.01.01 - (-) Retenção de IR - Terceiros"/>
    <m/>
    <s v="Incorporação - Projetos"/>
    <s v="Incorporação"/>
    <x v="200"/>
  </r>
  <r>
    <s v="Jardins"/>
    <x v="76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4 - (-) Retenção de PIS/Cofins/CSLL - Terceiros"/>
    <n v="531.63"/>
    <d v="2024-03-28T00:00:00"/>
    <s v="CP"/>
    <s v="Retenção impostos CSRF / REWALD ENGENHARIA LTDA"/>
    <s v="Retenção impostos"/>
    <s v="CSRF / REWALD ENGENHARIA LTDA"/>
    <s v="NFSE.003688"/>
    <n v="0"/>
    <n v="531.63"/>
    <n v="-7393.94"/>
    <s v="REWALD ENGENHARIA LTDA"/>
    <n v="531.63"/>
    <n v="531.63"/>
    <n v="0"/>
    <d v="2024-03-01T00:00:00"/>
    <m/>
    <x v="0"/>
    <x v="0"/>
    <s v="2.09.01.04 - (-) Retenção de PIS/Cofins/CSLL - Terceiros"/>
    <m/>
    <s v="Incorporação - Projetos"/>
    <s v="Incorporação"/>
    <x v="200"/>
  </r>
  <r>
    <s v="Jardins"/>
    <x v="76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5.01.01 - Entradas de Aportes de Sócios / Investidores"/>
    <n v="70000"/>
    <d v="2024-03-28T00:00:00"/>
    <s v="BC"/>
    <s v="Recebimento TED 237.3396.NC H E E P"/>
    <s v="Recebimento"/>
    <s v="TED 237.3396.NC H E E P"/>
    <s v="APOR.2803"/>
    <n v="0"/>
    <n v="70000"/>
    <n v="55683.9"/>
    <s v="TED 237.3396.NC H E E P"/>
    <n v="70000"/>
    <n v="70000"/>
    <n v="0"/>
    <d v="2024-03-01T00:00:00"/>
    <m/>
    <x v="0"/>
    <x v="0"/>
    <s v="1.05.01.01 - Entradas de Aportes de Sócios / Investidores"/>
    <m/>
    <s v="Crédito - NC Holding"/>
    <s v="Aportes"/>
    <x v="201"/>
  </r>
  <r>
    <s v="Jardins"/>
    <x v="77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1109.54"/>
    <d v="2024-04-02T00:00:00"/>
    <s v="CP"/>
    <s v="Pagamento 13 OFICIAL DE REGISTRO DE IMOVEIS DA CAPITAL"/>
    <s v="Pagamento"/>
    <s v="13 OFICIAL DE REGISTRO DE IMOVEIS DA CAPITAL"/>
    <s v="FAT.63044824"/>
    <n v="-1109.54"/>
    <n v="0"/>
    <n v="54485.52"/>
    <s v="13 OFICIAL DE REGISTRO DE IMOVEIS DA CAPITAL"/>
    <n v="-1109.54"/>
    <n v="1109.54"/>
    <n v="0"/>
    <d v="2024-04-01T00:00:00"/>
    <m/>
    <x v="1"/>
    <x v="2"/>
    <s v="2.11.01.07 - Cartório &amp; Escritura"/>
    <s v="DESPESAS COM CARTORIOS"/>
    <s v="Incorporação - Desp Legais, Tributos, Emolumentos"/>
    <s v="Incorporação"/>
    <x v="202"/>
  </r>
  <r>
    <s v="Jardins"/>
    <x v="77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20.01.07 - Tarifas Bancarias"/>
    <n v="2.7"/>
    <d v="2024-04-02T00:00:00"/>
    <s v="CX"/>
    <s v="Pag. tarifa TED TAR C/C SISPAG"/>
    <s v="Pag. tarifa conta"/>
    <s v="AR C/C SISPAG"/>
    <s v="TAR.20240402003"/>
    <n v="-2.7"/>
    <n v="0"/>
    <n v="4916088.51"/>
    <s v="AR C/C SISPAG"/>
    <n v="-2.7"/>
    <n v="2.7"/>
    <n v="0"/>
    <d v="2024-04-01T00:00:00"/>
    <m/>
    <x v="0"/>
    <x v="0"/>
    <s v="2.20.01.07 - Tarifas Bancarias"/>
    <m/>
    <s v="Tarifas / Taxas"/>
    <s v="Desp Financeiras"/>
    <x v="203"/>
  </r>
  <r>
    <s v="Jardins"/>
    <x v="77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20.01.07 - Tarifas Bancarias"/>
    <n v="49.92"/>
    <d v="2024-04-02T00:00:00"/>
    <s v="CX"/>
    <s v="Pag. tarifa TED TAR TED SISPAG"/>
    <s v="Pag. tarifa conta"/>
    <s v="AR TED SISPAG"/>
    <s v="TAR.20240402004"/>
    <n v="-49.92"/>
    <n v="0"/>
    <n v="4916038.59"/>
    <s v="AR TED SISPAG"/>
    <n v="-49.92"/>
    <n v="49.92"/>
    <n v="0"/>
    <d v="2024-04-01T00:00:00"/>
    <m/>
    <x v="0"/>
    <x v="0"/>
    <s v="2.20.01.07 - Tarifas Bancarias"/>
    <m/>
    <s v="Tarifas / Taxas"/>
    <s v="Desp Financeiras"/>
    <x v="204"/>
  </r>
  <r>
    <s v="Jardins"/>
    <x v="77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22.91"/>
    <d v="2024-04-02T00:00:00"/>
    <s v="CP"/>
    <s v="Pagamento ASSOCIACAO DOS REGISTRADORES IMOBILIARIOS DE SAO PAULO"/>
    <s v="Pagamento"/>
    <s v="ASSOCIACAO DOS REGISTRADORES IMOBILIARIOS DE SAO PAULO"/>
    <s v="FAT.11169857"/>
    <n v="-22.91"/>
    <n v="0"/>
    <n v="54462.61"/>
    <s v="ASSOCIACAO DOS REGISTRADORES IMOBILIARIOS DE SAO PAULO"/>
    <n v="-22.91"/>
    <n v="22.91"/>
    <n v="0"/>
    <d v="2024-04-01T00:00:00"/>
    <m/>
    <x v="2"/>
    <x v="2"/>
    <s v="2.11.01.07 - Cartório &amp; Escritura"/>
    <s v="DESPESAS COM CARTORIOS"/>
    <s v="Incorporação - Desp Legais, Tributos, Emolumentos"/>
    <s v="Incorporação"/>
    <x v="205"/>
  </r>
  <r>
    <s v="Jardins"/>
    <x v="77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5.01.01 - Entradas de Aportes de Sócios / Investidores"/>
    <n v="4861628.5999999996"/>
    <d v="2024-04-02T00:00:00"/>
    <s v="CR"/>
    <s v="Recebimento NC HOLDING EMPREENDIMENTOS E PARTICIPACOES LTDA"/>
    <s v="Recebimento"/>
    <s v="NC HOLDING EMPREENDIMENTOS E PARTICIPACOES LTDA"/>
    <s v="APOR.APORTE 020424"/>
    <n v="0"/>
    <n v="4861628.5999999996"/>
    <n v="4916091.21"/>
    <s v="NC HOLDING EMPREENDIMENTOS E PARTICIPACOES LTDA"/>
    <n v="4861628.5999999996"/>
    <n v="4861628.5999999996"/>
    <n v="0"/>
    <d v="2024-04-01T00:00:00"/>
    <m/>
    <x v="0"/>
    <x v="0"/>
    <s v="1.05.01.01 - Entradas de Aportes de Sócios / Investidores"/>
    <m/>
    <s v="Crédito - NC Holding"/>
    <s v="Aportes"/>
    <x v="206"/>
  </r>
  <r>
    <s v="Jardins"/>
    <x v="77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20.01.07 - Tarifas Bancarias"/>
    <n v="73"/>
    <d v="2024-04-02T00:00:00"/>
    <s v="CX"/>
    <s v="Pag. tarifa conta TAR MANUT CONTA 03/24"/>
    <s v="Pag. tarifa conta"/>
    <s v="TAR MANUT CONTA 03/24"/>
    <s v="TAR.20240402006"/>
    <n v="-73"/>
    <n v="0"/>
    <n v="4915965.59"/>
    <s v="TAR MANUT CONTA 03/24"/>
    <n v="-73"/>
    <n v="73"/>
    <n v="0"/>
    <d v="2024-04-01T00:00:00"/>
    <m/>
    <x v="0"/>
    <x v="0"/>
    <s v="2.20.01.07 - Tarifas Bancarias"/>
    <m/>
    <s v="Tarifas / Taxas"/>
    <s v="Desp Financeiras"/>
    <x v="207"/>
  </r>
  <r>
    <s v="Jardins"/>
    <x v="77"/>
    <s v="Itaú"/>
    <s v="51562-2"/>
    <s v="não"/>
    <s v="2 - SPE's"/>
    <s v="01/01/2023 até 16/05/2024"/>
    <s v="23 - NETCORP CONSOLACAO INCORPORACAO E EMPREENDIMENTO IMOBILIARIO SPE LTDA"/>
    <s v="51562-2 - CONSOLACAO ITAU"/>
    <n v="0"/>
    <s v="2301 - CONSOLACAO INCORPORAÇÃO"/>
    <s v="2.20.01.07 - Tarifas Bancarias"/>
    <n v="1.5"/>
    <d v="2024-04-02T00:00:00"/>
    <s v="CX"/>
    <s v="Pag. tarifa TAR PIX PGTO TRANSF"/>
    <s v="Pag. tarifa conta"/>
    <s v="TAR PIX PGTO TRANSF"/>
    <s v="ajuste"/>
    <n v="-1.5"/>
    <n v="0"/>
    <n v="4915965.59"/>
    <s v="TAR PIX PGTO TRANSF"/>
    <n v="-1.5"/>
    <n v="1.5"/>
    <n v="0"/>
    <d v="2024-04-01T00:00:00"/>
    <m/>
    <x v="0"/>
    <x v="0"/>
    <s v="2.20.01.07 - Tarifas Bancarias"/>
    <m/>
    <s v="Tarifas / Taxas"/>
    <s v="Desp Financeiras"/>
    <x v="208"/>
  </r>
  <r>
    <s v="Jardins"/>
    <x v="77"/>
    <s v="Itaú Centralizadora"/>
    <s v="18593-7"/>
    <s v="não"/>
    <s v="2  SPE's"/>
    <s v="01/02/2024 até 31/05/2024"/>
    <s v="COMPANHIA PROV DE SECURITIZACA"/>
    <s v="18593-7 - Centralizadora"/>
    <n v="0"/>
    <m/>
    <s v="-"/>
    <n v="3546709"/>
    <d v="2024-04-02T00:00:00"/>
    <m/>
    <s v="DI  APLICACAO CDB"/>
    <s v="Extrato Bancário"/>
    <s v="DI  APLICACAO CDB"/>
    <m/>
    <n v="-3546709"/>
    <n v="0"/>
    <m/>
    <s v="DI  APLICACAO CDB"/>
    <n v="-3546709"/>
    <n v="3546709"/>
    <n v="0"/>
    <d v="2024-04-01T00:00:00"/>
    <m/>
    <x v="0"/>
    <x v="1"/>
    <s v="-"/>
    <m/>
    <s v="Aplicação / Resgate"/>
    <s v="Aplicação / Resgate"/>
    <x v="209"/>
  </r>
  <r>
    <s v="Jardins"/>
    <x v="77"/>
    <s v="Itaú Centralizadora"/>
    <s v="18593-7"/>
    <s v="não"/>
    <s v="2  SPE's"/>
    <s v="01/02/2024 até 31/05/2024"/>
    <s v="COMPANHIA PROV DE SECURITIZACA"/>
    <s v="18593-7 - Centralizadora"/>
    <n v="0"/>
    <m/>
    <s v="-"/>
    <n v="6104000"/>
    <d v="2024-04-02T00:00:00"/>
    <m/>
    <s v="DI  APLICACAO CDB"/>
    <s v="Extrato Bancário"/>
    <s v="DI  APLICACAO CDB"/>
    <m/>
    <n v="-6104000"/>
    <n v="0"/>
    <m/>
    <s v="DI  APLICACAO CDB"/>
    <n v="-6104000"/>
    <n v="6104000"/>
    <n v="0"/>
    <d v="2024-04-01T00:00:00"/>
    <m/>
    <x v="0"/>
    <x v="1"/>
    <s v="-"/>
    <m/>
    <s v="Aplicação / Resgate"/>
    <s v="Aplicação / Resgate"/>
    <x v="209"/>
  </r>
  <r>
    <s v="Jardins"/>
    <x v="77"/>
    <s v="Itaú Centralizadora"/>
    <s v="18593-7"/>
    <s v="não"/>
    <s v="2  SPE's"/>
    <s v="01/02/2024 até 31/05/2024"/>
    <s v="COMPANHIA PROV DE SECURITIZACA"/>
    <s v="18593-7 - Centralizadora"/>
    <n v="0"/>
    <m/>
    <s v="-"/>
    <n v="4400956"/>
    <d v="2024-04-02T00:00:00"/>
    <m/>
    <s v="DI  APLICACAO CDB"/>
    <s v="Extrato Bancário"/>
    <s v="DI  APLICACAO CDB"/>
    <m/>
    <n v="-4400956"/>
    <n v="0"/>
    <m/>
    <s v="DI  APLICACAO CDB"/>
    <n v="-4400956"/>
    <n v="4400956"/>
    <n v="0"/>
    <d v="2024-04-01T00:00:00"/>
    <m/>
    <x v="0"/>
    <x v="1"/>
    <s v="-"/>
    <m/>
    <s v="Aplicação / Resgate"/>
    <s v="Aplicação / Resgate"/>
    <x v="209"/>
  </r>
  <r>
    <s v="Jardins"/>
    <x v="77"/>
    <s v="Itaú Centralizadora"/>
    <s v="18593-7"/>
    <s v="não"/>
    <s v="2  SPE's"/>
    <s v="01/02/2024 até 31/05/2024"/>
    <s v="COMPANHIA PROV DE SECURITIZACA"/>
    <s v="18593-7 - Centralizadora"/>
    <n v="0"/>
    <m/>
    <s v="-"/>
    <n v="100000"/>
    <d v="2024-04-02T00:00:00"/>
    <m/>
    <s v="DI  APLICACAO CDB"/>
    <s v="Extrato Bancário"/>
    <s v="DI  APLICACAO CDB"/>
    <m/>
    <n v="-100000"/>
    <n v="0"/>
    <m/>
    <s v="DI  APLICACAO CDB"/>
    <n v="-100000"/>
    <n v="100000"/>
    <n v="0"/>
    <d v="2024-04-01T00:00:00"/>
    <m/>
    <x v="0"/>
    <x v="1"/>
    <s v="-"/>
    <m/>
    <s v="Aplicação / Resgate"/>
    <s v="Aplicação / Resgate"/>
    <x v="209"/>
  </r>
  <r>
    <s v="Jardins"/>
    <x v="77"/>
    <s v="Itaú Centralizadora"/>
    <s v="18593-7"/>
    <s v="não"/>
    <s v="2  SPE's"/>
    <s v="01/02/2024 até 31/05/2024"/>
    <s v="COMPANHIA PROV DE SECURITIZACA"/>
    <s v="18593-7 - Centralizadora"/>
    <n v="0"/>
    <m/>
    <s v="-"/>
    <n v="31504944"/>
    <d v="2024-04-02T00:00:00"/>
    <m/>
    <s v="PLU APLICACAO CDB"/>
    <s v="Extrato Bancário"/>
    <s v="PLU APLICACAO CDB"/>
    <m/>
    <n v="-31504944"/>
    <n v="0"/>
    <m/>
    <s v="PLU APLICACAO CDB"/>
    <n v="-31504944"/>
    <n v="31504944"/>
    <n v="0"/>
    <d v="2024-04-01T00:00:00"/>
    <m/>
    <x v="0"/>
    <x v="1"/>
    <s v="-"/>
    <m/>
    <s v="Aplicação / Resgate"/>
    <s v="Aplicação / Resgate"/>
    <x v="210"/>
  </r>
  <r>
    <s v="Jardins"/>
    <x v="77"/>
    <s v="Itaú Centralizadora"/>
    <s v="18593-7"/>
    <s v="não"/>
    <s v="2  SPE's"/>
    <s v="01/02/2024 até 31/05/2024"/>
    <s v="COMPANHIA PROV DE SECURITIZACA"/>
    <s v="18593-7 - Centralizadora"/>
    <n v="0"/>
    <m/>
    <s v="-"/>
    <n v="46054000"/>
    <d v="2024-04-02T00:00:00"/>
    <m/>
    <s v="CERT RECEBIVEIS IMOBIL"/>
    <s v="Extrato Bancário"/>
    <s v="CERT RECEBIVEIS IMOBIL"/>
    <m/>
    <n v="0"/>
    <n v="46054000"/>
    <m/>
    <s v="CERT RECEBIVEIS IMOBIL"/>
    <n v="46054000"/>
    <n v="46054000"/>
    <n v="0"/>
    <d v="2024-04-01T00:00:00"/>
    <m/>
    <x v="0"/>
    <x v="1"/>
    <s v="-"/>
    <m/>
    <s v="CRI - Emissão"/>
    <s v="CRI - Emissão"/>
    <x v="211"/>
  </r>
  <r>
    <s v="Jardins"/>
    <x v="77"/>
    <s v="Itaú Centralizadora"/>
    <s v="18593-7"/>
    <s v="não"/>
    <s v="2  SPE's"/>
    <s v="01/02/2024 até 31/05/2024"/>
    <s v="COMPANHIA PROV DE SECURITIZACA"/>
    <s v="18593-7 - Centralizadora"/>
    <n v="0"/>
    <m/>
    <s v="-"/>
    <n v="397317"/>
    <d v="2024-04-02T00:00:00"/>
    <m/>
    <s v="APL APLIC AUT MAIS"/>
    <s v="Extrato Bancário"/>
    <s v="APL APLIC AUT MAIS"/>
    <m/>
    <n v="-397317"/>
    <n v="0"/>
    <m/>
    <s v="APL APLIC AUT MAIS"/>
    <n v="-397317"/>
    <n v="397317"/>
    <n v="0"/>
    <d v="2024-04-01T00:00:00"/>
    <m/>
    <x v="0"/>
    <x v="1"/>
    <s v="-"/>
    <m/>
    <s v="Aplicação / Resgate"/>
    <s v="Aplicação / Resgate"/>
    <x v="212"/>
  </r>
  <r>
    <s v="Jardins"/>
    <x v="77"/>
    <s v="Itaú Centralizadora"/>
    <s v="18593-7"/>
    <s v="não"/>
    <s v="2  SPE's"/>
    <s v="01/02/2024 até 31/05/2024"/>
    <s v="COMPANHIA PROV DE SECURITIZACA"/>
    <s v="18593-7 - Centralizadora"/>
    <n v="0"/>
    <m/>
    <s v="-"/>
    <n v="73"/>
    <d v="2024-04-02T00:00:00"/>
    <m/>
    <s v="TAR MANUT CONTA 02/24"/>
    <s v="Extrato Bancário"/>
    <s v="TAR MANUT CONTA 02/24"/>
    <m/>
    <n v="-73"/>
    <n v="0"/>
    <m/>
    <s v="TAR MANUT CONTA 02/24"/>
    <n v="-73"/>
    <n v="73"/>
    <n v="0"/>
    <d v="2024-04-01T00:00:00"/>
    <m/>
    <x v="0"/>
    <x v="1"/>
    <s v="-"/>
    <m/>
    <s v="Tarifas / Taxas"/>
    <s v="Desp Financeiras"/>
    <x v="213"/>
  </r>
  <r>
    <s v="Jardins"/>
    <x v="78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2.07 - Taxas Municipalidades"/>
    <n v="845"/>
    <d v="2024-04-03T00:00:00"/>
    <s v="CP"/>
    <s v="Pagamento PREFEITURA DA CIDADE DE SÃO PAULO - DAMSP"/>
    <s v="Pagamento"/>
    <s v="PREFEITURA DA CIDADE DE SÃO PAULO - DAMSP"/>
    <s v="FAT.48942024000035"/>
    <n v="-845"/>
    <n v="0"/>
    <n v="4013670.83"/>
    <s v="PREFEITURA DA CIDADE DE SÃO PAULO - DAMSP"/>
    <n v="-845"/>
    <n v="845"/>
    <n v="0"/>
    <d v="2024-04-01T00:00:00"/>
    <m/>
    <x v="3"/>
    <x v="2"/>
    <s v="2.13.02.07 - Taxas Municipalidades"/>
    <s v="TAXAS DE MUNICIPALIDADES"/>
    <s v="Incorporação - Desp Legais, Tributos, Emolumentos"/>
    <s v="Incorporação"/>
    <x v="214"/>
  </r>
  <r>
    <s v="Jardins"/>
    <x v="78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377475.45"/>
    <d v="2024-04-03T00:00:00"/>
    <s v="CP"/>
    <s v="Pagamento PREFEITURA DA CIDADE DE SÃO PAULO - DAMSP"/>
    <s v="Pagamento"/>
    <s v="PREFEITURA DA CIDADE DE SÃO PAULO - DAMSP"/>
    <s v="FAT.552211915"/>
    <n v="-377475.45"/>
    <n v="0"/>
    <n v="4113894.31"/>
    <s v="PREFEITURA DA CIDADE DE SÃO PAULO - DAMSP"/>
    <n v="-377475.45"/>
    <n v="377475.45"/>
    <n v="0"/>
    <d v="2024-04-01T00:00:00"/>
    <m/>
    <x v="4"/>
    <x v="2"/>
    <s v="2.11.01.06 - ITBI"/>
    <s v="ITBI"/>
    <s v="Terreno - ITBI"/>
    <s v="Terreno"/>
    <x v="215"/>
  </r>
  <r>
    <s v="Jardins"/>
    <x v="78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18540.62"/>
    <d v="2024-04-03T00:00:00"/>
    <s v="CP"/>
    <s v="Pagamento PREFEITURA DA CIDADE DE SÃO PAULO - DAMSP"/>
    <s v="Pagamento"/>
    <s v="PREFEITURA DA CIDADE DE SÃO PAULO - DAMSP"/>
    <s v="FAT.552213871"/>
    <n v="-18540.62"/>
    <n v="0"/>
    <n v="4503531.76"/>
    <s v="PREFEITURA DA CIDADE DE SÃO PAULO - DAMSP"/>
    <n v="-18540.62"/>
    <n v="18540.62"/>
    <n v="0"/>
    <d v="2024-04-01T00:00:00"/>
    <m/>
    <x v="5"/>
    <x v="2"/>
    <s v="2.11.01.06 - ITBI"/>
    <s v="ITBI"/>
    <s v="Terreno - ITBI"/>
    <s v="Terreno"/>
    <x v="216"/>
  </r>
  <r>
    <s v="Jardins"/>
    <x v="78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11918.76"/>
    <d v="2024-04-03T00:00:00"/>
    <s v="CP"/>
    <s v="Pagamento PREFEITURA DA CIDADE DE SÃO PAULO - DAMSP"/>
    <s v="Pagamento"/>
    <s v="PREFEITURA DA CIDADE DE SÃO PAULO - DAMSP"/>
    <s v="FAT.552214078"/>
    <n v="-11918.76"/>
    <n v="0"/>
    <n v="4101975.55"/>
    <s v="PREFEITURA DA CIDADE DE SÃO PAULO - DAMSP"/>
    <n v="-11918.76"/>
    <n v="11918.76"/>
    <n v="0"/>
    <d v="2024-04-01T00:00:00"/>
    <m/>
    <x v="6"/>
    <x v="2"/>
    <s v="2.11.01.06 - ITBI"/>
    <s v="ITBI"/>
    <s v="Terreno - ITBI"/>
    <s v="Terreno"/>
    <x v="217"/>
  </r>
  <r>
    <s v="Jardins"/>
    <x v="78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33770.31"/>
    <d v="2024-04-03T00:00:00"/>
    <s v="CP"/>
    <s v="Pagamento PREFEITURA DA CIDADE DE SÃO PAULO - DAMSP"/>
    <s v="Pagamento"/>
    <s v="PREFEITURA DA CIDADE DE SÃO PAULO - DAMSP"/>
    <s v="FAT.552214264"/>
    <n v="-33770.31"/>
    <n v="0"/>
    <n v="4068205.24"/>
    <s v="PREFEITURA DA CIDADE DE SÃO PAULO - DAMSP"/>
    <n v="-33770.31"/>
    <n v="33770.31"/>
    <n v="0"/>
    <d v="2024-04-01T00:00:00"/>
    <m/>
    <x v="7"/>
    <x v="2"/>
    <s v="2.11.01.06 - ITBI"/>
    <s v="ITBI"/>
    <s v="Terreno - ITBI"/>
    <s v="Terreno"/>
    <x v="218"/>
  </r>
  <r>
    <s v="Jardins"/>
    <x v="78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18919"/>
    <d v="2024-04-03T00:00:00"/>
    <s v="CP"/>
    <s v="Pagamento PREFEITURA DA CIDADE DE SÃO PAULO - DAMSP"/>
    <s v="Pagamento"/>
    <s v="PREFEITURA DA CIDADE DE SÃO PAULO - DAMSP"/>
    <s v="FAT.552215236"/>
    <n v="-18919"/>
    <n v="0"/>
    <n v="4863276.82"/>
    <s v="PREFEITURA DA CIDADE DE SÃO PAULO - DAMSP"/>
    <n v="-18919"/>
    <n v="18919"/>
    <n v="0"/>
    <d v="2024-04-01T00:00:00"/>
    <m/>
    <x v="8"/>
    <x v="2"/>
    <s v="2.11.01.06 - ITBI"/>
    <s v="ITBI"/>
    <s v="Terreno - ITBI"/>
    <s v="Terreno"/>
    <x v="219"/>
  </r>
  <r>
    <s v="Jardins"/>
    <x v="78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12162"/>
    <d v="2024-04-03T00:00:00"/>
    <s v="CP"/>
    <s v="Pagamento PREFEITURA DA CIDADE DE SÃO PAULO - DAMSP"/>
    <s v="Pagamento"/>
    <s v="PREFEITURA DA CIDADE DE SÃO PAULO - DAMSP"/>
    <s v="FAT.552215252"/>
    <n v="-12162"/>
    <n v="0"/>
    <n v="4491369.76"/>
    <s v="PREFEITURA DA CIDADE DE SÃO PAULO - DAMSP"/>
    <n v="-12162"/>
    <n v="12162"/>
    <n v="0"/>
    <d v="2024-04-01T00:00:00"/>
    <m/>
    <x v="9"/>
    <x v="2"/>
    <s v="2.11.01.06 - ITBI"/>
    <s v="ITBI"/>
    <s v="Terreno - ITBI"/>
    <s v="Terreno"/>
    <x v="220"/>
  </r>
  <r>
    <s v="Jardins"/>
    <x v="78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33770.31"/>
    <d v="2024-04-03T00:00:00"/>
    <s v="CP"/>
    <s v="Pagamento PREFEITURA DA CIDADE DE SÃO PAULO - DAMSP"/>
    <s v="Pagamento"/>
    <s v="PREFEITURA DA CIDADE DE SÃO PAULO - DAMSP"/>
    <s v="FAT.552215783"/>
    <n v="-33770.31"/>
    <n v="0"/>
    <n v="4882195.82"/>
    <s v="PREFEITURA DA CIDADE DE SÃO PAULO - DAMSP"/>
    <n v="-33770.31"/>
    <n v="33770.31"/>
    <n v="0"/>
    <d v="2024-04-01T00:00:00"/>
    <m/>
    <x v="10"/>
    <x v="2"/>
    <s v="2.11.01.06 - ITBI"/>
    <s v="ITBI"/>
    <s v="Terreno - ITBI"/>
    <s v="Terreno"/>
    <x v="221"/>
  </r>
  <r>
    <s v="Jardins"/>
    <x v="78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33770.31"/>
    <d v="2024-04-03T00:00:00"/>
    <s v="CP"/>
    <s v="Pagamento PREFEITURA DA CIDADE DE SÃO PAULO - DAMSP"/>
    <s v="Pagamento"/>
    <s v="PREFEITURA DA CIDADE DE SÃO PAULO - DAMSP"/>
    <s v="FAT.552215945"/>
    <n v="-33770.31"/>
    <n v="0"/>
    <n v="4699117.93"/>
    <s v="PREFEITURA DA CIDADE DE SÃO PAULO - DAMSP"/>
    <n v="-33770.31"/>
    <n v="33770.31"/>
    <n v="0"/>
    <d v="2024-04-01T00:00:00"/>
    <m/>
    <x v="11"/>
    <x v="2"/>
    <s v="2.11.01.06 - ITBI"/>
    <s v="ITBI"/>
    <s v="Terreno - ITBI"/>
    <s v="Terreno"/>
    <x v="222"/>
  </r>
  <r>
    <s v="Jardins"/>
    <x v="78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33770.31"/>
    <d v="2024-04-03T00:00:00"/>
    <s v="CP"/>
    <s v="Pagamento PREFEITURA DA CIDADE DE SÃO PAULO - DAMSP"/>
    <s v="Pagamento"/>
    <s v="PREFEITURA DA CIDADE DE SÃO PAULO - DAMSP"/>
    <s v="FAT.552215996"/>
    <n v="-33770.31"/>
    <n v="0"/>
    <n v="4829506.51"/>
    <s v="PREFEITURA DA CIDADE DE SÃO PAULO - DAMSP"/>
    <n v="-33770.31"/>
    <n v="33770.31"/>
    <n v="0"/>
    <d v="2024-04-01T00:00:00"/>
    <m/>
    <x v="12"/>
    <x v="2"/>
    <s v="2.11.01.06 - ITBI"/>
    <s v="ITBI"/>
    <s v="Terreno - ITBI"/>
    <s v="Terreno"/>
    <x v="223"/>
  </r>
  <r>
    <s v="Jardins"/>
    <x v="78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96618.27"/>
    <d v="2024-04-03T00:00:00"/>
    <s v="CP"/>
    <s v="Pagamento PREFEITURA DA CIDADE DE SÃO PAULO - DAMSP"/>
    <s v="Pagamento"/>
    <s v="PREFEITURA DA CIDADE DE SÃO PAULO - DAMSP"/>
    <s v="FAT.552216437"/>
    <n v="-96618.27"/>
    <n v="0"/>
    <n v="4732888.24"/>
    <s v="PREFEITURA DA CIDADE DE SÃO PAULO - DAMSP"/>
    <n v="-96618.27"/>
    <n v="96618.27"/>
    <n v="0"/>
    <d v="2024-04-01T00:00:00"/>
    <m/>
    <x v="13"/>
    <x v="2"/>
    <s v="2.11.01.06 - ITBI"/>
    <s v="ITBI"/>
    <s v="Terreno - ITBI"/>
    <s v="Terreno"/>
    <x v="224"/>
  </r>
  <r>
    <s v="Jardins"/>
    <x v="78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34459.5"/>
    <d v="2024-04-03T00:00:00"/>
    <s v="CP"/>
    <s v="Pagamento PREFEITURA DA CIDADE DE SÃO PAULO - DAMSP"/>
    <s v="Pagamento"/>
    <s v="PREFEITURA DA CIDADE DE SÃO PAULO - DAMSP"/>
    <s v="FAT.552216992"/>
    <n v="-34459.5"/>
    <n v="0"/>
    <n v="4033745.74"/>
    <s v="PREFEITURA DA CIDADE DE SÃO PAULO - DAMSP"/>
    <n v="-34459.5"/>
    <n v="34459.5"/>
    <n v="0"/>
    <d v="2024-04-01T00:00:00"/>
    <m/>
    <x v="14"/>
    <x v="2"/>
    <s v="2.11.01.06 - ITBI"/>
    <s v="ITBI"/>
    <s v="Terreno - ITBI"/>
    <s v="Terreno"/>
    <x v="225"/>
  </r>
  <r>
    <s v="Jardins"/>
    <x v="78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18540.62"/>
    <d v="2024-04-03T00:00:00"/>
    <s v="CP"/>
    <s v="Pagamento PREFEITURA DA CIDADE DE SÃO PAULO - DAMSP"/>
    <s v="Pagamento"/>
    <s v="PREFEITURA DA CIDADE DE SÃO PAULO - DAMSP"/>
    <s v="FAT.552217336"/>
    <n v="-18540.62"/>
    <n v="0"/>
    <n v="4014515.83"/>
    <s v="PREFEITURA DA CIDADE DE SÃO PAULO - DAMSP"/>
    <n v="-18540.62"/>
    <n v="18540.62"/>
    <n v="0"/>
    <d v="2024-04-01T00:00:00"/>
    <m/>
    <x v="15"/>
    <x v="2"/>
    <s v="2.11.01.06 - ITBI"/>
    <s v="ITBI"/>
    <s v="Terreno - ITBI"/>
    <s v="Terreno"/>
    <x v="226"/>
  </r>
  <r>
    <s v="Jardins"/>
    <x v="78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11918.76"/>
    <d v="2024-04-03T00:00:00"/>
    <s v="CP"/>
    <s v="Pagamento PREFEITURA DA CIDADE DE SÃO PAULO - DAMSP"/>
    <s v="Pagamento"/>
    <s v="PREFEITURA DA CIDADE DE SÃO PAULO - DAMSP"/>
    <s v="FAT.552217425"/>
    <n v="-11918.76"/>
    <n v="0"/>
    <n v="3967360.15"/>
    <s v="PREFEITURA DA CIDADE DE SÃO PAULO - DAMSP"/>
    <n v="-11918.76"/>
    <n v="11918.76"/>
    <n v="0"/>
    <d v="2024-04-01T00:00:00"/>
    <m/>
    <x v="16"/>
    <x v="2"/>
    <s v="2.11.01.06 - ITBI"/>
    <s v="ITBI"/>
    <s v="Terreno - ITBI"/>
    <s v="Terreno"/>
    <x v="227"/>
  </r>
  <r>
    <s v="Jardins"/>
    <x v="78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33770.31"/>
    <d v="2024-04-03T00:00:00"/>
    <s v="CP"/>
    <s v="Pagamento PREFEITURA DA CIDADE DE SÃO PAULO - DAMSP"/>
    <s v="Pagamento"/>
    <s v="PREFEITURA DA CIDADE DE SÃO PAULO - DAMSP"/>
    <s v="FAT.552217522"/>
    <n v="-33770.31"/>
    <n v="0"/>
    <n v="3979278.91"/>
    <s v="PREFEITURA DA CIDADE DE SÃO PAULO - DAMSP"/>
    <n v="-33770.31"/>
    <n v="33770.31"/>
    <n v="0"/>
    <d v="2024-04-01T00:00:00"/>
    <m/>
    <x v="17"/>
    <x v="2"/>
    <s v="2.11.01.06 - ITBI"/>
    <s v="ITBI"/>
    <s v="Terreno - ITBI"/>
    <s v="Terreno"/>
    <x v="228"/>
  </r>
  <r>
    <s v="Jardins"/>
    <x v="78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177045.55"/>
    <d v="2024-04-03T00:00:00"/>
    <s v="CP"/>
    <s v="Pagamento PREFEITURA DA CIDADE DE SÃO PAULO - DAMSP"/>
    <s v="Pagamento"/>
    <s v="PREFEITURA DA CIDADE DE SÃO PAULO - DAMSP"/>
    <s v="FAT.552220991"/>
    <n v="-177045.55"/>
    <n v="0"/>
    <n v="4522072.38"/>
    <s v="PREFEITURA DA CIDADE DE SÃO PAULO - DAMSP"/>
    <n v="-177045.55"/>
    <n v="177045.55"/>
    <n v="0"/>
    <d v="2024-04-01T00:00:00"/>
    <m/>
    <x v="18"/>
    <x v="2"/>
    <s v="2.11.01.06 - ITBI"/>
    <s v="ITBI"/>
    <s v="Terreno - ITBI"/>
    <s v="Terreno"/>
    <x v="229"/>
  </r>
  <r>
    <s v="Jardins"/>
    <x v="78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378.38"/>
    <d v="2024-04-03T00:00:00"/>
    <s v="CP"/>
    <s v="Pagamento PREFEITURA DA CIDADE DE SÃO PAULO - DAMSP"/>
    <s v="Pagamento"/>
    <s v="PREFEITURA DA CIDADE DE SÃO PAULO - DAMSP"/>
    <s v="FAT.552249191"/>
    <n v="-378.38"/>
    <n v="0"/>
    <n v="4013049.22"/>
    <s v="PREFEITURA DA CIDADE DE SÃO PAULO - DAMSP"/>
    <n v="-378.38"/>
    <n v="378.38"/>
    <n v="0"/>
    <d v="2024-04-01T00:00:00"/>
    <m/>
    <x v="19"/>
    <x v="2"/>
    <s v="2.11.01.06 - ITBI"/>
    <s v="ITBI"/>
    <s v="Terreno - ITBI"/>
    <s v="Terreno"/>
    <x v="230"/>
  </r>
  <r>
    <s v="Jardins"/>
    <x v="78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243.23"/>
    <d v="2024-04-03T00:00:00"/>
    <s v="CP"/>
    <s v="Pagamento PREFEITURA DA CIDADE DE SÃO PAULO - DAMSP"/>
    <s v="Pagamento"/>
    <s v="PREFEITURA DA CIDADE DE SÃO PAULO - DAMSP"/>
    <s v="FAT.552249246"/>
    <n v="-243.23"/>
    <n v="0"/>
    <n v="4013427.6"/>
    <s v="PREFEITURA DA CIDADE DE SÃO PAULO - DAMSP"/>
    <n v="-243.23"/>
    <n v="243.23"/>
    <n v="0"/>
    <d v="2024-04-01T00:00:00"/>
    <m/>
    <x v="20"/>
    <x v="2"/>
    <s v="2.11.01.06 - ITBI"/>
    <s v="ITBI"/>
    <s v="Terreno - ITBI"/>
    <s v="Terreno"/>
    <x v="231"/>
  </r>
  <r>
    <s v="Jardins"/>
    <x v="78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689.29"/>
    <d v="2024-04-03T00:00:00"/>
    <s v="CP"/>
    <s v="Pagamento PREFEITURA DA CIDADE DE SÃO PAULO - DAMSP"/>
    <s v="Pagamento"/>
    <s v="PREFEITURA DA CIDADE DE SÃO PAULO - DAMSP"/>
    <s v="FAT.552249262"/>
    <n v="-689.29"/>
    <n v="0"/>
    <n v="4033056.45"/>
    <s v="PREFEITURA DA CIDADE DE SÃO PAULO - DAMSP"/>
    <n v="-689.29"/>
    <n v="689.29"/>
    <n v="0"/>
    <d v="2024-04-01T00:00:00"/>
    <m/>
    <x v="21"/>
    <x v="2"/>
    <s v="2.11.01.06 - ITBI"/>
    <s v="ITBI"/>
    <s v="Terreno - ITBI"/>
    <s v="Terreno"/>
    <x v="232"/>
  </r>
  <r>
    <s v="Jardins"/>
    <x v="78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0.54"/>
    <d v="2024-04-03T00:00:00"/>
    <s v="CX"/>
    <s v="Rendimento de aplicação REND PAGO APLIC AUT MAIS"/>
    <s v="Rendimento de aplicação"/>
    <s v="REND PAGO APLIC AUT MAIS"/>
    <s v="REAP.20240403004"/>
    <n v="0"/>
    <n v="0.54"/>
    <n v="4915966.13"/>
    <s v="REND PAGO APLIC AUT MAIS"/>
    <n v="0.54"/>
    <n v="0.54"/>
    <n v="0"/>
    <d v="2024-04-01T00:00:00"/>
    <m/>
    <x v="0"/>
    <x v="0"/>
    <s v="1.03.01.01 - Receita de Aplicações Financeiras"/>
    <m/>
    <s v="Rendimento Aplicações"/>
    <s v="Outras Receitas"/>
    <x v="233"/>
  </r>
  <r>
    <s v="Jardins"/>
    <x v="78"/>
    <s v="Itaú Centralizadora"/>
    <s v="18593-7"/>
    <s v="não"/>
    <s v="2  SPE's"/>
    <s v="01/02/2024 até 31/05/2024"/>
    <s v="COMPANHIA PROV DE SECURITIZACA"/>
    <s v="18593-7 - Centralizadora"/>
    <n v="0"/>
    <m/>
    <s v="-"/>
    <n v="397292"/>
    <d v="2024-04-03T00:00:00"/>
    <m/>
    <s v="SISPAG    PAG TIT BANCO 0"/>
    <s v="Extrato Bancário"/>
    <s v="SISPAG    PAG TIT BANCO 0"/>
    <m/>
    <n v="-397292"/>
    <n v="0"/>
    <m/>
    <s v="SISPAG    PAG TIT BANCO 0"/>
    <n v="-397292"/>
    <n v="397292"/>
    <n v="0"/>
    <d v="2024-04-01T00:00:00"/>
    <m/>
    <x v="0"/>
    <x v="1"/>
    <s v="-"/>
    <m/>
    <s v="Débito a identificar"/>
    <s v="Débito a identificar"/>
    <x v="234"/>
  </r>
  <r>
    <s v="Jardins"/>
    <x v="78"/>
    <s v="Itaú Centralizadora"/>
    <s v="18593-7"/>
    <s v="não"/>
    <s v="2  SPE's"/>
    <s v="01/02/2024 até 31/05/2024"/>
    <s v="COMPANHIA PROV DE SECURITIZACA"/>
    <s v="18593-7 - Centralizadora"/>
    <n v="0"/>
    <m/>
    <s v="-"/>
    <n v="618020.67000000004"/>
    <d v="2024-04-03T00:00:00"/>
    <m/>
    <s v="SISPAG    PAG TIT BANCO 0"/>
    <s v="Extrato Bancário"/>
    <s v="SISPAG    PAG TIT BANCO 0"/>
    <m/>
    <n v="-618020.67000000004"/>
    <n v="0"/>
    <m/>
    <s v="SISPAG    PAG TIT BANCO 0"/>
    <n v="-618020.67000000004"/>
    <n v="618020.67000000004"/>
    <n v="0"/>
    <d v="2024-04-01T00:00:00"/>
    <m/>
    <x v="0"/>
    <x v="1"/>
    <s v="-"/>
    <m/>
    <s v="Débito a identificar"/>
    <s v="Débito a identificar"/>
    <x v="234"/>
  </r>
  <r>
    <s v="Jardins"/>
    <x v="78"/>
    <s v="Itaú Centralizadora"/>
    <s v="18593-7"/>
    <s v="não"/>
    <s v="2  SPE's"/>
    <s v="01/02/2024 até 31/05/2024"/>
    <s v="COMPANHIA PROV DE SECURITIZACA"/>
    <s v="18593-7 - Centralizadora"/>
    <n v="0"/>
    <m/>
    <s v="-"/>
    <n v="3656065"/>
    <d v="2024-04-03T00:00:00"/>
    <m/>
    <s v="DI  APLICACAO CDB"/>
    <s v="Extrato Bancário"/>
    <s v="DI  APLICACAO CDB"/>
    <m/>
    <n v="-3656065"/>
    <n v="0"/>
    <m/>
    <s v="DI  APLICACAO CDB"/>
    <n v="-3656065"/>
    <n v="3656065"/>
    <n v="0"/>
    <d v="2024-04-01T00:00:00"/>
    <m/>
    <x v="0"/>
    <x v="1"/>
    <s v="-"/>
    <m/>
    <s v="Aplicação / Resgate"/>
    <s v="Aplicação / Resgate"/>
    <x v="209"/>
  </r>
  <r>
    <s v="Jardins"/>
    <x v="78"/>
    <s v="Itaú Centralizadora"/>
    <s v="18593-7"/>
    <s v="não"/>
    <s v="2  SPE's"/>
    <s v="01/02/2024 até 31/05/2024"/>
    <s v="COMPANHIA PROV DE SECURITIZACA"/>
    <s v="18593-7 - Centralizadora"/>
    <n v="0"/>
    <m/>
    <s v="-"/>
    <n v="600000"/>
    <d v="2024-04-03T00:00:00"/>
    <m/>
    <s v="DI  APLICACAO CDB"/>
    <s v="Extrato Bancário"/>
    <s v="DI  APLICACAO CDB"/>
    <m/>
    <n v="-600000"/>
    <n v="0"/>
    <m/>
    <s v="DI  APLICACAO CDB"/>
    <n v="-600000"/>
    <n v="600000"/>
    <n v="0"/>
    <d v="2024-04-01T00:00:00"/>
    <m/>
    <x v="0"/>
    <x v="1"/>
    <s v="-"/>
    <m/>
    <s v="Aplicação / Resgate"/>
    <s v="Aplicação / Resgate"/>
    <x v="209"/>
  </r>
  <r>
    <s v="Jardins"/>
    <x v="78"/>
    <s v="Itaú Centralizadora"/>
    <s v="18593-7"/>
    <s v="não"/>
    <s v="2  SPE's"/>
    <s v="01/02/2024 até 31/05/2024"/>
    <s v="COMPANHIA PROV DE SECURITIZACA"/>
    <s v="18593-7 - Centralizadora"/>
    <n v="0"/>
    <m/>
    <s v="-"/>
    <n v="64301.46"/>
    <d v="2024-04-03T00:00:00"/>
    <m/>
    <s v="SISPAG TRANSF TITULARID"/>
    <s v="Extrato Bancário"/>
    <s v="SISPAG TRANSF TITULARID"/>
    <m/>
    <n v="-64301.46"/>
    <n v="0"/>
    <m/>
    <s v="SISPAG TRANSF TITULARID"/>
    <n v="-64301.46"/>
    <n v="64301.46"/>
    <n v="0"/>
    <d v="2024-04-01T00:00:00"/>
    <m/>
    <x v="0"/>
    <x v="1"/>
    <s v="-"/>
    <m/>
    <s v="Débito a identificar"/>
    <s v="Débito a identificar"/>
    <x v="235"/>
  </r>
  <r>
    <s v="Jardins"/>
    <x v="78"/>
    <s v="Itaú Centralizadora"/>
    <s v="18593-7"/>
    <s v="não"/>
    <s v="2  SPE's"/>
    <s v="01/02/2024 até 31/05/2024"/>
    <s v="COMPANHIA PROV DE SECURITIZACA"/>
    <s v="18593-7 - Centralizadora"/>
    <n v="0"/>
    <m/>
    <s v="-"/>
    <n v="5570587.2999999998"/>
    <d v="2024-04-03T00:00:00"/>
    <m/>
    <s v="SISPAG FORNECEDORES"/>
    <s v="Extrato Bancário"/>
    <s v="SISPAG FORNECEDORES"/>
    <m/>
    <n v="-5570587.2999999998"/>
    <n v="0"/>
    <m/>
    <s v="SISPAG FORNECEDORES"/>
    <n v="-5570587.2999999998"/>
    <n v="5570587.2999999998"/>
    <n v="0"/>
    <d v="2024-04-01T00:00:00"/>
    <m/>
    <x v="0"/>
    <x v="1"/>
    <s v="-"/>
    <m/>
    <s v="Débito a identificar"/>
    <s v="Débito a identificar"/>
    <x v="236"/>
  </r>
  <r>
    <s v="Jardins"/>
    <x v="78"/>
    <s v="Itaú Centralizadora"/>
    <s v="18593-7"/>
    <s v="não"/>
    <s v="2  SPE's"/>
    <s v="01/02/2024 até 31/05/2024"/>
    <s v="COMPANHIA PROV DE SECURITIZACA"/>
    <s v="18593-7 - Centralizadora"/>
    <n v="0"/>
    <m/>
    <s v="-"/>
    <n v="4377112.12"/>
    <d v="2024-04-03T00:00:00"/>
    <m/>
    <s v="SISPAG FORNECEDORES"/>
    <s v="Extrato Bancário"/>
    <s v="SISPAG FORNECEDORES"/>
    <m/>
    <n v="-4377112.12"/>
    <n v="0"/>
    <m/>
    <s v="SISPAG FORNECEDORES"/>
    <n v="-4377112.12"/>
    <n v="4377112.12"/>
    <n v="0"/>
    <d v="2024-04-01T00:00:00"/>
    <m/>
    <x v="0"/>
    <x v="1"/>
    <s v="-"/>
    <m/>
    <s v="Débito a identificar"/>
    <s v="Débito a identificar"/>
    <x v="236"/>
  </r>
  <r>
    <s v="Jardins"/>
    <x v="78"/>
    <s v="Itaú Centralizadora"/>
    <s v="18593-7"/>
    <s v="não"/>
    <s v="2  SPE's"/>
    <s v="01/02/2024 até 31/05/2024"/>
    <s v="COMPANHIA PROV DE SECURITIZACA"/>
    <s v="18593-7 - Centralizadora"/>
    <n v="0"/>
    <m/>
    <s v="-"/>
    <n v="1200000"/>
    <d v="2024-04-03T00:00:00"/>
    <m/>
    <s v="SISPAG FORNECEDORES"/>
    <s v="Extrato Bancário"/>
    <s v="SISPAG FORNECEDORES"/>
    <m/>
    <n v="-1200000"/>
    <n v="0"/>
    <m/>
    <s v="SISPAG FORNECEDORES"/>
    <n v="-1200000"/>
    <n v="1200000"/>
    <n v="0"/>
    <d v="2024-04-01T00:00:00"/>
    <m/>
    <x v="0"/>
    <x v="1"/>
    <s v="-"/>
    <m/>
    <s v="Débito a identificar"/>
    <s v="Débito a identificar"/>
    <x v="236"/>
  </r>
  <r>
    <s v="Jardins"/>
    <x v="78"/>
    <s v="Itaú Centralizadora"/>
    <s v="18593-7"/>
    <s v="não"/>
    <s v="2  SPE's"/>
    <s v="01/02/2024 até 31/05/2024"/>
    <s v="COMPANHIA PROV DE SECURITIZACA"/>
    <s v="18593-7 - Centralizadora"/>
    <n v="0"/>
    <m/>
    <s v="-"/>
    <n v="10155256.560000001"/>
    <d v="2024-04-03T00:00:00"/>
    <m/>
    <s v="SISPAG FORNECEDORES TED"/>
    <s v="Extrato Bancário"/>
    <s v="SISPAG FORNECEDORES TED"/>
    <m/>
    <n v="-10155256.560000001"/>
    <n v="0"/>
    <m/>
    <s v="SISPAG FORNECEDORES TED"/>
    <n v="-10155256.560000001"/>
    <n v="10155256.560000001"/>
    <n v="0"/>
    <d v="2024-04-01T00:00:00"/>
    <m/>
    <x v="0"/>
    <x v="1"/>
    <s v="-"/>
    <m/>
    <s v="Débito a identificar"/>
    <s v="Débito a identificar"/>
    <x v="237"/>
  </r>
  <r>
    <s v="Jardins"/>
    <x v="78"/>
    <s v="Itaú Centralizadora"/>
    <s v="18593-7"/>
    <s v="não"/>
    <s v="2  SPE's"/>
    <s v="01/02/2024 até 31/05/2024"/>
    <s v="COMPANHIA PROV DE SECURITIZACA"/>
    <s v="18593-7 - Centralizadora"/>
    <n v="0"/>
    <m/>
    <s v="-"/>
    <n v="14763787.02"/>
    <d v="2024-04-03T00:00:00"/>
    <m/>
    <s v="SISPAG FORNECEDORES TED"/>
    <s v="Extrato Bancário"/>
    <s v="SISPAG FORNECEDORES TED"/>
    <m/>
    <n v="-14763787.02"/>
    <n v="0"/>
    <m/>
    <s v="SISPAG FORNECEDORES TED"/>
    <n v="-14763787.02"/>
    <n v="14763787.02"/>
    <n v="0"/>
    <d v="2024-04-01T00:00:00"/>
    <m/>
    <x v="0"/>
    <x v="1"/>
    <s v="-"/>
    <m/>
    <s v="Débito a identificar"/>
    <s v="Débito a identificar"/>
    <x v="237"/>
  </r>
  <r>
    <s v="Jardins"/>
    <x v="78"/>
    <s v="Itaú Centralizadora"/>
    <s v="18593-7"/>
    <s v="não"/>
    <s v="2  SPE's"/>
    <s v="01/02/2024 até 31/05/2024"/>
    <s v="COMPANHIA PROV DE SECURITIZACA"/>
    <s v="18593-7 - Centralizadora"/>
    <n v="0"/>
    <m/>
    <s v="-"/>
    <n v="18"/>
    <d v="2024-04-03T00:00:00"/>
    <m/>
    <s v="TAR C/C SISPAG"/>
    <s v="Extrato Bancário"/>
    <s v="TAR C/C SISPAG"/>
    <m/>
    <n v="-18"/>
    <n v="0"/>
    <m/>
    <s v="TAR C/C SISPAG"/>
    <n v="-18"/>
    <n v="18"/>
    <n v="0"/>
    <d v="2024-04-01T00:00:00"/>
    <m/>
    <x v="0"/>
    <x v="1"/>
    <s v="-"/>
    <m/>
    <s v="Tarifas / Taxas"/>
    <s v="Desp Financeiras"/>
    <x v="238"/>
  </r>
  <r>
    <s v="Jardins"/>
    <x v="78"/>
    <s v="Itaú Centralizadora"/>
    <s v="18593-7"/>
    <s v="não"/>
    <s v="2  SPE's"/>
    <s v="01/02/2024 até 31/05/2024"/>
    <s v="COMPANHIA PROV DE SECURITIZACA"/>
    <s v="18593-7 - Centralizadora"/>
    <n v="0"/>
    <m/>
    <s v="-"/>
    <n v="2.7"/>
    <d v="2024-04-03T00:00:00"/>
    <m/>
    <s v="TAR C/C SISPAG"/>
    <s v="Extrato Bancário"/>
    <s v="TAR C/C SISPAG"/>
    <m/>
    <n v="-2.7"/>
    <n v="0"/>
    <m/>
    <s v="TAR C/C SISPAG"/>
    <n v="-2.7"/>
    <n v="2.7"/>
    <n v="0"/>
    <d v="2024-04-01T00:00:00"/>
    <m/>
    <x v="0"/>
    <x v="1"/>
    <s v="-"/>
    <m/>
    <s v="Tarifas / Taxas"/>
    <s v="Desp Financeiras"/>
    <x v="238"/>
  </r>
  <r>
    <s v="Jardins"/>
    <x v="78"/>
    <s v="Itaú Centralizadora"/>
    <s v="18593-7"/>
    <s v="não"/>
    <s v="2  SPE's"/>
    <s v="01/02/2024 até 31/05/2024"/>
    <s v="COMPANHIA PROV DE SECURITIZACA"/>
    <s v="18593-7 - Centralizadora"/>
    <n v="0"/>
    <m/>
    <s v="-"/>
    <n v="0.9"/>
    <d v="2024-04-03T00:00:00"/>
    <m/>
    <s v="TAR C/C SISPAG"/>
    <s v="Extrato Bancário"/>
    <s v="TAR C/C SISPAG"/>
    <m/>
    <n v="-0.9"/>
    <n v="0"/>
    <m/>
    <s v="TAR C/C SISPAG"/>
    <n v="-0.9"/>
    <n v="0.9"/>
    <n v="0"/>
    <d v="2024-04-01T00:00:00"/>
    <m/>
    <x v="0"/>
    <x v="1"/>
    <s v="-"/>
    <m/>
    <s v="Tarifas / Taxas"/>
    <s v="Desp Financeiras"/>
    <x v="238"/>
  </r>
  <r>
    <s v="Jardins"/>
    <x v="78"/>
    <s v="Itaú Centralizadora"/>
    <s v="18593-7"/>
    <s v="não"/>
    <s v="2  SPE's"/>
    <s v="01/02/2024 até 31/05/2024"/>
    <s v="COMPANHIA PROV DE SECURITIZACA"/>
    <s v="18593-7 - Centralizadora"/>
    <n v="0"/>
    <m/>
    <s v="-"/>
    <n v="28"/>
    <d v="2024-04-03T00:00:00"/>
    <m/>
    <s v="TAR TED SISPAG"/>
    <s v="Extrato Bancário"/>
    <s v="TAR TED SISPAG"/>
    <m/>
    <n v="-28"/>
    <n v="0"/>
    <m/>
    <s v="TAR TED SISPAG"/>
    <n v="-28"/>
    <n v="28"/>
    <n v="0"/>
    <d v="2024-04-01T00:00:00"/>
    <m/>
    <x v="0"/>
    <x v="1"/>
    <s v="-"/>
    <m/>
    <s v="Tarifas / Taxas"/>
    <s v="Desp Financeiras"/>
    <x v="239"/>
  </r>
  <r>
    <s v="Jardins"/>
    <x v="78"/>
    <s v="Itaú Centralizadora"/>
    <s v="18593-7"/>
    <s v="não"/>
    <s v="2  SPE's"/>
    <s v="01/02/2024 até 31/05/2024"/>
    <s v="COMPANHIA PROV DE SECURITIZACA"/>
    <s v="18593-7 - Centralizadora"/>
    <n v="0"/>
    <m/>
    <s v="-"/>
    <n v="10"/>
    <d v="2024-04-03T00:00:00"/>
    <m/>
    <s v="TAR TED SISPAG"/>
    <s v="Extrato Bancário"/>
    <s v="TAR TED SISPAG"/>
    <m/>
    <n v="-10"/>
    <n v="0"/>
    <m/>
    <s v="TAR TED SISPAG"/>
    <n v="-10"/>
    <n v="10"/>
    <n v="0"/>
    <d v="2024-04-01T00:00:00"/>
    <m/>
    <x v="0"/>
    <x v="1"/>
    <s v="-"/>
    <m/>
    <s v="Tarifas / Taxas"/>
    <s v="Desp Financeiras"/>
    <x v="239"/>
  </r>
  <r>
    <s v="Jardins"/>
    <x v="78"/>
    <s v="Itaú Centralizadora"/>
    <s v="18593-7"/>
    <s v="não"/>
    <s v="2  SPE's"/>
    <s v="01/02/2024 até 31/05/2024"/>
    <s v="COMPANHIA PROV DE SECURITIZACA"/>
    <s v="18593-7 - Centralizadora"/>
    <n v="0"/>
    <m/>
    <s v="-"/>
    <n v="4401010.54"/>
    <d v="2024-04-03T00:00:00"/>
    <m/>
    <s v="RESGATE CDB"/>
    <s v="Extrato Bancário"/>
    <s v="RESGATE CDB"/>
    <m/>
    <n v="0"/>
    <n v="4401010.54"/>
    <m/>
    <s v="RESGATE CDB"/>
    <n v="4401010.54"/>
    <n v="4401010.54"/>
    <n v="0"/>
    <d v="2024-04-01T00:00:00"/>
    <m/>
    <x v="0"/>
    <x v="1"/>
    <s v="-"/>
    <m/>
    <s v="Aplicação / Resgate"/>
    <s v="Aplicação / Resgate"/>
    <x v="240"/>
  </r>
  <r>
    <s v="Jardins"/>
    <x v="78"/>
    <s v="Itaú Centralizadora"/>
    <s v="18593-7"/>
    <s v="não"/>
    <s v="2  SPE's"/>
    <s v="01/02/2024 até 31/05/2024"/>
    <s v="COMPANHIA PROV DE SECURITIZACA"/>
    <s v="18593-7 - Centralizadora"/>
    <n v="0"/>
    <m/>
    <s v="-"/>
    <n v="6104075.6399999997"/>
    <d v="2024-04-03T00:00:00"/>
    <m/>
    <s v="RESGATE CDB"/>
    <s v="Extrato Bancário"/>
    <s v="RESGATE CDB"/>
    <m/>
    <n v="0"/>
    <n v="6104075.6399999997"/>
    <m/>
    <s v="RESGATE CDB"/>
    <n v="6104075.6399999997"/>
    <n v="6104075.6399999997"/>
    <n v="0"/>
    <d v="2024-04-01T00:00:00"/>
    <m/>
    <x v="0"/>
    <x v="1"/>
    <s v="-"/>
    <m/>
    <s v="Aplicação / Resgate"/>
    <s v="Aplicação / Resgate"/>
    <x v="240"/>
  </r>
  <r>
    <s v="Jardins"/>
    <x v="78"/>
    <s v="Itaú Centralizadora"/>
    <s v="18593-7"/>
    <s v="não"/>
    <s v="2  SPE's"/>
    <s v="01/02/2024 até 31/05/2024"/>
    <s v="COMPANHIA PROV DE SECURITIZACA"/>
    <s v="18593-7 - Centralizadora"/>
    <n v="0"/>
    <m/>
    <s v="-"/>
    <n v="31505318.68"/>
    <d v="2024-04-03T00:00:00"/>
    <m/>
    <s v="RESGATE CDB"/>
    <s v="Extrato Bancário"/>
    <s v="RESGATE CDB"/>
    <m/>
    <n v="0"/>
    <n v="31505318.68"/>
    <m/>
    <s v="RESGATE CDB"/>
    <n v="31505318.68"/>
    <n v="31505318.68"/>
    <n v="0"/>
    <d v="2024-04-01T00:00:00"/>
    <m/>
    <x v="0"/>
    <x v="1"/>
    <s v="-"/>
    <m/>
    <s v="Aplicação / Resgate"/>
    <s v="Aplicação / Resgate"/>
    <x v="240"/>
  </r>
  <r>
    <s v="Jardins"/>
    <x v="78"/>
    <s v="Itaú Centralizadora"/>
    <s v="18593-7"/>
    <s v="não"/>
    <s v="2  SPE's"/>
    <s v="01/02/2024 até 31/05/2024"/>
    <s v="COMPANHIA PROV DE SECURITIZACA"/>
    <s v="18593-7 - Centralizadora"/>
    <n v="0"/>
    <m/>
    <s v="-"/>
    <n v="607923.13"/>
    <d v="2024-04-03T00:00:00"/>
    <m/>
    <s v="APL APLIC AUT MAIS"/>
    <s v="Extrato Bancário"/>
    <s v="APL APLIC AUT MAIS"/>
    <m/>
    <n v="-607923.13"/>
    <n v="0"/>
    <m/>
    <s v="APL APLIC AUT MAIS"/>
    <n v="-607923.13"/>
    <n v="607923.13"/>
    <n v="0"/>
    <d v="2024-04-01T00:00:00"/>
    <m/>
    <x v="0"/>
    <x v="1"/>
    <s v="-"/>
    <m/>
    <s v="Aplicação / Resgate"/>
    <s v="Aplicação / Resgate"/>
    <x v="212"/>
  </r>
  <r>
    <s v="Jardins"/>
    <x v="79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0.01"/>
    <d v="2024-04-04T00:00:00"/>
    <s v="BC"/>
    <s v="Rendimento de aplicação"/>
    <s v="Rendimento de aplicação"/>
    <s v=""/>
    <s v="REAP.040424"/>
    <n v="0"/>
    <n v="0.01"/>
    <n v="3952483.41"/>
    <s v=""/>
    <n v="0.01"/>
    <n v="0.01"/>
    <n v="0"/>
    <d v="2024-04-01T00:00:00"/>
    <m/>
    <x v="0"/>
    <x v="0"/>
    <s v="1.03.01.01 - Receita de Aplicações Financeiras"/>
    <m/>
    <s v="Rendimento Aplicações"/>
    <s v="Outras Receitas"/>
    <x v="241"/>
  </r>
  <r>
    <s v="Jardins"/>
    <x v="79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9 - Fiança e Seguro Garantia"/>
    <n v="14876.75"/>
    <d v="2024-04-04T00:00:00"/>
    <s v="CP"/>
    <s v="Pagamento LIBERTY SEGUROS S/A"/>
    <s v="Pagamento"/>
    <s v="LIBERTY SEGUROS S/A"/>
    <s v="FAT.510720240214000"/>
    <n v="-14876.75"/>
    <n v="0"/>
    <n v="3952483.4"/>
    <s v="LIBERTY SEGUROS S/A"/>
    <n v="-14876.75"/>
    <n v="14876.75"/>
    <n v="0"/>
    <d v="2024-04-01T00:00:00"/>
    <m/>
    <x v="22"/>
    <x v="2"/>
    <s v="2.11.01.09 - Fiança e Seguro Garantia"/>
    <s v="SEGUROS"/>
    <s v="Terreno - Seguro"/>
    <s v="Terreno"/>
    <x v="242"/>
  </r>
  <r>
    <s v="Jardins"/>
    <x v="8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10060.74"/>
    <d v="2024-04-05T00:00:00"/>
    <s v="CP"/>
    <s v="Pagamento 20 TABELIAO DE NOTAS DA CAPITAL"/>
    <s v="Pagamento"/>
    <s v="20 TABELIAO DE NOTAS DA CAPITAL"/>
    <s v="FAT.14089"/>
    <n v="-10060.74"/>
    <n v="0"/>
    <n v="3869152.63"/>
    <s v="20 TABELIAO DE NOTAS DA CAPITAL"/>
    <n v="-10060.74"/>
    <n v="10060.74"/>
    <n v="0"/>
    <d v="2024-04-01T00:00:00"/>
    <m/>
    <x v="23"/>
    <x v="2"/>
    <s v="2.11.01.07 - Cartório &amp; Escritura"/>
    <s v="DESPESAS ESCRITURAS"/>
    <s v="Incorporação - Desp Legais, Tributos, Emolumentos"/>
    <s v="Incorporação"/>
    <x v="243"/>
  </r>
  <r>
    <s v="Jardins"/>
    <x v="8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23668.13"/>
    <d v="2024-04-05T00:00:00"/>
    <s v="CP"/>
    <s v="Pagamento 20 TABELIAO DE NOTAS DA CAPITAL"/>
    <s v="Pagamento"/>
    <s v="20 TABELIAO DE NOTAS DA CAPITAL"/>
    <s v="FAT.14602"/>
    <n v="-23668.13"/>
    <n v="0"/>
    <n v="3897735.28"/>
    <s v="20 TABELIAO DE NOTAS DA CAPITAL"/>
    <n v="-23668.13"/>
    <n v="23668.13"/>
    <n v="0"/>
    <d v="2024-04-01T00:00:00"/>
    <m/>
    <x v="24"/>
    <x v="2"/>
    <s v="2.11.01.07 - Cartório &amp; Escritura"/>
    <s v="DESPESAS ESCRITURAS"/>
    <s v="Incorporação - Desp Legais, Tributos, Emolumentos"/>
    <s v="Incorporação"/>
    <x v="244"/>
  </r>
  <r>
    <s v="Jardins"/>
    <x v="8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6150.49"/>
    <d v="2024-04-05T00:00:00"/>
    <s v="CP"/>
    <s v="Pagamento 20 TABELIAO DE NOTAS DA CAPITAL"/>
    <s v="Pagamento"/>
    <s v="20 TABELIAO DE NOTAS DA CAPITAL"/>
    <s v="FAT.14604"/>
    <n v="-6150.49"/>
    <n v="0"/>
    <n v="3837351.8"/>
    <s v="20 TABELIAO DE NOTAS DA CAPITAL"/>
    <n v="-6150.49"/>
    <n v="6150.49"/>
    <n v="0"/>
    <d v="2024-04-01T00:00:00"/>
    <m/>
    <x v="25"/>
    <x v="2"/>
    <s v="2.11.01.07 - Cartório &amp; Escritura"/>
    <s v="DESPESAS ESCRITURAS"/>
    <s v="Incorporação - Desp Legais, Tributos, Emolumentos"/>
    <s v="Incorporação"/>
    <x v="245"/>
  </r>
  <r>
    <s v="Jardins"/>
    <x v="8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18521.91"/>
    <d v="2024-04-05T00:00:00"/>
    <s v="CP"/>
    <s v="Pagamento 20 TABELIAO DE NOTAS DA CAPITAL"/>
    <s v="Pagamento"/>
    <s v="20 TABELIAO DE NOTAS DA CAPITAL"/>
    <s v="FAT.14606"/>
    <n v="-18521.91"/>
    <n v="0"/>
    <n v="3879213.37"/>
    <s v="20 TABELIAO DE NOTAS DA CAPITAL"/>
    <n v="-18521.91"/>
    <n v="18521.91"/>
    <n v="0"/>
    <d v="2024-04-01T00:00:00"/>
    <m/>
    <x v="26"/>
    <x v="2"/>
    <s v="2.11.01.07 - Cartório &amp; Escritura"/>
    <s v="DESPESAS ESCRITURAS"/>
    <s v="Incorporação - Desp Legais, Tributos, Emolumentos"/>
    <s v="Incorporação"/>
    <x v="246"/>
  </r>
  <r>
    <s v="Jardins"/>
    <x v="8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16140.79"/>
    <d v="2024-04-05T00:00:00"/>
    <s v="CP"/>
    <s v="Pagamento 20 TABELIAO DE NOTAS DA CAPITAL"/>
    <s v="Pagamento"/>
    <s v="20 TABELIAO DE NOTAS DA CAPITAL"/>
    <s v="FAT.14608"/>
    <n v="-16140.79"/>
    <n v="0"/>
    <n v="3843502.29"/>
    <s v="20 TABELIAO DE NOTAS DA CAPITAL"/>
    <n v="-16140.79"/>
    <n v="16140.79"/>
    <n v="0"/>
    <d v="2024-04-01T00:00:00"/>
    <m/>
    <x v="27"/>
    <x v="2"/>
    <s v="2.11.01.07 - Cartório &amp; Escritura"/>
    <s v="DESPESAS ESCRITURAS"/>
    <s v="Incorporação - Desp Legais, Tributos, Emolumentos"/>
    <s v="Incorporação"/>
    <x v="247"/>
  </r>
  <r>
    <s v="Jardins"/>
    <x v="8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9509.5499999999993"/>
    <d v="2024-04-05T00:00:00"/>
    <s v="CP"/>
    <s v="Pagamento 20 TABELIAO DE NOTAS DA CAPITAL"/>
    <s v="Pagamento"/>
    <s v="20 TABELIAO DE NOTAS DA CAPITAL"/>
    <s v="FAT.14637"/>
    <n v="-9509.5499999999993"/>
    <n v="0"/>
    <n v="3859643.08"/>
    <s v="20 TABELIAO DE NOTAS DA CAPITAL"/>
    <n v="-9509.5499999999993"/>
    <n v="9509.5499999999993"/>
    <n v="0"/>
    <d v="2024-04-01T00:00:00"/>
    <m/>
    <x v="28"/>
    <x v="2"/>
    <s v="2.11.01.07 - Cartório &amp; Escritura"/>
    <s v="DESPESAS ESCRITURAS"/>
    <s v="Incorporação - Desp Legais, Tributos, Emolumentos"/>
    <s v="Incorporação"/>
    <x v="248"/>
  </r>
  <r>
    <s v="Jardins"/>
    <x v="8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16211.23"/>
    <d v="2024-04-05T00:00:00"/>
    <s v="CP"/>
    <s v="Pagamento 20 TABELIAO DE NOTAS DA CAPITAL"/>
    <s v="Pagamento"/>
    <s v="20 TABELIAO DE NOTAS DA CAPITAL"/>
    <s v="FAT.14641"/>
    <n v="-16211.23"/>
    <n v="0"/>
    <n v="3805967.58"/>
    <s v="20 TABELIAO DE NOTAS DA CAPITAL"/>
    <n v="-16211.23"/>
    <n v="16211.23"/>
    <n v="0"/>
    <d v="2024-04-01T00:00:00"/>
    <m/>
    <x v="29"/>
    <x v="2"/>
    <s v="2.11.01.07 - Cartório &amp; Escritura"/>
    <s v="DESPESAS ESCRITURAS"/>
    <s v="Incorporação - Desp Legais, Tributos, Emolumentos"/>
    <s v="Incorporação"/>
    <x v="249"/>
  </r>
  <r>
    <s v="Jardins"/>
    <x v="8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15172.99"/>
    <d v="2024-04-05T00:00:00"/>
    <s v="CP"/>
    <s v="Pagamento 20 TABELIAO DE NOTAS DA CAPITAL"/>
    <s v="Pagamento"/>
    <s v="20 TABELIAO DE NOTAS DA CAPITAL"/>
    <s v="FAT.14741"/>
    <n v="-15172.99"/>
    <n v="0"/>
    <n v="3822178.81"/>
    <s v="20 TABELIAO DE NOTAS DA CAPITAL"/>
    <n v="-15172.99"/>
    <n v="15172.99"/>
    <n v="0"/>
    <d v="2024-04-01T00:00:00"/>
    <m/>
    <x v="30"/>
    <x v="2"/>
    <s v="2.11.01.07 - Cartório &amp; Escritura"/>
    <s v="DESPESAS ESCRITURAS"/>
    <s v="Incorporação - Desp Legais, Tributos, Emolumentos"/>
    <s v="Incorporação"/>
    <x v="250"/>
  </r>
  <r>
    <s v="Jardins"/>
    <x v="8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8.01.02 - Gastos Jurídicos Diversos"/>
    <n v="20000"/>
    <d v="2024-04-05T00:00:00"/>
    <s v="CP"/>
    <s v="Pagamento M.C SILVA SOCIEDADE INDIVIDUAL DE ADVOCACIA."/>
    <s v="Pagamento"/>
    <s v="M.C SILVA SOCIEDADE INDIVIDUAL DE ADVOCACIA."/>
    <s v="NFSE.00456"/>
    <n v="-20000"/>
    <n v="0"/>
    <n v="3921403.41"/>
    <s v="M.C SILVA SOCIEDADE INDIVIDUAL DE ADVOCACIA."/>
    <n v="-20000"/>
    <n v="20000"/>
    <n v="0"/>
    <d v="2024-04-01T00:00:00"/>
    <m/>
    <x v="31"/>
    <x v="2"/>
    <s v="2.18.01.02 - Gastos Jurídicos Diversos"/>
    <s v="ASSESSORIA JURIDICA"/>
    <s v="Desp Adm - Assessorias"/>
    <s v="Desp Adm"/>
    <x v="251"/>
  </r>
  <r>
    <s v="Jardins"/>
    <x v="8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0.28999999999999998"/>
    <d v="2024-04-05T00:00:00"/>
    <s v="CX"/>
    <s v="Rendimento de aplicação REND PAGO APLIC AUT MAIS"/>
    <s v="Rendimento de aplicação"/>
    <s v="REND PAGO APLIC AUT MAIS"/>
    <s v="REAP.20240405003"/>
    <n v="0"/>
    <n v="0.28999999999999998"/>
    <n v="3805967.87"/>
    <s v="REND PAGO APLIC AUT MAIS"/>
    <n v="0.28999999999999998"/>
    <n v="0.28999999999999998"/>
    <n v="0"/>
    <d v="2024-04-01T00:00:00"/>
    <m/>
    <x v="0"/>
    <x v="0"/>
    <s v="1.03.01.01 - Receita de Aplicações Financeiras"/>
    <m/>
    <s v="Rendimento Aplicações"/>
    <s v="Outras Receitas"/>
    <x v="252"/>
  </r>
  <r>
    <s v="Jardins"/>
    <x v="8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4.01.05 - Meeting"/>
    <n v="11080"/>
    <d v="2024-04-05T00:00:00"/>
    <s v="CP"/>
    <s v="Pagamento SANTOS AUGUSTA DESENVOLVIMENTO CULTURAL E EVENTOS LTDA"/>
    <s v="Pagamento"/>
    <s v="SANTOS AUGUSTA DESENVOLVIMENTO CULTURAL E EVENTOS LTDA"/>
    <s v="FAT.000068"/>
    <n v="-11080"/>
    <n v="0"/>
    <n v="3941403.41"/>
    <s v="SANTOS AUGUSTA DESENVOLVIMENTO CULTURAL E EVENTOS LTDA"/>
    <n v="-11080"/>
    <n v="11080"/>
    <n v="0"/>
    <d v="2024-04-01T00:00:00"/>
    <m/>
    <x v="32"/>
    <x v="2"/>
    <s v="2.14.01.05 - Meeting"/>
    <s v="MEETING"/>
    <s v="Marketing - Stand Manutenção"/>
    <s v="Marketing"/>
    <x v="253"/>
  </r>
  <r>
    <s v="Jardins"/>
    <x v="80"/>
    <s v="Itaú Centralizadora"/>
    <s v="18593-7"/>
    <s v="não"/>
    <s v="2  SPE's"/>
    <s v="01/02/2024 até 31/05/2024"/>
    <s v="COMPANHIA PROV DE SECURITIZACA"/>
    <s v="18593-7 - Centralizadora"/>
    <n v="0"/>
    <m/>
    <s v="-"/>
    <n v="526944.97"/>
    <d v="2024-04-05T00:00:00"/>
    <m/>
    <s v="SISPAG FORNECEDORES"/>
    <s v="Extrato Bancário"/>
    <s v="SISPAG FORNECEDORES"/>
    <m/>
    <n v="-526944.97"/>
    <n v="0"/>
    <m/>
    <s v="SISPAG FORNECEDORES"/>
    <n v="-526944.97"/>
    <n v="526944.97"/>
    <n v="0"/>
    <d v="2024-04-01T00:00:00"/>
    <m/>
    <x v="0"/>
    <x v="1"/>
    <s v="-"/>
    <m/>
    <s v="Débito a identificar"/>
    <s v="Débito a identificar"/>
    <x v="236"/>
  </r>
  <r>
    <s v="Jardins"/>
    <x v="80"/>
    <s v="Itaú Centralizadora"/>
    <s v="18593-7"/>
    <s v="não"/>
    <s v="2  SPE's"/>
    <s v="01/02/2024 até 31/05/2024"/>
    <s v="COMPANHIA PROV DE SECURITIZACA"/>
    <s v="18593-7 - Centralizadora"/>
    <n v="0"/>
    <m/>
    <s v="-"/>
    <n v="1.8"/>
    <d v="2024-04-05T00:00:00"/>
    <m/>
    <s v="TAR C/C SISPAG"/>
    <s v="Extrato Bancário"/>
    <s v="TAR C/C SISPAG"/>
    <m/>
    <n v="-1.8"/>
    <n v="0"/>
    <m/>
    <s v="TAR C/C SISPAG"/>
    <n v="-1.8"/>
    <n v="1.8"/>
    <n v="0"/>
    <d v="2024-04-01T00:00:00"/>
    <m/>
    <x v="0"/>
    <x v="1"/>
    <s v="-"/>
    <m/>
    <s v="Tarifas / Taxas"/>
    <s v="Desp Financeiras"/>
    <x v="238"/>
  </r>
  <r>
    <s v="Jardins"/>
    <x v="80"/>
    <s v="Itaú Centralizadora"/>
    <s v="18593-7"/>
    <s v="não"/>
    <s v="2  SPE's"/>
    <s v="01/02/2024 até 31/05/2024"/>
    <s v="COMPANHIA PROV DE SECURITIZACA"/>
    <s v="18593-7 - Centralizadora"/>
    <n v="0"/>
    <m/>
    <s v="-"/>
    <n v="526945.87"/>
    <d v="2024-04-05T00:00:00"/>
    <m/>
    <s v="RES APLIC AUT MAIS"/>
    <s v="Extrato Bancário"/>
    <s v="RES APLIC AUT MAIS"/>
    <m/>
    <n v="0"/>
    <n v="526945.87"/>
    <m/>
    <s v="RES APLIC AUT MAIS"/>
    <n v="526945.87"/>
    <n v="526945.87"/>
    <n v="0"/>
    <d v="2024-04-01T00:00:00"/>
    <m/>
    <x v="0"/>
    <x v="1"/>
    <s v="-"/>
    <m/>
    <s v="Aplicação / Resgate"/>
    <s v="Aplicação / Resgate"/>
    <x v="254"/>
  </r>
  <r>
    <s v="Jardins"/>
    <x v="80"/>
    <s v="Itaú Centralizadora"/>
    <s v="18593-7"/>
    <s v="não"/>
    <s v="2  SPE's"/>
    <s v="01/02/2024 até 31/05/2024"/>
    <s v="COMPANHIA PROV DE SECURITIZACA"/>
    <s v="18593-7 - Centralizadora"/>
    <n v="0"/>
    <m/>
    <s v="-"/>
    <n v="0.91"/>
    <d v="2024-04-05T00:00:00"/>
    <m/>
    <s v="REND PAGO APLIC AUT MAIS"/>
    <s v="Extrato Bancário"/>
    <s v="REND PAGO APLIC AUT MAIS"/>
    <m/>
    <n v="0"/>
    <n v="0.91"/>
    <m/>
    <s v="REND PAGO APLIC AUT MAIS"/>
    <n v="0.91"/>
    <n v="0.91"/>
    <n v="0"/>
    <d v="2024-04-01T00:00:00"/>
    <m/>
    <x v="0"/>
    <x v="1"/>
    <s v="-"/>
    <m/>
    <s v="Rendimento Aplicações"/>
    <s v="Outras Receitas"/>
    <x v="255"/>
  </r>
  <r>
    <s v="Jardins"/>
    <x v="8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3.02.16 - Refeição (Bolos/Salgados)"/>
    <n v="245.22"/>
    <d v="2024-04-08T00:00:00"/>
    <s v="CP"/>
    <s v="Pagamento CRISTINA PACHECO RIBEIRO"/>
    <s v="Pagamento"/>
    <s v="CRISTINA PACHECO RIBEIRO"/>
    <s v="FAT.497163"/>
    <n v="-245.22"/>
    <n v="0"/>
    <n v="3805614.82"/>
    <s v="CRISTINA PACHECO RIBEIRO"/>
    <n v="-245.22"/>
    <n v="245.22"/>
    <n v="0"/>
    <d v="2024-04-01T00:00:00"/>
    <m/>
    <x v="33"/>
    <x v="2"/>
    <s v="2.03.02.16 - Refeição (Bolos/Salgados)"/>
    <s v="DESPESAS DIVERSAS"/>
    <s v="Desp Adm - Outras"/>
    <s v="Desp Adm"/>
    <x v="256"/>
  </r>
  <r>
    <s v="Jardins"/>
    <x v="8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8.01.02 - Gastos Jurídicos Diversos"/>
    <n v="1354"/>
    <d v="2024-04-08T00:00:00"/>
    <s v="CP"/>
    <s v="Pagamento M.C SILVA SOCIEDADE INDIVIDUAL DE ADVOCACIA."/>
    <s v="Pagamento"/>
    <s v="M.C SILVA SOCIEDADE INDIVIDUAL DE ADVOCACIA."/>
    <s v="NFSE.000460"/>
    <n v="-1354"/>
    <n v="0"/>
    <n v="3794261.29"/>
    <s v="M.C SILVA SOCIEDADE INDIVIDUAL DE ADVOCACIA."/>
    <n v="-1354"/>
    <n v="1354"/>
    <n v="0"/>
    <d v="2024-04-01T00:00:00"/>
    <m/>
    <x v="34"/>
    <x v="2"/>
    <s v="2.18.01.02 - Gastos Jurídicos Diversos"/>
    <s v="ASSESSORIA JURIDICA"/>
    <s v="Desp Adm - Assessorias"/>
    <s v="Desp Adm"/>
    <x v="257"/>
  </r>
  <r>
    <s v="Jardins"/>
    <x v="8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8.01.02 - Gastos Jurídicos Diversos"/>
    <n v="20000"/>
    <d v="2024-04-08T00:00:00"/>
    <s v="CP"/>
    <s v="Pagamento M.C SILVA SOCIEDADE INDIVIDUAL DE ADVOCACIA."/>
    <s v="Pagamento"/>
    <s v="M.C SILVA SOCIEDADE INDIVIDUAL DE ADVOCACIA."/>
    <s v="NFSE.000460"/>
    <n v="-20000"/>
    <n v="0"/>
    <n v="3774261.29"/>
    <s v="M.C SILVA SOCIEDADE INDIVIDUAL DE ADVOCACIA."/>
    <n v="-20000"/>
    <n v="20000"/>
    <n v="0"/>
    <d v="2024-04-01T00:00:00"/>
    <m/>
    <x v="34"/>
    <x v="2"/>
    <s v="2.18.01.02 - Gastos Jurídicos Diversos"/>
    <s v="ASSESSORIA JURIDICA"/>
    <s v="Desp Adm - Assessorias"/>
    <s v="Desp Adm"/>
    <x v="257"/>
  </r>
  <r>
    <s v="Jardins"/>
    <x v="8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3.02.16 - Refeição (Bolos/Salgados)"/>
    <n v="107.83"/>
    <d v="2024-04-08T00:00:00"/>
    <s v="CP"/>
    <s v="Pagamento NATHALIA MARTINS ASSESSORIA LTDA"/>
    <s v="Pagamento"/>
    <s v="NATHALIA MARTINS ASSESSORIA LTDA"/>
    <s v="FAT.54846"/>
    <n v="-107.83"/>
    <n v="0"/>
    <n v="3805860.04"/>
    <s v="NATHALIA MARTINS ASSESSORIA LTDA"/>
    <n v="-107.83"/>
    <n v="107.83"/>
    <n v="0"/>
    <d v="2024-04-01T00:00:00"/>
    <m/>
    <x v="35"/>
    <x v="2"/>
    <s v="2.03.02.16 - Refeição (Bolos/Salgados)"/>
    <s v="DESPESAS DIVERSAS"/>
    <s v="Desp Adm - Outras"/>
    <s v="Desp Adm"/>
    <x v="258"/>
  </r>
  <r>
    <s v="Jardins"/>
    <x v="8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4.01.03 - Agência/Coordenação Offline"/>
    <n v="10000"/>
    <d v="2024-04-08T00:00:00"/>
    <s v="CP"/>
    <s v="Pagamento PLANET APP DESENVOLVIMENTO E SERVICOS S/S LTDA."/>
    <s v="Pagamento"/>
    <s v="PLANET APP DESENVOLVIMENTO E SERVICOS S/S LTDA."/>
    <s v="NFSE.000204"/>
    <n v="-10000"/>
    <n v="0"/>
    <n v="3795614.82"/>
    <s v="PLANET APP DESENVOLVIMENTO E SERVICOS S/S LTDA."/>
    <n v="-10000"/>
    <n v="10000"/>
    <n v="0"/>
    <d v="2024-04-01T00:00:00"/>
    <m/>
    <x v="36"/>
    <x v="2"/>
    <s v="2.14.01.03 - Agência/Coordenação Offline"/>
    <s v="MIDIA OFF"/>
    <s v="Marketing - Promoção e Propaganda"/>
    <s v="Marketing"/>
    <x v="259"/>
  </r>
  <r>
    <s v="Jardins"/>
    <x v="8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0.47"/>
    <d v="2024-04-08T00:00:00"/>
    <s v="CX"/>
    <s v="Rendimento de aplicação REND PAGO APLIC AUT APR"/>
    <s v="Rendimento de aplicação"/>
    <s v="REND PAGO APLIC AUT APR"/>
    <s v="REAP.20240408003"/>
    <n v="0"/>
    <n v="0.47"/>
    <n v="3795615.29"/>
    <s v="REND PAGO APLIC AUT APR"/>
    <n v="0.47"/>
    <n v="0.47"/>
    <n v="0"/>
    <d v="2024-04-01T00:00:00"/>
    <m/>
    <x v="0"/>
    <x v="0"/>
    <s v="1.03.01.01 - Receita de Aplicações Financeiras"/>
    <m/>
    <s v="Rendimento Aplicações"/>
    <s v="Outras Receitas"/>
    <x v="260"/>
  </r>
  <r>
    <s v="Jardins"/>
    <x v="81"/>
    <s v="Itaú"/>
    <s v="51562-2"/>
    <s v="não"/>
    <s v="2 - SPE's"/>
    <s v="01/01/2023 até 16/05/2024"/>
    <s v="23 - NETCORP CONSOLACAO INCORPORACAO E EMPREENDIMENTO IMOBILIARIO SPE LTDA"/>
    <s v="51562-2 - CONSOLACAO ITAU"/>
    <n v="0"/>
    <s v="2301 - CONSOLACAO INCORPORAÇÃO"/>
    <s v="2.18.01.02 - Gastos Jurídicos Diversos"/>
    <n v="60000"/>
    <d v="2024-04-08T00:00:00"/>
    <m/>
    <m/>
    <m/>
    <s v="SIQUEIRA NETO-ADVOGADOS ASSOCI - desocupacao imoveil"/>
    <s v="ajuste"/>
    <n v="-60000"/>
    <n v="0"/>
    <n v="3774261.29"/>
    <s v="SIQUEIRA NETO-ADVOGADOS ASSOCI - desocupacao imoveil"/>
    <n v="-60000"/>
    <n v="60000"/>
    <n v="0"/>
    <d v="2024-04-01T00:00:00"/>
    <m/>
    <x v="0"/>
    <x v="0"/>
    <s v="2.18.01.02 - Gastos Jurídicos Diversos"/>
    <m/>
    <s v="Incorporação - Desp Legais, Tributos, Emolumentos"/>
    <s v="Incorporação"/>
    <x v="261"/>
  </r>
  <r>
    <s v="Jardins"/>
    <x v="81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74.95"/>
    <d v="2024-04-08T00:00:00"/>
    <s v="BC"/>
    <s v="Pagamento TARIFA MANUTENCAO C/C TAR.MANUT.C/C"/>
    <s v="Pagamento"/>
    <s v="TARIFA MANUTENCAO C/C TAR.MANUT.C/C"/>
    <s v="TAR.08042024"/>
    <n v="-74.95"/>
    <n v="0"/>
    <n v="696.26"/>
    <s v="TARIFA MANUTENCAO C/C TAR.MANUT.C/C"/>
    <n v="-74.95"/>
    <n v="74.95"/>
    <n v="0"/>
    <d v="2024-04-01T00:00:00"/>
    <m/>
    <x v="0"/>
    <x v="0"/>
    <s v="2.20.01.07 - Tarifas Bancarias"/>
    <m/>
    <s v="Tarifas / Taxas"/>
    <s v="Desp Financeiras"/>
    <x v="262"/>
  </r>
  <r>
    <s v="Jardins"/>
    <x v="82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0.98"/>
    <d v="2024-04-09T00:00:00"/>
    <s v="BC"/>
    <s v="Rendimento de aplicação"/>
    <s v="Rendimento de aplicação"/>
    <s v=""/>
    <s v="REAP.090424"/>
    <n v="0"/>
    <n v="0.98"/>
    <n v="3644262.27"/>
    <s v=""/>
    <n v="0.98"/>
    <n v="0.98"/>
    <n v="0"/>
    <d v="2024-04-01T00:00:00"/>
    <m/>
    <x v="0"/>
    <x v="0"/>
    <s v="1.03.01.01 - Receita de Aplicações Financeiras"/>
    <m/>
    <s v="Rendimento Aplicações"/>
    <s v="Outras Receitas"/>
    <x v="263"/>
  </r>
  <r>
    <s v="Jardins"/>
    <x v="82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5 - Corretagem"/>
    <n v="138518.91"/>
    <d v="2024-04-09T00:00:00"/>
    <s v="CP"/>
    <s v="Pagamento LASTRO SERVICOS E NEGOCIOS IMOBILIARIOS LTDA"/>
    <s v="Pagamento"/>
    <s v="LASTRO SERVICOS E NEGOCIOS IMOBILIARIOS LTDA"/>
    <s v="NFSE.000175"/>
    <n v="-138518.91"/>
    <n v="0"/>
    <n v="3635742.38"/>
    <s v="LASTRO SERVICOS E NEGOCIOS IMOBILIARIOS LTDA"/>
    <n v="-138518.91"/>
    <n v="138518.91"/>
    <n v="0"/>
    <d v="2024-04-01T00:00:00"/>
    <m/>
    <x v="37"/>
    <x v="2"/>
    <s v="2.11.01.05 - Corretagem"/>
    <s v="CORRETAGEM"/>
    <s v="Terreno - Corretagem"/>
    <s v="Terreno"/>
    <x v="264"/>
  </r>
  <r>
    <s v="Jardins"/>
    <x v="82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1 - (-) Retenção de IR - Terceiros"/>
    <n v="2077.7800000000002"/>
    <d v="2024-04-09T00:00:00"/>
    <s v="CP"/>
    <s v="Retenção impostos IR 1708 / LASTRO SERVICOS E NEGOCIOS IMOBILIARIOS LTDA"/>
    <s v="Retenção impostos"/>
    <s v="IR 1708 / LASTRO SERVICOS E NEGOCIOS IMOBILIARIOS LTDA"/>
    <s v="NFSE.000175"/>
    <n v="0"/>
    <n v="2077.7800000000002"/>
    <n v="3637820.16"/>
    <s v="LASTRO SERVICOS E NEGOCIOS IMOBILIARIOS LTDA"/>
    <n v="2077.7800000000002"/>
    <n v="2077.7800000000002"/>
    <n v="0"/>
    <d v="2024-04-01T00:00:00"/>
    <m/>
    <x v="37"/>
    <x v="2"/>
    <s v="2.09.01.01 - (-) Retenção de IR - Terceiros"/>
    <s v="CORRETAGEM"/>
    <s v="Terreno - Corretagem"/>
    <s v="Terreno"/>
    <x v="264"/>
  </r>
  <r>
    <s v="Jardins"/>
    <x v="82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4 - (-) Retenção de PIS/Cofins/CSLL - Terceiros"/>
    <n v="6441.13"/>
    <d v="2024-04-09T00:00:00"/>
    <s v="CP"/>
    <s v="Retenção impostos CSRF / LASTRO SERVICOS E NEGOCIOS IMOBILIARIOS LTDA"/>
    <s v="Retenção impostos"/>
    <s v="CSRF / LASTRO SERVICOS E NEGOCIOS IMOBILIARIOS LTDA"/>
    <s v="NFSE.000175"/>
    <n v="0"/>
    <n v="6441.13"/>
    <n v="3644261.29"/>
    <s v="LASTRO SERVICOS E NEGOCIOS IMOBILIARIOS LTDA"/>
    <n v="6441.13"/>
    <n v="6441.13"/>
    <n v="0"/>
    <d v="2024-04-01T00:00:00"/>
    <m/>
    <x v="37"/>
    <x v="2"/>
    <s v="2.09.01.04 - (-) Retenção de PIS/Cofins/CSLL - Terceiros"/>
    <s v="CORRETAGEM"/>
    <s v="Terreno - Corretagem"/>
    <s v="Terreno"/>
    <x v="264"/>
  </r>
  <r>
    <s v="Jardins"/>
    <x v="83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0.01"/>
    <d v="2024-04-10T00:00:00"/>
    <s v="BC"/>
    <s v="Rendimento de aplicação"/>
    <s v="Rendimento de aplicação"/>
    <s v=""/>
    <s v="REAP.100424"/>
    <n v="0"/>
    <n v="0.01"/>
    <n v="3643240.95"/>
    <s v=""/>
    <n v="0.01"/>
    <n v="0.01"/>
    <n v="0"/>
    <d v="2024-04-01T00:00:00"/>
    <m/>
    <x v="0"/>
    <x v="0"/>
    <s v="1.03.01.01 - Receita de Aplicações Financeiras"/>
    <m/>
    <s v="Rendimento Aplicações"/>
    <s v="Outras Receitas"/>
    <x v="265"/>
  </r>
  <r>
    <s v="Jardins"/>
    <x v="83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2.07 - Taxas Municipalidades"/>
    <n v="1021.33"/>
    <d v="2024-04-10T00:00:00"/>
    <s v="CP"/>
    <s v="Pagamento PREFEITURA DA CIDADE DE SÃO PAULO - DAMSP"/>
    <s v="Pagamento"/>
    <s v="PREFEITURA DA CIDADE DE SÃO PAULO - DAMSP"/>
    <s v="DAM.595925430115530941"/>
    <n v="-1021.33"/>
    <n v="0"/>
    <n v="3643240.94"/>
    <s v="PREFEITURA DA CIDADE DE SÃO PAULO - DAMSP"/>
    <n v="-1021.33"/>
    <n v="1021.33"/>
    <n v="0"/>
    <d v="2024-04-01T00:00:00"/>
    <m/>
    <x v="38"/>
    <x v="2"/>
    <s v="2.13.02.07 - Taxas Municipalidades"/>
    <s v="TAXAS DE MUNICIPALIDADES"/>
    <s v="Incorporação - Desp Legais, Tributos, Emolumentos"/>
    <s v="Incorporação"/>
    <x v="266"/>
  </r>
  <r>
    <s v="Jardins"/>
    <x v="84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24.81"/>
    <d v="2024-04-12T00:00:00"/>
    <s v="BC"/>
    <s v="Rendimento de aplicação"/>
    <s v="Rendimento de aplicação"/>
    <s v=""/>
    <s v="REAP.120424"/>
    <n v="0"/>
    <n v="24.81"/>
    <n v="2186739.61"/>
    <s v=""/>
    <n v="24.81"/>
    <n v="24.81"/>
    <n v="0"/>
    <d v="2024-04-01T00:00:00"/>
    <m/>
    <x v="0"/>
    <x v="0"/>
    <s v="1.03.01.01 - Receita de Aplicações Financeiras"/>
    <m/>
    <s v="Rendimento Aplicações"/>
    <s v="Outras Receitas"/>
    <x v="267"/>
  </r>
  <r>
    <s v="Jardins"/>
    <x v="84"/>
    <s v="Itaú"/>
    <s v="51562-2"/>
    <s v="sim"/>
    <s v="2 - SPE's"/>
    <s v="01/01/2023 até 16/05/2024"/>
    <s v="23 - NETCORP CONSOLACAO INCORPORACAO E EMPREENDIMENTO IMOBILIARIO SPE LTDA"/>
    <s v="51562-2 - CONSOLACAO ITAU"/>
    <n v="0"/>
    <s v="23 - CONSOLAÇÃO"/>
    <s v="2.11.01.07 - Cartório &amp; Escritura"/>
    <n v="503.74"/>
    <d v="2024-04-12T00:00:00"/>
    <s v="CP"/>
    <s v="Pagamento ANGELO MONTALBANO"/>
    <s v="Pagamento"/>
    <s v="ANGELO MONTALBANO"/>
    <s v="REC.100424"/>
    <n v="-503.74"/>
    <n v="0"/>
    <n v="3392312.21"/>
    <s v="ANGELO MONTALBANO"/>
    <n v="-503.74"/>
    <n v="503.74"/>
    <n v="0"/>
    <d v="2024-04-01T00:00:00"/>
    <m/>
    <x v="39"/>
    <x v="2"/>
    <s v="2.11.01.07 - Cartório &amp; Escritura"/>
    <s v="DESPESAS COM CARTORIOS"/>
    <s v="Incorporação - Desp Legais, Tributos, Emolumentos"/>
    <s v="Incorporação"/>
    <x v="268"/>
  </r>
  <r>
    <s v="Jardins"/>
    <x v="84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5 - Corretagem"/>
    <n v="107325"/>
    <d v="2024-04-12T00:00:00"/>
    <s v="CP"/>
    <s v="Pagamento AVANTE CONSULTORIA DE NEGOCIOS LTDA"/>
    <s v="Pagamento"/>
    <s v="AVANTE CONSULTORIA DE NEGOCIOS LTDA"/>
    <s v="NFSE.00005"/>
    <n v="-107325"/>
    <n v="0"/>
    <n v="3282937.21"/>
    <s v="AVANTE CONSULTORIA DE NEGOCIOS LTDA"/>
    <n v="-107325"/>
    <n v="107325"/>
    <n v="0"/>
    <d v="2024-04-01T00:00:00"/>
    <m/>
    <x v="40"/>
    <x v="2"/>
    <s v="2.11.01.05 - Corretagem"/>
    <s v="CORRETAGEM"/>
    <s v="Terreno - Corretagem"/>
    <s v="Terreno"/>
    <x v="269"/>
  </r>
  <r>
    <s v="Jardins"/>
    <x v="84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5 - Corretagem"/>
    <n v="357750"/>
    <d v="2024-04-12T00:00:00"/>
    <s v="CP"/>
    <s v="Pagamento BNS AGENCIAMENTO E INTERMEDIACAO DE SERVICOS E IMOVEIS LTDA"/>
    <s v="Pagamento"/>
    <s v="BNS AGENCIAMENTO E INTERMEDIACAO DE SERVICOS E IMOVEIS LTDA"/>
    <s v="NFSE.000005"/>
    <n v="-357750"/>
    <n v="0"/>
    <n v="2205937.21"/>
    <s v="BNS AGENCIAMENTO E INTERMEDIACAO DE SERVICOS E IMOVEIS LTDA"/>
    <n v="-357750"/>
    <n v="357750"/>
    <n v="0"/>
    <d v="2024-04-01T00:00:00"/>
    <m/>
    <x v="41"/>
    <x v="2"/>
    <s v="2.11.01.05 - Corretagem"/>
    <s v="CORRETAGEM"/>
    <s v="Terreno - Corretagem"/>
    <s v="Terreno"/>
    <x v="270"/>
  </r>
  <r>
    <s v="Jardins"/>
    <x v="84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1.23 - Coordenação e Compatibilização"/>
    <n v="3750"/>
    <d v="2024-04-12T00:00:00"/>
    <s v="CP"/>
    <s v="Pagamento ESTUDIO FAVO ARQUITETURA LTDA"/>
    <s v="Pagamento"/>
    <s v="ESTUDIO FAVO ARQUITETURA LTDA"/>
    <s v="NFSE.001226"/>
    <n v="-3750"/>
    <n v="0"/>
    <n v="2563687.21"/>
    <s v="ESTUDIO FAVO ARQUITETURA LTDA"/>
    <n v="-3750"/>
    <n v="3750"/>
    <n v="0"/>
    <d v="2024-04-01T00:00:00"/>
    <m/>
    <x v="42"/>
    <x v="2"/>
    <s v="2.13.01.23 - Coordenação e Compatibilização"/>
    <s v="PROJETOS"/>
    <s v="Incorporação - Projetos"/>
    <s v="Incorporação"/>
    <x v="271"/>
  </r>
  <r>
    <s v="Jardins"/>
    <x v="84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4.01.10 - Produção de material Comunicação Visual Terreno/PD"/>
    <n v="2050"/>
    <d v="2024-04-12T00:00:00"/>
    <s v="CP"/>
    <s v="Pagamento FRANQUE DELMO ELOIA 02360154435"/>
    <s v="Pagamento"/>
    <s v="FRANQUE DELMO ELOIA 02360154435"/>
    <s v="NFSE.000028"/>
    <n v="-2050"/>
    <n v="0"/>
    <n v="3390262.21"/>
    <s v="FRANQUE DELMO ELOIA 02360154435"/>
    <n v="-2050"/>
    <n v="2050"/>
    <n v="0"/>
    <d v="2024-04-01T00:00:00"/>
    <m/>
    <x v="43"/>
    <x v="2"/>
    <s v="2.14.01.10 - Produção de material Comunicação Visual Terreno/PD"/>
    <s v="COMUNICACAO VISUAL"/>
    <s v="Marketing - Promoção e Propaganda"/>
    <s v="Marketing"/>
    <x v="272"/>
  </r>
  <r>
    <s v="Jardins"/>
    <x v="84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5 - Corretagem"/>
    <n v="357750"/>
    <d v="2024-04-12T00:00:00"/>
    <s v="CP"/>
    <s v="Pagamento IRRINVEST GESTAO E ADMINISTRACAO IMOBILIARIA LTDA"/>
    <s v="Pagamento"/>
    <s v="IRRINVEST GESTAO E ADMINISTRACAO IMOBILIARIA LTDA"/>
    <s v="NFSE.000723"/>
    <n v="-357750"/>
    <n v="0"/>
    <n v="2925187.21"/>
    <s v="IRRINVEST GESTAO E ADMINISTRACAO IMOBILIARIA LTDA"/>
    <n v="-357750"/>
    <n v="357750"/>
    <n v="0"/>
    <d v="2024-04-01T00:00:00"/>
    <m/>
    <x v="44"/>
    <x v="2"/>
    <s v="2.11.01.05 - Corretagem"/>
    <s v="CORRETAGEM"/>
    <s v="Terreno - Corretagem"/>
    <s v="Terreno"/>
    <x v="273"/>
  </r>
  <r>
    <s v="Jardins"/>
    <x v="84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5 - Corretagem"/>
    <n v="357750"/>
    <d v="2024-04-12T00:00:00"/>
    <s v="CP"/>
    <s v="Pagamento JOAQUIM GUTIERREZ ANTONIO"/>
    <s v="Pagamento"/>
    <s v="JOAQUIM GUTIERREZ ANTONIO"/>
    <s v="NFSE.000008"/>
    <n v="-357750"/>
    <n v="0"/>
    <n v="2567437.21"/>
    <s v="JOAQUIM GUTIERREZ ANTONIO"/>
    <n v="-357750"/>
    <n v="357750"/>
    <n v="0"/>
    <d v="2024-04-01T00:00:00"/>
    <m/>
    <x v="45"/>
    <x v="2"/>
    <s v="2.11.01.05 - Corretagem"/>
    <s v="CORRETAGEM"/>
    <s v="Terreno - Corretagem"/>
    <s v="Terreno"/>
    <x v="274"/>
  </r>
  <r>
    <s v="Jardins"/>
    <x v="84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5 - Corretagem"/>
    <n v="250425"/>
    <d v="2024-04-12T00:00:00"/>
    <s v="CP"/>
    <s v="Pagamento MCA CONSULTORIA DE NEGOCIOS EIRELI"/>
    <s v="Pagamento"/>
    <s v="MCA CONSULTORIA DE NEGOCIOS EIRELI"/>
    <s v="NFSE.000118"/>
    <n v="-250425"/>
    <n v="0"/>
    <n v="3392815.95"/>
    <s v="MCA CONSULTORIA DE NEGOCIOS EIRELI"/>
    <n v="-250425"/>
    <n v="250425"/>
    <n v="0"/>
    <d v="2024-04-01T00:00:00"/>
    <m/>
    <x v="46"/>
    <x v="2"/>
    <s v="2.11.01.05 - Corretagem"/>
    <s v="CORRETAGEM"/>
    <s v="Terreno - Corretagem"/>
    <s v="Terreno"/>
    <x v="275"/>
  </r>
  <r>
    <s v="Jardins"/>
    <x v="84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1.01.11 - IPTU Novos Terrenos"/>
    <n v="8931.7199999999993"/>
    <d v="2024-04-12T00:00:00"/>
    <s v="CP"/>
    <s v="Pagamento PREFEITURA DA CIDADE DE SÃO PAULO - DAMSP"/>
    <s v="Pagamento"/>
    <s v="PREFEITURA DA CIDADE DE SÃO PAULO - DAMSP"/>
    <s v="DAM.CONSOLACAO 2837"/>
    <n v="-8931.7199999999993"/>
    <n v="0"/>
    <n v="2196535.66"/>
    <s v="PREFEITURA DA CIDADE DE SÃO PAULO - DAMSP"/>
    <n v="-8931.7199999999993"/>
    <n v="8931.7199999999993"/>
    <n v="0"/>
    <d v="2024-04-01T00:00:00"/>
    <m/>
    <x v="47"/>
    <x v="2"/>
    <s v="2.01.01.11 - IPTU Novos Terrenos"/>
    <s v="IPTU"/>
    <s v="Terreno - IPTU"/>
    <s v="Terreno"/>
    <x v="276"/>
  </r>
  <r>
    <s v="Jardins"/>
    <x v="84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1.01.11 - IPTU Novos Terrenos"/>
    <n v="535.88"/>
    <d v="2024-04-12T00:00:00"/>
    <s v="CP"/>
    <s v="Pagamento PREFEITURA DA CIDADE DE SÃO PAULO - DAMSP"/>
    <s v="Pagamento"/>
    <s v="PREFEITURA DA CIDADE DE SÃO PAULO - DAMSP"/>
    <s v="DAM.CONSOLACAO 2839"/>
    <n v="-535.88"/>
    <n v="0"/>
    <n v="2194523.23"/>
    <s v="PREFEITURA DA CIDADE DE SÃO PAULO - DAMSP"/>
    <n v="-535.88"/>
    <n v="535.88"/>
    <n v="0"/>
    <d v="2024-04-01T00:00:00"/>
    <m/>
    <x v="47"/>
    <x v="2"/>
    <s v="2.01.01.11 - IPTU Novos Terrenos"/>
    <s v="IPTU"/>
    <s v="Terreno - IPTU"/>
    <s v="Terreno"/>
    <x v="277"/>
  </r>
  <r>
    <s v="Jardins"/>
    <x v="84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1.01.11 - IPTU Novos Terrenos"/>
    <n v="469.83"/>
    <d v="2024-04-12T00:00:00"/>
    <s v="CP"/>
    <s v="Pagamento PREFEITURA DA CIDADE DE SÃO PAULO - DAMSP"/>
    <s v="Pagamento"/>
    <s v="PREFEITURA DA CIDADE DE SÃO PAULO - DAMSP"/>
    <s v="DAM.CONSOLACAO 2847 A 1"/>
    <n v="-469.83"/>
    <n v="0"/>
    <n v="2205467.38"/>
    <s v="PREFEITURA DA CIDADE DE SÃO PAULO - DAMSP"/>
    <n v="-469.83"/>
    <n v="469.83"/>
    <n v="0"/>
    <d v="2024-04-01T00:00:00"/>
    <m/>
    <x v="47"/>
    <x v="2"/>
    <s v="2.01.01.11 - IPTU Novos Terrenos"/>
    <s v="IPTU"/>
    <s v="Terreno - IPTU"/>
    <s v="Terreno"/>
    <x v="278"/>
  </r>
  <r>
    <s v="Jardins"/>
    <x v="84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1.01.11 - IPTU Novos Terrenos"/>
    <n v="421.29"/>
    <d v="2024-04-12T00:00:00"/>
    <s v="CP"/>
    <s v="Pagamento PREFEITURA DA CIDADE DE SÃO PAULO - DAMSP"/>
    <s v="Pagamento"/>
    <s v="PREFEITURA DA CIDADE DE SÃO PAULO - DAMSP"/>
    <s v="DAM.CONSOLACAO 2847 A 11"/>
    <n v="-421.29"/>
    <n v="0"/>
    <n v="2196114.37"/>
    <s v="PREFEITURA DA CIDADE DE SÃO PAULO - DAMSP"/>
    <n v="-421.29"/>
    <n v="421.29"/>
    <n v="0"/>
    <d v="2024-04-01T00:00:00"/>
    <m/>
    <x v="47"/>
    <x v="2"/>
    <s v="2.01.01.11 - IPTU Novos Terrenos"/>
    <s v="IPTU"/>
    <s v="Terreno - IPTU"/>
    <s v="Terreno"/>
    <x v="279"/>
  </r>
  <r>
    <s v="Jardins"/>
    <x v="84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1.01.11 - IPTU Novos Terrenos"/>
    <n v="391.67"/>
    <d v="2024-04-12T00:00:00"/>
    <s v="CP"/>
    <s v="Pagamento PREFEITURA DA CIDADE DE SÃO PAULO - DAMSP"/>
    <s v="Pagamento"/>
    <s v="PREFEITURA DA CIDADE DE SÃO PAULO - DAMSP"/>
    <s v="DAM.CONSOLACAO 2847 A 12"/>
    <n v="-391.67"/>
    <n v="0"/>
    <n v="2194131.56"/>
    <s v="PREFEITURA DA CIDADE DE SÃO PAULO - DAMSP"/>
    <n v="-391.67"/>
    <n v="391.67"/>
    <n v="0"/>
    <d v="2024-04-01T00:00:00"/>
    <m/>
    <x v="47"/>
    <x v="2"/>
    <s v="2.01.01.11 - IPTU Novos Terrenos"/>
    <s v="IPTU"/>
    <s v="Terreno - IPTU"/>
    <s v="Terreno"/>
    <x v="280"/>
  </r>
  <r>
    <s v="Jardins"/>
    <x v="84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3.87"/>
    <d v="2024-04-12T00:00:00"/>
    <s v="CP"/>
    <s v="Pagto multa PREFEITURA DA CIDADE DE SÃO PAULO - DAMSP"/>
    <s v="Pagto multa"/>
    <s v="PREFEITURA DA CIDADE DE SÃO PAULO - DAMSP"/>
    <s v="DAM.CONSOLACAO 2847 A 12"/>
    <n v="-3.87"/>
    <n v="0"/>
    <n v="2194127.69"/>
    <s v="PREFEITURA DA CIDADE DE SÃO PAULO - DAMSP"/>
    <n v="-3.87"/>
    <n v="3.87"/>
    <n v="0"/>
    <d v="2024-04-01T00:00:00"/>
    <m/>
    <x v="47"/>
    <x v="2"/>
    <s v="2.05.01.07 - Multas, Juros e Correções por Atraso no Pagamento"/>
    <s v="IPTU"/>
    <s v="Desp Financeiras"/>
    <s v="Desp Financeiras"/>
    <x v="280"/>
  </r>
  <r>
    <s v="Jardins"/>
    <x v="84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1.01.11 - IPTU Novos Terrenos"/>
    <n v="377.94"/>
    <d v="2024-04-12T00:00:00"/>
    <s v="CP"/>
    <s v="Pagamento PREFEITURA DA CIDADE DE SÃO PAULO - DAMSP"/>
    <s v="Pagamento"/>
    <s v="PREFEITURA DA CIDADE DE SÃO PAULO - DAMSP"/>
    <s v="DAM.CONSOLACAO 2847 A 21"/>
    <n v="-377.94"/>
    <n v="0"/>
    <n v="2193749.75"/>
    <s v="PREFEITURA DA CIDADE DE SÃO PAULO - DAMSP"/>
    <n v="-377.94"/>
    <n v="377.94"/>
    <n v="0"/>
    <d v="2024-04-01T00:00:00"/>
    <m/>
    <x v="47"/>
    <x v="2"/>
    <s v="2.01.01.11 - IPTU Novos Terrenos"/>
    <s v="IPTU"/>
    <s v="Terreno - IPTU"/>
    <s v="Terreno"/>
    <x v="281"/>
  </r>
  <r>
    <s v="Jardins"/>
    <x v="84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6.2"/>
    <d v="2024-04-12T00:00:00"/>
    <s v="CP"/>
    <s v="Pagto multa PREFEITURA DA CIDADE DE SÃO PAULO - DAMSP"/>
    <s v="Pagto multa"/>
    <s v="PREFEITURA DA CIDADE DE SÃO PAULO - DAMSP"/>
    <s v="DAM.CONSOLACAO 2847 A 21"/>
    <n v="-6.2"/>
    <n v="0"/>
    <n v="2193743.5499999998"/>
    <s v="PREFEITURA DA CIDADE DE SÃO PAULO - DAMSP"/>
    <n v="-6.2"/>
    <n v="6.2"/>
    <n v="0"/>
    <d v="2024-04-01T00:00:00"/>
    <m/>
    <x v="47"/>
    <x v="2"/>
    <s v="2.05.01.07 - Multas, Juros e Correções por Atraso no Pagamento"/>
    <s v="IPTU"/>
    <s v="Desp Financeiras"/>
    <s v="Desp Financeiras"/>
    <x v="281"/>
  </r>
  <r>
    <s v="Jardins"/>
    <x v="84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1.01.11 - IPTU Novos Terrenos"/>
    <n v="338.66"/>
    <d v="2024-04-12T00:00:00"/>
    <s v="CP"/>
    <s v="Pagamento PREFEITURA DA CIDADE DE SÃO PAULO - DAMSP"/>
    <s v="Pagamento"/>
    <s v="PREFEITURA DA CIDADE DE SÃO PAULO - DAMSP"/>
    <s v="DAM.CONSOLACAO 2847 A 22"/>
    <n v="-338.66"/>
    <n v="0"/>
    <n v="2195775.71"/>
    <s v="PREFEITURA DA CIDADE DE SÃO PAULO - DAMSP"/>
    <n v="-338.66"/>
    <n v="338.66"/>
    <n v="0"/>
    <d v="2024-04-01T00:00:00"/>
    <m/>
    <x v="47"/>
    <x v="2"/>
    <s v="2.01.01.11 - IPTU Novos Terrenos"/>
    <s v="IPTU"/>
    <s v="Terreno - IPTU"/>
    <s v="Terreno"/>
    <x v="282"/>
  </r>
  <r>
    <s v="Jardins"/>
    <x v="84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1.01.11 - IPTU Novos Terrenos"/>
    <n v="377.94"/>
    <d v="2024-04-12T00:00:00"/>
    <s v="CP"/>
    <s v="Pagamento PREFEITURA DA CIDADE DE SÃO PAULO - DAMSP"/>
    <s v="Pagamento"/>
    <s v="PREFEITURA DA CIDADE DE SÃO PAULO - DAMSP"/>
    <s v="DAM.CONSOLACAO 2847 A 31"/>
    <n v="-377.94"/>
    <n v="0"/>
    <n v="2195397.77"/>
    <s v="PREFEITURA DA CIDADE DE SÃO PAULO - DAMSP"/>
    <n v="-377.94"/>
    <n v="377.94"/>
    <n v="0"/>
    <d v="2024-04-01T00:00:00"/>
    <m/>
    <x v="47"/>
    <x v="2"/>
    <s v="2.01.01.11 - IPTU Novos Terrenos"/>
    <s v="IPTU"/>
    <s v="Terreno - IPTU"/>
    <s v="Terreno"/>
    <x v="283"/>
  </r>
  <r>
    <s v="Jardins"/>
    <x v="84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1.01.11 - IPTU Novos Terrenos"/>
    <n v="338.66"/>
    <d v="2024-04-12T00:00:00"/>
    <s v="CP"/>
    <s v="Pagamento PREFEITURA DA CIDADE DE SÃO PAULO - DAMSP"/>
    <s v="Pagamento"/>
    <s v="PREFEITURA DA CIDADE DE SÃO PAULO - DAMSP"/>
    <s v="DAM.CONSOLACAO 2847 A 32"/>
    <n v="-338.66"/>
    <n v="0"/>
    <n v="2195059.11"/>
    <s v="PREFEITURA DA CIDADE DE SÃO PAULO - DAMSP"/>
    <n v="-338.66"/>
    <n v="338.66"/>
    <n v="0"/>
    <d v="2024-04-01T00:00:00"/>
    <m/>
    <x v="47"/>
    <x v="2"/>
    <s v="2.01.01.11 - IPTU Novos Terrenos"/>
    <s v="IPTU"/>
    <s v="Terreno - IPTU"/>
    <s v="Terreno"/>
    <x v="284"/>
  </r>
  <r>
    <s v="Jardins"/>
    <x v="84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1.01.11 - IPTU Novos Terrenos"/>
    <n v="6672.9"/>
    <d v="2024-04-12T00:00:00"/>
    <s v="CP"/>
    <s v="Pagamento PREFEITURA DA CIDADE DE SÃO PAULO - DAMSP"/>
    <s v="Pagamento"/>
    <s v="PREFEITURA DA CIDADE DE SÃO PAULO - DAMSP"/>
    <s v="DAM.IPTU AL ITU 1466"/>
    <n v="-6672.9"/>
    <n v="0"/>
    <n v="2187070.65"/>
    <s v="PREFEITURA DA CIDADE DE SÃO PAULO - DAMSP"/>
    <n v="-6672.9"/>
    <n v="6672.9"/>
    <n v="0"/>
    <d v="2024-04-01T00:00:00"/>
    <m/>
    <x v="48"/>
    <x v="2"/>
    <s v="2.01.01.11 - IPTU Novos Terrenos"/>
    <s v="IPTU"/>
    <s v="Terreno - IPTU"/>
    <s v="Terreno"/>
    <x v="285"/>
  </r>
  <r>
    <s v="Jardins"/>
    <x v="84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69.59"/>
    <d v="2024-04-12T00:00:00"/>
    <s v="CP"/>
    <s v="Pagto juros PREFEITURA DA CIDADE DE SÃO PAULO - DAMSP"/>
    <s v="Pagto juros"/>
    <s v="PREFEITURA DA CIDADE DE SÃO PAULO - DAMSP"/>
    <s v="DAM.IPTU AL ITU 1466"/>
    <n v="-69.59"/>
    <n v="0"/>
    <n v="2187001.06"/>
    <s v="PREFEITURA DA CIDADE DE SÃO PAULO - DAMSP"/>
    <n v="-69.59"/>
    <n v="69.59"/>
    <n v="0"/>
    <d v="2024-04-01T00:00:00"/>
    <m/>
    <x v="48"/>
    <x v="2"/>
    <s v="2.05.01.07 - Multas, Juros e Correções por Atraso no Pagamento"/>
    <s v="IPTU"/>
    <s v="Desp Financeiras"/>
    <s v="Desp Financeiras"/>
    <x v="285"/>
  </r>
  <r>
    <s v="Jardins"/>
    <x v="84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286.26"/>
    <d v="2024-04-12T00:00:00"/>
    <s v="CP"/>
    <s v="Pagto multa PREFEITURA DA CIDADE DE SÃO PAULO - DAMSP"/>
    <s v="Pagto multa"/>
    <s v="PREFEITURA DA CIDADE DE SÃO PAULO - DAMSP"/>
    <s v="DAM.IPTU AL ITU 1466"/>
    <n v="-286.26"/>
    <n v="0"/>
    <n v="2186714.7999999998"/>
    <s v="PREFEITURA DA CIDADE DE SÃO PAULO - DAMSP"/>
    <n v="-286.26"/>
    <n v="286.26"/>
    <n v="0"/>
    <d v="2024-04-01T00:00:00"/>
    <m/>
    <x v="48"/>
    <x v="2"/>
    <s v="2.05.01.07 - Multas, Juros e Correções por Atraso no Pagamento"/>
    <s v="IPTU"/>
    <s v="Desp Financeiras"/>
    <s v="Desp Financeiras"/>
    <x v="285"/>
  </r>
  <r>
    <s v="Jardins"/>
    <x v="84"/>
    <s v="Itaú Centralizadora"/>
    <s v="18593-7"/>
    <s v="não"/>
    <s v="2  SPE's"/>
    <s v="01/02/2024 até 31/05/2024"/>
    <s v="COMPANHIA PROV DE SECURITIZACA"/>
    <s v="18593-7 - Centralizadora"/>
    <n v="0"/>
    <m/>
    <s v="-"/>
    <n v="18770"/>
    <d v="2024-04-12T00:00:00"/>
    <m/>
    <s v="SISPAG FORNECEDORES"/>
    <s v="Extrato Bancário"/>
    <s v="SISPAG FORNECEDORES"/>
    <m/>
    <n v="-18770"/>
    <n v="0"/>
    <m/>
    <s v="SISPAG FORNECEDORES"/>
    <n v="-18770"/>
    <n v="18770"/>
    <n v="0"/>
    <d v="2024-04-01T00:00:00"/>
    <m/>
    <x v="0"/>
    <x v="1"/>
    <s v="-"/>
    <m/>
    <s v="Débito a identificar"/>
    <s v="Débito a identificar"/>
    <x v="236"/>
  </r>
  <r>
    <s v="Jardins"/>
    <x v="84"/>
    <s v="Itaú Centralizadora"/>
    <s v="18593-7"/>
    <s v="não"/>
    <s v="2  SPE's"/>
    <s v="01/02/2024 até 31/05/2024"/>
    <s v="COMPANHIA PROV DE SECURITIZACA"/>
    <s v="18593-7 - Centralizadora"/>
    <n v="0"/>
    <m/>
    <s v="-"/>
    <n v="0.9"/>
    <d v="2024-04-12T00:00:00"/>
    <m/>
    <s v="TAR C/C SISPAG"/>
    <s v="Extrato Bancário"/>
    <s v="TAR C/C SISPAG"/>
    <m/>
    <n v="-0.9"/>
    <n v="0"/>
    <m/>
    <s v="TAR C/C SISPAG"/>
    <n v="-0.9"/>
    <n v="0.9"/>
    <n v="0"/>
    <d v="2024-04-01T00:00:00"/>
    <m/>
    <x v="0"/>
    <x v="1"/>
    <s v="-"/>
    <m/>
    <s v="Tarifas / Taxas"/>
    <s v="Desp Financeiras"/>
    <x v="238"/>
  </r>
  <r>
    <s v="Jardins"/>
    <x v="84"/>
    <s v="Itaú Centralizadora"/>
    <s v="18593-7"/>
    <s v="não"/>
    <s v="2  SPE's"/>
    <s v="01/02/2024 até 31/05/2024"/>
    <s v="COMPANHIA PROV DE SECURITIZACA"/>
    <s v="18593-7 - Centralizadora"/>
    <n v="0"/>
    <m/>
    <s v="-"/>
    <n v="18770.64"/>
    <d v="2024-04-12T00:00:00"/>
    <m/>
    <s v="RES APLIC AUT MAIS"/>
    <s v="Extrato Bancário"/>
    <s v="RES APLIC AUT MAIS"/>
    <m/>
    <n v="0"/>
    <n v="18770.64"/>
    <m/>
    <s v="RES APLIC AUT MAIS"/>
    <n v="18770.64"/>
    <n v="18770.64"/>
    <n v="0"/>
    <d v="2024-04-01T00:00:00"/>
    <m/>
    <x v="0"/>
    <x v="1"/>
    <s v="-"/>
    <m/>
    <s v="Aplicação / Resgate"/>
    <s v="Aplicação / Resgate"/>
    <x v="254"/>
  </r>
  <r>
    <s v="Jardins"/>
    <x v="84"/>
    <s v="Itaú Centralizadora"/>
    <s v="18593-7"/>
    <s v="não"/>
    <s v="2  SPE's"/>
    <s v="01/02/2024 até 31/05/2024"/>
    <s v="COMPANHIA PROV DE SECURITIZACA"/>
    <s v="18593-7 - Centralizadora"/>
    <n v="0"/>
    <m/>
    <s v="-"/>
    <n v="0.26"/>
    <d v="2024-04-12T00:00:00"/>
    <m/>
    <s v="REND PAGO APLIC AUT MAIS"/>
    <s v="Extrato Bancário"/>
    <s v="REND PAGO APLIC AUT MAIS"/>
    <m/>
    <n v="0"/>
    <n v="0.26"/>
    <m/>
    <s v="REND PAGO APLIC AUT MAIS"/>
    <n v="0.26"/>
    <n v="0.26"/>
    <n v="0"/>
    <d v="2024-04-01T00:00:00"/>
    <m/>
    <x v="0"/>
    <x v="1"/>
    <s v="-"/>
    <m/>
    <s v="Rendimento Aplicações"/>
    <s v="Outras Receitas"/>
    <x v="255"/>
  </r>
  <r>
    <s v="Jardins"/>
    <x v="85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0.99"/>
    <d v="2024-04-15T00:00:00"/>
    <s v="BC"/>
    <s v="Rendimento de aplicação"/>
    <s v="Rendimento de aplicação"/>
    <s v=""/>
    <s v="REAP.1504"/>
    <n v="0"/>
    <n v="0.99"/>
    <n v="2146740.6"/>
    <s v=""/>
    <n v="0.99"/>
    <n v="0.99"/>
    <n v="0"/>
    <d v="2024-04-01T00:00:00"/>
    <m/>
    <x v="0"/>
    <x v="0"/>
    <s v="1.03.01.01 - Receita de Aplicações Financeiras"/>
    <m/>
    <s v="Rendimento Aplicações"/>
    <s v="Outras Receitas"/>
    <x v="286"/>
  </r>
  <r>
    <s v="Jardins"/>
    <x v="85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2.04 - CETESB"/>
    <n v="40000"/>
    <d v="2024-04-15T00:00:00"/>
    <s v="CP"/>
    <s v="Adiantamento CAMPO SAO BENTO GESTAO DE PROJETOS AMBIENTAIS EIRELI"/>
    <s v="Adiantamento"/>
    <s v="CAMPO SAO BENTO GESTAO DE PROJETOS AMBIENTAIS EIRELI"/>
    <s v="ADT.000441"/>
    <n v="-40000"/>
    <n v="0"/>
    <n v="2146739.61"/>
    <s v="CAMPO SAO BENTO GESTAO DE PROJETOS AMBIENTAIS EIRELI"/>
    <n v="-40000"/>
    <n v="40000"/>
    <n v="0"/>
    <d v="2024-04-01T00:00:00"/>
    <m/>
    <x v="49"/>
    <x v="2"/>
    <s v="2.13.02.04 - CETESB"/>
    <s v="CETESB"/>
    <s v="Incorporação - Projetos"/>
    <s v="Incorporação"/>
    <x v="287"/>
  </r>
  <r>
    <s v="Jardins"/>
    <x v="86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0.41"/>
    <d v="2024-04-16T00:00:00"/>
    <s v="BC"/>
    <s v="Rendimento de aplicação"/>
    <s v="Rendimento de aplicação"/>
    <s v=""/>
    <s v="REAP.160424"/>
    <n v="0"/>
    <n v="0.41"/>
    <n v="2132910.56"/>
    <s v=""/>
    <n v="0.41"/>
    <n v="0.41"/>
    <n v="0"/>
    <d v="2024-04-01T00:00:00"/>
    <m/>
    <x v="0"/>
    <x v="0"/>
    <s v="1.03.01.01 - Receita de Aplicações Financeiras"/>
    <m/>
    <s v="Rendimento Aplicações"/>
    <s v="Outras Receitas"/>
    <x v="288"/>
  </r>
  <r>
    <s v="Jardins"/>
    <x v="86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4.01.10 - Produção de material Comunicação Visual Terreno/PD"/>
    <n v="800"/>
    <d v="2024-04-16T00:00:00"/>
    <s v="CP"/>
    <s v="Pagamento FRANQUE DELMO ELOIA 02360154435"/>
    <s v="Pagamento"/>
    <s v="FRANQUE DELMO ELOIA 02360154435"/>
    <s v="NFSE.000027"/>
    <n v="-800"/>
    <n v="0"/>
    <n v="2134960.15"/>
    <s v="FRANQUE DELMO ELOIA 02360154435"/>
    <n v="-800"/>
    <n v="800"/>
    <n v="0"/>
    <d v="2024-04-01T00:00:00"/>
    <m/>
    <x v="50"/>
    <x v="2"/>
    <s v="2.14.01.10 - Produção de material Comunicação Visual Terreno/PD"/>
    <s v="COMUNICACAO VISUAL"/>
    <s v="Marketing - Promoção e Propaganda"/>
    <s v="Marketing"/>
    <x v="289"/>
  </r>
  <r>
    <s v="Jardins"/>
    <x v="86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4.01.10 - Produção de material Comunicação Visual Terreno/PD"/>
    <n v="2050"/>
    <d v="2024-04-16T00:00:00"/>
    <s v="CP"/>
    <s v="Pagamento FRANQUE DELMO ELOIA 02360154435"/>
    <s v="Pagamento"/>
    <s v="FRANQUE DELMO ELOIA 02360154435"/>
    <s v="NFSE.000028"/>
    <n v="-2050"/>
    <n v="0"/>
    <n v="2132910.15"/>
    <s v="FRANQUE DELMO ELOIA 02360154435"/>
    <n v="-2050"/>
    <n v="2050"/>
    <n v="0"/>
    <d v="2024-04-01T00:00:00"/>
    <m/>
    <x v="51"/>
    <x v="2"/>
    <s v="2.14.01.10 - Produção de material Comunicação Visual Terreno/PD"/>
    <s v="COMUNICACAO VISUAL"/>
    <s v="Marketing - Promoção e Propaganda"/>
    <s v="Marketing"/>
    <x v="272"/>
  </r>
  <r>
    <s v="Jardins"/>
    <x v="86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1.12 - Estrutura"/>
    <n v="11700"/>
    <d v="2024-04-16T00:00:00"/>
    <s v="CP"/>
    <s v="Pagamento NG ENGENHARIA S/C LTDA"/>
    <s v="Pagamento"/>
    <s v="NG ENGENHARIA S/C LTDA"/>
    <s v="NF.000316"/>
    <n v="-11700"/>
    <n v="0"/>
    <n v="2135040.6"/>
    <s v="NG ENGENHARIA S/C LTDA"/>
    <n v="-11700"/>
    <n v="11700"/>
    <n v="0"/>
    <d v="2024-04-01T00:00:00"/>
    <m/>
    <x v="52"/>
    <x v="2"/>
    <s v="2.13.01.12 - Estrutura"/>
    <s v="PROJETOS"/>
    <s v="Incorporação - Projetos"/>
    <s v="Incorporação"/>
    <x v="290"/>
  </r>
  <r>
    <s v="Jardins"/>
    <x v="86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1 - (-) Retenção de IR - Terceiros"/>
    <n v="175.5"/>
    <d v="2024-04-16T00:00:00"/>
    <s v="CP"/>
    <s v="Retenção impostos IR 1708 / NG ENGENHARIA S/C LTDA"/>
    <s v="Retenção impostos"/>
    <s v="IR 1708 / NG ENGENHARIA S/C LTDA"/>
    <s v="NF.000316"/>
    <n v="0"/>
    <n v="175.5"/>
    <n v="2135216.1"/>
    <s v="NG ENGENHARIA S/C LTDA"/>
    <n v="175.5"/>
    <n v="175.5"/>
    <n v="0"/>
    <d v="2024-04-01T00:00:00"/>
    <m/>
    <x v="52"/>
    <x v="2"/>
    <s v="2.09.01.01 - (-) Retenção de IR - Terceiros"/>
    <s v="PROJETOS"/>
    <s v="Incorporação - Projetos"/>
    <s v="Incorporação"/>
    <x v="290"/>
  </r>
  <r>
    <s v="Jardins"/>
    <x v="86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4 - (-) Retenção de PIS/Cofins/CSLL - Terceiros"/>
    <n v="544.04999999999995"/>
    <d v="2024-04-16T00:00:00"/>
    <s v="CP"/>
    <s v="Retenção impostos CSRF / NG ENGENHARIA S/C LTDA"/>
    <s v="Retenção impostos"/>
    <s v="CSRF / NG ENGENHARIA S/C LTDA"/>
    <s v="NF.000316"/>
    <n v="0"/>
    <n v="544.04999999999995"/>
    <n v="2135760.15"/>
    <s v="NG ENGENHARIA S/C LTDA"/>
    <n v="544.04999999999995"/>
    <n v="544.04999999999995"/>
    <n v="0"/>
    <d v="2024-04-01T00:00:00"/>
    <m/>
    <x v="52"/>
    <x v="2"/>
    <s v="2.09.01.04 - (-) Retenção de PIS/Cofins/CSLL - Terceiros"/>
    <s v="PROJETOS"/>
    <s v="Incorporação - Projetos"/>
    <s v="Incorporação"/>
    <x v="290"/>
  </r>
  <r>
    <s v="Jardins"/>
    <x v="87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3.49"/>
    <d v="2024-04-17T00:00:00"/>
    <s v="BC"/>
    <s v="Rendimento de aplicação"/>
    <s v="Rendimento de aplicação"/>
    <s v=""/>
    <s v="REAP.1704"/>
    <n v="0"/>
    <n v="3.49"/>
    <n v="2030943.2"/>
    <s v=""/>
    <n v="3.49"/>
    <n v="3.49"/>
    <n v="0"/>
    <d v="2024-04-01T00:00:00"/>
    <m/>
    <x v="0"/>
    <x v="0"/>
    <s v="1.03.01.01 - Receita de Aplicações Financeiras"/>
    <m/>
    <s v="Rendimento Aplicações"/>
    <s v="Outras Receitas"/>
    <x v="291"/>
  </r>
  <r>
    <s v="Jardins"/>
    <x v="87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1.04 - Laudo de Vizinhança"/>
    <n v="2100"/>
    <d v="2024-04-17T00:00:00"/>
    <s v="CP"/>
    <s v="Pagamento CERTENGE LAUDOS AVALIACOES E PERICIAS LTDA"/>
    <s v="Pagamento"/>
    <s v="CERTENGE LAUDOS AVALIACOES E PERICIAS LTDA"/>
    <s v="NFSE.002164"/>
    <n v="-2100"/>
    <n v="0"/>
    <n v="2030810.56"/>
    <s v="CERTENGE LAUDOS AVALIACOES E PERICIAS LTDA"/>
    <n v="-2100"/>
    <n v="2100"/>
    <n v="0"/>
    <d v="2024-04-01T00:00:00"/>
    <m/>
    <x v="53"/>
    <x v="2"/>
    <s v="2.13.01.04 - Laudo de Vizinhança"/>
    <s v="PROJETOS"/>
    <s v="Incorporação - Projetos"/>
    <s v="Incorporação"/>
    <x v="292"/>
  </r>
  <r>
    <s v="Jardins"/>
    <x v="87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1 - (-) Retenção de IR - Terceiros"/>
    <n v="31.5"/>
    <d v="2024-04-17T00:00:00"/>
    <s v="CP"/>
    <s v="Retenção impostos IR 1708 / CERTENGE LAUDOS AVALIACOES E PERICIAS LTDA"/>
    <s v="Retenção impostos"/>
    <s v="IR 1708 / CERTENGE LAUDOS AVALIACOES E PERICIAS LTDA"/>
    <s v="NFSE.002164"/>
    <n v="0"/>
    <n v="31.5"/>
    <n v="2030842.06"/>
    <s v="CERTENGE LAUDOS AVALIACOES E PERICIAS LTDA"/>
    <n v="31.5"/>
    <n v="31.5"/>
    <n v="0"/>
    <d v="2024-04-01T00:00:00"/>
    <m/>
    <x v="53"/>
    <x v="2"/>
    <s v="2.09.01.01 - (-) Retenção de IR - Terceiros"/>
    <s v="PROJETOS"/>
    <s v="Incorporação - Projetos"/>
    <s v="Incorporação"/>
    <x v="292"/>
  </r>
  <r>
    <s v="Jardins"/>
    <x v="87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4 - (-) Retenção de PIS/Cofins/CSLL - Terceiros"/>
    <n v="97.65"/>
    <d v="2024-04-17T00:00:00"/>
    <s v="CP"/>
    <s v="Retenção impostos CSRF / CERTENGE LAUDOS AVALIACOES E PERICIAS LTDA"/>
    <s v="Retenção impostos"/>
    <s v="CSRF / CERTENGE LAUDOS AVALIACOES E PERICIAS LTDA"/>
    <s v="NFSE.002164"/>
    <n v="0"/>
    <n v="97.65"/>
    <n v="2030939.71"/>
    <s v="CERTENGE LAUDOS AVALIACOES E PERICIAS LTDA"/>
    <n v="97.65"/>
    <n v="97.65"/>
    <n v="0"/>
    <d v="2024-04-01T00:00:00"/>
    <m/>
    <x v="53"/>
    <x v="2"/>
    <s v="2.09.01.04 - (-) Retenção de PIS/Cofins/CSLL - Terceiros"/>
    <s v="PROJETOS"/>
    <s v="Incorporação - Projetos"/>
    <s v="Incorporação"/>
    <x v="292"/>
  </r>
  <r>
    <s v="Jardins"/>
    <x v="87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5 - Corretagem"/>
    <n v="100000"/>
    <d v="2024-04-17T00:00:00"/>
    <s v="CP"/>
    <s v="Pagamento NORSK EMPREENDIMENTOS E PARTICIPACOES LTDA."/>
    <s v="Pagamento"/>
    <s v="NORSK EMPREENDIMENTOS E PARTICIPACOES LTDA."/>
    <s v="NFSE.000018"/>
    <n v="-100000"/>
    <n v="0"/>
    <n v="2032910.56"/>
    <s v="NORSK EMPREENDIMENTOS E PARTICIPACOES LTDA."/>
    <n v="-100000"/>
    <n v="100000"/>
    <n v="0"/>
    <d v="2024-04-01T00:00:00"/>
    <m/>
    <x v="54"/>
    <x v="2"/>
    <s v="2.11.01.05 - Corretagem"/>
    <s v="CORRETAGEM"/>
    <s v="Terreno - Corretagem"/>
    <s v="Terreno"/>
    <x v="293"/>
  </r>
  <r>
    <s v="Jardins"/>
    <x v="88"/>
    <s v="Itaú Centralizadora"/>
    <s v="18593-7"/>
    <s v="não"/>
    <s v="2  SPE's"/>
    <s v="01/02/2024 até 31/05/2024"/>
    <s v="COMPANHIA PROV DE SECURITIZACA"/>
    <s v="18593-7 - Centralizadora"/>
    <n v="0"/>
    <m/>
    <s v="-"/>
    <n v="8869.31"/>
    <d v="2024-04-18T00:00:00"/>
    <m/>
    <s v="SISPAG FORNECEDORES TED"/>
    <s v="Extrato Bancário"/>
    <s v="SISPAG FORNECEDORES TED"/>
    <m/>
    <n v="-8869.31"/>
    <n v="0"/>
    <m/>
    <s v="SISPAG FORNECEDORES TED"/>
    <n v="-8869.31"/>
    <n v="8869.31"/>
    <n v="0"/>
    <d v="2024-04-01T00:00:00"/>
    <m/>
    <x v="0"/>
    <x v="1"/>
    <s v="-"/>
    <m/>
    <s v="Débito a identificar"/>
    <s v="Débito a identificar"/>
    <x v="237"/>
  </r>
  <r>
    <s v="Jardins"/>
    <x v="88"/>
    <s v="Itaú Centralizadora"/>
    <s v="18593-7"/>
    <s v="não"/>
    <s v="2  SPE's"/>
    <s v="01/02/2024 até 31/05/2024"/>
    <s v="COMPANHIA PROV DE SECURITIZACA"/>
    <s v="18593-7 - Centralizadora"/>
    <n v="0"/>
    <m/>
    <s v="-"/>
    <n v="4"/>
    <d v="2024-04-18T00:00:00"/>
    <m/>
    <s v="TAR TED SISPAG"/>
    <s v="Extrato Bancário"/>
    <s v="TAR TED SISPAG"/>
    <m/>
    <n v="-4"/>
    <n v="0"/>
    <m/>
    <s v="TAR TED SISPAG"/>
    <n v="-4"/>
    <n v="4"/>
    <n v="0"/>
    <d v="2024-04-01T00:00:00"/>
    <m/>
    <x v="0"/>
    <x v="1"/>
    <s v="-"/>
    <m/>
    <s v="Tarifas / Taxas"/>
    <s v="Desp Financeiras"/>
    <x v="239"/>
  </r>
  <r>
    <s v="Jardins"/>
    <x v="88"/>
    <s v="Itaú Centralizadora"/>
    <s v="18593-7"/>
    <s v="não"/>
    <s v="2  SPE's"/>
    <s v="01/02/2024 até 31/05/2024"/>
    <s v="COMPANHIA PROV DE SECURITIZACA"/>
    <s v="18593-7 - Centralizadora"/>
    <n v="0"/>
    <m/>
    <s v="-"/>
    <n v="8872.99"/>
    <d v="2024-04-18T00:00:00"/>
    <m/>
    <s v="RES APLIC AUT MAIS"/>
    <s v="Extrato Bancário"/>
    <s v="RES APLIC AUT MAIS"/>
    <m/>
    <n v="0"/>
    <n v="8872.99"/>
    <m/>
    <s v="RES APLIC AUT MAIS"/>
    <n v="8872.99"/>
    <n v="8872.99"/>
    <n v="0"/>
    <d v="2024-04-01T00:00:00"/>
    <m/>
    <x v="0"/>
    <x v="1"/>
    <s v="-"/>
    <m/>
    <s v="Aplicação / Resgate"/>
    <s v="Aplicação / Resgate"/>
    <x v="254"/>
  </r>
  <r>
    <s v="Jardins"/>
    <x v="88"/>
    <s v="Itaú Centralizadora"/>
    <s v="18593-7"/>
    <s v="não"/>
    <s v="2  SPE's"/>
    <s v="01/02/2024 até 31/05/2024"/>
    <s v="COMPANHIA PROV DE SECURITIZACA"/>
    <s v="18593-7 - Centralizadora"/>
    <n v="0"/>
    <m/>
    <s v="-"/>
    <n v="0.31"/>
    <d v="2024-04-18T00:00:00"/>
    <m/>
    <s v="REND PAGO APLIC AUT MAIS"/>
    <s v="Extrato Bancário"/>
    <s v="REND PAGO APLIC AUT MAIS"/>
    <m/>
    <n v="0"/>
    <n v="0.31"/>
    <m/>
    <s v="REND PAGO APLIC AUT MAIS"/>
    <n v="0.31"/>
    <n v="0.31"/>
    <n v="0"/>
    <d v="2024-04-01T00:00:00"/>
    <m/>
    <x v="0"/>
    <x v="1"/>
    <s v="-"/>
    <m/>
    <s v="Rendimento Aplicações"/>
    <s v="Outras Receitas"/>
    <x v="255"/>
  </r>
  <r>
    <s v="Jardins"/>
    <x v="89"/>
    <s v="Itaú"/>
    <s v="51562-2"/>
    <s v="não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5.49"/>
    <d v="2024-04-19T00:00:00"/>
    <s v="BC"/>
    <s v="Rendimento de aplicação"/>
    <s v="Rendimento de aplicação"/>
    <s v=""/>
    <s v="ajuste"/>
    <n v="0"/>
    <n v="5.49"/>
    <n v="1911647.45"/>
    <s v=""/>
    <n v="5.49"/>
    <n v="5.49"/>
    <n v="0"/>
    <d v="2024-04-01T00:00:00"/>
    <m/>
    <x v="0"/>
    <x v="0"/>
    <s v="1.03.01.01 - Receita de Aplicações Financeiras"/>
    <m/>
    <s v="Rendimento Aplicações"/>
    <s v="Outras Receitas"/>
    <x v="182"/>
  </r>
  <r>
    <s v="Jardins"/>
    <x v="89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2.14 - DEPAVE"/>
    <n v="10000"/>
    <d v="2024-04-19T00:00:00"/>
    <s v="CP"/>
    <s v="Pagamento AROEIRA MEIO AMBIENTE LTDA"/>
    <s v="Pagamento"/>
    <s v="AROEIRA MEIO AMBIENTE LTDA"/>
    <s v="NFSE.001873"/>
    <n v="-10000"/>
    <n v="0"/>
    <n v="1980943.2"/>
    <s v="AROEIRA MEIO AMBIENTE LTDA"/>
    <n v="-10000"/>
    <n v="10000"/>
    <n v="0"/>
    <d v="2024-04-01T00:00:00"/>
    <m/>
    <x v="55"/>
    <x v="2"/>
    <s v="2.13.02.14 - DEPAVE"/>
    <s v="DEPAVE"/>
    <s v="Incorporação - Desp Legais, Tributos, Emolumentos"/>
    <s v="Incorporação"/>
    <x v="294"/>
  </r>
  <r>
    <s v="Jardins"/>
    <x v="89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1 - (-) Retenção de IR - Terceiros"/>
    <n v="150"/>
    <d v="2024-04-19T00:00:00"/>
    <s v="CP"/>
    <s v="Retenção impostos IR 1708 / AROEIRA MEIO AMBIENTE LTDA"/>
    <s v="Retenção impostos"/>
    <s v="IR 1708 / AROEIRA MEIO AMBIENTE LTDA"/>
    <s v="NFSE.001873"/>
    <n v="0"/>
    <n v="150"/>
    <n v="1981093.2"/>
    <s v="AROEIRA MEIO AMBIENTE LTDA"/>
    <n v="150"/>
    <n v="150"/>
    <n v="0"/>
    <d v="2024-04-01T00:00:00"/>
    <m/>
    <x v="55"/>
    <x v="2"/>
    <s v="2.09.01.01 - (-) Retenção de IR - Terceiros"/>
    <s v="DEPAVE"/>
    <s v="Incorporação - Desp Legais, Tributos, Emolumentos"/>
    <s v="Incorporação"/>
    <x v="294"/>
  </r>
  <r>
    <s v="Jardins"/>
    <x v="89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4 - (-) Retenção de PIS/Cofins/CSLL - Terceiros"/>
    <n v="465"/>
    <d v="2024-04-19T00:00:00"/>
    <s v="CP"/>
    <s v="Retenção impostos CSRF / AROEIRA MEIO AMBIENTE LTDA"/>
    <s v="Retenção impostos"/>
    <s v="CSRF / AROEIRA MEIO AMBIENTE LTDA"/>
    <s v="NFSE.001873"/>
    <n v="0"/>
    <n v="465"/>
    <n v="1981558.2"/>
    <s v="AROEIRA MEIO AMBIENTE LTDA"/>
    <n v="465"/>
    <n v="465"/>
    <n v="0"/>
    <d v="2024-04-01T00:00:00"/>
    <m/>
    <x v="55"/>
    <x v="2"/>
    <s v="2.09.01.04 - (-) Retenção de PIS/Cofins/CSLL - Terceiros"/>
    <s v="DEPAVE"/>
    <s v="Incorporação - Desp Legais, Tributos, Emolumentos"/>
    <s v="Incorporação"/>
    <x v="294"/>
  </r>
  <r>
    <s v="Jardins"/>
    <x v="89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2.04 - CETESB"/>
    <n v="40000"/>
    <d v="2024-04-19T00:00:00"/>
    <s v="CP"/>
    <s v="Pagamento CAMPO SAO BENTO GESTAO DE PROJETOS AMBIENTAIS EIRELI"/>
    <s v="Pagamento"/>
    <s v="CAMPO SAO BENTO GESTAO DE PROJETOS AMBIENTAIS EIRELI"/>
    <s v="NFSE.000441"/>
    <n v="-40000"/>
    <n v="0"/>
    <n v="1990943.2"/>
    <s v="CAMPO SAO BENTO GESTAO DE PROJETOS AMBIENTAIS EIRELI"/>
    <n v="-40000"/>
    <n v="40000"/>
    <n v="0"/>
    <d v="2024-04-01T00:00:00"/>
    <m/>
    <x v="0"/>
    <x v="0"/>
    <s v="2.13.02.04 - CETESB"/>
    <m/>
    <s v="Incorporação - Projetos"/>
    <s v="Incorporação"/>
    <x v="295"/>
  </r>
  <r>
    <s v="Jardins"/>
    <x v="89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4.01.10 - Produção de material Comunicação Visual Terreno/PD"/>
    <n v="900"/>
    <d v="2024-04-19T00:00:00"/>
    <s v="CP"/>
    <s v="Adiantamento FRANQUE DELMO ELOIA 02360154435"/>
    <s v="Adiantamento"/>
    <s v="FRANQUE DELMO ELOIA 02360154435"/>
    <s v="ADT.000029"/>
    <n v="-900"/>
    <n v="0"/>
    <n v="1911647.45"/>
    <s v="FRANQUE DELMO ELOIA 02360154435"/>
    <n v="-900"/>
    <n v="900"/>
    <n v="0"/>
    <d v="2024-04-01T00:00:00"/>
    <m/>
    <x v="56"/>
    <x v="2"/>
    <s v="2.14.01.10 - Produção de material Comunicação Visual Terreno/PD"/>
    <s v="COMUNICACAO VISUAL"/>
    <s v="Marketing - Promoção e Propaganda"/>
    <s v="Marketing"/>
    <x v="296"/>
  </r>
  <r>
    <s v="Jardins"/>
    <x v="89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1.07 - Arquitetura"/>
    <n v="70000"/>
    <d v="2024-04-19T00:00:00"/>
    <s v="CP"/>
    <s v="Pagamento JBA / JONAS BIRGER ARQUITETURA S/S"/>
    <s v="Pagamento"/>
    <s v="JBA / JONAS BIRGER ARQUITETURA S/S"/>
    <s v="NFSE.002224"/>
    <n v="-70000"/>
    <n v="0"/>
    <n v="1911558.2"/>
    <s v="JBA / JONAS BIRGER ARQUITETURA S/S"/>
    <n v="-70000"/>
    <n v="70000"/>
    <n v="0"/>
    <d v="2024-04-01T00:00:00"/>
    <m/>
    <x v="57"/>
    <x v="2"/>
    <s v="2.13.01.07 - Arquitetura"/>
    <s v="PROJETOS"/>
    <s v="Incorporação - Projetos"/>
    <s v="Incorporação"/>
    <x v="297"/>
  </r>
  <r>
    <s v="Jardins"/>
    <x v="89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1 - (-) Retenção de IR - Terceiros"/>
    <n v="1050"/>
    <d v="2024-04-19T00:00:00"/>
    <s v="CP"/>
    <s v="Retenção impostos IR 1708 / JBA / JONAS BIRGER ARQUITETURA S/S"/>
    <s v="Retenção impostos"/>
    <s v="IR 1708 / JBA / JONAS BIRGER ARQUITETURA S/S"/>
    <s v="NFSE.002224"/>
    <n v="0"/>
    <n v="1050"/>
    <n v="1912608.2"/>
    <s v="JBA / JONAS BIRGER ARQUITETURA S/S"/>
    <n v="1050"/>
    <n v="1050"/>
    <n v="0"/>
    <d v="2024-04-01T00:00:00"/>
    <m/>
    <x v="57"/>
    <x v="2"/>
    <s v="2.09.01.01 - (-) Retenção de IR - Terceiros"/>
    <s v="PROJETOS"/>
    <s v="Incorporação - Projetos"/>
    <s v="Incorporação"/>
    <x v="297"/>
  </r>
  <r>
    <s v="Jardins"/>
    <x v="89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4 - (-) Retenção de PIS/Cofins/CSLL - Terceiros"/>
    <n v="3255"/>
    <d v="2024-04-19T00:00:00"/>
    <s v="CP"/>
    <s v="Retenção impostos CSRF / JBA / JONAS BIRGER ARQUITETURA S/S"/>
    <s v="Retenção impostos"/>
    <s v="CSRF / JBA / JONAS BIRGER ARQUITETURA S/S"/>
    <s v="NFSE.002224"/>
    <n v="0"/>
    <n v="3255"/>
    <n v="1915863.2"/>
    <s v="JBA / JONAS BIRGER ARQUITETURA S/S"/>
    <n v="3255"/>
    <n v="3255"/>
    <n v="0"/>
    <d v="2024-04-01T00:00:00"/>
    <m/>
    <x v="57"/>
    <x v="2"/>
    <s v="2.09.01.04 - (-) Retenção de PIS/Cofins/CSLL - Terceiros"/>
    <s v="PROJETOS"/>
    <s v="Incorporação - Projetos"/>
    <s v="Incorporação"/>
    <x v="297"/>
  </r>
  <r>
    <s v="Jardins"/>
    <x v="89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2.14 - DEPAVE"/>
    <n v="547"/>
    <d v="2024-04-19T00:00:00"/>
    <s v="CP"/>
    <s v="Pagamento PREFEITURA DA CIDADE DE SÃO PAULO - DAMSP"/>
    <s v="Pagamento"/>
    <s v="PREFEITURA DA CIDADE DE SÃO PAULO - DAMSP"/>
    <s v="FAT.93052024000134"/>
    <n v="-547"/>
    <n v="0"/>
    <n v="1912547.45"/>
    <s v="PREFEITURA DA CIDADE DE SÃO PAULO - DAMSP"/>
    <n v="-547"/>
    <n v="547"/>
    <n v="0"/>
    <d v="2024-04-01T00:00:00"/>
    <m/>
    <x v="58"/>
    <x v="2"/>
    <s v="2.13.02.14 - DEPAVE"/>
    <s v="TAXAS DE MUNICIPALIDADES"/>
    <s v="Incorporação - Desp Legais, Tributos, Emolumentos"/>
    <s v="Incorporação"/>
    <x v="298"/>
  </r>
  <r>
    <s v="Jardins"/>
    <x v="89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1 - Recolhimento de IRRF - Terceiros"/>
    <n v="175.5"/>
    <d v="2024-04-19T00:00:00"/>
    <s v="CP"/>
    <s v="Pagamento Secretaria de Fazenda Federal"/>
    <s v="Pagamento"/>
    <s v="Secretaria de Fazenda Federal"/>
    <s v="DARF.000316"/>
    <n v="-175.5"/>
    <n v="0"/>
    <n v="1913680.5"/>
    <s v="Secretaria de Fazenda Federal"/>
    <n v="-175.5"/>
    <n v="175.5"/>
    <n v="0"/>
    <d v="2024-04-01T00:00:00"/>
    <m/>
    <x v="59"/>
    <x v="2"/>
    <s v="2.09.02.01 - Recolhimento de IRRF - Terceiros"/>
    <s v="IMPOSTOS"/>
    <s v="Outros Tributos"/>
    <s v="Outros Tributos"/>
    <x v="299"/>
  </r>
  <r>
    <s v="Jardins"/>
    <x v="89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4 - Recolhimento de PIS/Cofins/CSLL - Terceiros"/>
    <n v="544.04999999999995"/>
    <d v="2024-04-19T00:00:00"/>
    <s v="CP"/>
    <s v="Pagamento Secretaria de Fazenda Federal"/>
    <s v="Pagamento"/>
    <s v="Secretaria de Fazenda Federal"/>
    <s v="DARF.000316"/>
    <n v="-544.04999999999995"/>
    <n v="0"/>
    <n v="1913136.45"/>
    <s v="Secretaria de Fazenda Federal"/>
    <n v="-544.04999999999995"/>
    <n v="544.04999999999995"/>
    <n v="0"/>
    <d v="2024-04-01T00:00:00"/>
    <m/>
    <x v="60"/>
    <x v="2"/>
    <s v="2.09.02.04 - Recolhimento de PIS/Cofins/CSLL - Terceiros"/>
    <s v="IMPOSTOS"/>
    <s v="Outros Tributos"/>
    <s v="Outros Tributos"/>
    <x v="299"/>
  </r>
  <r>
    <s v="Jardins"/>
    <x v="89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4 - Recolhimento de PIS/Cofins/CSLL - Terceiros"/>
    <n v="130.19999999999999"/>
    <d v="2024-04-19T00:00:00"/>
    <s v="CP"/>
    <s v="Pagamento Secretaria de Fazenda Federal"/>
    <s v="Pagamento"/>
    <s v="Secretaria de Fazenda Federal"/>
    <s v="DARF.002138"/>
    <n v="-130.19999999999999"/>
    <n v="0"/>
    <n v="1913856"/>
    <s v="Secretaria de Fazenda Federal"/>
    <n v="-130.19999999999999"/>
    <n v="130.19999999999999"/>
    <n v="0"/>
    <d v="2024-04-01T00:00:00"/>
    <m/>
    <x v="61"/>
    <x v="2"/>
    <s v="2.09.02.04 - Recolhimento de PIS/Cofins/CSLL - Terceiros"/>
    <s v="IMPOSTOS"/>
    <s v="Outros Tributos"/>
    <s v="Outros Tributos"/>
    <x v="300"/>
  </r>
  <r>
    <s v="Jardins"/>
    <x v="89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1 - Recolhimento de IRRF - Terceiros"/>
    <n v="42"/>
    <d v="2024-04-19T00:00:00"/>
    <s v="CP"/>
    <s v="Pagamento Secretaria de Fazenda Federal"/>
    <s v="Pagamento"/>
    <s v="Secretaria de Fazenda Federal"/>
    <s v="DARF.002138"/>
    <n v="-42"/>
    <n v="0"/>
    <n v="1913094.45"/>
    <s v="Secretaria de Fazenda Federal"/>
    <n v="-42"/>
    <n v="42"/>
    <n v="0"/>
    <d v="2024-04-01T00:00:00"/>
    <m/>
    <x v="62"/>
    <x v="2"/>
    <s v="2.09.02.01 - Recolhimento de IRRF - Terceiros"/>
    <s v="IMPOSTOS"/>
    <s v="Outros Tributos"/>
    <s v="Outros Tributos"/>
    <x v="300"/>
  </r>
  <r>
    <s v="Jardins"/>
    <x v="89"/>
    <s v="Itaú"/>
    <s v="51562-2"/>
    <s v="não"/>
    <s v="2 - SPE's"/>
    <s v="01/01/2023 até 16/05/2024"/>
    <s v="23 - NETCORP CONSOLACAO INCORPORACAO E EMPREENDIMENTO IMOBILIARIO SPE LTDA"/>
    <s v="51562-2 - CONSOLACAO ITAU"/>
    <n v="0"/>
    <s v="2301 - CONSOLACAO INCORPORAÇÃO"/>
    <s v="2.09.02.01 - Recolhimento de IRRF - Terceiros"/>
    <n v="0.01"/>
    <d v="2024-04-19T00:00:00"/>
    <s v="CP"/>
    <s v="Pagamento Secretaria de Fazenda Federal"/>
    <s v="Pagamento"/>
    <s v="Secretaria de Fazenda Federal"/>
    <s v="DARF.002138"/>
    <n v="-0.01"/>
    <n v="0"/>
    <n v="1913094.45"/>
    <s v="Secretaria de Fazenda Federal"/>
    <n v="-0.01"/>
    <n v="0.01"/>
    <n v="0"/>
    <d v="2024-04-01T00:00:00"/>
    <m/>
    <x v="0"/>
    <x v="0"/>
    <s v="2.09.02.01 - Recolhimento de IRRF - Terceiros"/>
    <m/>
    <s v="Outros Tributos"/>
    <s v="Outros Tributos"/>
    <x v="300"/>
  </r>
  <r>
    <s v="Jardins"/>
    <x v="89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2.01 - Assessoria PMSP"/>
    <n v="2000"/>
    <d v="2024-04-19T00:00:00"/>
    <s v="CP"/>
    <s v="Pagamento SERGIO LUIZ FERNANDES FILHO"/>
    <s v="Pagamento"/>
    <s v="SERGIO LUIZ FERNANDES FILHO"/>
    <s v="NFSE.002915"/>
    <n v="-2000"/>
    <n v="0"/>
    <n v="1913863.2"/>
    <s v="SERGIO LUIZ FERNANDES FILHO"/>
    <n v="-2000"/>
    <n v="2000"/>
    <n v="0"/>
    <d v="2024-04-01T00:00:00"/>
    <m/>
    <x v="63"/>
    <x v="2"/>
    <s v="2.13.02.01 - Assessoria PMSP"/>
    <s v="ASSESSORIA PMSP"/>
    <s v="Incorporação - Desp Legais, Tributos, Emolumentos"/>
    <s v="Incorporação"/>
    <x v="301"/>
  </r>
  <r>
    <s v="Jardins"/>
    <x v="89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1 - (-) Retenção de IR - Terceiros"/>
    <n v="30"/>
    <d v="2024-04-19T00:00:00"/>
    <s v="CP"/>
    <s v="Retenção impostos IR 1708 / SERGIO LUIZ FERNANDES FILHO"/>
    <s v="Retenção impostos"/>
    <s v="IR 1708 / SERGIO LUIZ FERNANDES FILHO"/>
    <s v="NFSE.002915"/>
    <n v="0"/>
    <n v="30"/>
    <n v="1913893.2"/>
    <s v="SERGIO LUIZ FERNANDES FILHO"/>
    <n v="30"/>
    <n v="30"/>
    <n v="0"/>
    <d v="2024-04-01T00:00:00"/>
    <m/>
    <x v="63"/>
    <x v="2"/>
    <s v="2.09.01.01 - (-) Retenção de IR - Terceiros"/>
    <s v="ASSESSORIA PMSP"/>
    <s v="Incorporação - Desp Legais, Tributos, Emolumentos"/>
    <s v="Incorporação"/>
    <x v="301"/>
  </r>
  <r>
    <s v="Jardins"/>
    <x v="89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4 - (-) Retenção de PIS/Cofins/CSLL - Terceiros"/>
    <n v="93"/>
    <d v="2024-04-19T00:00:00"/>
    <s v="CP"/>
    <s v="Retenção impostos CSRF / SERGIO LUIZ FERNANDES FILHO"/>
    <s v="Retenção impostos"/>
    <s v="CSRF / SERGIO LUIZ FERNANDES FILHO"/>
    <s v="NFSE.002915"/>
    <n v="0"/>
    <n v="93"/>
    <n v="1913986.2"/>
    <s v="SERGIO LUIZ FERNANDES FILHO"/>
    <n v="93"/>
    <n v="93"/>
    <n v="0"/>
    <d v="2024-04-01T00:00:00"/>
    <m/>
    <x v="63"/>
    <x v="2"/>
    <s v="2.09.01.04 - (-) Retenção de PIS/Cofins/CSLL - Terceiros"/>
    <s v="ASSESSORIA PMSP"/>
    <s v="Incorporação - Desp Legais, Tributos, Emolumentos"/>
    <s v="Incorporação"/>
    <x v="301"/>
  </r>
  <r>
    <s v="Jardins"/>
    <x v="89"/>
    <s v="Itaú Centralizadora"/>
    <s v="18593-7"/>
    <s v="não"/>
    <s v="2  SPE's"/>
    <s v="01/02/2024 até 31/05/2024"/>
    <s v="COMPANHIA PROV DE SECURITIZACA"/>
    <s v="18593-7 - Centralizadora"/>
    <n v="0"/>
    <m/>
    <s v="-"/>
    <n v="3985.33"/>
    <d v="2024-04-19T00:00:00"/>
    <m/>
    <s v="SISPAG TRANSF TITULARID"/>
    <s v="Extrato Bancário"/>
    <s v="SISPAG TRANSF TITULARID"/>
    <m/>
    <n v="-3985.33"/>
    <n v="0"/>
    <m/>
    <s v="SISPAG TRANSF TITULARID"/>
    <n v="-3985.33"/>
    <n v="3985.33"/>
    <n v="0"/>
    <d v="2024-04-01T00:00:00"/>
    <m/>
    <x v="0"/>
    <x v="1"/>
    <s v="-"/>
    <m/>
    <s v="Débito a identificar"/>
    <s v="Débito a identificar"/>
    <x v="235"/>
  </r>
  <r>
    <s v="Jardins"/>
    <x v="89"/>
    <s v="Itaú Centralizadora"/>
    <s v="18593-7"/>
    <s v="não"/>
    <s v="2  SPE's"/>
    <s v="01/02/2024 até 31/05/2024"/>
    <s v="COMPANHIA PROV DE SECURITIZACA"/>
    <s v="18593-7 - Centralizadora"/>
    <n v="0"/>
    <m/>
    <s v="-"/>
    <n v="0.9"/>
    <d v="2024-04-19T00:00:00"/>
    <m/>
    <s v="TAR C/C SISPAG"/>
    <s v="Extrato Bancário"/>
    <s v="TAR C/C SISPAG"/>
    <m/>
    <n v="-0.9"/>
    <n v="0"/>
    <m/>
    <s v="TAR C/C SISPAG"/>
    <n v="-0.9"/>
    <n v="0.9"/>
    <n v="0"/>
    <d v="2024-04-01T00:00:00"/>
    <m/>
    <x v="0"/>
    <x v="1"/>
    <s v="-"/>
    <m/>
    <s v="Tarifas / Taxas"/>
    <s v="Desp Financeiras"/>
    <x v="238"/>
  </r>
  <r>
    <s v="Jardins"/>
    <x v="89"/>
    <s v="Itaú Centralizadora"/>
    <s v="18593-7"/>
    <s v="não"/>
    <s v="2  SPE's"/>
    <s v="01/02/2024 até 31/05/2024"/>
    <s v="COMPANHIA PROV DE SECURITIZACA"/>
    <s v="18593-7 - Centralizadora"/>
    <n v="0"/>
    <m/>
    <s v="-"/>
    <n v="3986.06"/>
    <d v="2024-04-19T00:00:00"/>
    <m/>
    <s v="RES APLIC AUT MAIS"/>
    <s v="Extrato Bancário"/>
    <s v="RES APLIC AUT MAIS"/>
    <m/>
    <n v="0"/>
    <n v="3986.06"/>
    <m/>
    <s v="RES APLIC AUT MAIS"/>
    <n v="3986.06"/>
    <n v="3986.06"/>
    <n v="0"/>
    <d v="2024-04-01T00:00:00"/>
    <m/>
    <x v="0"/>
    <x v="1"/>
    <s v="-"/>
    <m/>
    <s v="Aplicação / Resgate"/>
    <s v="Aplicação / Resgate"/>
    <x v="254"/>
  </r>
  <r>
    <s v="Jardins"/>
    <x v="89"/>
    <s v="Itaú Centralizadora"/>
    <s v="18593-7"/>
    <s v="não"/>
    <s v="2  SPE's"/>
    <s v="01/02/2024 até 31/05/2024"/>
    <s v="COMPANHIA PROV DE SECURITIZACA"/>
    <s v="18593-7 - Centralizadora"/>
    <n v="0"/>
    <m/>
    <s v="-"/>
    <n v="0.17"/>
    <d v="2024-04-19T00:00:00"/>
    <m/>
    <s v="REND PAGO APLIC AUT MAIS"/>
    <s v="Extrato Bancário"/>
    <s v="REND PAGO APLIC AUT MAIS"/>
    <m/>
    <n v="0"/>
    <n v="0.17"/>
    <m/>
    <s v="REND PAGO APLIC AUT MAIS"/>
    <n v="0.17"/>
    <n v="0.17"/>
    <n v="0"/>
    <d v="2024-04-01T00:00:00"/>
    <m/>
    <x v="0"/>
    <x v="1"/>
    <s v="-"/>
    <m/>
    <s v="Rendimento Aplicações"/>
    <s v="Outras Receitas"/>
    <x v="255"/>
  </r>
  <r>
    <s v="Jardins"/>
    <x v="9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2.05.02 - (-) Devolução de Adiantamento aos Fornecedores"/>
    <n v="40000"/>
    <d v="2024-04-22T00:00:00"/>
    <s v="BC"/>
    <s v="Estorno de adiantamento CAMPO SAO BENTO"/>
    <s v="Estorno de adiantamento"/>
    <s v="CAMPO SAO BENTO"/>
    <s v="DEV.2204"/>
    <n v="0"/>
    <n v="40000"/>
    <n v="1951647.45"/>
    <s v="CAMPO SAO BENTO"/>
    <n v="40000"/>
    <n v="40000"/>
    <n v="0"/>
    <d v="2024-04-01T00:00:00"/>
    <m/>
    <x v="0"/>
    <x v="0"/>
    <s v="2.02.05.02 - (-) Devolução de Adiantamento aos Fornecedores"/>
    <m/>
    <s v="Incorporação - Projetos"/>
    <s v="Incorporação"/>
    <x v="302"/>
  </r>
  <r>
    <s v="Jardins"/>
    <x v="90"/>
    <s v="Itaú Centralizadora"/>
    <s v="18593-7"/>
    <s v="não"/>
    <s v="2  SPE's"/>
    <s v="01/02/2024 até 31/05/2024"/>
    <s v="COMPANHIA PROV DE SECURITIZACA"/>
    <s v="18593-7 - Centralizadora"/>
    <n v="0"/>
    <m/>
    <s v="-"/>
    <n v="18000"/>
    <d v="2024-04-22T00:00:00"/>
    <m/>
    <s v="SISPAG  PAG TIT BANCO 23"/>
    <s v="Extrato Bancário"/>
    <s v="SISPAG  PAG TIT BANCO 23"/>
    <m/>
    <n v="-18000"/>
    <n v="0"/>
    <m/>
    <s v="SISPAG  PAG TIT BANCO 23"/>
    <n v="-18000"/>
    <n v="18000"/>
    <n v="0"/>
    <d v="2024-04-01T00:00:00"/>
    <m/>
    <x v="0"/>
    <x v="1"/>
    <s v="-"/>
    <m/>
    <s v="Débito a identificar"/>
    <s v="Débito a identificar"/>
    <x v="303"/>
  </r>
  <r>
    <s v="Jardins"/>
    <x v="90"/>
    <s v="Itaú Centralizadora"/>
    <s v="18593-7"/>
    <s v="não"/>
    <s v="2  SPE's"/>
    <s v="01/02/2024 até 31/05/2024"/>
    <s v="COMPANHIA PROV DE SECURITIZACA"/>
    <s v="18593-7 - Centralizadora"/>
    <n v="0"/>
    <m/>
    <s v="-"/>
    <n v="17999.060000000001"/>
    <d v="2024-04-22T00:00:00"/>
    <m/>
    <s v="RES APLIC AUT MAIS"/>
    <s v="Extrato Bancário"/>
    <s v="RES APLIC AUT MAIS"/>
    <m/>
    <n v="0"/>
    <n v="17999.060000000001"/>
    <m/>
    <s v="RES APLIC AUT MAIS"/>
    <n v="17999.060000000001"/>
    <n v="17999.060000000001"/>
    <n v="0"/>
    <d v="2024-04-01T00:00:00"/>
    <m/>
    <x v="0"/>
    <x v="1"/>
    <s v="-"/>
    <m/>
    <s v="Aplicação / Resgate"/>
    <s v="Aplicação / Resgate"/>
    <x v="254"/>
  </r>
  <r>
    <s v="Jardins"/>
    <x v="90"/>
    <s v="Itaú Centralizadora"/>
    <s v="18593-7"/>
    <s v="não"/>
    <s v="2  SPE's"/>
    <s v="01/02/2024 até 31/05/2024"/>
    <s v="COMPANHIA PROV DE SECURITIZACA"/>
    <s v="18593-7 - Centralizadora"/>
    <n v="0"/>
    <m/>
    <s v="-"/>
    <n v="0.94"/>
    <d v="2024-04-22T00:00:00"/>
    <m/>
    <s v="REND PAGO APLIC AUT MAIS"/>
    <s v="Extrato Bancário"/>
    <s v="REND PAGO APLIC AUT MAIS"/>
    <m/>
    <n v="0"/>
    <n v="0.94"/>
    <m/>
    <s v="REND PAGO APLIC AUT MAIS"/>
    <n v="0.94"/>
    <n v="0.94"/>
    <n v="0"/>
    <d v="2024-04-01T00:00:00"/>
    <m/>
    <x v="0"/>
    <x v="1"/>
    <s v="-"/>
    <m/>
    <s v="Rendimento Aplicações"/>
    <s v="Outras Receitas"/>
    <x v="255"/>
  </r>
  <r>
    <s v="Jardins"/>
    <x v="91"/>
    <s v="Bradesco"/>
    <s v="6222-7"/>
    <s v="não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26.66"/>
    <d v="2024-04-25T00:00:00"/>
    <s v="BC"/>
    <s v="CONTA DE LUZ INTERNET --ENEL DISTRIBUICAO/SP"/>
    <s v="Pagamento"/>
    <s v="CONTA DE LUZ INTERNET --ENEL DISTRIBUICAO/SP"/>
    <n v="5971186"/>
    <n v="-26.66"/>
    <n v="0"/>
    <n v="696.26"/>
    <s v="CONTA DE LUZ INTERNET --ENEL DISTRIBUICAO/SP"/>
    <n v="-26.66"/>
    <n v="26.66"/>
    <n v="0"/>
    <d v="2024-04-01T00:00:00"/>
    <m/>
    <x v="0"/>
    <x v="0"/>
    <s v="2.20.01.07 - Tarifas Bancarias"/>
    <m/>
    <s v="Tarifas / Taxas"/>
    <s v="Desp Financeiras"/>
    <x v="304"/>
  </r>
  <r>
    <s v="Jardins"/>
    <x v="92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46.36"/>
    <d v="2024-04-26T00:00:00"/>
    <s v="BC"/>
    <s v="Rendimento de aplicação"/>
    <s v="Rendimento de aplicação"/>
    <s v=""/>
    <s v="REAP.2604"/>
    <n v="0"/>
    <n v="46.36"/>
    <n v="1432741.15"/>
    <s v=""/>
    <n v="46.36"/>
    <n v="46.36"/>
    <n v="0"/>
    <d v="2024-04-01T00:00:00"/>
    <m/>
    <x v="0"/>
    <x v="0"/>
    <s v="1.03.01.01 - Receita de Aplicações Financeiras"/>
    <m/>
    <s v="Rendimento Aplicações"/>
    <s v="Outras Receitas"/>
    <x v="305"/>
  </r>
  <r>
    <s v="Jardins"/>
    <x v="92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1.04 - Laudo de Vizinhança"/>
    <n v="2100"/>
    <d v="2024-04-26T00:00:00"/>
    <s v="CP"/>
    <s v="Pagamento CERTENGE LAUDOS AVALIACOES E PERICIAS LTDA"/>
    <s v="Pagamento"/>
    <s v="CERTENGE LAUDOS AVALIACOES E PERICIAS LTDA"/>
    <s v="NFSE.002182"/>
    <n v="-2100"/>
    <n v="0"/>
    <n v="1433680.96"/>
    <s v="CERTENGE LAUDOS AVALIACOES E PERICIAS LTDA"/>
    <n v="-2100"/>
    <n v="2100"/>
    <n v="0"/>
    <d v="2024-04-01T00:00:00"/>
    <m/>
    <x v="64"/>
    <x v="2"/>
    <s v="2.13.01.04 - Laudo de Vizinhança"/>
    <s v="PROJETOS"/>
    <s v="Incorporação - Projetos"/>
    <s v="Incorporação"/>
    <x v="306"/>
  </r>
  <r>
    <s v="Jardins"/>
    <x v="92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1 - (-) Retenção de IR - Terceiros"/>
    <n v="31.5"/>
    <d v="2024-04-26T00:00:00"/>
    <s v="CP"/>
    <s v="Retenção impostos IR 1708 / CERTENGE LAUDOS AVALIACOES E PERICIAS LTDA"/>
    <s v="Retenção impostos"/>
    <s v="IR 1708 / CERTENGE LAUDOS AVALIACOES E PERICIAS LTDA"/>
    <s v="NFSE.002182"/>
    <n v="0"/>
    <n v="31.5"/>
    <n v="1433712.46"/>
    <s v="CERTENGE LAUDOS AVALIACOES E PERICIAS LTDA"/>
    <n v="31.5"/>
    <n v="31.5"/>
    <n v="0"/>
    <d v="2024-04-01T00:00:00"/>
    <m/>
    <x v="64"/>
    <x v="2"/>
    <s v="2.09.01.01 - (-) Retenção de IR - Terceiros"/>
    <s v="PROJETOS"/>
    <s v="Incorporação - Projetos"/>
    <s v="Incorporação"/>
    <x v="306"/>
  </r>
  <r>
    <s v="Jardins"/>
    <x v="92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4 - (-) Retenção de PIS/Cofins/CSLL - Terceiros"/>
    <n v="97.65"/>
    <d v="2024-04-26T00:00:00"/>
    <s v="CP"/>
    <s v="Retenção impostos CSRF / CERTENGE LAUDOS AVALIACOES E PERICIAS LTDA"/>
    <s v="Retenção impostos"/>
    <s v="CSRF / CERTENGE LAUDOS AVALIACOES E PERICIAS LTDA"/>
    <s v="NFSE.002182"/>
    <n v="0"/>
    <n v="97.65"/>
    <n v="1433810.11"/>
    <s v="CERTENGE LAUDOS AVALIACOES E PERICIAS LTDA"/>
    <n v="97.65"/>
    <n v="97.65"/>
    <n v="0"/>
    <d v="2024-04-01T00:00:00"/>
    <m/>
    <x v="64"/>
    <x v="2"/>
    <s v="2.09.01.04 - (-) Retenção de PIS/Cofins/CSLL - Terceiros"/>
    <s v="PROJETOS"/>
    <s v="Incorporação - Projetos"/>
    <s v="Incorporação"/>
    <x v="306"/>
  </r>
  <r>
    <s v="Jardins"/>
    <x v="92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20.01.01 - Juros s/Emprpréstimos"/>
    <n v="515410.49"/>
    <d v="2024-04-26T00:00:00"/>
    <s v="CP"/>
    <s v="Pagamento COMPANHIA PROVINCIA DE SECURITIZACAO"/>
    <s v="Pagamento"/>
    <s v="COMPANHIA PROVINCIA DE SECURITIZACAO"/>
    <s v="REC.042024"/>
    <n v="-515410.49"/>
    <n v="0"/>
    <n v="1436236.96"/>
    <s v="COMPANHIA PROVINCIA DE SECURITIZACAO"/>
    <n v="-515410.49"/>
    <n v="515410.49"/>
    <n v="0"/>
    <d v="2024-04-01T00:00:00"/>
    <m/>
    <x v="65"/>
    <x v="2"/>
    <s v="2.20.01.01 - Juros s/Emprpréstimos"/>
    <s v="JUROS EMPRESTIMOS"/>
    <s v="Débito - Província"/>
    <s v="Débito - Província"/>
    <x v="307"/>
  </r>
  <r>
    <s v="Jardins"/>
    <x v="92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4.04.05 - Licenças de Softwares"/>
    <n v="715.32"/>
    <d v="2024-04-26T00:00:00"/>
    <s v="CP"/>
    <s v="Pagamento HOSTGATOR BRASIL LTDA"/>
    <s v="Pagamento"/>
    <s v="HOSTGATOR BRASIL LTDA"/>
    <s v="FAT.727600001"/>
    <n v="-715.32"/>
    <n v="0"/>
    <n v="1432694.79"/>
    <s v="HOSTGATOR BRASIL LTDA"/>
    <n v="-715.32"/>
    <n v="715.32"/>
    <n v="0"/>
    <d v="2024-04-01T00:00:00"/>
    <m/>
    <x v="66"/>
    <x v="2"/>
    <s v="2.04.04.05 - Licenças de Softwares"/>
    <s v="MIDIA ON"/>
    <s v="Desp Adm - Outras"/>
    <s v="Desp Adm"/>
    <x v="308"/>
  </r>
  <r>
    <s v="Jardins"/>
    <x v="92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4.03.07 - Despesas com Cartórios e Legalizações"/>
    <n v="2000"/>
    <d v="2024-04-26T00:00:00"/>
    <s v="CP"/>
    <s v="Pagamento MAURICIA ALBUQUERQUE MACEDO ME"/>
    <s v="Pagamento"/>
    <s v="MAURICIA ALBUQUERQUE MACEDO ME"/>
    <s v="NFSE.00399"/>
    <n v="-2000"/>
    <n v="0"/>
    <n v="-880941.03"/>
    <s v="MAURICIA ALBUQUERQUE MACEDO ME"/>
    <n v="-2000"/>
    <n v="2000"/>
    <n v="0"/>
    <d v="2024-04-01T00:00:00"/>
    <m/>
    <x v="0"/>
    <x v="0"/>
    <s v="2.04.03.07 - Despesas com Cartórios e Legalizações"/>
    <m/>
    <s v="Incorporação - Desp Legais, Tributos, Emolumentos"/>
    <s v="Incorporação"/>
    <x v="309"/>
  </r>
  <r>
    <s v="Jardins"/>
    <x v="92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9.01.01 - (-) Retenção de IR - Terceiros"/>
    <n v="30"/>
    <d v="2024-04-26T00:00:00"/>
    <s v="CP"/>
    <s v="Retenção impostos IR 1708 / MAURICIA ALBUQUERQUE MACEDO ME"/>
    <s v="Retenção impostos"/>
    <s v="IR 1708 / MAURICIA ALBUQUERQUE MACEDO ME"/>
    <s v="NFSE.00399"/>
    <n v="0"/>
    <n v="30"/>
    <n v="-880911.03"/>
    <s v="MAURICIA ALBUQUERQUE MACEDO ME"/>
    <n v="30"/>
    <n v="30"/>
    <n v="0"/>
    <d v="2024-04-01T00:00:00"/>
    <m/>
    <x v="0"/>
    <x v="0"/>
    <s v="2.09.01.01 - (-) Retenção de IR - Terceiros"/>
    <m/>
    <s v="Incorporação - Desp Legais, Tributos, Emolumentos"/>
    <s v="Incorporação"/>
    <x v="309"/>
  </r>
  <r>
    <s v="Jardins"/>
    <x v="92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9.01.04 - (-) Retenção de PIS/Cofins/CSLL - Terceiros"/>
    <n v="93"/>
    <d v="2024-04-26T00:00:00"/>
    <s v="CP"/>
    <s v="Retenção impostos CSRF / MAURICIA ALBUQUERQUE MACEDO ME"/>
    <s v="Retenção impostos"/>
    <s v="CSRF / MAURICIA ALBUQUERQUE MACEDO ME"/>
    <s v="NFSE.00399"/>
    <n v="0"/>
    <n v="93"/>
    <n v="-880818.03"/>
    <s v="MAURICIA ALBUQUERQUE MACEDO ME"/>
    <n v="93"/>
    <n v="93"/>
    <n v="0"/>
    <d v="2024-04-01T00:00:00"/>
    <m/>
    <x v="0"/>
    <x v="0"/>
    <s v="2.09.01.04 - (-) Retenção de PIS/Cofins/CSLL - Terceiros"/>
    <m/>
    <s v="Incorporação - Desp Legais, Tributos, Emolumentos"/>
    <s v="Incorporação"/>
    <x v="309"/>
  </r>
  <r>
    <s v="Jardins"/>
    <x v="92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4.04.05 - Licenças de Softwares"/>
    <n v="456"/>
    <d v="2024-04-26T00:00:00"/>
    <s v="CP"/>
    <s v="Pagamento NIC.BR - NUCLEO DE INFORMACAO E COORDENACAO DO PONTO BR"/>
    <s v="Pagamento"/>
    <s v="NIC.BR - NUCLEO DE INFORMACAO E COORDENACAO DO PONTO BR"/>
    <s v="FAT.41721426"/>
    <n v="-456"/>
    <n v="0"/>
    <n v="1435780.96"/>
    <s v="NIC.BR - NUCLEO DE INFORMACAO E COORDENACAO DO PONTO BR"/>
    <n v="-456"/>
    <n v="456"/>
    <n v="0"/>
    <d v="2024-04-01T00:00:00"/>
    <m/>
    <x v="67"/>
    <x v="2"/>
    <s v="2.04.04.05 - Licenças de Softwares"/>
    <s v="MIDIA ON"/>
    <s v="Desp Adm - Outras"/>
    <s v="Desp Adm"/>
    <x v="310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14">
  <r>
    <s v="Jardins"/>
    <x v="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1 - OBRA JARDINS"/>
    <s v="2.02.03.04 - Assessoria e Consultoria Contábil"/>
    <n v="400"/>
    <d v="2023-01-26T00:00:00"/>
    <s v="CP"/>
    <s v="Adiantamento NOVA PLANO - SUPORTE ADMINISTRATIVO LTDA"/>
    <x v="0"/>
    <x v="0"/>
    <x v="0"/>
    <n v="-400"/>
    <n v="0"/>
    <n v="-14222.84"/>
    <x v="0"/>
    <n v="-400"/>
    <n v="400"/>
    <n v="0"/>
    <d v="2023-01-01T00:00:00"/>
    <m/>
    <x v="0"/>
    <s v="não"/>
    <s v="2.02.03.04 - Assessoria e Consultoria Contábil"/>
    <m/>
    <s v="Desp Adm - Assessorias"/>
    <s v="Desp Adm"/>
  </r>
  <r>
    <s v="Jardins"/>
    <x v="1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6.02.07 - TFE- Taxa de Fiscalização de Estabelecimento"/>
    <n v="195.38"/>
    <d v="2023-01-31T00:00:00"/>
    <s v="CP"/>
    <s v="Adiantamento PREFEITURA DE SAO PAULO - TFE"/>
    <x v="0"/>
    <x v="1"/>
    <x v="1"/>
    <n v="-195.38"/>
    <n v="0"/>
    <n v="-15131.94"/>
    <x v="1"/>
    <n v="-195.38"/>
    <n v="195.38"/>
    <n v="0"/>
    <d v="2023-01-01T00:00:00"/>
    <m/>
    <x v="0"/>
    <s v="não"/>
    <s v="2.06.02.07 - TFE- Taxa de Fiscalização de Estabelecimento"/>
    <m/>
    <s v="Incorporação - Desp Legais, Tributos, Emolumentos"/>
    <s v="Incorporação"/>
  </r>
  <r>
    <s v="Jardins"/>
    <x v="1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5.01.07 - Multas, Juros e Correções por Atraso no Pagamento"/>
    <n v="53.13"/>
    <d v="2023-01-31T00:00:00"/>
    <s v="CP"/>
    <s v="Pagto juros PREFEITURA DE SAO PAULO - TFE"/>
    <x v="1"/>
    <x v="1"/>
    <x v="1"/>
    <n v="-53.13"/>
    <n v="0"/>
    <n v="-15185.07"/>
    <x v="1"/>
    <n v="-53.13"/>
    <n v="53.13"/>
    <n v="0"/>
    <d v="2023-01-01T00:00:00"/>
    <m/>
    <x v="0"/>
    <s v="não"/>
    <s v="2.05.01.07 - Multas, Juros e Correções por Atraso no Pagamento"/>
    <m/>
    <s v="Desp Financeiras"/>
    <s v="Desp Financeiras"/>
  </r>
  <r>
    <s v="Jardins"/>
    <x v="1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4 - POS VENDAS"/>
    <s v="2.09.02.01 - Recolhimento de IRRF - Terceiros"/>
    <n v="67.5"/>
    <d v="2023-01-31T00:00:00"/>
    <s v="CP"/>
    <s v="Adiantamento Secretaria de Fazenda Federal"/>
    <x v="0"/>
    <x v="2"/>
    <x v="2"/>
    <n v="-67.5"/>
    <n v="0"/>
    <n v="-14646.51"/>
    <x v="2"/>
    <n v="-67.5"/>
    <n v="67.5"/>
    <n v="0"/>
    <d v="2023-01-01T00:00:00"/>
    <m/>
    <x v="0"/>
    <s v="não"/>
    <s v="2.09.02.01 - Recolhimento de IRRF - Terceiros"/>
    <m/>
    <s v="Outros Tributos"/>
    <s v="Outros Tributos"/>
  </r>
  <r>
    <s v="Jardins"/>
    <x v="1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4 - POS VENDAS"/>
    <s v="2.05.01.07 - Multas, Juros e Correções por Atraso no Pagamento"/>
    <n v="19.2"/>
    <d v="2023-01-31T00:00:00"/>
    <s v="CP"/>
    <s v="Pagto juros Secretaria de Fazenda Federal"/>
    <x v="1"/>
    <x v="2"/>
    <x v="2"/>
    <n v="-19.2"/>
    <n v="0"/>
    <n v="-14665.71"/>
    <x v="2"/>
    <n v="-19.2"/>
    <n v="19.2"/>
    <n v="0"/>
    <d v="2023-01-01T00:00:00"/>
    <m/>
    <x v="0"/>
    <s v="não"/>
    <s v="2.05.01.07 - Multas, Juros e Correções por Atraso no Pagamento"/>
    <m/>
    <s v="Desp Financeiras"/>
    <s v="Desp Financeiras"/>
  </r>
  <r>
    <s v="Jardins"/>
    <x v="1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4 - POS VENDAS"/>
    <s v="2.09.02.04 - Recolhimento de PIS/Cofins/CSLL - Terceiros"/>
    <n v="209.25"/>
    <d v="2023-01-31T00:00:00"/>
    <s v="CP"/>
    <s v="Adiantamento Secretaria de Fazenda Federal"/>
    <x v="0"/>
    <x v="2"/>
    <x v="2"/>
    <n v="-209.25"/>
    <n v="0"/>
    <n v="-14874.96"/>
    <x v="2"/>
    <n v="-209.25"/>
    <n v="209.25"/>
    <n v="0"/>
    <d v="2023-01-01T00:00:00"/>
    <m/>
    <x v="0"/>
    <s v="não"/>
    <s v="2.09.02.04 - Recolhimento de PIS/Cofins/CSLL - Terceiros"/>
    <m/>
    <s v="Outros Tributos"/>
    <s v="Outros Tributos"/>
  </r>
  <r>
    <s v="Jardins"/>
    <x v="1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4 - POS VENDAS"/>
    <s v="2.05.01.07 - Multas, Juros e Correções por Atraso no Pagamento"/>
    <n v="61.6"/>
    <d v="2023-01-31T00:00:00"/>
    <s v="CP"/>
    <s v="Pagto juros Secretaria de Fazenda Federal"/>
    <x v="1"/>
    <x v="2"/>
    <x v="2"/>
    <n v="-61.6"/>
    <n v="0"/>
    <n v="-14936.56"/>
    <x v="2"/>
    <n v="-61.6"/>
    <n v="61.6"/>
    <n v="0"/>
    <d v="2023-01-01T00:00:00"/>
    <m/>
    <x v="0"/>
    <s v="não"/>
    <s v="2.05.01.07 - Multas, Juros e Correções por Atraso no Pagamento"/>
    <m/>
    <s v="Desp Financeiras"/>
    <s v="Desp Financeiras"/>
  </r>
  <r>
    <s v="Jardins"/>
    <x v="1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4 - POS VENDAS"/>
    <s v="2.09.02.01 - Recolhimento de IRRF - Terceiros"/>
    <n v="67.5"/>
    <d v="2023-01-31T00:00:00"/>
    <s v="CP"/>
    <s v="Adiantamento Secretaria de Fazenda Federal"/>
    <x v="0"/>
    <x v="2"/>
    <x v="3"/>
    <n v="-67.5"/>
    <n v="0"/>
    <n v="-14290.34"/>
    <x v="2"/>
    <n v="-67.5"/>
    <n v="67.5"/>
    <n v="0"/>
    <d v="2023-01-01T00:00:00"/>
    <m/>
    <x v="0"/>
    <s v="não"/>
    <s v="2.09.02.01 - Recolhimento de IRRF - Terceiros"/>
    <m/>
    <s v="Outros Tributos"/>
    <s v="Outros Tributos"/>
  </r>
  <r>
    <s v="Jardins"/>
    <x v="1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4 - POS VENDAS"/>
    <s v="2.05.01.07 - Multas, Juros e Correções por Atraso no Pagamento"/>
    <n v="19.89"/>
    <d v="2023-01-31T00:00:00"/>
    <s v="CP"/>
    <s v="Pagto juros Secretaria de Fazenda Federal"/>
    <x v="1"/>
    <x v="2"/>
    <x v="3"/>
    <n v="-19.89"/>
    <n v="0"/>
    <n v="-14310.23"/>
    <x v="2"/>
    <n v="-19.89"/>
    <n v="19.89"/>
    <n v="0"/>
    <d v="2023-01-01T00:00:00"/>
    <m/>
    <x v="0"/>
    <s v="não"/>
    <s v="2.05.01.07 - Multas, Juros e Correções por Atraso no Pagamento"/>
    <m/>
    <s v="Desp Financeiras"/>
    <s v="Desp Financeiras"/>
  </r>
  <r>
    <s v="Jardins"/>
    <x v="1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4 - POS VENDAS"/>
    <s v="2.09.02.04 - Recolhimento de PIS/Cofins/CSLL - Terceiros"/>
    <n v="209.25"/>
    <d v="2023-01-31T00:00:00"/>
    <s v="CP"/>
    <s v="Adiantamento Secretaria de Fazenda Federal"/>
    <x v="0"/>
    <x v="2"/>
    <x v="3"/>
    <n v="-209.25"/>
    <n v="0"/>
    <n v="-14519.48"/>
    <x v="2"/>
    <n v="-209.25"/>
    <n v="209.25"/>
    <n v="0"/>
    <d v="2023-01-01T00:00:00"/>
    <m/>
    <x v="0"/>
    <s v="não"/>
    <s v="2.09.02.04 - Recolhimento de PIS/Cofins/CSLL - Terceiros"/>
    <m/>
    <s v="Outros Tributos"/>
    <s v="Outros Tributos"/>
  </r>
  <r>
    <s v="Jardins"/>
    <x v="1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4 - POS VENDAS"/>
    <s v="2.05.01.07 - Multas, Juros e Correções por Atraso no Pagamento"/>
    <n v="59.53"/>
    <d v="2023-01-31T00:00:00"/>
    <s v="CP"/>
    <s v="Pagto juros Secretaria de Fazenda Federal"/>
    <x v="1"/>
    <x v="2"/>
    <x v="3"/>
    <n v="-59.53"/>
    <n v="0"/>
    <n v="-14579.01"/>
    <x v="2"/>
    <n v="-59.53"/>
    <n v="59.53"/>
    <n v="0"/>
    <d v="2023-01-01T00:00:00"/>
    <m/>
    <x v="0"/>
    <s v="não"/>
    <s v="2.05.01.07 - Multas, Juros e Correções por Atraso no Pagamento"/>
    <m/>
    <s v="Desp Financeiras"/>
    <s v="Desp Financeiras"/>
  </r>
  <r>
    <s v="Jardins"/>
    <x v="2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1 - OBRA JARDINS"/>
    <s v="2.02.03.04 - Assessoria e Consultoria Contábil"/>
    <n v="400"/>
    <d v="2023-03-02T00:00:00"/>
    <s v="CP"/>
    <s v="Adiantamento NOVA PLANO - SUPORTE ADMINISTRATIVO LTDA"/>
    <x v="0"/>
    <x v="0"/>
    <x v="4"/>
    <n v="-400"/>
    <n v="0"/>
    <n v="-15585.07"/>
    <x v="0"/>
    <n v="-400"/>
    <n v="400"/>
    <n v="0"/>
    <d v="2023-03-01T00:00:00"/>
    <m/>
    <x v="0"/>
    <s v="não"/>
    <s v="2.02.03.04 - Assessoria e Consultoria Contábil"/>
    <m/>
    <s v="Desp Adm - Assessorias"/>
    <s v="Desp Adm"/>
  </r>
  <r>
    <s v="Jardins"/>
    <x v="3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d v="2023-03-22T00:00:00"/>
    <s v="CP"/>
    <s v="Adiantamento CLEYDE MALUF ALVES"/>
    <x v="0"/>
    <x v="3"/>
    <x v="5"/>
    <n v="-10000"/>
    <n v="0"/>
    <n v="-25585.07"/>
    <x v="3"/>
    <n v="-10000"/>
    <n v="10000"/>
    <n v="0"/>
    <d v="2023-03-01T00:00:00"/>
    <m/>
    <x v="0"/>
    <s v="não"/>
    <s v="2.11.01.04 - Aluguel"/>
    <m/>
    <s v="Terreno - Despesas"/>
    <s v="Terreno"/>
  </r>
  <r>
    <s v="Jardins"/>
    <x v="3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d v="2023-03-22T00:00:00"/>
    <s v="CP"/>
    <s v="Adiantamento ELIANE MALUF ALVES DE LOZIER"/>
    <x v="0"/>
    <x v="4"/>
    <x v="6"/>
    <n v="-10000"/>
    <n v="0"/>
    <n v="-35585.07"/>
    <x v="4"/>
    <n v="-10000"/>
    <n v="10000"/>
    <n v="0"/>
    <d v="2023-03-01T00:00:00"/>
    <m/>
    <x v="0"/>
    <s v="não"/>
    <s v="2.11.01.04 - Aluguel"/>
    <m/>
    <s v="Terreno - Despesas"/>
    <s v="Terreno"/>
  </r>
  <r>
    <s v="Jardins"/>
    <x v="4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1 - OBRA JARDINS"/>
    <s v="2.02.03.04 - Assessoria e Consultoria Contábil"/>
    <n v="400"/>
    <d v="2023-04-03T00:00:00"/>
    <s v="CP"/>
    <s v="Adiantamento NOVA PLANO - SUPORTE ADMINISTRATIVO LTDA"/>
    <x v="0"/>
    <x v="0"/>
    <x v="7"/>
    <n v="-400"/>
    <n v="0"/>
    <n v="-35985.07"/>
    <x v="0"/>
    <n v="-400"/>
    <n v="400"/>
    <n v="0"/>
    <d v="2023-04-01T00:00:00"/>
    <m/>
    <x v="0"/>
    <s v="não"/>
    <s v="2.02.03.04 - Assessoria e Consultoria Contábil"/>
    <m/>
    <s v="Desp Adm - Assessorias"/>
    <s v="Desp Adm"/>
  </r>
  <r>
    <s v="Jardins"/>
    <x v="5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d v="2023-04-24T00:00:00"/>
    <s v="CP"/>
    <s v="Adiantamento CLEYDE MALUF ALVES"/>
    <x v="0"/>
    <x v="3"/>
    <x v="5"/>
    <n v="-10000"/>
    <n v="0"/>
    <n v="-45985.07"/>
    <x v="3"/>
    <n v="-10000"/>
    <n v="10000"/>
    <n v="0"/>
    <d v="2023-04-01T00:00:00"/>
    <m/>
    <x v="0"/>
    <s v="não"/>
    <s v="2.11.01.04 - Aluguel"/>
    <m/>
    <s v="Terreno - Despesas"/>
    <s v="Terreno"/>
  </r>
  <r>
    <s v="Jardins"/>
    <x v="5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d v="2023-04-24T00:00:00"/>
    <s v="CP"/>
    <s v="Adiantamento ELIANE MALUF ALVES DE LOZIER"/>
    <x v="0"/>
    <x v="4"/>
    <x v="6"/>
    <n v="-10000"/>
    <n v="0"/>
    <n v="-55985.07"/>
    <x v="4"/>
    <n v="-10000"/>
    <n v="10000"/>
    <n v="0"/>
    <d v="2023-04-01T00:00:00"/>
    <m/>
    <x v="0"/>
    <s v="não"/>
    <s v="2.11.01.04 - Aluguel"/>
    <m/>
    <s v="Terreno - Despesas"/>
    <s v="Terreno"/>
  </r>
  <r>
    <s v="Jardins"/>
    <x v="6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1 - OBRA JARDINS"/>
    <s v="2.02.03.04 - Assessoria e Consultoria Contábil"/>
    <n v="400"/>
    <d v="2023-05-02T00:00:00"/>
    <s v="CP"/>
    <s v="Adiantamento NOVA PLANO - SUPORTE ADMINISTRATIVO LTDA"/>
    <x v="0"/>
    <x v="0"/>
    <x v="8"/>
    <n v="-400"/>
    <n v="0"/>
    <n v="-56385.07"/>
    <x v="0"/>
    <n v="-400"/>
    <n v="400"/>
    <n v="0"/>
    <d v="2023-05-01T00:00:00"/>
    <m/>
    <x v="0"/>
    <s v="não"/>
    <s v="2.02.03.04 - Assessoria e Consultoria Contábil"/>
    <m/>
    <s v="Desp Adm - Assessorias"/>
    <s v="Desp Adm"/>
  </r>
  <r>
    <s v="Jardins"/>
    <x v="7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d v="2023-05-22T00:00:00"/>
    <s v="CP"/>
    <s v="Adiantamento CLEYDE MALUF ALVES"/>
    <x v="0"/>
    <x v="3"/>
    <x v="5"/>
    <n v="-10000"/>
    <n v="0"/>
    <n v="-66385.070000000007"/>
    <x v="3"/>
    <n v="-10000"/>
    <n v="10000"/>
    <n v="0"/>
    <d v="2023-05-01T00:00:00"/>
    <m/>
    <x v="0"/>
    <s v="não"/>
    <s v="2.11.01.04 - Aluguel"/>
    <m/>
    <s v="Terreno - Despesas"/>
    <s v="Terreno"/>
  </r>
  <r>
    <s v="Jardins"/>
    <x v="7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d v="2023-05-22T00:00:00"/>
    <s v="CP"/>
    <s v="Adiantamento ELIANE MALUF ALVES DE LOZIER"/>
    <x v="0"/>
    <x v="4"/>
    <x v="6"/>
    <n v="-10000"/>
    <n v="0"/>
    <n v="-76385.070000000007"/>
    <x v="4"/>
    <n v="-10000"/>
    <n v="10000"/>
    <n v="0"/>
    <d v="2023-05-01T00:00:00"/>
    <m/>
    <x v="0"/>
    <s v="não"/>
    <s v="2.11.01.04 - Aluguel"/>
    <m/>
    <s v="Terreno - Despesas"/>
    <s v="Terreno"/>
  </r>
  <r>
    <s v="Jardins"/>
    <x v="8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1 - OBRA JARDINS"/>
    <s v="2.02.03.04 - Assessoria e Consultoria Contábil"/>
    <n v="400"/>
    <d v="2023-06-02T00:00:00"/>
    <s v="CP"/>
    <s v="Adiantamento NOVA PLANO - SUPORTE ADMINISTRATIVO LTDA"/>
    <x v="0"/>
    <x v="0"/>
    <x v="9"/>
    <n v="-400"/>
    <n v="0"/>
    <n v="-76785.070000000007"/>
    <x v="0"/>
    <n v="-400"/>
    <n v="400"/>
    <n v="0"/>
    <d v="2023-06-01T00:00:00"/>
    <m/>
    <x v="0"/>
    <s v="não"/>
    <s v="2.02.03.04 - Assessoria e Consultoria Contábil"/>
    <m/>
    <s v="Desp Adm - Assessorias"/>
    <s v="Desp Adm"/>
  </r>
  <r>
    <s v="Jardins"/>
    <x v="9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d v="2023-06-16T00:00:00"/>
    <s v="CP"/>
    <s v="Adiantamento CLEYDE MALUF ALVES"/>
    <x v="0"/>
    <x v="3"/>
    <x v="5"/>
    <n v="-10000"/>
    <n v="0"/>
    <n v="-86785.07"/>
    <x v="3"/>
    <n v="-10000"/>
    <n v="10000"/>
    <n v="0"/>
    <d v="2023-06-01T00:00:00"/>
    <m/>
    <x v="0"/>
    <s v="não"/>
    <s v="2.11.01.04 - Aluguel"/>
    <m/>
    <s v="Terreno - Despesas"/>
    <s v="Terreno"/>
  </r>
  <r>
    <s v="Jardins"/>
    <x v="9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d v="2023-06-16T00:00:00"/>
    <s v="CP"/>
    <s v="Adiantamento ELIANE MALUF ALVES DE LOZIER"/>
    <x v="0"/>
    <x v="4"/>
    <x v="6"/>
    <n v="-10000"/>
    <n v="0"/>
    <n v="-96785.07"/>
    <x v="4"/>
    <n v="-10000"/>
    <n v="10000"/>
    <n v="0"/>
    <d v="2023-06-01T00:00:00"/>
    <m/>
    <x v="0"/>
    <s v="não"/>
    <s v="2.11.01.04 - Aluguel"/>
    <m/>
    <s v="Terreno - Despesas"/>
    <s v="Terreno"/>
  </r>
  <r>
    <s v="Jardins"/>
    <x v="1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3333.34"/>
    <d v="2023-06-19T00:00:00"/>
    <s v="CP"/>
    <s v="Adiantamento MIRNA MARIA PEDRO"/>
    <x v="0"/>
    <x v="5"/>
    <x v="10"/>
    <n v="-3333.34"/>
    <n v="0"/>
    <n v="-100118.41"/>
    <x v="5"/>
    <n v="-3333.34"/>
    <n v="3333.34"/>
    <n v="0"/>
    <d v="2023-06-01T00:00:00"/>
    <m/>
    <x v="0"/>
    <s v="não"/>
    <s v="2.11.01.01 - Terrenista"/>
    <m/>
    <s v="Terreno - Aquisição"/>
    <s v="Terreno"/>
  </r>
  <r>
    <s v="Jardins"/>
    <x v="1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3333.33"/>
    <d v="2023-06-19T00:00:00"/>
    <s v="CP"/>
    <s v="Adiantamento MIRNA MARIA PEDRO"/>
    <x v="0"/>
    <x v="5"/>
    <x v="10"/>
    <n v="-3333.33"/>
    <n v="0"/>
    <n v="-103451.74"/>
    <x v="5"/>
    <n v="-3333.33"/>
    <n v="3333.33"/>
    <n v="0"/>
    <d v="2023-06-01T00:00:00"/>
    <m/>
    <x v="0"/>
    <s v="não"/>
    <s v="2.11.01.01 - Terrenista"/>
    <m/>
    <s v="Terreno - Aquisição"/>
    <s v="Terreno"/>
  </r>
  <r>
    <s v="Jardins"/>
    <x v="11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3333.33"/>
    <d v="2023-06-20T00:00:00"/>
    <s v="CP"/>
    <s v="Adiantamento MIRNA MARIA PEDRO"/>
    <x v="0"/>
    <x v="5"/>
    <x v="10"/>
    <n v="-3333.33"/>
    <n v="0"/>
    <n v="-106785.07"/>
    <x v="5"/>
    <n v="-3333.33"/>
    <n v="3333.33"/>
    <n v="0"/>
    <d v="2023-06-01T00:00:00"/>
    <m/>
    <x v="0"/>
    <s v="não"/>
    <s v="2.11.01.01 - Terrenista"/>
    <m/>
    <s v="Terreno - Aquisição"/>
    <s v="Terreno"/>
  </r>
  <r>
    <s v="Jardins"/>
    <x v="11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3333.33"/>
    <d v="2023-06-20T00:00:00"/>
    <s v="CP"/>
    <s v="Adiantamento MIRNA MARIA PEDRO"/>
    <x v="0"/>
    <x v="5"/>
    <x v="10"/>
    <n v="-3333.33"/>
    <n v="0"/>
    <n v="-110118.39999999999"/>
    <x v="5"/>
    <n v="-3333.33"/>
    <n v="3333.33"/>
    <n v="0"/>
    <d v="2023-06-01T00:00:00"/>
    <m/>
    <x v="0"/>
    <s v="não"/>
    <s v="2.11.01.01 - Terrenista"/>
    <m/>
    <s v="Terreno - Aquisição"/>
    <s v="Terreno"/>
  </r>
  <r>
    <s v="Jardins"/>
    <x v="12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4.03.11 - Despesas Administrativas"/>
    <n v="211.38"/>
    <d v="2023-06-21T00:00:00"/>
    <s v="CP"/>
    <s v="Adiantamento ASSIMPI- ASSOCIACAO N DOS S S DA MICRO E PEQUENA INDUSTRIA"/>
    <x v="0"/>
    <x v="6"/>
    <x v="11"/>
    <n v="-211.38"/>
    <n v="0"/>
    <n v="-110573.71"/>
    <x v="6"/>
    <n v="-211.38"/>
    <n v="211.38"/>
    <n v="0"/>
    <d v="2023-06-01T00:00:00"/>
    <m/>
    <x v="0"/>
    <s v="não"/>
    <s v="2.04.03.11 - Despesas Administrativas"/>
    <m/>
    <s v="Desp Adm - Outras"/>
    <s v="Desp Adm"/>
  </r>
  <r>
    <s v="Jardins"/>
    <x v="12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6.01.08 - Outros Impostos/Taxas/Emolumentos"/>
    <n v="243.93"/>
    <d v="2023-06-21T00:00:00"/>
    <s v="CP"/>
    <s v="Adiantamento GOVERNO DE SAO PAULO SECRETARIA DA FAZENDA DARE-SP."/>
    <x v="0"/>
    <x v="7"/>
    <x v="12"/>
    <n v="-243.93"/>
    <n v="0"/>
    <n v="-110362.33"/>
    <x v="7"/>
    <n v="-243.93"/>
    <n v="243.93"/>
    <n v="0"/>
    <d v="2023-06-01T00:00:00"/>
    <m/>
    <x v="0"/>
    <s v="não"/>
    <s v="2.06.01.08 - Outros Impostos/Taxas/Emolumentos"/>
    <m/>
    <s v="Outros Tributos"/>
    <s v="Outros Tributos"/>
  </r>
  <r>
    <s v="Jardins"/>
    <x v="13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1.05.01.01 - Entradas de Aportes de Sócios / Investidores"/>
    <n v="1000"/>
    <d v="2023-06-30T00:00:00"/>
    <s v="CR"/>
    <s v="Recebimento NC HOLDING EMPREENDIMENTOS E PARTICIPACOES LTDA"/>
    <x v="2"/>
    <x v="8"/>
    <x v="13"/>
    <n v="0"/>
    <n v="1000"/>
    <n v="1000"/>
    <x v="8"/>
    <n v="1000"/>
    <n v="1000"/>
    <n v="0"/>
    <d v="2023-06-01T00:00:00"/>
    <m/>
    <x v="0"/>
    <s v="não"/>
    <s v="1.05.01.01 - Entradas de Aportes de Sócios / Investidores"/>
    <m/>
    <s v="Crédito - NC Holding"/>
    <s v="Aportes"/>
  </r>
  <r>
    <s v="Jardins"/>
    <x v="14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1 - OBRA JARDINS"/>
    <s v="2.02.03.04 - Assessoria e Consultoria Contábil"/>
    <n v="400"/>
    <d v="2023-07-03T00:00:00"/>
    <s v="CP"/>
    <s v="Adiantamento NOVA PLANO - SUPORTE ADMINISTRATIVO LTDA"/>
    <x v="0"/>
    <x v="0"/>
    <x v="14"/>
    <n v="-400"/>
    <n v="0"/>
    <n v="-110973.71"/>
    <x v="0"/>
    <n v="-400"/>
    <n v="400"/>
    <n v="0"/>
    <d v="2023-07-01T00:00:00"/>
    <m/>
    <x v="0"/>
    <s v="não"/>
    <s v="2.02.03.04 - Assessoria e Consultoria Contábil"/>
    <m/>
    <s v="Desp Adm - Assessorias"/>
    <s v="Desp Adm"/>
  </r>
  <r>
    <s v="Jardins"/>
    <x v="15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10360.33"/>
    <d v="2023-07-04T00:00:00"/>
    <s v="CP"/>
    <s v="Adiantamento FERNANDO CARSINO JARDIM"/>
    <x v="0"/>
    <x v="9"/>
    <x v="15"/>
    <n v="-10360.33"/>
    <n v="0"/>
    <n v="-143180.87"/>
    <x v="9"/>
    <n v="-10360.33"/>
    <n v="10360.33"/>
    <n v="0"/>
    <d v="2023-07-01T00:00:00"/>
    <m/>
    <x v="0"/>
    <s v="não"/>
    <s v="2.11.01.01 - Terrenista"/>
    <m/>
    <s v="Terreno - Aquisição"/>
    <s v="Terreno"/>
  </r>
  <r>
    <s v="Jardins"/>
    <x v="15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1846.83"/>
    <d v="2023-07-04T00:00:00"/>
    <s v="CP"/>
    <s v="Adiantamento KELLIE AZAR LEIGHTON"/>
    <x v="0"/>
    <x v="10"/>
    <x v="16"/>
    <n v="-21846.83"/>
    <n v="0"/>
    <n v="-132820.54"/>
    <x v="10"/>
    <n v="-21846.83"/>
    <n v="21846.83"/>
    <n v="0"/>
    <d v="2023-07-01T00:00:00"/>
    <m/>
    <x v="0"/>
    <s v="não"/>
    <s v="2.11.01.01 - Terrenista"/>
    <m/>
    <s v="Terreno - Aquisição"/>
    <s v="Terreno"/>
  </r>
  <r>
    <s v="Jardins"/>
    <x v="16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69.099999999999994"/>
    <d v="2023-07-10T00:00:00"/>
    <s v="BC"/>
    <s v="Pag. tarifa conta MANUTENCAO DE CONTA CORRENTE"/>
    <x v="3"/>
    <x v="11"/>
    <x v="17"/>
    <n v="-69.099999999999994"/>
    <n v="0"/>
    <n v="930.9"/>
    <x v="11"/>
    <n v="-69.099999999999994"/>
    <n v="69.099999999999994"/>
    <n v="0"/>
    <d v="2023-07-01T00:00:00"/>
    <m/>
    <x v="0"/>
    <s v="não"/>
    <s v="2.20.01.07 - Tarifas Bancarias"/>
    <m/>
    <s v="Tarifas / Taxas"/>
    <s v="Desp Financeiras"/>
  </r>
  <r>
    <s v="Jardins"/>
    <x v="17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d v="2023-07-24T00:00:00"/>
    <s v="CP"/>
    <s v="Adiantamento CLEYDE MALUF ALVES"/>
    <x v="0"/>
    <x v="3"/>
    <x v="5"/>
    <n v="-10000"/>
    <n v="0"/>
    <n v="-153180.87"/>
    <x v="3"/>
    <n v="-10000"/>
    <n v="10000"/>
    <n v="0"/>
    <d v="2023-07-01T00:00:00"/>
    <m/>
    <x v="0"/>
    <s v="não"/>
    <s v="2.11.01.04 - Aluguel"/>
    <m/>
    <s v="Terreno - Despesas"/>
    <s v="Terreno"/>
  </r>
  <r>
    <s v="Jardins"/>
    <x v="17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d v="2023-07-24T00:00:00"/>
    <s v="CP"/>
    <s v="Adiantamento ELIANE MALUF ALVES DE LOZIER"/>
    <x v="0"/>
    <x v="4"/>
    <x v="6"/>
    <n v="-10000"/>
    <n v="0"/>
    <n v="-163180.87"/>
    <x v="4"/>
    <n v="-10000"/>
    <n v="10000"/>
    <n v="0"/>
    <d v="2023-07-01T00:00:00"/>
    <m/>
    <x v="0"/>
    <s v="não"/>
    <s v="2.11.01.04 - Aluguel"/>
    <m/>
    <s v="Terreno - Despesas"/>
    <s v="Terreno"/>
  </r>
  <r>
    <s v="Jardins"/>
    <x v="17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3-07-24T00:00:00"/>
    <s v="CP"/>
    <s v="Adiantamento MIRNA MARIA PEDRO"/>
    <x v="0"/>
    <x v="5"/>
    <x v="10"/>
    <n v="-2500"/>
    <n v="0"/>
    <n v="-165680.87"/>
    <x v="5"/>
    <n v="-2500"/>
    <n v="2500"/>
    <n v="0"/>
    <d v="2023-07-01T00:00:00"/>
    <m/>
    <x v="0"/>
    <s v="não"/>
    <s v="2.11.01.01 - Terrenista"/>
    <m/>
    <s v="Terreno - Aquisição"/>
    <s v="Terreno"/>
  </r>
  <r>
    <s v="Jardins"/>
    <x v="17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3-07-24T00:00:00"/>
    <s v="CP"/>
    <s v="Adiantamento MIRNA MARIA PEDRO"/>
    <x v="0"/>
    <x v="5"/>
    <x v="10"/>
    <n v="-2500"/>
    <n v="0"/>
    <n v="-168180.87"/>
    <x v="5"/>
    <n v="-2500"/>
    <n v="2500"/>
    <n v="0"/>
    <d v="2023-07-01T00:00:00"/>
    <m/>
    <x v="0"/>
    <s v="não"/>
    <s v="2.11.01.01 - Terrenista"/>
    <m/>
    <s v="Terreno - Aquisição"/>
    <s v="Terreno"/>
  </r>
  <r>
    <s v="Jardins"/>
    <x v="17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3-07-24T00:00:00"/>
    <s v="CP"/>
    <s v="Adiantamento MIRNA MARIA PEDRO"/>
    <x v="0"/>
    <x v="5"/>
    <x v="10"/>
    <n v="-2500"/>
    <n v="0"/>
    <n v="-170680.87"/>
    <x v="5"/>
    <n v="-2500"/>
    <n v="2500"/>
    <n v="0"/>
    <d v="2023-07-01T00:00:00"/>
    <m/>
    <x v="0"/>
    <s v="não"/>
    <s v="2.11.01.01 - Terrenista"/>
    <m/>
    <s v="Terreno - Aquisição"/>
    <s v="Terreno"/>
  </r>
  <r>
    <s v="Jardins"/>
    <x v="17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3-07-24T00:00:00"/>
    <s v="CP"/>
    <s v="Adiantamento MIRNA MARIA PEDRO"/>
    <x v="0"/>
    <x v="5"/>
    <x v="10"/>
    <n v="-2500"/>
    <n v="0"/>
    <n v="-173180.87"/>
    <x v="5"/>
    <n v="-2500"/>
    <n v="2500"/>
    <n v="0"/>
    <d v="2023-07-01T00:00:00"/>
    <m/>
    <x v="0"/>
    <s v="não"/>
    <s v="2.11.01.01 - Terrenista"/>
    <m/>
    <s v="Terreno - Aquisição"/>
    <s v="Terreno"/>
  </r>
  <r>
    <s v="Jardins"/>
    <x v="18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100000"/>
    <d v="2023-08-03T00:00:00"/>
    <s v="CP"/>
    <s v="Adiantamento AMILCAR SOUROPIRES FERREIRA"/>
    <x v="0"/>
    <x v="12"/>
    <x v="18"/>
    <n v="-100000"/>
    <n v="0"/>
    <n v="-273180.87"/>
    <x v="12"/>
    <n v="-100000"/>
    <n v="100000"/>
    <n v="0"/>
    <d v="2023-08-01T00:00:00"/>
    <m/>
    <x v="0"/>
    <s v="não"/>
    <s v="2.11.01.01 - Terrenista"/>
    <m/>
    <s v="Terreno - Aquisição"/>
    <s v="Terreno"/>
  </r>
  <r>
    <s v="Jardins"/>
    <x v="19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1846.83"/>
    <d v="2023-08-04T00:00:00"/>
    <s v="CP"/>
    <s v="Adiantamento MARIA DE LOURDES PUPO AZAR"/>
    <x v="0"/>
    <x v="13"/>
    <x v="19"/>
    <n v="-21846.83"/>
    <n v="0"/>
    <n v="-295027.7"/>
    <x v="13"/>
    <n v="-21846.83"/>
    <n v="21846.83"/>
    <n v="0"/>
    <d v="2023-08-01T00:00:00"/>
    <m/>
    <x v="0"/>
    <s v="não"/>
    <s v="2.11.01.01 - Terrenista"/>
    <m/>
    <s v="Terreno - Aquisição"/>
    <s v="Terreno"/>
  </r>
  <r>
    <s v="Jardins"/>
    <x v="19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1 - OBRA JARDINS"/>
    <s v="2.02.03.04 - Assessoria e Consultoria Contábil"/>
    <n v="400"/>
    <d v="2023-08-04T00:00:00"/>
    <s v="CP"/>
    <s v="Adiantamento NOVA PLANO - SUPORTE ADMINISTRATIVO LTDA"/>
    <x v="0"/>
    <x v="0"/>
    <x v="20"/>
    <n v="-400"/>
    <n v="0"/>
    <n v="-295427.7"/>
    <x v="0"/>
    <n v="-400"/>
    <n v="400"/>
    <n v="0"/>
    <d v="2023-08-01T00:00:00"/>
    <m/>
    <x v="0"/>
    <s v="não"/>
    <s v="2.02.03.04 - Assessoria e Consultoria Contábil"/>
    <m/>
    <s v="Desp Adm - Assessorias"/>
    <s v="Desp Adm"/>
  </r>
  <r>
    <s v="Jardins"/>
    <x v="2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11486.2"/>
    <d v="2023-08-07T00:00:00"/>
    <s v="CP"/>
    <s v="Adiantamento FARDIZ EMPREENDIMENTOS E PARTICIPACOES LTDA"/>
    <x v="0"/>
    <x v="14"/>
    <x v="21"/>
    <n v="-11486.2"/>
    <n v="0"/>
    <n v="-341373.4"/>
    <x v="14"/>
    <n v="-11486.2"/>
    <n v="11486.2"/>
    <n v="0"/>
    <d v="2023-08-01T00:00:00"/>
    <m/>
    <x v="0"/>
    <s v="não"/>
    <s v="2.11.01.01 - Terrenista"/>
    <m/>
    <s v="Terreno - Aquisição"/>
    <s v="Terreno"/>
  </r>
  <r>
    <s v="Jardins"/>
    <x v="2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34459.5"/>
    <d v="2023-08-07T00:00:00"/>
    <s v="CP"/>
    <s v="Adiantamento RENATO RIBEIRO"/>
    <x v="0"/>
    <x v="15"/>
    <x v="22"/>
    <n v="-34459.5"/>
    <n v="0"/>
    <n v="-329887.2"/>
    <x v="15"/>
    <n v="-34459.5"/>
    <n v="34459.5"/>
    <n v="0"/>
    <d v="2023-08-01T00:00:00"/>
    <m/>
    <x v="0"/>
    <s v="não"/>
    <s v="2.11.01.01 - Terrenista"/>
    <m/>
    <s v="Terreno - Aquisição"/>
    <s v="Terreno"/>
  </r>
  <r>
    <s v="Jardins"/>
    <x v="21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69.95"/>
    <d v="2023-08-08T00:00:00"/>
    <s v="BC"/>
    <s v="Pag. tarifa conta MANUTENCAO CONTA CORRENTE"/>
    <x v="3"/>
    <x v="16"/>
    <x v="23"/>
    <n v="-69.95"/>
    <n v="0"/>
    <n v="860.95"/>
    <x v="16"/>
    <n v="-69.95"/>
    <n v="69.95"/>
    <n v="0"/>
    <d v="2023-08-01T00:00:00"/>
    <m/>
    <x v="0"/>
    <s v="não"/>
    <s v="2.20.01.07 - Tarifas Bancarias"/>
    <m/>
    <s v="Tarifas / Taxas"/>
    <s v="Desp Financeiras"/>
  </r>
  <r>
    <s v="Jardins"/>
    <x v="22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40000"/>
    <d v="2023-08-18T00:00:00"/>
    <s v="CP"/>
    <s v="Adiantamento CLEYDE MALUF ALVES"/>
    <x v="0"/>
    <x v="3"/>
    <x v="5"/>
    <n v="-40000"/>
    <n v="0"/>
    <n v="-381373.4"/>
    <x v="3"/>
    <n v="-40000"/>
    <n v="40000"/>
    <n v="0"/>
    <d v="2023-08-01T00:00:00"/>
    <m/>
    <x v="0"/>
    <s v="não"/>
    <s v="2.11.01.04 - Aluguel"/>
    <m/>
    <s v="Terreno - Despesas"/>
    <s v="Terreno"/>
  </r>
  <r>
    <s v="Jardins"/>
    <x v="22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d v="2023-08-18T00:00:00"/>
    <s v="CP"/>
    <s v="Adiantamento ELIANE MALUF ALVES DE LOZIER"/>
    <x v="0"/>
    <x v="4"/>
    <x v="6"/>
    <n v="-10000"/>
    <n v="0"/>
    <n v="-391373.4"/>
    <x v="4"/>
    <n v="-10000"/>
    <n v="10000"/>
    <n v="0"/>
    <d v="2023-08-01T00:00:00"/>
    <m/>
    <x v="0"/>
    <s v="não"/>
    <s v="2.11.01.04 - Aluguel"/>
    <m/>
    <s v="Terreno - Despesas"/>
    <s v="Terreno"/>
  </r>
  <r>
    <s v="Jardins"/>
    <x v="22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3-08-18T00:00:00"/>
    <s v="CP"/>
    <s v="Adiantamento MIRNA MARIA PEDRO"/>
    <x v="0"/>
    <x v="5"/>
    <x v="10"/>
    <n v="-2500"/>
    <n v="0"/>
    <n v="-393873.4"/>
    <x v="5"/>
    <n v="-2500"/>
    <n v="2500"/>
    <n v="0"/>
    <d v="2023-08-01T00:00:00"/>
    <m/>
    <x v="0"/>
    <s v="não"/>
    <s v="2.11.01.01 - Terrenista"/>
    <m/>
    <s v="Terreno - Aquisição"/>
    <s v="Terreno"/>
  </r>
  <r>
    <s v="Jardins"/>
    <x v="22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3-08-18T00:00:00"/>
    <s v="CP"/>
    <s v="Adiantamento MIRNA MARIA PEDRO"/>
    <x v="0"/>
    <x v="5"/>
    <x v="10"/>
    <n v="-2500"/>
    <n v="0"/>
    <n v="-396373.4"/>
    <x v="5"/>
    <n v="-2500"/>
    <n v="2500"/>
    <n v="0"/>
    <d v="2023-08-01T00:00:00"/>
    <m/>
    <x v="0"/>
    <s v="não"/>
    <s v="2.11.01.01 - Terrenista"/>
    <m/>
    <s v="Terreno - Aquisição"/>
    <s v="Terreno"/>
  </r>
  <r>
    <s v="Jardins"/>
    <x v="22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3-08-18T00:00:00"/>
    <s v="CP"/>
    <s v="Adiantamento MIRNA MARIA PEDRO"/>
    <x v="0"/>
    <x v="5"/>
    <x v="10"/>
    <n v="-2500"/>
    <n v="0"/>
    <n v="-398873.4"/>
    <x v="5"/>
    <n v="-2500"/>
    <n v="2500"/>
    <n v="0"/>
    <d v="2023-08-01T00:00:00"/>
    <m/>
    <x v="0"/>
    <s v="não"/>
    <s v="2.11.01.01 - Terrenista"/>
    <m/>
    <s v="Terreno - Aquisição"/>
    <s v="Terreno"/>
  </r>
  <r>
    <s v="Jardins"/>
    <x v="22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3-08-18T00:00:00"/>
    <s v="CP"/>
    <s v="Adiantamento MIRNA MARIA PEDRO"/>
    <x v="0"/>
    <x v="5"/>
    <x v="10"/>
    <n v="-2500"/>
    <n v="0"/>
    <n v="-401373.4"/>
    <x v="5"/>
    <n v="-2500"/>
    <n v="2500"/>
    <n v="0"/>
    <d v="2023-08-01T00:00:00"/>
    <m/>
    <x v="0"/>
    <s v="não"/>
    <s v="2.11.01.01 - Terrenista"/>
    <m/>
    <s v="Terreno - Aquisição"/>
    <s v="Terreno"/>
  </r>
  <r>
    <s v="Jardins"/>
    <x v="22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9.02.01 - Recolhimento de IRRF - Terceiros"/>
    <n v="30"/>
    <d v="2023-08-18T00:00:00"/>
    <s v="CP"/>
    <s v="Adiantamento Secretaria de Fazenda Federal"/>
    <x v="0"/>
    <x v="2"/>
    <x v="24"/>
    <n v="-30"/>
    <n v="0"/>
    <n v="-401403.4"/>
    <x v="2"/>
    <n v="-30"/>
    <n v="30"/>
    <n v="0"/>
    <d v="2023-08-01T00:00:00"/>
    <m/>
    <x v="0"/>
    <s v="não"/>
    <s v="2.09.02.01 - Recolhimento de IRRF - Terceiros"/>
    <m/>
    <s v="Outros Tributos"/>
    <s v="Outros Tributos"/>
  </r>
  <r>
    <s v="Jardins"/>
    <x v="22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9.02.04 - Recolhimento de PIS/Cofins/CSLL - Terceiros"/>
    <n v="93"/>
    <d v="2023-08-18T00:00:00"/>
    <s v="CP"/>
    <s v="Adiantamento Secretaria de Fazenda Federal"/>
    <x v="0"/>
    <x v="2"/>
    <x v="24"/>
    <n v="-93"/>
    <n v="0"/>
    <n v="-401496.4"/>
    <x v="2"/>
    <n v="-93"/>
    <n v="93"/>
    <n v="0"/>
    <d v="2023-08-01T00:00:00"/>
    <m/>
    <x v="0"/>
    <s v="não"/>
    <s v="2.09.02.04 - Recolhimento de PIS/Cofins/CSLL - Terceiros"/>
    <m/>
    <s v="Outros Tributos"/>
    <s v="Outros Tributos"/>
  </r>
  <r>
    <s v="Jardins"/>
    <x v="23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4.03.07 - Despesas com Cartórios e Legalizações"/>
    <n v="2000"/>
    <d v="2023-08-25T00:00:00"/>
    <s v="CP"/>
    <s v="Adiantamento MAURICIA ALBUQUERQUE MACEDO ME"/>
    <x v="0"/>
    <x v="17"/>
    <x v="25"/>
    <n v="-2000"/>
    <n v="0"/>
    <n v="-403496.4"/>
    <x v="17"/>
    <n v="-2000"/>
    <n v="2000"/>
    <n v="0"/>
    <d v="2023-08-01T00:00:00"/>
    <m/>
    <x v="0"/>
    <s v="não"/>
    <s v="2.04.03.07 - Despesas com Cartórios e Legalizações"/>
    <m/>
    <s v="Incorporação - Desp Legais, Tributos, Emolumentos"/>
    <s v="Incorporação"/>
  </r>
  <r>
    <s v="Jardins"/>
    <x v="23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9.01.01 - (-) Retenção de IR - Terceiros"/>
    <n v="30"/>
    <d v="2023-08-25T00:00:00"/>
    <s v="CP"/>
    <s v="Retenção impostos IR 1708 / MAURICIA ALBUQUERQUE MACEDO ME"/>
    <x v="4"/>
    <x v="18"/>
    <x v="25"/>
    <n v="0"/>
    <n v="30"/>
    <n v="-403466.4"/>
    <x v="17"/>
    <n v="30"/>
    <n v="30"/>
    <n v="0"/>
    <d v="2023-08-01T00:00:00"/>
    <m/>
    <x v="0"/>
    <s v="não"/>
    <s v="2.09.01.01 - (-) Retenção de IR - Terceiros"/>
    <m/>
    <s v="Incorporação - Desp Legais, Tributos, Emolumentos"/>
    <s v="Incorporação"/>
  </r>
  <r>
    <s v="Jardins"/>
    <x v="23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9.01.04 - (-) Retenção de PIS/Cofins/CSLL - Terceiros"/>
    <n v="93"/>
    <d v="2023-08-25T00:00:00"/>
    <s v="CP"/>
    <s v="Retenção impostos CSRF / MAURICIA ALBUQUERQUE MACEDO ME"/>
    <x v="4"/>
    <x v="19"/>
    <x v="25"/>
    <n v="0"/>
    <n v="93"/>
    <n v="-403373.4"/>
    <x v="17"/>
    <n v="93"/>
    <n v="93"/>
    <n v="0"/>
    <d v="2023-08-01T00:00:00"/>
    <m/>
    <x v="0"/>
    <s v="não"/>
    <s v="2.09.01.04 - (-) Retenção de PIS/Cofins/CSLL - Terceiros"/>
    <m/>
    <s v="Incorporação - Desp Legais, Tributos, Emolumentos"/>
    <s v="Incorporação"/>
  </r>
  <r>
    <s v="Jardins"/>
    <x v="24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0"/>
    <d v="2023-09-04T00:00:00"/>
    <s v="CP"/>
    <s v="Adiantamento MIRNA MARIA PEDRO"/>
    <x v="0"/>
    <x v="5"/>
    <x v="10"/>
    <n v="-25000"/>
    <n v="0"/>
    <n v="-428373.4"/>
    <x v="5"/>
    <n v="-25000"/>
    <n v="25000"/>
    <n v="0"/>
    <d v="2023-09-01T00:00:00"/>
    <m/>
    <x v="0"/>
    <s v="não"/>
    <s v="2.11.01.01 - Terrenista"/>
    <m/>
    <s v="Terreno - Aquisição"/>
    <s v="Terreno"/>
  </r>
  <r>
    <s v="Jardins"/>
    <x v="24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0"/>
    <d v="2023-09-04T00:00:00"/>
    <s v="CP"/>
    <s v="Adiantamento MIRNA MARIA PEDRO"/>
    <x v="0"/>
    <x v="5"/>
    <x v="10"/>
    <n v="-25000"/>
    <n v="0"/>
    <n v="-453373.4"/>
    <x v="5"/>
    <n v="-25000"/>
    <n v="25000"/>
    <n v="0"/>
    <d v="2023-09-01T00:00:00"/>
    <m/>
    <x v="0"/>
    <s v="não"/>
    <s v="2.11.01.01 - Terrenista"/>
    <m/>
    <s v="Terreno - Aquisição"/>
    <s v="Terreno"/>
  </r>
  <r>
    <s v="Jardins"/>
    <x v="24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0"/>
    <d v="2023-09-04T00:00:00"/>
    <s v="CP"/>
    <s v="Adiantamento MIRNA MARIA PEDRO"/>
    <x v="0"/>
    <x v="5"/>
    <x v="10"/>
    <n v="-25000"/>
    <n v="0"/>
    <n v="-478373.4"/>
    <x v="5"/>
    <n v="-25000"/>
    <n v="25000"/>
    <n v="0"/>
    <d v="2023-09-01T00:00:00"/>
    <m/>
    <x v="0"/>
    <s v="não"/>
    <s v="2.11.01.01 - Terrenista"/>
    <m/>
    <s v="Terreno - Aquisição"/>
    <s v="Terreno"/>
  </r>
  <r>
    <s v="Jardins"/>
    <x v="24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0"/>
    <d v="2023-09-04T00:00:00"/>
    <s v="CP"/>
    <s v="Adiantamento MIRNA MARIA PEDRO"/>
    <x v="0"/>
    <x v="5"/>
    <x v="10"/>
    <n v="-25000"/>
    <n v="0"/>
    <n v="-503373.4"/>
    <x v="5"/>
    <n v="-25000"/>
    <n v="25000"/>
    <n v="0"/>
    <d v="2023-09-01T00:00:00"/>
    <m/>
    <x v="0"/>
    <s v="não"/>
    <s v="2.11.01.01 - Terrenista"/>
    <m/>
    <s v="Terreno - Aquisição"/>
    <s v="Terreno"/>
  </r>
  <r>
    <s v="Jardins"/>
    <x v="24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1 - OBRA JARDINS"/>
    <s v="2.02.03.04 - Assessoria e Consultoria Contábil"/>
    <n v="415.96"/>
    <d v="2023-09-04T00:00:00"/>
    <s v="CP"/>
    <s v="Adiantamento NOVA CROP - SUPORTE ADMINISTRATIVO LTDA"/>
    <x v="0"/>
    <x v="20"/>
    <x v="26"/>
    <n v="-415.96"/>
    <n v="0"/>
    <n v="-503789.36"/>
    <x v="18"/>
    <n v="-415.96"/>
    <n v="415.96"/>
    <n v="0"/>
    <d v="2023-09-01T00:00:00"/>
    <m/>
    <x v="0"/>
    <s v="não"/>
    <s v="2.02.03.04 - Assessoria e Consultoria Contábil"/>
    <m/>
    <s v="Desp Adm - Assessorias"/>
    <s v="Desp Adm"/>
  </r>
  <r>
    <s v="Jardins"/>
    <x v="25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69.95"/>
    <d v="2023-09-11T00:00:00"/>
    <s v="BC"/>
    <s v="Pag. tarifa conta MANUTENCAO CONTA CORRENTE"/>
    <x v="3"/>
    <x v="16"/>
    <x v="27"/>
    <n v="-69.95"/>
    <n v="0"/>
    <n v="791"/>
    <x v="16"/>
    <n v="-69.95"/>
    <n v="69.95"/>
    <n v="0"/>
    <d v="2023-09-01T00:00:00"/>
    <m/>
    <x v="0"/>
    <s v="não"/>
    <s v="2.20.01.07 - Tarifas Bancarias"/>
    <m/>
    <s v="Tarifas / Taxas"/>
    <s v="Desp Financeiras"/>
  </r>
  <r>
    <s v="Jardins"/>
    <x v="26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1.03.04 - Alvarás, Emolumentos, Taxas e Custos Legais"/>
    <n v="976.23"/>
    <d v="2023-09-13T00:00:00"/>
    <s v="CP"/>
    <s v="Adiantamento PREFEITURA DA CIDADE DE SÃO PAULO - DAMSP"/>
    <x v="0"/>
    <x v="21"/>
    <x v="28"/>
    <n v="-976.23"/>
    <n v="0"/>
    <n v="-505741.82"/>
    <x v="19"/>
    <n v="-976.23"/>
    <n v="976.23"/>
    <n v="0"/>
    <d v="2023-09-01T00:00:00"/>
    <m/>
    <x v="0"/>
    <s v="não"/>
    <s v="2.01.03.04 - Alvarás, Emolumentos, Taxas e Custos Legais"/>
    <m/>
    <s v="Terreno - Taxas e Emolumentos"/>
    <s v="Terreno"/>
  </r>
  <r>
    <s v="Jardins"/>
    <x v="26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1.03.04 - Alvarás, Emolumentos, Taxas e Custos Legais"/>
    <n v="976.23"/>
    <d v="2023-09-13T00:00:00"/>
    <s v="CP"/>
    <s v="Adiantamento PREFEITURA DA CIDADE DE SÃO PAULO - DAMSP"/>
    <x v="0"/>
    <x v="21"/>
    <x v="29"/>
    <n v="-976.23"/>
    <n v="0"/>
    <n v="-504765.59"/>
    <x v="19"/>
    <n v="-976.23"/>
    <n v="976.23"/>
    <n v="0"/>
    <d v="2023-09-01T00:00:00"/>
    <m/>
    <x v="0"/>
    <s v="não"/>
    <s v="2.01.03.04 - Alvarás, Emolumentos, Taxas e Custos Legais"/>
    <m/>
    <s v="Terreno - Taxas e Emolumentos"/>
    <s v="Terreno"/>
  </r>
  <r>
    <s v="Jardins"/>
    <x v="26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1.03.04 - Alvarás, Emolumentos, Taxas e Custos Legais"/>
    <n v="976.23"/>
    <d v="2023-09-13T00:00:00"/>
    <s v="CP"/>
    <s v="Adiantamento PREFEITURA DA CIDADE DE SÃO PAULO - DAMSP"/>
    <x v="0"/>
    <x v="21"/>
    <x v="30"/>
    <n v="-976.23"/>
    <n v="0"/>
    <n v="-506718.05"/>
    <x v="19"/>
    <n v="-976.23"/>
    <n v="976.23"/>
    <n v="0"/>
    <d v="2023-09-01T00:00:00"/>
    <m/>
    <x v="0"/>
    <s v="não"/>
    <s v="2.01.03.04 - Alvarás, Emolumentos, Taxas e Custos Legais"/>
    <m/>
    <s v="Terreno - Taxas e Emolumentos"/>
    <s v="Terreno"/>
  </r>
  <r>
    <s v="Jardins"/>
    <x v="27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d v="2023-09-20T00:00:00"/>
    <s v="CP"/>
    <s v="Adiantamento CLEYDE MALUF ALVES"/>
    <x v="0"/>
    <x v="3"/>
    <x v="5"/>
    <n v="-10000"/>
    <n v="0"/>
    <n v="-516718.05"/>
    <x v="3"/>
    <n v="-10000"/>
    <n v="10000"/>
    <n v="0"/>
    <d v="2023-09-01T00:00:00"/>
    <m/>
    <x v="0"/>
    <s v="não"/>
    <s v="2.11.01.04 - Aluguel"/>
    <m/>
    <s v="Terreno - Despesas"/>
    <s v="Terreno"/>
  </r>
  <r>
    <s v="Jardins"/>
    <x v="27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d v="2023-09-20T00:00:00"/>
    <s v="CP"/>
    <s v="Adiantamento ELIANE MALUF ALVES DE LOZIER"/>
    <x v="0"/>
    <x v="4"/>
    <x v="6"/>
    <n v="-10000"/>
    <n v="0"/>
    <n v="-526718.05000000005"/>
    <x v="4"/>
    <n v="-10000"/>
    <n v="10000"/>
    <n v="0"/>
    <d v="2023-09-01T00:00:00"/>
    <m/>
    <x v="0"/>
    <s v="não"/>
    <s v="2.11.01.04 - Aluguel"/>
    <m/>
    <s v="Terreno - Despesas"/>
    <s v="Terreno"/>
  </r>
  <r>
    <s v="Jardins"/>
    <x v="27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3-09-20T00:00:00"/>
    <s v="CP"/>
    <s v="Adiantamento MIRNA MARIA PEDRO"/>
    <x v="0"/>
    <x v="5"/>
    <x v="10"/>
    <n v="-2500"/>
    <n v="0"/>
    <n v="-529218.05000000005"/>
    <x v="5"/>
    <n v="-2500"/>
    <n v="2500"/>
    <n v="0"/>
    <d v="2023-09-01T00:00:00"/>
    <m/>
    <x v="0"/>
    <s v="não"/>
    <s v="2.11.01.01 - Terrenista"/>
    <m/>
    <s v="Terreno - Aquisição"/>
    <s v="Terreno"/>
  </r>
  <r>
    <s v="Jardins"/>
    <x v="27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3-09-20T00:00:00"/>
    <s v="CP"/>
    <s v="Adiantamento MIRNA MARIA PEDRO"/>
    <x v="0"/>
    <x v="5"/>
    <x v="10"/>
    <n v="-2500"/>
    <n v="0"/>
    <n v="-531718.05000000005"/>
    <x v="5"/>
    <n v="-2500"/>
    <n v="2500"/>
    <n v="0"/>
    <d v="2023-09-01T00:00:00"/>
    <m/>
    <x v="0"/>
    <s v="não"/>
    <s v="2.11.01.01 - Terrenista"/>
    <m/>
    <s v="Terreno - Aquisição"/>
    <s v="Terreno"/>
  </r>
  <r>
    <s v="Jardins"/>
    <x v="27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3-09-20T00:00:00"/>
    <s v="CP"/>
    <s v="Adiantamento MIRNA MARIA PEDRO"/>
    <x v="0"/>
    <x v="5"/>
    <x v="10"/>
    <n v="-2500"/>
    <n v="0"/>
    <n v="-534218.05000000005"/>
    <x v="5"/>
    <n v="-2500"/>
    <n v="2500"/>
    <n v="0"/>
    <d v="2023-09-01T00:00:00"/>
    <m/>
    <x v="0"/>
    <s v="não"/>
    <s v="2.11.01.01 - Terrenista"/>
    <m/>
    <s v="Terreno - Aquisição"/>
    <s v="Terreno"/>
  </r>
  <r>
    <s v="Jardins"/>
    <x v="27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3-09-20T00:00:00"/>
    <s v="CP"/>
    <s v="Adiantamento MIRNA MARIA PEDRO"/>
    <x v="0"/>
    <x v="5"/>
    <x v="10"/>
    <n v="-2500"/>
    <n v="0"/>
    <n v="-536718.05000000005"/>
    <x v="5"/>
    <n v="-2500"/>
    <n v="2500"/>
    <n v="0"/>
    <d v="2023-09-01T00:00:00"/>
    <m/>
    <x v="0"/>
    <s v="não"/>
    <s v="2.11.01.01 - Terrenista"/>
    <m/>
    <s v="Terreno - Aquisição"/>
    <s v="Terreno"/>
  </r>
  <r>
    <s v="Jardins"/>
    <x v="28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1 - OBRA JARDINS"/>
    <s v="2.02.03.04 - Assessoria e Consultoria Contábil"/>
    <n v="415.96"/>
    <d v="2023-10-02T00:00:00"/>
    <s v="CP"/>
    <s v="Adiantamento NOVA CROP - SUPORTE ADMINISTRATIVO LTDA"/>
    <x v="0"/>
    <x v="20"/>
    <x v="31"/>
    <n v="-415.96"/>
    <n v="0"/>
    <n v="-537134.01"/>
    <x v="18"/>
    <n v="-415.96"/>
    <n v="415.96"/>
    <n v="0"/>
    <d v="2023-10-01T00:00:00"/>
    <m/>
    <x v="0"/>
    <s v="não"/>
    <s v="2.02.03.04 - Assessoria e Consultoria Contábil"/>
    <m/>
    <s v="Desp Adm - Assessorias"/>
    <s v="Desp Adm"/>
  </r>
  <r>
    <s v="Jardins"/>
    <x v="29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69.95"/>
    <d v="2023-10-09T00:00:00"/>
    <s v="BC"/>
    <s v="Pag. tarifa conta TARIFA MANUTENCAO CONTA CORRENTE"/>
    <x v="3"/>
    <x v="22"/>
    <x v="32"/>
    <n v="-69.95"/>
    <n v="0"/>
    <n v="721.05"/>
    <x v="20"/>
    <n v="-69.95"/>
    <n v="69.95"/>
    <n v="0"/>
    <d v="2023-10-01T00:00:00"/>
    <m/>
    <x v="0"/>
    <s v="não"/>
    <s v="2.20.01.07 - Tarifas Bancarias"/>
    <m/>
    <s v="Tarifas / Taxas"/>
    <s v="Desp Financeiras"/>
  </r>
  <r>
    <s v="Jardins"/>
    <x v="3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d v="2023-10-20T00:00:00"/>
    <s v="CP"/>
    <s v="Adiantamento CLEYDE MALUF ALVES"/>
    <x v="0"/>
    <x v="3"/>
    <x v="5"/>
    <n v="-10000"/>
    <n v="0"/>
    <n v="-547134.01"/>
    <x v="3"/>
    <n v="-10000"/>
    <n v="10000"/>
    <n v="0"/>
    <d v="2023-10-01T00:00:00"/>
    <m/>
    <x v="0"/>
    <s v="não"/>
    <s v="2.11.01.04 - Aluguel"/>
    <m/>
    <s v="Terreno - Despesas"/>
    <s v="Terreno"/>
  </r>
  <r>
    <s v="Jardins"/>
    <x v="3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d v="2023-10-20T00:00:00"/>
    <s v="CP"/>
    <s v="Adiantamento ELIANE MALUF ALVES DE LOZIER"/>
    <x v="0"/>
    <x v="4"/>
    <x v="6"/>
    <n v="-10000"/>
    <n v="0"/>
    <n v="-557134.01"/>
    <x v="4"/>
    <n v="-10000"/>
    <n v="10000"/>
    <n v="0"/>
    <d v="2023-10-01T00:00:00"/>
    <m/>
    <x v="0"/>
    <s v="não"/>
    <s v="2.11.01.04 - Aluguel"/>
    <m/>
    <s v="Terreno - Despesas"/>
    <s v="Terreno"/>
  </r>
  <r>
    <s v="Jardins"/>
    <x v="3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3-10-20T00:00:00"/>
    <s v="CP"/>
    <s v="Adiantamento MIRNA MARIA PEDRO"/>
    <x v="0"/>
    <x v="5"/>
    <x v="10"/>
    <n v="-2500"/>
    <n v="0"/>
    <n v="-559634.01"/>
    <x v="5"/>
    <n v="-2500"/>
    <n v="2500"/>
    <n v="0"/>
    <d v="2023-10-01T00:00:00"/>
    <m/>
    <x v="0"/>
    <s v="não"/>
    <s v="2.11.01.01 - Terrenista"/>
    <m/>
    <s v="Terreno - Aquisição"/>
    <s v="Terreno"/>
  </r>
  <r>
    <s v="Jardins"/>
    <x v="3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3-10-20T00:00:00"/>
    <s v="CP"/>
    <s v="Adiantamento MIRNA MARIA PEDRO"/>
    <x v="0"/>
    <x v="5"/>
    <x v="10"/>
    <n v="-2500"/>
    <n v="0"/>
    <n v="-562134.01"/>
    <x v="5"/>
    <n v="-2500"/>
    <n v="2500"/>
    <n v="0"/>
    <d v="2023-10-01T00:00:00"/>
    <m/>
    <x v="0"/>
    <s v="não"/>
    <s v="2.11.01.01 - Terrenista"/>
    <m/>
    <s v="Terreno - Aquisição"/>
    <s v="Terreno"/>
  </r>
  <r>
    <s v="Jardins"/>
    <x v="3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3-10-20T00:00:00"/>
    <s v="CP"/>
    <s v="Adiantamento MIRNA MARIA PEDRO"/>
    <x v="0"/>
    <x v="5"/>
    <x v="10"/>
    <n v="-2500"/>
    <n v="0"/>
    <n v="-564634.01"/>
    <x v="5"/>
    <n v="-2500"/>
    <n v="2500"/>
    <n v="0"/>
    <d v="2023-10-01T00:00:00"/>
    <m/>
    <x v="0"/>
    <s v="não"/>
    <s v="2.11.01.01 - Terrenista"/>
    <m/>
    <s v="Terreno - Aquisição"/>
    <s v="Terreno"/>
  </r>
  <r>
    <s v="Jardins"/>
    <x v="3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3-10-20T00:00:00"/>
    <s v="CP"/>
    <s v="Adiantamento MIRNA MARIA PEDRO"/>
    <x v="0"/>
    <x v="5"/>
    <x v="10"/>
    <n v="-2500"/>
    <n v="0"/>
    <n v="-567134.01"/>
    <x v="5"/>
    <n v="-2500"/>
    <n v="2500"/>
    <n v="0"/>
    <d v="2023-10-01T00:00:00"/>
    <m/>
    <x v="0"/>
    <s v="não"/>
    <s v="2.11.01.01 - Terrenista"/>
    <m/>
    <s v="Terreno - Aquisição"/>
    <s v="Terreno"/>
  </r>
  <r>
    <s v="Jardins"/>
    <x v="31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1.02.04 - CETESB"/>
    <n v="26780.36"/>
    <d v="2023-10-25T00:00:00"/>
    <s v="CP"/>
    <s v="Pagamento COMPANHIA AMBIENTAL DO ESTADO DE SAO PAULO"/>
    <x v="5"/>
    <x v="23"/>
    <x v="33"/>
    <n v="-26780.36"/>
    <n v="0"/>
    <n v="543940.68999999994"/>
    <x v="21"/>
    <n v="-26780.36"/>
    <n v="26780.36"/>
    <n v="0"/>
    <d v="2023-10-01T00:00:00"/>
    <m/>
    <x v="0"/>
    <s v="não"/>
    <s v="2.11.02.04 - CETESB"/>
    <m/>
    <s v="Terreno - Despesas"/>
    <s v="Terreno"/>
  </r>
  <r>
    <s v="Jardins"/>
    <x v="31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1.05.01.01 - Entradas de Aportes de Sócios / Investidores"/>
    <n v="570000"/>
    <d v="2023-10-25T00:00:00"/>
    <s v="CR"/>
    <s v="Recebimento NC HOLDING EMPREENDIMENTOS E PARTICIPACOES LTDA"/>
    <x v="2"/>
    <x v="8"/>
    <x v="34"/>
    <n v="0"/>
    <n v="570000"/>
    <n v="570721.05000000005"/>
    <x v="8"/>
    <n v="570000"/>
    <n v="570000"/>
    <n v="0"/>
    <d v="2023-10-01T00:00:00"/>
    <m/>
    <x v="0"/>
    <s v="não"/>
    <s v="1.05.01.01 - Entradas de Aportes de Sócios / Investidores"/>
    <m/>
    <s v="Crédito - NC Holding"/>
    <s v="Aportes"/>
  </r>
  <r>
    <s v="Jardins"/>
    <x v="32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6.01.04 - Cartório e Registro"/>
    <n v="68.25"/>
    <d v="2023-10-31T00:00:00"/>
    <s v="CP"/>
    <s v="Pagamento OPERADOR NACIONAL DO SISTEMA DE REGISTRO ELETRONICO DE IMOVEIS ( ONR )"/>
    <x v="5"/>
    <x v="24"/>
    <x v="35"/>
    <n v="-68.25"/>
    <n v="0"/>
    <n v="543326.43999999994"/>
    <x v="22"/>
    <n v="-68.25"/>
    <n v="68.25"/>
    <n v="0"/>
    <d v="2023-10-01T00:00:00"/>
    <m/>
    <x v="0"/>
    <s v="não"/>
    <s v="2.16.01.04 - Cartório e Registro"/>
    <m/>
    <s v="Incorporação - Desp Legais, Tributos, Emolumentos"/>
    <s v="Incorporação"/>
  </r>
  <r>
    <s v="Jardins"/>
    <x v="32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6.01.04 - Cartório e Registro"/>
    <n v="68.25"/>
    <d v="2023-10-31T00:00:00"/>
    <s v="CP"/>
    <s v="Pagamento OPERADOR NACIONAL DO SISTEMA DE REGISTRO ELETRONICO DE IMOVEIS ( ONR )"/>
    <x v="5"/>
    <x v="24"/>
    <x v="36"/>
    <n v="-68.25"/>
    <n v="0"/>
    <n v="543258.18999999994"/>
    <x v="22"/>
    <n v="-68.25"/>
    <n v="68.25"/>
    <n v="0"/>
    <d v="2023-10-01T00:00:00"/>
    <m/>
    <x v="0"/>
    <s v="não"/>
    <s v="2.16.01.04 - Cartório e Registro"/>
    <m/>
    <s v="Incorporação - Desp Legais, Tributos, Emolumentos"/>
    <s v="Incorporação"/>
  </r>
  <r>
    <s v="Jardins"/>
    <x v="32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6.01.04 - Cartório e Registro"/>
    <n v="68.25"/>
    <d v="2023-10-31T00:00:00"/>
    <s v="CP"/>
    <s v="Pagamento OPERADOR NACIONAL DO SISTEMA DE REGISTRO ELETRONICO DE IMOVEIS ( ONR )"/>
    <x v="5"/>
    <x v="24"/>
    <x v="37"/>
    <n v="-68.25"/>
    <n v="0"/>
    <n v="543735.93999999994"/>
    <x v="22"/>
    <n v="-68.25"/>
    <n v="68.25"/>
    <n v="0"/>
    <d v="2023-10-01T00:00:00"/>
    <m/>
    <x v="0"/>
    <s v="não"/>
    <s v="2.16.01.04 - Cartório e Registro"/>
    <m/>
    <s v="Incorporação - Desp Legais, Tributos, Emolumentos"/>
    <s v="Incorporação"/>
  </r>
  <r>
    <s v="Jardins"/>
    <x v="32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6.01.04 - Cartório e Registro"/>
    <n v="68.25"/>
    <d v="2023-10-31T00:00:00"/>
    <s v="CP"/>
    <s v="Pagamento OPERADOR NACIONAL DO SISTEMA DE REGISTRO ELETRONICO DE IMOVEIS ( ONR )"/>
    <x v="5"/>
    <x v="24"/>
    <x v="38"/>
    <n v="-68.25"/>
    <n v="0"/>
    <n v="543394.68999999994"/>
    <x v="22"/>
    <n v="-68.25"/>
    <n v="68.25"/>
    <n v="0"/>
    <d v="2023-10-01T00:00:00"/>
    <m/>
    <x v="0"/>
    <s v="não"/>
    <s v="2.16.01.04 - Cartório e Registro"/>
    <m/>
    <s v="Incorporação - Desp Legais, Tributos, Emolumentos"/>
    <s v="Incorporação"/>
  </r>
  <r>
    <s v="Jardins"/>
    <x v="32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6.01.04 - Cartório e Registro"/>
    <n v="68.25"/>
    <d v="2023-10-31T00:00:00"/>
    <s v="CP"/>
    <s v="Pagamento OPERADOR NACIONAL DO SISTEMA DE REGISTRO ELETRONICO DE IMOVEIS ( ONR )"/>
    <x v="5"/>
    <x v="24"/>
    <x v="39"/>
    <n v="-68.25"/>
    <n v="0"/>
    <n v="543667.68999999994"/>
    <x v="22"/>
    <n v="-68.25"/>
    <n v="68.25"/>
    <n v="0"/>
    <d v="2023-10-01T00:00:00"/>
    <m/>
    <x v="0"/>
    <s v="não"/>
    <s v="2.16.01.04 - Cartório e Registro"/>
    <m/>
    <s v="Incorporação - Desp Legais, Tributos, Emolumentos"/>
    <s v="Incorporação"/>
  </r>
  <r>
    <s v="Jardins"/>
    <x v="32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6.01.04 - Cartório e Registro"/>
    <n v="68.25"/>
    <d v="2023-10-31T00:00:00"/>
    <s v="CP"/>
    <s v="Pagamento OPERADOR NACIONAL DO SISTEMA DE REGISTRO ELETRONICO DE IMOVEIS ( ONR )"/>
    <x v="5"/>
    <x v="24"/>
    <x v="40"/>
    <n v="-68.25"/>
    <n v="0"/>
    <n v="543872.43999999994"/>
    <x v="22"/>
    <n v="-68.25"/>
    <n v="68.25"/>
    <n v="0"/>
    <d v="2023-10-01T00:00:00"/>
    <m/>
    <x v="0"/>
    <s v="não"/>
    <s v="2.16.01.04 - Cartório e Registro"/>
    <m/>
    <s v="Incorporação - Desp Legais, Tributos, Emolumentos"/>
    <s v="Incorporação"/>
  </r>
  <r>
    <s v="Jardins"/>
    <x v="32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6.01.04 - Cartório e Registro"/>
    <n v="68.25"/>
    <d v="2023-10-31T00:00:00"/>
    <s v="CP"/>
    <s v="Pagamento OPERADOR NACIONAL DO SISTEMA DE REGISTRO ELETRONICO DE IMOVEIS ( ONR )"/>
    <x v="5"/>
    <x v="24"/>
    <x v="41"/>
    <n v="-68.25"/>
    <n v="0"/>
    <n v="543804.18999999994"/>
    <x v="22"/>
    <n v="-68.25"/>
    <n v="68.25"/>
    <n v="0"/>
    <d v="2023-10-01T00:00:00"/>
    <m/>
    <x v="0"/>
    <s v="não"/>
    <s v="2.16.01.04 - Cartório e Registro"/>
    <m/>
    <s v="Incorporação - Desp Legais, Tributos, Emolumentos"/>
    <s v="Incorporação"/>
  </r>
  <r>
    <s v="Jardins"/>
    <x v="32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6.01.04 - Cartório e Registro"/>
    <n v="68.25"/>
    <d v="2023-10-31T00:00:00"/>
    <s v="CP"/>
    <s v="Pagamento OPERADOR NACIONAL DO SISTEMA DE REGISTRO ELETRONICO DE IMOVEIS ( ONR )"/>
    <x v="5"/>
    <x v="24"/>
    <x v="42"/>
    <n v="-68.25"/>
    <n v="0"/>
    <n v="543462.93999999994"/>
    <x v="22"/>
    <n v="-68.25"/>
    <n v="68.25"/>
    <n v="0"/>
    <d v="2023-10-01T00:00:00"/>
    <m/>
    <x v="0"/>
    <s v="não"/>
    <s v="2.16.01.04 - Cartório e Registro"/>
    <m/>
    <s v="Incorporação - Desp Legais, Tributos, Emolumentos"/>
    <s v="Incorporação"/>
  </r>
  <r>
    <s v="Jardins"/>
    <x v="32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6.01.04 - Cartório e Registro"/>
    <n v="68.25"/>
    <d v="2023-10-31T00:00:00"/>
    <s v="CP"/>
    <s v="Pagamento OPERADOR NACIONAL DO SISTEMA DE REGISTRO ELETRONICO DE IMOVEIS ( ONR )"/>
    <x v="5"/>
    <x v="24"/>
    <x v="43"/>
    <n v="-68.25"/>
    <n v="0"/>
    <n v="543531.18999999994"/>
    <x v="22"/>
    <n v="-68.25"/>
    <n v="68.25"/>
    <n v="0"/>
    <d v="2023-10-01T00:00:00"/>
    <m/>
    <x v="0"/>
    <s v="não"/>
    <s v="2.16.01.04 - Cartório e Registro"/>
    <m/>
    <s v="Incorporação - Desp Legais, Tributos, Emolumentos"/>
    <s v="Incorporação"/>
  </r>
  <r>
    <s v="Jardins"/>
    <x v="32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6.01.04 - Cartório e Registro"/>
    <n v="68.25"/>
    <d v="2023-10-31T00:00:00"/>
    <s v="CP"/>
    <s v="Pagamento OPERADOR NACIONAL DO SISTEMA DE REGISTRO ELETRONICO DE IMOVEIS ( ONR )"/>
    <x v="5"/>
    <x v="24"/>
    <x v="44"/>
    <n v="-68.25"/>
    <n v="0"/>
    <n v="543599.43999999994"/>
    <x v="22"/>
    <n v="-68.25"/>
    <n v="68.25"/>
    <n v="0"/>
    <d v="2023-10-01T00:00:00"/>
    <m/>
    <x v="0"/>
    <s v="não"/>
    <s v="2.16.01.04 - Cartório e Registro"/>
    <m/>
    <s v="Incorporação - Desp Legais, Tributos, Emolumentos"/>
    <s v="Incorporação"/>
  </r>
  <r>
    <s v="Jardins"/>
    <x v="32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6.01.04 - Cartório e Registro"/>
    <n v="68.25"/>
    <d v="2023-10-31T00:00:00"/>
    <s v="CP"/>
    <s v="Pagamento OPERADOR NACIONAL DO SISTEMA DE REGISTRO ELETRONICO DE IMOVEIS ( ONR )"/>
    <x v="5"/>
    <x v="24"/>
    <x v="45"/>
    <n v="-68.25"/>
    <n v="0"/>
    <n v="543189.93999999994"/>
    <x v="22"/>
    <n v="-68.25"/>
    <n v="68.25"/>
    <n v="0"/>
    <d v="2023-10-01T00:00:00"/>
    <m/>
    <x v="0"/>
    <s v="não"/>
    <s v="2.16.01.04 - Cartório e Registro"/>
    <m/>
    <s v="Incorporação - Desp Legais, Tributos, Emolumentos"/>
    <s v="Incorporação"/>
  </r>
  <r>
    <s v="Jardins"/>
    <x v="33"/>
    <s v="Bradesco"/>
    <s v="6222-7"/>
    <s v="sim"/>
    <s v="2 - SPE's"/>
    <s v="01/01/2023 até 16/05/2024"/>
    <s v="16 - NETCORP JARDINS INCORPORACAO E EMPREENDIMENTO IMOBILIARIO SPE LTDA"/>
    <s v="6222-7 - NETCORP JARDINS"/>
    <n v="0"/>
    <s v="1601 - OBRA JARDINS"/>
    <s v="2.02.03.04 - Assessoria e Consultoria Contábil"/>
    <n v="415.96"/>
    <d v="2023-11-03T00:00:00"/>
    <s v="CP"/>
    <s v="Pagamento NOVA CROP - SUPORTE ADMINISTRATIVO LTDA"/>
    <x v="5"/>
    <x v="20"/>
    <x v="46"/>
    <n v="-415.96"/>
    <n v="0"/>
    <n v="542773.98"/>
    <x v="18"/>
    <n v="-415.96"/>
    <n v="415.96"/>
    <n v="0"/>
    <d v="2023-11-01T00:00:00"/>
    <m/>
    <x v="0"/>
    <s v="não"/>
    <s v="2.02.03.04 - Assessoria e Consultoria Contábil"/>
    <m/>
    <s v="Desp Adm - Assessorias"/>
    <s v="Desp Adm"/>
  </r>
  <r>
    <s v="Jardins"/>
    <x v="34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69.95"/>
    <d v="2023-11-09T00:00:00"/>
    <s v="BC"/>
    <s v="Pag. tarifa conta"/>
    <x v="3"/>
    <x v="25"/>
    <x v="47"/>
    <n v="-69.95"/>
    <n v="0"/>
    <n v="542704.03"/>
    <x v="23"/>
    <n v="-69.95"/>
    <n v="69.95"/>
    <n v="0"/>
    <d v="2023-11-01T00:00:00"/>
    <m/>
    <x v="0"/>
    <s v="não"/>
    <s v="2.20.01.07 - Tarifas Bancarias"/>
    <m/>
    <s v="Tarifas / Taxas"/>
    <s v="Desp Financeiras"/>
  </r>
  <r>
    <s v="Jardins"/>
    <x v="35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09.02.04 - Recolhimento de PIS/Cofins/CSLL - Terceiros"/>
    <n v="368.75"/>
    <d v="2023-11-17T00:00:00"/>
    <s v="CP"/>
    <s v="Pagamento Secretaria de Fazenda Federal"/>
    <x v="5"/>
    <x v="2"/>
    <x v="48"/>
    <n v="-368.75"/>
    <n v="0"/>
    <n v="542335.28"/>
    <x v="2"/>
    <n v="-368.75"/>
    <n v="368.75"/>
    <n v="0"/>
    <d v="2023-11-01T00:00:00"/>
    <m/>
    <x v="0"/>
    <s v="não"/>
    <s v="2.09.02.04 - Recolhimento de PIS/Cofins/CSLL - Terceiros"/>
    <m/>
    <s v="Outros Tributos"/>
    <s v="Outros Tributos"/>
  </r>
  <r>
    <s v="Jardins"/>
    <x v="35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09.02.01 - Recolhimento de IRRF - Terceiros"/>
    <n v="118.95"/>
    <d v="2023-11-17T00:00:00"/>
    <s v="CP"/>
    <s v="Pagamento Secretaria de Fazenda Federal"/>
    <x v="5"/>
    <x v="2"/>
    <x v="48"/>
    <n v="-118.95"/>
    <n v="0"/>
    <n v="542216.32999999996"/>
    <x v="2"/>
    <n v="-118.95"/>
    <n v="118.95"/>
    <n v="0"/>
    <d v="2023-11-01T00:00:00"/>
    <m/>
    <x v="0"/>
    <s v="não"/>
    <s v="2.09.02.01 - Recolhimento de IRRF - Terceiros"/>
    <m/>
    <s v="Outros Tributos"/>
    <s v="Outros Tributos"/>
  </r>
  <r>
    <s v="Jardins"/>
    <x v="36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1.01.04 - Aluguel"/>
    <n v="10000"/>
    <d v="2023-11-21T00:00:00"/>
    <s v="CP"/>
    <s v="Pagamento CLEYDE MALUF ALVES"/>
    <x v="5"/>
    <x v="3"/>
    <x v="5"/>
    <n v="-10000"/>
    <n v="0"/>
    <n v="532216.32999999996"/>
    <x v="3"/>
    <n v="-10000"/>
    <n v="10000"/>
    <n v="0"/>
    <d v="2023-11-01T00:00:00"/>
    <m/>
    <x v="0"/>
    <s v="não"/>
    <s v="2.11.01.04 - Aluguel"/>
    <m/>
    <s v="Terreno - Despesas"/>
    <s v="Terreno"/>
  </r>
  <r>
    <s v="Jardins"/>
    <x v="36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1.01.04 - Aluguel"/>
    <n v="10000"/>
    <d v="2023-11-21T00:00:00"/>
    <s v="CP"/>
    <s v="Pagamento ELIANE MALUF ALVES DE LOZIER"/>
    <x v="5"/>
    <x v="4"/>
    <x v="6"/>
    <n v="-10000"/>
    <n v="0"/>
    <n v="522216.33"/>
    <x v="4"/>
    <n v="-10000"/>
    <n v="10000"/>
    <n v="0"/>
    <d v="2023-11-01T00:00:00"/>
    <m/>
    <x v="0"/>
    <s v="não"/>
    <s v="2.11.01.04 - Aluguel"/>
    <m/>
    <s v="Terreno - Despesas"/>
    <s v="Terreno"/>
  </r>
  <r>
    <s v="Jardins"/>
    <x v="36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1.01.01 - Terrenista"/>
    <n v="2500"/>
    <d v="2023-11-21T00:00:00"/>
    <s v="CP"/>
    <s v="Pagamento MIRNA MARIA PEDRO"/>
    <x v="5"/>
    <x v="5"/>
    <x v="10"/>
    <n v="-2500"/>
    <n v="0"/>
    <n v="519716.33"/>
    <x v="5"/>
    <n v="-2500"/>
    <n v="2500"/>
    <n v="0"/>
    <d v="2023-11-01T00:00:00"/>
    <m/>
    <x v="0"/>
    <s v="não"/>
    <s v="2.11.01.01 - Terrenista"/>
    <m/>
    <s v="Terreno - Aquisição"/>
    <s v="Terreno"/>
  </r>
  <r>
    <s v="Jardins"/>
    <x v="36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1.01.01 - Terrenista"/>
    <n v="2500"/>
    <d v="2023-11-21T00:00:00"/>
    <s v="CP"/>
    <s v="Pagamento MIRNA MARIA PEDRO"/>
    <x v="5"/>
    <x v="5"/>
    <x v="10"/>
    <n v="-2500"/>
    <n v="0"/>
    <n v="517216.33"/>
    <x v="5"/>
    <n v="-2500"/>
    <n v="2500"/>
    <n v="0"/>
    <d v="2023-11-01T00:00:00"/>
    <m/>
    <x v="0"/>
    <s v="não"/>
    <s v="2.11.01.01 - Terrenista"/>
    <m/>
    <s v="Terreno - Aquisição"/>
    <s v="Terreno"/>
  </r>
  <r>
    <s v="Jardins"/>
    <x v="36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1.01.01 - Terrenista"/>
    <n v="2500"/>
    <d v="2023-11-21T00:00:00"/>
    <s v="CP"/>
    <s v="Pagamento MIRNA MARIA PEDRO"/>
    <x v="5"/>
    <x v="5"/>
    <x v="10"/>
    <n v="-2500"/>
    <n v="0"/>
    <n v="514716.33"/>
    <x v="5"/>
    <n v="-2500"/>
    <n v="2500"/>
    <n v="0"/>
    <d v="2023-11-01T00:00:00"/>
    <m/>
    <x v="0"/>
    <s v="não"/>
    <s v="2.11.01.01 - Terrenista"/>
    <m/>
    <s v="Terreno - Aquisição"/>
    <s v="Terreno"/>
  </r>
  <r>
    <s v="Jardins"/>
    <x v="36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1.01.01 - Terrenista"/>
    <n v="2500"/>
    <d v="2023-11-21T00:00:00"/>
    <s v="CP"/>
    <s v="Pagamento MIRNA MARIA PEDRO"/>
    <x v="5"/>
    <x v="5"/>
    <x v="10"/>
    <n v="-2500"/>
    <n v="0"/>
    <n v="512216.33"/>
    <x v="5"/>
    <n v="-2500"/>
    <n v="2500"/>
    <n v="0"/>
    <d v="2023-11-01T00:00:00"/>
    <m/>
    <x v="0"/>
    <s v="não"/>
    <s v="2.11.01.01 - Terrenista"/>
    <m/>
    <s v="Terreno - Aquisição"/>
    <s v="Terreno"/>
  </r>
  <r>
    <s v="Jardins"/>
    <x v="37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01.03.04 - Alvarás, Emolumentos, Taxas e Custos Legais"/>
    <n v="203.34"/>
    <d v="2023-11-22T00:00:00"/>
    <s v="CP"/>
    <s v="Pagamento PREFEITURA DA CIDADE DE SÃO PAULO - DAMSP"/>
    <x v="5"/>
    <x v="21"/>
    <x v="49"/>
    <n v="-203.34"/>
    <n v="0"/>
    <n v="512012.99"/>
    <x v="19"/>
    <n v="-203.34"/>
    <n v="203.34"/>
    <n v="0"/>
    <d v="2023-11-01T00:00:00"/>
    <m/>
    <x v="0"/>
    <s v="não"/>
    <s v="2.01.03.04 - Alvarás, Emolumentos, Taxas e Custos Legais"/>
    <m/>
    <s v="Terreno - Taxas e Emolumentos"/>
    <s v="Terreno"/>
  </r>
  <r>
    <s v="Jardins"/>
    <x v="38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9"/>
    <d v="2023-11-23T00:00:00"/>
    <s v="BC"/>
    <s v="Pag. tarifa TED"/>
    <x v="3"/>
    <x v="25"/>
    <x v="50"/>
    <n v="-9"/>
    <n v="0"/>
    <n v="512003.99"/>
    <x v="23"/>
    <n v="-9"/>
    <n v="9"/>
    <n v="0"/>
    <d v="2023-11-01T00:00:00"/>
    <m/>
    <x v="0"/>
    <s v="não"/>
    <s v="2.20.01.07 - Tarifas Bancarias"/>
    <m/>
    <s v="Tarifas / Taxas"/>
    <s v="Desp Financeiras"/>
  </r>
  <r>
    <s v="Jardins"/>
    <x v="38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9"/>
    <d v="2023-11-23T00:00:00"/>
    <s v="BC"/>
    <s v="Pag. tarifa TED"/>
    <x v="3"/>
    <x v="25"/>
    <x v="50"/>
    <n v="-9"/>
    <n v="0"/>
    <n v="511985.99"/>
    <x v="23"/>
    <n v="-9"/>
    <n v="9"/>
    <n v="0"/>
    <d v="2023-11-01T00:00:00"/>
    <m/>
    <x v="0"/>
    <s v="não"/>
    <s v="2.20.01.07 - Tarifas Bancarias"/>
    <m/>
    <s v="Tarifas / Taxas"/>
    <s v="Desp Financeiras"/>
  </r>
  <r>
    <s v="Jardins"/>
    <x v="38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9"/>
    <d v="2023-11-23T00:00:00"/>
    <s v="BC"/>
    <s v="Pag. tarifa TED"/>
    <x v="3"/>
    <x v="25"/>
    <x v="50"/>
    <n v="-9"/>
    <n v="0"/>
    <n v="511967.99"/>
    <x v="23"/>
    <n v="-9"/>
    <n v="9"/>
    <n v="0"/>
    <d v="2023-11-01T00:00:00"/>
    <m/>
    <x v="0"/>
    <s v="não"/>
    <s v="2.20.01.07 - Tarifas Bancarias"/>
    <m/>
    <s v="Tarifas / Taxas"/>
    <s v="Desp Financeiras"/>
  </r>
  <r>
    <s v="Jardins"/>
    <x v="38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9"/>
    <d v="2023-11-23T00:00:00"/>
    <s v="BC"/>
    <s v="Pag. tarifa TED"/>
    <x v="3"/>
    <x v="25"/>
    <x v="50"/>
    <n v="-9"/>
    <n v="0"/>
    <n v="511958.99"/>
    <x v="23"/>
    <n v="-9"/>
    <n v="9"/>
    <n v="0"/>
    <d v="2023-11-01T00:00:00"/>
    <m/>
    <x v="0"/>
    <s v="não"/>
    <s v="2.20.01.07 - Tarifas Bancarias"/>
    <m/>
    <s v="Tarifas / Taxas"/>
    <s v="Desp Financeiras"/>
  </r>
  <r>
    <s v="Jardins"/>
    <x v="38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9"/>
    <d v="2023-11-23T00:00:00"/>
    <s v="BC"/>
    <s v="Pag. tarifa TED"/>
    <x v="3"/>
    <x v="25"/>
    <x v="51"/>
    <n v="-9"/>
    <n v="0"/>
    <n v="511994.99"/>
    <x v="23"/>
    <n v="-9"/>
    <n v="9"/>
    <n v="0"/>
    <d v="2023-11-01T00:00:00"/>
    <m/>
    <x v="0"/>
    <s v="não"/>
    <s v="2.20.01.07 - Tarifas Bancarias"/>
    <m/>
    <s v="Tarifas / Taxas"/>
    <s v="Desp Financeiras"/>
  </r>
  <r>
    <s v="Jardins"/>
    <x v="38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9"/>
    <d v="2023-11-23T00:00:00"/>
    <s v="BC"/>
    <s v="Pag. tarifa TED"/>
    <x v="3"/>
    <x v="25"/>
    <x v="51"/>
    <n v="-9"/>
    <n v="0"/>
    <n v="511976.99"/>
    <x v="23"/>
    <n v="-9"/>
    <n v="9"/>
    <n v="0"/>
    <d v="2023-11-01T00:00:00"/>
    <m/>
    <x v="0"/>
    <s v="não"/>
    <s v="2.20.01.07 - Tarifas Bancarias"/>
    <m/>
    <s v="Tarifas / Taxas"/>
    <s v="Desp Financeiras"/>
  </r>
  <r>
    <s v="Jardins"/>
    <x v="39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3.01.02 - Avaliação Ambiental"/>
    <n v="7930"/>
    <d v="2023-11-27T00:00:00"/>
    <s v="CP"/>
    <s v="Pagamento BACHEMA SERVICOS ANALITICOS AMBIENTAIS LTDA"/>
    <x v="5"/>
    <x v="26"/>
    <x v="52"/>
    <n v="-7930"/>
    <n v="0"/>
    <n v="504028.99"/>
    <x v="24"/>
    <n v="-7930"/>
    <n v="7930"/>
    <n v="0"/>
    <d v="2023-11-01T00:00:00"/>
    <m/>
    <x v="0"/>
    <s v="não"/>
    <s v="2.13.01.02 - Avaliação Ambiental"/>
    <m/>
    <s v="Incorporação - Projetos"/>
    <s v="Incorporação"/>
  </r>
  <r>
    <s v="Jardins"/>
    <x v="39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09.01.01 - (-) Retenção de IR - Terceiros"/>
    <n v="118.95"/>
    <d v="2023-11-27T00:00:00"/>
    <s v="CP"/>
    <s v="Retenção impostos IR 1708 / BACHEMA SERVICOS ANALITICOS AMBIENTAIS LTDA"/>
    <x v="4"/>
    <x v="27"/>
    <x v="52"/>
    <n v="0"/>
    <n v="118.95"/>
    <n v="504147.94"/>
    <x v="24"/>
    <n v="118.95"/>
    <n v="118.95"/>
    <n v="0"/>
    <d v="2023-11-01T00:00:00"/>
    <m/>
    <x v="0"/>
    <s v="não"/>
    <s v="2.09.01.01 - (-) Retenção de IR - Terceiros"/>
    <m/>
    <s v="Incorporação - Projetos"/>
    <s v="Incorporação"/>
  </r>
  <r>
    <s v="Jardins"/>
    <x v="39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09.01.04 - (-) Retenção de PIS/Cofins/CSLL - Terceiros"/>
    <n v="368.75"/>
    <d v="2023-11-27T00:00:00"/>
    <s v="CP"/>
    <s v="Retenção impostos CSRF / BACHEMA SERVICOS ANALITICOS AMBIENTAIS LTDA"/>
    <x v="4"/>
    <x v="28"/>
    <x v="52"/>
    <n v="0"/>
    <n v="368.75"/>
    <n v="504516.69"/>
    <x v="24"/>
    <n v="368.75"/>
    <n v="368.75"/>
    <n v="0"/>
    <d v="2023-11-01T00:00:00"/>
    <m/>
    <x v="0"/>
    <s v="não"/>
    <s v="2.09.01.04 - (-) Retenção de PIS/Cofins/CSLL - Terceiros"/>
    <m/>
    <s v="Incorporação - Projetos"/>
    <s v="Incorporação"/>
  </r>
  <r>
    <s v="Jardins"/>
    <x v="39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4.01.10 - Produção de material Comunicação Visual Terreno/PD"/>
    <n v="900"/>
    <d v="2023-11-27T00:00:00"/>
    <s v="CP"/>
    <s v="Pagamento FRANQUE DELMO ELOIA 02360154435"/>
    <x v="5"/>
    <x v="29"/>
    <x v="53"/>
    <n v="-900"/>
    <n v="0"/>
    <n v="502970.97"/>
    <x v="25"/>
    <n v="-900"/>
    <n v="900"/>
    <n v="0"/>
    <d v="2023-11-01T00:00:00"/>
    <m/>
    <x v="0"/>
    <s v="não"/>
    <s v="2.14.01.10 - Produção de material Comunicação Visual Terreno/PD"/>
    <m/>
    <s v="Marketing - Promoção e Propaganda"/>
    <s v="Marketing"/>
  </r>
  <r>
    <s v="Jardins"/>
    <x v="39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3.01.02 - Avaliação Ambiental"/>
    <n v="9264"/>
    <d v="2023-11-27T00:00:00"/>
    <s v="CP"/>
    <s v="Pagamento LABORATORIO VAPOR SOLUTIONS LTDA"/>
    <x v="5"/>
    <x v="30"/>
    <x v="54"/>
    <n v="-9264"/>
    <n v="0"/>
    <n v="493706.97"/>
    <x v="26"/>
    <n v="-9264"/>
    <n v="9264"/>
    <n v="0"/>
    <d v="2023-11-01T00:00:00"/>
    <m/>
    <x v="0"/>
    <s v="não"/>
    <s v="2.13.01.02 - Avaliação Ambiental"/>
    <m/>
    <s v="Incorporação - Projetos"/>
    <s v="Incorporação"/>
  </r>
  <r>
    <s v="Jardins"/>
    <x v="39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09.01.01 - (-) Retenção de IR - Terceiros"/>
    <n v="138.96"/>
    <d v="2023-11-27T00:00:00"/>
    <s v="CP"/>
    <s v="Retenção impostos IR 1708 / LABORATORIO VAPOR SOLUTIONS LTDA"/>
    <x v="4"/>
    <x v="31"/>
    <x v="54"/>
    <n v="0"/>
    <n v="138.96"/>
    <n v="493845.93"/>
    <x v="26"/>
    <n v="138.96"/>
    <n v="138.96"/>
    <n v="0"/>
    <d v="2023-11-01T00:00:00"/>
    <m/>
    <x v="0"/>
    <s v="não"/>
    <s v="2.09.01.01 - (-) Retenção de IR - Terceiros"/>
    <m/>
    <s v="Incorporação - Projetos"/>
    <s v="Incorporação"/>
  </r>
  <r>
    <s v="Jardins"/>
    <x v="39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09.01.04 - (-) Retenção de PIS/Cofins/CSLL - Terceiros"/>
    <n v="430.78"/>
    <d v="2023-11-27T00:00:00"/>
    <s v="CP"/>
    <s v="Retenção impostos CSRF / LABORATORIO VAPOR SOLUTIONS LTDA"/>
    <x v="4"/>
    <x v="32"/>
    <x v="54"/>
    <n v="0"/>
    <n v="430.78"/>
    <n v="494276.71"/>
    <x v="26"/>
    <n v="430.78"/>
    <n v="430.78"/>
    <n v="0"/>
    <d v="2023-11-01T00:00:00"/>
    <m/>
    <x v="0"/>
    <s v="não"/>
    <s v="2.09.01.04 - (-) Retenção de PIS/Cofins/CSLL - Terceiros"/>
    <m/>
    <s v="Incorporação - Projetos"/>
    <s v="Incorporação"/>
  </r>
  <r>
    <s v="Jardins"/>
    <x v="39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6.01.03 - Despesas Diversas"/>
    <n v="269.89999999999998"/>
    <d v="2023-11-27T00:00:00"/>
    <s v="CP"/>
    <s v="Pagamento MERCADOPAGO.COM REPRESENTACOES LTDA."/>
    <x v="5"/>
    <x v="33"/>
    <x v="55"/>
    <n v="-269.89999999999998"/>
    <n v="0"/>
    <n v="503870.97"/>
    <x v="27"/>
    <n v="-269.89999999999998"/>
    <n v="269.89999999999998"/>
    <n v="0"/>
    <d v="2023-11-01T00:00:00"/>
    <m/>
    <x v="0"/>
    <s v="não"/>
    <s v="2.16.01.03 - Despesas Diversas"/>
    <m/>
    <s v="Desp Adm - Outras"/>
    <s v="Desp Adm"/>
  </r>
  <r>
    <s v="Jardins"/>
    <x v="39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6.01.03 - Despesas Diversas"/>
    <n v="219.3"/>
    <d v="2023-11-27T00:00:00"/>
    <s v="CP"/>
    <s v="Pagamento MERCADOPAGO.COM REPRESENTACOES LTDA."/>
    <x v="5"/>
    <x v="33"/>
    <x v="56"/>
    <n v="-219.3"/>
    <n v="0"/>
    <n v="504297.39"/>
    <x v="27"/>
    <n v="-219.3"/>
    <n v="219.3"/>
    <n v="0"/>
    <d v="2023-11-01T00:00:00"/>
    <m/>
    <x v="0"/>
    <s v="não"/>
    <s v="2.16.01.03 - Despesas Diversas"/>
    <m/>
    <s v="Desp Adm - Outras"/>
    <s v="Desp Adm"/>
  </r>
  <r>
    <s v="Jardins"/>
    <x v="39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6.01.03 - Despesas Diversas"/>
    <n v="156.52000000000001"/>
    <d v="2023-11-27T00:00:00"/>
    <s v="CP"/>
    <s v="Pagamento MERCADOPAGO.COM REPRESENTACOES LTDA."/>
    <x v="5"/>
    <x v="33"/>
    <x v="57"/>
    <n v="-156.52000000000001"/>
    <n v="0"/>
    <n v="504140.87"/>
    <x v="27"/>
    <n v="-156.52000000000001"/>
    <n v="156.52000000000001"/>
    <n v="0"/>
    <d v="2023-11-01T00:00:00"/>
    <m/>
    <x v="0"/>
    <s v="não"/>
    <s v="2.16.01.03 - Despesas Diversas"/>
    <m/>
    <s v="Desp Adm - Outras"/>
    <s v="Desp Adm"/>
  </r>
  <r>
    <s v="Jardins"/>
    <x v="40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9"/>
    <d v="2023-11-30T00:00:00"/>
    <s v="BC"/>
    <s v="Pagamento TARIFA BANCARIA TRANSF PGTO PIX"/>
    <x v="5"/>
    <x v="34"/>
    <x v="58"/>
    <n v="-9"/>
    <n v="0"/>
    <n v="1000.06"/>
    <x v="28"/>
    <n v="-9"/>
    <n v="9"/>
    <n v="0"/>
    <d v="2023-11-01T00:00:00"/>
    <m/>
    <x v="0"/>
    <s v="não"/>
    <s v="2.20.01.07 - Tarifas Bancarias"/>
    <m/>
    <s v="Tarifas / Taxas"/>
    <s v="Desp Financeiras"/>
  </r>
  <r>
    <s v="Jardins"/>
    <x v="41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1.03.04 - Alvarás, Emolumentos, Taxas e Custos Legais"/>
    <n v="76939.100000000006"/>
    <d v="2023-12-01T00:00:00"/>
    <s v="CP"/>
    <s v="Adiantamento PREFEITURA DA CIDADE DE SÃO PAULO - DAMSP"/>
    <x v="0"/>
    <x v="21"/>
    <x v="59"/>
    <n v="-76939.100000000006"/>
    <n v="0"/>
    <n v="-644073.11"/>
    <x v="19"/>
    <n v="-76939.100000000006"/>
    <n v="76939.100000000006"/>
    <n v="0"/>
    <d v="2023-12-01T00:00:00"/>
    <m/>
    <x v="0"/>
    <s v="não"/>
    <s v="2.01.03.04 - Alvarás, Emolumentos, Taxas e Custos Legais"/>
    <m/>
    <s v="Terreno - Taxas e Emolumentos"/>
    <s v="Terreno"/>
  </r>
  <r>
    <s v="Jardins"/>
    <x v="42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6.01.04 - Cartório e Registro"/>
    <n v="2252.25"/>
    <d v="2023-12-04T00:00:00"/>
    <s v="CP"/>
    <s v="Adiantamento 13 OFICIAL DE REGISTRO DE IMOVEIS DA CAPITAL"/>
    <x v="0"/>
    <x v="35"/>
    <x v="60"/>
    <n v="-2252.25"/>
    <n v="0"/>
    <n v="-647481.75"/>
    <x v="29"/>
    <n v="-2252.25"/>
    <n v="2252.25"/>
    <n v="0"/>
    <d v="2023-12-01T00:00:00"/>
    <m/>
    <x v="0"/>
    <s v="não"/>
    <s v="2.16.01.04 - Cartório e Registro"/>
    <m/>
    <s v="Incorporação - Desp Legais, Tributos, Emolumentos"/>
    <s v="Incorporação"/>
  </r>
  <r>
    <s v="Jardins"/>
    <x v="42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6.01.03 - Despesas Diversas"/>
    <n v="1156.3900000000001"/>
    <d v="2023-12-04T00:00:00"/>
    <s v="CP"/>
    <s v="Adiantamento MANEXT PROMOCOES E EVENTOS COMERCIAIS LTDA"/>
    <x v="0"/>
    <x v="36"/>
    <x v="61"/>
    <n v="-1156.3900000000001"/>
    <n v="0"/>
    <n v="-645229.5"/>
    <x v="30"/>
    <n v="-1156.3900000000001"/>
    <n v="1156.3900000000001"/>
    <n v="0"/>
    <d v="2023-12-01T00:00:00"/>
    <m/>
    <x v="0"/>
    <s v="não"/>
    <s v="2.16.01.03 - Despesas Diversas"/>
    <m/>
    <s v="Desp Adm - Outras"/>
    <s v="Desp Adm"/>
  </r>
  <r>
    <s v="Jardins"/>
    <x v="43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1 - OBRA JARDINS"/>
    <s v="2.02.03.04 - Assessoria e Consultoria Contábil"/>
    <n v="207.98"/>
    <d v="2023-12-08T00:00:00"/>
    <s v="CP"/>
    <s v="Adiantamento NOVA CROP - SUPORTE ADMINISTRATIVO LTDA"/>
    <x v="0"/>
    <x v="20"/>
    <x v="62"/>
    <n v="-207.98"/>
    <n v="0"/>
    <n v="-647689.73"/>
    <x v="18"/>
    <n v="-207.98"/>
    <n v="207.98"/>
    <n v="0"/>
    <d v="2023-12-01T00:00:00"/>
    <m/>
    <x v="0"/>
    <s v="não"/>
    <s v="2.02.03.04 - Assessoria e Consultoria Contábil"/>
    <m/>
    <s v="Desp Adm - Assessorias"/>
    <s v="Desp Adm"/>
  </r>
  <r>
    <s v="Jardins"/>
    <x v="43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4.01.10 - Produção de material Comunicação Visual Terreno/PD"/>
    <n v="200"/>
    <d v="2023-12-08T00:00:00"/>
    <s v="CP"/>
    <s v="Adiantamento SELECT COLOR - ARTES GRAFICAS LTDA"/>
    <x v="0"/>
    <x v="37"/>
    <x v="63"/>
    <n v="-200"/>
    <n v="0"/>
    <n v="-647889.73"/>
    <x v="31"/>
    <n v="-200"/>
    <n v="200"/>
    <n v="0"/>
    <d v="2023-12-01T00:00:00"/>
    <m/>
    <x v="0"/>
    <s v="não"/>
    <s v="2.14.01.10 - Produção de material Comunicação Visual Terreno/PD"/>
    <m/>
    <s v="Marketing - Promoção e Propaganda"/>
    <s v="Marketing"/>
  </r>
  <r>
    <s v="Jardins"/>
    <x v="43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69.95"/>
    <d v="2023-12-08T00:00:00"/>
    <s v="BC"/>
    <s v="Pagamento TARIFA MANUTENCAO C/C TAR.MANUT.C/C"/>
    <x v="5"/>
    <x v="38"/>
    <x v="64"/>
    <n v="-69.95"/>
    <n v="0"/>
    <n v="494206.76"/>
    <x v="32"/>
    <n v="-69.95"/>
    <n v="69.95"/>
    <n v="0"/>
    <d v="2023-12-01T00:00:00"/>
    <m/>
    <x v="0"/>
    <s v="não"/>
    <s v="2.20.01.07 - Tarifas Bancarias"/>
    <m/>
    <s v="Tarifas / Taxas"/>
    <s v="Desp Financeiras"/>
  </r>
  <r>
    <s v="Jardins"/>
    <x v="44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1.05.04.01 - Saídas de Devoluções de Aportes de Sócios / Invest"/>
    <n v="493197.7"/>
    <d v="2023-12-12T00:00:00"/>
    <s v="CP"/>
    <s v="Pagamento NC HOLDING EMPREENDIMENTOS E PARTICIPACOES LTDA."/>
    <x v="5"/>
    <x v="39"/>
    <x v="65"/>
    <n v="-493197.7"/>
    <n v="0"/>
    <n v="1009.06"/>
    <x v="33"/>
    <n v="-493197.7"/>
    <n v="493197.7"/>
    <n v="0"/>
    <d v="2023-12-01T00:00:00"/>
    <m/>
    <x v="0"/>
    <s v="não"/>
    <s v="1.05.04.01 - Saídas de Devoluções de Aportes de Sócios / Invest"/>
    <m/>
    <s v="Débito - NC Holding"/>
    <s v="Retiradas"/>
  </r>
  <r>
    <s v="Jardins"/>
    <x v="44"/>
    <s v="Bradesco"/>
    <s v="6222-7"/>
    <s v="não"/>
    <s v="2 - SPE's"/>
    <s v="01/01/2023 até 16/05/2024"/>
    <s v="16 - NETCORP JARDINS INCORPORACAO E EMPREENDIMENTO IMOBILIARIO SPE LTDA"/>
    <s v="6222-7 - NETCORP JARDINS"/>
    <n v="0"/>
    <s v="1602 - JARDINS INCORPORACAO"/>
    <s v="1.05.04.01 - Saídas de Devoluções de Aportes de Sócios / Invest"/>
    <n v="0.06"/>
    <d v="2023-12-12T00:00:00"/>
    <s v="CP"/>
    <s v="Pagamento NC HOLDING EMPREENDIMENTOS E PARTICIPACOES LTDA."/>
    <x v="5"/>
    <x v="39"/>
    <x v="65"/>
    <n v="-0.06"/>
    <n v="0"/>
    <n v="1009.06"/>
    <x v="33"/>
    <n v="-0.06"/>
    <n v="0.06"/>
    <n v="0"/>
    <d v="2023-12-01T00:00:00"/>
    <m/>
    <x v="0"/>
    <s v="não"/>
    <s v="1.05.04.01 - Saídas de Devoluções de Aportes de Sócios / Invest"/>
    <m/>
    <s v="Débito - NC Holding"/>
    <s v="Retiradas"/>
  </r>
  <r>
    <s v="Jardins"/>
    <x v="45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9"/>
    <d v="2023-12-14T00:00:00"/>
    <s v="BC"/>
    <s v="Pag. tarifa conta"/>
    <x v="3"/>
    <x v="25"/>
    <x v="58"/>
    <n v="-9"/>
    <n v="0"/>
    <n v="991.06"/>
    <x v="23"/>
    <n v="-9"/>
    <n v="9"/>
    <n v="0"/>
    <d v="2023-12-01T00:00:00"/>
    <m/>
    <x v="0"/>
    <s v="não"/>
    <s v="2.20.01.07 - Tarifas Bancarias"/>
    <m/>
    <s v="Tarifas / Taxas"/>
    <s v="Desp Financeiras"/>
  </r>
  <r>
    <s v="Jardins"/>
    <x v="46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d v="2023-12-15T00:00:00"/>
    <s v="CP"/>
    <s v="Adiantamento CLEYDE MALUF ALVES"/>
    <x v="0"/>
    <x v="3"/>
    <x v="5"/>
    <n v="-10000"/>
    <n v="0"/>
    <n v="-657889.73"/>
    <x v="3"/>
    <n v="-10000"/>
    <n v="10000"/>
    <n v="0"/>
    <d v="2023-12-01T00:00:00"/>
    <m/>
    <x v="0"/>
    <s v="não"/>
    <s v="2.11.01.04 - Aluguel"/>
    <m/>
    <s v="Terreno - Despesas"/>
    <s v="Terreno"/>
  </r>
  <r>
    <s v="Jardins"/>
    <x v="46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d v="2023-12-15T00:00:00"/>
    <s v="CP"/>
    <s v="Adiantamento ELIANE MALUF ALVES DE LOZIER"/>
    <x v="0"/>
    <x v="4"/>
    <x v="6"/>
    <n v="-10000"/>
    <n v="0"/>
    <n v="-667889.73"/>
    <x v="4"/>
    <n v="-10000"/>
    <n v="10000"/>
    <n v="0"/>
    <d v="2023-12-01T00:00:00"/>
    <m/>
    <x v="0"/>
    <s v="não"/>
    <s v="2.11.01.04 - Aluguel"/>
    <m/>
    <s v="Terreno - Despesas"/>
    <s v="Terreno"/>
  </r>
  <r>
    <s v="Jardins"/>
    <x v="46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3-12-15T00:00:00"/>
    <s v="CP"/>
    <s v="Adiantamento MIRNA MARIA PEDRO"/>
    <x v="0"/>
    <x v="5"/>
    <x v="10"/>
    <n v="-2500"/>
    <n v="0"/>
    <n v="-670389.73"/>
    <x v="5"/>
    <n v="-2500"/>
    <n v="2500"/>
    <n v="0"/>
    <d v="2023-12-01T00:00:00"/>
    <m/>
    <x v="0"/>
    <s v="não"/>
    <s v="2.11.01.01 - Terrenista"/>
    <m/>
    <s v="Terreno - Aquisição"/>
    <s v="Terreno"/>
  </r>
  <r>
    <s v="Jardins"/>
    <x v="46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3-12-15T00:00:00"/>
    <s v="CP"/>
    <s v="Adiantamento MIRNA MARIA PEDRO"/>
    <x v="0"/>
    <x v="5"/>
    <x v="10"/>
    <n v="-2500"/>
    <n v="0"/>
    <n v="-672889.73"/>
    <x v="5"/>
    <n v="-2500"/>
    <n v="2500"/>
    <n v="0"/>
    <d v="2023-12-01T00:00:00"/>
    <m/>
    <x v="0"/>
    <s v="não"/>
    <s v="2.11.01.01 - Terrenista"/>
    <m/>
    <s v="Terreno - Aquisição"/>
    <s v="Terreno"/>
  </r>
  <r>
    <s v="Jardins"/>
    <x v="46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3-12-15T00:00:00"/>
    <s v="CP"/>
    <s v="Adiantamento MIRNA MARIA PEDRO"/>
    <x v="0"/>
    <x v="5"/>
    <x v="10"/>
    <n v="-2500"/>
    <n v="0"/>
    <n v="-675389.73"/>
    <x v="5"/>
    <n v="-2500"/>
    <n v="2500"/>
    <n v="0"/>
    <d v="2023-12-01T00:00:00"/>
    <m/>
    <x v="0"/>
    <s v="não"/>
    <s v="2.11.01.01 - Terrenista"/>
    <m/>
    <s v="Terreno - Aquisição"/>
    <s v="Terreno"/>
  </r>
  <r>
    <s v="Jardins"/>
    <x v="46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3-12-15T00:00:00"/>
    <s v="CP"/>
    <s v="Adiantamento MIRNA MARIA PEDRO"/>
    <x v="0"/>
    <x v="5"/>
    <x v="10"/>
    <n v="-2500"/>
    <n v="0"/>
    <n v="-677889.73"/>
    <x v="5"/>
    <n v="-2500"/>
    <n v="2500"/>
    <n v="0"/>
    <d v="2023-12-01T00:00:00"/>
    <m/>
    <x v="0"/>
    <s v="não"/>
    <s v="2.11.01.01 - Terrenista"/>
    <m/>
    <s v="Terreno - Aquisição"/>
    <s v="Terreno"/>
  </r>
  <r>
    <s v="Jardins"/>
    <x v="47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1 - OBRA JARDINS"/>
    <s v="2.02.03.04 - Assessoria e Consultoria Contábil"/>
    <n v="415.96"/>
    <d v="2023-12-20T00:00:00"/>
    <s v="CP"/>
    <s v="Adiantamento NOVA CROP - SUPORTE ADMINISTRATIVO LTDA"/>
    <x v="0"/>
    <x v="20"/>
    <x v="66"/>
    <n v="-415.96"/>
    <n v="0"/>
    <n v="-678305.69"/>
    <x v="18"/>
    <n v="-415.96"/>
    <n v="415.96"/>
    <n v="0"/>
    <d v="2023-12-01T00:00:00"/>
    <m/>
    <x v="0"/>
    <s v="não"/>
    <s v="2.02.03.04 - Assessoria e Consultoria Contábil"/>
    <m/>
    <s v="Desp Adm - Assessorias"/>
    <s v="Desp Adm"/>
  </r>
  <r>
    <s v="Jardins"/>
    <x v="48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4.03.11 - Despesas Administrativas"/>
    <n v="218.17"/>
    <d v="2024-01-09T00:00:00"/>
    <s v="CP"/>
    <s v="Adiantamento ASSIMPI- ASSOCIACAO N DOS S S DA MICRO E PEQUENA INDUSTRIA"/>
    <x v="0"/>
    <x v="6"/>
    <x v="67"/>
    <n v="-218.17"/>
    <n v="0"/>
    <n v="-678775.62"/>
    <x v="6"/>
    <n v="-218.17"/>
    <n v="218.17"/>
    <n v="0"/>
    <d v="2024-01-01T00:00:00"/>
    <m/>
    <x v="0"/>
    <s v="não"/>
    <s v="2.04.03.11 - Despesas Administrativas"/>
    <m/>
    <s v="Desp Adm - Outras"/>
    <s v="Desp Adm"/>
  </r>
  <r>
    <s v="Jardins"/>
    <x v="48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3.02.06 - Pasta de Incorporação"/>
    <n v="119.61"/>
    <d v="2024-01-09T00:00:00"/>
    <s v="CP"/>
    <s v="Adiantamento CAU/SP"/>
    <x v="0"/>
    <x v="40"/>
    <x v="68"/>
    <n v="-119.61"/>
    <n v="0"/>
    <n v="-678895.23"/>
    <x v="34"/>
    <n v="-119.61"/>
    <n v="119.61"/>
    <n v="0"/>
    <d v="2024-01-01T00:00:00"/>
    <m/>
    <x v="0"/>
    <s v="não"/>
    <s v="2.13.02.06 - Pasta de Incorporação"/>
    <m/>
    <s v="Incorporação - Desp Legais, Tributos, Emolumentos"/>
    <s v="Incorporação"/>
  </r>
  <r>
    <s v="Jardins"/>
    <x v="48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3.02.06 - Pasta de Incorporação"/>
    <n v="119.61"/>
    <d v="2024-01-09T00:00:00"/>
    <s v="CP"/>
    <s v="Adiantamento CAU/SP"/>
    <x v="0"/>
    <x v="40"/>
    <x v="69"/>
    <n v="-119.61"/>
    <n v="0"/>
    <n v="-679014.84"/>
    <x v="34"/>
    <n v="-119.61"/>
    <n v="119.61"/>
    <n v="0"/>
    <d v="2024-01-01T00:00:00"/>
    <m/>
    <x v="0"/>
    <s v="não"/>
    <s v="2.13.02.06 - Pasta de Incorporação"/>
    <m/>
    <s v="Incorporação - Desp Legais, Tributos, Emolumentos"/>
    <s v="Incorporação"/>
  </r>
  <r>
    <s v="Jardins"/>
    <x v="48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6.01.08 - Outros Impostos/Taxas/Emolumentos"/>
    <n v="251.76"/>
    <d v="2024-01-09T00:00:00"/>
    <s v="CP"/>
    <s v="Pagamento GOVERNO DE SAO PAULO SECRETARIA DA FAZENDA DARE-SP."/>
    <x v="5"/>
    <x v="7"/>
    <x v="70"/>
    <n v="-251.76"/>
    <n v="0"/>
    <n v="-678557.45"/>
    <x v="7"/>
    <n v="-251.76"/>
    <n v="251.76"/>
    <n v="0"/>
    <d v="2024-01-01T00:00:00"/>
    <m/>
    <x v="0"/>
    <s v="não"/>
    <s v="2.06.01.08 - Outros Impostos/Taxas/Emolumentos"/>
    <m/>
    <s v="Outros Tributos"/>
    <s v="Outros Tributos"/>
  </r>
  <r>
    <s v="Jardins"/>
    <x v="48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69.95"/>
    <d v="2024-01-09T00:00:00"/>
    <s v="BC"/>
    <s v="Pag. tarifa conta TARIFA MANUTENCAO C/C TAR.MANUT.C/C"/>
    <x v="3"/>
    <x v="38"/>
    <x v="71"/>
    <n v="-69.95"/>
    <n v="0"/>
    <n v="921.11"/>
    <x v="32"/>
    <n v="-69.95"/>
    <n v="69.95"/>
    <n v="0"/>
    <d v="2024-01-01T00:00:00"/>
    <m/>
    <x v="0"/>
    <s v="não"/>
    <s v="2.20.01.07 - Tarifas Bancarias"/>
    <m/>
    <s v="Tarifas / Taxas"/>
    <s v="Desp Financeiras"/>
  </r>
  <r>
    <s v="Jardins"/>
    <x v="49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x v="0"/>
    <x v="23"/>
    <x v="72"/>
    <n v="-141.44"/>
    <n v="0"/>
    <n v="-1146.24"/>
    <x v="21"/>
    <n v="-141.44"/>
    <n v="141.44"/>
    <n v="0"/>
    <d v="2024-01-01T00:00:00"/>
    <m/>
    <x v="0"/>
    <s v="não"/>
    <s v="2.11.01.07 - Cartório &amp; Escritura"/>
    <m/>
    <s v="Incorporação - Desp Legais, Tributos, Emolumentos"/>
    <s v="Incorporação"/>
  </r>
  <r>
    <s v="Jardins"/>
    <x v="49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x v="0"/>
    <x v="23"/>
    <x v="73"/>
    <n v="-141.44"/>
    <n v="0"/>
    <n v="-1287.68"/>
    <x v="21"/>
    <n v="-141.44"/>
    <n v="141.44"/>
    <n v="0"/>
    <d v="2024-01-01T00:00:00"/>
    <m/>
    <x v="0"/>
    <s v="não"/>
    <s v="2.11.01.07 - Cartório &amp; Escritura"/>
    <m/>
    <s v="Incorporação - Desp Legais, Tributos, Emolumentos"/>
    <s v="Incorporação"/>
  </r>
  <r>
    <s v="Jardins"/>
    <x v="49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x v="0"/>
    <x v="23"/>
    <x v="74"/>
    <n v="-141.44"/>
    <n v="0"/>
    <n v="-1853.44"/>
    <x v="21"/>
    <n v="-141.44"/>
    <n v="141.44"/>
    <n v="0"/>
    <d v="2024-01-01T00:00:00"/>
    <m/>
    <x v="0"/>
    <s v="não"/>
    <s v="2.11.01.07 - Cartório &amp; Escritura"/>
    <m/>
    <s v="Incorporação - Desp Legais, Tributos, Emolumentos"/>
    <s v="Incorporação"/>
  </r>
  <r>
    <s v="Jardins"/>
    <x v="49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x v="0"/>
    <x v="23"/>
    <x v="75"/>
    <n v="-141.44"/>
    <n v="0"/>
    <n v="-2277.7600000000002"/>
    <x v="21"/>
    <n v="-141.44"/>
    <n v="141.44"/>
    <n v="0"/>
    <d v="2024-01-01T00:00:00"/>
    <m/>
    <x v="0"/>
    <s v="não"/>
    <s v="2.11.01.07 - Cartório &amp; Escritura"/>
    <m/>
    <s v="Incorporação - Desp Legais, Tributos, Emolumentos"/>
    <s v="Incorporação"/>
  </r>
  <r>
    <s v="Jardins"/>
    <x v="49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x v="0"/>
    <x v="23"/>
    <x v="76"/>
    <n v="-141.44"/>
    <n v="0"/>
    <n v="-2136.3200000000002"/>
    <x v="21"/>
    <n v="-141.44"/>
    <n v="141.44"/>
    <n v="0"/>
    <d v="2024-01-01T00:00:00"/>
    <m/>
    <x v="0"/>
    <s v="não"/>
    <s v="2.11.01.07 - Cartório &amp; Escritura"/>
    <m/>
    <s v="Incorporação - Desp Legais, Tributos, Emolumentos"/>
    <s v="Incorporação"/>
  </r>
  <r>
    <s v="Jardins"/>
    <x v="49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x v="0"/>
    <x v="23"/>
    <x v="77"/>
    <n v="-141.44"/>
    <n v="0"/>
    <n v="-1994.88"/>
    <x v="21"/>
    <n v="-141.44"/>
    <n v="141.44"/>
    <n v="0"/>
    <d v="2024-01-01T00:00:00"/>
    <m/>
    <x v="0"/>
    <s v="não"/>
    <s v="2.11.01.07 - Cartório &amp; Escritura"/>
    <m/>
    <s v="Incorporação - Desp Legais, Tributos, Emolumentos"/>
    <s v="Incorporação"/>
  </r>
  <r>
    <s v="Jardins"/>
    <x v="49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x v="0"/>
    <x v="23"/>
    <x v="78"/>
    <n v="-141.44"/>
    <n v="0"/>
    <n v="-2984.96"/>
    <x v="21"/>
    <n v="-141.44"/>
    <n v="141.44"/>
    <n v="0"/>
    <d v="2024-01-01T00:00:00"/>
    <m/>
    <x v="0"/>
    <s v="não"/>
    <s v="2.11.01.07 - Cartório &amp; Escritura"/>
    <m/>
    <s v="Incorporação - Desp Legais, Tributos, Emolumentos"/>
    <s v="Incorporação"/>
  </r>
  <r>
    <s v="Jardins"/>
    <x v="49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x v="0"/>
    <x v="23"/>
    <x v="79"/>
    <n v="-141.44"/>
    <n v="0"/>
    <n v="-2843.52"/>
    <x v="21"/>
    <n v="-141.44"/>
    <n v="141.44"/>
    <n v="0"/>
    <d v="2024-01-01T00:00:00"/>
    <m/>
    <x v="0"/>
    <s v="não"/>
    <s v="2.11.01.07 - Cartório &amp; Escritura"/>
    <m/>
    <s v="Incorporação - Desp Legais, Tributos, Emolumentos"/>
    <s v="Incorporação"/>
  </r>
  <r>
    <s v="Jardins"/>
    <x v="49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x v="0"/>
    <x v="23"/>
    <x v="80"/>
    <n v="-141.44"/>
    <n v="0"/>
    <n v="-2702.08"/>
    <x v="21"/>
    <n v="-141.44"/>
    <n v="141.44"/>
    <n v="0"/>
    <d v="2024-01-01T00:00:00"/>
    <m/>
    <x v="0"/>
    <s v="não"/>
    <s v="2.11.01.07 - Cartório &amp; Escritura"/>
    <m/>
    <s v="Incorporação - Desp Legais, Tributos, Emolumentos"/>
    <s v="Incorporação"/>
  </r>
  <r>
    <s v="Jardins"/>
    <x v="49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x v="0"/>
    <x v="23"/>
    <x v="81"/>
    <n v="-141.44"/>
    <n v="0"/>
    <n v="-2560.64"/>
    <x v="21"/>
    <n v="-141.44"/>
    <n v="141.44"/>
    <n v="0"/>
    <d v="2024-01-01T00:00:00"/>
    <m/>
    <x v="0"/>
    <s v="não"/>
    <s v="2.11.01.07 - Cartório &amp; Escritura"/>
    <m/>
    <s v="Incorporação - Desp Legais, Tributos, Emolumentos"/>
    <s v="Incorporação"/>
  </r>
  <r>
    <s v="Jardins"/>
    <x v="49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x v="0"/>
    <x v="23"/>
    <x v="82"/>
    <n v="-141.44"/>
    <n v="0"/>
    <n v="-3409.28"/>
    <x v="21"/>
    <n v="-141.44"/>
    <n v="141.44"/>
    <n v="0"/>
    <d v="2024-01-01T00:00:00"/>
    <m/>
    <x v="0"/>
    <s v="não"/>
    <s v="2.11.01.07 - Cartório &amp; Escritura"/>
    <m/>
    <s v="Incorporação - Desp Legais, Tributos, Emolumentos"/>
    <s v="Incorporação"/>
  </r>
  <r>
    <s v="Jardins"/>
    <x v="49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x v="0"/>
    <x v="23"/>
    <x v="83"/>
    <n v="-141.44"/>
    <n v="0"/>
    <n v="-3267.84"/>
    <x v="21"/>
    <n v="-141.44"/>
    <n v="141.44"/>
    <n v="0"/>
    <d v="2024-01-01T00:00:00"/>
    <m/>
    <x v="0"/>
    <s v="não"/>
    <s v="2.11.01.07 - Cartório &amp; Escritura"/>
    <m/>
    <s v="Incorporação - Desp Legais, Tributos, Emolumentos"/>
    <s v="Incorporação"/>
  </r>
  <r>
    <s v="Jardins"/>
    <x v="49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x v="0"/>
    <x v="23"/>
    <x v="84"/>
    <n v="-141.44"/>
    <n v="0"/>
    <n v="-3126.4"/>
    <x v="21"/>
    <n v="-141.44"/>
    <n v="141.44"/>
    <n v="0"/>
    <d v="2024-01-01T00:00:00"/>
    <m/>
    <x v="0"/>
    <s v="não"/>
    <s v="2.11.01.07 - Cartório &amp; Escritura"/>
    <m/>
    <s v="Incorporação - Desp Legais, Tributos, Emolumentos"/>
    <s v="Incorporação"/>
  </r>
  <r>
    <s v="Jardins"/>
    <x v="49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x v="0"/>
    <x v="23"/>
    <x v="85"/>
    <n v="-141.44"/>
    <n v="0"/>
    <n v="-3975.04"/>
    <x v="21"/>
    <n v="-141.44"/>
    <n v="141.44"/>
    <n v="0"/>
    <d v="2024-01-01T00:00:00"/>
    <m/>
    <x v="0"/>
    <s v="não"/>
    <s v="2.11.01.07 - Cartório &amp; Escritura"/>
    <m/>
    <s v="Incorporação - Desp Legais, Tributos, Emolumentos"/>
    <s v="Incorporação"/>
  </r>
  <r>
    <s v="Jardins"/>
    <x v="49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x v="0"/>
    <x v="23"/>
    <x v="86"/>
    <n v="-141.44"/>
    <n v="0"/>
    <n v="-3833.6"/>
    <x v="21"/>
    <n v="-141.44"/>
    <n v="141.44"/>
    <n v="0"/>
    <d v="2024-01-01T00:00:00"/>
    <m/>
    <x v="0"/>
    <s v="não"/>
    <s v="2.11.01.07 - Cartório &amp; Escritura"/>
    <m/>
    <s v="Incorporação - Desp Legais, Tributos, Emolumentos"/>
    <s v="Incorporação"/>
  </r>
  <r>
    <s v="Jardins"/>
    <x v="49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x v="0"/>
    <x v="23"/>
    <x v="87"/>
    <n v="-141.44"/>
    <n v="0"/>
    <n v="-3692.16"/>
    <x v="21"/>
    <n v="-141.44"/>
    <n v="141.44"/>
    <n v="0"/>
    <d v="2024-01-01T00:00:00"/>
    <m/>
    <x v="0"/>
    <s v="não"/>
    <s v="2.11.01.07 - Cartório &amp; Escritura"/>
    <m/>
    <s v="Incorporação - Desp Legais, Tributos, Emolumentos"/>
    <s v="Incorporação"/>
  </r>
  <r>
    <s v="Jardins"/>
    <x v="49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x v="0"/>
    <x v="23"/>
    <x v="88"/>
    <n v="-141.44"/>
    <n v="0"/>
    <n v="-3550.72"/>
    <x v="21"/>
    <n v="-141.44"/>
    <n v="141.44"/>
    <n v="0"/>
    <d v="2024-01-01T00:00:00"/>
    <m/>
    <x v="0"/>
    <s v="não"/>
    <s v="2.11.01.07 - Cartório &amp; Escritura"/>
    <m/>
    <s v="Incorporação - Desp Legais, Tributos, Emolumentos"/>
    <s v="Incorporação"/>
  </r>
  <r>
    <s v="Jardins"/>
    <x v="49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x v="0"/>
    <x v="23"/>
    <x v="89"/>
    <n v="-141.44"/>
    <n v="0"/>
    <n v="-1004.8"/>
    <x v="21"/>
    <n v="-141.44"/>
    <n v="141.44"/>
    <n v="0"/>
    <d v="2024-01-01T00:00:00"/>
    <m/>
    <x v="0"/>
    <s v="não"/>
    <s v="2.11.01.07 - Cartório &amp; Escritura"/>
    <m/>
    <s v="Incorporação - Desp Legais, Tributos, Emolumentos"/>
    <s v="Incorporação"/>
  </r>
  <r>
    <s v="Jardins"/>
    <x v="49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x v="0"/>
    <x v="23"/>
    <x v="90"/>
    <n v="-141.44"/>
    <n v="0"/>
    <n v="-863.36"/>
    <x v="21"/>
    <n v="-141.44"/>
    <n v="141.44"/>
    <n v="0"/>
    <d v="2024-01-01T00:00:00"/>
    <m/>
    <x v="0"/>
    <s v="não"/>
    <s v="2.11.01.07 - Cartório &amp; Escritura"/>
    <m/>
    <s v="Incorporação - Desp Legais, Tributos, Emolumentos"/>
    <s v="Incorporação"/>
  </r>
  <r>
    <s v="Jardins"/>
    <x v="49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x v="0"/>
    <x v="23"/>
    <x v="91"/>
    <n v="-141.44"/>
    <n v="0"/>
    <n v="-580.48"/>
    <x v="21"/>
    <n v="-141.44"/>
    <n v="141.44"/>
    <n v="0"/>
    <d v="2024-01-01T00:00:00"/>
    <m/>
    <x v="0"/>
    <s v="não"/>
    <s v="2.11.01.07 - Cartório &amp; Escritura"/>
    <m/>
    <s v="Incorporação - Desp Legais, Tributos, Emolumentos"/>
    <s v="Incorporação"/>
  </r>
  <r>
    <s v="Jardins"/>
    <x v="49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x v="0"/>
    <x v="23"/>
    <x v="92"/>
    <n v="-141.44"/>
    <n v="0"/>
    <n v="-439.04"/>
    <x v="21"/>
    <n v="-141.44"/>
    <n v="141.44"/>
    <n v="0"/>
    <d v="2024-01-01T00:00:00"/>
    <m/>
    <x v="0"/>
    <s v="não"/>
    <s v="2.11.01.07 - Cartório &amp; Escritura"/>
    <m/>
    <s v="Incorporação - Desp Legais, Tributos, Emolumentos"/>
    <s v="Incorporação"/>
  </r>
  <r>
    <s v="Jardins"/>
    <x v="49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x v="0"/>
    <x v="23"/>
    <x v="93"/>
    <n v="-141.44"/>
    <n v="0"/>
    <n v="-1429.12"/>
    <x v="21"/>
    <n v="-141.44"/>
    <n v="141.44"/>
    <n v="0"/>
    <d v="2024-01-01T00:00:00"/>
    <m/>
    <x v="0"/>
    <s v="não"/>
    <s v="2.11.01.07 - Cartório &amp; Escritura"/>
    <m/>
    <s v="Incorporação - Desp Legais, Tributos, Emolumentos"/>
    <s v="Incorporação"/>
  </r>
  <r>
    <s v="Jardins"/>
    <x v="49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x v="0"/>
    <x v="23"/>
    <x v="94"/>
    <n v="-141.44"/>
    <n v="0"/>
    <n v="-721.92"/>
    <x v="21"/>
    <n v="-141.44"/>
    <n v="141.44"/>
    <n v="0"/>
    <d v="2024-01-01T00:00:00"/>
    <m/>
    <x v="0"/>
    <s v="não"/>
    <s v="2.11.01.07 - Cartório &amp; Escritura"/>
    <m/>
    <s v="Incorporação - Desp Legais, Tributos, Emolumentos"/>
    <s v="Incorporação"/>
  </r>
  <r>
    <s v="Jardins"/>
    <x v="49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x v="0"/>
    <x v="23"/>
    <x v="95"/>
    <n v="-141.44"/>
    <n v="0"/>
    <n v="-2419.1999999999998"/>
    <x v="21"/>
    <n v="-141.44"/>
    <n v="141.44"/>
    <n v="0"/>
    <d v="2024-01-01T00:00:00"/>
    <m/>
    <x v="0"/>
    <s v="não"/>
    <s v="2.11.01.07 - Cartório &amp; Escritura"/>
    <m/>
    <s v="Incorporação - Desp Legais, Tributos, Emolumentos"/>
    <s v="Incorporação"/>
  </r>
  <r>
    <s v="Jardins"/>
    <x v="49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x v="0"/>
    <x v="23"/>
    <x v="96"/>
    <n v="-141.44"/>
    <n v="0"/>
    <n v="-1570.56"/>
    <x v="21"/>
    <n v="-141.44"/>
    <n v="141.44"/>
    <n v="0"/>
    <d v="2024-01-01T00:00:00"/>
    <m/>
    <x v="0"/>
    <s v="não"/>
    <s v="2.11.01.07 - Cartório &amp; Escritura"/>
    <m/>
    <s v="Incorporação - Desp Legais, Tributos, Emolumentos"/>
    <s v="Incorporação"/>
  </r>
  <r>
    <s v="Jardins"/>
    <x v="49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x v="0"/>
    <x v="23"/>
    <x v="97"/>
    <n v="-141.44"/>
    <n v="0"/>
    <n v="-1712"/>
    <x v="21"/>
    <n v="-141.44"/>
    <n v="141.44"/>
    <n v="0"/>
    <d v="2024-01-01T00:00:00"/>
    <m/>
    <x v="0"/>
    <s v="não"/>
    <s v="2.11.01.07 - Cartório &amp; Escritura"/>
    <m/>
    <s v="Incorporação - Desp Legais, Tributos, Emolumentos"/>
    <s v="Incorporação"/>
  </r>
  <r>
    <s v="Jardins"/>
    <x v="49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3.02.07 - Taxas Municipalidades"/>
    <n v="297.60000000000002"/>
    <d v="2024-01-18T00:00:00"/>
    <s v="CP"/>
    <s v="Pagamento PREFEITURA DA CIDADE DE SÃO PAULO - DAMSP"/>
    <x v="5"/>
    <x v="21"/>
    <x v="98"/>
    <n v="-297.60000000000002"/>
    <n v="0"/>
    <n v="-297.60000000000002"/>
    <x v="19"/>
    <n v="-297.60000000000002"/>
    <n v="297.60000000000002"/>
    <n v="0"/>
    <d v="2024-01-01T00:00:00"/>
    <m/>
    <x v="0"/>
    <s v="não"/>
    <s v="2.13.02.07 - Taxas Municipalidades"/>
    <m/>
    <s v="Incorporação - Desp Legais, Tributos, Emolumentos"/>
    <s v="Incorporação"/>
  </r>
  <r>
    <s v="Jardins"/>
    <x v="5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3.01.06 - Acústica"/>
    <n v="12390"/>
    <d v="2024-01-19T00:00:00"/>
    <s v="CP"/>
    <s v="Adiantamento ACUSTICA ENGENHARIA S/S"/>
    <x v="0"/>
    <x v="41"/>
    <x v="99"/>
    <n v="-12390"/>
    <n v="0"/>
    <n v="-41422.99"/>
    <x v="35"/>
    <n v="-12390"/>
    <n v="12390"/>
    <n v="0"/>
    <d v="2024-01-01T00:00:00"/>
    <m/>
    <x v="0"/>
    <s v="não"/>
    <s v="2.13.01.06 - Acústica"/>
    <m/>
    <s v="Incorporação - Projetos"/>
    <s v="Incorporação"/>
  </r>
  <r>
    <s v="Jardins"/>
    <x v="5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09.01.01 - (-) Retenção de IR - Terceiros"/>
    <n v="185.85"/>
    <d v="2024-01-19T00:00:00"/>
    <s v="CP"/>
    <s v="Retenção impostos IR 1708 / ACUSTICA ENGENHARIA S/S"/>
    <x v="4"/>
    <x v="42"/>
    <x v="99"/>
    <n v="0"/>
    <n v="185.85"/>
    <n v="-41237.14"/>
    <x v="35"/>
    <n v="185.85"/>
    <n v="185.85"/>
    <n v="0"/>
    <d v="2024-01-01T00:00:00"/>
    <m/>
    <x v="0"/>
    <s v="não"/>
    <s v="2.09.01.01 - (-) Retenção de IR - Terceiros"/>
    <m/>
    <s v="Incorporação - Projetos"/>
    <s v="Incorporação"/>
  </r>
  <r>
    <s v="Jardins"/>
    <x v="5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09.01.04 - (-) Retenção de PIS/Cofins/CSLL - Terceiros"/>
    <n v="576.14"/>
    <d v="2024-01-19T00:00:00"/>
    <s v="CP"/>
    <s v="Retenção impostos CSRF / ACUSTICA ENGENHARIA S/S"/>
    <x v="4"/>
    <x v="43"/>
    <x v="99"/>
    <n v="0"/>
    <n v="576.14"/>
    <n v="-40661"/>
    <x v="35"/>
    <n v="576.14"/>
    <n v="576.14"/>
    <n v="0"/>
    <d v="2024-01-01T00:00:00"/>
    <m/>
    <x v="0"/>
    <s v="não"/>
    <s v="2.09.01.04 - (-) Retenção de PIS/Cofins/CSLL - Terceiros"/>
    <m/>
    <s v="Incorporação - Projetos"/>
    <s v="Incorporação"/>
  </r>
  <r>
    <s v="Jardins"/>
    <x v="5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d v="2024-01-19T00:00:00"/>
    <s v="CP"/>
    <s v="Adiantamento CLEYDE MALUF ALVES"/>
    <x v="0"/>
    <x v="3"/>
    <x v="5"/>
    <n v="-10000"/>
    <n v="0"/>
    <n v="-689014.84"/>
    <x v="3"/>
    <n v="-10000"/>
    <n v="10000"/>
    <n v="0"/>
    <d v="2024-01-01T00:00:00"/>
    <m/>
    <x v="0"/>
    <s v="não"/>
    <s v="2.11.01.04 - Aluguel"/>
    <m/>
    <s v="Terreno - Despesas"/>
    <s v="Terreno"/>
  </r>
  <r>
    <s v="Jardins"/>
    <x v="5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d v="2024-01-19T00:00:00"/>
    <s v="CP"/>
    <s v="Adiantamento ELIANE MALUF ALVES DE LOZIER"/>
    <x v="0"/>
    <x v="4"/>
    <x v="6"/>
    <n v="-10000"/>
    <n v="0"/>
    <n v="-699014.84"/>
    <x v="4"/>
    <n v="-10000"/>
    <n v="10000"/>
    <n v="0"/>
    <d v="2024-01-01T00:00:00"/>
    <m/>
    <x v="0"/>
    <s v="não"/>
    <s v="2.11.01.04 - Aluguel"/>
    <m/>
    <s v="Terreno - Despesas"/>
    <s v="Terreno"/>
  </r>
  <r>
    <s v="Jardins"/>
    <x v="5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4-01-19T00:00:00"/>
    <s v="CP"/>
    <s v="Adiantamento MIRNA MARIA PEDRO"/>
    <x v="0"/>
    <x v="5"/>
    <x v="10"/>
    <n v="-2500"/>
    <n v="0"/>
    <n v="-701514.84"/>
    <x v="5"/>
    <n v="-2500"/>
    <n v="2500"/>
    <n v="0"/>
    <d v="2024-01-01T00:00:00"/>
    <m/>
    <x v="0"/>
    <s v="não"/>
    <s v="2.11.01.01 - Terrenista"/>
    <m/>
    <s v="Terreno - Aquisição"/>
    <s v="Terreno"/>
  </r>
  <r>
    <s v="Jardins"/>
    <x v="5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4-01-19T00:00:00"/>
    <s v="CP"/>
    <s v="Adiantamento MIRNA MARIA PEDRO"/>
    <x v="0"/>
    <x v="5"/>
    <x v="10"/>
    <n v="-2500"/>
    <n v="0"/>
    <n v="-704014.84"/>
    <x v="5"/>
    <n v="-2500"/>
    <n v="2500"/>
    <n v="0"/>
    <d v="2024-01-01T00:00:00"/>
    <m/>
    <x v="0"/>
    <s v="não"/>
    <s v="2.11.01.01 - Terrenista"/>
    <m/>
    <s v="Terreno - Aquisição"/>
    <s v="Terreno"/>
  </r>
  <r>
    <s v="Jardins"/>
    <x v="5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4-01-19T00:00:00"/>
    <s v="CP"/>
    <s v="Adiantamento MIRNA MARIA PEDRO"/>
    <x v="0"/>
    <x v="5"/>
    <x v="10"/>
    <n v="-2500"/>
    <n v="0"/>
    <n v="-706514.84"/>
    <x v="5"/>
    <n v="-2500"/>
    <n v="2500"/>
    <n v="0"/>
    <d v="2024-01-01T00:00:00"/>
    <m/>
    <x v="0"/>
    <s v="não"/>
    <s v="2.11.01.01 - Terrenista"/>
    <m/>
    <s v="Terreno - Aquisição"/>
    <s v="Terreno"/>
  </r>
  <r>
    <s v="Jardins"/>
    <x v="5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4-01-19T00:00:00"/>
    <s v="CP"/>
    <s v="Adiantamento MIRNA MARIA PEDRO"/>
    <x v="0"/>
    <x v="5"/>
    <x v="10"/>
    <n v="-2500"/>
    <n v="0"/>
    <n v="-709014.84"/>
    <x v="5"/>
    <n v="-2500"/>
    <n v="2500"/>
    <n v="0"/>
    <d v="2024-01-01T00:00:00"/>
    <m/>
    <x v="0"/>
    <s v="não"/>
    <s v="2.11.01.01 - Terrenista"/>
    <m/>
    <s v="Terreno - Aquisição"/>
    <s v="Terreno"/>
  </r>
  <r>
    <s v="Jardins"/>
    <x v="5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3.01.12 - Estrutura"/>
    <n v="11700"/>
    <d v="2024-01-19T00:00:00"/>
    <s v="CP"/>
    <s v="Adiantamento NG ENGENHARIA S/C LTDA"/>
    <x v="0"/>
    <x v="44"/>
    <x v="100"/>
    <n v="-11700"/>
    <n v="0"/>
    <n v="-15675.04"/>
    <x v="36"/>
    <n v="-11700"/>
    <n v="11700"/>
    <n v="0"/>
    <d v="2024-01-01T00:00:00"/>
    <m/>
    <x v="0"/>
    <s v="não"/>
    <s v="2.13.01.12 - Estrutura"/>
    <m/>
    <s v="Incorporação - Projetos"/>
    <s v="Incorporação"/>
  </r>
  <r>
    <s v="Jardins"/>
    <x v="5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09.01.01 - (-) Retenção de IR - Terceiros"/>
    <n v="175.5"/>
    <d v="2024-01-19T00:00:00"/>
    <s v="CP"/>
    <s v="Retenção impostos IR 1708 / NG ENGENHARIA S/C LTDA"/>
    <x v="4"/>
    <x v="45"/>
    <x v="100"/>
    <n v="0"/>
    <n v="175.5"/>
    <n v="-15499.54"/>
    <x v="36"/>
    <n v="175.5"/>
    <n v="175.5"/>
    <n v="0"/>
    <d v="2024-01-01T00:00:00"/>
    <m/>
    <x v="0"/>
    <s v="não"/>
    <s v="2.09.01.01 - (-) Retenção de IR - Terceiros"/>
    <m/>
    <s v="Incorporação - Projetos"/>
    <s v="Incorporação"/>
  </r>
  <r>
    <s v="Jardins"/>
    <x v="5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09.01.04 - (-) Retenção de PIS/Cofins/CSLL - Terceiros"/>
    <n v="544.04999999999995"/>
    <d v="2024-01-19T00:00:00"/>
    <s v="CP"/>
    <s v="Retenção impostos CSRF / NG ENGENHARIA S/C LTDA"/>
    <x v="4"/>
    <x v="46"/>
    <x v="100"/>
    <n v="0"/>
    <n v="544.04999999999995"/>
    <n v="-14955.49"/>
    <x v="36"/>
    <n v="544.04999999999995"/>
    <n v="544.04999999999995"/>
    <n v="0"/>
    <d v="2024-01-01T00:00:00"/>
    <m/>
    <x v="0"/>
    <s v="não"/>
    <s v="2.09.01.04 - (-) Retenção de PIS/Cofins/CSLL - Terceiros"/>
    <m/>
    <s v="Incorporação - Projetos"/>
    <s v="Incorporação"/>
  </r>
  <r>
    <s v="Jardins"/>
    <x v="5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1 - OBRA JARDINS"/>
    <s v="2.02.03.04 - Assessoria e Consultoria Contábil"/>
    <n v="207.98"/>
    <d v="2024-01-19T00:00:00"/>
    <s v="CP"/>
    <s v="Adiantamento NOVA CROP - SUPORTE ADMINISTRATIVO LTDA"/>
    <x v="0"/>
    <x v="20"/>
    <x v="101"/>
    <n v="-207.98"/>
    <n v="0"/>
    <n v="-709638.78"/>
    <x v="18"/>
    <n v="-207.98"/>
    <n v="207.98"/>
    <n v="0"/>
    <d v="2024-01-01T00:00:00"/>
    <m/>
    <x v="0"/>
    <s v="não"/>
    <s v="2.02.03.04 - Assessoria e Consultoria Contábil"/>
    <m/>
    <s v="Desp Adm - Assessorias"/>
    <s v="Desp Adm"/>
  </r>
  <r>
    <s v="Jardins"/>
    <x v="5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1 - OBRA JARDINS"/>
    <s v="2.02.03.04 - Assessoria e Consultoria Contábil"/>
    <n v="415.96"/>
    <d v="2024-01-19T00:00:00"/>
    <s v="CP"/>
    <s v="Adiantamento NOVA CROP - SUPORTE ADMINISTRATIVO LTDA"/>
    <x v="0"/>
    <x v="20"/>
    <x v="102"/>
    <n v="-415.96"/>
    <n v="0"/>
    <n v="-709430.8"/>
    <x v="18"/>
    <n v="-415.96"/>
    <n v="415.96"/>
    <n v="0"/>
    <d v="2024-01-01T00:00:00"/>
    <m/>
    <x v="0"/>
    <s v="não"/>
    <s v="2.02.03.04 - Assessoria e Consultoria Contábil"/>
    <m/>
    <s v="Desp Adm - Assessorias"/>
    <s v="Desp Adm"/>
  </r>
  <r>
    <s v="Jardins"/>
    <x v="5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3.01.09 - Ar Condicionado"/>
    <n v="15000"/>
    <d v="2024-01-19T00:00:00"/>
    <s v="CP"/>
    <s v="Adiantamento WILLEM SCHEEPMAKER E ASSOCIADOS LTDA"/>
    <x v="0"/>
    <x v="47"/>
    <x v="103"/>
    <n v="-15000"/>
    <n v="0"/>
    <n v="-29955.49"/>
    <x v="37"/>
    <n v="-15000"/>
    <n v="15000"/>
    <n v="0"/>
    <d v="2024-01-01T00:00:00"/>
    <m/>
    <x v="0"/>
    <s v="não"/>
    <s v="2.13.01.09 - Ar Condicionado"/>
    <m/>
    <s v="Incorporação - Projetos"/>
    <s v="Incorporação"/>
  </r>
  <r>
    <s v="Jardins"/>
    <x v="5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09.01.01 - (-) Retenção de IR - Terceiros"/>
    <n v="225"/>
    <d v="2024-01-19T00:00:00"/>
    <s v="CP"/>
    <s v="Retenção impostos IR 1708 / WILLEM SCHEEPMAKER E ASSOCIADOS LTDA"/>
    <x v="4"/>
    <x v="48"/>
    <x v="103"/>
    <n v="0"/>
    <n v="225"/>
    <n v="-29730.49"/>
    <x v="37"/>
    <n v="225"/>
    <n v="225"/>
    <n v="0"/>
    <d v="2024-01-01T00:00:00"/>
    <m/>
    <x v="0"/>
    <s v="não"/>
    <s v="2.09.01.01 - (-) Retenção de IR - Terceiros"/>
    <m/>
    <s v="Incorporação - Projetos"/>
    <s v="Incorporação"/>
  </r>
  <r>
    <s v="Jardins"/>
    <x v="5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09.01.04 - (-) Retenção de PIS/Cofins/CSLL - Terceiros"/>
    <n v="697.5"/>
    <d v="2024-01-19T00:00:00"/>
    <s v="CP"/>
    <s v="Retenção impostos CSRF / WILLEM SCHEEPMAKER E ASSOCIADOS LTDA"/>
    <x v="4"/>
    <x v="49"/>
    <x v="103"/>
    <n v="0"/>
    <n v="697.5"/>
    <n v="-29032.99"/>
    <x v="37"/>
    <n v="697.5"/>
    <n v="697.5"/>
    <n v="0"/>
    <d v="2024-01-01T00:00:00"/>
    <m/>
    <x v="0"/>
    <s v="não"/>
    <s v="2.09.01.04 - (-) Retenção de PIS/Cofins/CSLL - Terceiros"/>
    <m/>
    <s v="Incorporação - Projetos"/>
    <s v="Incorporação"/>
  </r>
  <r>
    <s v="Jardins"/>
    <x v="51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3.01.14 - Impermeabilização"/>
    <n v="3300"/>
    <d v="2024-01-22T00:00:00"/>
    <s v="CP"/>
    <s v="Adiantamento PROISO PROJETOS E CONSULTORIA LTDA."/>
    <x v="0"/>
    <x v="50"/>
    <x v="104"/>
    <n v="-3300"/>
    <n v="0"/>
    <n v="-43961"/>
    <x v="38"/>
    <n v="-3300"/>
    <n v="3300"/>
    <n v="0"/>
    <d v="2024-01-01T00:00:00"/>
    <m/>
    <x v="0"/>
    <s v="não"/>
    <s v="2.13.01.14 - Impermeabilização"/>
    <m/>
    <s v="Incorporação - Projetos"/>
    <s v="Incorporação"/>
  </r>
  <r>
    <s v="Jardins"/>
    <x v="51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09.01.01 - (-) Retenção de IR - Terceiros"/>
    <n v="49.5"/>
    <d v="2024-01-22T00:00:00"/>
    <s v="CP"/>
    <s v="Retenção impostos IR 1708 / PROISO PROJETOS E CONSULTORIA LTDA."/>
    <x v="4"/>
    <x v="51"/>
    <x v="104"/>
    <n v="0"/>
    <n v="49.5"/>
    <n v="-43911.5"/>
    <x v="38"/>
    <n v="49.5"/>
    <n v="49.5"/>
    <n v="0"/>
    <d v="2024-01-01T00:00:00"/>
    <m/>
    <x v="0"/>
    <s v="não"/>
    <s v="2.09.01.01 - (-) Retenção de IR - Terceiros"/>
    <m/>
    <s v="Incorporação - Projetos"/>
    <s v="Incorporação"/>
  </r>
  <r>
    <s v="Jardins"/>
    <x v="51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09.01.04 - (-) Retenção de PIS/Cofins/CSLL - Terceiros"/>
    <n v="153.44999999999999"/>
    <d v="2024-01-22T00:00:00"/>
    <s v="CP"/>
    <s v="Retenção impostos CSRF / PROISO PROJETOS E CONSULTORIA LTDA."/>
    <x v="4"/>
    <x v="52"/>
    <x v="104"/>
    <n v="0"/>
    <n v="153.44999999999999"/>
    <n v="-43758.05"/>
    <x v="38"/>
    <n v="153.44999999999999"/>
    <n v="153.44999999999999"/>
    <n v="0"/>
    <d v="2024-01-01T00:00:00"/>
    <m/>
    <x v="0"/>
    <s v="não"/>
    <s v="2.09.01.04 - (-) Retenção de PIS/Cofins/CSLL - Terceiros"/>
    <m/>
    <s v="Incorporação - Projetos"/>
    <s v="Incorporação"/>
  </r>
  <r>
    <s v="Jardins"/>
    <x v="52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4 - Aluguel"/>
    <n v="35000"/>
    <d v="2024-01-24T00:00:00"/>
    <s v="CP"/>
    <s v="Adiantamento FRAMA COMERCIO DE MATERIAIS PARA CONSTRUCAO EIRELI"/>
    <x v="0"/>
    <x v="53"/>
    <x v="105"/>
    <n v="-35000"/>
    <n v="0"/>
    <n v="-78758.05"/>
    <x v="39"/>
    <n v="-35000"/>
    <n v="35000"/>
    <n v="0"/>
    <d v="2024-01-01T00:00:00"/>
    <m/>
    <x v="0"/>
    <s v="não"/>
    <s v="2.11.01.04 - Aluguel"/>
    <m/>
    <s v="Terreno - Despesas"/>
    <s v="Terreno"/>
  </r>
  <r>
    <s v="Jardins"/>
    <x v="53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11486.2"/>
    <d v="2024-01-29T00:00:00"/>
    <s v="CP"/>
    <s v="Adiantamento FARDIZ EMPREENDIMENTOS E PARTICIPACOES LTDA"/>
    <x v="0"/>
    <x v="14"/>
    <x v="21"/>
    <n v="-11486.2"/>
    <n v="0"/>
    <n v="-799278.14"/>
    <x v="14"/>
    <n v="-11486.2"/>
    <n v="11486.2"/>
    <n v="0"/>
    <d v="2024-01-01T00:00:00"/>
    <m/>
    <x v="0"/>
    <s v="não"/>
    <s v="2.11.01.01 - Terrenista"/>
    <m/>
    <s v="Terreno - Aquisição"/>
    <s v="Terreno"/>
  </r>
  <r>
    <s v="Jardins"/>
    <x v="53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1846.83"/>
    <d v="2024-01-29T00:00:00"/>
    <s v="CP"/>
    <s v="Adiantamento KELLIE AZAR LEIGHTON"/>
    <x v="0"/>
    <x v="10"/>
    <x v="16"/>
    <n v="-21846.83"/>
    <n v="0"/>
    <n v="-787791.94"/>
    <x v="10"/>
    <n v="-21846.83"/>
    <n v="21846.83"/>
    <n v="0"/>
    <d v="2024-01-01T00:00:00"/>
    <m/>
    <x v="0"/>
    <s v="não"/>
    <s v="2.11.01.01 - Terrenista"/>
    <m/>
    <s v="Terreno - Aquisição"/>
    <s v="Terreno"/>
  </r>
  <r>
    <s v="Jardins"/>
    <x v="53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1846.83"/>
    <d v="2024-01-29T00:00:00"/>
    <s v="CP"/>
    <s v="Adiantamento MARIA DE LOURDES PUPO AZAR"/>
    <x v="0"/>
    <x v="13"/>
    <x v="19"/>
    <n v="-21846.83"/>
    <n v="0"/>
    <n v="-731485.61"/>
    <x v="13"/>
    <n v="-21846.83"/>
    <n v="21846.83"/>
    <n v="0"/>
    <d v="2024-01-01T00:00:00"/>
    <m/>
    <x v="0"/>
    <s v="não"/>
    <s v="2.11.01.01 - Terrenista"/>
    <m/>
    <s v="Terreno - Aquisição"/>
    <s v="Terreno"/>
  </r>
  <r>
    <s v="Jardins"/>
    <x v="53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34459.5"/>
    <d v="2024-01-29T00:00:00"/>
    <s v="CP"/>
    <s v="Adiantamento RENATO RIBEIRO"/>
    <x v="0"/>
    <x v="15"/>
    <x v="22"/>
    <n v="-34459.5"/>
    <n v="0"/>
    <n v="-765945.11"/>
    <x v="15"/>
    <n v="-34459.5"/>
    <n v="34459.5"/>
    <n v="0"/>
    <d v="2024-01-01T00:00:00"/>
    <m/>
    <x v="0"/>
    <s v="não"/>
    <s v="2.11.01.01 - Terrenista"/>
    <m/>
    <s v="Terreno - Aquisição"/>
    <s v="Terreno"/>
  </r>
  <r>
    <s v="Jardins"/>
    <x v="54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10360.33"/>
    <d v="2024-01-30T00:00:00"/>
    <s v="CP"/>
    <s v="Adiantamento FERNANDO CARSINO JARDIM"/>
    <x v="0"/>
    <x v="9"/>
    <x v="15"/>
    <n v="-10360.33"/>
    <n v="0"/>
    <n v="-809638.47"/>
    <x v="9"/>
    <n v="-10360.33"/>
    <n v="10360.33"/>
    <n v="0"/>
    <d v="2024-01-01T00:00:00"/>
    <m/>
    <x v="0"/>
    <s v="não"/>
    <s v="2.11.01.01 - Terrenista"/>
    <m/>
    <s v="Terreno - Aquisição"/>
    <s v="Terreno"/>
  </r>
  <r>
    <s v="Jardins"/>
    <x v="55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04.04.05 - Licenças de Softwares"/>
    <n v="180"/>
    <d v="2024-01-31T00:00:00"/>
    <s v="CP"/>
    <s v="Pagamento COOPERA CERTIFICADORA LTDA"/>
    <x v="5"/>
    <x v="54"/>
    <x v="106"/>
    <n v="-180"/>
    <n v="0"/>
    <n v="-78938.05"/>
    <x v="40"/>
    <n v="-180"/>
    <n v="180"/>
    <n v="0"/>
    <d v="2024-01-01T00:00:00"/>
    <m/>
    <x v="0"/>
    <s v="não"/>
    <s v="2.04.04.05 - Licenças de Softwares"/>
    <m/>
    <s v="Desp Adm - Outras"/>
    <s v="Desp Adm"/>
  </r>
  <r>
    <s v="Jardins"/>
    <x v="56"/>
    <s v="Itaú Centralizadora"/>
    <s v="18593-7"/>
    <s v="não"/>
    <s v="2  SPE's"/>
    <s v="01/02/2024 até 31/05/2024"/>
    <s v="COMPANHIA PROV DE SECURITIZACA"/>
    <s v="18593-7 - Centralizadora"/>
    <n v="0"/>
    <m/>
    <s v="-"/>
    <n v="5"/>
    <d v="2024-02-01T00:00:00"/>
    <m/>
    <s v="SISPAG CIA PROV SECURIT"/>
    <x v="6"/>
    <x v="55"/>
    <x v="107"/>
    <n v="0"/>
    <n v="5"/>
    <m/>
    <x v="41"/>
    <n v="5"/>
    <n v="5"/>
    <n v="0"/>
    <d v="2024-02-01T00:00:00"/>
    <m/>
    <x v="0"/>
    <m/>
    <s v="-"/>
    <m/>
    <s v="Tarifas / Taxas"/>
    <s v="Desp Financeiras"/>
  </r>
  <r>
    <s v="Jardins"/>
    <x v="56"/>
    <s v="Itaú Centralizadora"/>
    <s v="18593-7"/>
    <s v="não"/>
    <s v="2  SPE's"/>
    <s v="01/02/2024 até 31/05/2024"/>
    <s v="COMPANHIA PROV DE SECURITIZACA"/>
    <s v="18593-7 - Centralizadora"/>
    <n v="0"/>
    <m/>
    <s v="-"/>
    <n v="5"/>
    <d v="2024-02-01T00:00:00"/>
    <m/>
    <s v="TAR MANUT CONTA 10/23"/>
    <x v="6"/>
    <x v="56"/>
    <x v="107"/>
    <n v="-5"/>
    <n v="0"/>
    <m/>
    <x v="42"/>
    <n v="-5"/>
    <n v="5"/>
    <n v="0"/>
    <d v="2024-02-01T00:00:00"/>
    <m/>
    <x v="0"/>
    <m/>
    <s v="-"/>
    <m/>
    <s v="Tarifas / Taxas"/>
    <s v="Desp Financeiras"/>
  </r>
  <r>
    <s v="Jardins"/>
    <x v="57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1 - OBRA JARDINS"/>
    <s v="2.02.03.04 - Assessoria e Consultoria Contábil"/>
    <n v="415.96"/>
    <d v="2024-02-02T00:00:00"/>
    <s v="CP"/>
    <s v="Adiantamento NOVA CROP - SUPORTE ADMINISTRATIVO LTDA"/>
    <x v="0"/>
    <x v="20"/>
    <x v="108"/>
    <n v="-415.96"/>
    <n v="0"/>
    <n v="-810054.43"/>
    <x v="18"/>
    <n v="-415.96"/>
    <n v="415.96"/>
    <n v="0"/>
    <d v="2024-02-01T00:00:00"/>
    <m/>
    <x v="0"/>
    <s v="não"/>
    <s v="2.02.03.04 - Assessoria e Consultoria Contábil"/>
    <m/>
    <s v="Desp Adm - Assessorias"/>
    <s v="Desp Adm"/>
  </r>
  <r>
    <s v="Jardins"/>
    <x v="58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x v="0"/>
    <x v="21"/>
    <x v="109"/>
    <n v="-383.8"/>
    <n v="0"/>
    <n v="-81893.149999999994"/>
    <x v="19"/>
    <n v="-383.8"/>
    <n v="383.8"/>
    <n v="0"/>
    <d v="2024-02-01T00:00:00"/>
    <m/>
    <x v="0"/>
    <s v="não"/>
    <s v="2.11.01.07 - Cartório &amp; Escritura"/>
    <m/>
    <s v="Incorporação - Desp Legais, Tributos, Emolumentos"/>
    <s v="Incorporação"/>
  </r>
  <r>
    <s v="Jardins"/>
    <x v="58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x v="0"/>
    <x v="21"/>
    <x v="110"/>
    <n v="-383.8"/>
    <n v="0"/>
    <n v="-81095.399999999994"/>
    <x v="19"/>
    <n v="-383.8"/>
    <n v="383.8"/>
    <n v="0"/>
    <d v="2024-02-01T00:00:00"/>
    <m/>
    <x v="0"/>
    <s v="não"/>
    <s v="2.11.01.07 - Cartório &amp; Escritura"/>
    <m/>
    <s v="Incorporação - Desp Legais, Tributos, Emolumentos"/>
    <s v="Incorporação"/>
  </r>
  <r>
    <s v="Jardins"/>
    <x v="58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x v="0"/>
    <x v="21"/>
    <x v="111"/>
    <n v="-383.8"/>
    <n v="0"/>
    <n v="-86114.95"/>
    <x v="19"/>
    <n v="-383.8"/>
    <n v="383.8"/>
    <n v="0"/>
    <d v="2024-02-01T00:00:00"/>
    <m/>
    <x v="0"/>
    <s v="não"/>
    <s v="2.11.01.07 - Cartório &amp; Escritura"/>
    <m/>
    <s v="Incorporação - Desp Legais, Tributos, Emolumentos"/>
    <s v="Incorporação"/>
  </r>
  <r>
    <s v="Jardins"/>
    <x v="58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x v="0"/>
    <x v="21"/>
    <x v="112"/>
    <n v="-383.8"/>
    <n v="0"/>
    <n v="-87650.15"/>
    <x v="19"/>
    <n v="-383.8"/>
    <n v="383.8"/>
    <n v="0"/>
    <d v="2024-02-01T00:00:00"/>
    <m/>
    <x v="0"/>
    <s v="não"/>
    <s v="2.11.01.07 - Cartório &amp; Escritura"/>
    <m/>
    <s v="Incorporação - Desp Legais, Tributos, Emolumentos"/>
    <s v="Incorporação"/>
  </r>
  <r>
    <s v="Jardins"/>
    <x v="58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x v="0"/>
    <x v="21"/>
    <x v="113"/>
    <n v="-383.8"/>
    <n v="0"/>
    <n v="-88417.75"/>
    <x v="19"/>
    <n v="-383.8"/>
    <n v="383.8"/>
    <n v="0"/>
    <d v="2024-02-01T00:00:00"/>
    <m/>
    <x v="0"/>
    <s v="não"/>
    <s v="2.11.01.07 - Cartório &amp; Escritura"/>
    <m/>
    <s v="Incorporação - Desp Legais, Tributos, Emolumentos"/>
    <s v="Incorporação"/>
  </r>
  <r>
    <s v="Jardins"/>
    <x v="58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x v="0"/>
    <x v="21"/>
    <x v="114"/>
    <n v="-383.8"/>
    <n v="0"/>
    <n v="-81479.199999999997"/>
    <x v="19"/>
    <n v="-383.8"/>
    <n v="383.8"/>
    <n v="0"/>
    <d v="2024-02-01T00:00:00"/>
    <m/>
    <x v="0"/>
    <s v="não"/>
    <s v="2.11.01.07 - Cartório &amp; Escritura"/>
    <m/>
    <s v="Incorporação - Desp Legais, Tributos, Emolumentos"/>
    <s v="Incorporação"/>
  </r>
  <r>
    <s v="Jardins"/>
    <x v="58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x v="0"/>
    <x v="21"/>
    <x v="115"/>
    <n v="-383.8"/>
    <n v="0"/>
    <n v="-88033.95"/>
    <x v="19"/>
    <n v="-383.8"/>
    <n v="383.8"/>
    <n v="0"/>
    <d v="2024-02-01T00:00:00"/>
    <m/>
    <x v="0"/>
    <s v="não"/>
    <s v="2.11.01.07 - Cartório &amp; Escritura"/>
    <m/>
    <s v="Incorporação - Desp Legais, Tributos, Emolumentos"/>
    <s v="Incorporação"/>
  </r>
  <r>
    <s v="Jardins"/>
    <x v="58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x v="0"/>
    <x v="21"/>
    <x v="116"/>
    <n v="-383.8"/>
    <n v="0"/>
    <n v="-86882.55"/>
    <x v="19"/>
    <n v="-383.8"/>
    <n v="383.8"/>
    <n v="0"/>
    <d v="2024-02-01T00:00:00"/>
    <m/>
    <x v="0"/>
    <s v="não"/>
    <s v="2.11.01.07 - Cartório &amp; Escritura"/>
    <m/>
    <s v="Incorporação - Desp Legais, Tributos, Emolumentos"/>
    <s v="Incorporação"/>
  </r>
  <r>
    <s v="Jardins"/>
    <x v="58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x v="0"/>
    <x v="21"/>
    <x v="117"/>
    <n v="-383.8"/>
    <n v="0"/>
    <n v="-83428.350000000006"/>
    <x v="19"/>
    <n v="-383.8"/>
    <n v="383.8"/>
    <n v="0"/>
    <d v="2024-02-01T00:00:00"/>
    <m/>
    <x v="0"/>
    <s v="não"/>
    <s v="2.11.01.07 - Cartório &amp; Escritura"/>
    <m/>
    <s v="Incorporação - Desp Legais, Tributos, Emolumentos"/>
    <s v="Incorporação"/>
  </r>
  <r>
    <s v="Jardins"/>
    <x v="58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x v="0"/>
    <x v="21"/>
    <x v="118"/>
    <n v="-383.8"/>
    <n v="0"/>
    <n v="-85347.35"/>
    <x v="19"/>
    <n v="-383.8"/>
    <n v="383.8"/>
    <n v="0"/>
    <d v="2024-02-01T00:00:00"/>
    <m/>
    <x v="0"/>
    <s v="não"/>
    <s v="2.11.01.07 - Cartório &amp; Escritura"/>
    <m/>
    <s v="Incorporação - Desp Legais, Tributos, Emolumentos"/>
    <s v="Incorporação"/>
  </r>
  <r>
    <s v="Jardins"/>
    <x v="58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x v="0"/>
    <x v="21"/>
    <x v="119"/>
    <n v="-383.8"/>
    <n v="0"/>
    <n v="-88801.55"/>
    <x v="19"/>
    <n v="-383.8"/>
    <n v="383.8"/>
    <n v="0"/>
    <d v="2024-02-01T00:00:00"/>
    <m/>
    <x v="0"/>
    <s v="não"/>
    <s v="2.11.01.07 - Cartório &amp; Escritura"/>
    <m/>
    <s v="Incorporação - Desp Legais, Tributos, Emolumentos"/>
    <s v="Incorporação"/>
  </r>
  <r>
    <s v="Jardins"/>
    <x v="58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x v="0"/>
    <x v="21"/>
    <x v="120"/>
    <n v="-383.8"/>
    <n v="0"/>
    <n v="-87266.35"/>
    <x v="19"/>
    <n v="-383.8"/>
    <n v="383.8"/>
    <n v="0"/>
    <d v="2024-02-01T00:00:00"/>
    <m/>
    <x v="0"/>
    <s v="não"/>
    <s v="2.11.01.07 - Cartório &amp; Escritura"/>
    <m/>
    <s v="Incorporação - Desp Legais, Tributos, Emolumentos"/>
    <s v="Incorporação"/>
  </r>
  <r>
    <s v="Jardins"/>
    <x v="58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x v="0"/>
    <x v="21"/>
    <x v="121"/>
    <n v="-383.8"/>
    <n v="0"/>
    <n v="-89185.35"/>
    <x v="19"/>
    <n v="-383.8"/>
    <n v="383.8"/>
    <n v="0"/>
    <d v="2024-02-01T00:00:00"/>
    <m/>
    <x v="0"/>
    <s v="não"/>
    <s v="2.11.01.07 - Cartório &amp; Escritura"/>
    <m/>
    <s v="Incorporação - Desp Legais, Tributos, Emolumentos"/>
    <s v="Incorporação"/>
  </r>
  <r>
    <s v="Jardins"/>
    <x v="58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x v="0"/>
    <x v="21"/>
    <x v="122"/>
    <n v="-383.8"/>
    <n v="0"/>
    <n v="-83812.149999999994"/>
    <x v="19"/>
    <n v="-383.8"/>
    <n v="383.8"/>
    <n v="0"/>
    <d v="2024-02-01T00:00:00"/>
    <m/>
    <x v="0"/>
    <s v="não"/>
    <s v="2.11.01.07 - Cartório &amp; Escritura"/>
    <m/>
    <s v="Incorporação - Desp Legais, Tributos, Emolumentos"/>
    <s v="Incorporação"/>
  </r>
  <r>
    <s v="Jardins"/>
    <x v="58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x v="0"/>
    <x v="21"/>
    <x v="123"/>
    <n v="-383.8"/>
    <n v="0"/>
    <n v="-84195.95"/>
    <x v="19"/>
    <n v="-383.8"/>
    <n v="383.8"/>
    <n v="0"/>
    <d v="2024-02-01T00:00:00"/>
    <m/>
    <x v="0"/>
    <s v="não"/>
    <s v="2.11.01.07 - Cartório &amp; Escritura"/>
    <m/>
    <s v="Incorporação - Desp Legais, Tributos, Emolumentos"/>
    <s v="Incorporação"/>
  </r>
  <r>
    <s v="Jardins"/>
    <x v="58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x v="0"/>
    <x v="21"/>
    <x v="124"/>
    <n v="-383.8"/>
    <n v="0"/>
    <n v="-86498.75"/>
    <x v="19"/>
    <n v="-383.8"/>
    <n v="383.8"/>
    <n v="0"/>
    <d v="2024-02-01T00:00:00"/>
    <m/>
    <x v="0"/>
    <s v="não"/>
    <s v="2.11.01.07 - Cartório &amp; Escritura"/>
    <m/>
    <s v="Incorporação - Desp Legais, Tributos, Emolumentos"/>
    <s v="Incorporação"/>
  </r>
  <r>
    <s v="Jardins"/>
    <x v="58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x v="0"/>
    <x v="21"/>
    <x v="125"/>
    <n v="-383.8"/>
    <n v="0"/>
    <n v="-82276.95"/>
    <x v="19"/>
    <n v="-383.8"/>
    <n v="383.8"/>
    <n v="0"/>
    <d v="2024-02-01T00:00:00"/>
    <m/>
    <x v="0"/>
    <s v="não"/>
    <s v="2.11.01.07 - Cartório &amp; Escritura"/>
    <m/>
    <s v="Incorporação - Desp Legais, Tributos, Emolumentos"/>
    <s v="Incorporação"/>
  </r>
  <r>
    <s v="Jardins"/>
    <x v="58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x v="0"/>
    <x v="21"/>
    <x v="126"/>
    <n v="-383.8"/>
    <n v="0"/>
    <n v="-82660.75"/>
    <x v="19"/>
    <n v="-383.8"/>
    <n v="383.8"/>
    <n v="0"/>
    <d v="2024-02-01T00:00:00"/>
    <m/>
    <x v="0"/>
    <s v="não"/>
    <s v="2.11.01.07 - Cartório &amp; Escritura"/>
    <m/>
    <s v="Incorporação - Desp Legais, Tributos, Emolumentos"/>
    <s v="Incorporação"/>
  </r>
  <r>
    <s v="Jardins"/>
    <x v="58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x v="0"/>
    <x v="21"/>
    <x v="127"/>
    <n v="-383.8"/>
    <n v="0"/>
    <n v="-84579.75"/>
    <x v="19"/>
    <n v="-383.8"/>
    <n v="383.8"/>
    <n v="0"/>
    <d v="2024-02-01T00:00:00"/>
    <m/>
    <x v="0"/>
    <s v="não"/>
    <s v="2.11.01.07 - Cartório &amp; Escritura"/>
    <m/>
    <s v="Incorporação - Desp Legais, Tributos, Emolumentos"/>
    <s v="Incorporação"/>
  </r>
  <r>
    <s v="Jardins"/>
    <x v="58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x v="0"/>
    <x v="21"/>
    <x v="128"/>
    <n v="-383.8"/>
    <n v="0"/>
    <n v="-83044.55"/>
    <x v="19"/>
    <n v="-383.8"/>
    <n v="383.8"/>
    <n v="0"/>
    <d v="2024-02-01T00:00:00"/>
    <m/>
    <x v="0"/>
    <s v="não"/>
    <s v="2.11.01.07 - Cartório &amp; Escritura"/>
    <m/>
    <s v="Incorporação - Desp Legais, Tributos, Emolumentos"/>
    <s v="Incorporação"/>
  </r>
  <r>
    <s v="Jardins"/>
    <x v="58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x v="0"/>
    <x v="21"/>
    <x v="129"/>
    <n v="-383.8"/>
    <n v="0"/>
    <n v="-79352"/>
    <x v="19"/>
    <n v="-383.8"/>
    <n v="383.8"/>
    <n v="0"/>
    <d v="2024-02-01T00:00:00"/>
    <m/>
    <x v="0"/>
    <s v="não"/>
    <s v="2.11.01.07 - Cartório &amp; Escritura"/>
    <m/>
    <s v="Incorporação - Desp Legais, Tributos, Emolumentos"/>
    <s v="Incorporação"/>
  </r>
  <r>
    <s v="Jardins"/>
    <x v="58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x v="0"/>
    <x v="21"/>
    <x v="130"/>
    <n v="-383.8"/>
    <n v="0"/>
    <n v="-85731.15"/>
    <x v="19"/>
    <n v="-383.8"/>
    <n v="383.8"/>
    <n v="0"/>
    <d v="2024-02-01T00:00:00"/>
    <m/>
    <x v="0"/>
    <s v="não"/>
    <s v="2.11.01.07 - Cartório &amp; Escritura"/>
    <m/>
    <s v="Incorporação - Desp Legais, Tributos, Emolumentos"/>
    <s v="Incorporação"/>
  </r>
  <r>
    <s v="Jardins"/>
    <x v="58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x v="0"/>
    <x v="21"/>
    <x v="131"/>
    <n v="-383.8"/>
    <n v="0"/>
    <n v="-89952.95"/>
    <x v="19"/>
    <n v="-383.8"/>
    <n v="383.8"/>
    <n v="0"/>
    <d v="2024-02-01T00:00:00"/>
    <m/>
    <x v="0"/>
    <s v="não"/>
    <s v="2.11.01.07 - Cartório &amp; Escritura"/>
    <m/>
    <s v="Incorporação - Desp Legais, Tributos, Emolumentos"/>
    <s v="Incorporação"/>
  </r>
  <r>
    <s v="Jardins"/>
    <x v="58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x v="0"/>
    <x v="21"/>
    <x v="132"/>
    <n v="-383.8"/>
    <n v="0"/>
    <n v="-84963.55"/>
    <x v="19"/>
    <n v="-383.8"/>
    <n v="383.8"/>
    <n v="0"/>
    <d v="2024-02-01T00:00:00"/>
    <m/>
    <x v="0"/>
    <s v="não"/>
    <s v="2.11.01.07 - Cartório &amp; Escritura"/>
    <m/>
    <s v="Incorporação - Desp Legais, Tributos, Emolumentos"/>
    <s v="Incorporação"/>
  </r>
  <r>
    <s v="Jardins"/>
    <x v="58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x v="0"/>
    <x v="21"/>
    <x v="133"/>
    <n v="-383.8"/>
    <n v="0"/>
    <n v="-80711.600000000006"/>
    <x v="19"/>
    <n v="-383.8"/>
    <n v="383.8"/>
    <n v="0"/>
    <d v="2024-02-01T00:00:00"/>
    <m/>
    <x v="0"/>
    <s v="não"/>
    <s v="2.11.01.07 - Cartório &amp; Escritura"/>
    <m/>
    <s v="Incorporação - Desp Legais, Tributos, Emolumentos"/>
    <s v="Incorporação"/>
  </r>
  <r>
    <s v="Jardins"/>
    <x v="58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x v="0"/>
    <x v="21"/>
    <x v="134"/>
    <n v="-383.8"/>
    <n v="0"/>
    <n v="-89569.15"/>
    <x v="19"/>
    <n v="-383.8"/>
    <n v="383.8"/>
    <n v="0"/>
    <d v="2024-02-01T00:00:00"/>
    <m/>
    <x v="0"/>
    <s v="não"/>
    <s v="2.11.01.07 - Cartório &amp; Escritura"/>
    <m/>
    <s v="Incorporação - Desp Legais, Tributos, Emolumentos"/>
    <s v="Incorporação"/>
  </r>
  <r>
    <s v="Jardins"/>
    <x v="58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2.07 - Taxas Municipalidade"/>
    <n v="30.15"/>
    <d v="2024-02-05T00:00:00"/>
    <s v="CP"/>
    <s v="Adiantamento SABESP-COMPANHIA DE SANEAMENTO BASICO DO ESTADO DE SAO PAULO."/>
    <x v="0"/>
    <x v="57"/>
    <x v="135"/>
    <n v="-30.15"/>
    <n v="0"/>
    <n v="-81509.350000000006"/>
    <x v="43"/>
    <n v="-30.15"/>
    <n v="30.15"/>
    <n v="0"/>
    <d v="2024-02-01T00:00:00"/>
    <m/>
    <x v="0"/>
    <s v="não"/>
    <s v="2.11.02.07 - Taxas Municipalidade"/>
    <m/>
    <s v="Terreno - Despesas"/>
    <s v="Terreno"/>
  </r>
  <r>
    <s v="Jardins"/>
    <x v="58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2.07 - Taxas Municipalidade"/>
    <n v="30.15"/>
    <d v="2024-02-05T00:00:00"/>
    <s v="CP"/>
    <s v="Adiantamento SABESP-COMPANHIA DE SANEAMENTO BASICO DO ESTADO DE SAO PAULO."/>
    <x v="0"/>
    <x v="57"/>
    <x v="136"/>
    <n v="-30.15"/>
    <n v="0"/>
    <n v="-78968.2"/>
    <x v="43"/>
    <n v="-30.15"/>
    <n v="30.15"/>
    <n v="0"/>
    <d v="2024-02-01T00:00:00"/>
    <m/>
    <x v="0"/>
    <s v="não"/>
    <s v="2.11.02.07 - Taxas Municipalidade"/>
    <m/>
    <s v="Terreno - Despesas"/>
    <s v="Terreno"/>
  </r>
  <r>
    <s v="Jardins"/>
    <x v="58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2.07 - Taxas Municipalidade"/>
    <n v="975.8"/>
    <d v="2024-02-05T00:00:00"/>
    <s v="CP"/>
    <s v="Adiantamento SABESP-COMPANHIA DE SANEAMENTO BASICO DO ESTADO DE SAO PAULO."/>
    <x v="0"/>
    <x v="57"/>
    <x v="137"/>
    <n v="-975.8"/>
    <n v="0"/>
    <n v="-80327.8"/>
    <x v="43"/>
    <n v="-975.8"/>
    <n v="975.8"/>
    <n v="0"/>
    <d v="2024-02-01T00:00:00"/>
    <m/>
    <x v="0"/>
    <s v="não"/>
    <s v="2.11.02.07 - Taxas Municipalidade"/>
    <m/>
    <s v="Terreno - Despesas"/>
    <s v="Terreno"/>
  </r>
  <r>
    <s v="Jardins"/>
    <x v="59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74.95"/>
    <d v="2024-02-08T00:00:00"/>
    <s v="BC"/>
    <s v="Pagamento TARIFA MANUTENCAO C/C TAR.MANUT.C/C"/>
    <x v="5"/>
    <x v="38"/>
    <x v="138"/>
    <n v="-74.95"/>
    <n v="0"/>
    <n v="846.16"/>
    <x v="32"/>
    <n v="-74.95"/>
    <n v="74.95"/>
    <n v="0"/>
    <d v="2024-02-01T00:00:00"/>
    <m/>
    <x v="0"/>
    <s v="não"/>
    <s v="2.20.01.07 - Tarifas Bancarias"/>
    <m/>
    <s v="Tarifas / Taxas"/>
    <s v="Desp Financeiras"/>
  </r>
  <r>
    <s v="Jardins"/>
    <x v="6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5000"/>
    <d v="2024-02-20T00:00:00"/>
    <s v="CP"/>
    <s v="Adiantamento CLEYDE MALUF ALVES"/>
    <x v="0"/>
    <x v="3"/>
    <x v="5"/>
    <n v="-15000"/>
    <n v="0"/>
    <n v="-825054.43"/>
    <x v="3"/>
    <n v="-15000"/>
    <n v="15000"/>
    <n v="0"/>
    <d v="2024-02-01T00:00:00"/>
    <m/>
    <x v="0"/>
    <s v="não"/>
    <s v="2.11.01.04 - Aluguel"/>
    <m/>
    <s v="Terreno - Despesas"/>
    <s v="Terreno"/>
  </r>
  <r>
    <s v="Jardins"/>
    <x v="6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3.01.29 - Plotagem"/>
    <n v="147.24"/>
    <d v="2024-02-20T00:00:00"/>
    <s v="CP"/>
    <s v="Adiantamento DAVINCI BUREAU DE IMPRESSOES LTDA"/>
    <x v="0"/>
    <x v="58"/>
    <x v="139"/>
    <n v="-147.24"/>
    <n v="0"/>
    <n v="-90100.19"/>
    <x v="44"/>
    <n v="-147.24"/>
    <n v="147.24"/>
    <n v="0"/>
    <d v="2024-02-01T00:00:00"/>
    <m/>
    <x v="0"/>
    <s v="não"/>
    <s v="2.13.01.29 - Plotagem"/>
    <m/>
    <s v="Incorporação - Projetos"/>
    <s v="Incorporação"/>
  </r>
  <r>
    <s v="Jardins"/>
    <x v="6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d v="2024-02-20T00:00:00"/>
    <s v="CP"/>
    <s v="Adiantamento ELIANE MALUF ALVES DE LOZIER"/>
    <x v="0"/>
    <x v="4"/>
    <x v="6"/>
    <n v="-10000"/>
    <n v="0"/>
    <n v="-835054.43"/>
    <x v="4"/>
    <n v="-10000"/>
    <n v="10000"/>
    <n v="0"/>
    <d v="2024-02-01T00:00:00"/>
    <m/>
    <x v="0"/>
    <s v="não"/>
    <s v="2.11.01.04 - Aluguel"/>
    <m/>
    <s v="Terreno - Despesas"/>
    <s v="Terreno"/>
  </r>
  <r>
    <s v="Jardins"/>
    <x v="6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4-02-20T00:00:00"/>
    <s v="CP"/>
    <s v="Adiantamento MIRNA MARIA PEDRO"/>
    <x v="0"/>
    <x v="5"/>
    <x v="10"/>
    <n v="-2500"/>
    <n v="0"/>
    <n v="-837554.43"/>
    <x v="5"/>
    <n v="-2500"/>
    <n v="2500"/>
    <n v="0"/>
    <d v="2024-02-01T00:00:00"/>
    <m/>
    <x v="0"/>
    <s v="não"/>
    <s v="2.11.01.01 - Terrenista"/>
    <m/>
    <s v="Terreno - Aquisição"/>
    <s v="Terreno"/>
  </r>
  <r>
    <s v="Jardins"/>
    <x v="6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4-02-20T00:00:00"/>
    <s v="CP"/>
    <s v="Adiantamento MIRNA MARIA PEDRO"/>
    <x v="0"/>
    <x v="5"/>
    <x v="10"/>
    <n v="-2500"/>
    <n v="0"/>
    <n v="-840054.43"/>
    <x v="5"/>
    <n v="-2500"/>
    <n v="2500"/>
    <n v="0"/>
    <d v="2024-02-01T00:00:00"/>
    <m/>
    <x v="0"/>
    <s v="não"/>
    <s v="2.11.01.01 - Terrenista"/>
    <m/>
    <s v="Terreno - Aquisição"/>
    <s v="Terreno"/>
  </r>
  <r>
    <s v="Jardins"/>
    <x v="6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4-02-20T00:00:00"/>
    <s v="CP"/>
    <s v="Adiantamento MIRNA MARIA PEDRO"/>
    <x v="0"/>
    <x v="5"/>
    <x v="10"/>
    <n v="-2500"/>
    <n v="0"/>
    <n v="-842554.43"/>
    <x v="5"/>
    <n v="-2500"/>
    <n v="2500"/>
    <n v="0"/>
    <d v="2024-02-01T00:00:00"/>
    <m/>
    <x v="0"/>
    <s v="não"/>
    <s v="2.11.01.01 - Terrenista"/>
    <m/>
    <s v="Terreno - Aquisição"/>
    <s v="Terreno"/>
  </r>
  <r>
    <s v="Jardins"/>
    <x v="6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4-02-20T00:00:00"/>
    <s v="CP"/>
    <s v="Adiantamento MIRNA MARIA PEDRO"/>
    <x v="0"/>
    <x v="5"/>
    <x v="10"/>
    <n v="-2500"/>
    <n v="0"/>
    <n v="-845054.43"/>
    <x v="5"/>
    <n v="-2500"/>
    <n v="2500"/>
    <n v="0"/>
    <d v="2024-02-01T00:00:00"/>
    <m/>
    <x v="0"/>
    <s v="não"/>
    <s v="2.11.01.01 - Terrenista"/>
    <m/>
    <s v="Terreno - Aquisição"/>
    <s v="Terreno"/>
  </r>
  <r>
    <s v="Jardins"/>
    <x v="61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23T00:00:00"/>
    <s v="CP"/>
    <s v="Pagamento PREFEITURA DA CIDADE DE SÃO PAULO - DAMSP"/>
    <x v="5"/>
    <x v="21"/>
    <x v="140"/>
    <n v="-383.8"/>
    <n v="0"/>
    <n v="-90483.99"/>
    <x v="19"/>
    <n v="-383.8"/>
    <n v="383.8"/>
    <n v="0"/>
    <d v="2024-02-01T00:00:00"/>
    <m/>
    <x v="0"/>
    <s v="não"/>
    <s v="2.11.01.07 - Cartório &amp; Escritura"/>
    <m/>
    <s v="Incorporação - Desp Legais, Tributos, Emolumentos"/>
    <s v="Incorporação"/>
  </r>
  <r>
    <s v="Jardins"/>
    <x v="62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3.01.23 - Coordenação e Compatibilização"/>
    <n v="8750"/>
    <d v="2024-02-26T00:00:00"/>
    <s v="CP"/>
    <s v="Adiantamento ESTUDIO FAVO ARQUITETURA LTDA"/>
    <x v="0"/>
    <x v="59"/>
    <x v="141"/>
    <n v="-8750"/>
    <n v="0"/>
    <n v="-108172.14"/>
    <x v="45"/>
    <n v="-8750"/>
    <n v="8750"/>
    <n v="0"/>
    <d v="2024-02-01T00:00:00"/>
    <m/>
    <x v="0"/>
    <s v="não"/>
    <s v="2.13.01.23 - Coordenação e Compatibilização"/>
    <m/>
    <s v="Incorporação - Projetos"/>
    <s v="Incorporação"/>
  </r>
  <r>
    <s v="Jardins"/>
    <x v="62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01.01.11 - IPTU Novos Terrenos"/>
    <n v="8938.15"/>
    <d v="2024-02-26T00:00:00"/>
    <s v="CP"/>
    <s v="Pagamento PREFEITURA DA CIDADE DE SÃO PAULO - DAMSP"/>
    <x v="5"/>
    <x v="21"/>
    <x v="142"/>
    <n v="-8938.15"/>
    <n v="0"/>
    <n v="-99422.14"/>
    <x v="19"/>
    <n v="-8938.15"/>
    <n v="8938.15"/>
    <n v="0"/>
    <d v="2024-02-01T00:00:00"/>
    <m/>
    <x v="0"/>
    <s v="não"/>
    <s v="2.01.01.11 - IPTU Novos Terrenos"/>
    <m/>
    <s v="Terreno - IPTU"/>
    <s v="Terreno"/>
  </r>
  <r>
    <s v="Jardins"/>
    <x v="63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451"/>
    <d v="2024-03-04T00:00:00"/>
    <s v="CP"/>
    <s v="Pagamento CLEYDE MALUF ALVES"/>
    <x v="5"/>
    <x v="3"/>
    <x v="5"/>
    <n v="-451"/>
    <n v="0"/>
    <n v="-845921.39"/>
    <x v="3"/>
    <n v="-451"/>
    <n v="451"/>
    <n v="0"/>
    <d v="2024-03-01T00:00:00"/>
    <m/>
    <x v="0"/>
    <s v="não"/>
    <s v="2.11.01.04 - Aluguel"/>
    <m/>
    <s v="Terreno - Despesas"/>
    <s v="Terreno"/>
  </r>
  <r>
    <s v="Jardins"/>
    <x v="63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451"/>
    <d v="2024-03-04T00:00:00"/>
    <s v="CP"/>
    <s v="Pagamento ELIANE MALUF ALVES DE LOZIER"/>
    <x v="5"/>
    <x v="4"/>
    <x v="6"/>
    <n v="-451"/>
    <n v="0"/>
    <n v="-846372.39"/>
    <x v="4"/>
    <n v="-451"/>
    <n v="451"/>
    <n v="0"/>
    <d v="2024-03-01T00:00:00"/>
    <m/>
    <x v="0"/>
    <s v="não"/>
    <s v="2.11.01.04 - Aluguel"/>
    <m/>
    <s v="Terreno - Despesas"/>
    <s v="Terreno"/>
  </r>
  <r>
    <s v="Jardins"/>
    <x v="63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1 - OBRA JARDINS"/>
    <s v="2.02.03.04 - Assessoria e Consultoria Contábil"/>
    <n v="415.96"/>
    <d v="2024-03-04T00:00:00"/>
    <s v="CP"/>
    <s v="Pagamento NOVA CROP - SUPORTE ADMINISTRATIVO LTDA"/>
    <x v="5"/>
    <x v="20"/>
    <x v="143"/>
    <n v="-415.96"/>
    <n v="0"/>
    <n v="-845470.39"/>
    <x v="18"/>
    <n v="-415.96"/>
    <n v="415.96"/>
    <n v="0"/>
    <d v="2024-03-01T00:00:00"/>
    <m/>
    <x v="0"/>
    <s v="não"/>
    <s v="2.02.03.04 - Assessoria e Consultoria Contábil"/>
    <m/>
    <s v="Desp Adm - Assessorias"/>
    <s v="Desp Adm"/>
  </r>
  <r>
    <s v="Jardins"/>
    <x v="64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6.01.03 - Despesas Diversas"/>
    <n v="436.34"/>
    <d v="2024-03-07T00:00:00"/>
    <s v="CP"/>
    <s v="Adiantamento ASSIMPI- ASSOCIACAO N DOS S S DA MICRO E PEQUENA INDUSTRIA"/>
    <x v="0"/>
    <x v="6"/>
    <x v="144"/>
    <n v="-436.34"/>
    <n v="0"/>
    <n v="-109229.4"/>
    <x v="6"/>
    <n v="-436.34"/>
    <n v="436.34"/>
    <n v="0"/>
    <d v="2024-03-01T00:00:00"/>
    <m/>
    <x v="0"/>
    <s v="não"/>
    <s v="2.16.01.03 - Despesas Diversas"/>
    <m/>
    <s v="Desp Adm - Outras"/>
    <s v="Desp Adm"/>
  </r>
  <r>
    <s v="Jardins"/>
    <x v="64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6.01.03 - Despesas Diversas"/>
    <n v="218.17"/>
    <d v="2024-03-07T00:00:00"/>
    <s v="CP"/>
    <s v="Adiantamento ASSIMPI- ASSOCIACAO N DOS S S DA MICRO E PEQUENA INDUSTRIA"/>
    <x v="0"/>
    <x v="6"/>
    <x v="145"/>
    <n v="-218.17"/>
    <n v="0"/>
    <n v="-108390.31"/>
    <x v="6"/>
    <n v="-218.17"/>
    <n v="218.17"/>
    <n v="0"/>
    <d v="2024-03-01T00:00:00"/>
    <m/>
    <x v="0"/>
    <s v="não"/>
    <s v="2.16.01.03 - Despesas Diversas"/>
    <m/>
    <s v="Desp Adm - Outras"/>
    <s v="Desp Adm"/>
  </r>
  <r>
    <s v="Jardins"/>
    <x v="64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6.01.03 - Despesas Diversas"/>
    <n v="150.99"/>
    <d v="2024-03-07T00:00:00"/>
    <s v="CP"/>
    <s v="Adiantamento ASSIMPI- ASSOCIACAO N DOS S S DA MICRO E PEQUENA INDUSTRIA"/>
    <x v="0"/>
    <x v="6"/>
    <x v="146"/>
    <n v="-150.99"/>
    <n v="0"/>
    <n v="-108793.06"/>
    <x v="6"/>
    <n v="-150.99"/>
    <n v="150.99"/>
    <n v="0"/>
    <d v="2024-03-01T00:00:00"/>
    <m/>
    <x v="0"/>
    <s v="não"/>
    <s v="2.16.01.03 - Despesas Diversas"/>
    <m/>
    <s v="Desp Adm - Outras"/>
    <s v="Desp Adm"/>
  </r>
  <r>
    <s v="Jardins"/>
    <x v="64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6.01.03 - Despesas Diversas"/>
    <n v="251.76"/>
    <d v="2024-03-07T00:00:00"/>
    <s v="CP"/>
    <s v="Adiantamento ASSIMPI- ASSOCIACAO N DOS S S DA MICRO E PEQUENA INDUSTRIA"/>
    <x v="0"/>
    <x v="6"/>
    <x v="147"/>
    <n v="-251.76"/>
    <n v="0"/>
    <n v="-108642.07"/>
    <x v="6"/>
    <n v="-251.76"/>
    <n v="251.76"/>
    <n v="0"/>
    <d v="2024-03-01T00:00:00"/>
    <m/>
    <x v="0"/>
    <s v="não"/>
    <s v="2.16.01.03 - Despesas Diversas"/>
    <m/>
    <s v="Desp Adm - Outras"/>
    <s v="Desp Adm"/>
  </r>
  <r>
    <s v="Jardins"/>
    <x v="64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6.01.03 - Despesas Diversas"/>
    <n v="251.76"/>
    <d v="2024-03-07T00:00:00"/>
    <s v="CP"/>
    <s v="Adiantamento ASSIMPI- ASSOCIACAO N DOS S S DA MICRO E PEQUENA INDUSTRIA"/>
    <x v="0"/>
    <x v="6"/>
    <x v="148"/>
    <n v="-251.76"/>
    <n v="0"/>
    <n v="-109481.16"/>
    <x v="6"/>
    <n v="-251.76"/>
    <n v="251.76"/>
    <n v="0"/>
    <d v="2024-03-01T00:00:00"/>
    <m/>
    <x v="0"/>
    <s v="não"/>
    <s v="2.16.01.03 - Despesas Diversas"/>
    <m/>
    <s v="Desp Adm - Outras"/>
    <s v="Desp Adm"/>
  </r>
  <r>
    <s v="Jardins"/>
    <x v="65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3.02.07 - Taxas Municipalidades"/>
    <n v="2455.56"/>
    <d v="2024-03-08T00:00:00"/>
    <s v="CP"/>
    <s v="Adiantamento PREFEITURA DA CIDADE DE SÃO PAULO - DAMSP"/>
    <x v="0"/>
    <x v="21"/>
    <x v="149"/>
    <n v="-2455.56"/>
    <n v="0"/>
    <n v="-111936.72"/>
    <x v="19"/>
    <n v="-2455.56"/>
    <n v="2455.56"/>
    <n v="0"/>
    <d v="2024-03-01T00:00:00"/>
    <m/>
    <x v="0"/>
    <s v="não"/>
    <s v="2.13.02.07 - Taxas Municipalidades"/>
    <m/>
    <s v="Incorporação - Desp Legais, Tributos, Emolumentos"/>
    <s v="Incorporação"/>
  </r>
  <r>
    <s v="Jardins"/>
    <x v="65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74.95"/>
    <d v="2024-03-08T00:00:00"/>
    <s v="BC"/>
    <s v="Pag. tarifa conta TARIFA MANUTENCAO C/C TAR.MANUT.C/C"/>
    <x v="3"/>
    <x v="38"/>
    <x v="150"/>
    <n v="-74.95"/>
    <n v="0"/>
    <n v="771.21"/>
    <x v="32"/>
    <n v="-74.95"/>
    <n v="74.95"/>
    <n v="0"/>
    <d v="2024-03-01T00:00:00"/>
    <m/>
    <x v="0"/>
    <s v="não"/>
    <s v="2.20.01.07 - Tarifas Bancarias"/>
    <m/>
    <s v="Tarifas / Taxas"/>
    <s v="Desp Financeiras"/>
  </r>
  <r>
    <s v="Jardins"/>
    <x v="66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3.01.18 - Paisagismo"/>
    <n v="61500"/>
    <d v="2024-03-11T00:00:00"/>
    <s v="CP"/>
    <s v="Adiantamento PAISAGISMO E COMERCIO DE PLANTAS ORNAMENTAIS ALEX HANAZAKI LTDA"/>
    <x v="0"/>
    <x v="60"/>
    <x v="151"/>
    <n v="-61500"/>
    <n v="0"/>
    <n v="-173436.72"/>
    <x v="46"/>
    <n v="-61500"/>
    <n v="61500"/>
    <n v="0"/>
    <d v="2024-03-01T00:00:00"/>
    <m/>
    <x v="0"/>
    <s v="não"/>
    <s v="2.13.01.18 - Paisagismo"/>
    <m/>
    <s v="Incorporação - Projetos"/>
    <s v="Incorporação"/>
  </r>
  <r>
    <s v="Jardins"/>
    <x v="66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09.01.01 - (-) Retenção de IR - Terceiros"/>
    <n v="922.5"/>
    <d v="2024-03-11T00:00:00"/>
    <s v="CP"/>
    <s v="Retenção impostos IR 1708 / PAISAGISMO E COMERCIO DE PLANTAS ORNAMENTAIS ALEX HANAZAKI LTDA"/>
    <x v="4"/>
    <x v="61"/>
    <x v="151"/>
    <n v="0"/>
    <n v="922.5"/>
    <n v="-172514.22"/>
    <x v="46"/>
    <n v="922.5"/>
    <n v="922.5"/>
    <n v="0"/>
    <d v="2024-03-01T00:00:00"/>
    <m/>
    <x v="0"/>
    <s v="não"/>
    <s v="2.09.01.01 - (-) Retenção de IR - Terceiros"/>
    <m/>
    <s v="Incorporação - Projetos"/>
    <s v="Incorporação"/>
  </r>
  <r>
    <s v="Jardins"/>
    <x v="66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09.01.04 - (-) Retenção de PIS/Cofins/CSLL - Terceiros"/>
    <n v="2859.75"/>
    <d v="2024-03-11T00:00:00"/>
    <s v="CP"/>
    <s v="Retenção impostos CSRF / PAISAGISMO E COMERCIO DE PLANTAS ORNAMENTAIS ALEX HANAZAKI LTDA"/>
    <x v="4"/>
    <x v="62"/>
    <x v="151"/>
    <n v="0"/>
    <n v="2859.75"/>
    <n v="-169654.47"/>
    <x v="46"/>
    <n v="2859.75"/>
    <n v="2859.75"/>
    <n v="0"/>
    <d v="2024-03-01T00:00:00"/>
    <m/>
    <x v="0"/>
    <s v="não"/>
    <s v="2.09.01.04 - (-) Retenção de PIS/Cofins/CSLL - Terceiros"/>
    <m/>
    <s v="Incorporação - Projetos"/>
    <s v="Incorporação"/>
  </r>
  <r>
    <s v="Jardins"/>
    <x v="67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3.02.07 - Taxas Municipalidades"/>
    <n v="1553"/>
    <d v="2024-03-13T00:00:00"/>
    <s v="CP"/>
    <s v="Pagamento PREFEITURA DA CIDADE DE SÃO PAULO - DAMSP"/>
    <x v="5"/>
    <x v="21"/>
    <x v="152"/>
    <n v="-1553"/>
    <n v="0"/>
    <n v="-171207.47"/>
    <x v="19"/>
    <n v="-1553"/>
    <n v="1553"/>
    <n v="0"/>
    <d v="2024-03-01T00:00:00"/>
    <m/>
    <x v="0"/>
    <s v="não"/>
    <s v="2.13.02.07 - Taxas Municipalidades"/>
    <m/>
    <s v="Incorporação - Desp Legais, Tributos, Emolumentos"/>
    <s v="Incorporação"/>
  </r>
  <r>
    <s v="Jardins"/>
    <x v="68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8.01.02 - Gastos Jurídicos Diversos"/>
    <n v="750"/>
    <d v="2024-03-15T00:00:00"/>
    <s v="CP"/>
    <s v="Pagamento EMERGENCY DOCUMENTACAO IMOBILIARIA EIRELI"/>
    <x v="5"/>
    <x v="63"/>
    <x v="153"/>
    <n v="-750"/>
    <n v="0"/>
    <n v="-99292.5"/>
    <x v="47"/>
    <n v="-750"/>
    <n v="750"/>
    <n v="0"/>
    <d v="2024-03-01T00:00:00"/>
    <m/>
    <x v="0"/>
    <s v="não"/>
    <s v="2.18.01.02 - Gastos Jurídicos Diversos"/>
    <m/>
    <s v="Desp Adm - Assessorias"/>
    <s v="Desp Adm"/>
  </r>
  <r>
    <s v="Jardins"/>
    <x v="68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8.01.02 - Gastos Jurídicos Diversos"/>
    <n v="330"/>
    <d v="2024-03-15T00:00:00"/>
    <s v="CP"/>
    <s v="Pagamento EMERGENCY DOCUMENTACAO IMOBILIARIA EIRELI"/>
    <x v="5"/>
    <x v="63"/>
    <x v="154"/>
    <n v="-330"/>
    <n v="0"/>
    <n v="-99622.5"/>
    <x v="47"/>
    <n v="-330"/>
    <n v="330"/>
    <n v="0"/>
    <d v="2024-03-01T00:00:00"/>
    <m/>
    <x v="0"/>
    <s v="não"/>
    <s v="2.18.01.02 - Gastos Jurídicos Diversos"/>
    <m/>
    <s v="Desp Adm - Assessorias"/>
    <s v="Desp Adm"/>
  </r>
  <r>
    <s v="Jardins"/>
    <x v="68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1.07 - Arquitetura"/>
    <n v="105000"/>
    <d v="2024-03-15T00:00:00"/>
    <s v="CP"/>
    <s v="Pagamento JBA / JONAS BIRGER ARQUITETURA S/S"/>
    <x v="5"/>
    <x v="64"/>
    <x v="155"/>
    <n v="-105000"/>
    <n v="0"/>
    <n v="-105000"/>
    <x v="48"/>
    <n v="-105000"/>
    <n v="105000"/>
    <n v="0"/>
    <d v="2024-03-01T00:00:00"/>
    <m/>
    <x v="0"/>
    <s v="não"/>
    <s v="2.13.01.07 - Arquitetura"/>
    <m/>
    <s v="Incorporação - Projetos"/>
    <s v="Incorporação"/>
  </r>
  <r>
    <s v="Jardins"/>
    <x v="68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1 - (-) Retenção de IR - Terceiros"/>
    <n v="1575"/>
    <d v="2024-03-15T00:00:00"/>
    <s v="CP"/>
    <s v="Retenção impostos IR 1708 / JBA / JONAS BIRGER ARQUITETURA S/S"/>
    <x v="4"/>
    <x v="65"/>
    <x v="155"/>
    <n v="0"/>
    <n v="1575"/>
    <n v="-103425"/>
    <x v="48"/>
    <n v="1575"/>
    <n v="1575"/>
    <n v="0"/>
    <d v="2024-03-01T00:00:00"/>
    <m/>
    <x v="0"/>
    <s v="não"/>
    <s v="2.09.01.01 - (-) Retenção de IR - Terceiros"/>
    <m/>
    <s v="Incorporação - Projetos"/>
    <s v="Incorporação"/>
  </r>
  <r>
    <s v="Jardins"/>
    <x v="68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4 - (-) Retenção de PIS/Cofins/CSLL - Terceiros"/>
    <n v="4882.5"/>
    <d v="2024-03-15T00:00:00"/>
    <s v="CP"/>
    <s v="Retenção impostos CSRF / JBA / JONAS BIRGER ARQUITETURA S/S"/>
    <x v="4"/>
    <x v="66"/>
    <x v="155"/>
    <n v="0"/>
    <n v="4882.5"/>
    <n v="-98542.5"/>
    <x v="48"/>
    <n v="4882.5"/>
    <n v="4882.5"/>
    <n v="0"/>
    <d v="2024-03-01T00:00:00"/>
    <m/>
    <x v="0"/>
    <s v="não"/>
    <s v="2.09.01.04 - (-) Retenção de PIS/Cofins/CSLL - Terceiros"/>
    <m/>
    <s v="Incorporação - Projetos"/>
    <s v="Incorporação"/>
  </r>
  <r>
    <s v="Jardins"/>
    <x v="68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5.01.01 - Entradas de Aportes de Sócios / Investidores"/>
    <n v="130000"/>
    <d v="2024-03-15T00:00:00"/>
    <s v="CR"/>
    <s v="Recebimento NC HOLDING EMPREENDIMENTOS E PARTICIPACOES LTDA"/>
    <x v="2"/>
    <x v="8"/>
    <x v="156"/>
    <n v="0"/>
    <n v="130000"/>
    <n v="30377.5"/>
    <x v="8"/>
    <n v="130000"/>
    <n v="130000"/>
    <n v="0"/>
    <d v="2024-03-01T00:00:00"/>
    <m/>
    <x v="0"/>
    <s v="não"/>
    <s v="1.05.01.01 - Entradas de Aportes de Sócios / Investidores"/>
    <m/>
    <s v="Crédito - NC Holding"/>
    <s v="Aportes"/>
  </r>
  <r>
    <s v="Jardins"/>
    <x v="69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0.01"/>
    <d v="2024-03-18T00:00:00"/>
    <s v="BC"/>
    <s v="Rendimento de aplicação REND PAGO APLIC AUT MAIS"/>
    <x v="7"/>
    <x v="67"/>
    <x v="157"/>
    <n v="0"/>
    <n v="0.01"/>
    <n v="30377.51"/>
    <x v="49"/>
    <n v="0.01"/>
    <n v="0.01"/>
    <n v="0"/>
    <d v="2024-03-01T00:00:00"/>
    <m/>
    <x v="0"/>
    <s v="não"/>
    <s v="1.03.01.01 - Receita de Aplicações Financeiras"/>
    <m/>
    <s v="Rendimento Aplicações"/>
    <s v="Outras Receitas"/>
  </r>
  <r>
    <s v="Jardins"/>
    <x v="69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1.16 - Instalações"/>
    <n v="23800"/>
    <d v="2024-03-18T00:00:00"/>
    <s v="CP"/>
    <s v="Pagamento REWALD ENGENHARIA LTDA"/>
    <x v="5"/>
    <x v="68"/>
    <x v="158"/>
    <n v="-23800"/>
    <n v="0"/>
    <n v="6577.51"/>
    <x v="50"/>
    <n v="-23800"/>
    <n v="23800"/>
    <n v="0"/>
    <d v="2024-03-01T00:00:00"/>
    <m/>
    <x v="0"/>
    <s v="não"/>
    <s v="2.13.01.16 - Instalações"/>
    <m/>
    <s v="Incorporação - Projetos"/>
    <s v="Incorporação"/>
  </r>
  <r>
    <s v="Jardins"/>
    <x v="69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1 - (-) Retenção de IR - Terceiros"/>
    <n v="357"/>
    <d v="2024-03-18T00:00:00"/>
    <s v="CP"/>
    <s v="Retenção impostos IR 1708 / REWALD ENGENHARIA LTDA"/>
    <x v="4"/>
    <x v="69"/>
    <x v="158"/>
    <n v="0"/>
    <n v="357"/>
    <n v="6934.51"/>
    <x v="50"/>
    <n v="357"/>
    <n v="357"/>
    <n v="0"/>
    <d v="2024-03-01T00:00:00"/>
    <m/>
    <x v="0"/>
    <s v="não"/>
    <s v="2.09.01.01 - (-) Retenção de IR - Terceiros"/>
    <m/>
    <s v="Incorporação - Projetos"/>
    <s v="Incorporação"/>
  </r>
  <r>
    <s v="Jardins"/>
    <x v="69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4 - (-) Retenção de PIS/Cofins/CSLL - Terceiros"/>
    <n v="1063.26"/>
    <d v="2024-03-18T00:00:00"/>
    <s v="CP"/>
    <s v="Retenção impostos CSRF / REWALD ENGENHARIA LTDA"/>
    <x v="4"/>
    <x v="70"/>
    <x v="158"/>
    <n v="0"/>
    <n v="1063.26"/>
    <n v="7997.77"/>
    <x v="50"/>
    <n v="1063.26"/>
    <n v="1063.26"/>
    <n v="0"/>
    <d v="2024-03-01T00:00:00"/>
    <m/>
    <x v="0"/>
    <s v="não"/>
    <s v="2.09.01.04 - (-) Retenção de PIS/Cofins/CSLL - Terceiros"/>
    <m/>
    <s v="Incorporação - Projetos"/>
    <s v="Incorporação"/>
  </r>
  <r>
    <s v="Jardins"/>
    <x v="7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1.04 - Laudo de Vizinhança"/>
    <n v="2800"/>
    <d v="2024-03-19T00:00:00"/>
    <s v="CP"/>
    <s v="Pagamento CERTENGE LAUDOS AVALIACOES E PERICIAS LTDA"/>
    <x v="5"/>
    <x v="71"/>
    <x v="159"/>
    <n v="-2800"/>
    <n v="0"/>
    <n v="5197.7700000000004"/>
    <x v="51"/>
    <n v="-2800"/>
    <n v="2800"/>
    <n v="0"/>
    <d v="2024-03-01T00:00:00"/>
    <m/>
    <x v="0"/>
    <s v="não"/>
    <s v="2.13.01.04 - Laudo de Vizinhança"/>
    <m/>
    <s v="Incorporação - Projetos"/>
    <s v="Incorporação"/>
  </r>
  <r>
    <s v="Jardins"/>
    <x v="7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1 - (-) Retenção de IR - Terceiros"/>
    <n v="42"/>
    <d v="2024-03-19T00:00:00"/>
    <s v="CP"/>
    <s v="Retenção impostos IR 1708 / CERTENGE LAUDOS AVALIACOES E PERICIAS LTDA"/>
    <x v="4"/>
    <x v="72"/>
    <x v="159"/>
    <n v="0"/>
    <n v="42"/>
    <n v="5239.7700000000004"/>
    <x v="51"/>
    <n v="42"/>
    <n v="42"/>
    <n v="0"/>
    <d v="2024-03-01T00:00:00"/>
    <m/>
    <x v="0"/>
    <s v="não"/>
    <s v="2.09.01.01 - (-) Retenção de IR - Terceiros"/>
    <m/>
    <s v="Incorporação - Projetos"/>
    <s v="Incorporação"/>
  </r>
  <r>
    <s v="Jardins"/>
    <x v="7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4 - (-) Retenção de PIS/Cofins/CSLL - Terceiros"/>
    <n v="130.19999999999999"/>
    <d v="2024-03-19T00:00:00"/>
    <s v="CP"/>
    <s v="Retenção impostos CSRF / CERTENGE LAUDOS AVALIACOES E PERICIAS LTDA"/>
    <x v="4"/>
    <x v="73"/>
    <x v="159"/>
    <n v="0"/>
    <n v="130.19999999999999"/>
    <n v="5369.97"/>
    <x v="51"/>
    <n v="130.19999999999999"/>
    <n v="130.19999999999999"/>
    <n v="0"/>
    <d v="2024-03-01T00:00:00"/>
    <m/>
    <x v="0"/>
    <s v="não"/>
    <s v="2.09.01.04 - (-) Retenção de PIS/Cofins/CSLL - Terceiros"/>
    <m/>
    <s v="Incorporação - Projetos"/>
    <s v="Incorporação"/>
  </r>
  <r>
    <s v="Jardins"/>
    <x v="7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0.01"/>
    <d v="2024-03-19T00:00:00"/>
    <s v="BC"/>
    <s v="Recebimento REND PAGO APLIC AUT MAIS"/>
    <x v="2"/>
    <x v="67"/>
    <x v="160"/>
    <n v="0"/>
    <n v="0.01"/>
    <n v="5369.98"/>
    <x v="49"/>
    <n v="0.01"/>
    <n v="0.01"/>
    <n v="0"/>
    <d v="2024-03-01T00:00:00"/>
    <m/>
    <x v="0"/>
    <s v="não"/>
    <s v="1.03.01.01 - Receita de Aplicações Financeiras"/>
    <m/>
    <s v="Rendimento Aplicações"/>
    <s v="Outras Receitas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1.01.09 - Custos com Cartórios e Escritura"/>
    <n v="44.41"/>
    <d v="2024-03-20T00:00:00"/>
    <s v="CP"/>
    <s v="Pagamento ASSOCIACAO DOS REGISTRADORES IMOBILIARIOS DE SAO PAULO"/>
    <x v="5"/>
    <x v="74"/>
    <x v="161"/>
    <n v="-44.41"/>
    <n v="0"/>
    <n v="5103.5200000000004"/>
    <x v="52"/>
    <n v="-44.41"/>
    <n v="44.41"/>
    <n v="0"/>
    <d v="2024-03-01T00:00:00"/>
    <m/>
    <x v="0"/>
    <s v="não"/>
    <s v="2.01.01.09 - Custos com Cartórios e Escritura"/>
    <m/>
    <s v="Terreno - Taxas e Emolumentos"/>
    <s v="Terreno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44.41"/>
    <d v="2024-03-20T00:00:00"/>
    <s v="CP"/>
    <s v="Pagamento ASSOCIACAO DOS REGISTRADORES IMOBILIARIOS DE SAO PAULO"/>
    <x v="5"/>
    <x v="74"/>
    <x v="162"/>
    <n v="-44.41"/>
    <n v="0"/>
    <n v="5147.93"/>
    <x v="52"/>
    <n v="-44.41"/>
    <n v="44.41"/>
    <n v="0"/>
    <d v="2024-03-01T00:00:00"/>
    <m/>
    <x v="0"/>
    <s v="não"/>
    <s v="2.11.01.07 - Cartório &amp; Escritura"/>
    <m/>
    <s v="Incorporação - Desp Legais, Tributos, Emolumentos"/>
    <s v="Incorporação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44.41"/>
    <d v="2024-03-20T00:00:00"/>
    <s v="CP"/>
    <s v="Pagamento ASSOCIACAO DOS REGISTRADORES IMOBILIARIOS DE SAO PAULO"/>
    <x v="5"/>
    <x v="74"/>
    <x v="163"/>
    <n v="-44.41"/>
    <n v="0"/>
    <n v="5192.34"/>
    <x v="52"/>
    <n v="-44.41"/>
    <n v="44.41"/>
    <n v="0"/>
    <d v="2024-03-01T00:00:00"/>
    <m/>
    <x v="0"/>
    <s v="não"/>
    <s v="2.11.01.07 - Cartório &amp; Escritura"/>
    <m/>
    <s v="Incorporação - Desp Legais, Tributos, Emolumentos"/>
    <s v="Incorporação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44.41"/>
    <d v="2024-03-20T00:00:00"/>
    <s v="CP"/>
    <s v="Pagamento ASSOCIACAO DOS REGISTRADORES IMOBILIARIOS DE SAO PAULO"/>
    <x v="5"/>
    <x v="74"/>
    <x v="164"/>
    <n v="-44.41"/>
    <n v="0"/>
    <n v="5236.75"/>
    <x v="52"/>
    <n v="-44.41"/>
    <n v="44.41"/>
    <n v="0"/>
    <d v="2024-03-01T00:00:00"/>
    <m/>
    <x v="0"/>
    <s v="não"/>
    <s v="2.11.01.07 - Cartório &amp; Escritura"/>
    <m/>
    <s v="Incorporação - Desp Legais, Tributos, Emolumentos"/>
    <s v="Incorporação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44.41"/>
    <d v="2024-03-20T00:00:00"/>
    <s v="CP"/>
    <s v="Pagamento ASSOCIACAO DOS REGISTRADORES IMOBILIARIOS DE SAO PAULO"/>
    <x v="5"/>
    <x v="74"/>
    <x v="165"/>
    <n v="-44.41"/>
    <n v="0"/>
    <n v="5281.16"/>
    <x v="52"/>
    <n v="-44.41"/>
    <n v="44.41"/>
    <n v="0"/>
    <d v="2024-03-01T00:00:00"/>
    <m/>
    <x v="0"/>
    <s v="não"/>
    <s v="2.11.01.07 - Cartório &amp; Escritura"/>
    <m/>
    <s v="Incorporação - Desp Legais, Tributos, Emolumentos"/>
    <s v="Incorporação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44.41"/>
    <d v="2024-03-20T00:00:00"/>
    <s v="CP"/>
    <s v="Pagamento ASSOCIACAO DOS REGISTRADORES IMOBILIARIOS DE SAO PAULO"/>
    <x v="5"/>
    <x v="74"/>
    <x v="166"/>
    <n v="-44.41"/>
    <n v="0"/>
    <n v="5325.57"/>
    <x v="52"/>
    <n v="-44.41"/>
    <n v="44.41"/>
    <n v="0"/>
    <d v="2024-03-01T00:00:00"/>
    <m/>
    <x v="0"/>
    <s v="não"/>
    <s v="2.11.01.07 - Cartório &amp; Escritura"/>
    <m/>
    <s v="Incorporação - Desp Legais, Tributos, Emolumentos"/>
    <s v="Incorporação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1.01.09 - Custos com Cartórios e Escritura"/>
    <n v="774.84"/>
    <d v="2024-03-20T00:00:00"/>
    <s v="CP"/>
    <s v="Pagamento ASSOCIACAO DOS REGISTRADORES IMOBILIARIOS DE SAO PAULO"/>
    <x v="5"/>
    <x v="74"/>
    <x v="167"/>
    <n v="-774.84"/>
    <n v="0"/>
    <n v="4328.68"/>
    <x v="52"/>
    <n v="-774.84"/>
    <n v="774.84"/>
    <n v="0"/>
    <d v="2024-03-01T00:00:00"/>
    <m/>
    <x v="0"/>
    <s v="não"/>
    <s v="2.01.01.09 - Custos com Cartórios e Escritura"/>
    <m/>
    <s v="Terreno - Taxas e Emolumentos"/>
    <s v="Terreno"/>
  </r>
  <r>
    <s v="Jardins"/>
    <x v="71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451"/>
    <d v="2024-03-20T00:00:00"/>
    <s v="CP"/>
    <s v="Pagamento CLEYDE MALUF ALVES"/>
    <x v="5"/>
    <x v="3"/>
    <x v="5"/>
    <n v="-10451"/>
    <n v="0"/>
    <n v="-856823.39"/>
    <x v="3"/>
    <n v="-10451"/>
    <n v="10451"/>
    <n v="0"/>
    <d v="2024-03-01T00:00:00"/>
    <m/>
    <x v="0"/>
    <s v="não"/>
    <s v="2.11.01.04 - Aluguel"/>
    <m/>
    <s v="Terreno - Despesas"/>
    <s v="Terreno"/>
  </r>
  <r>
    <s v="Jardins"/>
    <x v="71"/>
    <s v="Itaú"/>
    <s v="51562-2"/>
    <s v="não"/>
    <s v="2 - SPE's"/>
    <s v="01/01/2023 até 16/05/2024"/>
    <s v="23 - NETCORP CONSOLACAO INCORPORACAO E EMPREENDIMENTO IMOBILIARIO SPE LTDA"/>
    <s v="51562-2 - CONSOLACAO ITAU"/>
    <m/>
    <m/>
    <s v="2.11.01.04 - Aluguel"/>
    <n v="10451"/>
    <d v="2024-03-20T00:00:00"/>
    <s v="CP"/>
    <s v="Pagamento CLEYDE MALUF ALVES"/>
    <x v="5"/>
    <x v="3"/>
    <x v="5"/>
    <n v="-10451"/>
    <n v="0"/>
    <n v="-856823.39"/>
    <x v="3"/>
    <n v="-10451"/>
    <n v="10451"/>
    <n v="0"/>
    <d v="2024-03-01T00:00:00"/>
    <m/>
    <x v="0"/>
    <s v="não"/>
    <s v="2.11.01.04 - Aluguel"/>
    <m/>
    <s v="Terreno - Despesas"/>
    <s v="Terreno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2.03.01 - Assessoria e Consultoria (Projetos)"/>
    <n v="9500"/>
    <d v="2024-03-20T00:00:00"/>
    <s v="CP"/>
    <s v="Pagamento MZSG SERVICOS ADMINISTRATIVOS EIRELI"/>
    <x v="5"/>
    <x v="75"/>
    <x v="168"/>
    <n v="-9500"/>
    <n v="0"/>
    <n v="-5171.32"/>
    <x v="53"/>
    <n v="-9500"/>
    <n v="9500"/>
    <n v="0"/>
    <d v="2024-03-01T00:00:00"/>
    <m/>
    <x v="0"/>
    <s v="não"/>
    <s v="2.02.03.01 - Assessoria e Consultoria (Projetos)"/>
    <m/>
    <s v="Desp Adm - Outras"/>
    <s v="Desp Adm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5.01.01 - Entradas de Aportes de Sócios / Investidores"/>
    <n v="60000"/>
    <d v="2024-03-20T00:00:00"/>
    <s v="BC"/>
    <s v="Recebimento PIX TRANSF NC HOLD20/03"/>
    <x v="2"/>
    <x v="76"/>
    <x v="169"/>
    <n v="0"/>
    <n v="60000"/>
    <n v="39326.07"/>
    <x v="54"/>
    <n v="60000"/>
    <n v="60000"/>
    <n v="0"/>
    <d v="2024-03-01T00:00:00"/>
    <m/>
    <x v="0"/>
    <s v="não"/>
    <s v="1.05.01.01 - Entradas de Aportes de Sócios / Investidores"/>
    <m/>
    <s v="Crédito - NC Holding"/>
    <s v="Aportes"/>
  </r>
  <r>
    <s v="Jardins"/>
    <x v="71"/>
    <s v="Itaú"/>
    <s v="51562-2"/>
    <s v="não"/>
    <s v="2 - SPE's"/>
    <s v="01/01/2023 até 16/05/2024"/>
    <s v="23 - NETCORP CONSOLACAO INCORPORACAO E EMPREENDIMENTO IMOBILIARIO SPE LTDA"/>
    <s v="51562-2 - CONSOLACAO ITAU"/>
    <n v="0"/>
    <s v="2301 - CONSOLACAO INCORPORAÇÃO"/>
    <s v="2.09.02.04 - Recolhimento de PIS/Cofins/CSLL - Terceiros"/>
    <n v="0.01"/>
    <d v="2024-03-20T00:00:00"/>
    <s v="CP"/>
    <s v="Pagamento Secretaria de Fazenda Federal"/>
    <x v="5"/>
    <x v="2"/>
    <x v="170"/>
    <n v="-0.01"/>
    <n v="0"/>
    <n v="-20673.93"/>
    <x v="2"/>
    <n v="-0.01"/>
    <n v="0.01"/>
    <n v="0"/>
    <d v="2024-03-01T00:00:00"/>
    <m/>
    <x v="0"/>
    <s v="não"/>
    <s v="2.09.02.04 - Recolhimento de PIS/Cofins/CSLL - Terceiros"/>
    <m/>
    <s v="Outros Tributos"/>
    <s v="Outros Tributos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1 - Recolhimento de IRRF - Terceiros"/>
    <n v="49.5"/>
    <d v="2024-03-20T00:00:00"/>
    <s v="CP"/>
    <s v="Pagamento Secretaria de Fazenda Federal"/>
    <x v="5"/>
    <x v="2"/>
    <x v="171"/>
    <n v="-49.5"/>
    <n v="0"/>
    <n v="-16880.830000000002"/>
    <x v="2"/>
    <n v="-49.5"/>
    <n v="49.5"/>
    <n v="0"/>
    <d v="2024-03-01T00:00:00"/>
    <m/>
    <x v="0"/>
    <s v="não"/>
    <s v="2.09.02.01 - Recolhimento de IRRF - Terceiros"/>
    <m/>
    <s v="Outros Tributos"/>
    <s v="Outros Tributos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0.49"/>
    <d v="2024-03-20T00:00:00"/>
    <s v="CP"/>
    <s v="Pagto juros Secretaria de Fazenda Federal"/>
    <x v="1"/>
    <x v="2"/>
    <x v="171"/>
    <n v="-0.49"/>
    <n v="0"/>
    <n v="-16881.32"/>
    <x v="2"/>
    <n v="-0.49"/>
    <n v="0.49"/>
    <n v="0"/>
    <d v="2024-03-01T00:00:00"/>
    <m/>
    <x v="0"/>
    <s v="não"/>
    <s v="2.05.01.07 - Multas, Juros e Correções por Atraso no Pagamento"/>
    <m/>
    <s v="Desp Financeiras"/>
    <s v="Desp Financeiras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4.7300000000000004"/>
    <d v="2024-03-20T00:00:00"/>
    <s v="CP"/>
    <s v="Pagto multa Secretaria de Fazenda Federal"/>
    <x v="8"/>
    <x v="2"/>
    <x v="171"/>
    <n v="-4.7300000000000004"/>
    <n v="0"/>
    <n v="-16886.05"/>
    <x v="2"/>
    <n v="-4.7300000000000004"/>
    <n v="4.7300000000000004"/>
    <n v="0"/>
    <d v="2024-03-01T00:00:00"/>
    <m/>
    <x v="0"/>
    <s v="não"/>
    <s v="2.05.01.07 - Multas, Juros e Correções por Atraso no Pagamento"/>
    <m/>
    <s v="Desp Financeiras"/>
    <s v="Desp Financeiras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4 - Recolhimento de PIS/Cofins/CSLL - Terceiros"/>
    <n v="153.44999999999999"/>
    <d v="2024-03-20T00:00:00"/>
    <s v="CP"/>
    <s v="Pagamento Secretaria de Fazenda Federal"/>
    <x v="5"/>
    <x v="2"/>
    <x v="171"/>
    <n v="-153.44999999999999"/>
    <n v="0"/>
    <n v="-17039.5"/>
    <x v="2"/>
    <n v="-153.44999999999999"/>
    <n v="153.44999999999999"/>
    <n v="0"/>
    <d v="2024-03-01T00:00:00"/>
    <m/>
    <x v="0"/>
    <s v="não"/>
    <s v="2.09.02.04 - Recolhimento de PIS/Cofins/CSLL - Terceiros"/>
    <m/>
    <s v="Outros Tributos"/>
    <s v="Outros Tributos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1.53"/>
    <d v="2024-03-20T00:00:00"/>
    <s v="CP"/>
    <s v="Pagto juros Secretaria de Fazenda Federal"/>
    <x v="1"/>
    <x v="2"/>
    <x v="171"/>
    <n v="-1.53"/>
    <n v="0"/>
    <n v="-17041.03"/>
    <x v="2"/>
    <n v="-1.53"/>
    <n v="1.53"/>
    <n v="0"/>
    <d v="2024-03-01T00:00:00"/>
    <m/>
    <x v="0"/>
    <s v="não"/>
    <s v="2.05.01.07 - Multas, Juros e Correções por Atraso no Pagamento"/>
    <m/>
    <s v="Desp Financeiras"/>
    <s v="Desp Financeiras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14.68"/>
    <d v="2024-03-20T00:00:00"/>
    <s v="CP"/>
    <s v="Pagto multa Secretaria de Fazenda Federal"/>
    <x v="8"/>
    <x v="2"/>
    <x v="171"/>
    <n v="-14.68"/>
    <n v="0"/>
    <n v="-17055.71"/>
    <x v="2"/>
    <n v="-14.68"/>
    <n v="14.68"/>
    <n v="0"/>
    <d v="2024-03-01T00:00:00"/>
    <m/>
    <x v="0"/>
    <s v="não"/>
    <s v="2.05.01.07 - Multas, Juros e Correções por Atraso no Pagamento"/>
    <m/>
    <s v="Desp Financeiras"/>
    <s v="Desp Financeiras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1 - Recolhimento de IRRF - Terceiros"/>
    <n v="175.5"/>
    <d v="2024-03-20T00:00:00"/>
    <s v="CP"/>
    <s v="Pagamento Secretaria de Fazenda Federal"/>
    <x v="5"/>
    <x v="2"/>
    <x v="172"/>
    <n v="-175.5"/>
    <n v="0"/>
    <n v="-19093.71"/>
    <x v="2"/>
    <n v="-175.5"/>
    <n v="175.5"/>
    <n v="0"/>
    <d v="2024-03-01T00:00:00"/>
    <m/>
    <x v="0"/>
    <s v="não"/>
    <s v="2.09.02.01 - Recolhimento de IRRF - Terceiros"/>
    <m/>
    <s v="Outros Tributos"/>
    <s v="Outros Tributos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1.75"/>
    <d v="2024-03-20T00:00:00"/>
    <s v="CP"/>
    <s v="Pagto juros Secretaria de Fazenda Federal"/>
    <x v="1"/>
    <x v="2"/>
    <x v="172"/>
    <n v="-1.75"/>
    <n v="0"/>
    <n v="-19095.46"/>
    <x v="2"/>
    <n v="-1.75"/>
    <n v="1.75"/>
    <n v="0"/>
    <d v="2024-03-01T00:00:00"/>
    <m/>
    <x v="0"/>
    <s v="não"/>
    <s v="2.05.01.07 - Multas, Juros e Correções por Atraso no Pagamento"/>
    <m/>
    <s v="Desp Financeiras"/>
    <s v="Desp Financeiras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16.79"/>
    <d v="2024-03-20T00:00:00"/>
    <s v="CP"/>
    <s v="Pagto multa Secretaria de Fazenda Federal"/>
    <x v="8"/>
    <x v="2"/>
    <x v="172"/>
    <n v="-16.79"/>
    <n v="0"/>
    <n v="-19112.25"/>
    <x v="2"/>
    <n v="-16.79"/>
    <n v="16.79"/>
    <n v="0"/>
    <d v="2024-03-01T00:00:00"/>
    <m/>
    <x v="0"/>
    <s v="não"/>
    <s v="2.05.01.07 - Multas, Juros e Correções por Atraso no Pagamento"/>
    <m/>
    <s v="Desp Financeiras"/>
    <s v="Desp Financeiras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4 - Recolhimento de PIS/Cofins/CSLL - Terceiros"/>
    <n v="544.04999999999995"/>
    <d v="2024-03-20T00:00:00"/>
    <s v="CP"/>
    <s v="Pagamento Secretaria de Fazenda Federal"/>
    <x v="5"/>
    <x v="2"/>
    <x v="172"/>
    <n v="-544.04999999999995"/>
    <n v="0"/>
    <n v="-19656.3"/>
    <x v="2"/>
    <n v="-544.04999999999995"/>
    <n v="544.04999999999995"/>
    <n v="0"/>
    <d v="2024-03-01T00:00:00"/>
    <m/>
    <x v="0"/>
    <s v="não"/>
    <s v="2.09.02.04 - Recolhimento de PIS/Cofins/CSLL - Terceiros"/>
    <m/>
    <s v="Outros Tributos"/>
    <s v="Outros Tributos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5.44"/>
    <d v="2024-03-20T00:00:00"/>
    <s v="CP"/>
    <s v="Pagto juros Secretaria de Fazenda Federal"/>
    <x v="1"/>
    <x v="2"/>
    <x v="172"/>
    <n v="-5.44"/>
    <n v="0"/>
    <n v="-19661.740000000002"/>
    <x v="2"/>
    <n v="-5.44"/>
    <n v="5.44"/>
    <n v="0"/>
    <d v="2024-03-01T00:00:00"/>
    <m/>
    <x v="0"/>
    <s v="não"/>
    <s v="2.05.01.07 - Multas, Juros e Correções por Atraso no Pagamento"/>
    <m/>
    <s v="Desp Financeiras"/>
    <s v="Desp Financeiras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52.06"/>
    <d v="2024-03-20T00:00:00"/>
    <s v="CP"/>
    <s v="Pagto multa Secretaria de Fazenda Federal"/>
    <x v="8"/>
    <x v="2"/>
    <x v="172"/>
    <n v="-52.06"/>
    <n v="0"/>
    <n v="-19713.8"/>
    <x v="2"/>
    <n v="-52.06"/>
    <n v="52.06"/>
    <n v="0"/>
    <d v="2024-03-01T00:00:00"/>
    <m/>
    <x v="0"/>
    <s v="não"/>
    <s v="2.05.01.07 - Multas, Juros e Correções por Atraso no Pagamento"/>
    <m/>
    <s v="Desp Financeiras"/>
    <s v="Desp Financeiras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4 - Recolhimento de PIS/Cofins/CSLL - Terceiros"/>
    <n v="4882.5"/>
    <d v="2024-03-20T00:00:00"/>
    <s v="CP"/>
    <s v="Pagamento Secretaria de Fazenda Federal"/>
    <x v="5"/>
    <x v="2"/>
    <x v="173"/>
    <n v="-4882.5"/>
    <n v="0"/>
    <n v="-11474.08"/>
    <x v="2"/>
    <n v="-4882.5"/>
    <n v="4882.5"/>
    <n v="0"/>
    <d v="2024-03-01T00:00:00"/>
    <m/>
    <x v="0"/>
    <s v="não"/>
    <s v="2.09.02.04 - Recolhimento de PIS/Cofins/CSLL - Terceiros"/>
    <m/>
    <s v="Outros Tributos"/>
    <s v="Outros Tributos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1 - Recolhimento de IRRF - Terceiros"/>
    <n v="1575"/>
    <d v="2024-03-20T00:00:00"/>
    <s v="CP"/>
    <s v="Pagamento Secretaria de Fazenda Federal"/>
    <x v="5"/>
    <x v="2"/>
    <x v="173"/>
    <n v="-1575"/>
    <n v="0"/>
    <n v="-13049.08"/>
    <x v="2"/>
    <n v="-1575"/>
    <n v="1575"/>
    <n v="0"/>
    <d v="2024-03-01T00:00:00"/>
    <m/>
    <x v="0"/>
    <s v="não"/>
    <s v="2.09.02.01 - Recolhimento de IRRF - Terceiros"/>
    <m/>
    <s v="Outros Tributos"/>
    <s v="Outros Tributos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1 - Recolhimento de IRRF - Terceiros"/>
    <n v="922.5"/>
    <d v="2024-03-20T00:00:00"/>
    <s v="CP"/>
    <s v="Pagamento Secretaria de Fazenda Federal"/>
    <x v="5"/>
    <x v="2"/>
    <x v="174"/>
    <n v="-922.5"/>
    <n v="0"/>
    <n v="-13971.58"/>
    <x v="2"/>
    <n v="-922.5"/>
    <n v="922.5"/>
    <n v="0"/>
    <d v="2024-03-01T00:00:00"/>
    <m/>
    <x v="0"/>
    <s v="não"/>
    <s v="2.09.02.01 - Recolhimento de IRRF - Terceiros"/>
    <m/>
    <s v="Outros Tributos"/>
    <s v="Outros Tributos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4 - Recolhimento de PIS/Cofins/CSLL - Terceiros"/>
    <n v="2859.75"/>
    <d v="2024-03-20T00:00:00"/>
    <s v="CP"/>
    <s v="Pagamento Secretaria de Fazenda Federal"/>
    <x v="5"/>
    <x v="2"/>
    <x v="174"/>
    <n v="-2859.75"/>
    <n v="0"/>
    <n v="-16831.330000000002"/>
    <x v="2"/>
    <n v="-2859.75"/>
    <n v="2859.75"/>
    <n v="0"/>
    <d v="2024-03-01T00:00:00"/>
    <m/>
    <x v="0"/>
    <s v="não"/>
    <s v="2.09.02.04 - Recolhimento de PIS/Cofins/CSLL - Terceiros"/>
    <m/>
    <s v="Outros Tributos"/>
    <s v="Outros Tributos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4 - Recolhimento de PIS/Cofins/CSLL - Terceiros"/>
    <n v="1063.26"/>
    <d v="2024-03-20T00:00:00"/>
    <s v="CP"/>
    <s v="Pagamento Secretaria de Fazenda Federal"/>
    <x v="5"/>
    <x v="2"/>
    <x v="175"/>
    <n v="-1063.26"/>
    <n v="0"/>
    <n v="-6234.58"/>
    <x v="2"/>
    <n v="-1063.26"/>
    <n v="1063.26"/>
    <n v="0"/>
    <d v="2024-03-01T00:00:00"/>
    <m/>
    <x v="0"/>
    <s v="não"/>
    <s v="2.09.02.04 - Recolhimento de PIS/Cofins/CSLL - Terceiros"/>
    <m/>
    <s v="Outros Tributos"/>
    <s v="Outros Tributos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1 - Recolhimento de IRRF - Terceiros"/>
    <n v="357"/>
    <d v="2024-03-20T00:00:00"/>
    <s v="CP"/>
    <s v="Pagamento Secretaria de Fazenda Federal"/>
    <x v="5"/>
    <x v="2"/>
    <x v="175"/>
    <n v="-357"/>
    <n v="0"/>
    <n v="-6591.58"/>
    <x v="2"/>
    <n v="-357"/>
    <n v="357"/>
    <n v="0"/>
    <d v="2024-03-01T00:00:00"/>
    <m/>
    <x v="0"/>
    <s v="não"/>
    <s v="2.09.02.01 - Recolhimento de IRRF - Terceiros"/>
    <m/>
    <s v="Outros Tributos"/>
    <s v="Outros Tributos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1 - Recolhimento de IRRF - Terceiros"/>
    <n v="178.5"/>
    <d v="2024-03-20T00:00:00"/>
    <s v="CP"/>
    <s v="Pagamento Secretaria de Fazenda Federal"/>
    <x v="5"/>
    <x v="2"/>
    <x v="176"/>
    <n v="-178.5"/>
    <n v="0"/>
    <n v="-19892.3"/>
    <x v="2"/>
    <n v="-178.5"/>
    <n v="178.5"/>
    <n v="0"/>
    <d v="2024-03-01T00:00:00"/>
    <m/>
    <x v="0"/>
    <s v="não"/>
    <s v="2.09.02.01 - Recolhimento de IRRF - Terceiros"/>
    <m/>
    <s v="Outros Tributos"/>
    <s v="Outros Tributos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4 - Recolhimento de PIS/Cofins/CSLL - Terceiros"/>
    <n v="531.63"/>
    <d v="2024-03-20T00:00:00"/>
    <s v="CP"/>
    <s v="Pagamento Secretaria de Fazenda Federal"/>
    <x v="5"/>
    <x v="2"/>
    <x v="176"/>
    <n v="-531.63"/>
    <n v="0"/>
    <n v="-20423.93"/>
    <x v="2"/>
    <n v="-531.63"/>
    <n v="531.63"/>
    <n v="0"/>
    <d v="2024-03-01T00:00:00"/>
    <m/>
    <x v="0"/>
    <s v="não"/>
    <s v="2.09.02.04 - Recolhimento de PIS/Cofins/CSLL - Terceiros"/>
    <m/>
    <s v="Outros Tributos"/>
    <s v="Outros Tributos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1 - Recolhimento de IRRF - Terceiros"/>
    <n v="185.85"/>
    <d v="2024-03-20T00:00:00"/>
    <s v="CP"/>
    <s v="Pagamento Secretaria de Fazenda Federal"/>
    <x v="5"/>
    <x v="2"/>
    <x v="177"/>
    <n v="-185.85"/>
    <n v="0"/>
    <n v="-18261.560000000001"/>
    <x v="2"/>
    <n v="-185.85"/>
    <n v="185.85"/>
    <n v="0"/>
    <d v="2024-03-01T00:00:00"/>
    <m/>
    <x v="0"/>
    <s v="não"/>
    <s v="2.09.02.01 - Recolhimento de IRRF - Terceiros"/>
    <m/>
    <s v="Outros Tributos"/>
    <s v="Outros Tributos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1.85"/>
    <d v="2024-03-20T00:00:00"/>
    <s v="CP"/>
    <s v="Pagto juros Secretaria de Fazenda Federal"/>
    <x v="1"/>
    <x v="2"/>
    <x v="177"/>
    <n v="-1.85"/>
    <n v="0"/>
    <n v="-18263.41"/>
    <x v="2"/>
    <n v="-1.85"/>
    <n v="1.85"/>
    <n v="0"/>
    <d v="2024-03-01T00:00:00"/>
    <m/>
    <x v="0"/>
    <s v="não"/>
    <s v="2.05.01.07 - Multas, Juros e Correções por Atraso no Pagamento"/>
    <m/>
    <s v="Desp Financeiras"/>
    <s v="Desp Financeiras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17.78"/>
    <d v="2024-03-20T00:00:00"/>
    <s v="CP"/>
    <s v="Pagto multa Secretaria de Fazenda Federal"/>
    <x v="8"/>
    <x v="2"/>
    <x v="177"/>
    <n v="-17.78"/>
    <n v="0"/>
    <n v="-18281.189999999999"/>
    <x v="2"/>
    <n v="-17.78"/>
    <n v="17.78"/>
    <n v="0"/>
    <d v="2024-03-01T00:00:00"/>
    <m/>
    <x v="0"/>
    <s v="não"/>
    <s v="2.05.01.07 - Multas, Juros e Correções por Atraso no Pagamento"/>
    <m/>
    <s v="Desp Financeiras"/>
    <s v="Desp Financeiras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4 - Recolhimento de PIS/Cofins/CSLL - Terceiros"/>
    <n v="576.14"/>
    <d v="2024-03-20T00:00:00"/>
    <s v="CP"/>
    <s v="Pagamento Secretaria de Fazenda Federal"/>
    <x v="5"/>
    <x v="2"/>
    <x v="177"/>
    <n v="-576.14"/>
    <n v="0"/>
    <n v="-18857.330000000002"/>
    <x v="2"/>
    <n v="-576.14"/>
    <n v="576.14"/>
    <n v="0"/>
    <d v="2024-03-01T00:00:00"/>
    <m/>
    <x v="0"/>
    <s v="não"/>
    <s v="2.09.02.04 - Recolhimento de PIS/Cofins/CSLL - Terceiros"/>
    <m/>
    <s v="Outros Tributos"/>
    <s v="Outros Tributos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5.75"/>
    <d v="2024-03-20T00:00:00"/>
    <s v="CP"/>
    <s v="Pagto juros Secretaria de Fazenda Federal"/>
    <x v="1"/>
    <x v="2"/>
    <x v="177"/>
    <n v="-5.75"/>
    <n v="0"/>
    <n v="-18863.080000000002"/>
    <x v="2"/>
    <n v="-5.75"/>
    <n v="5.75"/>
    <n v="0"/>
    <d v="2024-03-01T00:00:00"/>
    <m/>
    <x v="0"/>
    <s v="não"/>
    <s v="2.05.01.07 - Multas, Juros e Correções por Atraso no Pagamento"/>
    <m/>
    <s v="Desp Financeiras"/>
    <s v="Desp Financeiras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55.13"/>
    <d v="2024-03-20T00:00:00"/>
    <s v="CP"/>
    <s v="Pagto multa Secretaria de Fazenda Federal"/>
    <x v="8"/>
    <x v="2"/>
    <x v="177"/>
    <n v="-55.13"/>
    <n v="0"/>
    <n v="-18918.21"/>
    <x v="2"/>
    <n v="-55.13"/>
    <n v="55.13"/>
    <n v="0"/>
    <d v="2024-03-01T00:00:00"/>
    <m/>
    <x v="0"/>
    <s v="não"/>
    <s v="2.05.01.07 - Multas, Juros e Correções por Atraso no Pagamento"/>
    <m/>
    <s v="Desp Financeiras"/>
    <s v="Desp Financeiras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1 - Recolhimento de IRRF - Terceiros"/>
    <n v="225"/>
    <d v="2024-03-20T00:00:00"/>
    <s v="CP"/>
    <s v="Pagamento Secretaria de Fazenda Federal"/>
    <x v="5"/>
    <x v="2"/>
    <x v="178"/>
    <n v="-225"/>
    <n v="0"/>
    <n v="-17280.71"/>
    <x v="2"/>
    <n v="-225"/>
    <n v="225"/>
    <n v="0"/>
    <d v="2024-03-01T00:00:00"/>
    <m/>
    <x v="0"/>
    <s v="não"/>
    <s v="2.09.02.01 - Recolhimento de IRRF - Terceiros"/>
    <m/>
    <s v="Outros Tributos"/>
    <s v="Outros Tributos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2.25"/>
    <d v="2024-03-20T00:00:00"/>
    <s v="CP"/>
    <s v="Pagto juros Secretaria de Fazenda Federal"/>
    <x v="1"/>
    <x v="2"/>
    <x v="178"/>
    <n v="-2.25"/>
    <n v="0"/>
    <n v="-17282.96"/>
    <x v="2"/>
    <n v="-2.25"/>
    <n v="2.25"/>
    <n v="0"/>
    <d v="2024-03-01T00:00:00"/>
    <m/>
    <x v="0"/>
    <s v="não"/>
    <s v="2.05.01.07 - Multas, Juros e Correções por Atraso no Pagamento"/>
    <m/>
    <s v="Desp Financeiras"/>
    <s v="Desp Financeiras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21.53"/>
    <d v="2024-03-20T00:00:00"/>
    <s v="CP"/>
    <s v="Pagto multa Secretaria de Fazenda Federal"/>
    <x v="8"/>
    <x v="2"/>
    <x v="178"/>
    <n v="-21.53"/>
    <n v="0"/>
    <n v="-17304.490000000002"/>
    <x v="2"/>
    <n v="-21.53"/>
    <n v="21.53"/>
    <n v="0"/>
    <d v="2024-03-01T00:00:00"/>
    <m/>
    <x v="0"/>
    <s v="não"/>
    <s v="2.05.01.07 - Multas, Juros e Correções por Atraso no Pagamento"/>
    <m/>
    <s v="Desp Financeiras"/>
    <s v="Desp Financeiras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4 - Recolhimento de PIS/Cofins/CSLL - Terceiros"/>
    <n v="697.5"/>
    <d v="2024-03-20T00:00:00"/>
    <s v="CP"/>
    <s v="Pagamento Secretaria de Fazenda Federal"/>
    <x v="5"/>
    <x v="2"/>
    <x v="178"/>
    <n v="-697.5"/>
    <n v="0"/>
    <n v="-18001.990000000002"/>
    <x v="2"/>
    <n v="-697.5"/>
    <n v="697.5"/>
    <n v="0"/>
    <d v="2024-03-01T00:00:00"/>
    <m/>
    <x v="0"/>
    <s v="não"/>
    <s v="2.09.02.04 - Recolhimento de PIS/Cofins/CSLL - Terceiros"/>
    <m/>
    <s v="Outros Tributos"/>
    <s v="Outros Tributos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6.97"/>
    <d v="2024-03-20T00:00:00"/>
    <s v="CP"/>
    <s v="Pagto juros Secretaria de Fazenda Federal"/>
    <x v="1"/>
    <x v="2"/>
    <x v="178"/>
    <n v="-6.97"/>
    <n v="0"/>
    <n v="-18008.96"/>
    <x v="2"/>
    <n v="-6.97"/>
    <n v="6.97"/>
    <n v="0"/>
    <d v="2024-03-01T00:00:00"/>
    <m/>
    <x v="0"/>
    <s v="não"/>
    <s v="2.05.01.07 - Multas, Juros e Correções por Atraso no Pagamento"/>
    <m/>
    <s v="Desp Financeiras"/>
    <s v="Desp Financeiras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66.75"/>
    <d v="2024-03-20T00:00:00"/>
    <s v="CP"/>
    <s v="Pagto multa Secretaria de Fazenda Federal"/>
    <x v="8"/>
    <x v="2"/>
    <x v="178"/>
    <n v="-66.75"/>
    <n v="0"/>
    <n v="-18075.71"/>
    <x v="2"/>
    <n v="-66.75"/>
    <n v="66.75"/>
    <n v="0"/>
    <d v="2024-03-01T00:00:00"/>
    <m/>
    <x v="0"/>
    <s v="não"/>
    <s v="2.05.01.07 - Multas, Juros e Correções por Atraso no Pagamento"/>
    <m/>
    <s v="Desp Financeiras"/>
    <s v="Desp Financeiras"/>
  </r>
  <r>
    <s v="Jardins"/>
    <x v="7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4 - Recolhimento de PIS/Cofins/CSLL - Terceiros"/>
    <n v="250"/>
    <d v="2024-03-20T00:00:00"/>
    <s v="CP"/>
    <s v="Pagamento Secretaria de Fazenda Federal"/>
    <x v="5"/>
    <x v="2"/>
    <x v="179"/>
    <n v="-250"/>
    <n v="0"/>
    <n v="-20673.93"/>
    <x v="2"/>
    <n v="-250"/>
    <n v="250"/>
    <n v="0"/>
    <d v="2024-03-01T00:00:00"/>
    <m/>
    <x v="0"/>
    <s v="não"/>
    <s v="2.09.02.04 - Recolhimento de PIS/Cofins/CSLL - Terceiros"/>
    <m/>
    <s v="Outros Tributos"/>
    <s v="Outros Tributos"/>
  </r>
  <r>
    <s v="Jardins"/>
    <x v="72"/>
    <s v="Itaú"/>
    <s v="51562-2"/>
    <s v="não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0.04"/>
    <d v="2024-03-21T00:00:00"/>
    <s v="BC"/>
    <s v="Rendimento de aplicação"/>
    <x v="7"/>
    <x v="25"/>
    <x v="170"/>
    <n v="0"/>
    <n v="0.04"/>
    <n v="39192.839999999997"/>
    <x v="23"/>
    <n v="0.04"/>
    <n v="0.04"/>
    <n v="0"/>
    <d v="2024-03-01T00:00:00"/>
    <m/>
    <x v="0"/>
    <s v="não"/>
    <s v="1.03.01.01 - Receita de Aplicações Financeiras"/>
    <m/>
    <s v="Rendimento Aplicações"/>
    <s v="Outras Receitas"/>
  </r>
  <r>
    <s v="Jardins"/>
    <x v="72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44.41"/>
    <d v="2024-03-21T00:00:00"/>
    <s v="CP"/>
    <s v="Pagamento ASSOCIACAO DOS REGISTRADORES IMOBILIARIOS DE SAO PAULO"/>
    <x v="5"/>
    <x v="74"/>
    <x v="180"/>
    <n v="-44.41"/>
    <n v="0"/>
    <n v="39192.839999999997"/>
    <x v="52"/>
    <n v="-44.41"/>
    <n v="44.41"/>
    <n v="0"/>
    <d v="2024-03-01T00:00:00"/>
    <m/>
    <x v="0"/>
    <s v="não"/>
    <s v="2.11.01.07 - Cartório &amp; Escritura"/>
    <m/>
    <s v="Incorporação - Desp Legais, Tributos, Emolumentos"/>
    <s v="Incorporação"/>
  </r>
  <r>
    <s v="Jardins"/>
    <x v="72"/>
    <s v="Itaú"/>
    <s v="51562-2"/>
    <s v="não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44.41"/>
    <d v="2024-03-21T00:00:00"/>
    <s v="CP"/>
    <s v="Pagamento ASSOCIACAO DOS REGISTRADORES IMOBILIARIOS DE SAO PAULO"/>
    <x v="5"/>
    <x v="74"/>
    <x v="180"/>
    <n v="-44.41"/>
    <n v="0"/>
    <n v="39192.839999999997"/>
    <x v="52"/>
    <n v="-44.41"/>
    <n v="44.41"/>
    <n v="0"/>
    <d v="2024-03-01T00:00:00"/>
    <m/>
    <x v="0"/>
    <s v="não"/>
    <s v="2.11.01.07 - Cartório &amp; Escritura"/>
    <m/>
    <s v="Incorporação - Desp Legais, Tributos, Emolumentos"/>
    <s v="Incorporação"/>
  </r>
  <r>
    <s v="Jardins"/>
    <x v="72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44.41"/>
    <d v="2024-03-21T00:00:00"/>
    <s v="CP"/>
    <s v="Pagamento ASSOCIACAO DOS REGISTRADORES IMOBILIARIOS DE SAO PAULO"/>
    <x v="5"/>
    <x v="74"/>
    <x v="181"/>
    <n v="-44.41"/>
    <n v="0"/>
    <n v="39281.660000000003"/>
    <x v="52"/>
    <n v="-44.41"/>
    <n v="44.41"/>
    <n v="0"/>
    <d v="2024-03-01T00:00:00"/>
    <m/>
    <x v="0"/>
    <s v="não"/>
    <s v="2.11.01.07 - Cartório &amp; Escritura"/>
    <m/>
    <s v="Incorporação - Desp Legais, Tributos, Emolumentos"/>
    <s v="Incorporação"/>
  </r>
  <r>
    <s v="Jardins"/>
    <x v="72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44.41"/>
    <d v="2024-03-21T00:00:00"/>
    <s v="CP"/>
    <s v="Pagamento ASSOCIACAO DOS REGISTRADORES IMOBILIARIOS DE SAO PAULO"/>
    <x v="5"/>
    <x v="74"/>
    <x v="182"/>
    <n v="-44.41"/>
    <n v="0"/>
    <n v="39237.25"/>
    <x v="52"/>
    <n v="-44.41"/>
    <n v="44.41"/>
    <n v="0"/>
    <d v="2024-03-01T00:00:00"/>
    <m/>
    <x v="0"/>
    <s v="não"/>
    <s v="2.11.01.07 - Cartório &amp; Escritura"/>
    <m/>
    <s v="Incorporação - Desp Legais, Tributos, Emolumentos"/>
    <s v="Incorporação"/>
  </r>
  <r>
    <s v="Jardins"/>
    <x v="72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5000"/>
    <d v="2024-03-21T00:00:00"/>
    <s v="CP"/>
    <s v="Pagamento CLEYDE MALUF ALVES"/>
    <x v="5"/>
    <x v="3"/>
    <x v="5"/>
    <n v="-5000"/>
    <n v="0"/>
    <n v="-861823.39"/>
    <x v="3"/>
    <n v="-5000"/>
    <n v="5000"/>
    <n v="0"/>
    <d v="2024-03-01T00:00:00"/>
    <m/>
    <x v="0"/>
    <s v="não"/>
    <s v="2.11.01.04 - Aluguel"/>
    <m/>
    <s v="Terreno - Despesas"/>
    <s v="Terreno"/>
  </r>
  <r>
    <s v="Jardins"/>
    <x v="72"/>
    <s v="Itaú"/>
    <s v="51562-2"/>
    <s v="não"/>
    <s v="2 - SPE's"/>
    <s v="01/01/2023 até 16/05/2024"/>
    <s v="23 - NETCORP CONSOLACAO INCORPORACAO E EMPREENDIMENTO IMOBILIARIO SPE LTDA"/>
    <s v="51562-2 - CONSOLACAO ITAU"/>
    <n v="-13822.84"/>
    <s v="2301 - CONSOLACAO INCORPORAÇÃO"/>
    <s v="2.11.01.04 - Aluguel"/>
    <n v="5000"/>
    <d v="2024-03-21T00:00:00"/>
    <s v="CP"/>
    <s v="Pagamento CLEYDE MALUF ALVES"/>
    <x v="5"/>
    <x v="3"/>
    <x v="5"/>
    <n v="-5000"/>
    <n v="0"/>
    <n v="-861823.39"/>
    <x v="3"/>
    <n v="-5000"/>
    <n v="5000"/>
    <n v="0"/>
    <d v="2024-03-01T00:00:00"/>
    <m/>
    <x v="0"/>
    <s v="não"/>
    <s v="2.11.01.04 - Aluguel"/>
    <m/>
    <s v="Terreno - Despesas"/>
    <s v="Terreno"/>
  </r>
  <r>
    <s v="Jardins"/>
    <x v="72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451"/>
    <d v="2024-03-21T00:00:00"/>
    <s v="CP"/>
    <s v="Pagamento ELIANE MALUF ALVES DE LOZIER"/>
    <x v="5"/>
    <x v="4"/>
    <x v="6"/>
    <n v="-10451"/>
    <n v="0"/>
    <n v="-878941.03"/>
    <x v="4"/>
    <n v="-10451"/>
    <n v="10451"/>
    <n v="0"/>
    <d v="2024-03-01T00:00:00"/>
    <m/>
    <x v="0"/>
    <s v="não"/>
    <s v="2.11.01.04 - Aluguel"/>
    <m/>
    <s v="Terreno - Despesas"/>
    <s v="Terreno"/>
  </r>
  <r>
    <s v="Jardins"/>
    <x v="72"/>
    <s v="Itaú"/>
    <s v="51562-2"/>
    <s v="não"/>
    <s v="2 - SPE's"/>
    <s v="01/01/2023 até 16/05/2024"/>
    <s v="23 - NETCORP CONSOLACAO INCORPORACAO E EMPREENDIMENTO IMOBILIARIO SPE LTDA"/>
    <s v="51562-2 - CONSOLACAO ITAU"/>
    <n v="-13822.84"/>
    <s v="2301 - CONSOLACAO INCORPORAÇÃO"/>
    <s v="2.11.01.04 - Aluguel"/>
    <n v="10451"/>
    <d v="2024-03-21T00:00:00"/>
    <s v="CP"/>
    <s v="Pagamento ELIANE MALUF ALVES DE LOZIER"/>
    <x v="5"/>
    <x v="4"/>
    <x v="6"/>
    <n v="-10451"/>
    <n v="0"/>
    <n v="-878941.03"/>
    <x v="4"/>
    <n v="-10451"/>
    <n v="10451"/>
    <n v="0"/>
    <d v="2024-03-01T00:00:00"/>
    <m/>
    <x v="0"/>
    <s v="não"/>
    <s v="2.11.01.04 - Aluguel"/>
    <m/>
    <s v="Terreno - Despesas"/>
    <s v="Terreno"/>
  </r>
  <r>
    <s v="Jardins"/>
    <x v="72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1666.66"/>
    <d v="2024-03-21T00:00:00"/>
    <s v="CP"/>
    <s v="Pagamento MIRNA MARIA PEDRO"/>
    <x v="5"/>
    <x v="5"/>
    <x v="10"/>
    <n v="-1666.66"/>
    <n v="0"/>
    <n v="-863490.05"/>
    <x v="5"/>
    <n v="-1666.66"/>
    <n v="1666.66"/>
    <n v="0"/>
    <d v="2024-03-01T00:00:00"/>
    <m/>
    <x v="0"/>
    <s v="não"/>
    <s v="2.11.01.01 - Terrenista"/>
    <m/>
    <s v="Terreno - Aquisição"/>
    <s v="Terreno"/>
  </r>
  <r>
    <s v="Jardins"/>
    <x v="72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1666.66"/>
    <d v="2024-03-21T00:00:00"/>
    <s v="CP"/>
    <s v="Pagamento MIRNA MARIA PEDRO"/>
    <x v="5"/>
    <x v="5"/>
    <x v="10"/>
    <n v="-1666.66"/>
    <n v="0"/>
    <n v="-865156.71"/>
    <x v="5"/>
    <n v="-1666.66"/>
    <n v="1666.66"/>
    <n v="0"/>
    <d v="2024-03-01T00:00:00"/>
    <m/>
    <x v="0"/>
    <s v="não"/>
    <s v="2.11.01.01 - Terrenista"/>
    <m/>
    <s v="Terreno - Aquisição"/>
    <s v="Terreno"/>
  </r>
  <r>
    <s v="Jardins"/>
    <x v="72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1666.66"/>
    <d v="2024-03-21T00:00:00"/>
    <s v="CP"/>
    <s v="Pagamento MIRNA MARIA PEDRO"/>
    <x v="5"/>
    <x v="5"/>
    <x v="10"/>
    <n v="-1666.66"/>
    <n v="0"/>
    <n v="-866823.37"/>
    <x v="5"/>
    <n v="-1666.66"/>
    <n v="1666.66"/>
    <n v="0"/>
    <d v="2024-03-01T00:00:00"/>
    <m/>
    <x v="0"/>
    <s v="não"/>
    <s v="2.11.01.01 - Terrenista"/>
    <m/>
    <s v="Terreno - Aquisição"/>
    <s v="Terreno"/>
  </r>
  <r>
    <s v="Jardins"/>
    <x v="72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1666.66"/>
    <d v="2024-03-21T00:00:00"/>
    <s v="CP"/>
    <s v="Pagamento MIRNA MARIA PEDRO"/>
    <x v="5"/>
    <x v="5"/>
    <x v="10"/>
    <n v="-1666.66"/>
    <n v="0"/>
    <n v="-868490.03"/>
    <x v="5"/>
    <n v="-1666.66"/>
    <n v="1666.66"/>
    <n v="0"/>
    <d v="2024-03-01T00:00:00"/>
    <m/>
    <x v="0"/>
    <s v="não"/>
    <s v="2.11.01.01 - Terrenista"/>
    <m/>
    <s v="Terreno - Aquisição"/>
    <s v="Terreno"/>
  </r>
  <r>
    <s v="Jardins"/>
    <x v="72"/>
    <s v="Itaú"/>
    <s v="51562-2"/>
    <s v="não"/>
    <s v="2 - SPE's"/>
    <s v="01/01/2023 até 16/05/2024"/>
    <s v="23 - NETCORP CONSOLACAO INCORPORACAO E EMPREENDIMENTO IMOBILIARIO SPE LTDA"/>
    <s v="51562-2 - CONSOLACAO ITAU"/>
    <n v="-13822.84"/>
    <s v="2301 - CONSOLACAO INCORPORAÇÃO"/>
    <s v="2.11.01.01 - Terrenista"/>
    <n v="1666.66"/>
    <d v="2024-03-21T00:00:00"/>
    <s v="CP"/>
    <s v="Pagamento MIRNA MARIA PEDRO"/>
    <x v="5"/>
    <x v="5"/>
    <x v="10"/>
    <n v="-1666.66"/>
    <n v="0"/>
    <n v="-863490.05"/>
    <x v="5"/>
    <n v="-1666.66"/>
    <n v="1666.66"/>
    <n v="0"/>
    <d v="2024-03-01T00:00:00"/>
    <m/>
    <x v="0"/>
    <s v="não"/>
    <s v="2.11.01.01 - Terrenista"/>
    <m/>
    <s v="Terreno - Aquisição"/>
    <s v="Terreno"/>
  </r>
  <r>
    <s v="Jardins"/>
    <x v="72"/>
    <s v="Itaú"/>
    <s v="51562-2"/>
    <s v="não"/>
    <s v="2 - SPE's"/>
    <s v="01/01/2023 até 16/05/2024"/>
    <s v="23 - NETCORP CONSOLACAO INCORPORACAO E EMPREENDIMENTO IMOBILIARIO SPE LTDA"/>
    <s v="51562-2 - CONSOLACAO ITAU"/>
    <n v="-13822.84"/>
    <s v="2301 - CONSOLACAO INCORPORAÇÃO"/>
    <s v="2.11.01.01 - Terrenista"/>
    <n v="1666.66"/>
    <d v="2024-03-21T00:00:00"/>
    <s v="CP"/>
    <s v="Pagamento MIRNA MARIA PEDRO"/>
    <x v="5"/>
    <x v="5"/>
    <x v="10"/>
    <n v="-1666.66"/>
    <n v="0"/>
    <n v="-865156.71"/>
    <x v="5"/>
    <n v="-1666.66"/>
    <n v="1666.66"/>
    <n v="0"/>
    <d v="2024-03-01T00:00:00"/>
    <m/>
    <x v="0"/>
    <s v="não"/>
    <s v="2.11.01.01 - Terrenista"/>
    <m/>
    <s v="Terreno - Aquisição"/>
    <s v="Terreno"/>
  </r>
  <r>
    <s v="Jardins"/>
    <x v="72"/>
    <s v="Itaú"/>
    <s v="51562-2"/>
    <s v="não"/>
    <s v="2 - SPE's"/>
    <s v="01/01/2023 até 16/05/2024"/>
    <s v="23 - NETCORP CONSOLACAO INCORPORACAO E EMPREENDIMENTO IMOBILIARIO SPE LTDA"/>
    <s v="51562-2 - CONSOLACAO ITAU"/>
    <n v="-13822.84"/>
    <s v="2301 - CONSOLACAO INCORPORAÇÃO"/>
    <s v="2.11.01.01 - Terrenista"/>
    <n v="1666.66"/>
    <d v="2024-03-21T00:00:00"/>
    <s v="CP"/>
    <s v="Pagamento MIRNA MARIA PEDRO"/>
    <x v="5"/>
    <x v="5"/>
    <x v="10"/>
    <n v="-1666.66"/>
    <n v="0"/>
    <n v="-866823.37"/>
    <x v="5"/>
    <n v="-1666.66"/>
    <n v="1666.66"/>
    <n v="0"/>
    <d v="2024-03-01T00:00:00"/>
    <m/>
    <x v="0"/>
    <s v="não"/>
    <s v="2.11.01.01 - Terrenista"/>
    <m/>
    <s v="Terreno - Aquisição"/>
    <s v="Terreno"/>
  </r>
  <r>
    <s v="Jardins"/>
    <x v="72"/>
    <s v="Itaú"/>
    <s v="51562-2"/>
    <s v="não"/>
    <s v="2 - SPE's"/>
    <s v="01/01/2023 até 16/05/2024"/>
    <s v="23 - NETCORP CONSOLACAO INCORPORACAO E EMPREENDIMENTO IMOBILIARIO SPE LTDA"/>
    <s v="51562-2 - CONSOLACAO ITAU"/>
    <n v="-13822.84"/>
    <s v="2301 - CONSOLACAO INCORPORAÇÃO"/>
    <s v="2.11.01.01 - Terrenista"/>
    <n v="1666.66"/>
    <d v="2024-03-21T00:00:00"/>
    <s v="CP"/>
    <s v="Pagamento MIRNA MARIA PEDRO"/>
    <x v="5"/>
    <x v="5"/>
    <x v="10"/>
    <n v="-1666.66"/>
    <n v="0"/>
    <n v="-868490.03"/>
    <x v="5"/>
    <n v="-1666.66"/>
    <n v="1666.66"/>
    <n v="0"/>
    <d v="2024-03-01T00:00:00"/>
    <m/>
    <x v="0"/>
    <s v="não"/>
    <s v="2.11.01.01 - Terrenista"/>
    <m/>
    <s v="Terreno - Aquisição"/>
    <s v="Terreno"/>
  </r>
  <r>
    <s v="Jardins"/>
    <x v="73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130.43"/>
    <d v="2024-03-22T00:00:00"/>
    <s v="CP"/>
    <s v="Pagamento ASSOCIACAO DOS REGISTRADORES IMOBILIARIOS DE SAO PAULO"/>
    <x v="5"/>
    <x v="74"/>
    <x v="183"/>
    <n v="-130.43"/>
    <n v="0"/>
    <n v="38929.18"/>
    <x v="52"/>
    <n v="-130.43"/>
    <n v="130.43"/>
    <n v="0"/>
    <d v="2024-03-01T00:00:00"/>
    <m/>
    <x v="0"/>
    <s v="não"/>
    <s v="2.11.01.07 - Cartório &amp; Escritura"/>
    <m/>
    <s v="Incorporação - Desp Legais, Tributos, Emolumentos"/>
    <s v="Incorporação"/>
  </r>
  <r>
    <s v="Jardins"/>
    <x v="73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44.41"/>
    <d v="2024-03-22T00:00:00"/>
    <s v="CP"/>
    <s v="Pagamento ASSOCIACAO DOS REGISTRADORES IMOBILIARIOS DE SAO PAULO"/>
    <x v="5"/>
    <x v="74"/>
    <x v="184"/>
    <n v="-44.41"/>
    <n v="0"/>
    <n v="39059.61"/>
    <x v="52"/>
    <n v="-44.41"/>
    <n v="44.41"/>
    <n v="0"/>
    <d v="2024-03-01T00:00:00"/>
    <m/>
    <x v="0"/>
    <s v="não"/>
    <s v="2.11.01.07 - Cartório &amp; Escritura"/>
    <m/>
    <s v="Incorporação - Desp Legais, Tributos, Emolumentos"/>
    <s v="Incorporação"/>
  </r>
  <r>
    <s v="Jardins"/>
    <x v="73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44.41"/>
    <d v="2024-03-22T00:00:00"/>
    <s v="CP"/>
    <s v="Pagamento ASSOCIACAO DOS REGISTRADORES IMOBILIARIOS DE SAO PAULO"/>
    <x v="5"/>
    <x v="74"/>
    <x v="185"/>
    <n v="-44.41"/>
    <n v="0"/>
    <n v="39148.43"/>
    <x v="52"/>
    <n v="-44.41"/>
    <n v="44.41"/>
    <n v="0"/>
    <d v="2024-03-01T00:00:00"/>
    <m/>
    <x v="0"/>
    <s v="não"/>
    <s v="2.11.01.07 - Cartório &amp; Escritura"/>
    <m/>
    <s v="Incorporação - Desp Legais, Tributos, Emolumentos"/>
    <s v="Incorporação"/>
  </r>
  <r>
    <s v="Jardins"/>
    <x v="73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44.41"/>
    <d v="2024-03-22T00:00:00"/>
    <s v="CP"/>
    <s v="Pagamento ASSOCIACAO DOS REGISTRADORES IMOBILIARIOS DE SAO PAULO"/>
    <x v="5"/>
    <x v="74"/>
    <x v="186"/>
    <n v="-44.41"/>
    <n v="0"/>
    <n v="39104.019999999997"/>
    <x v="52"/>
    <n v="-44.41"/>
    <n v="44.41"/>
    <n v="0"/>
    <d v="2024-03-01T00:00:00"/>
    <m/>
    <x v="0"/>
    <s v="não"/>
    <s v="2.11.01.07 - Cartório &amp; Escritura"/>
    <m/>
    <s v="Incorporação - Desp Legais, Tributos, Emolumentos"/>
    <s v="Incorporação"/>
  </r>
  <r>
    <s v="Jardins"/>
    <x v="74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44.41"/>
    <d v="2024-03-25T00:00:00"/>
    <s v="CP"/>
    <s v="Pagamento ASSOCIACAO DOS REGISTRADORES IMOBILIARIOS DE SAO PAULO"/>
    <x v="5"/>
    <x v="74"/>
    <x v="187"/>
    <n v="-44.41"/>
    <n v="0"/>
    <n v="38884.769999999997"/>
    <x v="52"/>
    <n v="-44.41"/>
    <n v="44.41"/>
    <n v="0"/>
    <d v="2024-03-01T00:00:00"/>
    <m/>
    <x v="0"/>
    <s v="não"/>
    <s v="2.11.01.07 - Cartório &amp; Escritura"/>
    <m/>
    <s v="Incorporação - Desp Legais, Tributos, Emolumentos"/>
    <s v="Incorporação"/>
  </r>
  <r>
    <s v="Jardins"/>
    <x v="75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1.01.09 - Custos com Cartórios e Escritura"/>
    <n v="22.91"/>
    <d v="2024-03-26T00:00:00"/>
    <s v="CP"/>
    <s v="Pagamento ASSOCIACAO DOS REGISTRADORES IMOBILIARIOS DE SAO PAULO"/>
    <x v="5"/>
    <x v="74"/>
    <x v="188"/>
    <n v="-22.91"/>
    <n v="0"/>
    <n v="38795.93"/>
    <x v="52"/>
    <n v="-22.91"/>
    <n v="22.91"/>
    <n v="0"/>
    <d v="2024-03-01T00:00:00"/>
    <m/>
    <x v="0"/>
    <s v="não"/>
    <s v="2.01.01.09 - Custos com Cartórios e Escritura"/>
    <m/>
    <s v="Terreno - Taxas e Emolumentos"/>
    <s v="Terreno"/>
  </r>
  <r>
    <s v="Jardins"/>
    <x v="75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1.01.09 - Custos com Cartórios e Escritura"/>
    <n v="65.930000000000007"/>
    <d v="2024-03-26T00:00:00"/>
    <s v="CP"/>
    <s v="Pagamento ASSOCIACAO DOS REGISTRADORES IMOBILIARIOS DE SAO PAULO"/>
    <x v="5"/>
    <x v="74"/>
    <x v="189"/>
    <n v="-65.930000000000007"/>
    <n v="0"/>
    <n v="38818.839999999997"/>
    <x v="52"/>
    <n v="-65.930000000000007"/>
    <n v="65.930000000000007"/>
    <n v="0"/>
    <d v="2024-03-01T00:00:00"/>
    <m/>
    <x v="0"/>
    <s v="não"/>
    <s v="2.01.01.09 - Custos com Cartórios e Escritura"/>
    <m/>
    <s v="Terreno - Taxas e Emolumentos"/>
    <s v="Terreno"/>
  </r>
  <r>
    <s v="Jardins"/>
    <x v="76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86.08"/>
    <d v="2024-03-28T00:00:00"/>
    <s v="CP"/>
    <s v="Pagamento 13 CARTORIO DE REGISTRO CIVIL DO BUTANTA"/>
    <x v="5"/>
    <x v="77"/>
    <x v="190"/>
    <n v="-86.08"/>
    <n v="0"/>
    <n v="-11316.1"/>
    <x v="55"/>
    <n v="-86.08"/>
    <n v="86.08"/>
    <n v="0"/>
    <d v="2024-03-01T00:00:00"/>
    <m/>
    <x v="0"/>
    <s v="não"/>
    <s v="2.11.01.07 - Cartório &amp; Escritura"/>
    <m/>
    <s v="Incorporação - Desp Legais, Tributos, Emolumentos"/>
    <s v="Incorporação"/>
  </r>
  <r>
    <s v="Jardins"/>
    <x v="76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1.01.09 - Custos com Cartórios e Escritura"/>
    <n v="65.930000000000007"/>
    <d v="2024-03-28T00:00:00"/>
    <s v="CP"/>
    <s v="Pagamento ASSOCIACAO DOS REGISTRADORES IMOBILIARIOS DE SAO PAULO"/>
    <x v="5"/>
    <x v="74"/>
    <x v="191"/>
    <n v="-65.930000000000007"/>
    <n v="0"/>
    <n v="55595.06"/>
    <x v="52"/>
    <n v="-65.930000000000007"/>
    <n v="65.930000000000007"/>
    <n v="0"/>
    <d v="2024-03-01T00:00:00"/>
    <m/>
    <x v="0"/>
    <s v="não"/>
    <s v="2.01.01.09 - Custos com Cartórios e Escritura"/>
    <m/>
    <s v="Terreno - Taxas e Emolumentos"/>
    <s v="Terreno"/>
  </r>
  <r>
    <s v="Jardins"/>
    <x v="76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22.91"/>
    <d v="2024-03-28T00:00:00"/>
    <s v="CP"/>
    <s v="Pagamento ASSOCIACAO DOS REGISTRADORES IMOBILIARIOS DE SAO PAULO"/>
    <x v="5"/>
    <x v="74"/>
    <x v="192"/>
    <n v="-22.91"/>
    <n v="0"/>
    <n v="55660.99"/>
    <x v="52"/>
    <n v="-22.91"/>
    <n v="22.91"/>
    <n v="0"/>
    <d v="2024-03-01T00:00:00"/>
    <m/>
    <x v="0"/>
    <s v="não"/>
    <s v="2.11.01.07 - Cartório &amp; Escritura"/>
    <m/>
    <s v="Incorporação - Desp Legais, Tributos, Emolumentos"/>
    <s v="Incorporação"/>
  </r>
  <r>
    <s v="Jardins"/>
    <x v="76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86.08"/>
    <d v="2024-03-28T00:00:00"/>
    <s v="CP"/>
    <s v="Pagamento DECIMO QUARTO TABELIONATO DE NOTAS"/>
    <x v="5"/>
    <x v="78"/>
    <x v="193"/>
    <n v="-86.08"/>
    <n v="0"/>
    <n v="-11230.02"/>
    <x v="56"/>
    <n v="-86.08"/>
    <n v="86.08"/>
    <n v="0"/>
    <d v="2024-03-01T00:00:00"/>
    <m/>
    <x v="0"/>
    <s v="não"/>
    <s v="2.11.01.07 - Cartório &amp; Escritura"/>
    <m/>
    <s v="Incorporação - Desp Legais, Tributos, Emolumentos"/>
    <s v="Incorporação"/>
  </r>
  <r>
    <s v="Jardins"/>
    <x v="76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1.23 - Coordenação e Compatibilização"/>
    <n v="3750"/>
    <d v="2024-03-28T00:00:00"/>
    <s v="CP"/>
    <s v="Pagamento ESTUDIO FAVO ARQUITETURA LTDA"/>
    <x v="5"/>
    <x v="59"/>
    <x v="194"/>
    <n v="-3750"/>
    <n v="0"/>
    <n v="-11143.94"/>
    <x v="45"/>
    <n v="-3750"/>
    <n v="3750"/>
    <n v="0"/>
    <d v="2024-03-01T00:00:00"/>
    <m/>
    <x v="0"/>
    <s v="não"/>
    <s v="2.13.01.23 - Coordenação e Compatibilização"/>
    <m/>
    <s v="Incorporação - Projetos"/>
    <s v="Incorporação"/>
  </r>
  <r>
    <s v="Jardins"/>
    <x v="76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4 - Aluguel"/>
    <n v="35000"/>
    <d v="2024-03-28T00:00:00"/>
    <s v="CP"/>
    <s v="Pagamento FRAMA COMERCIO DE MATERIAIS PARA CONSTRUCAO EIRELI"/>
    <x v="5"/>
    <x v="53"/>
    <x v="105"/>
    <n v="-35000"/>
    <n v="0"/>
    <n v="3795.93"/>
    <x v="39"/>
    <n v="-35000"/>
    <n v="35000"/>
    <n v="0"/>
    <d v="2024-03-01T00:00:00"/>
    <m/>
    <x v="0"/>
    <s v="não"/>
    <s v="2.11.01.04 - Aluguel"/>
    <m/>
    <s v="Terreno - Despesas"/>
    <s v="Terreno"/>
  </r>
  <r>
    <s v="Jardins"/>
    <x v="76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4.03.07 - Despesas com Cartórios e Legalizações"/>
    <n v="2000"/>
    <d v="2024-03-28T00:00:00"/>
    <s v="CP"/>
    <s v="Pagamento MAURICIA ALBUQUERQUE MACEDO ME"/>
    <x v="5"/>
    <x v="17"/>
    <x v="195"/>
    <n v="-2000"/>
    <n v="0"/>
    <n v="-14316.1"/>
    <x v="17"/>
    <n v="-2000"/>
    <n v="2000"/>
    <n v="0"/>
    <d v="2024-03-01T00:00:00"/>
    <m/>
    <x v="0"/>
    <s v="não"/>
    <s v="2.04.03.07 - Despesas com Cartórios e Legalizações"/>
    <m/>
    <s v="Incorporação - Desp Legais, Tributos, Emolumentos"/>
    <s v="Incorporação"/>
  </r>
  <r>
    <s v="Jardins"/>
    <x v="76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4.03.07 - Despesas com Cartórios e Legalizações"/>
    <n v="1000"/>
    <d v="2024-03-28T00:00:00"/>
    <s v="CP"/>
    <s v="Pagamento MAURICIA ALBUQUERQUE MACEDO ME"/>
    <x v="5"/>
    <x v="17"/>
    <x v="196"/>
    <n v="-1000"/>
    <n v="0"/>
    <n v="-12316.1"/>
    <x v="17"/>
    <n v="-1000"/>
    <n v="1000"/>
    <n v="0"/>
    <d v="2024-03-01T00:00:00"/>
    <m/>
    <x v="0"/>
    <s v="não"/>
    <s v="2.04.03.07 - Despesas com Cartórios e Legalizações"/>
    <m/>
    <s v="Incorporação - Desp Legais, Tributos, Emolumentos"/>
    <s v="Incorporação"/>
  </r>
  <r>
    <s v="Jardins"/>
    <x v="76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1.16 - Instalações"/>
    <n v="11900"/>
    <d v="2024-03-28T00:00:00"/>
    <s v="CP"/>
    <s v="Pagamento REWALD ENGENHARIA LTDA"/>
    <x v="5"/>
    <x v="68"/>
    <x v="197"/>
    <n v="-11900"/>
    <n v="0"/>
    <n v="-8104.07"/>
    <x v="50"/>
    <n v="-11900"/>
    <n v="11900"/>
    <n v="0"/>
    <d v="2024-03-01T00:00:00"/>
    <m/>
    <x v="0"/>
    <s v="não"/>
    <s v="2.13.01.16 - Instalações"/>
    <m/>
    <s v="Incorporação - Projetos"/>
    <s v="Incorporação"/>
  </r>
  <r>
    <s v="Jardins"/>
    <x v="76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1 - (-) Retenção de IR - Terceiros"/>
    <n v="178.5"/>
    <d v="2024-03-28T00:00:00"/>
    <s v="CP"/>
    <s v="Retenção impostos IR 1708 / REWALD ENGENHARIA LTDA"/>
    <x v="4"/>
    <x v="69"/>
    <x v="197"/>
    <n v="0"/>
    <n v="178.5"/>
    <n v="-7925.57"/>
    <x v="50"/>
    <n v="178.5"/>
    <n v="178.5"/>
    <n v="0"/>
    <d v="2024-03-01T00:00:00"/>
    <m/>
    <x v="0"/>
    <s v="não"/>
    <s v="2.09.01.01 - (-) Retenção de IR - Terceiros"/>
    <m/>
    <s v="Incorporação - Projetos"/>
    <s v="Incorporação"/>
  </r>
  <r>
    <s v="Jardins"/>
    <x v="76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4 - (-) Retenção de PIS/Cofins/CSLL - Terceiros"/>
    <n v="531.63"/>
    <d v="2024-03-28T00:00:00"/>
    <s v="CP"/>
    <s v="Retenção impostos CSRF / REWALD ENGENHARIA LTDA"/>
    <x v="4"/>
    <x v="70"/>
    <x v="197"/>
    <n v="0"/>
    <n v="531.63"/>
    <n v="-7393.94"/>
    <x v="50"/>
    <n v="531.63"/>
    <n v="531.63"/>
    <n v="0"/>
    <d v="2024-03-01T00:00:00"/>
    <m/>
    <x v="0"/>
    <s v="não"/>
    <s v="2.09.01.04 - (-) Retenção de PIS/Cofins/CSLL - Terceiros"/>
    <m/>
    <s v="Incorporação - Projetos"/>
    <s v="Incorporação"/>
  </r>
  <r>
    <s v="Jardins"/>
    <x v="76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5.01.01 - Entradas de Aportes de Sócios / Investidores"/>
    <n v="70000"/>
    <d v="2024-03-28T00:00:00"/>
    <s v="BC"/>
    <s v="Recebimento TED 237.3396.NC H E E P"/>
    <x v="2"/>
    <x v="79"/>
    <x v="198"/>
    <n v="0"/>
    <n v="70000"/>
    <n v="55683.9"/>
    <x v="57"/>
    <n v="70000"/>
    <n v="70000"/>
    <n v="0"/>
    <d v="2024-03-01T00:00:00"/>
    <m/>
    <x v="0"/>
    <s v="não"/>
    <s v="1.05.01.01 - Entradas de Aportes de Sócios / Investidores"/>
    <m/>
    <s v="Crédito - NC Holding"/>
    <s v="Aportes"/>
  </r>
  <r>
    <s v="Jardins"/>
    <x v="77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1109.54"/>
    <d v="2024-04-02T00:00:00"/>
    <s v="CP"/>
    <s v="Pagamento 13 OFICIAL DE REGISTRO DE IMOVEIS DA CAPITAL"/>
    <x v="5"/>
    <x v="35"/>
    <x v="199"/>
    <n v="-1109.54"/>
    <n v="0"/>
    <n v="54485.52"/>
    <x v="29"/>
    <n v="-1109.54"/>
    <n v="1109.54"/>
    <n v="0"/>
    <d v="2024-04-01T00:00:00"/>
    <m/>
    <x v="1"/>
    <s v="sim"/>
    <s v="2.11.01.07 - Cartório &amp; Escritura"/>
    <s v="DESPESAS COM CARTORIOS"/>
    <s v="Incorporação - Desp Legais, Tributos, Emolumentos"/>
    <s v="Incorporação"/>
  </r>
  <r>
    <s v="Jardins"/>
    <x v="77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20.01.07 - Tarifas Bancarias"/>
    <n v="2.7"/>
    <d v="2024-04-02T00:00:00"/>
    <s v="CX"/>
    <s v="Pag. tarifa TED TAR C/C SISPAG"/>
    <x v="3"/>
    <x v="80"/>
    <x v="200"/>
    <n v="-2.7"/>
    <n v="0"/>
    <n v="4916088.51"/>
    <x v="58"/>
    <n v="-2.7"/>
    <n v="2.7"/>
    <n v="0"/>
    <d v="2024-04-01T00:00:00"/>
    <m/>
    <x v="0"/>
    <s v="não"/>
    <s v="2.20.01.07 - Tarifas Bancarias"/>
    <m/>
    <s v="Tarifas / Taxas"/>
    <s v="Desp Financeiras"/>
  </r>
  <r>
    <s v="Jardins"/>
    <x v="77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20.01.07 - Tarifas Bancarias"/>
    <n v="49.92"/>
    <d v="2024-04-02T00:00:00"/>
    <s v="CX"/>
    <s v="Pag. tarifa TED TAR TED SISPAG"/>
    <x v="3"/>
    <x v="81"/>
    <x v="201"/>
    <n v="-49.92"/>
    <n v="0"/>
    <n v="4916038.59"/>
    <x v="59"/>
    <n v="-49.92"/>
    <n v="49.92"/>
    <n v="0"/>
    <d v="2024-04-01T00:00:00"/>
    <m/>
    <x v="0"/>
    <s v="não"/>
    <s v="2.20.01.07 - Tarifas Bancarias"/>
    <m/>
    <s v="Tarifas / Taxas"/>
    <s v="Desp Financeiras"/>
  </r>
  <r>
    <s v="Jardins"/>
    <x v="77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22.91"/>
    <d v="2024-04-02T00:00:00"/>
    <s v="CP"/>
    <s v="Pagamento ASSOCIACAO DOS REGISTRADORES IMOBILIARIOS DE SAO PAULO"/>
    <x v="5"/>
    <x v="74"/>
    <x v="202"/>
    <n v="-22.91"/>
    <n v="0"/>
    <n v="54462.61"/>
    <x v="52"/>
    <n v="-22.91"/>
    <n v="22.91"/>
    <n v="0"/>
    <d v="2024-04-01T00:00:00"/>
    <m/>
    <x v="2"/>
    <s v="sim"/>
    <s v="2.11.01.07 - Cartório &amp; Escritura"/>
    <s v="DESPESAS COM CARTORIOS"/>
    <s v="Incorporação - Desp Legais, Tributos, Emolumentos"/>
    <s v="Incorporação"/>
  </r>
  <r>
    <s v="Jardins"/>
    <x v="77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5.01.01 - Entradas de Aportes de Sócios / Investidores"/>
    <n v="4861628.5999999996"/>
    <d v="2024-04-02T00:00:00"/>
    <s v="CR"/>
    <s v="Recebimento NC HOLDING EMPREENDIMENTOS E PARTICIPACOES LTDA"/>
    <x v="2"/>
    <x v="8"/>
    <x v="203"/>
    <n v="0"/>
    <n v="4861628.5999999996"/>
    <n v="4916091.21"/>
    <x v="8"/>
    <n v="4861628.5999999996"/>
    <n v="4861628.5999999996"/>
    <n v="0"/>
    <d v="2024-04-01T00:00:00"/>
    <m/>
    <x v="0"/>
    <s v="não"/>
    <s v="1.05.01.01 - Entradas de Aportes de Sócios / Investidores"/>
    <m/>
    <s v="Crédito - NC Holding"/>
    <s v="Aportes"/>
  </r>
  <r>
    <s v="Jardins"/>
    <x v="77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20.01.07 - Tarifas Bancarias"/>
    <n v="73"/>
    <d v="2024-04-02T00:00:00"/>
    <s v="CX"/>
    <s v="Pag. tarifa conta TAR MANUT CONTA 03/24"/>
    <x v="3"/>
    <x v="82"/>
    <x v="204"/>
    <n v="-73"/>
    <n v="0"/>
    <n v="4915965.59"/>
    <x v="60"/>
    <n v="-73"/>
    <n v="73"/>
    <n v="0"/>
    <d v="2024-04-01T00:00:00"/>
    <m/>
    <x v="0"/>
    <s v="não"/>
    <s v="2.20.01.07 - Tarifas Bancarias"/>
    <m/>
    <s v="Tarifas / Taxas"/>
    <s v="Desp Financeiras"/>
  </r>
  <r>
    <s v="Jardins"/>
    <x v="77"/>
    <s v="Itaú"/>
    <s v="51562-2"/>
    <s v="não"/>
    <s v="2 - SPE's"/>
    <s v="01/01/2023 até 16/05/2024"/>
    <s v="23 - NETCORP CONSOLACAO INCORPORACAO E EMPREENDIMENTO IMOBILIARIO SPE LTDA"/>
    <s v="51562-2 - CONSOLACAO ITAU"/>
    <n v="0"/>
    <s v="2301 - CONSOLACAO INCORPORAÇÃO"/>
    <s v="2.20.01.07 - Tarifas Bancarias"/>
    <n v="1.5"/>
    <d v="2024-04-02T00:00:00"/>
    <s v="CX"/>
    <s v="Pag. tarifa TAR PIX PGTO TRANSF"/>
    <x v="3"/>
    <x v="83"/>
    <x v="170"/>
    <n v="-1.5"/>
    <n v="0"/>
    <n v="4915965.59"/>
    <x v="61"/>
    <n v="-1.5"/>
    <n v="1.5"/>
    <n v="0"/>
    <d v="2024-04-01T00:00:00"/>
    <m/>
    <x v="0"/>
    <s v="não"/>
    <s v="2.20.01.07 - Tarifas Bancarias"/>
    <m/>
    <s v="Tarifas / Taxas"/>
    <s v="Desp Financeiras"/>
  </r>
  <r>
    <s v="Jardins"/>
    <x v="77"/>
    <s v="Itaú Centralizadora"/>
    <s v="18593-7"/>
    <s v="não"/>
    <s v="2  SPE's"/>
    <s v="01/02/2024 até 31/05/2024"/>
    <s v="COMPANHIA PROV DE SECURITIZACA"/>
    <s v="18593-7 - Centralizadora"/>
    <n v="0"/>
    <m/>
    <s v="-"/>
    <n v="3546709"/>
    <d v="2024-04-02T00:00:00"/>
    <m/>
    <s v="DI  APLICACAO CDB"/>
    <x v="6"/>
    <x v="84"/>
    <x v="107"/>
    <n v="-3546709"/>
    <n v="0"/>
    <m/>
    <x v="62"/>
    <n v="-3546709"/>
    <n v="3546709"/>
    <n v="0"/>
    <d v="2024-04-01T00:00:00"/>
    <m/>
    <x v="0"/>
    <m/>
    <s v="-"/>
    <m/>
    <s v="Aplicação / Resgate"/>
    <s v="Aplicação / Resgate"/>
  </r>
  <r>
    <s v="Jardins"/>
    <x v="77"/>
    <s v="Itaú Centralizadora"/>
    <s v="18593-7"/>
    <s v="não"/>
    <s v="2  SPE's"/>
    <s v="01/02/2024 até 31/05/2024"/>
    <s v="COMPANHIA PROV DE SECURITIZACA"/>
    <s v="18593-7 - Centralizadora"/>
    <n v="0"/>
    <m/>
    <s v="-"/>
    <n v="6104000"/>
    <d v="2024-04-02T00:00:00"/>
    <m/>
    <s v="DI  APLICACAO CDB"/>
    <x v="6"/>
    <x v="84"/>
    <x v="107"/>
    <n v="-6104000"/>
    <n v="0"/>
    <m/>
    <x v="62"/>
    <n v="-6104000"/>
    <n v="6104000"/>
    <n v="0"/>
    <d v="2024-04-01T00:00:00"/>
    <m/>
    <x v="0"/>
    <m/>
    <s v="-"/>
    <m/>
    <s v="Aplicação / Resgate"/>
    <s v="Aplicação / Resgate"/>
  </r>
  <r>
    <s v="Jardins"/>
    <x v="77"/>
    <s v="Itaú Centralizadora"/>
    <s v="18593-7"/>
    <s v="não"/>
    <s v="2  SPE's"/>
    <s v="01/02/2024 até 31/05/2024"/>
    <s v="COMPANHIA PROV DE SECURITIZACA"/>
    <s v="18593-7 - Centralizadora"/>
    <n v="0"/>
    <m/>
    <s v="-"/>
    <n v="4400956"/>
    <d v="2024-04-02T00:00:00"/>
    <m/>
    <s v="DI  APLICACAO CDB"/>
    <x v="6"/>
    <x v="84"/>
    <x v="107"/>
    <n v="-4400956"/>
    <n v="0"/>
    <m/>
    <x v="62"/>
    <n v="-4400956"/>
    <n v="4400956"/>
    <n v="0"/>
    <d v="2024-04-01T00:00:00"/>
    <m/>
    <x v="0"/>
    <m/>
    <s v="-"/>
    <m/>
    <s v="Aplicação / Resgate"/>
    <s v="Aplicação / Resgate"/>
  </r>
  <r>
    <s v="Jardins"/>
    <x v="77"/>
    <s v="Itaú Centralizadora"/>
    <s v="18593-7"/>
    <s v="não"/>
    <s v="2  SPE's"/>
    <s v="01/02/2024 até 31/05/2024"/>
    <s v="COMPANHIA PROV DE SECURITIZACA"/>
    <s v="18593-7 - Centralizadora"/>
    <n v="0"/>
    <m/>
    <s v="-"/>
    <n v="100000"/>
    <d v="2024-04-02T00:00:00"/>
    <m/>
    <s v="DI  APLICACAO CDB"/>
    <x v="6"/>
    <x v="84"/>
    <x v="107"/>
    <n v="-100000"/>
    <n v="0"/>
    <m/>
    <x v="62"/>
    <n v="-100000"/>
    <n v="100000"/>
    <n v="0"/>
    <d v="2024-04-01T00:00:00"/>
    <m/>
    <x v="0"/>
    <m/>
    <s v="-"/>
    <m/>
    <s v="Aplicação / Resgate"/>
    <s v="Aplicação / Resgate"/>
  </r>
  <r>
    <s v="Jardins"/>
    <x v="77"/>
    <s v="Itaú Centralizadora"/>
    <s v="18593-7"/>
    <s v="não"/>
    <s v="2  SPE's"/>
    <s v="01/02/2024 até 31/05/2024"/>
    <s v="COMPANHIA PROV DE SECURITIZACA"/>
    <s v="18593-7 - Centralizadora"/>
    <n v="0"/>
    <m/>
    <s v="-"/>
    <n v="31504944"/>
    <d v="2024-04-02T00:00:00"/>
    <m/>
    <s v="PLU APLICACAO CDB"/>
    <x v="6"/>
    <x v="85"/>
    <x v="107"/>
    <n v="-31504944"/>
    <n v="0"/>
    <m/>
    <x v="63"/>
    <n v="-31504944"/>
    <n v="31504944"/>
    <n v="0"/>
    <d v="2024-04-01T00:00:00"/>
    <m/>
    <x v="0"/>
    <m/>
    <s v="-"/>
    <m/>
    <s v="Aplicação / Resgate"/>
    <s v="Aplicação / Resgate"/>
  </r>
  <r>
    <s v="Jardins"/>
    <x v="77"/>
    <s v="Itaú Centralizadora"/>
    <s v="18593-7"/>
    <s v="não"/>
    <s v="2  SPE's"/>
    <s v="01/02/2024 até 31/05/2024"/>
    <s v="COMPANHIA PROV DE SECURITIZACA"/>
    <s v="18593-7 - Centralizadora"/>
    <n v="0"/>
    <m/>
    <s v="-"/>
    <n v="46054000"/>
    <d v="2024-04-02T00:00:00"/>
    <m/>
    <s v="CERT RECEBIVEIS IMOBIL"/>
    <x v="6"/>
    <x v="86"/>
    <x v="107"/>
    <n v="0"/>
    <n v="46054000"/>
    <m/>
    <x v="64"/>
    <n v="46054000"/>
    <n v="46054000"/>
    <n v="0"/>
    <d v="2024-04-01T00:00:00"/>
    <m/>
    <x v="0"/>
    <m/>
    <s v="-"/>
    <m/>
    <s v="CRI - Emissão"/>
    <s v="CRI - Emissão"/>
  </r>
  <r>
    <s v="Jardins"/>
    <x v="77"/>
    <s v="Itaú Centralizadora"/>
    <s v="18593-7"/>
    <s v="não"/>
    <s v="2  SPE's"/>
    <s v="01/02/2024 até 31/05/2024"/>
    <s v="COMPANHIA PROV DE SECURITIZACA"/>
    <s v="18593-7 - Centralizadora"/>
    <n v="0"/>
    <m/>
    <s v="-"/>
    <n v="397317"/>
    <d v="2024-04-02T00:00:00"/>
    <m/>
    <s v="APL APLIC AUT MAIS"/>
    <x v="6"/>
    <x v="87"/>
    <x v="107"/>
    <n v="-397317"/>
    <n v="0"/>
    <m/>
    <x v="65"/>
    <n v="-397317"/>
    <n v="397317"/>
    <n v="0"/>
    <d v="2024-04-01T00:00:00"/>
    <m/>
    <x v="0"/>
    <m/>
    <s v="-"/>
    <m/>
    <s v="Aplicação / Resgate"/>
    <s v="Aplicação / Resgate"/>
  </r>
  <r>
    <s v="Jardins"/>
    <x v="77"/>
    <s v="Itaú Centralizadora"/>
    <s v="18593-7"/>
    <s v="não"/>
    <s v="2  SPE's"/>
    <s v="01/02/2024 até 31/05/2024"/>
    <s v="COMPANHIA PROV DE SECURITIZACA"/>
    <s v="18593-7 - Centralizadora"/>
    <n v="0"/>
    <m/>
    <s v="-"/>
    <n v="73"/>
    <d v="2024-04-02T00:00:00"/>
    <m/>
    <s v="TAR MANUT CONTA 02/24"/>
    <x v="6"/>
    <x v="88"/>
    <x v="107"/>
    <n v="-73"/>
    <n v="0"/>
    <m/>
    <x v="66"/>
    <n v="-73"/>
    <n v="73"/>
    <n v="0"/>
    <d v="2024-04-01T00:00:00"/>
    <m/>
    <x v="0"/>
    <m/>
    <s v="-"/>
    <m/>
    <s v="Tarifas / Taxas"/>
    <s v="Desp Financeiras"/>
  </r>
  <r>
    <s v="Jardins"/>
    <x v="78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2.07 - Taxas Municipalidades"/>
    <n v="845"/>
    <d v="2024-04-03T00:00:00"/>
    <s v="CP"/>
    <s v="Pagamento PREFEITURA DA CIDADE DE SÃO PAULO - DAMSP"/>
    <x v="5"/>
    <x v="21"/>
    <x v="205"/>
    <n v="-845"/>
    <n v="0"/>
    <n v="4013670.83"/>
    <x v="19"/>
    <n v="-845"/>
    <n v="845"/>
    <n v="0"/>
    <d v="2024-04-01T00:00:00"/>
    <m/>
    <x v="3"/>
    <s v="sim"/>
    <s v="2.13.02.07 - Taxas Municipalidades"/>
    <s v="TAXAS DE MUNICIPALIDADES"/>
    <s v="Incorporação - Desp Legais, Tributos, Emolumentos"/>
    <s v="Incorporação"/>
  </r>
  <r>
    <s v="Jardins"/>
    <x v="78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377475.45"/>
    <d v="2024-04-03T00:00:00"/>
    <s v="CP"/>
    <s v="Pagamento PREFEITURA DA CIDADE DE SÃO PAULO - DAMSP"/>
    <x v="5"/>
    <x v="21"/>
    <x v="206"/>
    <n v="-377475.45"/>
    <n v="0"/>
    <n v="4113894.31"/>
    <x v="19"/>
    <n v="-377475.45"/>
    <n v="377475.45"/>
    <n v="0"/>
    <d v="2024-04-01T00:00:00"/>
    <m/>
    <x v="4"/>
    <s v="sim"/>
    <s v="2.11.01.06 - ITBI"/>
    <s v="ITBI"/>
    <s v="Terreno - ITBI"/>
    <s v="Terreno"/>
  </r>
  <r>
    <s v="Jardins"/>
    <x v="78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18540.62"/>
    <d v="2024-04-03T00:00:00"/>
    <s v="CP"/>
    <s v="Pagamento PREFEITURA DA CIDADE DE SÃO PAULO - DAMSP"/>
    <x v="5"/>
    <x v="21"/>
    <x v="207"/>
    <n v="-18540.62"/>
    <n v="0"/>
    <n v="4503531.76"/>
    <x v="19"/>
    <n v="-18540.62"/>
    <n v="18540.62"/>
    <n v="0"/>
    <d v="2024-04-01T00:00:00"/>
    <m/>
    <x v="5"/>
    <s v="sim"/>
    <s v="2.11.01.06 - ITBI"/>
    <s v="ITBI"/>
    <s v="Terreno - ITBI"/>
    <s v="Terreno"/>
  </r>
  <r>
    <s v="Jardins"/>
    <x v="78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11918.76"/>
    <d v="2024-04-03T00:00:00"/>
    <s v="CP"/>
    <s v="Pagamento PREFEITURA DA CIDADE DE SÃO PAULO - DAMSP"/>
    <x v="5"/>
    <x v="21"/>
    <x v="208"/>
    <n v="-11918.76"/>
    <n v="0"/>
    <n v="4101975.55"/>
    <x v="19"/>
    <n v="-11918.76"/>
    <n v="11918.76"/>
    <n v="0"/>
    <d v="2024-04-01T00:00:00"/>
    <m/>
    <x v="6"/>
    <s v="sim"/>
    <s v="2.11.01.06 - ITBI"/>
    <s v="ITBI"/>
    <s v="Terreno - ITBI"/>
    <s v="Terreno"/>
  </r>
  <r>
    <s v="Jardins"/>
    <x v="78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33770.31"/>
    <d v="2024-04-03T00:00:00"/>
    <s v="CP"/>
    <s v="Pagamento PREFEITURA DA CIDADE DE SÃO PAULO - DAMSP"/>
    <x v="5"/>
    <x v="21"/>
    <x v="209"/>
    <n v="-33770.31"/>
    <n v="0"/>
    <n v="4068205.24"/>
    <x v="19"/>
    <n v="-33770.31"/>
    <n v="33770.31"/>
    <n v="0"/>
    <d v="2024-04-01T00:00:00"/>
    <m/>
    <x v="7"/>
    <s v="sim"/>
    <s v="2.11.01.06 - ITBI"/>
    <s v="ITBI"/>
    <s v="Terreno - ITBI"/>
    <s v="Terreno"/>
  </r>
  <r>
    <s v="Jardins"/>
    <x v="78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18919"/>
    <d v="2024-04-03T00:00:00"/>
    <s v="CP"/>
    <s v="Pagamento PREFEITURA DA CIDADE DE SÃO PAULO - DAMSP"/>
    <x v="5"/>
    <x v="21"/>
    <x v="210"/>
    <n v="-18919"/>
    <n v="0"/>
    <n v="4863276.82"/>
    <x v="19"/>
    <n v="-18919"/>
    <n v="18919"/>
    <n v="0"/>
    <d v="2024-04-01T00:00:00"/>
    <m/>
    <x v="8"/>
    <s v="sim"/>
    <s v="2.11.01.06 - ITBI"/>
    <s v="ITBI"/>
    <s v="Terreno - ITBI"/>
    <s v="Terreno"/>
  </r>
  <r>
    <s v="Jardins"/>
    <x v="78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12162"/>
    <d v="2024-04-03T00:00:00"/>
    <s v="CP"/>
    <s v="Pagamento PREFEITURA DA CIDADE DE SÃO PAULO - DAMSP"/>
    <x v="5"/>
    <x v="21"/>
    <x v="211"/>
    <n v="-12162"/>
    <n v="0"/>
    <n v="4491369.76"/>
    <x v="19"/>
    <n v="-12162"/>
    <n v="12162"/>
    <n v="0"/>
    <d v="2024-04-01T00:00:00"/>
    <m/>
    <x v="9"/>
    <s v="sim"/>
    <s v="2.11.01.06 - ITBI"/>
    <s v="ITBI"/>
    <s v="Terreno - ITBI"/>
    <s v="Terreno"/>
  </r>
  <r>
    <s v="Jardins"/>
    <x v="78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33770.31"/>
    <d v="2024-04-03T00:00:00"/>
    <s v="CP"/>
    <s v="Pagamento PREFEITURA DA CIDADE DE SÃO PAULO - DAMSP"/>
    <x v="5"/>
    <x v="21"/>
    <x v="212"/>
    <n v="-33770.31"/>
    <n v="0"/>
    <n v="4882195.82"/>
    <x v="19"/>
    <n v="-33770.31"/>
    <n v="33770.31"/>
    <n v="0"/>
    <d v="2024-04-01T00:00:00"/>
    <m/>
    <x v="10"/>
    <s v="sim"/>
    <s v="2.11.01.06 - ITBI"/>
    <s v="ITBI"/>
    <s v="Terreno - ITBI"/>
    <s v="Terreno"/>
  </r>
  <r>
    <s v="Jardins"/>
    <x v="78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33770.31"/>
    <d v="2024-04-03T00:00:00"/>
    <s v="CP"/>
    <s v="Pagamento PREFEITURA DA CIDADE DE SÃO PAULO - DAMSP"/>
    <x v="5"/>
    <x v="21"/>
    <x v="213"/>
    <n v="-33770.31"/>
    <n v="0"/>
    <n v="4699117.93"/>
    <x v="19"/>
    <n v="-33770.31"/>
    <n v="33770.31"/>
    <n v="0"/>
    <d v="2024-04-01T00:00:00"/>
    <m/>
    <x v="11"/>
    <s v="sim"/>
    <s v="2.11.01.06 - ITBI"/>
    <s v="ITBI"/>
    <s v="Terreno - ITBI"/>
    <s v="Terreno"/>
  </r>
  <r>
    <s v="Jardins"/>
    <x v="78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33770.31"/>
    <d v="2024-04-03T00:00:00"/>
    <s v="CP"/>
    <s v="Pagamento PREFEITURA DA CIDADE DE SÃO PAULO - DAMSP"/>
    <x v="5"/>
    <x v="21"/>
    <x v="214"/>
    <n v="-33770.31"/>
    <n v="0"/>
    <n v="4829506.51"/>
    <x v="19"/>
    <n v="-33770.31"/>
    <n v="33770.31"/>
    <n v="0"/>
    <d v="2024-04-01T00:00:00"/>
    <m/>
    <x v="12"/>
    <s v="sim"/>
    <s v="2.11.01.06 - ITBI"/>
    <s v="ITBI"/>
    <s v="Terreno - ITBI"/>
    <s v="Terreno"/>
  </r>
  <r>
    <s v="Jardins"/>
    <x v="78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96618.27"/>
    <d v="2024-04-03T00:00:00"/>
    <s v="CP"/>
    <s v="Pagamento PREFEITURA DA CIDADE DE SÃO PAULO - DAMSP"/>
    <x v="5"/>
    <x v="21"/>
    <x v="215"/>
    <n v="-96618.27"/>
    <n v="0"/>
    <n v="4732888.24"/>
    <x v="19"/>
    <n v="-96618.27"/>
    <n v="96618.27"/>
    <n v="0"/>
    <d v="2024-04-01T00:00:00"/>
    <m/>
    <x v="13"/>
    <s v="sim"/>
    <s v="2.11.01.06 - ITBI"/>
    <s v="ITBI"/>
    <s v="Terreno - ITBI"/>
    <s v="Terreno"/>
  </r>
  <r>
    <s v="Jardins"/>
    <x v="78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34459.5"/>
    <d v="2024-04-03T00:00:00"/>
    <s v="CP"/>
    <s v="Pagamento PREFEITURA DA CIDADE DE SÃO PAULO - DAMSP"/>
    <x v="5"/>
    <x v="21"/>
    <x v="216"/>
    <n v="-34459.5"/>
    <n v="0"/>
    <n v="4033745.74"/>
    <x v="19"/>
    <n v="-34459.5"/>
    <n v="34459.5"/>
    <n v="0"/>
    <d v="2024-04-01T00:00:00"/>
    <m/>
    <x v="14"/>
    <s v="sim"/>
    <s v="2.11.01.06 - ITBI"/>
    <s v="ITBI"/>
    <s v="Terreno - ITBI"/>
    <s v="Terreno"/>
  </r>
  <r>
    <s v="Jardins"/>
    <x v="78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18540.62"/>
    <d v="2024-04-03T00:00:00"/>
    <s v="CP"/>
    <s v="Pagamento PREFEITURA DA CIDADE DE SÃO PAULO - DAMSP"/>
    <x v="5"/>
    <x v="21"/>
    <x v="217"/>
    <n v="-18540.62"/>
    <n v="0"/>
    <n v="4014515.83"/>
    <x v="19"/>
    <n v="-18540.62"/>
    <n v="18540.62"/>
    <n v="0"/>
    <d v="2024-04-01T00:00:00"/>
    <m/>
    <x v="15"/>
    <s v="sim"/>
    <s v="2.11.01.06 - ITBI"/>
    <s v="ITBI"/>
    <s v="Terreno - ITBI"/>
    <s v="Terreno"/>
  </r>
  <r>
    <s v="Jardins"/>
    <x v="78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11918.76"/>
    <d v="2024-04-03T00:00:00"/>
    <s v="CP"/>
    <s v="Pagamento PREFEITURA DA CIDADE DE SÃO PAULO - DAMSP"/>
    <x v="5"/>
    <x v="21"/>
    <x v="218"/>
    <n v="-11918.76"/>
    <n v="0"/>
    <n v="3967360.15"/>
    <x v="19"/>
    <n v="-11918.76"/>
    <n v="11918.76"/>
    <n v="0"/>
    <d v="2024-04-01T00:00:00"/>
    <m/>
    <x v="16"/>
    <s v="sim"/>
    <s v="2.11.01.06 - ITBI"/>
    <s v="ITBI"/>
    <s v="Terreno - ITBI"/>
    <s v="Terreno"/>
  </r>
  <r>
    <s v="Jardins"/>
    <x v="78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33770.31"/>
    <d v="2024-04-03T00:00:00"/>
    <s v="CP"/>
    <s v="Pagamento PREFEITURA DA CIDADE DE SÃO PAULO - DAMSP"/>
    <x v="5"/>
    <x v="21"/>
    <x v="219"/>
    <n v="-33770.31"/>
    <n v="0"/>
    <n v="3979278.91"/>
    <x v="19"/>
    <n v="-33770.31"/>
    <n v="33770.31"/>
    <n v="0"/>
    <d v="2024-04-01T00:00:00"/>
    <m/>
    <x v="17"/>
    <s v="sim"/>
    <s v="2.11.01.06 - ITBI"/>
    <s v="ITBI"/>
    <s v="Terreno - ITBI"/>
    <s v="Terreno"/>
  </r>
  <r>
    <s v="Jardins"/>
    <x v="78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177045.55"/>
    <d v="2024-04-03T00:00:00"/>
    <s v="CP"/>
    <s v="Pagamento PREFEITURA DA CIDADE DE SÃO PAULO - DAMSP"/>
    <x v="5"/>
    <x v="21"/>
    <x v="220"/>
    <n v="-177045.55"/>
    <n v="0"/>
    <n v="4522072.38"/>
    <x v="19"/>
    <n v="-177045.55"/>
    <n v="177045.55"/>
    <n v="0"/>
    <d v="2024-04-01T00:00:00"/>
    <m/>
    <x v="18"/>
    <s v="sim"/>
    <s v="2.11.01.06 - ITBI"/>
    <s v="ITBI"/>
    <s v="Terreno - ITBI"/>
    <s v="Terreno"/>
  </r>
  <r>
    <s v="Jardins"/>
    <x v="78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378.38"/>
    <d v="2024-04-03T00:00:00"/>
    <s v="CP"/>
    <s v="Pagamento PREFEITURA DA CIDADE DE SÃO PAULO - DAMSP"/>
    <x v="5"/>
    <x v="21"/>
    <x v="221"/>
    <n v="-378.38"/>
    <n v="0"/>
    <n v="4013049.22"/>
    <x v="19"/>
    <n v="-378.38"/>
    <n v="378.38"/>
    <n v="0"/>
    <d v="2024-04-01T00:00:00"/>
    <m/>
    <x v="19"/>
    <s v="sim"/>
    <s v="2.11.01.06 - ITBI"/>
    <s v="ITBI"/>
    <s v="Terreno - ITBI"/>
    <s v="Terreno"/>
  </r>
  <r>
    <s v="Jardins"/>
    <x v="78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243.23"/>
    <d v="2024-04-03T00:00:00"/>
    <s v="CP"/>
    <s v="Pagamento PREFEITURA DA CIDADE DE SÃO PAULO - DAMSP"/>
    <x v="5"/>
    <x v="21"/>
    <x v="222"/>
    <n v="-243.23"/>
    <n v="0"/>
    <n v="4013427.6"/>
    <x v="19"/>
    <n v="-243.23"/>
    <n v="243.23"/>
    <n v="0"/>
    <d v="2024-04-01T00:00:00"/>
    <m/>
    <x v="20"/>
    <s v="sim"/>
    <s v="2.11.01.06 - ITBI"/>
    <s v="ITBI"/>
    <s v="Terreno - ITBI"/>
    <s v="Terreno"/>
  </r>
  <r>
    <s v="Jardins"/>
    <x v="78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689.29"/>
    <d v="2024-04-03T00:00:00"/>
    <s v="CP"/>
    <s v="Pagamento PREFEITURA DA CIDADE DE SÃO PAULO - DAMSP"/>
    <x v="5"/>
    <x v="21"/>
    <x v="223"/>
    <n v="-689.29"/>
    <n v="0"/>
    <n v="4033056.45"/>
    <x v="19"/>
    <n v="-689.29"/>
    <n v="689.29"/>
    <n v="0"/>
    <d v="2024-04-01T00:00:00"/>
    <m/>
    <x v="21"/>
    <s v="sim"/>
    <s v="2.11.01.06 - ITBI"/>
    <s v="ITBI"/>
    <s v="Terreno - ITBI"/>
    <s v="Terreno"/>
  </r>
  <r>
    <s v="Jardins"/>
    <x v="78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0.54"/>
    <d v="2024-04-03T00:00:00"/>
    <s v="CX"/>
    <s v="Rendimento de aplicação REND PAGO APLIC AUT MAIS"/>
    <x v="7"/>
    <x v="67"/>
    <x v="224"/>
    <n v="0"/>
    <n v="0.54"/>
    <n v="4915966.13"/>
    <x v="49"/>
    <n v="0.54"/>
    <n v="0.54"/>
    <n v="0"/>
    <d v="2024-04-01T00:00:00"/>
    <m/>
    <x v="0"/>
    <s v="não"/>
    <s v="1.03.01.01 - Receita de Aplicações Financeiras"/>
    <m/>
    <s v="Rendimento Aplicações"/>
    <s v="Outras Receitas"/>
  </r>
  <r>
    <s v="Jardins"/>
    <x v="78"/>
    <s v="Itaú Centralizadora"/>
    <s v="18593-7"/>
    <s v="não"/>
    <s v="2  SPE's"/>
    <s v="01/02/2024 até 31/05/2024"/>
    <s v="COMPANHIA PROV DE SECURITIZACA"/>
    <s v="18593-7 - Centralizadora"/>
    <n v="0"/>
    <m/>
    <s v="-"/>
    <n v="397292"/>
    <d v="2024-04-03T00:00:00"/>
    <m/>
    <s v="SISPAG    PAG TIT BANCO 0"/>
    <x v="6"/>
    <x v="89"/>
    <x v="107"/>
    <n v="-397292"/>
    <n v="0"/>
    <m/>
    <x v="67"/>
    <n v="-397292"/>
    <n v="397292"/>
    <n v="0"/>
    <d v="2024-04-01T00:00:00"/>
    <m/>
    <x v="0"/>
    <m/>
    <s v="-"/>
    <m/>
    <s v="Débito a identificar"/>
    <s v="Débito a identificar"/>
  </r>
  <r>
    <s v="Jardins"/>
    <x v="78"/>
    <s v="Itaú Centralizadora"/>
    <s v="18593-7"/>
    <s v="não"/>
    <s v="2  SPE's"/>
    <s v="01/02/2024 até 31/05/2024"/>
    <s v="COMPANHIA PROV DE SECURITIZACA"/>
    <s v="18593-7 - Centralizadora"/>
    <n v="0"/>
    <m/>
    <s v="-"/>
    <n v="618020.67000000004"/>
    <d v="2024-04-03T00:00:00"/>
    <m/>
    <s v="SISPAG    PAG TIT BANCO 0"/>
    <x v="6"/>
    <x v="89"/>
    <x v="107"/>
    <n v="-618020.67000000004"/>
    <n v="0"/>
    <m/>
    <x v="67"/>
    <n v="-618020.67000000004"/>
    <n v="618020.67000000004"/>
    <n v="0"/>
    <d v="2024-04-01T00:00:00"/>
    <m/>
    <x v="0"/>
    <m/>
    <s v="-"/>
    <m/>
    <s v="Débito a identificar"/>
    <s v="Débito a identificar"/>
  </r>
  <r>
    <s v="Jardins"/>
    <x v="78"/>
    <s v="Itaú Centralizadora"/>
    <s v="18593-7"/>
    <s v="não"/>
    <s v="2  SPE's"/>
    <s v="01/02/2024 até 31/05/2024"/>
    <s v="COMPANHIA PROV DE SECURITIZACA"/>
    <s v="18593-7 - Centralizadora"/>
    <n v="0"/>
    <m/>
    <s v="-"/>
    <n v="3656065"/>
    <d v="2024-04-03T00:00:00"/>
    <m/>
    <s v="DI  APLICACAO CDB"/>
    <x v="6"/>
    <x v="84"/>
    <x v="107"/>
    <n v="-3656065"/>
    <n v="0"/>
    <m/>
    <x v="62"/>
    <n v="-3656065"/>
    <n v="3656065"/>
    <n v="0"/>
    <d v="2024-04-01T00:00:00"/>
    <m/>
    <x v="0"/>
    <m/>
    <s v="-"/>
    <m/>
    <s v="Aplicação / Resgate"/>
    <s v="Aplicação / Resgate"/>
  </r>
  <r>
    <s v="Jardins"/>
    <x v="78"/>
    <s v="Itaú Centralizadora"/>
    <s v="18593-7"/>
    <s v="não"/>
    <s v="2  SPE's"/>
    <s v="01/02/2024 até 31/05/2024"/>
    <s v="COMPANHIA PROV DE SECURITIZACA"/>
    <s v="18593-7 - Centralizadora"/>
    <n v="0"/>
    <m/>
    <s v="-"/>
    <n v="600000"/>
    <d v="2024-04-03T00:00:00"/>
    <m/>
    <s v="DI  APLICACAO CDB"/>
    <x v="6"/>
    <x v="84"/>
    <x v="107"/>
    <n v="-600000"/>
    <n v="0"/>
    <m/>
    <x v="62"/>
    <n v="-600000"/>
    <n v="600000"/>
    <n v="0"/>
    <d v="2024-04-01T00:00:00"/>
    <m/>
    <x v="0"/>
    <m/>
    <s v="-"/>
    <m/>
    <s v="Aplicação / Resgate"/>
    <s v="Aplicação / Resgate"/>
  </r>
  <r>
    <s v="Jardins"/>
    <x v="78"/>
    <s v="Itaú Centralizadora"/>
    <s v="18593-7"/>
    <s v="não"/>
    <s v="2  SPE's"/>
    <s v="01/02/2024 até 31/05/2024"/>
    <s v="COMPANHIA PROV DE SECURITIZACA"/>
    <s v="18593-7 - Centralizadora"/>
    <n v="0"/>
    <m/>
    <s v="-"/>
    <n v="64301.46"/>
    <d v="2024-04-03T00:00:00"/>
    <m/>
    <s v="SISPAG TRANSF TITULARID"/>
    <x v="6"/>
    <x v="90"/>
    <x v="107"/>
    <n v="-64301.46"/>
    <n v="0"/>
    <m/>
    <x v="68"/>
    <n v="-64301.46"/>
    <n v="64301.46"/>
    <n v="0"/>
    <d v="2024-04-01T00:00:00"/>
    <m/>
    <x v="0"/>
    <m/>
    <s v="-"/>
    <m/>
    <s v="Débito a identificar"/>
    <s v="Débito a identificar"/>
  </r>
  <r>
    <s v="Jardins"/>
    <x v="78"/>
    <s v="Itaú Centralizadora"/>
    <s v="18593-7"/>
    <s v="não"/>
    <s v="2  SPE's"/>
    <s v="01/02/2024 até 31/05/2024"/>
    <s v="COMPANHIA PROV DE SECURITIZACA"/>
    <s v="18593-7 - Centralizadora"/>
    <n v="0"/>
    <m/>
    <s v="-"/>
    <n v="5570587.2999999998"/>
    <d v="2024-04-03T00:00:00"/>
    <m/>
    <s v="SISPAG FORNECEDORES"/>
    <x v="6"/>
    <x v="91"/>
    <x v="107"/>
    <n v="-5570587.2999999998"/>
    <n v="0"/>
    <m/>
    <x v="69"/>
    <n v="-5570587.2999999998"/>
    <n v="5570587.2999999998"/>
    <n v="0"/>
    <d v="2024-04-01T00:00:00"/>
    <m/>
    <x v="0"/>
    <m/>
    <s v="-"/>
    <m/>
    <s v="Débito a identificar"/>
    <s v="Débito a identificar"/>
  </r>
  <r>
    <s v="Jardins"/>
    <x v="78"/>
    <s v="Itaú Centralizadora"/>
    <s v="18593-7"/>
    <s v="não"/>
    <s v="2  SPE's"/>
    <s v="01/02/2024 até 31/05/2024"/>
    <s v="COMPANHIA PROV DE SECURITIZACA"/>
    <s v="18593-7 - Centralizadora"/>
    <n v="0"/>
    <m/>
    <s v="-"/>
    <n v="4377112.12"/>
    <d v="2024-04-03T00:00:00"/>
    <m/>
    <s v="SISPAG FORNECEDORES"/>
    <x v="6"/>
    <x v="91"/>
    <x v="107"/>
    <n v="-4377112.12"/>
    <n v="0"/>
    <m/>
    <x v="69"/>
    <n v="-4377112.12"/>
    <n v="4377112.12"/>
    <n v="0"/>
    <d v="2024-04-01T00:00:00"/>
    <m/>
    <x v="0"/>
    <m/>
    <s v="-"/>
    <m/>
    <s v="Débito a identificar"/>
    <s v="Débito a identificar"/>
  </r>
  <r>
    <s v="Jardins"/>
    <x v="78"/>
    <s v="Itaú Centralizadora"/>
    <s v="18593-7"/>
    <s v="não"/>
    <s v="2  SPE's"/>
    <s v="01/02/2024 até 31/05/2024"/>
    <s v="COMPANHIA PROV DE SECURITIZACA"/>
    <s v="18593-7 - Centralizadora"/>
    <n v="0"/>
    <m/>
    <s v="-"/>
    <n v="1200000"/>
    <d v="2024-04-03T00:00:00"/>
    <m/>
    <s v="SISPAG FORNECEDORES"/>
    <x v="6"/>
    <x v="91"/>
    <x v="107"/>
    <n v="-1200000"/>
    <n v="0"/>
    <m/>
    <x v="69"/>
    <n v="-1200000"/>
    <n v="1200000"/>
    <n v="0"/>
    <d v="2024-04-01T00:00:00"/>
    <m/>
    <x v="0"/>
    <m/>
    <s v="-"/>
    <m/>
    <s v="Débito a identificar"/>
    <s v="Débito a identificar"/>
  </r>
  <r>
    <s v="Jardins"/>
    <x v="78"/>
    <s v="Itaú Centralizadora"/>
    <s v="18593-7"/>
    <s v="não"/>
    <s v="2  SPE's"/>
    <s v="01/02/2024 até 31/05/2024"/>
    <s v="COMPANHIA PROV DE SECURITIZACA"/>
    <s v="18593-7 - Centralizadora"/>
    <n v="0"/>
    <m/>
    <s v="-"/>
    <n v="10155256.560000001"/>
    <d v="2024-04-03T00:00:00"/>
    <m/>
    <s v="SISPAG FORNECEDORES TED"/>
    <x v="6"/>
    <x v="92"/>
    <x v="107"/>
    <n v="-10155256.560000001"/>
    <n v="0"/>
    <m/>
    <x v="70"/>
    <n v="-10155256.560000001"/>
    <n v="10155256.560000001"/>
    <n v="0"/>
    <d v="2024-04-01T00:00:00"/>
    <m/>
    <x v="0"/>
    <m/>
    <s v="-"/>
    <m/>
    <s v="Débito a identificar"/>
    <s v="Débito a identificar"/>
  </r>
  <r>
    <s v="Jardins"/>
    <x v="78"/>
    <s v="Itaú Centralizadora"/>
    <s v="18593-7"/>
    <s v="não"/>
    <s v="2  SPE's"/>
    <s v="01/02/2024 até 31/05/2024"/>
    <s v="COMPANHIA PROV DE SECURITIZACA"/>
    <s v="18593-7 - Centralizadora"/>
    <n v="0"/>
    <m/>
    <s v="-"/>
    <n v="14763787.02"/>
    <d v="2024-04-03T00:00:00"/>
    <m/>
    <s v="SISPAG FORNECEDORES TED"/>
    <x v="6"/>
    <x v="92"/>
    <x v="107"/>
    <n v="-14763787.02"/>
    <n v="0"/>
    <m/>
    <x v="70"/>
    <n v="-14763787.02"/>
    <n v="14763787.02"/>
    <n v="0"/>
    <d v="2024-04-01T00:00:00"/>
    <m/>
    <x v="0"/>
    <m/>
    <s v="-"/>
    <m/>
    <s v="Débito a identificar"/>
    <s v="Débito a identificar"/>
  </r>
  <r>
    <s v="Jardins"/>
    <x v="78"/>
    <s v="Itaú Centralizadora"/>
    <s v="18593-7"/>
    <s v="não"/>
    <s v="2  SPE's"/>
    <s v="01/02/2024 até 31/05/2024"/>
    <s v="COMPANHIA PROV DE SECURITIZACA"/>
    <s v="18593-7 - Centralizadora"/>
    <n v="0"/>
    <m/>
    <s v="-"/>
    <n v="18"/>
    <d v="2024-04-03T00:00:00"/>
    <m/>
    <s v="TAR C/C SISPAG"/>
    <x v="6"/>
    <x v="93"/>
    <x v="107"/>
    <n v="-18"/>
    <n v="0"/>
    <m/>
    <x v="71"/>
    <n v="-18"/>
    <n v="18"/>
    <n v="0"/>
    <d v="2024-04-01T00:00:00"/>
    <m/>
    <x v="0"/>
    <m/>
    <s v="-"/>
    <m/>
    <s v="Tarifas / Taxas"/>
    <s v="Desp Financeiras"/>
  </r>
  <r>
    <s v="Jardins"/>
    <x v="78"/>
    <s v="Itaú Centralizadora"/>
    <s v="18593-7"/>
    <s v="não"/>
    <s v="2  SPE's"/>
    <s v="01/02/2024 até 31/05/2024"/>
    <s v="COMPANHIA PROV DE SECURITIZACA"/>
    <s v="18593-7 - Centralizadora"/>
    <n v="0"/>
    <m/>
    <s v="-"/>
    <n v="2.7"/>
    <d v="2024-04-03T00:00:00"/>
    <m/>
    <s v="TAR C/C SISPAG"/>
    <x v="6"/>
    <x v="93"/>
    <x v="107"/>
    <n v="-2.7"/>
    <n v="0"/>
    <m/>
    <x v="71"/>
    <n v="-2.7"/>
    <n v="2.7"/>
    <n v="0"/>
    <d v="2024-04-01T00:00:00"/>
    <m/>
    <x v="0"/>
    <m/>
    <s v="-"/>
    <m/>
    <s v="Tarifas / Taxas"/>
    <s v="Desp Financeiras"/>
  </r>
  <r>
    <s v="Jardins"/>
    <x v="78"/>
    <s v="Itaú Centralizadora"/>
    <s v="18593-7"/>
    <s v="não"/>
    <s v="2  SPE's"/>
    <s v="01/02/2024 até 31/05/2024"/>
    <s v="COMPANHIA PROV DE SECURITIZACA"/>
    <s v="18593-7 - Centralizadora"/>
    <n v="0"/>
    <m/>
    <s v="-"/>
    <n v="0.9"/>
    <d v="2024-04-03T00:00:00"/>
    <m/>
    <s v="TAR C/C SISPAG"/>
    <x v="6"/>
    <x v="93"/>
    <x v="107"/>
    <n v="-0.9"/>
    <n v="0"/>
    <m/>
    <x v="71"/>
    <n v="-0.9"/>
    <n v="0.9"/>
    <n v="0"/>
    <d v="2024-04-01T00:00:00"/>
    <m/>
    <x v="0"/>
    <m/>
    <s v="-"/>
    <m/>
    <s v="Tarifas / Taxas"/>
    <s v="Desp Financeiras"/>
  </r>
  <r>
    <s v="Jardins"/>
    <x v="78"/>
    <s v="Itaú Centralizadora"/>
    <s v="18593-7"/>
    <s v="não"/>
    <s v="2  SPE's"/>
    <s v="01/02/2024 até 31/05/2024"/>
    <s v="COMPANHIA PROV DE SECURITIZACA"/>
    <s v="18593-7 - Centralizadora"/>
    <n v="0"/>
    <m/>
    <s v="-"/>
    <n v="28"/>
    <d v="2024-04-03T00:00:00"/>
    <m/>
    <s v="TAR TED SISPAG"/>
    <x v="6"/>
    <x v="94"/>
    <x v="107"/>
    <n v="-28"/>
    <n v="0"/>
    <m/>
    <x v="72"/>
    <n v="-28"/>
    <n v="28"/>
    <n v="0"/>
    <d v="2024-04-01T00:00:00"/>
    <m/>
    <x v="0"/>
    <m/>
    <s v="-"/>
    <m/>
    <s v="Tarifas / Taxas"/>
    <s v="Desp Financeiras"/>
  </r>
  <r>
    <s v="Jardins"/>
    <x v="78"/>
    <s v="Itaú Centralizadora"/>
    <s v="18593-7"/>
    <s v="não"/>
    <s v="2  SPE's"/>
    <s v="01/02/2024 até 31/05/2024"/>
    <s v="COMPANHIA PROV DE SECURITIZACA"/>
    <s v="18593-7 - Centralizadora"/>
    <n v="0"/>
    <m/>
    <s v="-"/>
    <n v="10"/>
    <d v="2024-04-03T00:00:00"/>
    <m/>
    <s v="TAR TED SISPAG"/>
    <x v="6"/>
    <x v="94"/>
    <x v="107"/>
    <n v="-10"/>
    <n v="0"/>
    <m/>
    <x v="72"/>
    <n v="-10"/>
    <n v="10"/>
    <n v="0"/>
    <d v="2024-04-01T00:00:00"/>
    <m/>
    <x v="0"/>
    <m/>
    <s v="-"/>
    <m/>
    <s v="Tarifas / Taxas"/>
    <s v="Desp Financeiras"/>
  </r>
  <r>
    <s v="Jardins"/>
    <x v="78"/>
    <s v="Itaú Centralizadora"/>
    <s v="18593-7"/>
    <s v="não"/>
    <s v="2  SPE's"/>
    <s v="01/02/2024 até 31/05/2024"/>
    <s v="COMPANHIA PROV DE SECURITIZACA"/>
    <s v="18593-7 - Centralizadora"/>
    <n v="0"/>
    <m/>
    <s v="-"/>
    <n v="4401010.54"/>
    <d v="2024-04-03T00:00:00"/>
    <m/>
    <s v="RESGATE CDB"/>
    <x v="6"/>
    <x v="95"/>
    <x v="107"/>
    <n v="0"/>
    <n v="4401010.54"/>
    <m/>
    <x v="73"/>
    <n v="4401010.54"/>
    <n v="4401010.54"/>
    <n v="0"/>
    <d v="2024-04-01T00:00:00"/>
    <m/>
    <x v="0"/>
    <m/>
    <s v="-"/>
    <m/>
    <s v="Aplicação / Resgate"/>
    <s v="Aplicação / Resgate"/>
  </r>
  <r>
    <s v="Jardins"/>
    <x v="78"/>
    <s v="Itaú Centralizadora"/>
    <s v="18593-7"/>
    <s v="não"/>
    <s v="2  SPE's"/>
    <s v="01/02/2024 até 31/05/2024"/>
    <s v="COMPANHIA PROV DE SECURITIZACA"/>
    <s v="18593-7 - Centralizadora"/>
    <n v="0"/>
    <m/>
    <s v="-"/>
    <n v="6104075.6399999997"/>
    <d v="2024-04-03T00:00:00"/>
    <m/>
    <s v="RESGATE CDB"/>
    <x v="6"/>
    <x v="95"/>
    <x v="107"/>
    <n v="0"/>
    <n v="6104075.6399999997"/>
    <m/>
    <x v="73"/>
    <n v="6104075.6399999997"/>
    <n v="6104075.6399999997"/>
    <n v="0"/>
    <d v="2024-04-01T00:00:00"/>
    <m/>
    <x v="0"/>
    <m/>
    <s v="-"/>
    <m/>
    <s v="Aplicação / Resgate"/>
    <s v="Aplicação / Resgate"/>
  </r>
  <r>
    <s v="Jardins"/>
    <x v="78"/>
    <s v="Itaú Centralizadora"/>
    <s v="18593-7"/>
    <s v="não"/>
    <s v="2  SPE's"/>
    <s v="01/02/2024 até 31/05/2024"/>
    <s v="COMPANHIA PROV DE SECURITIZACA"/>
    <s v="18593-7 - Centralizadora"/>
    <n v="0"/>
    <m/>
    <s v="-"/>
    <n v="31505318.68"/>
    <d v="2024-04-03T00:00:00"/>
    <m/>
    <s v="RESGATE CDB"/>
    <x v="6"/>
    <x v="95"/>
    <x v="107"/>
    <n v="0"/>
    <n v="31505318.68"/>
    <m/>
    <x v="73"/>
    <n v="31505318.68"/>
    <n v="31505318.68"/>
    <n v="0"/>
    <d v="2024-04-01T00:00:00"/>
    <m/>
    <x v="0"/>
    <m/>
    <s v="-"/>
    <m/>
    <s v="Aplicação / Resgate"/>
    <s v="Aplicação / Resgate"/>
  </r>
  <r>
    <s v="Jardins"/>
    <x v="78"/>
    <s v="Itaú Centralizadora"/>
    <s v="18593-7"/>
    <s v="não"/>
    <s v="2  SPE's"/>
    <s v="01/02/2024 até 31/05/2024"/>
    <s v="COMPANHIA PROV DE SECURITIZACA"/>
    <s v="18593-7 - Centralizadora"/>
    <n v="0"/>
    <m/>
    <s v="-"/>
    <n v="607923.13"/>
    <d v="2024-04-03T00:00:00"/>
    <m/>
    <s v="APL APLIC AUT MAIS"/>
    <x v="6"/>
    <x v="87"/>
    <x v="107"/>
    <n v="-607923.13"/>
    <n v="0"/>
    <m/>
    <x v="65"/>
    <n v="-607923.13"/>
    <n v="607923.13"/>
    <n v="0"/>
    <d v="2024-04-01T00:00:00"/>
    <m/>
    <x v="0"/>
    <m/>
    <s v="-"/>
    <m/>
    <s v="Aplicação / Resgate"/>
    <s v="Aplicação / Resgate"/>
  </r>
  <r>
    <s v="Jardins"/>
    <x v="79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0.01"/>
    <d v="2024-04-04T00:00:00"/>
    <s v="BC"/>
    <s v="Rendimento de aplicação"/>
    <x v="7"/>
    <x v="25"/>
    <x v="225"/>
    <n v="0"/>
    <n v="0.01"/>
    <n v="3952483.41"/>
    <x v="23"/>
    <n v="0.01"/>
    <n v="0.01"/>
    <n v="0"/>
    <d v="2024-04-01T00:00:00"/>
    <m/>
    <x v="0"/>
    <s v="não"/>
    <s v="1.03.01.01 - Receita de Aplicações Financeiras"/>
    <m/>
    <s v="Rendimento Aplicações"/>
    <s v="Outras Receitas"/>
  </r>
  <r>
    <s v="Jardins"/>
    <x v="79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9 - Fiança e Seguro Garantia"/>
    <n v="14876.75"/>
    <d v="2024-04-04T00:00:00"/>
    <s v="CP"/>
    <s v="Pagamento LIBERTY SEGUROS S/A"/>
    <x v="5"/>
    <x v="96"/>
    <x v="226"/>
    <n v="-14876.75"/>
    <n v="0"/>
    <n v="3952483.4"/>
    <x v="74"/>
    <n v="-14876.75"/>
    <n v="14876.75"/>
    <n v="0"/>
    <d v="2024-04-01T00:00:00"/>
    <m/>
    <x v="22"/>
    <s v="sim"/>
    <s v="2.11.01.09 - Fiança e Seguro Garantia"/>
    <s v="SEGUROS"/>
    <s v="Terreno - Seguro"/>
    <s v="Terreno"/>
  </r>
  <r>
    <s v="Jardins"/>
    <x v="8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10060.74"/>
    <d v="2024-04-05T00:00:00"/>
    <s v="CP"/>
    <s v="Pagamento 20 TABELIAO DE NOTAS DA CAPITAL"/>
    <x v="5"/>
    <x v="97"/>
    <x v="227"/>
    <n v="-10060.74"/>
    <n v="0"/>
    <n v="3869152.63"/>
    <x v="75"/>
    <n v="-10060.74"/>
    <n v="10060.74"/>
    <n v="0"/>
    <d v="2024-04-01T00:00:00"/>
    <m/>
    <x v="23"/>
    <s v="sim"/>
    <s v="2.11.01.07 - Cartório &amp; Escritura"/>
    <s v="DESPESAS ESCRITURAS"/>
    <s v="Incorporação - Desp Legais, Tributos, Emolumentos"/>
    <s v="Incorporação"/>
  </r>
  <r>
    <s v="Jardins"/>
    <x v="8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23668.13"/>
    <d v="2024-04-05T00:00:00"/>
    <s v="CP"/>
    <s v="Pagamento 20 TABELIAO DE NOTAS DA CAPITAL"/>
    <x v="5"/>
    <x v="97"/>
    <x v="228"/>
    <n v="-23668.13"/>
    <n v="0"/>
    <n v="3897735.28"/>
    <x v="75"/>
    <n v="-23668.13"/>
    <n v="23668.13"/>
    <n v="0"/>
    <d v="2024-04-01T00:00:00"/>
    <m/>
    <x v="24"/>
    <s v="sim"/>
    <s v="2.11.01.07 - Cartório &amp; Escritura"/>
    <s v="DESPESAS ESCRITURAS"/>
    <s v="Incorporação - Desp Legais, Tributos, Emolumentos"/>
    <s v="Incorporação"/>
  </r>
  <r>
    <s v="Jardins"/>
    <x v="8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6150.49"/>
    <d v="2024-04-05T00:00:00"/>
    <s v="CP"/>
    <s v="Pagamento 20 TABELIAO DE NOTAS DA CAPITAL"/>
    <x v="5"/>
    <x v="97"/>
    <x v="229"/>
    <n v="-6150.49"/>
    <n v="0"/>
    <n v="3837351.8"/>
    <x v="75"/>
    <n v="-6150.49"/>
    <n v="6150.49"/>
    <n v="0"/>
    <d v="2024-04-01T00:00:00"/>
    <m/>
    <x v="25"/>
    <s v="sim"/>
    <s v="2.11.01.07 - Cartório &amp; Escritura"/>
    <s v="DESPESAS ESCRITURAS"/>
    <s v="Incorporação - Desp Legais, Tributos, Emolumentos"/>
    <s v="Incorporação"/>
  </r>
  <r>
    <s v="Jardins"/>
    <x v="8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18521.91"/>
    <d v="2024-04-05T00:00:00"/>
    <s v="CP"/>
    <s v="Pagamento 20 TABELIAO DE NOTAS DA CAPITAL"/>
    <x v="5"/>
    <x v="97"/>
    <x v="230"/>
    <n v="-18521.91"/>
    <n v="0"/>
    <n v="3879213.37"/>
    <x v="75"/>
    <n v="-18521.91"/>
    <n v="18521.91"/>
    <n v="0"/>
    <d v="2024-04-01T00:00:00"/>
    <m/>
    <x v="26"/>
    <s v="sim"/>
    <s v="2.11.01.07 - Cartório &amp; Escritura"/>
    <s v="DESPESAS ESCRITURAS"/>
    <s v="Incorporação - Desp Legais, Tributos, Emolumentos"/>
    <s v="Incorporação"/>
  </r>
  <r>
    <s v="Jardins"/>
    <x v="8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16140.79"/>
    <d v="2024-04-05T00:00:00"/>
    <s v="CP"/>
    <s v="Pagamento 20 TABELIAO DE NOTAS DA CAPITAL"/>
    <x v="5"/>
    <x v="97"/>
    <x v="231"/>
    <n v="-16140.79"/>
    <n v="0"/>
    <n v="3843502.29"/>
    <x v="75"/>
    <n v="-16140.79"/>
    <n v="16140.79"/>
    <n v="0"/>
    <d v="2024-04-01T00:00:00"/>
    <m/>
    <x v="27"/>
    <s v="sim"/>
    <s v="2.11.01.07 - Cartório &amp; Escritura"/>
    <s v="DESPESAS ESCRITURAS"/>
    <s v="Incorporação - Desp Legais, Tributos, Emolumentos"/>
    <s v="Incorporação"/>
  </r>
  <r>
    <s v="Jardins"/>
    <x v="8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9509.5499999999993"/>
    <d v="2024-04-05T00:00:00"/>
    <s v="CP"/>
    <s v="Pagamento 20 TABELIAO DE NOTAS DA CAPITAL"/>
    <x v="5"/>
    <x v="97"/>
    <x v="232"/>
    <n v="-9509.5499999999993"/>
    <n v="0"/>
    <n v="3859643.08"/>
    <x v="75"/>
    <n v="-9509.5499999999993"/>
    <n v="9509.5499999999993"/>
    <n v="0"/>
    <d v="2024-04-01T00:00:00"/>
    <m/>
    <x v="28"/>
    <s v="sim"/>
    <s v="2.11.01.07 - Cartório &amp; Escritura"/>
    <s v="DESPESAS ESCRITURAS"/>
    <s v="Incorporação - Desp Legais, Tributos, Emolumentos"/>
    <s v="Incorporação"/>
  </r>
  <r>
    <s v="Jardins"/>
    <x v="8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16211.23"/>
    <d v="2024-04-05T00:00:00"/>
    <s v="CP"/>
    <s v="Pagamento 20 TABELIAO DE NOTAS DA CAPITAL"/>
    <x v="5"/>
    <x v="97"/>
    <x v="233"/>
    <n v="-16211.23"/>
    <n v="0"/>
    <n v="3805967.58"/>
    <x v="75"/>
    <n v="-16211.23"/>
    <n v="16211.23"/>
    <n v="0"/>
    <d v="2024-04-01T00:00:00"/>
    <m/>
    <x v="29"/>
    <s v="sim"/>
    <s v="2.11.01.07 - Cartório &amp; Escritura"/>
    <s v="DESPESAS ESCRITURAS"/>
    <s v="Incorporação - Desp Legais, Tributos, Emolumentos"/>
    <s v="Incorporação"/>
  </r>
  <r>
    <s v="Jardins"/>
    <x v="8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15172.99"/>
    <d v="2024-04-05T00:00:00"/>
    <s v="CP"/>
    <s v="Pagamento 20 TABELIAO DE NOTAS DA CAPITAL"/>
    <x v="5"/>
    <x v="97"/>
    <x v="234"/>
    <n v="-15172.99"/>
    <n v="0"/>
    <n v="3822178.81"/>
    <x v="75"/>
    <n v="-15172.99"/>
    <n v="15172.99"/>
    <n v="0"/>
    <d v="2024-04-01T00:00:00"/>
    <m/>
    <x v="30"/>
    <s v="sim"/>
    <s v="2.11.01.07 - Cartório &amp; Escritura"/>
    <s v="DESPESAS ESCRITURAS"/>
    <s v="Incorporação - Desp Legais, Tributos, Emolumentos"/>
    <s v="Incorporação"/>
  </r>
  <r>
    <s v="Jardins"/>
    <x v="8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8.01.02 - Gastos Jurídicos Diversos"/>
    <n v="20000"/>
    <d v="2024-04-05T00:00:00"/>
    <s v="CP"/>
    <s v="Pagamento M.C SILVA SOCIEDADE INDIVIDUAL DE ADVOCACIA."/>
    <x v="5"/>
    <x v="98"/>
    <x v="235"/>
    <n v="-20000"/>
    <n v="0"/>
    <n v="3921403.41"/>
    <x v="76"/>
    <n v="-20000"/>
    <n v="20000"/>
    <n v="0"/>
    <d v="2024-04-01T00:00:00"/>
    <m/>
    <x v="31"/>
    <s v="sim"/>
    <s v="2.18.01.02 - Gastos Jurídicos Diversos"/>
    <s v="ASSESSORIA JURIDICA"/>
    <s v="Desp Adm - Assessorias"/>
    <s v="Desp Adm"/>
  </r>
  <r>
    <s v="Jardins"/>
    <x v="8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0.28999999999999998"/>
    <d v="2024-04-05T00:00:00"/>
    <s v="CX"/>
    <s v="Rendimento de aplicação REND PAGO APLIC AUT MAIS"/>
    <x v="7"/>
    <x v="67"/>
    <x v="236"/>
    <n v="0"/>
    <n v="0.28999999999999998"/>
    <n v="3805967.87"/>
    <x v="49"/>
    <n v="0.28999999999999998"/>
    <n v="0.28999999999999998"/>
    <n v="0"/>
    <d v="2024-04-01T00:00:00"/>
    <m/>
    <x v="0"/>
    <s v="não"/>
    <s v="1.03.01.01 - Receita de Aplicações Financeiras"/>
    <m/>
    <s v="Rendimento Aplicações"/>
    <s v="Outras Receitas"/>
  </r>
  <r>
    <s v="Jardins"/>
    <x v="8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4.01.05 - Meeting"/>
    <n v="11080"/>
    <d v="2024-04-05T00:00:00"/>
    <s v="CP"/>
    <s v="Pagamento SANTOS AUGUSTA DESENVOLVIMENTO CULTURAL E EVENTOS LTDA"/>
    <x v="5"/>
    <x v="99"/>
    <x v="237"/>
    <n v="-11080"/>
    <n v="0"/>
    <n v="3941403.41"/>
    <x v="77"/>
    <n v="-11080"/>
    <n v="11080"/>
    <n v="0"/>
    <d v="2024-04-01T00:00:00"/>
    <m/>
    <x v="32"/>
    <s v="sim"/>
    <s v="2.14.01.05 - Meeting"/>
    <s v="MEETING"/>
    <s v="Marketing - Stand Manutenção"/>
    <s v="Marketing"/>
  </r>
  <r>
    <s v="Jardins"/>
    <x v="80"/>
    <s v="Itaú Centralizadora"/>
    <s v="18593-7"/>
    <s v="não"/>
    <s v="2  SPE's"/>
    <s v="01/02/2024 até 31/05/2024"/>
    <s v="COMPANHIA PROV DE SECURITIZACA"/>
    <s v="18593-7 - Centralizadora"/>
    <n v="0"/>
    <m/>
    <s v="-"/>
    <n v="526944.97"/>
    <d v="2024-04-05T00:00:00"/>
    <m/>
    <s v="SISPAG FORNECEDORES"/>
    <x v="6"/>
    <x v="91"/>
    <x v="107"/>
    <n v="-526944.97"/>
    <n v="0"/>
    <m/>
    <x v="69"/>
    <n v="-526944.97"/>
    <n v="526944.97"/>
    <n v="0"/>
    <d v="2024-04-01T00:00:00"/>
    <m/>
    <x v="0"/>
    <m/>
    <s v="-"/>
    <m/>
    <s v="Débito a identificar"/>
    <s v="Débito a identificar"/>
  </r>
  <r>
    <s v="Jardins"/>
    <x v="80"/>
    <s v="Itaú Centralizadora"/>
    <s v="18593-7"/>
    <s v="não"/>
    <s v="2  SPE's"/>
    <s v="01/02/2024 até 31/05/2024"/>
    <s v="COMPANHIA PROV DE SECURITIZACA"/>
    <s v="18593-7 - Centralizadora"/>
    <n v="0"/>
    <m/>
    <s v="-"/>
    <n v="1.8"/>
    <d v="2024-04-05T00:00:00"/>
    <m/>
    <s v="TAR C/C SISPAG"/>
    <x v="6"/>
    <x v="93"/>
    <x v="107"/>
    <n v="-1.8"/>
    <n v="0"/>
    <m/>
    <x v="71"/>
    <n v="-1.8"/>
    <n v="1.8"/>
    <n v="0"/>
    <d v="2024-04-01T00:00:00"/>
    <m/>
    <x v="0"/>
    <m/>
    <s v="-"/>
    <m/>
    <s v="Tarifas / Taxas"/>
    <s v="Desp Financeiras"/>
  </r>
  <r>
    <s v="Jardins"/>
    <x v="80"/>
    <s v="Itaú Centralizadora"/>
    <s v="18593-7"/>
    <s v="não"/>
    <s v="2  SPE's"/>
    <s v="01/02/2024 até 31/05/2024"/>
    <s v="COMPANHIA PROV DE SECURITIZACA"/>
    <s v="18593-7 - Centralizadora"/>
    <n v="0"/>
    <m/>
    <s v="-"/>
    <n v="526945.87"/>
    <d v="2024-04-05T00:00:00"/>
    <m/>
    <s v="RES APLIC AUT MAIS"/>
    <x v="6"/>
    <x v="100"/>
    <x v="107"/>
    <n v="0"/>
    <n v="526945.87"/>
    <m/>
    <x v="78"/>
    <n v="526945.87"/>
    <n v="526945.87"/>
    <n v="0"/>
    <d v="2024-04-01T00:00:00"/>
    <m/>
    <x v="0"/>
    <m/>
    <s v="-"/>
    <m/>
    <s v="Aplicação / Resgate"/>
    <s v="Aplicação / Resgate"/>
  </r>
  <r>
    <s v="Jardins"/>
    <x v="80"/>
    <s v="Itaú Centralizadora"/>
    <s v="18593-7"/>
    <s v="não"/>
    <s v="2  SPE's"/>
    <s v="01/02/2024 até 31/05/2024"/>
    <s v="COMPANHIA PROV DE SECURITIZACA"/>
    <s v="18593-7 - Centralizadora"/>
    <n v="0"/>
    <m/>
    <s v="-"/>
    <n v="0.91"/>
    <d v="2024-04-05T00:00:00"/>
    <m/>
    <s v="REND PAGO APLIC AUT MAIS"/>
    <x v="6"/>
    <x v="67"/>
    <x v="107"/>
    <n v="0"/>
    <n v="0.91"/>
    <m/>
    <x v="49"/>
    <n v="0.91"/>
    <n v="0.91"/>
    <n v="0"/>
    <d v="2024-04-01T00:00:00"/>
    <m/>
    <x v="0"/>
    <m/>
    <s v="-"/>
    <m/>
    <s v="Rendimento Aplicações"/>
    <s v="Outras Receitas"/>
  </r>
  <r>
    <s v="Jardins"/>
    <x v="8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3.02.16 - Refeição (Bolos/Salgados)"/>
    <n v="245.22"/>
    <d v="2024-04-08T00:00:00"/>
    <s v="CP"/>
    <s v="Pagamento CRISTINA PACHECO RIBEIRO"/>
    <x v="5"/>
    <x v="101"/>
    <x v="238"/>
    <n v="-245.22"/>
    <n v="0"/>
    <n v="3805614.82"/>
    <x v="79"/>
    <n v="-245.22"/>
    <n v="245.22"/>
    <n v="0"/>
    <d v="2024-04-01T00:00:00"/>
    <m/>
    <x v="33"/>
    <s v="sim"/>
    <s v="2.03.02.16 - Refeição (Bolos/Salgados)"/>
    <s v="DESPESAS DIVERSAS"/>
    <s v="Desp Adm - Outras"/>
    <s v="Desp Adm"/>
  </r>
  <r>
    <s v="Jardins"/>
    <x v="8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8.01.02 - Gastos Jurídicos Diversos"/>
    <n v="1354"/>
    <d v="2024-04-08T00:00:00"/>
    <s v="CP"/>
    <s v="Pagamento M.C SILVA SOCIEDADE INDIVIDUAL DE ADVOCACIA."/>
    <x v="5"/>
    <x v="98"/>
    <x v="239"/>
    <n v="-1354"/>
    <n v="0"/>
    <n v="3794261.29"/>
    <x v="76"/>
    <n v="-1354"/>
    <n v="1354"/>
    <n v="0"/>
    <d v="2024-04-01T00:00:00"/>
    <m/>
    <x v="34"/>
    <s v="sim"/>
    <s v="2.18.01.02 - Gastos Jurídicos Diversos"/>
    <s v="ASSESSORIA JURIDICA"/>
    <s v="Desp Adm - Assessorias"/>
    <s v="Desp Adm"/>
  </r>
  <r>
    <s v="Jardins"/>
    <x v="8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8.01.02 - Gastos Jurídicos Diversos"/>
    <n v="20000"/>
    <d v="2024-04-08T00:00:00"/>
    <s v="CP"/>
    <s v="Pagamento M.C SILVA SOCIEDADE INDIVIDUAL DE ADVOCACIA."/>
    <x v="5"/>
    <x v="98"/>
    <x v="239"/>
    <n v="-20000"/>
    <n v="0"/>
    <n v="3774261.29"/>
    <x v="76"/>
    <n v="-20000"/>
    <n v="20000"/>
    <n v="0"/>
    <d v="2024-04-01T00:00:00"/>
    <m/>
    <x v="34"/>
    <s v="sim"/>
    <s v="2.18.01.02 - Gastos Jurídicos Diversos"/>
    <s v="ASSESSORIA JURIDICA"/>
    <s v="Desp Adm - Assessorias"/>
    <s v="Desp Adm"/>
  </r>
  <r>
    <s v="Jardins"/>
    <x v="8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3.02.16 - Refeição (Bolos/Salgados)"/>
    <n v="107.83"/>
    <d v="2024-04-08T00:00:00"/>
    <s v="CP"/>
    <s v="Pagamento NATHALIA MARTINS ASSESSORIA LTDA"/>
    <x v="5"/>
    <x v="102"/>
    <x v="240"/>
    <n v="-107.83"/>
    <n v="0"/>
    <n v="3805860.04"/>
    <x v="80"/>
    <n v="-107.83"/>
    <n v="107.83"/>
    <n v="0"/>
    <d v="2024-04-01T00:00:00"/>
    <m/>
    <x v="35"/>
    <s v="sim"/>
    <s v="2.03.02.16 - Refeição (Bolos/Salgados)"/>
    <s v="DESPESAS DIVERSAS"/>
    <s v="Desp Adm - Outras"/>
    <s v="Desp Adm"/>
  </r>
  <r>
    <s v="Jardins"/>
    <x v="8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4.01.03 - Agência/Coordenação Offline"/>
    <n v="10000"/>
    <d v="2024-04-08T00:00:00"/>
    <s v="CP"/>
    <s v="Pagamento PLANET APP DESENVOLVIMENTO E SERVICOS S/S LTDA."/>
    <x v="5"/>
    <x v="103"/>
    <x v="241"/>
    <n v="-10000"/>
    <n v="0"/>
    <n v="3795614.82"/>
    <x v="81"/>
    <n v="-10000"/>
    <n v="10000"/>
    <n v="0"/>
    <d v="2024-04-01T00:00:00"/>
    <m/>
    <x v="36"/>
    <s v="sim"/>
    <s v="2.14.01.03 - Agência/Coordenação Offline"/>
    <s v="MIDIA OFF"/>
    <s v="Marketing - Promoção e Propaganda"/>
    <s v="Marketing"/>
  </r>
  <r>
    <s v="Jardins"/>
    <x v="81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0.47"/>
    <d v="2024-04-08T00:00:00"/>
    <s v="CX"/>
    <s v="Rendimento de aplicação REND PAGO APLIC AUT APR"/>
    <x v="7"/>
    <x v="104"/>
    <x v="242"/>
    <n v="0"/>
    <n v="0.47"/>
    <n v="3795615.29"/>
    <x v="82"/>
    <n v="0.47"/>
    <n v="0.47"/>
    <n v="0"/>
    <d v="2024-04-01T00:00:00"/>
    <m/>
    <x v="0"/>
    <s v="não"/>
    <s v="1.03.01.01 - Receita de Aplicações Financeiras"/>
    <m/>
    <s v="Rendimento Aplicações"/>
    <s v="Outras Receitas"/>
  </r>
  <r>
    <s v="Jardins"/>
    <x v="81"/>
    <s v="Itaú"/>
    <s v="51562-2"/>
    <s v="não"/>
    <s v="2 - SPE's"/>
    <s v="01/01/2023 até 16/05/2024"/>
    <s v="23 - NETCORP CONSOLACAO INCORPORACAO E EMPREENDIMENTO IMOBILIARIO SPE LTDA"/>
    <s v="51562-2 - CONSOLACAO ITAU"/>
    <n v="0"/>
    <s v="2301 - CONSOLACAO INCORPORAÇÃO"/>
    <s v="2.18.01.02 - Gastos Jurídicos Diversos"/>
    <n v="60000"/>
    <d v="2024-04-08T00:00:00"/>
    <m/>
    <m/>
    <x v="9"/>
    <x v="105"/>
    <x v="170"/>
    <n v="-60000"/>
    <n v="0"/>
    <n v="3774261.29"/>
    <x v="83"/>
    <n v="-60000"/>
    <n v="60000"/>
    <n v="0"/>
    <d v="2024-04-01T00:00:00"/>
    <m/>
    <x v="0"/>
    <s v="não"/>
    <s v="2.18.01.02 - Gastos Jurídicos Diversos"/>
    <m/>
    <s v="Incorporação - Desp Legais, Tributos, Emolumentos"/>
    <s v="Incorporação"/>
  </r>
  <r>
    <s v="Jardins"/>
    <x v="81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74.95"/>
    <d v="2024-04-08T00:00:00"/>
    <s v="BC"/>
    <s v="Pagamento TARIFA MANUTENCAO C/C TAR.MANUT.C/C"/>
    <x v="5"/>
    <x v="38"/>
    <x v="243"/>
    <n v="-74.95"/>
    <n v="0"/>
    <n v="696.26"/>
    <x v="32"/>
    <n v="-74.95"/>
    <n v="74.95"/>
    <n v="0"/>
    <d v="2024-04-01T00:00:00"/>
    <m/>
    <x v="0"/>
    <s v="não"/>
    <s v="2.20.01.07 - Tarifas Bancarias"/>
    <m/>
    <s v="Tarifas / Taxas"/>
    <s v="Desp Financeiras"/>
  </r>
  <r>
    <s v="Jardins"/>
    <x v="82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0.98"/>
    <d v="2024-04-09T00:00:00"/>
    <s v="BC"/>
    <s v="Rendimento de aplicação"/>
    <x v="7"/>
    <x v="25"/>
    <x v="244"/>
    <n v="0"/>
    <n v="0.98"/>
    <n v="3644262.27"/>
    <x v="23"/>
    <n v="0.98"/>
    <n v="0.98"/>
    <n v="0"/>
    <d v="2024-04-01T00:00:00"/>
    <m/>
    <x v="0"/>
    <s v="não"/>
    <s v="1.03.01.01 - Receita de Aplicações Financeiras"/>
    <m/>
    <s v="Rendimento Aplicações"/>
    <s v="Outras Receitas"/>
  </r>
  <r>
    <s v="Jardins"/>
    <x v="82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5 - Corretagem"/>
    <n v="138518.91"/>
    <d v="2024-04-09T00:00:00"/>
    <s v="CP"/>
    <s v="Pagamento LASTRO SERVICOS E NEGOCIOS IMOBILIARIOS LTDA"/>
    <x v="5"/>
    <x v="106"/>
    <x v="245"/>
    <n v="-138518.91"/>
    <n v="0"/>
    <n v="3635742.38"/>
    <x v="84"/>
    <n v="-138518.91"/>
    <n v="138518.91"/>
    <n v="0"/>
    <d v="2024-04-01T00:00:00"/>
    <m/>
    <x v="37"/>
    <s v="sim"/>
    <s v="2.11.01.05 - Corretagem"/>
    <s v="CORRETAGEM"/>
    <s v="Terreno - Corretagem"/>
    <s v="Terreno"/>
  </r>
  <r>
    <s v="Jardins"/>
    <x v="82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1 - (-) Retenção de IR - Terceiros"/>
    <n v="2077.7800000000002"/>
    <d v="2024-04-09T00:00:00"/>
    <s v="CP"/>
    <s v="Retenção impostos IR 1708 / LASTRO SERVICOS E NEGOCIOS IMOBILIARIOS LTDA"/>
    <x v="4"/>
    <x v="107"/>
    <x v="245"/>
    <n v="0"/>
    <n v="2077.7800000000002"/>
    <n v="3637820.16"/>
    <x v="84"/>
    <n v="2077.7800000000002"/>
    <n v="2077.7800000000002"/>
    <n v="0"/>
    <d v="2024-04-01T00:00:00"/>
    <m/>
    <x v="37"/>
    <s v="sim"/>
    <s v="2.09.01.01 - (-) Retenção de IR - Terceiros"/>
    <s v="CORRETAGEM"/>
    <s v="Terreno - Corretagem"/>
    <s v="Terreno"/>
  </r>
  <r>
    <s v="Jardins"/>
    <x v="82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4 - (-) Retenção de PIS/Cofins/CSLL - Terceiros"/>
    <n v="6441.13"/>
    <d v="2024-04-09T00:00:00"/>
    <s v="CP"/>
    <s v="Retenção impostos CSRF / LASTRO SERVICOS E NEGOCIOS IMOBILIARIOS LTDA"/>
    <x v="4"/>
    <x v="108"/>
    <x v="245"/>
    <n v="0"/>
    <n v="6441.13"/>
    <n v="3644261.29"/>
    <x v="84"/>
    <n v="6441.13"/>
    <n v="6441.13"/>
    <n v="0"/>
    <d v="2024-04-01T00:00:00"/>
    <m/>
    <x v="37"/>
    <s v="sim"/>
    <s v="2.09.01.04 - (-) Retenção de PIS/Cofins/CSLL - Terceiros"/>
    <s v="CORRETAGEM"/>
    <s v="Terreno - Corretagem"/>
    <s v="Terreno"/>
  </r>
  <r>
    <s v="Jardins"/>
    <x v="83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0.01"/>
    <d v="2024-04-10T00:00:00"/>
    <s v="BC"/>
    <s v="Rendimento de aplicação"/>
    <x v="7"/>
    <x v="25"/>
    <x v="246"/>
    <n v="0"/>
    <n v="0.01"/>
    <n v="3643240.95"/>
    <x v="23"/>
    <n v="0.01"/>
    <n v="0.01"/>
    <n v="0"/>
    <d v="2024-04-01T00:00:00"/>
    <m/>
    <x v="0"/>
    <s v="não"/>
    <s v="1.03.01.01 - Receita de Aplicações Financeiras"/>
    <m/>
    <s v="Rendimento Aplicações"/>
    <s v="Outras Receitas"/>
  </r>
  <r>
    <s v="Jardins"/>
    <x v="83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2.07 - Taxas Municipalidades"/>
    <n v="1021.33"/>
    <d v="2024-04-10T00:00:00"/>
    <s v="CP"/>
    <s v="Pagamento PREFEITURA DA CIDADE DE SÃO PAULO - DAMSP"/>
    <x v="5"/>
    <x v="21"/>
    <x v="247"/>
    <n v="-1021.33"/>
    <n v="0"/>
    <n v="3643240.94"/>
    <x v="19"/>
    <n v="-1021.33"/>
    <n v="1021.33"/>
    <n v="0"/>
    <d v="2024-04-01T00:00:00"/>
    <m/>
    <x v="38"/>
    <s v="sim"/>
    <s v="2.13.02.07 - Taxas Municipalidades"/>
    <s v="TAXAS DE MUNICIPALIDADES"/>
    <s v="Incorporação - Desp Legais, Tributos, Emolumentos"/>
    <s v="Incorporação"/>
  </r>
  <r>
    <s v="Jardins"/>
    <x v="84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24.81"/>
    <d v="2024-04-12T00:00:00"/>
    <s v="BC"/>
    <s v="Rendimento de aplicação"/>
    <x v="7"/>
    <x v="25"/>
    <x v="248"/>
    <n v="0"/>
    <n v="24.81"/>
    <n v="2186739.61"/>
    <x v="23"/>
    <n v="24.81"/>
    <n v="24.81"/>
    <n v="0"/>
    <d v="2024-04-01T00:00:00"/>
    <m/>
    <x v="0"/>
    <s v="não"/>
    <s v="1.03.01.01 - Receita de Aplicações Financeiras"/>
    <m/>
    <s v="Rendimento Aplicações"/>
    <s v="Outras Receitas"/>
  </r>
  <r>
    <s v="Jardins"/>
    <x v="84"/>
    <s v="Itaú"/>
    <s v="51562-2"/>
    <s v="sim"/>
    <s v="2 - SPE's"/>
    <s v="01/01/2023 até 16/05/2024"/>
    <s v="23 - NETCORP CONSOLACAO INCORPORACAO E EMPREENDIMENTO IMOBILIARIO SPE LTDA"/>
    <s v="51562-2 - CONSOLACAO ITAU"/>
    <n v="0"/>
    <s v="23 - CONSOLAÇÃO"/>
    <s v="2.11.01.07 - Cartório &amp; Escritura"/>
    <n v="503.74"/>
    <d v="2024-04-12T00:00:00"/>
    <s v="CP"/>
    <s v="Pagamento ANGELO MONTALBANO"/>
    <x v="5"/>
    <x v="109"/>
    <x v="249"/>
    <n v="-503.74"/>
    <n v="0"/>
    <n v="3392312.21"/>
    <x v="85"/>
    <n v="-503.74"/>
    <n v="503.74"/>
    <n v="0"/>
    <d v="2024-04-01T00:00:00"/>
    <m/>
    <x v="39"/>
    <s v="sim"/>
    <s v="2.11.01.07 - Cartório &amp; Escritura"/>
    <s v="DESPESAS COM CARTORIOS"/>
    <s v="Incorporação - Desp Legais, Tributos, Emolumentos"/>
    <s v="Incorporação"/>
  </r>
  <r>
    <s v="Jardins"/>
    <x v="84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5 - Corretagem"/>
    <n v="107325"/>
    <d v="2024-04-12T00:00:00"/>
    <s v="CP"/>
    <s v="Pagamento AVANTE CONSULTORIA DE NEGOCIOS LTDA"/>
    <x v="5"/>
    <x v="110"/>
    <x v="250"/>
    <n v="-107325"/>
    <n v="0"/>
    <n v="3282937.21"/>
    <x v="86"/>
    <n v="-107325"/>
    <n v="107325"/>
    <n v="0"/>
    <d v="2024-04-01T00:00:00"/>
    <m/>
    <x v="40"/>
    <s v="sim"/>
    <s v="2.11.01.05 - Corretagem"/>
    <s v="CORRETAGEM"/>
    <s v="Terreno - Corretagem"/>
    <s v="Terreno"/>
  </r>
  <r>
    <s v="Jardins"/>
    <x v="84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5 - Corretagem"/>
    <n v="357750"/>
    <d v="2024-04-12T00:00:00"/>
    <s v="CP"/>
    <s v="Pagamento BNS AGENCIAMENTO E INTERMEDIACAO DE SERVICOS E IMOVEIS LTDA"/>
    <x v="5"/>
    <x v="111"/>
    <x v="251"/>
    <n v="-357750"/>
    <n v="0"/>
    <n v="2205937.21"/>
    <x v="87"/>
    <n v="-357750"/>
    <n v="357750"/>
    <n v="0"/>
    <d v="2024-04-01T00:00:00"/>
    <m/>
    <x v="41"/>
    <s v="sim"/>
    <s v="2.11.01.05 - Corretagem"/>
    <s v="CORRETAGEM"/>
    <s v="Terreno - Corretagem"/>
    <s v="Terreno"/>
  </r>
  <r>
    <s v="Jardins"/>
    <x v="84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1.23 - Coordenação e Compatibilização"/>
    <n v="3750"/>
    <d v="2024-04-12T00:00:00"/>
    <s v="CP"/>
    <s v="Pagamento ESTUDIO FAVO ARQUITETURA LTDA"/>
    <x v="5"/>
    <x v="59"/>
    <x v="252"/>
    <n v="-3750"/>
    <n v="0"/>
    <n v="2563687.21"/>
    <x v="45"/>
    <n v="-3750"/>
    <n v="3750"/>
    <n v="0"/>
    <d v="2024-04-01T00:00:00"/>
    <m/>
    <x v="42"/>
    <s v="sim"/>
    <s v="2.13.01.23 - Coordenação e Compatibilização"/>
    <s v="PROJETOS"/>
    <s v="Incorporação - Projetos"/>
    <s v="Incorporação"/>
  </r>
  <r>
    <s v="Jardins"/>
    <x v="84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4.01.10 - Produção de material Comunicação Visual Terreno/PD"/>
    <n v="2050"/>
    <d v="2024-04-12T00:00:00"/>
    <s v="CP"/>
    <s v="Pagamento FRANQUE DELMO ELOIA 02360154435"/>
    <x v="5"/>
    <x v="29"/>
    <x v="253"/>
    <n v="-2050"/>
    <n v="0"/>
    <n v="3390262.21"/>
    <x v="25"/>
    <n v="-2050"/>
    <n v="2050"/>
    <n v="0"/>
    <d v="2024-04-01T00:00:00"/>
    <m/>
    <x v="43"/>
    <s v="sim"/>
    <s v="2.14.01.10 - Produção de material Comunicação Visual Terreno/PD"/>
    <s v="COMUNICACAO VISUAL"/>
    <s v="Marketing - Promoção e Propaganda"/>
    <s v="Marketing"/>
  </r>
  <r>
    <s v="Jardins"/>
    <x v="84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5 - Corretagem"/>
    <n v="357750"/>
    <d v="2024-04-12T00:00:00"/>
    <s v="CP"/>
    <s v="Pagamento IRRINVEST GESTAO E ADMINISTRACAO IMOBILIARIA LTDA"/>
    <x v="5"/>
    <x v="112"/>
    <x v="254"/>
    <n v="-357750"/>
    <n v="0"/>
    <n v="2925187.21"/>
    <x v="88"/>
    <n v="-357750"/>
    <n v="357750"/>
    <n v="0"/>
    <d v="2024-04-01T00:00:00"/>
    <m/>
    <x v="44"/>
    <s v="sim"/>
    <s v="2.11.01.05 - Corretagem"/>
    <s v="CORRETAGEM"/>
    <s v="Terreno - Corretagem"/>
    <s v="Terreno"/>
  </r>
  <r>
    <s v="Jardins"/>
    <x v="84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5 - Corretagem"/>
    <n v="357750"/>
    <d v="2024-04-12T00:00:00"/>
    <s v="CP"/>
    <s v="Pagamento JOAQUIM GUTIERREZ ANTONIO"/>
    <x v="5"/>
    <x v="113"/>
    <x v="255"/>
    <n v="-357750"/>
    <n v="0"/>
    <n v="2567437.21"/>
    <x v="89"/>
    <n v="-357750"/>
    <n v="357750"/>
    <n v="0"/>
    <d v="2024-04-01T00:00:00"/>
    <m/>
    <x v="45"/>
    <s v="sim"/>
    <s v="2.11.01.05 - Corretagem"/>
    <s v="CORRETAGEM"/>
    <s v="Terreno - Corretagem"/>
    <s v="Terreno"/>
  </r>
  <r>
    <s v="Jardins"/>
    <x v="84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5 - Corretagem"/>
    <n v="250425"/>
    <d v="2024-04-12T00:00:00"/>
    <s v="CP"/>
    <s v="Pagamento MCA CONSULTORIA DE NEGOCIOS EIRELI"/>
    <x v="5"/>
    <x v="114"/>
    <x v="256"/>
    <n v="-250425"/>
    <n v="0"/>
    <n v="3392815.95"/>
    <x v="90"/>
    <n v="-250425"/>
    <n v="250425"/>
    <n v="0"/>
    <d v="2024-04-01T00:00:00"/>
    <m/>
    <x v="46"/>
    <s v="sim"/>
    <s v="2.11.01.05 - Corretagem"/>
    <s v="CORRETAGEM"/>
    <s v="Terreno - Corretagem"/>
    <s v="Terreno"/>
  </r>
  <r>
    <s v="Jardins"/>
    <x v="84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1.01.11 - IPTU Novos Terrenos"/>
    <n v="8931.7199999999993"/>
    <d v="2024-04-12T00:00:00"/>
    <s v="CP"/>
    <s v="Pagamento PREFEITURA DA CIDADE DE SÃO PAULO - DAMSP"/>
    <x v="5"/>
    <x v="21"/>
    <x v="257"/>
    <n v="-8931.7199999999993"/>
    <n v="0"/>
    <n v="2196535.66"/>
    <x v="19"/>
    <n v="-8931.7199999999993"/>
    <n v="8931.7199999999993"/>
    <n v="0"/>
    <d v="2024-04-01T00:00:00"/>
    <m/>
    <x v="47"/>
    <s v="sim"/>
    <s v="2.01.01.11 - IPTU Novos Terrenos"/>
    <s v="IPTU"/>
    <s v="Terreno - IPTU"/>
    <s v="Terreno"/>
  </r>
  <r>
    <s v="Jardins"/>
    <x v="84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1.01.11 - IPTU Novos Terrenos"/>
    <n v="535.88"/>
    <d v="2024-04-12T00:00:00"/>
    <s v="CP"/>
    <s v="Pagamento PREFEITURA DA CIDADE DE SÃO PAULO - DAMSP"/>
    <x v="5"/>
    <x v="21"/>
    <x v="258"/>
    <n v="-535.88"/>
    <n v="0"/>
    <n v="2194523.23"/>
    <x v="19"/>
    <n v="-535.88"/>
    <n v="535.88"/>
    <n v="0"/>
    <d v="2024-04-01T00:00:00"/>
    <m/>
    <x v="47"/>
    <s v="sim"/>
    <s v="2.01.01.11 - IPTU Novos Terrenos"/>
    <s v="IPTU"/>
    <s v="Terreno - IPTU"/>
    <s v="Terreno"/>
  </r>
  <r>
    <s v="Jardins"/>
    <x v="84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1.01.11 - IPTU Novos Terrenos"/>
    <n v="469.83"/>
    <d v="2024-04-12T00:00:00"/>
    <s v="CP"/>
    <s v="Pagamento PREFEITURA DA CIDADE DE SÃO PAULO - DAMSP"/>
    <x v="5"/>
    <x v="21"/>
    <x v="259"/>
    <n v="-469.83"/>
    <n v="0"/>
    <n v="2205467.38"/>
    <x v="19"/>
    <n v="-469.83"/>
    <n v="469.83"/>
    <n v="0"/>
    <d v="2024-04-01T00:00:00"/>
    <m/>
    <x v="47"/>
    <s v="sim"/>
    <s v="2.01.01.11 - IPTU Novos Terrenos"/>
    <s v="IPTU"/>
    <s v="Terreno - IPTU"/>
    <s v="Terreno"/>
  </r>
  <r>
    <s v="Jardins"/>
    <x v="84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1.01.11 - IPTU Novos Terrenos"/>
    <n v="421.29"/>
    <d v="2024-04-12T00:00:00"/>
    <s v="CP"/>
    <s v="Pagamento PREFEITURA DA CIDADE DE SÃO PAULO - DAMSP"/>
    <x v="5"/>
    <x v="21"/>
    <x v="260"/>
    <n v="-421.29"/>
    <n v="0"/>
    <n v="2196114.37"/>
    <x v="19"/>
    <n v="-421.29"/>
    <n v="421.29"/>
    <n v="0"/>
    <d v="2024-04-01T00:00:00"/>
    <m/>
    <x v="47"/>
    <s v="sim"/>
    <s v="2.01.01.11 - IPTU Novos Terrenos"/>
    <s v="IPTU"/>
    <s v="Terreno - IPTU"/>
    <s v="Terreno"/>
  </r>
  <r>
    <s v="Jardins"/>
    <x v="84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1.01.11 - IPTU Novos Terrenos"/>
    <n v="391.67"/>
    <d v="2024-04-12T00:00:00"/>
    <s v="CP"/>
    <s v="Pagamento PREFEITURA DA CIDADE DE SÃO PAULO - DAMSP"/>
    <x v="5"/>
    <x v="21"/>
    <x v="261"/>
    <n v="-391.67"/>
    <n v="0"/>
    <n v="2194131.56"/>
    <x v="19"/>
    <n v="-391.67"/>
    <n v="391.67"/>
    <n v="0"/>
    <d v="2024-04-01T00:00:00"/>
    <m/>
    <x v="47"/>
    <s v="sim"/>
    <s v="2.01.01.11 - IPTU Novos Terrenos"/>
    <s v="IPTU"/>
    <s v="Terreno - IPTU"/>
    <s v="Terreno"/>
  </r>
  <r>
    <s v="Jardins"/>
    <x v="84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3.87"/>
    <d v="2024-04-12T00:00:00"/>
    <s v="CP"/>
    <s v="Pagto multa PREFEITURA DA CIDADE DE SÃO PAULO - DAMSP"/>
    <x v="8"/>
    <x v="21"/>
    <x v="261"/>
    <n v="-3.87"/>
    <n v="0"/>
    <n v="2194127.69"/>
    <x v="19"/>
    <n v="-3.87"/>
    <n v="3.87"/>
    <n v="0"/>
    <d v="2024-04-01T00:00:00"/>
    <m/>
    <x v="47"/>
    <s v="sim"/>
    <s v="2.05.01.07 - Multas, Juros e Correções por Atraso no Pagamento"/>
    <s v="IPTU"/>
    <s v="Desp Financeiras"/>
    <s v="Desp Financeiras"/>
  </r>
  <r>
    <s v="Jardins"/>
    <x v="84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1.01.11 - IPTU Novos Terrenos"/>
    <n v="377.94"/>
    <d v="2024-04-12T00:00:00"/>
    <s v="CP"/>
    <s v="Pagamento PREFEITURA DA CIDADE DE SÃO PAULO - DAMSP"/>
    <x v="5"/>
    <x v="21"/>
    <x v="262"/>
    <n v="-377.94"/>
    <n v="0"/>
    <n v="2193749.75"/>
    <x v="19"/>
    <n v="-377.94"/>
    <n v="377.94"/>
    <n v="0"/>
    <d v="2024-04-01T00:00:00"/>
    <m/>
    <x v="47"/>
    <s v="sim"/>
    <s v="2.01.01.11 - IPTU Novos Terrenos"/>
    <s v="IPTU"/>
    <s v="Terreno - IPTU"/>
    <s v="Terreno"/>
  </r>
  <r>
    <s v="Jardins"/>
    <x v="84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6.2"/>
    <d v="2024-04-12T00:00:00"/>
    <s v="CP"/>
    <s v="Pagto multa PREFEITURA DA CIDADE DE SÃO PAULO - DAMSP"/>
    <x v="8"/>
    <x v="21"/>
    <x v="262"/>
    <n v="-6.2"/>
    <n v="0"/>
    <n v="2193743.5499999998"/>
    <x v="19"/>
    <n v="-6.2"/>
    <n v="6.2"/>
    <n v="0"/>
    <d v="2024-04-01T00:00:00"/>
    <m/>
    <x v="47"/>
    <s v="sim"/>
    <s v="2.05.01.07 - Multas, Juros e Correções por Atraso no Pagamento"/>
    <s v="IPTU"/>
    <s v="Desp Financeiras"/>
    <s v="Desp Financeiras"/>
  </r>
  <r>
    <s v="Jardins"/>
    <x v="84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1.01.11 - IPTU Novos Terrenos"/>
    <n v="338.66"/>
    <d v="2024-04-12T00:00:00"/>
    <s v="CP"/>
    <s v="Pagamento PREFEITURA DA CIDADE DE SÃO PAULO - DAMSP"/>
    <x v="5"/>
    <x v="21"/>
    <x v="263"/>
    <n v="-338.66"/>
    <n v="0"/>
    <n v="2195775.71"/>
    <x v="19"/>
    <n v="-338.66"/>
    <n v="338.66"/>
    <n v="0"/>
    <d v="2024-04-01T00:00:00"/>
    <m/>
    <x v="47"/>
    <s v="sim"/>
    <s v="2.01.01.11 - IPTU Novos Terrenos"/>
    <s v="IPTU"/>
    <s v="Terreno - IPTU"/>
    <s v="Terreno"/>
  </r>
  <r>
    <s v="Jardins"/>
    <x v="84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1.01.11 - IPTU Novos Terrenos"/>
    <n v="377.94"/>
    <d v="2024-04-12T00:00:00"/>
    <s v="CP"/>
    <s v="Pagamento PREFEITURA DA CIDADE DE SÃO PAULO - DAMSP"/>
    <x v="5"/>
    <x v="21"/>
    <x v="264"/>
    <n v="-377.94"/>
    <n v="0"/>
    <n v="2195397.77"/>
    <x v="19"/>
    <n v="-377.94"/>
    <n v="377.94"/>
    <n v="0"/>
    <d v="2024-04-01T00:00:00"/>
    <m/>
    <x v="47"/>
    <s v="sim"/>
    <s v="2.01.01.11 - IPTU Novos Terrenos"/>
    <s v="IPTU"/>
    <s v="Terreno - IPTU"/>
    <s v="Terreno"/>
  </r>
  <r>
    <s v="Jardins"/>
    <x v="84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1.01.11 - IPTU Novos Terrenos"/>
    <n v="338.66"/>
    <d v="2024-04-12T00:00:00"/>
    <s v="CP"/>
    <s v="Pagamento PREFEITURA DA CIDADE DE SÃO PAULO - DAMSP"/>
    <x v="5"/>
    <x v="21"/>
    <x v="265"/>
    <n v="-338.66"/>
    <n v="0"/>
    <n v="2195059.11"/>
    <x v="19"/>
    <n v="-338.66"/>
    <n v="338.66"/>
    <n v="0"/>
    <d v="2024-04-01T00:00:00"/>
    <m/>
    <x v="47"/>
    <s v="sim"/>
    <s v="2.01.01.11 - IPTU Novos Terrenos"/>
    <s v="IPTU"/>
    <s v="Terreno - IPTU"/>
    <s v="Terreno"/>
  </r>
  <r>
    <s v="Jardins"/>
    <x v="84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1.01.11 - IPTU Novos Terrenos"/>
    <n v="6672.9"/>
    <d v="2024-04-12T00:00:00"/>
    <s v="CP"/>
    <s v="Pagamento PREFEITURA DA CIDADE DE SÃO PAULO - DAMSP"/>
    <x v="5"/>
    <x v="21"/>
    <x v="266"/>
    <n v="-6672.9"/>
    <n v="0"/>
    <n v="2187070.65"/>
    <x v="19"/>
    <n v="-6672.9"/>
    <n v="6672.9"/>
    <n v="0"/>
    <d v="2024-04-01T00:00:00"/>
    <m/>
    <x v="48"/>
    <s v="sim"/>
    <s v="2.01.01.11 - IPTU Novos Terrenos"/>
    <s v="IPTU"/>
    <s v="Terreno - IPTU"/>
    <s v="Terreno"/>
  </r>
  <r>
    <s v="Jardins"/>
    <x v="84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69.59"/>
    <d v="2024-04-12T00:00:00"/>
    <s v="CP"/>
    <s v="Pagto juros PREFEITURA DA CIDADE DE SÃO PAULO - DAMSP"/>
    <x v="1"/>
    <x v="21"/>
    <x v="266"/>
    <n v="-69.59"/>
    <n v="0"/>
    <n v="2187001.06"/>
    <x v="19"/>
    <n v="-69.59"/>
    <n v="69.59"/>
    <n v="0"/>
    <d v="2024-04-01T00:00:00"/>
    <m/>
    <x v="48"/>
    <s v="sim"/>
    <s v="2.05.01.07 - Multas, Juros e Correções por Atraso no Pagamento"/>
    <s v="IPTU"/>
    <s v="Desp Financeiras"/>
    <s v="Desp Financeiras"/>
  </r>
  <r>
    <s v="Jardins"/>
    <x v="84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286.26"/>
    <d v="2024-04-12T00:00:00"/>
    <s v="CP"/>
    <s v="Pagto multa PREFEITURA DA CIDADE DE SÃO PAULO - DAMSP"/>
    <x v="8"/>
    <x v="21"/>
    <x v="266"/>
    <n v="-286.26"/>
    <n v="0"/>
    <n v="2186714.7999999998"/>
    <x v="19"/>
    <n v="-286.26"/>
    <n v="286.26"/>
    <n v="0"/>
    <d v="2024-04-01T00:00:00"/>
    <m/>
    <x v="48"/>
    <s v="sim"/>
    <s v="2.05.01.07 - Multas, Juros e Correções por Atraso no Pagamento"/>
    <s v="IPTU"/>
    <s v="Desp Financeiras"/>
    <s v="Desp Financeiras"/>
  </r>
  <r>
    <s v="Jardins"/>
    <x v="84"/>
    <s v="Itaú Centralizadora"/>
    <s v="18593-7"/>
    <s v="não"/>
    <s v="2  SPE's"/>
    <s v="01/02/2024 até 31/05/2024"/>
    <s v="COMPANHIA PROV DE SECURITIZACA"/>
    <s v="18593-7 - Centralizadora"/>
    <n v="0"/>
    <m/>
    <s v="-"/>
    <n v="18770"/>
    <d v="2024-04-12T00:00:00"/>
    <m/>
    <s v="SISPAG FORNECEDORES"/>
    <x v="6"/>
    <x v="91"/>
    <x v="107"/>
    <n v="-18770"/>
    <n v="0"/>
    <m/>
    <x v="69"/>
    <n v="-18770"/>
    <n v="18770"/>
    <n v="0"/>
    <d v="2024-04-01T00:00:00"/>
    <m/>
    <x v="0"/>
    <m/>
    <s v="-"/>
    <m/>
    <s v="Débito a identificar"/>
    <s v="Débito a identificar"/>
  </r>
  <r>
    <s v="Jardins"/>
    <x v="84"/>
    <s v="Itaú Centralizadora"/>
    <s v="18593-7"/>
    <s v="não"/>
    <s v="2  SPE's"/>
    <s v="01/02/2024 até 31/05/2024"/>
    <s v="COMPANHIA PROV DE SECURITIZACA"/>
    <s v="18593-7 - Centralizadora"/>
    <n v="0"/>
    <m/>
    <s v="-"/>
    <n v="0.9"/>
    <d v="2024-04-12T00:00:00"/>
    <m/>
    <s v="TAR C/C SISPAG"/>
    <x v="6"/>
    <x v="93"/>
    <x v="107"/>
    <n v="-0.9"/>
    <n v="0"/>
    <m/>
    <x v="71"/>
    <n v="-0.9"/>
    <n v="0.9"/>
    <n v="0"/>
    <d v="2024-04-01T00:00:00"/>
    <m/>
    <x v="0"/>
    <m/>
    <s v="-"/>
    <m/>
    <s v="Tarifas / Taxas"/>
    <s v="Desp Financeiras"/>
  </r>
  <r>
    <s v="Jardins"/>
    <x v="84"/>
    <s v="Itaú Centralizadora"/>
    <s v="18593-7"/>
    <s v="não"/>
    <s v="2  SPE's"/>
    <s v="01/02/2024 até 31/05/2024"/>
    <s v="COMPANHIA PROV DE SECURITIZACA"/>
    <s v="18593-7 - Centralizadora"/>
    <n v="0"/>
    <m/>
    <s v="-"/>
    <n v="18770.64"/>
    <d v="2024-04-12T00:00:00"/>
    <m/>
    <s v="RES APLIC AUT MAIS"/>
    <x v="6"/>
    <x v="100"/>
    <x v="107"/>
    <n v="0"/>
    <n v="18770.64"/>
    <m/>
    <x v="78"/>
    <n v="18770.64"/>
    <n v="18770.64"/>
    <n v="0"/>
    <d v="2024-04-01T00:00:00"/>
    <m/>
    <x v="0"/>
    <m/>
    <s v="-"/>
    <m/>
    <s v="Aplicação / Resgate"/>
    <s v="Aplicação / Resgate"/>
  </r>
  <r>
    <s v="Jardins"/>
    <x v="84"/>
    <s v="Itaú Centralizadora"/>
    <s v="18593-7"/>
    <s v="não"/>
    <s v="2  SPE's"/>
    <s v="01/02/2024 até 31/05/2024"/>
    <s v="COMPANHIA PROV DE SECURITIZACA"/>
    <s v="18593-7 - Centralizadora"/>
    <n v="0"/>
    <m/>
    <s v="-"/>
    <n v="0.26"/>
    <d v="2024-04-12T00:00:00"/>
    <m/>
    <s v="REND PAGO APLIC AUT MAIS"/>
    <x v="6"/>
    <x v="67"/>
    <x v="107"/>
    <n v="0"/>
    <n v="0.26"/>
    <m/>
    <x v="49"/>
    <n v="0.26"/>
    <n v="0.26"/>
    <n v="0"/>
    <d v="2024-04-01T00:00:00"/>
    <m/>
    <x v="0"/>
    <m/>
    <s v="-"/>
    <m/>
    <s v="Rendimento Aplicações"/>
    <s v="Outras Receitas"/>
  </r>
  <r>
    <s v="Jardins"/>
    <x v="85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0.99"/>
    <d v="2024-04-15T00:00:00"/>
    <s v="BC"/>
    <s v="Rendimento de aplicação"/>
    <x v="7"/>
    <x v="25"/>
    <x v="267"/>
    <n v="0"/>
    <n v="0.99"/>
    <n v="2146740.6"/>
    <x v="23"/>
    <n v="0.99"/>
    <n v="0.99"/>
    <n v="0"/>
    <d v="2024-04-01T00:00:00"/>
    <m/>
    <x v="0"/>
    <s v="não"/>
    <s v="1.03.01.01 - Receita de Aplicações Financeiras"/>
    <m/>
    <s v="Rendimento Aplicações"/>
    <s v="Outras Receitas"/>
  </r>
  <r>
    <s v="Jardins"/>
    <x v="85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2.04 - CETESB"/>
    <n v="40000"/>
    <d v="2024-04-15T00:00:00"/>
    <s v="CP"/>
    <s v="Adiantamento CAMPO SAO BENTO GESTAO DE PROJETOS AMBIENTAIS EIRELI"/>
    <x v="0"/>
    <x v="115"/>
    <x v="268"/>
    <n v="-40000"/>
    <n v="0"/>
    <n v="2146739.61"/>
    <x v="91"/>
    <n v="-40000"/>
    <n v="40000"/>
    <n v="0"/>
    <d v="2024-04-01T00:00:00"/>
    <m/>
    <x v="49"/>
    <s v="sim"/>
    <s v="2.13.02.04 - CETESB"/>
    <s v="CETESB"/>
    <s v="Incorporação - Projetos"/>
    <s v="Incorporação"/>
  </r>
  <r>
    <s v="Jardins"/>
    <x v="86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0.41"/>
    <d v="2024-04-16T00:00:00"/>
    <s v="BC"/>
    <s v="Rendimento de aplicação"/>
    <x v="7"/>
    <x v="25"/>
    <x v="269"/>
    <n v="0"/>
    <n v="0.41"/>
    <n v="2132910.56"/>
    <x v="23"/>
    <n v="0.41"/>
    <n v="0.41"/>
    <n v="0"/>
    <d v="2024-04-01T00:00:00"/>
    <m/>
    <x v="0"/>
    <s v="não"/>
    <s v="1.03.01.01 - Receita de Aplicações Financeiras"/>
    <m/>
    <s v="Rendimento Aplicações"/>
    <s v="Outras Receitas"/>
  </r>
  <r>
    <s v="Jardins"/>
    <x v="86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4.01.10 - Produção de material Comunicação Visual Terreno/PD"/>
    <n v="800"/>
    <d v="2024-04-16T00:00:00"/>
    <s v="CP"/>
    <s v="Pagamento FRANQUE DELMO ELOIA 02360154435"/>
    <x v="5"/>
    <x v="29"/>
    <x v="270"/>
    <n v="-800"/>
    <n v="0"/>
    <n v="2134960.15"/>
    <x v="25"/>
    <n v="-800"/>
    <n v="800"/>
    <n v="0"/>
    <d v="2024-04-01T00:00:00"/>
    <m/>
    <x v="50"/>
    <s v="sim"/>
    <s v="2.14.01.10 - Produção de material Comunicação Visual Terreno/PD"/>
    <s v="COMUNICACAO VISUAL"/>
    <s v="Marketing - Promoção e Propaganda"/>
    <s v="Marketing"/>
  </r>
  <r>
    <s v="Jardins"/>
    <x v="86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4.01.10 - Produção de material Comunicação Visual Terreno/PD"/>
    <n v="2050"/>
    <d v="2024-04-16T00:00:00"/>
    <s v="CP"/>
    <s v="Pagamento FRANQUE DELMO ELOIA 02360154435"/>
    <x v="5"/>
    <x v="29"/>
    <x v="253"/>
    <n v="-2050"/>
    <n v="0"/>
    <n v="2132910.15"/>
    <x v="25"/>
    <n v="-2050"/>
    <n v="2050"/>
    <n v="0"/>
    <d v="2024-04-01T00:00:00"/>
    <m/>
    <x v="51"/>
    <s v="sim"/>
    <s v="2.14.01.10 - Produção de material Comunicação Visual Terreno/PD"/>
    <s v="COMUNICACAO VISUAL"/>
    <s v="Marketing - Promoção e Propaganda"/>
    <s v="Marketing"/>
  </r>
  <r>
    <s v="Jardins"/>
    <x v="86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1.12 - Estrutura"/>
    <n v="11700"/>
    <d v="2024-04-16T00:00:00"/>
    <s v="CP"/>
    <s v="Pagamento NG ENGENHARIA S/C LTDA"/>
    <x v="5"/>
    <x v="44"/>
    <x v="271"/>
    <n v="-11700"/>
    <n v="0"/>
    <n v="2135040.6"/>
    <x v="36"/>
    <n v="-11700"/>
    <n v="11700"/>
    <n v="0"/>
    <d v="2024-04-01T00:00:00"/>
    <m/>
    <x v="52"/>
    <s v="sim"/>
    <s v="2.13.01.12 - Estrutura"/>
    <s v="PROJETOS"/>
    <s v="Incorporação - Projetos"/>
    <s v="Incorporação"/>
  </r>
  <r>
    <s v="Jardins"/>
    <x v="86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1 - (-) Retenção de IR - Terceiros"/>
    <n v="175.5"/>
    <d v="2024-04-16T00:00:00"/>
    <s v="CP"/>
    <s v="Retenção impostos IR 1708 / NG ENGENHARIA S/C LTDA"/>
    <x v="4"/>
    <x v="45"/>
    <x v="271"/>
    <n v="0"/>
    <n v="175.5"/>
    <n v="2135216.1"/>
    <x v="36"/>
    <n v="175.5"/>
    <n v="175.5"/>
    <n v="0"/>
    <d v="2024-04-01T00:00:00"/>
    <m/>
    <x v="52"/>
    <s v="sim"/>
    <s v="2.09.01.01 - (-) Retenção de IR - Terceiros"/>
    <s v="PROJETOS"/>
    <s v="Incorporação - Projetos"/>
    <s v="Incorporação"/>
  </r>
  <r>
    <s v="Jardins"/>
    <x v="86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4 - (-) Retenção de PIS/Cofins/CSLL - Terceiros"/>
    <n v="544.04999999999995"/>
    <d v="2024-04-16T00:00:00"/>
    <s v="CP"/>
    <s v="Retenção impostos CSRF / NG ENGENHARIA S/C LTDA"/>
    <x v="4"/>
    <x v="46"/>
    <x v="271"/>
    <n v="0"/>
    <n v="544.04999999999995"/>
    <n v="2135760.15"/>
    <x v="36"/>
    <n v="544.04999999999995"/>
    <n v="544.04999999999995"/>
    <n v="0"/>
    <d v="2024-04-01T00:00:00"/>
    <m/>
    <x v="52"/>
    <s v="sim"/>
    <s v="2.09.01.04 - (-) Retenção de PIS/Cofins/CSLL - Terceiros"/>
    <s v="PROJETOS"/>
    <s v="Incorporação - Projetos"/>
    <s v="Incorporação"/>
  </r>
  <r>
    <s v="Jardins"/>
    <x v="87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3.49"/>
    <d v="2024-04-17T00:00:00"/>
    <s v="BC"/>
    <s v="Rendimento de aplicação"/>
    <x v="7"/>
    <x v="25"/>
    <x v="272"/>
    <n v="0"/>
    <n v="3.49"/>
    <n v="2030943.2"/>
    <x v="23"/>
    <n v="3.49"/>
    <n v="3.49"/>
    <n v="0"/>
    <d v="2024-04-01T00:00:00"/>
    <m/>
    <x v="0"/>
    <s v="não"/>
    <s v="1.03.01.01 - Receita de Aplicações Financeiras"/>
    <m/>
    <s v="Rendimento Aplicações"/>
    <s v="Outras Receitas"/>
  </r>
  <r>
    <s v="Jardins"/>
    <x v="87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1.04 - Laudo de Vizinhança"/>
    <n v="2100"/>
    <d v="2024-04-17T00:00:00"/>
    <s v="CP"/>
    <s v="Pagamento CERTENGE LAUDOS AVALIACOES E PERICIAS LTDA"/>
    <x v="5"/>
    <x v="71"/>
    <x v="273"/>
    <n v="-2100"/>
    <n v="0"/>
    <n v="2030810.56"/>
    <x v="51"/>
    <n v="-2100"/>
    <n v="2100"/>
    <n v="0"/>
    <d v="2024-04-01T00:00:00"/>
    <m/>
    <x v="53"/>
    <s v="sim"/>
    <s v="2.13.01.04 - Laudo de Vizinhança"/>
    <s v="PROJETOS"/>
    <s v="Incorporação - Projetos"/>
    <s v="Incorporação"/>
  </r>
  <r>
    <s v="Jardins"/>
    <x v="87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1 - (-) Retenção de IR - Terceiros"/>
    <n v="31.5"/>
    <d v="2024-04-17T00:00:00"/>
    <s v="CP"/>
    <s v="Retenção impostos IR 1708 / CERTENGE LAUDOS AVALIACOES E PERICIAS LTDA"/>
    <x v="4"/>
    <x v="72"/>
    <x v="273"/>
    <n v="0"/>
    <n v="31.5"/>
    <n v="2030842.06"/>
    <x v="51"/>
    <n v="31.5"/>
    <n v="31.5"/>
    <n v="0"/>
    <d v="2024-04-01T00:00:00"/>
    <m/>
    <x v="53"/>
    <s v="sim"/>
    <s v="2.09.01.01 - (-) Retenção de IR - Terceiros"/>
    <s v="PROJETOS"/>
    <s v="Incorporação - Projetos"/>
    <s v="Incorporação"/>
  </r>
  <r>
    <s v="Jardins"/>
    <x v="87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4 - (-) Retenção de PIS/Cofins/CSLL - Terceiros"/>
    <n v="97.65"/>
    <d v="2024-04-17T00:00:00"/>
    <s v="CP"/>
    <s v="Retenção impostos CSRF / CERTENGE LAUDOS AVALIACOES E PERICIAS LTDA"/>
    <x v="4"/>
    <x v="73"/>
    <x v="273"/>
    <n v="0"/>
    <n v="97.65"/>
    <n v="2030939.71"/>
    <x v="51"/>
    <n v="97.65"/>
    <n v="97.65"/>
    <n v="0"/>
    <d v="2024-04-01T00:00:00"/>
    <m/>
    <x v="53"/>
    <s v="sim"/>
    <s v="2.09.01.04 - (-) Retenção de PIS/Cofins/CSLL - Terceiros"/>
    <s v="PROJETOS"/>
    <s v="Incorporação - Projetos"/>
    <s v="Incorporação"/>
  </r>
  <r>
    <s v="Jardins"/>
    <x v="87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5 - Corretagem"/>
    <n v="100000"/>
    <d v="2024-04-17T00:00:00"/>
    <s v="CP"/>
    <s v="Pagamento NORSK EMPREENDIMENTOS E PARTICIPACOES LTDA."/>
    <x v="5"/>
    <x v="116"/>
    <x v="274"/>
    <n v="-100000"/>
    <n v="0"/>
    <n v="2032910.56"/>
    <x v="92"/>
    <n v="-100000"/>
    <n v="100000"/>
    <n v="0"/>
    <d v="2024-04-01T00:00:00"/>
    <m/>
    <x v="54"/>
    <s v="sim"/>
    <s v="2.11.01.05 - Corretagem"/>
    <s v="CORRETAGEM"/>
    <s v="Terreno - Corretagem"/>
    <s v="Terreno"/>
  </r>
  <r>
    <s v="Jardins"/>
    <x v="88"/>
    <s v="Itaú Centralizadora"/>
    <s v="18593-7"/>
    <s v="não"/>
    <s v="2  SPE's"/>
    <s v="01/02/2024 até 31/05/2024"/>
    <s v="COMPANHIA PROV DE SECURITIZACA"/>
    <s v="18593-7 - Centralizadora"/>
    <n v="0"/>
    <m/>
    <s v="-"/>
    <n v="8869.31"/>
    <d v="2024-04-18T00:00:00"/>
    <m/>
    <s v="SISPAG FORNECEDORES TED"/>
    <x v="6"/>
    <x v="92"/>
    <x v="107"/>
    <n v="-8869.31"/>
    <n v="0"/>
    <m/>
    <x v="70"/>
    <n v="-8869.31"/>
    <n v="8869.31"/>
    <n v="0"/>
    <d v="2024-04-01T00:00:00"/>
    <m/>
    <x v="0"/>
    <m/>
    <s v="-"/>
    <m/>
    <s v="Débito a identificar"/>
    <s v="Débito a identificar"/>
  </r>
  <r>
    <s v="Jardins"/>
    <x v="88"/>
    <s v="Itaú Centralizadora"/>
    <s v="18593-7"/>
    <s v="não"/>
    <s v="2  SPE's"/>
    <s v="01/02/2024 até 31/05/2024"/>
    <s v="COMPANHIA PROV DE SECURITIZACA"/>
    <s v="18593-7 - Centralizadora"/>
    <n v="0"/>
    <m/>
    <s v="-"/>
    <n v="4"/>
    <d v="2024-04-18T00:00:00"/>
    <m/>
    <s v="TAR TED SISPAG"/>
    <x v="6"/>
    <x v="94"/>
    <x v="107"/>
    <n v="-4"/>
    <n v="0"/>
    <m/>
    <x v="72"/>
    <n v="-4"/>
    <n v="4"/>
    <n v="0"/>
    <d v="2024-04-01T00:00:00"/>
    <m/>
    <x v="0"/>
    <m/>
    <s v="-"/>
    <m/>
    <s v="Tarifas / Taxas"/>
    <s v="Desp Financeiras"/>
  </r>
  <r>
    <s v="Jardins"/>
    <x v="88"/>
    <s v="Itaú Centralizadora"/>
    <s v="18593-7"/>
    <s v="não"/>
    <s v="2  SPE's"/>
    <s v="01/02/2024 até 31/05/2024"/>
    <s v="COMPANHIA PROV DE SECURITIZACA"/>
    <s v="18593-7 - Centralizadora"/>
    <n v="0"/>
    <m/>
    <s v="-"/>
    <n v="8872.99"/>
    <d v="2024-04-18T00:00:00"/>
    <m/>
    <s v="RES APLIC AUT MAIS"/>
    <x v="6"/>
    <x v="100"/>
    <x v="107"/>
    <n v="0"/>
    <n v="8872.99"/>
    <m/>
    <x v="78"/>
    <n v="8872.99"/>
    <n v="8872.99"/>
    <n v="0"/>
    <d v="2024-04-01T00:00:00"/>
    <m/>
    <x v="0"/>
    <m/>
    <s v="-"/>
    <m/>
    <s v="Aplicação / Resgate"/>
    <s v="Aplicação / Resgate"/>
  </r>
  <r>
    <s v="Jardins"/>
    <x v="88"/>
    <s v="Itaú Centralizadora"/>
    <s v="18593-7"/>
    <s v="não"/>
    <s v="2  SPE's"/>
    <s v="01/02/2024 até 31/05/2024"/>
    <s v="COMPANHIA PROV DE SECURITIZACA"/>
    <s v="18593-7 - Centralizadora"/>
    <n v="0"/>
    <m/>
    <s v="-"/>
    <n v="0.31"/>
    <d v="2024-04-18T00:00:00"/>
    <m/>
    <s v="REND PAGO APLIC AUT MAIS"/>
    <x v="6"/>
    <x v="67"/>
    <x v="107"/>
    <n v="0"/>
    <n v="0.31"/>
    <m/>
    <x v="49"/>
    <n v="0.31"/>
    <n v="0.31"/>
    <n v="0"/>
    <d v="2024-04-01T00:00:00"/>
    <m/>
    <x v="0"/>
    <m/>
    <s v="-"/>
    <m/>
    <s v="Rendimento Aplicações"/>
    <s v="Outras Receitas"/>
  </r>
  <r>
    <s v="Jardins"/>
    <x v="89"/>
    <s v="Itaú"/>
    <s v="51562-2"/>
    <s v="não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5.49"/>
    <d v="2024-04-19T00:00:00"/>
    <s v="BC"/>
    <s v="Rendimento de aplicação"/>
    <x v="7"/>
    <x v="25"/>
    <x v="170"/>
    <n v="0"/>
    <n v="5.49"/>
    <n v="1911647.45"/>
    <x v="23"/>
    <n v="5.49"/>
    <n v="5.49"/>
    <n v="0"/>
    <d v="2024-04-01T00:00:00"/>
    <m/>
    <x v="0"/>
    <s v="não"/>
    <s v="1.03.01.01 - Receita de Aplicações Financeiras"/>
    <m/>
    <s v="Rendimento Aplicações"/>
    <s v="Outras Receitas"/>
  </r>
  <r>
    <s v="Jardins"/>
    <x v="89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2.14 - DEPAVE"/>
    <n v="10000"/>
    <d v="2024-04-19T00:00:00"/>
    <s v="CP"/>
    <s v="Pagamento AROEIRA MEIO AMBIENTE LTDA"/>
    <x v="5"/>
    <x v="117"/>
    <x v="275"/>
    <n v="-10000"/>
    <n v="0"/>
    <n v="1980943.2"/>
    <x v="93"/>
    <n v="-10000"/>
    <n v="10000"/>
    <n v="0"/>
    <d v="2024-04-01T00:00:00"/>
    <m/>
    <x v="55"/>
    <s v="sim"/>
    <s v="2.13.02.14 - DEPAVE"/>
    <s v="DEPAVE"/>
    <s v="Incorporação - Desp Legais, Tributos, Emolumentos"/>
    <s v="Incorporação"/>
  </r>
  <r>
    <s v="Jardins"/>
    <x v="89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1 - (-) Retenção de IR - Terceiros"/>
    <n v="150"/>
    <d v="2024-04-19T00:00:00"/>
    <s v="CP"/>
    <s v="Retenção impostos IR 1708 / AROEIRA MEIO AMBIENTE LTDA"/>
    <x v="4"/>
    <x v="118"/>
    <x v="275"/>
    <n v="0"/>
    <n v="150"/>
    <n v="1981093.2"/>
    <x v="93"/>
    <n v="150"/>
    <n v="150"/>
    <n v="0"/>
    <d v="2024-04-01T00:00:00"/>
    <m/>
    <x v="55"/>
    <s v="sim"/>
    <s v="2.09.01.01 - (-) Retenção de IR - Terceiros"/>
    <s v="DEPAVE"/>
    <s v="Incorporação - Desp Legais, Tributos, Emolumentos"/>
    <s v="Incorporação"/>
  </r>
  <r>
    <s v="Jardins"/>
    <x v="89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4 - (-) Retenção de PIS/Cofins/CSLL - Terceiros"/>
    <n v="465"/>
    <d v="2024-04-19T00:00:00"/>
    <s v="CP"/>
    <s v="Retenção impostos CSRF / AROEIRA MEIO AMBIENTE LTDA"/>
    <x v="4"/>
    <x v="119"/>
    <x v="275"/>
    <n v="0"/>
    <n v="465"/>
    <n v="1981558.2"/>
    <x v="93"/>
    <n v="465"/>
    <n v="465"/>
    <n v="0"/>
    <d v="2024-04-01T00:00:00"/>
    <m/>
    <x v="55"/>
    <s v="sim"/>
    <s v="2.09.01.04 - (-) Retenção de PIS/Cofins/CSLL - Terceiros"/>
    <s v="DEPAVE"/>
    <s v="Incorporação - Desp Legais, Tributos, Emolumentos"/>
    <s v="Incorporação"/>
  </r>
  <r>
    <s v="Jardins"/>
    <x v="89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2.04 - CETESB"/>
    <n v="40000"/>
    <d v="2024-04-19T00:00:00"/>
    <s v="CP"/>
    <s v="Pagamento CAMPO SAO BENTO GESTAO DE PROJETOS AMBIENTAIS EIRELI"/>
    <x v="5"/>
    <x v="115"/>
    <x v="276"/>
    <n v="-40000"/>
    <n v="0"/>
    <n v="1990943.2"/>
    <x v="91"/>
    <n v="-40000"/>
    <n v="40000"/>
    <n v="0"/>
    <d v="2024-04-01T00:00:00"/>
    <m/>
    <x v="0"/>
    <s v="não"/>
    <s v="2.13.02.04 - CETESB"/>
    <m/>
    <s v="Incorporação - Projetos"/>
    <s v="Incorporação"/>
  </r>
  <r>
    <s v="Jardins"/>
    <x v="89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4.01.10 - Produção de material Comunicação Visual Terreno/PD"/>
    <n v="900"/>
    <d v="2024-04-19T00:00:00"/>
    <s v="CP"/>
    <s v="Adiantamento FRANQUE DELMO ELOIA 02360154435"/>
    <x v="0"/>
    <x v="29"/>
    <x v="277"/>
    <n v="-900"/>
    <n v="0"/>
    <n v="1911647.45"/>
    <x v="25"/>
    <n v="-900"/>
    <n v="900"/>
    <n v="0"/>
    <d v="2024-04-01T00:00:00"/>
    <m/>
    <x v="56"/>
    <s v="sim"/>
    <s v="2.14.01.10 - Produção de material Comunicação Visual Terreno/PD"/>
    <s v="COMUNICACAO VISUAL"/>
    <s v="Marketing - Promoção e Propaganda"/>
    <s v="Marketing"/>
  </r>
  <r>
    <s v="Jardins"/>
    <x v="89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1.07 - Arquitetura"/>
    <n v="70000"/>
    <d v="2024-04-19T00:00:00"/>
    <s v="CP"/>
    <s v="Pagamento JBA / JONAS BIRGER ARQUITETURA S/S"/>
    <x v="5"/>
    <x v="64"/>
    <x v="278"/>
    <n v="-70000"/>
    <n v="0"/>
    <n v="1911558.2"/>
    <x v="48"/>
    <n v="-70000"/>
    <n v="70000"/>
    <n v="0"/>
    <d v="2024-04-01T00:00:00"/>
    <m/>
    <x v="57"/>
    <s v="sim"/>
    <s v="2.13.01.07 - Arquitetura"/>
    <s v="PROJETOS"/>
    <s v="Incorporação - Projetos"/>
    <s v="Incorporação"/>
  </r>
  <r>
    <s v="Jardins"/>
    <x v="89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1 - (-) Retenção de IR - Terceiros"/>
    <n v="1050"/>
    <d v="2024-04-19T00:00:00"/>
    <s v="CP"/>
    <s v="Retenção impostos IR 1708 / JBA / JONAS BIRGER ARQUITETURA S/S"/>
    <x v="4"/>
    <x v="65"/>
    <x v="278"/>
    <n v="0"/>
    <n v="1050"/>
    <n v="1912608.2"/>
    <x v="48"/>
    <n v="1050"/>
    <n v="1050"/>
    <n v="0"/>
    <d v="2024-04-01T00:00:00"/>
    <m/>
    <x v="57"/>
    <s v="sim"/>
    <s v="2.09.01.01 - (-) Retenção de IR - Terceiros"/>
    <s v="PROJETOS"/>
    <s v="Incorporação - Projetos"/>
    <s v="Incorporação"/>
  </r>
  <r>
    <s v="Jardins"/>
    <x v="89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4 - (-) Retenção de PIS/Cofins/CSLL - Terceiros"/>
    <n v="3255"/>
    <d v="2024-04-19T00:00:00"/>
    <s v="CP"/>
    <s v="Retenção impostos CSRF / JBA / JONAS BIRGER ARQUITETURA S/S"/>
    <x v="4"/>
    <x v="66"/>
    <x v="278"/>
    <n v="0"/>
    <n v="3255"/>
    <n v="1915863.2"/>
    <x v="48"/>
    <n v="3255"/>
    <n v="3255"/>
    <n v="0"/>
    <d v="2024-04-01T00:00:00"/>
    <m/>
    <x v="57"/>
    <s v="sim"/>
    <s v="2.09.01.04 - (-) Retenção de PIS/Cofins/CSLL - Terceiros"/>
    <s v="PROJETOS"/>
    <s v="Incorporação - Projetos"/>
    <s v="Incorporação"/>
  </r>
  <r>
    <s v="Jardins"/>
    <x v="89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2.14 - DEPAVE"/>
    <n v="547"/>
    <d v="2024-04-19T00:00:00"/>
    <s v="CP"/>
    <s v="Pagamento PREFEITURA DA CIDADE DE SÃO PAULO - DAMSP"/>
    <x v="5"/>
    <x v="21"/>
    <x v="279"/>
    <n v="-547"/>
    <n v="0"/>
    <n v="1912547.45"/>
    <x v="19"/>
    <n v="-547"/>
    <n v="547"/>
    <n v="0"/>
    <d v="2024-04-01T00:00:00"/>
    <m/>
    <x v="58"/>
    <s v="sim"/>
    <s v="2.13.02.14 - DEPAVE"/>
    <s v="TAXAS DE MUNICIPALIDADES"/>
    <s v="Incorporação - Desp Legais, Tributos, Emolumentos"/>
    <s v="Incorporação"/>
  </r>
  <r>
    <s v="Jardins"/>
    <x v="89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1 - Recolhimento de IRRF - Terceiros"/>
    <n v="175.5"/>
    <d v="2024-04-19T00:00:00"/>
    <s v="CP"/>
    <s v="Pagamento Secretaria de Fazenda Federal"/>
    <x v="5"/>
    <x v="2"/>
    <x v="280"/>
    <n v="-175.5"/>
    <n v="0"/>
    <n v="1913680.5"/>
    <x v="2"/>
    <n v="-175.5"/>
    <n v="175.5"/>
    <n v="0"/>
    <d v="2024-04-01T00:00:00"/>
    <m/>
    <x v="59"/>
    <s v="sim"/>
    <s v="2.09.02.01 - Recolhimento de IRRF - Terceiros"/>
    <s v="IMPOSTOS"/>
    <s v="Outros Tributos"/>
    <s v="Outros Tributos"/>
  </r>
  <r>
    <s v="Jardins"/>
    <x v="89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4 - Recolhimento de PIS/Cofins/CSLL - Terceiros"/>
    <n v="544.04999999999995"/>
    <d v="2024-04-19T00:00:00"/>
    <s v="CP"/>
    <s v="Pagamento Secretaria de Fazenda Federal"/>
    <x v="5"/>
    <x v="2"/>
    <x v="280"/>
    <n v="-544.04999999999995"/>
    <n v="0"/>
    <n v="1913136.45"/>
    <x v="2"/>
    <n v="-544.04999999999995"/>
    <n v="544.04999999999995"/>
    <n v="0"/>
    <d v="2024-04-01T00:00:00"/>
    <m/>
    <x v="60"/>
    <s v="sim"/>
    <s v="2.09.02.04 - Recolhimento de PIS/Cofins/CSLL - Terceiros"/>
    <s v="IMPOSTOS"/>
    <s v="Outros Tributos"/>
    <s v="Outros Tributos"/>
  </r>
  <r>
    <s v="Jardins"/>
    <x v="89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4 - Recolhimento de PIS/Cofins/CSLL - Terceiros"/>
    <n v="130.19999999999999"/>
    <d v="2024-04-19T00:00:00"/>
    <s v="CP"/>
    <s v="Pagamento Secretaria de Fazenda Federal"/>
    <x v="5"/>
    <x v="2"/>
    <x v="281"/>
    <n v="-130.19999999999999"/>
    <n v="0"/>
    <n v="1913856"/>
    <x v="2"/>
    <n v="-130.19999999999999"/>
    <n v="130.19999999999999"/>
    <n v="0"/>
    <d v="2024-04-01T00:00:00"/>
    <m/>
    <x v="61"/>
    <s v="sim"/>
    <s v="2.09.02.04 - Recolhimento de PIS/Cofins/CSLL - Terceiros"/>
    <s v="IMPOSTOS"/>
    <s v="Outros Tributos"/>
    <s v="Outros Tributos"/>
  </r>
  <r>
    <s v="Jardins"/>
    <x v="89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1 - Recolhimento de IRRF - Terceiros"/>
    <n v="42"/>
    <d v="2024-04-19T00:00:00"/>
    <s v="CP"/>
    <s v="Pagamento Secretaria de Fazenda Federal"/>
    <x v="5"/>
    <x v="2"/>
    <x v="281"/>
    <n v="-42"/>
    <n v="0"/>
    <n v="1913094.45"/>
    <x v="2"/>
    <n v="-42"/>
    <n v="42"/>
    <n v="0"/>
    <d v="2024-04-01T00:00:00"/>
    <m/>
    <x v="62"/>
    <s v="sim"/>
    <s v="2.09.02.01 - Recolhimento de IRRF - Terceiros"/>
    <s v="IMPOSTOS"/>
    <s v="Outros Tributos"/>
    <s v="Outros Tributos"/>
  </r>
  <r>
    <s v="Jardins"/>
    <x v="89"/>
    <s v="Itaú"/>
    <s v="51562-2"/>
    <s v="não"/>
    <s v="2 - SPE's"/>
    <s v="01/01/2023 até 16/05/2024"/>
    <s v="23 - NETCORP CONSOLACAO INCORPORACAO E EMPREENDIMENTO IMOBILIARIO SPE LTDA"/>
    <s v="51562-2 - CONSOLACAO ITAU"/>
    <n v="0"/>
    <s v="2301 - CONSOLACAO INCORPORAÇÃO"/>
    <s v="2.09.02.01 - Recolhimento de IRRF - Terceiros"/>
    <n v="0.01"/>
    <d v="2024-04-19T00:00:00"/>
    <s v="CP"/>
    <s v="Pagamento Secretaria de Fazenda Federal"/>
    <x v="5"/>
    <x v="2"/>
    <x v="281"/>
    <n v="-0.01"/>
    <n v="0"/>
    <n v="1913094.45"/>
    <x v="2"/>
    <n v="-0.01"/>
    <n v="0.01"/>
    <n v="0"/>
    <d v="2024-04-01T00:00:00"/>
    <m/>
    <x v="0"/>
    <s v="não"/>
    <s v="2.09.02.01 - Recolhimento de IRRF - Terceiros"/>
    <m/>
    <s v="Outros Tributos"/>
    <s v="Outros Tributos"/>
  </r>
  <r>
    <s v="Jardins"/>
    <x v="89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2.01 - Assessoria PMSP"/>
    <n v="2000"/>
    <d v="2024-04-19T00:00:00"/>
    <s v="CP"/>
    <s v="Pagamento SERGIO LUIZ FERNANDES FILHO"/>
    <x v="5"/>
    <x v="120"/>
    <x v="282"/>
    <n v="-2000"/>
    <n v="0"/>
    <n v="1913863.2"/>
    <x v="94"/>
    <n v="-2000"/>
    <n v="2000"/>
    <n v="0"/>
    <d v="2024-04-01T00:00:00"/>
    <m/>
    <x v="63"/>
    <s v="sim"/>
    <s v="2.13.02.01 - Assessoria PMSP"/>
    <s v="ASSESSORIA PMSP"/>
    <s v="Incorporação - Desp Legais, Tributos, Emolumentos"/>
    <s v="Incorporação"/>
  </r>
  <r>
    <s v="Jardins"/>
    <x v="89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1 - (-) Retenção de IR - Terceiros"/>
    <n v="30"/>
    <d v="2024-04-19T00:00:00"/>
    <s v="CP"/>
    <s v="Retenção impostos IR 1708 / SERGIO LUIZ FERNANDES FILHO"/>
    <x v="4"/>
    <x v="121"/>
    <x v="282"/>
    <n v="0"/>
    <n v="30"/>
    <n v="1913893.2"/>
    <x v="94"/>
    <n v="30"/>
    <n v="30"/>
    <n v="0"/>
    <d v="2024-04-01T00:00:00"/>
    <m/>
    <x v="63"/>
    <s v="sim"/>
    <s v="2.09.01.01 - (-) Retenção de IR - Terceiros"/>
    <s v="ASSESSORIA PMSP"/>
    <s v="Incorporação - Desp Legais, Tributos, Emolumentos"/>
    <s v="Incorporação"/>
  </r>
  <r>
    <s v="Jardins"/>
    <x v="89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4 - (-) Retenção de PIS/Cofins/CSLL - Terceiros"/>
    <n v="93"/>
    <d v="2024-04-19T00:00:00"/>
    <s v="CP"/>
    <s v="Retenção impostos CSRF / SERGIO LUIZ FERNANDES FILHO"/>
    <x v="4"/>
    <x v="122"/>
    <x v="282"/>
    <n v="0"/>
    <n v="93"/>
    <n v="1913986.2"/>
    <x v="94"/>
    <n v="93"/>
    <n v="93"/>
    <n v="0"/>
    <d v="2024-04-01T00:00:00"/>
    <m/>
    <x v="63"/>
    <s v="sim"/>
    <s v="2.09.01.04 - (-) Retenção de PIS/Cofins/CSLL - Terceiros"/>
    <s v="ASSESSORIA PMSP"/>
    <s v="Incorporação - Desp Legais, Tributos, Emolumentos"/>
    <s v="Incorporação"/>
  </r>
  <r>
    <s v="Jardins"/>
    <x v="89"/>
    <s v="Itaú Centralizadora"/>
    <s v="18593-7"/>
    <s v="não"/>
    <s v="2  SPE's"/>
    <s v="01/02/2024 até 31/05/2024"/>
    <s v="COMPANHIA PROV DE SECURITIZACA"/>
    <s v="18593-7 - Centralizadora"/>
    <n v="0"/>
    <m/>
    <s v="-"/>
    <n v="3985.33"/>
    <d v="2024-04-19T00:00:00"/>
    <m/>
    <s v="SISPAG TRANSF TITULARID"/>
    <x v="6"/>
    <x v="90"/>
    <x v="107"/>
    <n v="-3985.33"/>
    <n v="0"/>
    <m/>
    <x v="68"/>
    <n v="-3985.33"/>
    <n v="3985.33"/>
    <n v="0"/>
    <d v="2024-04-01T00:00:00"/>
    <m/>
    <x v="0"/>
    <m/>
    <s v="-"/>
    <m/>
    <s v="Débito a identificar"/>
    <s v="Débito a identificar"/>
  </r>
  <r>
    <s v="Jardins"/>
    <x v="89"/>
    <s v="Itaú Centralizadora"/>
    <s v="18593-7"/>
    <s v="não"/>
    <s v="2  SPE's"/>
    <s v="01/02/2024 até 31/05/2024"/>
    <s v="COMPANHIA PROV DE SECURITIZACA"/>
    <s v="18593-7 - Centralizadora"/>
    <n v="0"/>
    <m/>
    <s v="-"/>
    <n v="0.9"/>
    <d v="2024-04-19T00:00:00"/>
    <m/>
    <s v="TAR C/C SISPAG"/>
    <x v="6"/>
    <x v="93"/>
    <x v="107"/>
    <n v="-0.9"/>
    <n v="0"/>
    <m/>
    <x v="71"/>
    <n v="-0.9"/>
    <n v="0.9"/>
    <n v="0"/>
    <d v="2024-04-01T00:00:00"/>
    <m/>
    <x v="0"/>
    <m/>
    <s v="-"/>
    <m/>
    <s v="Tarifas / Taxas"/>
    <s v="Desp Financeiras"/>
  </r>
  <r>
    <s v="Jardins"/>
    <x v="89"/>
    <s v="Itaú Centralizadora"/>
    <s v="18593-7"/>
    <s v="não"/>
    <s v="2  SPE's"/>
    <s v="01/02/2024 até 31/05/2024"/>
    <s v="COMPANHIA PROV DE SECURITIZACA"/>
    <s v="18593-7 - Centralizadora"/>
    <n v="0"/>
    <m/>
    <s v="-"/>
    <n v="3986.06"/>
    <d v="2024-04-19T00:00:00"/>
    <m/>
    <s v="RES APLIC AUT MAIS"/>
    <x v="6"/>
    <x v="100"/>
    <x v="107"/>
    <n v="0"/>
    <n v="3986.06"/>
    <m/>
    <x v="78"/>
    <n v="3986.06"/>
    <n v="3986.06"/>
    <n v="0"/>
    <d v="2024-04-01T00:00:00"/>
    <m/>
    <x v="0"/>
    <m/>
    <s v="-"/>
    <m/>
    <s v="Aplicação / Resgate"/>
    <s v="Aplicação / Resgate"/>
  </r>
  <r>
    <s v="Jardins"/>
    <x v="89"/>
    <s v="Itaú Centralizadora"/>
    <s v="18593-7"/>
    <s v="não"/>
    <s v="2  SPE's"/>
    <s v="01/02/2024 até 31/05/2024"/>
    <s v="COMPANHIA PROV DE SECURITIZACA"/>
    <s v="18593-7 - Centralizadora"/>
    <n v="0"/>
    <m/>
    <s v="-"/>
    <n v="0.17"/>
    <d v="2024-04-19T00:00:00"/>
    <m/>
    <s v="REND PAGO APLIC AUT MAIS"/>
    <x v="6"/>
    <x v="67"/>
    <x v="107"/>
    <n v="0"/>
    <n v="0.17"/>
    <m/>
    <x v="49"/>
    <n v="0.17"/>
    <n v="0.17"/>
    <n v="0"/>
    <d v="2024-04-01T00:00:00"/>
    <m/>
    <x v="0"/>
    <m/>
    <s v="-"/>
    <m/>
    <s v="Rendimento Aplicações"/>
    <s v="Outras Receitas"/>
  </r>
  <r>
    <s v="Jardins"/>
    <x v="9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2.05.02 - (-) Devolução de Adiantamento aos Fornecedores"/>
    <n v="40000"/>
    <d v="2024-04-22T00:00:00"/>
    <s v="BC"/>
    <s v="Estorno de adiantamento CAMPO SAO BENTO"/>
    <x v="10"/>
    <x v="123"/>
    <x v="283"/>
    <n v="0"/>
    <n v="40000"/>
    <n v="1951647.45"/>
    <x v="95"/>
    <n v="40000"/>
    <n v="40000"/>
    <n v="0"/>
    <d v="2024-04-01T00:00:00"/>
    <m/>
    <x v="0"/>
    <s v="não"/>
    <s v="2.02.05.02 - (-) Devolução de Adiantamento aos Fornecedores"/>
    <m/>
    <s v="Incorporação - Projetos"/>
    <s v="Incorporação"/>
  </r>
  <r>
    <s v="Jardins"/>
    <x v="90"/>
    <s v="Itaú Centralizadora"/>
    <s v="18593-7"/>
    <s v="não"/>
    <s v="2  SPE's"/>
    <s v="01/02/2024 até 31/05/2024"/>
    <s v="COMPANHIA PROV DE SECURITIZACA"/>
    <s v="18593-7 - Centralizadora"/>
    <n v="0"/>
    <m/>
    <s v="-"/>
    <n v="18000"/>
    <d v="2024-04-22T00:00:00"/>
    <m/>
    <s v="SISPAG  PAG TIT BANCO 23"/>
    <x v="6"/>
    <x v="124"/>
    <x v="107"/>
    <n v="-18000"/>
    <n v="0"/>
    <m/>
    <x v="96"/>
    <n v="-18000"/>
    <n v="18000"/>
    <n v="0"/>
    <d v="2024-04-01T00:00:00"/>
    <m/>
    <x v="0"/>
    <m/>
    <s v="-"/>
    <m/>
    <s v="Débito a identificar"/>
    <s v="Débito a identificar"/>
  </r>
  <r>
    <s v="Jardins"/>
    <x v="90"/>
    <s v="Itaú Centralizadora"/>
    <s v="18593-7"/>
    <s v="não"/>
    <s v="2  SPE's"/>
    <s v="01/02/2024 até 31/05/2024"/>
    <s v="COMPANHIA PROV DE SECURITIZACA"/>
    <s v="18593-7 - Centralizadora"/>
    <n v="0"/>
    <m/>
    <s v="-"/>
    <n v="17999.060000000001"/>
    <d v="2024-04-22T00:00:00"/>
    <m/>
    <s v="RES APLIC AUT MAIS"/>
    <x v="6"/>
    <x v="100"/>
    <x v="107"/>
    <n v="0"/>
    <n v="17999.060000000001"/>
    <m/>
    <x v="78"/>
    <n v="17999.060000000001"/>
    <n v="17999.060000000001"/>
    <n v="0"/>
    <d v="2024-04-01T00:00:00"/>
    <m/>
    <x v="0"/>
    <m/>
    <s v="-"/>
    <m/>
    <s v="Aplicação / Resgate"/>
    <s v="Aplicação / Resgate"/>
  </r>
  <r>
    <s v="Jardins"/>
    <x v="90"/>
    <s v="Itaú Centralizadora"/>
    <s v="18593-7"/>
    <s v="não"/>
    <s v="2  SPE's"/>
    <s v="01/02/2024 até 31/05/2024"/>
    <s v="COMPANHIA PROV DE SECURITIZACA"/>
    <s v="18593-7 - Centralizadora"/>
    <n v="0"/>
    <m/>
    <s v="-"/>
    <n v="0.94"/>
    <d v="2024-04-22T00:00:00"/>
    <m/>
    <s v="REND PAGO APLIC AUT MAIS"/>
    <x v="6"/>
    <x v="67"/>
    <x v="107"/>
    <n v="0"/>
    <n v="0.94"/>
    <m/>
    <x v="49"/>
    <n v="0.94"/>
    <n v="0.94"/>
    <n v="0"/>
    <d v="2024-04-01T00:00:00"/>
    <m/>
    <x v="0"/>
    <m/>
    <s v="-"/>
    <m/>
    <s v="Rendimento Aplicações"/>
    <s v="Outras Receitas"/>
  </r>
  <r>
    <s v="Jardins"/>
    <x v="91"/>
    <s v="Bradesco"/>
    <s v="6222-7"/>
    <s v="não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26.66"/>
    <d v="2024-04-25T00:00:00"/>
    <s v="BC"/>
    <s v="CONTA DE LUZ INTERNET --ENEL DISTRIBUICAO/SP"/>
    <x v="5"/>
    <x v="125"/>
    <x v="284"/>
    <n v="-26.66"/>
    <n v="0"/>
    <n v="696.26"/>
    <x v="97"/>
    <n v="-26.66"/>
    <n v="26.66"/>
    <n v="0"/>
    <d v="2024-04-01T00:00:00"/>
    <m/>
    <x v="0"/>
    <s v="não"/>
    <s v="2.20.01.07 - Tarifas Bancarias"/>
    <m/>
    <s v="Tarifas / Taxas"/>
    <s v="Desp Financeiras"/>
  </r>
  <r>
    <s v="Jardins"/>
    <x v="92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46.36"/>
    <d v="2024-04-26T00:00:00"/>
    <s v="BC"/>
    <s v="Rendimento de aplicação"/>
    <x v="7"/>
    <x v="25"/>
    <x v="285"/>
    <n v="0"/>
    <n v="46.36"/>
    <n v="1432741.15"/>
    <x v="23"/>
    <n v="46.36"/>
    <n v="46.36"/>
    <n v="0"/>
    <d v="2024-04-01T00:00:00"/>
    <m/>
    <x v="0"/>
    <s v="não"/>
    <s v="1.03.01.01 - Receita de Aplicações Financeiras"/>
    <m/>
    <s v="Rendimento Aplicações"/>
    <s v="Outras Receitas"/>
  </r>
  <r>
    <s v="Jardins"/>
    <x v="92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1.04 - Laudo de Vizinhança"/>
    <n v="2100"/>
    <d v="2024-04-26T00:00:00"/>
    <s v="CP"/>
    <s v="Pagamento CERTENGE LAUDOS AVALIACOES E PERICIAS LTDA"/>
    <x v="5"/>
    <x v="71"/>
    <x v="286"/>
    <n v="-2100"/>
    <n v="0"/>
    <n v="1433680.96"/>
    <x v="51"/>
    <n v="-2100"/>
    <n v="2100"/>
    <n v="0"/>
    <d v="2024-04-01T00:00:00"/>
    <m/>
    <x v="64"/>
    <s v="sim"/>
    <s v="2.13.01.04 - Laudo de Vizinhança"/>
    <s v="PROJETOS"/>
    <s v="Incorporação - Projetos"/>
    <s v="Incorporação"/>
  </r>
  <r>
    <s v="Jardins"/>
    <x v="92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1 - (-) Retenção de IR - Terceiros"/>
    <n v="31.5"/>
    <d v="2024-04-26T00:00:00"/>
    <s v="CP"/>
    <s v="Retenção impostos IR 1708 / CERTENGE LAUDOS AVALIACOES E PERICIAS LTDA"/>
    <x v="4"/>
    <x v="72"/>
    <x v="286"/>
    <n v="0"/>
    <n v="31.5"/>
    <n v="1433712.46"/>
    <x v="51"/>
    <n v="31.5"/>
    <n v="31.5"/>
    <n v="0"/>
    <d v="2024-04-01T00:00:00"/>
    <m/>
    <x v="64"/>
    <s v="sim"/>
    <s v="2.09.01.01 - (-) Retenção de IR - Terceiros"/>
    <s v="PROJETOS"/>
    <s v="Incorporação - Projetos"/>
    <s v="Incorporação"/>
  </r>
  <r>
    <s v="Jardins"/>
    <x v="92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4 - (-) Retenção de PIS/Cofins/CSLL - Terceiros"/>
    <n v="97.65"/>
    <d v="2024-04-26T00:00:00"/>
    <s v="CP"/>
    <s v="Retenção impostos CSRF / CERTENGE LAUDOS AVALIACOES E PERICIAS LTDA"/>
    <x v="4"/>
    <x v="73"/>
    <x v="286"/>
    <n v="0"/>
    <n v="97.65"/>
    <n v="1433810.11"/>
    <x v="51"/>
    <n v="97.65"/>
    <n v="97.65"/>
    <n v="0"/>
    <d v="2024-04-01T00:00:00"/>
    <m/>
    <x v="64"/>
    <s v="sim"/>
    <s v="2.09.01.04 - (-) Retenção de PIS/Cofins/CSLL - Terceiros"/>
    <s v="PROJETOS"/>
    <s v="Incorporação - Projetos"/>
    <s v="Incorporação"/>
  </r>
  <r>
    <s v="Jardins"/>
    <x v="92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20.01.01 - Juros s/Emprpréstimos"/>
    <n v="515410.49"/>
    <d v="2024-04-26T00:00:00"/>
    <s v="CP"/>
    <s v="Pagamento COMPANHIA PROVINCIA DE SECURITIZACAO"/>
    <x v="5"/>
    <x v="126"/>
    <x v="287"/>
    <n v="-515410.49"/>
    <n v="0"/>
    <n v="1436236.96"/>
    <x v="98"/>
    <n v="-515410.49"/>
    <n v="515410.49"/>
    <n v="0"/>
    <d v="2024-04-01T00:00:00"/>
    <m/>
    <x v="65"/>
    <s v="sim"/>
    <s v="2.20.01.01 - Juros s/Emprpréstimos"/>
    <s v="JUROS EMPRESTIMOS"/>
    <s v="Débito - Província"/>
    <s v="Débito - Província"/>
  </r>
  <r>
    <s v="Jardins"/>
    <x v="92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4.04.05 - Licenças de Softwares"/>
    <n v="715.32"/>
    <d v="2024-04-26T00:00:00"/>
    <s v="CP"/>
    <s v="Pagamento HOSTGATOR BRASIL LTDA"/>
    <x v="5"/>
    <x v="127"/>
    <x v="288"/>
    <n v="-715.32"/>
    <n v="0"/>
    <n v="1432694.79"/>
    <x v="99"/>
    <n v="-715.32"/>
    <n v="715.32"/>
    <n v="0"/>
    <d v="2024-04-01T00:00:00"/>
    <m/>
    <x v="66"/>
    <s v="sim"/>
    <s v="2.04.04.05 - Licenças de Softwares"/>
    <s v="MIDIA ON"/>
    <s v="Desp Adm - Outras"/>
    <s v="Desp Adm"/>
  </r>
  <r>
    <s v="Jardins"/>
    <x v="92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4.03.07 - Despesas com Cartórios e Legalizações"/>
    <n v="2000"/>
    <d v="2024-04-26T00:00:00"/>
    <s v="CP"/>
    <s v="Pagamento MAURICIA ALBUQUERQUE MACEDO ME"/>
    <x v="5"/>
    <x v="17"/>
    <x v="289"/>
    <n v="-2000"/>
    <n v="0"/>
    <n v="-880941.03"/>
    <x v="17"/>
    <n v="-2000"/>
    <n v="2000"/>
    <n v="0"/>
    <d v="2024-04-01T00:00:00"/>
    <m/>
    <x v="0"/>
    <s v="não"/>
    <s v="2.04.03.07 - Despesas com Cartórios e Legalizações"/>
    <m/>
    <s v="Incorporação - Desp Legais, Tributos, Emolumentos"/>
    <s v="Incorporação"/>
  </r>
  <r>
    <s v="Jardins"/>
    <x v="92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9.01.01 - (-) Retenção de IR - Terceiros"/>
    <n v="30"/>
    <d v="2024-04-26T00:00:00"/>
    <s v="CP"/>
    <s v="Retenção impostos IR 1708 / MAURICIA ALBUQUERQUE MACEDO ME"/>
    <x v="4"/>
    <x v="18"/>
    <x v="289"/>
    <n v="0"/>
    <n v="30"/>
    <n v="-880911.03"/>
    <x v="17"/>
    <n v="30"/>
    <n v="30"/>
    <n v="0"/>
    <d v="2024-04-01T00:00:00"/>
    <m/>
    <x v="0"/>
    <s v="não"/>
    <s v="2.09.01.01 - (-) Retenção de IR - Terceiros"/>
    <m/>
    <s v="Incorporação - Desp Legais, Tributos, Emolumentos"/>
    <s v="Incorporação"/>
  </r>
  <r>
    <s v="Jardins"/>
    <x v="92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9.01.04 - (-) Retenção de PIS/Cofins/CSLL - Terceiros"/>
    <n v="93"/>
    <d v="2024-04-26T00:00:00"/>
    <s v="CP"/>
    <s v="Retenção impostos CSRF / MAURICIA ALBUQUERQUE MACEDO ME"/>
    <x v="4"/>
    <x v="19"/>
    <x v="289"/>
    <n v="0"/>
    <n v="93"/>
    <n v="-880818.03"/>
    <x v="17"/>
    <n v="93"/>
    <n v="93"/>
    <n v="0"/>
    <d v="2024-04-01T00:00:00"/>
    <m/>
    <x v="0"/>
    <s v="não"/>
    <s v="2.09.01.04 - (-) Retenção de PIS/Cofins/CSLL - Terceiros"/>
    <m/>
    <s v="Incorporação - Desp Legais, Tributos, Emolumentos"/>
    <s v="Incorporação"/>
  </r>
  <r>
    <s v="Jardins"/>
    <x v="92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4.04.05 - Licenças de Softwares"/>
    <n v="456"/>
    <d v="2024-04-26T00:00:00"/>
    <s v="CP"/>
    <s v="Pagamento NIC.BR - NUCLEO DE INFORMACAO E COORDENACAO DO PONTO BR"/>
    <x v="5"/>
    <x v="128"/>
    <x v="290"/>
    <n v="-456"/>
    <n v="0"/>
    <n v="1435780.96"/>
    <x v="100"/>
    <n v="-456"/>
    <n v="456"/>
    <n v="0"/>
    <d v="2024-04-01T00:00:00"/>
    <m/>
    <x v="67"/>
    <s v="sim"/>
    <s v="2.04.04.05 - Licenças de Softwares"/>
    <s v="MIDIA ON"/>
    <s v="Desp Adm - Outras"/>
    <s v="Desp Adm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10">
  <r>
    <s v="Jardins"/>
    <d v="2023-01-26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1 - OBRA JARDINS"/>
    <s v="2.02.03.04 - Assessoria e Consultoria Contábil"/>
    <n v="400"/>
    <d v="2023-01-26T00:00:00"/>
    <s v="CP"/>
    <s v="Adiantamento NOVA PLANO - SUPORTE ADMINISTRATIVO LTDA"/>
    <s v="Adiantamento"/>
    <s v="NOVA PLANO - SUPORTE ADMINISTRATIVO LTDA"/>
    <s v="NFSE.005088"/>
    <n v="-400"/>
    <n v="0"/>
    <n v="-14222.84"/>
    <s v="NOVA PLANO - SUPORTE ADMINISTRATIVO LTDA"/>
    <n v="-400"/>
    <n v="400"/>
    <n v="0"/>
    <d v="2023-01-01T00:00:00"/>
    <m/>
    <m/>
    <s v="não"/>
    <s v="2.02.03.04 - Assessoria e Consultoria Contábil"/>
    <m/>
    <s v="Desp Adm - Assessorias"/>
    <s v="Desp Adm"/>
  </r>
  <r>
    <s v="Jardins"/>
    <d v="2023-01-31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6.02.07 - TFE- Taxa de Fiscalização de Estabelecimento"/>
    <n v="195.38"/>
    <d v="2023-01-31T00:00:00"/>
    <s v="CP"/>
    <s v="Adiantamento PREFEITURA DE SAO PAULO - TFE"/>
    <s v="Adiantamento"/>
    <s v="PREFEITURA DE SAO PAULO - TFE"/>
    <s v="DAM.100010445305"/>
    <n v="-195.38"/>
    <n v="0"/>
    <n v="-15131.94"/>
    <s v="PREFEITURA DE SAO PAULO - TFE"/>
    <n v="-195.38"/>
    <n v="195.38"/>
    <n v="0"/>
    <d v="2023-01-01T00:00:00"/>
    <m/>
    <m/>
    <s v="não"/>
    <s v="2.06.02.07 - TFE- Taxa de Fiscalização de Estabelecimento"/>
    <m/>
    <s v="Incorporação - Desp Legais, Tributos, Emolumentos"/>
    <s v="Incorporação"/>
  </r>
  <r>
    <s v="Jardins"/>
    <d v="2023-01-31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5.01.07 - Multas, Juros e Correções por Atraso no Pagamento"/>
    <n v="53.13"/>
    <d v="2023-01-31T00:00:00"/>
    <s v="CP"/>
    <s v="Pagto juros PREFEITURA DE SAO PAULO - TFE"/>
    <s v="Pagto juros"/>
    <s v="PREFEITURA DE SAO PAULO - TFE"/>
    <s v="DAM.100010445305"/>
    <n v="-53.13"/>
    <n v="0"/>
    <n v="-15185.07"/>
    <s v="PREFEITURA DE SAO PAULO - TFE"/>
    <n v="-53.13"/>
    <n v="53.13"/>
    <n v="0"/>
    <d v="2023-01-01T00:00:00"/>
    <m/>
    <m/>
    <s v="não"/>
    <s v="2.05.01.07 - Multas, Juros e Correções por Atraso no Pagamento"/>
    <m/>
    <s v="Desp Financeiras"/>
    <s v="Desp Financeiras"/>
  </r>
  <r>
    <s v="Jardins"/>
    <d v="2023-01-31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4 - POS VENDAS"/>
    <s v="2.09.02.01 - Recolhimento de IRRF - Terceiros"/>
    <n v="67.5"/>
    <d v="2023-01-31T00:00:00"/>
    <s v="CP"/>
    <s v="Adiantamento Secretaria de Fazenda Federal"/>
    <s v="Adiantamento"/>
    <s v="Secretaria de Fazenda Federal"/>
    <s v="DARF.1365"/>
    <n v="-67.5"/>
    <n v="0"/>
    <n v="-14646.51"/>
    <s v="Secretaria de Fazenda Federal"/>
    <n v="-67.5"/>
    <n v="67.5"/>
    <n v="0"/>
    <d v="2023-01-01T00:00:00"/>
    <m/>
    <m/>
    <s v="não"/>
    <s v="2.09.02.01 - Recolhimento de IRRF - Terceiros"/>
    <m/>
    <s v="Outros Tributos"/>
    <s v="Outros Tributos"/>
  </r>
  <r>
    <s v="Jardins"/>
    <d v="2023-01-31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4 - POS VENDAS"/>
    <s v="2.05.01.07 - Multas, Juros e Correções por Atraso no Pagamento"/>
    <n v="19.2"/>
    <d v="2023-01-31T00:00:00"/>
    <s v="CP"/>
    <s v="Pagto juros Secretaria de Fazenda Federal"/>
    <s v="Pagto juros"/>
    <s v="Secretaria de Fazenda Federal"/>
    <s v="DARF.1365"/>
    <n v="-19.2"/>
    <n v="0"/>
    <n v="-14665.71"/>
    <s v="Secretaria de Fazenda Federal"/>
    <n v="-19.2"/>
    <n v="19.2"/>
    <n v="0"/>
    <d v="2023-01-01T00:00:00"/>
    <m/>
    <m/>
    <s v="não"/>
    <s v="2.05.01.07 - Multas, Juros e Correções por Atraso no Pagamento"/>
    <m/>
    <s v="Desp Financeiras"/>
    <s v="Desp Financeiras"/>
  </r>
  <r>
    <s v="Jardins"/>
    <d v="2023-01-31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4 - POS VENDAS"/>
    <s v="2.09.02.04 - Recolhimento de PIS/Cofins/CSLL - Terceiros"/>
    <n v="209.25"/>
    <d v="2023-01-31T00:00:00"/>
    <s v="CP"/>
    <s v="Adiantamento Secretaria de Fazenda Federal"/>
    <s v="Adiantamento"/>
    <s v="Secretaria de Fazenda Federal"/>
    <s v="DARF.1365"/>
    <n v="-209.25"/>
    <n v="0"/>
    <n v="-14874.96"/>
    <s v="Secretaria de Fazenda Federal"/>
    <n v="-209.25"/>
    <n v="209.25"/>
    <n v="0"/>
    <d v="2023-01-01T00:00:00"/>
    <m/>
    <m/>
    <s v="não"/>
    <s v="2.09.02.04 - Recolhimento de PIS/Cofins/CSLL - Terceiros"/>
    <m/>
    <s v="Outros Tributos"/>
    <s v="Outros Tributos"/>
  </r>
  <r>
    <s v="Jardins"/>
    <d v="2023-01-31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4 - POS VENDAS"/>
    <s v="2.05.01.07 - Multas, Juros e Correções por Atraso no Pagamento"/>
    <n v="61.6"/>
    <d v="2023-01-31T00:00:00"/>
    <s v="CP"/>
    <s v="Pagto juros Secretaria de Fazenda Federal"/>
    <s v="Pagto juros"/>
    <s v="Secretaria de Fazenda Federal"/>
    <s v="DARF.1365"/>
    <n v="-61.6"/>
    <n v="0"/>
    <n v="-14936.56"/>
    <s v="Secretaria de Fazenda Federal"/>
    <n v="-61.6"/>
    <n v="61.6"/>
    <n v="0"/>
    <d v="2023-01-01T00:00:00"/>
    <m/>
    <m/>
    <s v="não"/>
    <s v="2.05.01.07 - Multas, Juros e Correções por Atraso no Pagamento"/>
    <m/>
    <s v="Desp Financeiras"/>
    <s v="Desp Financeiras"/>
  </r>
  <r>
    <s v="Jardins"/>
    <d v="2023-01-31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4 - POS VENDAS"/>
    <s v="2.09.02.01 - Recolhimento de IRRF - Terceiros"/>
    <n v="67.5"/>
    <d v="2023-01-31T00:00:00"/>
    <s v="CP"/>
    <s v="Adiantamento Secretaria de Fazenda Federal"/>
    <s v="Adiantamento"/>
    <s v="Secretaria de Fazenda Federal"/>
    <s v="DARF.1376"/>
    <n v="-67.5"/>
    <n v="0"/>
    <n v="-14290.34"/>
    <s v="Secretaria de Fazenda Federal"/>
    <n v="-67.5"/>
    <n v="67.5"/>
    <n v="0"/>
    <d v="2023-01-01T00:00:00"/>
    <m/>
    <m/>
    <s v="não"/>
    <s v="2.09.02.01 - Recolhimento de IRRF - Terceiros"/>
    <m/>
    <s v="Outros Tributos"/>
    <s v="Outros Tributos"/>
  </r>
  <r>
    <s v="Jardins"/>
    <d v="2023-01-31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4 - POS VENDAS"/>
    <s v="2.05.01.07 - Multas, Juros e Correções por Atraso no Pagamento"/>
    <n v="19.89"/>
    <d v="2023-01-31T00:00:00"/>
    <s v="CP"/>
    <s v="Pagto juros Secretaria de Fazenda Federal"/>
    <s v="Pagto juros"/>
    <s v="Secretaria de Fazenda Federal"/>
    <s v="DARF.1376"/>
    <n v="-19.89"/>
    <n v="0"/>
    <n v="-14310.23"/>
    <s v="Secretaria de Fazenda Federal"/>
    <n v="-19.89"/>
    <n v="19.89"/>
    <n v="0"/>
    <d v="2023-01-01T00:00:00"/>
    <m/>
    <m/>
    <s v="não"/>
    <s v="2.05.01.07 - Multas, Juros e Correções por Atraso no Pagamento"/>
    <m/>
    <s v="Desp Financeiras"/>
    <s v="Desp Financeiras"/>
  </r>
  <r>
    <s v="Jardins"/>
    <d v="2023-01-31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4 - POS VENDAS"/>
    <s v="2.09.02.04 - Recolhimento de PIS/Cofins/CSLL - Terceiros"/>
    <n v="209.25"/>
    <d v="2023-01-31T00:00:00"/>
    <s v="CP"/>
    <s v="Adiantamento Secretaria de Fazenda Federal"/>
    <s v="Adiantamento"/>
    <s v="Secretaria de Fazenda Federal"/>
    <s v="DARF.1376"/>
    <n v="-209.25"/>
    <n v="0"/>
    <n v="-14519.48"/>
    <s v="Secretaria de Fazenda Federal"/>
    <n v="-209.25"/>
    <n v="209.25"/>
    <n v="0"/>
    <d v="2023-01-01T00:00:00"/>
    <m/>
    <m/>
    <s v="não"/>
    <s v="2.09.02.04 - Recolhimento de PIS/Cofins/CSLL - Terceiros"/>
    <m/>
    <s v="Outros Tributos"/>
    <s v="Outros Tributos"/>
  </r>
  <r>
    <s v="Jardins"/>
    <d v="2023-01-31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4 - POS VENDAS"/>
    <s v="2.05.01.07 - Multas, Juros e Correções por Atraso no Pagamento"/>
    <n v="59.53"/>
    <d v="2023-01-31T00:00:00"/>
    <s v="CP"/>
    <s v="Pagto juros Secretaria de Fazenda Federal"/>
    <s v="Pagto juros"/>
    <s v="Secretaria de Fazenda Federal"/>
    <s v="DARF.1376"/>
    <n v="-59.53"/>
    <n v="0"/>
    <n v="-14579.01"/>
    <s v="Secretaria de Fazenda Federal"/>
    <n v="-59.53"/>
    <n v="59.53"/>
    <n v="0"/>
    <d v="2023-01-01T00:00:00"/>
    <m/>
    <m/>
    <s v="não"/>
    <s v="2.05.01.07 - Multas, Juros e Correções por Atraso no Pagamento"/>
    <m/>
    <s v="Desp Financeiras"/>
    <s v="Desp Financeiras"/>
  </r>
  <r>
    <s v="Jardins"/>
    <d v="2023-03-02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1 - OBRA JARDINS"/>
    <s v="2.02.03.04 - Assessoria e Consultoria Contábil"/>
    <n v="400"/>
    <d v="2023-03-02T00:00:00"/>
    <s v="CP"/>
    <s v="Adiantamento NOVA PLANO - SUPORTE ADMINISTRATIVO LTDA"/>
    <s v="Adiantamento"/>
    <s v="NOVA PLANO - SUPORTE ADMINISTRATIVO LTDA"/>
    <s v="NFSE.005166"/>
    <n v="-400"/>
    <n v="0"/>
    <n v="-15585.07"/>
    <s v="NOVA PLANO - SUPORTE ADMINISTRATIVO LTDA"/>
    <n v="-400"/>
    <n v="400"/>
    <n v="0"/>
    <d v="2023-03-01T00:00:00"/>
    <m/>
    <m/>
    <s v="não"/>
    <s v="2.02.03.04 - Assessoria e Consultoria Contábil"/>
    <m/>
    <s v="Desp Adm - Assessorias"/>
    <s v="Desp Adm"/>
  </r>
  <r>
    <s v="Jardins"/>
    <d v="2023-03-22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d v="2023-03-22T00:00:00"/>
    <s v="CP"/>
    <s v="Adiantamento CLEYDE MALUF ALVES"/>
    <s v="Adiantamento"/>
    <s v="CLEYDE MALUF ALVES"/>
    <s v="CT.ALUGUEL 1"/>
    <n v="-10000"/>
    <n v="0"/>
    <n v="-25585.07"/>
    <s v="CLEYDE MALUF ALVES"/>
    <n v="-10000"/>
    <n v="10000"/>
    <n v="0"/>
    <d v="2023-03-01T00:00:00"/>
    <m/>
    <m/>
    <s v="não"/>
    <s v="2.11.01.04 - Aluguel"/>
    <m/>
    <s v="Terreno - Despesas"/>
    <s v="Terreno"/>
  </r>
  <r>
    <s v="Jardins"/>
    <d v="2023-03-22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d v="2023-03-22T00:00:00"/>
    <s v="CP"/>
    <s v="Adiantamento ELIANE MALUF ALVES DE LOZIER"/>
    <s v="Adiantamento"/>
    <s v="ELIANE MALUF ALVES DE LOZIER"/>
    <s v="CT.ALUGUEL2"/>
    <n v="-10000"/>
    <n v="0"/>
    <n v="-35585.07"/>
    <s v="ELIANE MALUF ALVES DE LOZIER"/>
    <n v="-10000"/>
    <n v="10000"/>
    <n v="0"/>
    <d v="2023-03-01T00:00:00"/>
    <m/>
    <m/>
    <s v="não"/>
    <s v="2.11.01.04 - Aluguel"/>
    <m/>
    <s v="Terreno - Despesas"/>
    <s v="Terreno"/>
  </r>
  <r>
    <s v="Jardins"/>
    <d v="2023-04-03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1 - OBRA JARDINS"/>
    <s v="2.02.03.04 - Assessoria e Consultoria Contábil"/>
    <n v="400"/>
    <d v="2023-04-03T00:00:00"/>
    <s v="CP"/>
    <s v="Adiantamento NOVA PLANO - SUPORTE ADMINISTRATIVO LTDA"/>
    <s v="Adiantamento"/>
    <s v="NOVA PLANO - SUPORTE ADMINISTRATIVO LTDA"/>
    <s v="NFSE.005243"/>
    <n v="-400"/>
    <n v="0"/>
    <n v="-35985.07"/>
    <s v="NOVA PLANO - SUPORTE ADMINISTRATIVO LTDA"/>
    <n v="-400"/>
    <n v="400"/>
    <n v="0"/>
    <d v="2023-04-01T00:00:00"/>
    <m/>
    <m/>
    <s v="não"/>
    <s v="2.02.03.04 - Assessoria e Consultoria Contábil"/>
    <m/>
    <s v="Desp Adm - Assessorias"/>
    <s v="Desp Adm"/>
  </r>
  <r>
    <s v="Jardins"/>
    <d v="2023-04-24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d v="2023-04-24T00:00:00"/>
    <s v="CP"/>
    <s v="Adiantamento CLEYDE MALUF ALVES"/>
    <s v="Adiantamento"/>
    <s v="CLEYDE MALUF ALVES"/>
    <s v="CT.ALUGUEL 1"/>
    <n v="-10000"/>
    <n v="0"/>
    <n v="-45985.07"/>
    <s v="CLEYDE MALUF ALVES"/>
    <n v="-10000"/>
    <n v="10000"/>
    <n v="0"/>
    <d v="2023-04-01T00:00:00"/>
    <m/>
    <m/>
    <s v="não"/>
    <s v="2.11.01.04 - Aluguel"/>
    <m/>
    <s v="Terreno - Despesas"/>
    <s v="Terreno"/>
  </r>
  <r>
    <s v="Jardins"/>
    <d v="2023-04-24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d v="2023-04-24T00:00:00"/>
    <s v="CP"/>
    <s v="Adiantamento ELIANE MALUF ALVES DE LOZIER"/>
    <s v="Adiantamento"/>
    <s v="ELIANE MALUF ALVES DE LOZIER"/>
    <s v="CT.ALUGUEL2"/>
    <n v="-10000"/>
    <n v="0"/>
    <n v="-55985.07"/>
    <s v="ELIANE MALUF ALVES DE LOZIER"/>
    <n v="-10000"/>
    <n v="10000"/>
    <n v="0"/>
    <d v="2023-04-01T00:00:00"/>
    <m/>
    <m/>
    <s v="não"/>
    <s v="2.11.01.04 - Aluguel"/>
    <m/>
    <s v="Terreno - Despesas"/>
    <s v="Terreno"/>
  </r>
  <r>
    <s v="Jardins"/>
    <d v="2023-05-02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1 - OBRA JARDINS"/>
    <s v="2.02.03.04 - Assessoria e Consultoria Contábil"/>
    <n v="400"/>
    <d v="2023-05-02T00:00:00"/>
    <s v="CP"/>
    <s v="Adiantamento NOVA PLANO - SUPORTE ADMINISTRATIVO LTDA"/>
    <s v="Adiantamento"/>
    <s v="NOVA PLANO - SUPORTE ADMINISTRATIVO LTDA"/>
    <s v="NFSE.005337"/>
    <n v="-400"/>
    <n v="0"/>
    <n v="-56385.07"/>
    <s v="NOVA PLANO - SUPORTE ADMINISTRATIVO LTDA"/>
    <n v="-400"/>
    <n v="400"/>
    <n v="0"/>
    <d v="2023-05-01T00:00:00"/>
    <m/>
    <m/>
    <s v="não"/>
    <s v="2.02.03.04 - Assessoria e Consultoria Contábil"/>
    <m/>
    <s v="Desp Adm - Assessorias"/>
    <s v="Desp Adm"/>
  </r>
  <r>
    <s v="Jardins"/>
    <d v="2023-05-22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d v="2023-05-22T00:00:00"/>
    <s v="CP"/>
    <s v="Adiantamento CLEYDE MALUF ALVES"/>
    <s v="Adiantamento"/>
    <s v="CLEYDE MALUF ALVES"/>
    <s v="CT.ALUGUEL 1"/>
    <n v="-10000"/>
    <n v="0"/>
    <n v="-66385.070000000007"/>
    <s v="CLEYDE MALUF ALVES"/>
    <n v="-10000"/>
    <n v="10000"/>
    <n v="0"/>
    <d v="2023-05-01T00:00:00"/>
    <m/>
    <m/>
    <s v="não"/>
    <s v="2.11.01.04 - Aluguel"/>
    <m/>
    <s v="Terreno - Despesas"/>
    <s v="Terreno"/>
  </r>
  <r>
    <s v="Jardins"/>
    <d v="2023-05-22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d v="2023-05-22T00:00:00"/>
    <s v="CP"/>
    <s v="Adiantamento ELIANE MALUF ALVES DE LOZIER"/>
    <s v="Adiantamento"/>
    <s v="ELIANE MALUF ALVES DE LOZIER"/>
    <s v="CT.ALUGUEL2"/>
    <n v="-10000"/>
    <n v="0"/>
    <n v="-76385.070000000007"/>
    <s v="ELIANE MALUF ALVES DE LOZIER"/>
    <n v="-10000"/>
    <n v="10000"/>
    <n v="0"/>
    <d v="2023-05-01T00:00:00"/>
    <m/>
    <m/>
    <s v="não"/>
    <s v="2.11.01.04 - Aluguel"/>
    <m/>
    <s v="Terreno - Despesas"/>
    <s v="Terreno"/>
  </r>
  <r>
    <s v="Jardins"/>
    <d v="2023-06-02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1 - OBRA JARDINS"/>
    <s v="2.02.03.04 - Assessoria e Consultoria Contábil"/>
    <n v="400"/>
    <d v="2023-06-02T00:00:00"/>
    <s v="CP"/>
    <s v="Adiantamento NOVA PLANO - SUPORTE ADMINISTRATIVO LTDA"/>
    <s v="Adiantamento"/>
    <s v="NOVA PLANO - SUPORTE ADMINISTRATIVO LTDA"/>
    <s v="NFSE.005418"/>
    <n v="-400"/>
    <n v="0"/>
    <n v="-76785.070000000007"/>
    <s v="NOVA PLANO - SUPORTE ADMINISTRATIVO LTDA"/>
    <n v="-400"/>
    <n v="400"/>
    <n v="0"/>
    <d v="2023-06-01T00:00:00"/>
    <m/>
    <m/>
    <s v="não"/>
    <s v="2.02.03.04 - Assessoria e Consultoria Contábil"/>
    <m/>
    <s v="Desp Adm - Assessorias"/>
    <s v="Desp Adm"/>
  </r>
  <r>
    <s v="Jardins"/>
    <d v="2023-06-16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d v="2023-06-16T00:00:00"/>
    <s v="CP"/>
    <s v="Adiantamento CLEYDE MALUF ALVES"/>
    <s v="Adiantamento"/>
    <s v="CLEYDE MALUF ALVES"/>
    <s v="CT.ALUGUEL 1"/>
    <n v="-10000"/>
    <n v="0"/>
    <n v="-86785.07"/>
    <s v="CLEYDE MALUF ALVES"/>
    <n v="-10000"/>
    <n v="10000"/>
    <n v="0"/>
    <d v="2023-06-01T00:00:00"/>
    <m/>
    <m/>
    <s v="não"/>
    <s v="2.11.01.04 - Aluguel"/>
    <m/>
    <s v="Terreno - Despesas"/>
    <s v="Terreno"/>
  </r>
  <r>
    <s v="Jardins"/>
    <d v="2023-06-16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d v="2023-06-16T00:00:00"/>
    <s v="CP"/>
    <s v="Adiantamento ELIANE MALUF ALVES DE LOZIER"/>
    <s v="Adiantamento"/>
    <s v="ELIANE MALUF ALVES DE LOZIER"/>
    <s v="CT.ALUGUEL2"/>
    <n v="-10000"/>
    <n v="0"/>
    <n v="-96785.07"/>
    <s v="ELIANE MALUF ALVES DE LOZIER"/>
    <n v="-10000"/>
    <n v="10000"/>
    <n v="0"/>
    <d v="2023-06-01T00:00:00"/>
    <m/>
    <m/>
    <s v="não"/>
    <s v="2.11.01.04 - Aluguel"/>
    <m/>
    <s v="Terreno - Despesas"/>
    <s v="Terreno"/>
  </r>
  <r>
    <s v="Jardins"/>
    <d v="2023-06-19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3333.34"/>
    <d v="2023-06-19T00:00:00"/>
    <s v="CP"/>
    <s v="Adiantamento MIRNA MARIA PEDRO"/>
    <s v="Adiantamento"/>
    <s v="MIRNA MARIA PEDRO"/>
    <s v="CT.ITU 1478"/>
    <n v="-3333.34"/>
    <n v="0"/>
    <n v="-100118.41"/>
    <s v="MIRNA MARIA PEDRO"/>
    <n v="-3333.34"/>
    <n v="3333.34"/>
    <n v="0"/>
    <d v="2023-06-01T00:00:00"/>
    <m/>
    <m/>
    <s v="não"/>
    <s v="2.11.01.01 - Terrenista"/>
    <m/>
    <s v="Terreno - Aquisição"/>
    <s v="Terreno"/>
  </r>
  <r>
    <s v="Jardins"/>
    <d v="2023-06-19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3333.33"/>
    <d v="2023-06-19T00:00:00"/>
    <s v="CP"/>
    <s v="Adiantamento MIRNA MARIA PEDRO"/>
    <s v="Adiantamento"/>
    <s v="MIRNA MARIA PEDRO"/>
    <s v="CT.ITU 1478"/>
    <n v="-3333.33"/>
    <n v="0"/>
    <n v="-103451.74"/>
    <s v="MIRNA MARIA PEDRO"/>
    <n v="-3333.33"/>
    <n v="3333.33"/>
    <n v="0"/>
    <d v="2023-06-01T00:00:00"/>
    <m/>
    <m/>
    <s v="não"/>
    <s v="2.11.01.01 - Terrenista"/>
    <m/>
    <s v="Terreno - Aquisição"/>
    <s v="Terreno"/>
  </r>
  <r>
    <s v="Jardins"/>
    <d v="2023-06-20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3333.33"/>
    <d v="2023-06-20T00:00:00"/>
    <s v="CP"/>
    <s v="Adiantamento MIRNA MARIA PEDRO"/>
    <s v="Adiantamento"/>
    <s v="MIRNA MARIA PEDRO"/>
    <s v="CT.ITU 1478"/>
    <n v="-3333.33"/>
    <n v="0"/>
    <n v="-106785.07"/>
    <s v="MIRNA MARIA PEDRO"/>
    <n v="-3333.33"/>
    <n v="3333.33"/>
    <n v="0"/>
    <d v="2023-06-01T00:00:00"/>
    <m/>
    <m/>
    <s v="não"/>
    <s v="2.11.01.01 - Terrenista"/>
    <m/>
    <s v="Terreno - Aquisição"/>
    <s v="Terreno"/>
  </r>
  <r>
    <s v="Jardins"/>
    <d v="2023-06-20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3333.33"/>
    <d v="2023-06-20T00:00:00"/>
    <s v="CP"/>
    <s v="Adiantamento MIRNA MARIA PEDRO"/>
    <s v="Adiantamento"/>
    <s v="MIRNA MARIA PEDRO"/>
    <s v="CT.ITU 1478"/>
    <n v="-3333.33"/>
    <n v="0"/>
    <n v="-110118.39999999999"/>
    <s v="MIRNA MARIA PEDRO"/>
    <n v="-3333.33"/>
    <n v="3333.33"/>
    <n v="0"/>
    <d v="2023-06-01T00:00:00"/>
    <m/>
    <m/>
    <s v="não"/>
    <s v="2.11.01.01 - Terrenista"/>
    <m/>
    <s v="Terreno - Aquisição"/>
    <s v="Terreno"/>
  </r>
  <r>
    <s v="Jardins"/>
    <d v="2023-06-21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4.03.11 - Despesas Administrativas"/>
    <n v="211.38"/>
    <d v="2023-06-21T00:00:00"/>
    <s v="CP"/>
    <s v="Adiantamento ASSIMPI- ASSOCIACAO N DOS S S DA MICRO E PEQUENA INDUSTRIA"/>
    <s v="Adiantamento"/>
    <s v="ASSIMPI- ASSOCIACAO N DOS S S DA MICRO E PEQUENA INDUSTRIA"/>
    <s v="REC.012835"/>
    <n v="-211.38"/>
    <n v="0"/>
    <n v="-110573.71"/>
    <s v="ASSIMPI- ASSOCIACAO N DOS S S DA MICRO E PEQUENA INDUSTRIA"/>
    <n v="-211.38"/>
    <n v="211.38"/>
    <n v="0"/>
    <d v="2023-06-01T00:00:00"/>
    <m/>
    <m/>
    <s v="não"/>
    <s v="2.04.03.11 - Despesas Administrativas"/>
    <m/>
    <s v="Desp Adm - Outras"/>
    <s v="Desp Adm"/>
  </r>
  <r>
    <s v="Jardins"/>
    <d v="2023-06-21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6.01.08 - Outros Impostos/Taxas/Emolumentos"/>
    <n v="243.93"/>
    <d v="2023-06-21T00:00:00"/>
    <s v="CP"/>
    <s v="Adiantamento GOVERNO DE SAO PAULO SECRETARIA DA FAZENDA DARE-SP."/>
    <s v="Adiantamento"/>
    <s v="GOVERNO DE SAO PAULO SECRETARIA DA FAZENDA DARE-SP."/>
    <s v="GUIA.230590090365707"/>
    <n v="-243.93"/>
    <n v="0"/>
    <n v="-110362.33"/>
    <s v="GOVERNO DE SAO PAULO SECRETARIA DA FAZENDA DARE-SP."/>
    <n v="-243.93"/>
    <n v="243.93"/>
    <n v="0"/>
    <d v="2023-06-01T00:00:00"/>
    <m/>
    <m/>
    <s v="não"/>
    <s v="2.06.01.08 - Outros Impostos/Taxas/Emolumentos"/>
    <m/>
    <s v="Outros Tributos"/>
    <s v="Outros Tributos"/>
  </r>
  <r>
    <s v="Jardins"/>
    <d v="2023-06-30T00:00:00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1.05.01.01 - Entradas de Aportes de Sócios / Investidores"/>
    <n v="1000"/>
    <d v="2023-06-30T00:00:00"/>
    <s v="CR"/>
    <s v="Recebimento NC HOLDING EMPREENDIMENTOS E PARTICIPACOES LTDA"/>
    <s v="Recebimento"/>
    <s v="NC HOLDING EMPREENDIMENTOS E PARTICIPACOES LTDA"/>
    <s v="APOR.05062023"/>
    <n v="0"/>
    <n v="1000"/>
    <n v="1000"/>
    <s v="NC HOLDING EMPREENDIMENTOS E PARTICIPACOES LTDA"/>
    <n v="1000"/>
    <n v="1000"/>
    <n v="0"/>
    <d v="2023-06-01T00:00:00"/>
    <m/>
    <m/>
    <s v="não"/>
    <s v="1.05.01.01 - Entradas de Aportes de Sócios / Investidores"/>
    <m/>
    <s v="Crédito - NC Holding"/>
    <s v="Aportes"/>
  </r>
  <r>
    <s v="Jardins"/>
    <d v="2023-07-03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1 - OBRA JARDINS"/>
    <s v="2.02.03.04 - Assessoria e Consultoria Contábil"/>
    <n v="400"/>
    <d v="2023-07-03T00:00:00"/>
    <s v="CP"/>
    <s v="Adiantamento NOVA PLANO - SUPORTE ADMINISTRATIVO LTDA"/>
    <s v="Adiantamento"/>
    <s v="NOVA PLANO - SUPORTE ADMINISTRATIVO LTDA"/>
    <s v="NFSE.005502"/>
    <n v="-400"/>
    <n v="0"/>
    <n v="-110973.71"/>
    <s v="NOVA PLANO - SUPORTE ADMINISTRATIVO LTDA"/>
    <n v="-400"/>
    <n v="400"/>
    <n v="0"/>
    <d v="2023-07-01T00:00:00"/>
    <m/>
    <m/>
    <s v="não"/>
    <s v="2.02.03.04 - Assessoria e Consultoria Contábil"/>
    <m/>
    <s v="Desp Adm - Assessorias"/>
    <s v="Desp Adm"/>
  </r>
  <r>
    <s v="Jardins"/>
    <d v="2023-07-04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10360.33"/>
    <d v="2023-07-04T00:00:00"/>
    <s v="CP"/>
    <s v="Adiantamento FERNANDO CARSINO JARDIM"/>
    <s v="Adiantamento"/>
    <s v="FERNANDO CARSINO JARDIM"/>
    <s v="CT.CONSOLACAO 2847 JARD"/>
    <n v="-10360.33"/>
    <n v="0"/>
    <n v="-143180.87"/>
    <s v="FERNANDO CARSINO JARDIM"/>
    <n v="-10360.33"/>
    <n v="10360.33"/>
    <n v="0"/>
    <d v="2023-07-01T00:00:00"/>
    <m/>
    <m/>
    <s v="não"/>
    <s v="2.11.01.01 - Terrenista"/>
    <m/>
    <s v="Terreno - Aquisição"/>
    <s v="Terreno"/>
  </r>
  <r>
    <s v="Jardins"/>
    <d v="2023-07-04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1846.83"/>
    <d v="2023-07-04T00:00:00"/>
    <s v="CP"/>
    <s v="Adiantamento KELLIE AZAR LEIGHTON"/>
    <s v="Adiantamento"/>
    <s v="KELLIE AZAR LEIGHTON"/>
    <s v="CT.CONSOLACAO 2847 PUPO"/>
    <n v="-21846.83"/>
    <n v="0"/>
    <n v="-132820.54"/>
    <s v="KELLIE AZAR LEIGHTON"/>
    <n v="-21846.83"/>
    <n v="21846.83"/>
    <n v="0"/>
    <d v="2023-07-01T00:00:00"/>
    <m/>
    <m/>
    <s v="não"/>
    <s v="2.11.01.01 - Terrenista"/>
    <m/>
    <s v="Terreno - Aquisição"/>
    <s v="Terreno"/>
  </r>
  <r>
    <s v="Jardins"/>
    <d v="2023-07-10T00:00:00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69.099999999999994"/>
    <d v="2023-07-10T00:00:00"/>
    <s v="BC"/>
    <s v="Pag. tarifa conta MANUTENCAO DE CONTA CORRENTE"/>
    <s v="Pag. tarifa conta"/>
    <s v="MANUTENCAO DE CONTA CORRENTE"/>
    <s v="TAR.10072023"/>
    <n v="-69.099999999999994"/>
    <n v="0"/>
    <n v="930.9"/>
    <s v="MANUTENCAO DE CONTA CORRENTE"/>
    <n v="-69.099999999999994"/>
    <n v="69.099999999999994"/>
    <n v="0"/>
    <d v="2023-07-01T00:00:00"/>
    <m/>
    <m/>
    <s v="não"/>
    <s v="2.20.01.07 - Tarifas Bancarias"/>
    <m/>
    <s v="Tarifas / Taxas"/>
    <s v="Desp Financeiras"/>
  </r>
  <r>
    <s v="Jardins"/>
    <d v="2023-07-24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d v="2023-07-24T00:00:00"/>
    <s v="CP"/>
    <s v="Adiantamento CLEYDE MALUF ALVES"/>
    <s v="Adiantamento"/>
    <s v="CLEYDE MALUF ALVES"/>
    <s v="CT.ALUGUEL 1"/>
    <n v="-10000"/>
    <n v="0"/>
    <n v="-153180.87"/>
    <s v="CLEYDE MALUF ALVES"/>
    <n v="-10000"/>
    <n v="10000"/>
    <n v="0"/>
    <d v="2023-07-01T00:00:00"/>
    <m/>
    <m/>
    <s v="não"/>
    <s v="2.11.01.04 - Aluguel"/>
    <m/>
    <s v="Terreno - Despesas"/>
    <s v="Terreno"/>
  </r>
  <r>
    <s v="Jardins"/>
    <d v="2023-07-24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d v="2023-07-24T00:00:00"/>
    <s v="CP"/>
    <s v="Adiantamento ELIANE MALUF ALVES DE LOZIER"/>
    <s v="Adiantamento"/>
    <s v="ELIANE MALUF ALVES DE LOZIER"/>
    <s v="CT.ALUGUEL2"/>
    <n v="-10000"/>
    <n v="0"/>
    <n v="-163180.87"/>
    <s v="ELIANE MALUF ALVES DE LOZIER"/>
    <n v="-10000"/>
    <n v="10000"/>
    <n v="0"/>
    <d v="2023-07-01T00:00:00"/>
    <m/>
    <m/>
    <s v="não"/>
    <s v="2.11.01.04 - Aluguel"/>
    <m/>
    <s v="Terreno - Despesas"/>
    <s v="Terreno"/>
  </r>
  <r>
    <s v="Jardins"/>
    <d v="2023-07-24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3-07-24T00:00:00"/>
    <s v="CP"/>
    <s v="Adiantamento MIRNA MARIA PEDRO"/>
    <s v="Adiantamento"/>
    <s v="MIRNA MARIA PEDRO"/>
    <s v="CT.ITU 1478"/>
    <n v="-2500"/>
    <n v="0"/>
    <n v="-165680.87"/>
    <s v="MIRNA MARIA PEDRO"/>
    <n v="-2500"/>
    <n v="2500"/>
    <n v="0"/>
    <d v="2023-07-01T00:00:00"/>
    <m/>
    <m/>
    <s v="não"/>
    <s v="2.11.01.01 - Terrenista"/>
    <m/>
    <s v="Terreno - Aquisição"/>
    <s v="Terreno"/>
  </r>
  <r>
    <s v="Jardins"/>
    <d v="2023-07-24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3-07-24T00:00:00"/>
    <s v="CP"/>
    <s v="Adiantamento MIRNA MARIA PEDRO"/>
    <s v="Adiantamento"/>
    <s v="MIRNA MARIA PEDRO"/>
    <s v="CT.ITU 1478"/>
    <n v="-2500"/>
    <n v="0"/>
    <n v="-168180.87"/>
    <s v="MIRNA MARIA PEDRO"/>
    <n v="-2500"/>
    <n v="2500"/>
    <n v="0"/>
    <d v="2023-07-01T00:00:00"/>
    <m/>
    <m/>
    <s v="não"/>
    <s v="2.11.01.01 - Terrenista"/>
    <m/>
    <s v="Terreno - Aquisição"/>
    <s v="Terreno"/>
  </r>
  <r>
    <s v="Jardins"/>
    <d v="2023-07-24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3-07-24T00:00:00"/>
    <s v="CP"/>
    <s v="Adiantamento MIRNA MARIA PEDRO"/>
    <s v="Adiantamento"/>
    <s v="MIRNA MARIA PEDRO"/>
    <s v="CT.ITU 1478"/>
    <n v="-2500"/>
    <n v="0"/>
    <n v="-170680.87"/>
    <s v="MIRNA MARIA PEDRO"/>
    <n v="-2500"/>
    <n v="2500"/>
    <n v="0"/>
    <d v="2023-07-01T00:00:00"/>
    <m/>
    <m/>
    <s v="não"/>
    <s v="2.11.01.01 - Terrenista"/>
    <m/>
    <s v="Terreno - Aquisição"/>
    <s v="Terreno"/>
  </r>
  <r>
    <s v="Jardins"/>
    <d v="2023-07-24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3-07-24T00:00:00"/>
    <s v="CP"/>
    <s v="Adiantamento MIRNA MARIA PEDRO"/>
    <s v="Adiantamento"/>
    <s v="MIRNA MARIA PEDRO"/>
    <s v="CT.ITU 1478"/>
    <n v="-2500"/>
    <n v="0"/>
    <n v="-173180.87"/>
    <s v="MIRNA MARIA PEDRO"/>
    <n v="-2500"/>
    <n v="2500"/>
    <n v="0"/>
    <d v="2023-07-01T00:00:00"/>
    <m/>
    <m/>
    <s v="não"/>
    <s v="2.11.01.01 - Terrenista"/>
    <m/>
    <s v="Terreno - Aquisição"/>
    <s v="Terreno"/>
  </r>
  <r>
    <s v="Jardins"/>
    <d v="2023-08-03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100000"/>
    <d v="2023-08-03T00:00:00"/>
    <s v="CP"/>
    <s v="Adiantamento AMILCAR SOUROPIRES FERREIRA"/>
    <s v="Adiantamento"/>
    <s v="AMILCAR SOUROPIRES FERREIRA"/>
    <s v="CT.CONSOLACAO 2837"/>
    <n v="-100000"/>
    <n v="0"/>
    <n v="-273180.87"/>
    <s v="AMILCAR SOUROPIRES FERREIRA"/>
    <n v="-100000"/>
    <n v="100000"/>
    <n v="0"/>
    <d v="2023-08-01T00:00:00"/>
    <m/>
    <m/>
    <s v="não"/>
    <s v="2.11.01.01 - Terrenista"/>
    <m/>
    <s v="Terreno - Aquisição"/>
    <s v="Terreno"/>
  </r>
  <r>
    <s v="Jardins"/>
    <d v="2023-08-04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1846.83"/>
    <d v="2023-08-04T00:00:00"/>
    <s v="CP"/>
    <s v="Adiantamento MARIA DE LOURDES PUPO AZAR"/>
    <s v="Adiantamento"/>
    <s v="MARIA DE LOURDES PUPO AZAR"/>
    <s v="CT.CONSOLACAO 2847"/>
    <n v="-21846.83"/>
    <n v="0"/>
    <n v="-295027.7"/>
    <s v="MARIA DE LOURDES PUPO AZAR"/>
    <n v="-21846.83"/>
    <n v="21846.83"/>
    <n v="0"/>
    <d v="2023-08-01T00:00:00"/>
    <m/>
    <m/>
    <s v="não"/>
    <s v="2.11.01.01 - Terrenista"/>
    <m/>
    <s v="Terreno - Aquisição"/>
    <s v="Terreno"/>
  </r>
  <r>
    <s v="Jardins"/>
    <d v="2023-08-04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1 - OBRA JARDINS"/>
    <s v="2.02.03.04 - Assessoria e Consultoria Contábil"/>
    <n v="400"/>
    <d v="2023-08-04T00:00:00"/>
    <s v="CP"/>
    <s v="Adiantamento NOVA PLANO - SUPORTE ADMINISTRATIVO LTDA"/>
    <s v="Adiantamento"/>
    <s v="NOVA PLANO - SUPORTE ADMINISTRATIVO LTDA"/>
    <s v="NFSE.004527"/>
    <n v="-400"/>
    <n v="0"/>
    <n v="-295427.7"/>
    <s v="NOVA PLANO - SUPORTE ADMINISTRATIVO LTDA"/>
    <n v="-400"/>
    <n v="400"/>
    <n v="0"/>
    <d v="2023-08-01T00:00:00"/>
    <m/>
    <m/>
    <s v="não"/>
    <s v="2.02.03.04 - Assessoria e Consultoria Contábil"/>
    <m/>
    <s v="Desp Adm - Assessorias"/>
    <s v="Desp Adm"/>
  </r>
  <r>
    <s v="Jardins"/>
    <d v="2023-08-07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11486.2"/>
    <d v="2023-08-07T00:00:00"/>
    <s v="CP"/>
    <s v="Adiantamento FARDIZ EMPREENDIMENTOS E PARTICIPACOES LTDA"/>
    <s v="Adiantamento"/>
    <s v="FARDIZ EMPREENDIMENTOS E PARTICIPACOES LTDA"/>
    <s v="CT.CONSOLACAO 2847 FARD"/>
    <n v="-11486.2"/>
    <n v="0"/>
    <n v="-341373.4"/>
    <s v="FARDIZ EMPREENDIMENTOS E PARTICIPACOES LTDA"/>
    <n v="-11486.2"/>
    <n v="11486.2"/>
    <n v="0"/>
    <d v="2023-08-01T00:00:00"/>
    <m/>
    <m/>
    <s v="não"/>
    <s v="2.11.01.01 - Terrenista"/>
    <m/>
    <s v="Terreno - Aquisição"/>
    <s v="Terreno"/>
  </r>
  <r>
    <s v="Jardins"/>
    <d v="2023-08-07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34459.5"/>
    <d v="2023-08-07T00:00:00"/>
    <s v="CP"/>
    <s v="Adiantamento RENATO RIBEIRO"/>
    <s v="Adiantamento"/>
    <s v="RENATO RIBEIRO"/>
    <s v="CT.CONSOLOCAO 2847 RIBE"/>
    <n v="-34459.5"/>
    <n v="0"/>
    <n v="-329887.2"/>
    <s v="RENATO RIBEIRO"/>
    <n v="-34459.5"/>
    <n v="34459.5"/>
    <n v="0"/>
    <d v="2023-08-01T00:00:00"/>
    <m/>
    <m/>
    <s v="não"/>
    <s v="2.11.01.01 - Terrenista"/>
    <m/>
    <s v="Terreno - Aquisição"/>
    <s v="Terreno"/>
  </r>
  <r>
    <s v="Jardins"/>
    <d v="2023-08-08T00:00:00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69.95"/>
    <d v="2023-08-08T00:00:00"/>
    <s v="BC"/>
    <s v="Pag. tarifa conta MANUTENCAO CONTA CORRENTE"/>
    <s v="Pag. tarifa conta"/>
    <s v="MANUTENCAO CONTA CORRENTE"/>
    <s v="TAR.08082023"/>
    <n v="-69.95"/>
    <n v="0"/>
    <n v="860.95"/>
    <s v="MANUTENCAO CONTA CORRENTE"/>
    <n v="-69.95"/>
    <n v="69.95"/>
    <n v="0"/>
    <d v="2023-08-01T00:00:00"/>
    <m/>
    <m/>
    <s v="não"/>
    <s v="2.20.01.07 - Tarifas Bancarias"/>
    <m/>
    <s v="Tarifas / Taxas"/>
    <s v="Desp Financeiras"/>
  </r>
  <r>
    <s v="Jardins"/>
    <d v="2023-08-18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40000"/>
    <d v="2023-08-18T00:00:00"/>
    <s v="CP"/>
    <s v="Adiantamento CLEYDE MALUF ALVES"/>
    <s v="Adiantamento"/>
    <s v="CLEYDE MALUF ALVES"/>
    <s v="CT.ALUGUEL 1"/>
    <n v="-40000"/>
    <n v="0"/>
    <n v="-381373.4"/>
    <s v="CLEYDE MALUF ALVES"/>
    <n v="-40000"/>
    <n v="40000"/>
    <n v="0"/>
    <d v="2023-08-01T00:00:00"/>
    <m/>
    <m/>
    <s v="não"/>
    <s v="2.11.01.04 - Aluguel"/>
    <m/>
    <s v="Terreno - Despesas"/>
    <s v="Terreno"/>
  </r>
  <r>
    <s v="Jardins"/>
    <d v="2023-08-18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d v="2023-08-18T00:00:00"/>
    <s v="CP"/>
    <s v="Adiantamento ELIANE MALUF ALVES DE LOZIER"/>
    <s v="Adiantamento"/>
    <s v="ELIANE MALUF ALVES DE LOZIER"/>
    <s v="CT.ALUGUEL2"/>
    <n v="-10000"/>
    <n v="0"/>
    <n v="-391373.4"/>
    <s v="ELIANE MALUF ALVES DE LOZIER"/>
    <n v="-10000"/>
    <n v="10000"/>
    <n v="0"/>
    <d v="2023-08-01T00:00:00"/>
    <m/>
    <m/>
    <s v="não"/>
    <s v="2.11.01.04 - Aluguel"/>
    <m/>
    <s v="Terreno - Despesas"/>
    <s v="Terreno"/>
  </r>
  <r>
    <s v="Jardins"/>
    <d v="2023-08-18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3-08-18T00:00:00"/>
    <s v="CP"/>
    <s v="Adiantamento MIRNA MARIA PEDRO"/>
    <s v="Adiantamento"/>
    <s v="MIRNA MARIA PEDRO"/>
    <s v="CT.ITU 1478"/>
    <n v="-2500"/>
    <n v="0"/>
    <n v="-393873.4"/>
    <s v="MIRNA MARIA PEDRO"/>
    <n v="-2500"/>
    <n v="2500"/>
    <n v="0"/>
    <d v="2023-08-01T00:00:00"/>
    <m/>
    <m/>
    <s v="não"/>
    <s v="2.11.01.01 - Terrenista"/>
    <m/>
    <s v="Terreno - Aquisição"/>
    <s v="Terreno"/>
  </r>
  <r>
    <s v="Jardins"/>
    <d v="2023-08-18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3-08-18T00:00:00"/>
    <s v="CP"/>
    <s v="Adiantamento MIRNA MARIA PEDRO"/>
    <s v="Adiantamento"/>
    <s v="MIRNA MARIA PEDRO"/>
    <s v="CT.ITU 1478"/>
    <n v="-2500"/>
    <n v="0"/>
    <n v="-396373.4"/>
    <s v="MIRNA MARIA PEDRO"/>
    <n v="-2500"/>
    <n v="2500"/>
    <n v="0"/>
    <d v="2023-08-01T00:00:00"/>
    <m/>
    <m/>
    <s v="não"/>
    <s v="2.11.01.01 - Terrenista"/>
    <m/>
    <s v="Terreno - Aquisição"/>
    <s v="Terreno"/>
  </r>
  <r>
    <s v="Jardins"/>
    <d v="2023-08-18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3-08-18T00:00:00"/>
    <s v="CP"/>
    <s v="Adiantamento MIRNA MARIA PEDRO"/>
    <s v="Adiantamento"/>
    <s v="MIRNA MARIA PEDRO"/>
    <s v="CT.ITU 1478"/>
    <n v="-2500"/>
    <n v="0"/>
    <n v="-398873.4"/>
    <s v="MIRNA MARIA PEDRO"/>
    <n v="-2500"/>
    <n v="2500"/>
    <n v="0"/>
    <d v="2023-08-01T00:00:00"/>
    <m/>
    <m/>
    <s v="não"/>
    <s v="2.11.01.01 - Terrenista"/>
    <m/>
    <s v="Terreno - Aquisição"/>
    <s v="Terreno"/>
  </r>
  <r>
    <s v="Jardins"/>
    <d v="2023-08-18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3-08-18T00:00:00"/>
    <s v="CP"/>
    <s v="Adiantamento MIRNA MARIA PEDRO"/>
    <s v="Adiantamento"/>
    <s v="MIRNA MARIA PEDRO"/>
    <s v="CT.ITU 1478"/>
    <n v="-2500"/>
    <n v="0"/>
    <n v="-401373.4"/>
    <s v="MIRNA MARIA PEDRO"/>
    <n v="-2500"/>
    <n v="2500"/>
    <n v="0"/>
    <d v="2023-08-01T00:00:00"/>
    <m/>
    <m/>
    <s v="não"/>
    <s v="2.11.01.01 - Terrenista"/>
    <m/>
    <s v="Terreno - Aquisição"/>
    <s v="Terreno"/>
  </r>
  <r>
    <s v="Jardins"/>
    <d v="2023-08-18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9.02.01 - Recolhimento de IRRF - Terceiros"/>
    <n v="30"/>
    <d v="2023-08-18T00:00:00"/>
    <s v="CP"/>
    <s v="Adiantamento Secretaria de Fazenda Federal"/>
    <s v="Adiantamento"/>
    <s v="Secretaria de Fazenda Federal"/>
    <s v="DARF.00399"/>
    <n v="-30"/>
    <n v="0"/>
    <n v="-401403.4"/>
    <s v="Secretaria de Fazenda Federal"/>
    <n v="-30"/>
    <n v="30"/>
    <n v="0"/>
    <d v="2023-08-01T00:00:00"/>
    <m/>
    <m/>
    <s v="não"/>
    <s v="2.09.02.01 - Recolhimento de IRRF - Terceiros"/>
    <m/>
    <s v="Outros Tributos"/>
    <s v="Outros Tributos"/>
  </r>
  <r>
    <s v="Jardins"/>
    <d v="2023-08-18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9.02.04 - Recolhimento de PIS/Cofins/CSLL - Terceiros"/>
    <n v="93"/>
    <d v="2023-08-18T00:00:00"/>
    <s v="CP"/>
    <s v="Adiantamento Secretaria de Fazenda Federal"/>
    <s v="Adiantamento"/>
    <s v="Secretaria de Fazenda Federal"/>
    <s v="DARF.00399"/>
    <n v="-93"/>
    <n v="0"/>
    <n v="-401496.4"/>
    <s v="Secretaria de Fazenda Federal"/>
    <n v="-93"/>
    <n v="93"/>
    <n v="0"/>
    <d v="2023-08-01T00:00:00"/>
    <m/>
    <m/>
    <s v="não"/>
    <s v="2.09.02.04 - Recolhimento de PIS/Cofins/CSLL - Terceiros"/>
    <m/>
    <s v="Outros Tributos"/>
    <s v="Outros Tributos"/>
  </r>
  <r>
    <s v="Jardins"/>
    <d v="2023-08-25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4.03.07 - Despesas com Cartórios e Legalizações"/>
    <n v="2000"/>
    <d v="2023-08-25T00:00:00"/>
    <s v="CP"/>
    <s v="Adiantamento MAURICIA ALBUQUERQUE MACEDO ME"/>
    <s v="Adiantamento"/>
    <s v="MAURICIA ALBUQUERQUE MACEDO ME"/>
    <s v="NFSE.000375"/>
    <n v="-2000"/>
    <n v="0"/>
    <n v="-403496.4"/>
    <s v="MAURICIA ALBUQUERQUE MACEDO ME"/>
    <n v="-2000"/>
    <n v="2000"/>
    <n v="0"/>
    <d v="2023-08-01T00:00:00"/>
    <m/>
    <m/>
    <s v="não"/>
    <s v="2.04.03.07 - Despesas com Cartórios e Legalizações"/>
    <m/>
    <s v="Incorporação - Desp Legais, Tributos, Emolumentos"/>
    <s v="Incorporação"/>
  </r>
  <r>
    <s v="Jardins"/>
    <d v="2023-08-25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9.01.01 - (-) Retenção de IR - Terceiros"/>
    <n v="30"/>
    <d v="2023-08-25T00:00:00"/>
    <s v="CP"/>
    <s v="Retenção impostos IR 1708 / MAURICIA ALBUQUERQUE MACEDO ME"/>
    <s v="Retenção impostos"/>
    <s v="IR 1708 / MAURICIA ALBUQUERQUE MACEDO ME"/>
    <s v="NFSE.000375"/>
    <n v="0"/>
    <n v="30"/>
    <n v="-403466.4"/>
    <s v="MAURICIA ALBUQUERQUE MACEDO ME"/>
    <n v="30"/>
    <n v="30"/>
    <n v="0"/>
    <d v="2023-08-01T00:00:00"/>
    <m/>
    <m/>
    <s v="não"/>
    <s v="2.09.01.01 - (-) Retenção de IR - Terceiros"/>
    <m/>
    <s v="Incorporação - Desp Legais, Tributos, Emolumentos"/>
    <s v="Incorporação"/>
  </r>
  <r>
    <s v="Jardins"/>
    <d v="2023-08-25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9.01.04 - (-) Retenção de PIS/Cofins/CSLL - Terceiros"/>
    <n v="93"/>
    <d v="2023-08-25T00:00:00"/>
    <s v="CP"/>
    <s v="Retenção impostos CSRF / MAURICIA ALBUQUERQUE MACEDO ME"/>
    <s v="Retenção impostos"/>
    <s v="CSRF / MAURICIA ALBUQUERQUE MACEDO ME"/>
    <s v="NFSE.000375"/>
    <n v="0"/>
    <n v="93"/>
    <n v="-403373.4"/>
    <s v="MAURICIA ALBUQUERQUE MACEDO ME"/>
    <n v="93"/>
    <n v="93"/>
    <n v="0"/>
    <d v="2023-08-01T00:00:00"/>
    <m/>
    <m/>
    <s v="não"/>
    <s v="2.09.01.04 - (-) Retenção de PIS/Cofins/CSLL - Terceiros"/>
    <m/>
    <s v="Incorporação - Desp Legais, Tributos, Emolumentos"/>
    <s v="Incorporação"/>
  </r>
  <r>
    <s v="Jardins"/>
    <d v="2023-09-04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0"/>
    <d v="2023-09-04T00:00:00"/>
    <s v="CP"/>
    <s v="Adiantamento MIRNA MARIA PEDRO"/>
    <s v="Adiantamento"/>
    <s v="MIRNA MARIA PEDRO"/>
    <s v="CT.ITU 1478"/>
    <n v="-25000"/>
    <n v="0"/>
    <n v="-428373.4"/>
    <s v="MIRNA MARIA PEDRO"/>
    <n v="-25000"/>
    <n v="25000"/>
    <n v="0"/>
    <d v="2023-09-01T00:00:00"/>
    <m/>
    <m/>
    <s v="não"/>
    <s v="2.11.01.01 - Terrenista"/>
    <m/>
    <s v="Terreno - Aquisição"/>
    <s v="Terreno"/>
  </r>
  <r>
    <s v="Jardins"/>
    <d v="2023-09-04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0"/>
    <d v="2023-09-04T00:00:00"/>
    <s v="CP"/>
    <s v="Adiantamento MIRNA MARIA PEDRO"/>
    <s v="Adiantamento"/>
    <s v="MIRNA MARIA PEDRO"/>
    <s v="CT.ITU 1478"/>
    <n v="-25000"/>
    <n v="0"/>
    <n v="-453373.4"/>
    <s v="MIRNA MARIA PEDRO"/>
    <n v="-25000"/>
    <n v="25000"/>
    <n v="0"/>
    <d v="2023-09-01T00:00:00"/>
    <m/>
    <m/>
    <s v="não"/>
    <s v="2.11.01.01 - Terrenista"/>
    <m/>
    <s v="Terreno - Aquisição"/>
    <s v="Terreno"/>
  </r>
  <r>
    <s v="Jardins"/>
    <d v="2023-09-04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0"/>
    <d v="2023-09-04T00:00:00"/>
    <s v="CP"/>
    <s v="Adiantamento MIRNA MARIA PEDRO"/>
    <s v="Adiantamento"/>
    <s v="MIRNA MARIA PEDRO"/>
    <s v="CT.ITU 1478"/>
    <n v="-25000"/>
    <n v="0"/>
    <n v="-478373.4"/>
    <s v="MIRNA MARIA PEDRO"/>
    <n v="-25000"/>
    <n v="25000"/>
    <n v="0"/>
    <d v="2023-09-01T00:00:00"/>
    <m/>
    <m/>
    <s v="não"/>
    <s v="2.11.01.01 - Terrenista"/>
    <m/>
    <s v="Terreno - Aquisição"/>
    <s v="Terreno"/>
  </r>
  <r>
    <s v="Jardins"/>
    <d v="2023-09-04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0"/>
    <d v="2023-09-04T00:00:00"/>
    <s v="CP"/>
    <s v="Adiantamento MIRNA MARIA PEDRO"/>
    <s v="Adiantamento"/>
    <s v="MIRNA MARIA PEDRO"/>
    <s v="CT.ITU 1478"/>
    <n v="-25000"/>
    <n v="0"/>
    <n v="-503373.4"/>
    <s v="MIRNA MARIA PEDRO"/>
    <n v="-25000"/>
    <n v="25000"/>
    <n v="0"/>
    <d v="2023-09-01T00:00:00"/>
    <m/>
    <m/>
    <s v="não"/>
    <s v="2.11.01.01 - Terrenista"/>
    <m/>
    <s v="Terreno - Aquisição"/>
    <s v="Terreno"/>
  </r>
  <r>
    <s v="Jardins"/>
    <d v="2023-09-04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1 - OBRA JARDINS"/>
    <s v="2.02.03.04 - Assessoria e Consultoria Contábil"/>
    <n v="415.96"/>
    <d v="2023-09-04T00:00:00"/>
    <s v="CP"/>
    <s v="Adiantamento NOVA CROP - SUPORTE ADMINISTRATIVO LTDA"/>
    <s v="Adiantamento"/>
    <s v="NOVA CROP - SUPORTE ADMINISTRATIVO LTDA"/>
    <s v="NFSE.004751"/>
    <n v="-415.96"/>
    <n v="0"/>
    <n v="-503789.36"/>
    <s v="NOVA CROP - SUPORTE ADMINISTRATIVO LTDA"/>
    <n v="-415.96"/>
    <n v="415.96"/>
    <n v="0"/>
    <d v="2023-09-01T00:00:00"/>
    <m/>
    <m/>
    <s v="não"/>
    <s v="2.02.03.04 - Assessoria e Consultoria Contábil"/>
    <m/>
    <s v="Desp Adm - Assessorias"/>
    <s v="Desp Adm"/>
  </r>
  <r>
    <s v="Jardins"/>
    <d v="2023-09-11T00:00:00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69.95"/>
    <d v="2023-09-11T00:00:00"/>
    <s v="BC"/>
    <s v="Pag. tarifa conta MANUTENCAO CONTA CORRENTE"/>
    <s v="Pag. tarifa conta"/>
    <s v="MANUTENCAO CONTA CORRENTE"/>
    <s v="TAR.11092023"/>
    <n v="-69.95"/>
    <n v="0"/>
    <n v="791"/>
    <s v="MANUTENCAO CONTA CORRENTE"/>
    <n v="-69.95"/>
    <n v="69.95"/>
    <n v="0"/>
    <d v="2023-09-01T00:00:00"/>
    <m/>
    <m/>
    <s v="não"/>
    <s v="2.20.01.07 - Tarifas Bancarias"/>
    <m/>
    <s v="Tarifas / Taxas"/>
    <s v="Desp Financeiras"/>
  </r>
  <r>
    <s v="Jardins"/>
    <d v="2023-09-13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1.03.04 - Alvarás, Emolumentos, Taxas e Custos Legais"/>
    <n v="976.23"/>
    <d v="2023-09-13T00:00:00"/>
    <s v="CP"/>
    <s v="Adiantamento PREFEITURA DA CIDADE DE SÃO PAULO - DAMSP"/>
    <s v="Adiantamento"/>
    <s v="PREFEITURA DA CIDADE DE SÃO PAULO - DAMSP"/>
    <s v="DAM.430112052"/>
    <n v="-976.23"/>
    <n v="0"/>
    <n v="-505741.82"/>
    <s v="PREFEITURA DA CIDADE DE SÃO PAULO - DAMSP"/>
    <n v="-976.23"/>
    <n v="976.23"/>
    <n v="0"/>
    <d v="2023-09-01T00:00:00"/>
    <m/>
    <m/>
    <s v="não"/>
    <s v="2.01.03.04 - Alvarás, Emolumentos, Taxas e Custos Legais"/>
    <m/>
    <s v="Terreno - Taxas e Emolumentos"/>
    <s v="Terreno"/>
  </r>
  <r>
    <s v="Jardins"/>
    <d v="2023-09-13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1.03.04 - Alvarás, Emolumentos, Taxas e Custos Legais"/>
    <n v="976.23"/>
    <d v="2023-09-13T00:00:00"/>
    <s v="CP"/>
    <s v="Adiantamento PREFEITURA DA CIDADE DE SÃO PAULO - DAMSP"/>
    <s v="Adiantamento"/>
    <s v="PREFEITURA DA CIDADE DE SÃO PAULO - DAMSP"/>
    <s v="DAM.430112053"/>
    <n v="-976.23"/>
    <n v="0"/>
    <n v="-504765.59"/>
    <s v="PREFEITURA DA CIDADE DE SÃO PAULO - DAMSP"/>
    <n v="-976.23"/>
    <n v="976.23"/>
    <n v="0"/>
    <d v="2023-09-01T00:00:00"/>
    <m/>
    <m/>
    <s v="não"/>
    <s v="2.01.03.04 - Alvarás, Emolumentos, Taxas e Custos Legais"/>
    <m/>
    <s v="Terreno - Taxas e Emolumentos"/>
    <s v="Terreno"/>
  </r>
  <r>
    <s v="Jardins"/>
    <d v="2023-09-13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1.03.04 - Alvarás, Emolumentos, Taxas e Custos Legais"/>
    <n v="976.23"/>
    <d v="2023-09-13T00:00:00"/>
    <s v="CP"/>
    <s v="Adiantamento PREFEITURA DA CIDADE DE SÃO PAULO - DAMSP"/>
    <s v="Adiantamento"/>
    <s v="PREFEITURA DA CIDADE DE SÃO PAULO - DAMSP"/>
    <s v="DAM.430112054"/>
    <n v="-976.23"/>
    <n v="0"/>
    <n v="-506718.05"/>
    <s v="PREFEITURA DA CIDADE DE SÃO PAULO - DAMSP"/>
    <n v="-976.23"/>
    <n v="976.23"/>
    <n v="0"/>
    <d v="2023-09-01T00:00:00"/>
    <m/>
    <m/>
    <s v="não"/>
    <s v="2.01.03.04 - Alvarás, Emolumentos, Taxas e Custos Legais"/>
    <m/>
    <s v="Terreno - Taxas e Emolumentos"/>
    <s v="Terreno"/>
  </r>
  <r>
    <s v="Jardins"/>
    <d v="2023-09-20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d v="2023-09-20T00:00:00"/>
    <s v="CP"/>
    <s v="Adiantamento CLEYDE MALUF ALVES"/>
    <s v="Adiantamento"/>
    <s v="CLEYDE MALUF ALVES"/>
    <s v="CT.ALUGUEL 1"/>
    <n v="-10000"/>
    <n v="0"/>
    <n v="-516718.05"/>
    <s v="CLEYDE MALUF ALVES"/>
    <n v="-10000"/>
    <n v="10000"/>
    <n v="0"/>
    <d v="2023-09-01T00:00:00"/>
    <m/>
    <m/>
    <s v="não"/>
    <s v="2.11.01.04 - Aluguel"/>
    <m/>
    <s v="Terreno - Despesas"/>
    <s v="Terreno"/>
  </r>
  <r>
    <s v="Jardins"/>
    <d v="2023-09-20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d v="2023-09-20T00:00:00"/>
    <s v="CP"/>
    <s v="Adiantamento ELIANE MALUF ALVES DE LOZIER"/>
    <s v="Adiantamento"/>
    <s v="ELIANE MALUF ALVES DE LOZIER"/>
    <s v="CT.ALUGUEL2"/>
    <n v="-10000"/>
    <n v="0"/>
    <n v="-526718.05000000005"/>
    <s v="ELIANE MALUF ALVES DE LOZIER"/>
    <n v="-10000"/>
    <n v="10000"/>
    <n v="0"/>
    <d v="2023-09-01T00:00:00"/>
    <m/>
    <m/>
    <s v="não"/>
    <s v="2.11.01.04 - Aluguel"/>
    <m/>
    <s v="Terreno - Despesas"/>
    <s v="Terreno"/>
  </r>
  <r>
    <s v="Jardins"/>
    <d v="2023-09-20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3-09-20T00:00:00"/>
    <s v="CP"/>
    <s v="Adiantamento MIRNA MARIA PEDRO"/>
    <s v="Adiantamento"/>
    <s v="MIRNA MARIA PEDRO"/>
    <s v="CT.ITU 1478"/>
    <n v="-2500"/>
    <n v="0"/>
    <n v="-529218.05000000005"/>
    <s v="MIRNA MARIA PEDRO"/>
    <n v="-2500"/>
    <n v="2500"/>
    <n v="0"/>
    <d v="2023-09-01T00:00:00"/>
    <m/>
    <m/>
    <s v="não"/>
    <s v="2.11.01.01 - Terrenista"/>
    <m/>
    <s v="Terreno - Aquisição"/>
    <s v="Terreno"/>
  </r>
  <r>
    <s v="Jardins"/>
    <d v="2023-09-20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3-09-20T00:00:00"/>
    <s v="CP"/>
    <s v="Adiantamento MIRNA MARIA PEDRO"/>
    <s v="Adiantamento"/>
    <s v="MIRNA MARIA PEDRO"/>
    <s v="CT.ITU 1478"/>
    <n v="-2500"/>
    <n v="0"/>
    <n v="-531718.05000000005"/>
    <s v="MIRNA MARIA PEDRO"/>
    <n v="-2500"/>
    <n v="2500"/>
    <n v="0"/>
    <d v="2023-09-01T00:00:00"/>
    <m/>
    <m/>
    <s v="não"/>
    <s v="2.11.01.01 - Terrenista"/>
    <m/>
    <s v="Terreno - Aquisição"/>
    <s v="Terreno"/>
  </r>
  <r>
    <s v="Jardins"/>
    <d v="2023-09-20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3-09-20T00:00:00"/>
    <s v="CP"/>
    <s v="Adiantamento MIRNA MARIA PEDRO"/>
    <s v="Adiantamento"/>
    <s v="MIRNA MARIA PEDRO"/>
    <s v="CT.ITU 1478"/>
    <n v="-2500"/>
    <n v="0"/>
    <n v="-534218.05000000005"/>
    <s v="MIRNA MARIA PEDRO"/>
    <n v="-2500"/>
    <n v="2500"/>
    <n v="0"/>
    <d v="2023-09-01T00:00:00"/>
    <m/>
    <m/>
    <s v="não"/>
    <s v="2.11.01.01 - Terrenista"/>
    <m/>
    <s v="Terreno - Aquisição"/>
    <s v="Terreno"/>
  </r>
  <r>
    <s v="Jardins"/>
    <d v="2023-09-20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3-09-20T00:00:00"/>
    <s v="CP"/>
    <s v="Adiantamento MIRNA MARIA PEDRO"/>
    <s v="Adiantamento"/>
    <s v="MIRNA MARIA PEDRO"/>
    <s v="CT.ITU 1478"/>
    <n v="-2500"/>
    <n v="0"/>
    <n v="-536718.05000000005"/>
    <s v="MIRNA MARIA PEDRO"/>
    <n v="-2500"/>
    <n v="2500"/>
    <n v="0"/>
    <d v="2023-09-01T00:00:00"/>
    <m/>
    <m/>
    <s v="não"/>
    <s v="2.11.01.01 - Terrenista"/>
    <m/>
    <s v="Terreno - Aquisição"/>
    <s v="Terreno"/>
  </r>
  <r>
    <s v="Jardins"/>
    <d v="2023-10-02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1 - OBRA JARDINS"/>
    <s v="2.02.03.04 - Assessoria e Consultoria Contábil"/>
    <n v="415.96"/>
    <d v="2023-10-02T00:00:00"/>
    <s v="CP"/>
    <s v="Adiantamento NOVA CROP - SUPORTE ADMINISTRATIVO LTDA"/>
    <s v="Adiantamento"/>
    <s v="NOVA CROP - SUPORTE ADMINISTRATIVO LTDA"/>
    <s v="NFSE.005040"/>
    <n v="-415.96"/>
    <n v="0"/>
    <n v="-537134.01"/>
    <s v="NOVA CROP - SUPORTE ADMINISTRATIVO LTDA"/>
    <n v="-415.96"/>
    <n v="415.96"/>
    <n v="0"/>
    <d v="2023-10-01T00:00:00"/>
    <m/>
    <m/>
    <s v="não"/>
    <s v="2.02.03.04 - Assessoria e Consultoria Contábil"/>
    <m/>
    <s v="Desp Adm - Assessorias"/>
    <s v="Desp Adm"/>
  </r>
  <r>
    <s v="Jardins"/>
    <d v="2023-10-09T00:00:00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69.95"/>
    <d v="2023-10-09T00:00:00"/>
    <s v="BC"/>
    <s v="Pag. tarifa conta TARIFA MANUTENCAO CONTA CORRENTE"/>
    <s v="Pag. tarifa conta"/>
    <s v="TARIFA MANUTENCAO CONTA CORRENTE"/>
    <s v="TAR.091023"/>
    <n v="-69.95"/>
    <n v="0"/>
    <n v="721.05"/>
    <s v="TARIFA MANUTENCAO CONTA CORRENTE"/>
    <n v="-69.95"/>
    <n v="69.95"/>
    <n v="0"/>
    <d v="2023-10-01T00:00:00"/>
    <m/>
    <m/>
    <s v="não"/>
    <s v="2.20.01.07 - Tarifas Bancarias"/>
    <m/>
    <s v="Tarifas / Taxas"/>
    <s v="Desp Financeiras"/>
  </r>
  <r>
    <s v="Jardins"/>
    <d v="2023-10-20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d v="2023-10-20T00:00:00"/>
    <s v="CP"/>
    <s v="Adiantamento CLEYDE MALUF ALVES"/>
    <s v="Adiantamento"/>
    <s v="CLEYDE MALUF ALVES"/>
    <s v="CT.ALUGUEL 1"/>
    <n v="-10000"/>
    <n v="0"/>
    <n v="-547134.01"/>
    <s v="CLEYDE MALUF ALVES"/>
    <n v="-10000"/>
    <n v="10000"/>
    <n v="0"/>
    <d v="2023-10-01T00:00:00"/>
    <m/>
    <m/>
    <s v="não"/>
    <s v="2.11.01.04 - Aluguel"/>
    <m/>
    <s v="Terreno - Despesas"/>
    <s v="Terreno"/>
  </r>
  <r>
    <s v="Jardins"/>
    <d v="2023-10-20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d v="2023-10-20T00:00:00"/>
    <s v="CP"/>
    <s v="Adiantamento ELIANE MALUF ALVES DE LOZIER"/>
    <s v="Adiantamento"/>
    <s v="ELIANE MALUF ALVES DE LOZIER"/>
    <s v="CT.ALUGUEL2"/>
    <n v="-10000"/>
    <n v="0"/>
    <n v="-557134.01"/>
    <s v="ELIANE MALUF ALVES DE LOZIER"/>
    <n v="-10000"/>
    <n v="10000"/>
    <n v="0"/>
    <d v="2023-10-01T00:00:00"/>
    <m/>
    <m/>
    <s v="não"/>
    <s v="2.11.01.04 - Aluguel"/>
    <m/>
    <s v="Terreno - Despesas"/>
    <s v="Terreno"/>
  </r>
  <r>
    <s v="Jardins"/>
    <d v="2023-10-20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3-10-20T00:00:00"/>
    <s v="CP"/>
    <s v="Adiantamento MIRNA MARIA PEDRO"/>
    <s v="Adiantamento"/>
    <s v="MIRNA MARIA PEDRO"/>
    <s v="CT.ITU 1478"/>
    <n v="-2500"/>
    <n v="0"/>
    <n v="-559634.01"/>
    <s v="MIRNA MARIA PEDRO"/>
    <n v="-2500"/>
    <n v="2500"/>
    <n v="0"/>
    <d v="2023-10-01T00:00:00"/>
    <m/>
    <m/>
    <s v="não"/>
    <s v="2.11.01.01 - Terrenista"/>
    <m/>
    <s v="Terreno - Aquisição"/>
    <s v="Terreno"/>
  </r>
  <r>
    <s v="Jardins"/>
    <d v="2023-10-20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3-10-20T00:00:00"/>
    <s v="CP"/>
    <s v="Adiantamento MIRNA MARIA PEDRO"/>
    <s v="Adiantamento"/>
    <s v="MIRNA MARIA PEDRO"/>
    <s v="CT.ITU 1478"/>
    <n v="-2500"/>
    <n v="0"/>
    <n v="-562134.01"/>
    <s v="MIRNA MARIA PEDRO"/>
    <n v="-2500"/>
    <n v="2500"/>
    <n v="0"/>
    <d v="2023-10-01T00:00:00"/>
    <m/>
    <m/>
    <s v="não"/>
    <s v="2.11.01.01 - Terrenista"/>
    <m/>
    <s v="Terreno - Aquisição"/>
    <s v="Terreno"/>
  </r>
  <r>
    <s v="Jardins"/>
    <d v="2023-10-20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3-10-20T00:00:00"/>
    <s v="CP"/>
    <s v="Adiantamento MIRNA MARIA PEDRO"/>
    <s v="Adiantamento"/>
    <s v="MIRNA MARIA PEDRO"/>
    <s v="CT.ITU 1478"/>
    <n v="-2500"/>
    <n v="0"/>
    <n v="-564634.01"/>
    <s v="MIRNA MARIA PEDRO"/>
    <n v="-2500"/>
    <n v="2500"/>
    <n v="0"/>
    <d v="2023-10-01T00:00:00"/>
    <m/>
    <m/>
    <s v="não"/>
    <s v="2.11.01.01 - Terrenista"/>
    <m/>
    <s v="Terreno - Aquisição"/>
    <s v="Terreno"/>
  </r>
  <r>
    <s v="Jardins"/>
    <d v="2023-10-20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3-10-20T00:00:00"/>
    <s v="CP"/>
    <s v="Adiantamento MIRNA MARIA PEDRO"/>
    <s v="Adiantamento"/>
    <s v="MIRNA MARIA PEDRO"/>
    <s v="CT.ITU 1478"/>
    <n v="-2500"/>
    <n v="0"/>
    <n v="-567134.01"/>
    <s v="MIRNA MARIA PEDRO"/>
    <n v="-2500"/>
    <n v="2500"/>
    <n v="0"/>
    <d v="2023-10-01T00:00:00"/>
    <m/>
    <m/>
    <s v="não"/>
    <s v="2.11.01.01 - Terrenista"/>
    <m/>
    <s v="Terreno - Aquisição"/>
    <s v="Terreno"/>
  </r>
  <r>
    <s v="Jardins"/>
    <d v="2023-10-25T00:00:00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1.02.04 - CETESB"/>
    <n v="26780.36"/>
    <d v="2023-10-25T00:00:00"/>
    <s v="CP"/>
    <s v="Pagamento COMPANHIA AMBIENTAL DO ESTADO DE SAO PAULO"/>
    <s v="Pagamento"/>
    <s v="COMPANHIA AMBIENTAL DO ESTADO DE SAO PAULO"/>
    <s v="FAT.91523080"/>
    <n v="-26780.36"/>
    <n v="0"/>
    <n v="543940.68999999994"/>
    <s v="COMPANHIA AMBIENTAL DO ESTADO DE SAO PAULO"/>
    <n v="-26780.36"/>
    <n v="26780.36"/>
    <n v="0"/>
    <d v="2023-10-01T00:00:00"/>
    <m/>
    <m/>
    <s v="não"/>
    <s v="2.11.02.04 - CETESB"/>
    <m/>
    <s v="Terreno - Despesas"/>
    <s v="Terreno"/>
  </r>
  <r>
    <s v="Jardins"/>
    <d v="2023-10-25T00:00:00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1.05.01.01 - Entradas de Aportes de Sócios / Investidores"/>
    <n v="570000"/>
    <d v="2023-10-25T00:00:00"/>
    <s v="CR"/>
    <s v="Recebimento NC HOLDING EMPREENDIMENTOS E PARTICIPACOES LTDA"/>
    <s v="Recebimento"/>
    <s v="NC HOLDING EMPREENDIMENTOS E PARTICIPACOES LTDA"/>
    <s v="APOR.25102023"/>
    <n v="0"/>
    <n v="570000"/>
    <n v="570721.05000000005"/>
    <s v="NC HOLDING EMPREENDIMENTOS E PARTICIPACOES LTDA"/>
    <n v="570000"/>
    <n v="570000"/>
    <n v="0"/>
    <d v="2023-10-01T00:00:00"/>
    <m/>
    <m/>
    <s v="não"/>
    <s v="1.05.01.01 - Entradas de Aportes de Sócios / Investidores"/>
    <m/>
    <s v="Crédito - NC Holding"/>
    <s v="Aportes"/>
  </r>
  <r>
    <s v="Jardins"/>
    <d v="2023-10-31T00:00:00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6.01.04 - Cartório e Registro"/>
    <n v="68.25"/>
    <d v="2023-10-31T00:00:00"/>
    <s v="CP"/>
    <s v="Pagamento OPERADOR NACIONAL DO SISTEMA DE REGISTRO ELETRONICO DE IMOVEIS ( ONR )"/>
    <s v="Pagamento"/>
    <s v="OPERADOR NACIONAL DO SISTEMA DE REGISTRO ELETRONICO DE IMOVEIS ( ONR )"/>
    <s v="REC.42794398"/>
    <n v="-68.25"/>
    <n v="0"/>
    <n v="543326.43999999994"/>
    <s v="OPERADOR NACIONAL DO SISTEMA DE REGISTRO ELETRONICO DE IMOVEIS ( ONR )"/>
    <n v="-68.25"/>
    <n v="68.25"/>
    <n v="0"/>
    <d v="2023-10-01T00:00:00"/>
    <m/>
    <m/>
    <s v="não"/>
    <s v="2.16.01.04 - Cartório e Registro"/>
    <m/>
    <s v="Incorporação - Desp Legais, Tributos, Emolumentos"/>
    <s v="Incorporação"/>
  </r>
  <r>
    <s v="Jardins"/>
    <d v="2023-10-31T00:00:00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6.01.04 - Cartório e Registro"/>
    <n v="68.25"/>
    <d v="2023-10-31T00:00:00"/>
    <s v="CP"/>
    <s v="Pagamento OPERADOR NACIONAL DO SISTEMA DE REGISTRO ELETRONICO DE IMOVEIS ( ONR )"/>
    <s v="Pagamento"/>
    <s v="OPERADOR NACIONAL DO SISTEMA DE REGISTRO ELETRONICO DE IMOVEIS ( ONR )"/>
    <s v="REC.42794406"/>
    <n v="-68.25"/>
    <n v="0"/>
    <n v="543258.18999999994"/>
    <s v="OPERADOR NACIONAL DO SISTEMA DE REGISTRO ELETRONICO DE IMOVEIS ( ONR )"/>
    <n v="-68.25"/>
    <n v="68.25"/>
    <n v="0"/>
    <d v="2023-10-01T00:00:00"/>
    <m/>
    <m/>
    <s v="não"/>
    <s v="2.16.01.04 - Cartório e Registro"/>
    <m/>
    <s v="Incorporação - Desp Legais, Tributos, Emolumentos"/>
    <s v="Incorporação"/>
  </r>
  <r>
    <s v="Jardins"/>
    <d v="2023-10-31T00:00:00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6.01.04 - Cartório e Registro"/>
    <n v="68.25"/>
    <d v="2023-10-31T00:00:00"/>
    <s v="CP"/>
    <s v="Pagamento OPERADOR NACIONAL DO SISTEMA DE REGISTRO ELETRONICO DE IMOVEIS ( ONR )"/>
    <s v="Pagamento"/>
    <s v="OPERADOR NACIONAL DO SISTEMA DE REGISTRO ELETRONICO DE IMOVEIS ( ONR )"/>
    <s v="REC.42794410"/>
    <n v="-68.25"/>
    <n v="0"/>
    <n v="543735.93999999994"/>
    <s v="OPERADOR NACIONAL DO SISTEMA DE REGISTRO ELETRONICO DE IMOVEIS ( ONR )"/>
    <n v="-68.25"/>
    <n v="68.25"/>
    <n v="0"/>
    <d v="2023-10-01T00:00:00"/>
    <m/>
    <m/>
    <s v="não"/>
    <s v="2.16.01.04 - Cartório e Registro"/>
    <m/>
    <s v="Incorporação - Desp Legais, Tributos, Emolumentos"/>
    <s v="Incorporação"/>
  </r>
  <r>
    <s v="Jardins"/>
    <d v="2023-10-31T00:00:00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6.01.04 - Cartório e Registro"/>
    <n v="68.25"/>
    <d v="2023-10-31T00:00:00"/>
    <s v="CP"/>
    <s v="Pagamento OPERADOR NACIONAL DO SISTEMA DE REGISTRO ELETRONICO DE IMOVEIS ( ONR )"/>
    <s v="Pagamento"/>
    <s v="OPERADOR NACIONAL DO SISTEMA DE REGISTRO ELETRONICO DE IMOVEIS ( ONR )"/>
    <s v="REC.42794418"/>
    <n v="-68.25"/>
    <n v="0"/>
    <n v="543394.68999999994"/>
    <s v="OPERADOR NACIONAL DO SISTEMA DE REGISTRO ELETRONICO DE IMOVEIS ( ONR )"/>
    <n v="-68.25"/>
    <n v="68.25"/>
    <n v="0"/>
    <d v="2023-10-01T00:00:00"/>
    <m/>
    <m/>
    <s v="não"/>
    <s v="2.16.01.04 - Cartório e Registro"/>
    <m/>
    <s v="Incorporação - Desp Legais, Tributos, Emolumentos"/>
    <s v="Incorporação"/>
  </r>
  <r>
    <s v="Jardins"/>
    <d v="2023-10-31T00:00:00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6.01.04 - Cartório e Registro"/>
    <n v="68.25"/>
    <d v="2023-10-31T00:00:00"/>
    <s v="CP"/>
    <s v="Pagamento OPERADOR NACIONAL DO SISTEMA DE REGISTRO ELETRONICO DE IMOVEIS ( ONR )"/>
    <s v="Pagamento"/>
    <s v="OPERADOR NACIONAL DO SISTEMA DE REGISTRO ELETRONICO DE IMOVEIS ( ONR )"/>
    <s v="REC.42794421"/>
    <n v="-68.25"/>
    <n v="0"/>
    <n v="543667.68999999994"/>
    <s v="OPERADOR NACIONAL DO SISTEMA DE REGISTRO ELETRONICO DE IMOVEIS ( ONR )"/>
    <n v="-68.25"/>
    <n v="68.25"/>
    <n v="0"/>
    <d v="2023-10-01T00:00:00"/>
    <m/>
    <m/>
    <s v="não"/>
    <s v="2.16.01.04 - Cartório e Registro"/>
    <m/>
    <s v="Incorporação - Desp Legais, Tributos, Emolumentos"/>
    <s v="Incorporação"/>
  </r>
  <r>
    <s v="Jardins"/>
    <d v="2023-10-31T00:00:00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6.01.04 - Cartório e Registro"/>
    <n v="68.25"/>
    <d v="2023-10-31T00:00:00"/>
    <s v="CP"/>
    <s v="Pagamento OPERADOR NACIONAL DO SISTEMA DE REGISTRO ELETRONICO DE IMOVEIS ( ONR )"/>
    <s v="Pagamento"/>
    <s v="OPERADOR NACIONAL DO SISTEMA DE REGISTRO ELETRONICO DE IMOVEIS ( ONR )"/>
    <s v="REC.42794429"/>
    <n v="-68.25"/>
    <n v="0"/>
    <n v="543872.43999999994"/>
    <s v="OPERADOR NACIONAL DO SISTEMA DE REGISTRO ELETRONICO DE IMOVEIS ( ONR )"/>
    <n v="-68.25"/>
    <n v="68.25"/>
    <n v="0"/>
    <d v="2023-10-01T00:00:00"/>
    <m/>
    <m/>
    <s v="não"/>
    <s v="2.16.01.04 - Cartório e Registro"/>
    <m/>
    <s v="Incorporação - Desp Legais, Tributos, Emolumentos"/>
    <s v="Incorporação"/>
  </r>
  <r>
    <s v="Jardins"/>
    <d v="2023-10-31T00:00:00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6.01.04 - Cartório e Registro"/>
    <n v="68.25"/>
    <d v="2023-10-31T00:00:00"/>
    <s v="CP"/>
    <s v="Pagamento OPERADOR NACIONAL DO SISTEMA DE REGISTRO ELETRONICO DE IMOVEIS ( ONR )"/>
    <s v="Pagamento"/>
    <s v="OPERADOR NACIONAL DO SISTEMA DE REGISTRO ELETRONICO DE IMOVEIS ( ONR )"/>
    <s v="REC.42794432"/>
    <n v="-68.25"/>
    <n v="0"/>
    <n v="543804.18999999994"/>
    <s v="OPERADOR NACIONAL DO SISTEMA DE REGISTRO ELETRONICO DE IMOVEIS ( ONR )"/>
    <n v="-68.25"/>
    <n v="68.25"/>
    <n v="0"/>
    <d v="2023-10-01T00:00:00"/>
    <m/>
    <m/>
    <s v="não"/>
    <s v="2.16.01.04 - Cartório e Registro"/>
    <m/>
    <s v="Incorporação - Desp Legais, Tributos, Emolumentos"/>
    <s v="Incorporação"/>
  </r>
  <r>
    <s v="Jardins"/>
    <d v="2023-10-31T00:00:00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6.01.04 - Cartório e Registro"/>
    <n v="68.25"/>
    <d v="2023-10-31T00:00:00"/>
    <s v="CP"/>
    <s v="Pagamento OPERADOR NACIONAL DO SISTEMA DE REGISTRO ELETRONICO DE IMOVEIS ( ONR )"/>
    <s v="Pagamento"/>
    <s v="OPERADOR NACIONAL DO SISTEMA DE REGISTRO ELETRONICO DE IMOVEIS ( ONR )"/>
    <s v="REC.42794434"/>
    <n v="-68.25"/>
    <n v="0"/>
    <n v="543462.93999999994"/>
    <s v="OPERADOR NACIONAL DO SISTEMA DE REGISTRO ELETRONICO DE IMOVEIS ( ONR )"/>
    <n v="-68.25"/>
    <n v="68.25"/>
    <n v="0"/>
    <d v="2023-10-01T00:00:00"/>
    <m/>
    <m/>
    <s v="não"/>
    <s v="2.16.01.04 - Cartório e Registro"/>
    <m/>
    <s v="Incorporação - Desp Legais, Tributos, Emolumentos"/>
    <s v="Incorporação"/>
  </r>
  <r>
    <s v="Jardins"/>
    <d v="2023-10-31T00:00:00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6.01.04 - Cartório e Registro"/>
    <n v="68.25"/>
    <d v="2023-10-31T00:00:00"/>
    <s v="CP"/>
    <s v="Pagamento OPERADOR NACIONAL DO SISTEMA DE REGISTRO ELETRONICO DE IMOVEIS ( ONR )"/>
    <s v="Pagamento"/>
    <s v="OPERADOR NACIONAL DO SISTEMA DE REGISTRO ELETRONICO DE IMOVEIS ( ONR )"/>
    <s v="REC.42794436"/>
    <n v="-68.25"/>
    <n v="0"/>
    <n v="543531.18999999994"/>
    <s v="OPERADOR NACIONAL DO SISTEMA DE REGISTRO ELETRONICO DE IMOVEIS ( ONR )"/>
    <n v="-68.25"/>
    <n v="68.25"/>
    <n v="0"/>
    <d v="2023-10-01T00:00:00"/>
    <m/>
    <m/>
    <s v="não"/>
    <s v="2.16.01.04 - Cartório e Registro"/>
    <m/>
    <s v="Incorporação - Desp Legais, Tributos, Emolumentos"/>
    <s v="Incorporação"/>
  </r>
  <r>
    <s v="Jardins"/>
    <d v="2023-10-31T00:00:00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6.01.04 - Cartório e Registro"/>
    <n v="68.25"/>
    <d v="2023-10-31T00:00:00"/>
    <s v="CP"/>
    <s v="Pagamento OPERADOR NACIONAL DO SISTEMA DE REGISTRO ELETRONICO DE IMOVEIS ( ONR )"/>
    <s v="Pagamento"/>
    <s v="OPERADOR NACIONAL DO SISTEMA DE REGISTRO ELETRONICO DE IMOVEIS ( ONR )"/>
    <s v="REC.42794442"/>
    <n v="-68.25"/>
    <n v="0"/>
    <n v="543599.43999999994"/>
    <s v="OPERADOR NACIONAL DO SISTEMA DE REGISTRO ELETRONICO DE IMOVEIS ( ONR )"/>
    <n v="-68.25"/>
    <n v="68.25"/>
    <n v="0"/>
    <d v="2023-10-01T00:00:00"/>
    <m/>
    <m/>
    <s v="não"/>
    <s v="2.16.01.04 - Cartório e Registro"/>
    <m/>
    <s v="Incorporação - Desp Legais, Tributos, Emolumentos"/>
    <s v="Incorporação"/>
  </r>
  <r>
    <s v="Jardins"/>
    <d v="2023-10-31T00:00:00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6.01.04 - Cartório e Registro"/>
    <n v="68.25"/>
    <d v="2023-10-31T00:00:00"/>
    <s v="CP"/>
    <s v="Pagamento OPERADOR NACIONAL DO SISTEMA DE REGISTRO ELETRONICO DE IMOVEIS ( ONR )"/>
    <s v="Pagamento"/>
    <s v="OPERADOR NACIONAL DO SISTEMA DE REGISTRO ELETRONICO DE IMOVEIS ( ONR )"/>
    <s v="REC.42794447"/>
    <n v="-68.25"/>
    <n v="0"/>
    <n v="543189.93999999994"/>
    <s v="OPERADOR NACIONAL DO SISTEMA DE REGISTRO ELETRONICO DE IMOVEIS ( ONR )"/>
    <n v="-68.25"/>
    <n v="68.25"/>
    <n v="0"/>
    <d v="2023-10-01T00:00:00"/>
    <m/>
    <m/>
    <s v="não"/>
    <s v="2.16.01.04 - Cartório e Registro"/>
    <m/>
    <s v="Incorporação - Desp Legais, Tributos, Emolumentos"/>
    <s v="Incorporação"/>
  </r>
  <r>
    <s v="Jardins"/>
    <d v="2023-11-03T00:00:00"/>
    <s v="Bradesco"/>
    <s v="6222-7"/>
    <s v="sim"/>
    <s v="2 - SPE's"/>
    <s v="01/01/2023 até 16/05/2024"/>
    <s v="16 - NETCORP JARDINS INCORPORACAO E EMPREENDIMENTO IMOBILIARIO SPE LTDA"/>
    <s v="6222-7 - NETCORP JARDINS"/>
    <n v="0"/>
    <s v="1601 - OBRA JARDINS"/>
    <s v="2.02.03.04 - Assessoria e Consultoria Contábil"/>
    <n v="415.96"/>
    <d v="2023-11-03T00:00:00"/>
    <s v="CP"/>
    <s v="Pagamento NOVA CROP - SUPORTE ADMINISTRATIVO LTDA"/>
    <s v="Pagamento"/>
    <s v="NOVA CROP - SUPORTE ADMINISTRATIVO LTDA"/>
    <s v="NFSE.005260"/>
    <n v="-415.96"/>
    <n v="0"/>
    <n v="542773.98"/>
    <s v="NOVA CROP - SUPORTE ADMINISTRATIVO LTDA"/>
    <n v="-415.96"/>
    <n v="415.96"/>
    <n v="0"/>
    <d v="2023-11-01T00:00:00"/>
    <m/>
    <m/>
    <s v="não"/>
    <s v="2.02.03.04 - Assessoria e Consultoria Contábil"/>
    <m/>
    <s v="Desp Adm - Assessorias"/>
    <s v="Desp Adm"/>
  </r>
  <r>
    <s v="Jardins"/>
    <d v="2023-11-09T00:00:00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69.95"/>
    <d v="2023-11-09T00:00:00"/>
    <s v="BC"/>
    <s v="Pag. tarifa conta"/>
    <s v="Pag. tarifa conta"/>
    <s v=""/>
    <s v="TAR.09112023"/>
    <n v="-69.95"/>
    <n v="0"/>
    <n v="542704.03"/>
    <s v=""/>
    <n v="-69.95"/>
    <n v="69.95"/>
    <n v="0"/>
    <d v="2023-11-01T00:00:00"/>
    <m/>
    <m/>
    <s v="não"/>
    <s v="2.20.01.07 - Tarifas Bancarias"/>
    <m/>
    <s v="Tarifas / Taxas"/>
    <s v="Desp Financeiras"/>
  </r>
  <r>
    <s v="Jardins"/>
    <d v="2023-11-17T00:00:00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09.02.04 - Recolhimento de PIS/Cofins/CSLL - Terceiros"/>
    <n v="368.75"/>
    <d v="2023-11-17T00:00:00"/>
    <s v="CP"/>
    <s v="Pagamento Secretaria de Fazenda Federal"/>
    <s v="Pagamento"/>
    <s v="Secretaria de Fazenda Federal"/>
    <s v="DARF.011194"/>
    <n v="-368.75"/>
    <n v="0"/>
    <n v="542335.28"/>
    <s v="Secretaria de Fazenda Federal"/>
    <n v="-368.75"/>
    <n v="368.75"/>
    <n v="0"/>
    <d v="2023-11-01T00:00:00"/>
    <m/>
    <m/>
    <s v="não"/>
    <s v="2.09.02.04 - Recolhimento de PIS/Cofins/CSLL - Terceiros"/>
    <m/>
    <s v="Outros Tributos"/>
    <s v="Outros Tributos"/>
  </r>
  <r>
    <s v="Jardins"/>
    <d v="2023-11-17T00:00:00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09.02.01 - Recolhimento de IRRF - Terceiros"/>
    <n v="118.95"/>
    <d v="2023-11-17T00:00:00"/>
    <s v="CP"/>
    <s v="Pagamento Secretaria de Fazenda Federal"/>
    <s v="Pagamento"/>
    <s v="Secretaria de Fazenda Federal"/>
    <s v="DARF.011194"/>
    <n v="-118.95"/>
    <n v="0"/>
    <n v="542216.32999999996"/>
    <s v="Secretaria de Fazenda Federal"/>
    <n v="-118.95"/>
    <n v="118.95"/>
    <n v="0"/>
    <d v="2023-11-01T00:00:00"/>
    <m/>
    <m/>
    <s v="não"/>
    <s v="2.09.02.01 - Recolhimento de IRRF - Terceiros"/>
    <m/>
    <s v="Outros Tributos"/>
    <s v="Outros Tributos"/>
  </r>
  <r>
    <s v="Jardins"/>
    <d v="2023-11-21T00:00:00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1.01.04 - Aluguel"/>
    <n v="10000"/>
    <d v="2023-11-21T00:00:00"/>
    <s v="CP"/>
    <s v="Pagamento CLEYDE MALUF ALVES"/>
    <s v="Pagamento"/>
    <s v="CLEYDE MALUF ALVES"/>
    <s v="CT.ALUGUEL 1"/>
    <n v="-10000"/>
    <n v="0"/>
    <n v="532216.32999999996"/>
    <s v="CLEYDE MALUF ALVES"/>
    <n v="-10000"/>
    <n v="10000"/>
    <n v="0"/>
    <d v="2023-11-01T00:00:00"/>
    <m/>
    <m/>
    <s v="não"/>
    <s v="2.11.01.04 - Aluguel"/>
    <m/>
    <s v="Terreno - Despesas"/>
    <s v="Terreno"/>
  </r>
  <r>
    <s v="Jardins"/>
    <d v="2023-11-21T00:00:00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1.01.04 - Aluguel"/>
    <n v="10000"/>
    <d v="2023-11-21T00:00:00"/>
    <s v="CP"/>
    <s v="Pagamento ELIANE MALUF ALVES DE LOZIER"/>
    <s v="Pagamento"/>
    <s v="ELIANE MALUF ALVES DE LOZIER"/>
    <s v="CT.ALUGUEL2"/>
    <n v="-10000"/>
    <n v="0"/>
    <n v="522216.33"/>
    <s v="ELIANE MALUF ALVES DE LOZIER"/>
    <n v="-10000"/>
    <n v="10000"/>
    <n v="0"/>
    <d v="2023-11-01T00:00:00"/>
    <m/>
    <m/>
    <s v="não"/>
    <s v="2.11.01.04 - Aluguel"/>
    <m/>
    <s v="Terreno - Despesas"/>
    <s v="Terreno"/>
  </r>
  <r>
    <s v="Jardins"/>
    <d v="2023-11-21T00:00:00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1.01.01 - Terrenista"/>
    <n v="2500"/>
    <d v="2023-11-21T00:00:00"/>
    <s v="CP"/>
    <s v="Pagamento MIRNA MARIA PEDRO"/>
    <s v="Pagamento"/>
    <s v="MIRNA MARIA PEDRO"/>
    <s v="CT.ITU 1478"/>
    <n v="-2500"/>
    <n v="0"/>
    <n v="519716.33"/>
    <s v="MIRNA MARIA PEDRO"/>
    <n v="-2500"/>
    <n v="2500"/>
    <n v="0"/>
    <d v="2023-11-01T00:00:00"/>
    <m/>
    <m/>
    <s v="não"/>
    <s v="2.11.01.01 - Terrenista"/>
    <m/>
    <s v="Terreno - Aquisição"/>
    <s v="Terreno"/>
  </r>
  <r>
    <s v="Jardins"/>
    <d v="2023-11-21T00:00:00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1.01.01 - Terrenista"/>
    <n v="2500"/>
    <d v="2023-11-21T00:00:00"/>
    <s v="CP"/>
    <s v="Pagamento MIRNA MARIA PEDRO"/>
    <s v="Pagamento"/>
    <s v="MIRNA MARIA PEDRO"/>
    <s v="CT.ITU 1478"/>
    <n v="-2500"/>
    <n v="0"/>
    <n v="517216.33"/>
    <s v="MIRNA MARIA PEDRO"/>
    <n v="-2500"/>
    <n v="2500"/>
    <n v="0"/>
    <d v="2023-11-01T00:00:00"/>
    <m/>
    <m/>
    <s v="não"/>
    <s v="2.11.01.01 - Terrenista"/>
    <m/>
    <s v="Terreno - Aquisição"/>
    <s v="Terreno"/>
  </r>
  <r>
    <s v="Jardins"/>
    <d v="2023-11-21T00:00:00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1.01.01 - Terrenista"/>
    <n v="2500"/>
    <d v="2023-11-21T00:00:00"/>
    <s v="CP"/>
    <s v="Pagamento MIRNA MARIA PEDRO"/>
    <s v="Pagamento"/>
    <s v="MIRNA MARIA PEDRO"/>
    <s v="CT.ITU 1478"/>
    <n v="-2500"/>
    <n v="0"/>
    <n v="514716.33"/>
    <s v="MIRNA MARIA PEDRO"/>
    <n v="-2500"/>
    <n v="2500"/>
    <n v="0"/>
    <d v="2023-11-01T00:00:00"/>
    <m/>
    <m/>
    <s v="não"/>
    <s v="2.11.01.01 - Terrenista"/>
    <m/>
    <s v="Terreno - Aquisição"/>
    <s v="Terreno"/>
  </r>
  <r>
    <s v="Jardins"/>
    <d v="2023-11-21T00:00:00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1.01.01 - Terrenista"/>
    <n v="2500"/>
    <d v="2023-11-21T00:00:00"/>
    <s v="CP"/>
    <s v="Pagamento MIRNA MARIA PEDRO"/>
    <s v="Pagamento"/>
    <s v="MIRNA MARIA PEDRO"/>
    <s v="CT.ITU 1478"/>
    <n v="-2500"/>
    <n v="0"/>
    <n v="512216.33"/>
    <s v="MIRNA MARIA PEDRO"/>
    <n v="-2500"/>
    <n v="2500"/>
    <n v="0"/>
    <d v="2023-11-01T00:00:00"/>
    <m/>
    <m/>
    <s v="não"/>
    <s v="2.11.01.01 - Terrenista"/>
    <m/>
    <s v="Terreno - Aquisição"/>
    <s v="Terreno"/>
  </r>
  <r>
    <s v="Jardins"/>
    <d v="2023-11-22T00:00:00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01.03.04 - Alvarás, Emolumentos, Taxas e Custos Legais"/>
    <n v="203.34"/>
    <d v="2023-11-22T00:00:00"/>
    <s v="CP"/>
    <s v="Pagamento PREFEITURA DA CIDADE DE SÃO PAULO - DAMSP"/>
    <s v="Pagamento"/>
    <s v="PREFEITURA DA CIDADE DE SÃO PAULO - DAMSP"/>
    <s v="DAM.482872023"/>
    <n v="-203.34"/>
    <n v="0"/>
    <n v="512012.99"/>
    <s v="PREFEITURA DA CIDADE DE SÃO PAULO - DAMSP"/>
    <n v="-203.34"/>
    <n v="203.34"/>
    <n v="0"/>
    <d v="2023-11-01T00:00:00"/>
    <m/>
    <m/>
    <s v="não"/>
    <s v="2.01.03.04 - Alvarás, Emolumentos, Taxas e Custos Legais"/>
    <m/>
    <s v="Terreno - Taxas e Emolumentos"/>
    <s v="Terreno"/>
  </r>
  <r>
    <s v="Jardins"/>
    <d v="2023-11-23T00:00:00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9"/>
    <d v="2023-11-23T00:00:00"/>
    <s v="BC"/>
    <s v="Pag. tarifa TED"/>
    <s v="Pag. tarifa conta"/>
    <s v=""/>
    <s v="TAR.23112023"/>
    <n v="-9"/>
    <n v="0"/>
    <n v="512003.99"/>
    <s v=""/>
    <n v="-9"/>
    <n v="9"/>
    <n v="0"/>
    <d v="2023-11-01T00:00:00"/>
    <m/>
    <m/>
    <s v="não"/>
    <s v="2.20.01.07 - Tarifas Bancarias"/>
    <m/>
    <s v="Tarifas / Taxas"/>
    <s v="Desp Financeiras"/>
  </r>
  <r>
    <s v="Jardins"/>
    <d v="2023-11-23T00:00:00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9"/>
    <d v="2023-11-23T00:00:00"/>
    <s v="BC"/>
    <s v="Pag. tarifa TED"/>
    <s v="Pag. tarifa conta"/>
    <s v=""/>
    <s v="TAR.23112023"/>
    <n v="-9"/>
    <n v="0"/>
    <n v="511985.99"/>
    <s v=""/>
    <n v="-9"/>
    <n v="9"/>
    <n v="0"/>
    <d v="2023-11-01T00:00:00"/>
    <m/>
    <m/>
    <s v="não"/>
    <s v="2.20.01.07 - Tarifas Bancarias"/>
    <m/>
    <s v="Tarifas / Taxas"/>
    <s v="Desp Financeiras"/>
  </r>
  <r>
    <s v="Jardins"/>
    <d v="2023-11-23T00:00:00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9"/>
    <d v="2023-11-23T00:00:00"/>
    <s v="BC"/>
    <s v="Pag. tarifa TED"/>
    <s v="Pag. tarifa conta"/>
    <s v=""/>
    <s v="TAR.23112023"/>
    <n v="-9"/>
    <n v="0"/>
    <n v="511967.99"/>
    <s v=""/>
    <n v="-9"/>
    <n v="9"/>
    <n v="0"/>
    <d v="2023-11-01T00:00:00"/>
    <m/>
    <m/>
    <s v="não"/>
    <s v="2.20.01.07 - Tarifas Bancarias"/>
    <m/>
    <s v="Tarifas / Taxas"/>
    <s v="Desp Financeiras"/>
  </r>
  <r>
    <s v="Jardins"/>
    <d v="2023-11-23T00:00:00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9"/>
    <d v="2023-11-23T00:00:00"/>
    <s v="BC"/>
    <s v="Pag. tarifa TED"/>
    <s v="Pag. tarifa conta"/>
    <s v=""/>
    <s v="TAR.23112023"/>
    <n v="-9"/>
    <n v="0"/>
    <n v="511958.99"/>
    <s v=""/>
    <n v="-9"/>
    <n v="9"/>
    <n v="0"/>
    <d v="2023-11-01T00:00:00"/>
    <m/>
    <m/>
    <s v="não"/>
    <s v="2.20.01.07 - Tarifas Bancarias"/>
    <m/>
    <s v="Tarifas / Taxas"/>
    <s v="Desp Financeiras"/>
  </r>
  <r>
    <s v="Jardins"/>
    <d v="2023-11-23T00:00:00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9"/>
    <d v="2023-11-23T00:00:00"/>
    <s v="BC"/>
    <s v="Pag. tarifa TED"/>
    <s v="Pag. tarifa conta"/>
    <s v=""/>
    <s v="TAR.231123"/>
    <n v="-9"/>
    <n v="0"/>
    <n v="511994.99"/>
    <s v=""/>
    <n v="-9"/>
    <n v="9"/>
    <n v="0"/>
    <d v="2023-11-01T00:00:00"/>
    <m/>
    <m/>
    <s v="não"/>
    <s v="2.20.01.07 - Tarifas Bancarias"/>
    <m/>
    <s v="Tarifas / Taxas"/>
    <s v="Desp Financeiras"/>
  </r>
  <r>
    <s v="Jardins"/>
    <d v="2023-11-23T00:00:00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9"/>
    <d v="2023-11-23T00:00:00"/>
    <s v="BC"/>
    <s v="Pag. tarifa TED"/>
    <s v="Pag. tarifa conta"/>
    <s v=""/>
    <s v="TAR.231123"/>
    <n v="-9"/>
    <n v="0"/>
    <n v="511976.99"/>
    <s v=""/>
    <n v="-9"/>
    <n v="9"/>
    <n v="0"/>
    <d v="2023-11-01T00:00:00"/>
    <m/>
    <m/>
    <s v="não"/>
    <s v="2.20.01.07 - Tarifas Bancarias"/>
    <m/>
    <s v="Tarifas / Taxas"/>
    <s v="Desp Financeiras"/>
  </r>
  <r>
    <s v="Jardins"/>
    <d v="2023-11-27T00:00:00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3.01.02 - Avaliação Ambiental"/>
    <n v="7930"/>
    <d v="2023-11-27T00:00:00"/>
    <s v="CP"/>
    <s v="Pagamento BACHEMA SERVICOS ANALITICOS AMBIENTAIS LTDA"/>
    <s v="Pagamento"/>
    <s v="BACHEMA SERVICOS ANALITICOS AMBIENTAIS LTDA"/>
    <s v="NFSE.011194"/>
    <n v="-7930"/>
    <n v="0"/>
    <n v="504028.99"/>
    <s v="BACHEMA SERVICOS ANALITICOS AMBIENTAIS LTDA"/>
    <n v="-7930"/>
    <n v="7930"/>
    <n v="0"/>
    <d v="2023-11-01T00:00:00"/>
    <m/>
    <m/>
    <s v="não"/>
    <s v="2.13.01.02 - Avaliação Ambiental"/>
    <m/>
    <s v="Incorporação - Projetos"/>
    <s v="Incorporação"/>
  </r>
  <r>
    <s v="Jardins"/>
    <d v="2023-11-27T00:00:00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09.01.01 - (-) Retenção de IR - Terceiros"/>
    <n v="118.95"/>
    <d v="2023-11-27T00:00:00"/>
    <s v="CP"/>
    <s v="Retenção impostos IR 1708 / BACHEMA SERVICOS ANALITICOS AMBIENTAIS LTDA"/>
    <s v="Retenção impostos"/>
    <s v="IR 1708 / BACHEMA SERVICOS ANALITICOS AMBIENTAIS LTDA"/>
    <s v="NFSE.011194"/>
    <n v="0"/>
    <n v="118.95"/>
    <n v="504147.94"/>
    <s v="BACHEMA SERVICOS ANALITICOS AMBIENTAIS LTDA"/>
    <n v="118.95"/>
    <n v="118.95"/>
    <n v="0"/>
    <d v="2023-11-01T00:00:00"/>
    <m/>
    <m/>
    <s v="não"/>
    <s v="2.09.01.01 - (-) Retenção de IR - Terceiros"/>
    <m/>
    <s v="Incorporação - Projetos"/>
    <s v="Incorporação"/>
  </r>
  <r>
    <s v="Jardins"/>
    <d v="2023-11-27T00:00:00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09.01.04 - (-) Retenção de PIS/Cofins/CSLL - Terceiros"/>
    <n v="368.75"/>
    <d v="2023-11-27T00:00:00"/>
    <s v="CP"/>
    <s v="Retenção impostos CSRF / BACHEMA SERVICOS ANALITICOS AMBIENTAIS LTDA"/>
    <s v="Retenção impostos"/>
    <s v="CSRF / BACHEMA SERVICOS ANALITICOS AMBIENTAIS LTDA"/>
    <s v="NFSE.011194"/>
    <n v="0"/>
    <n v="368.75"/>
    <n v="504516.69"/>
    <s v="BACHEMA SERVICOS ANALITICOS AMBIENTAIS LTDA"/>
    <n v="368.75"/>
    <n v="368.75"/>
    <n v="0"/>
    <d v="2023-11-01T00:00:00"/>
    <m/>
    <m/>
    <s v="não"/>
    <s v="2.09.01.04 - (-) Retenção de PIS/Cofins/CSLL - Terceiros"/>
    <m/>
    <s v="Incorporação - Projetos"/>
    <s v="Incorporação"/>
  </r>
  <r>
    <s v="Jardins"/>
    <d v="2023-11-27T00:00:00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4.01.10 - Produção de material Comunicação Visual Terreno/PD"/>
    <n v="900"/>
    <d v="2023-11-27T00:00:00"/>
    <s v="CP"/>
    <s v="Pagamento FRANQUE DELMO ELOIA 02360154435"/>
    <s v="Pagamento"/>
    <s v="FRANQUE DELMO ELOIA 02360154435"/>
    <s v="NFSE.000016"/>
    <n v="-900"/>
    <n v="0"/>
    <n v="502970.97"/>
    <s v="FRANQUE DELMO ELOIA 02360154435"/>
    <n v="-900"/>
    <n v="900"/>
    <n v="0"/>
    <d v="2023-11-01T00:00:00"/>
    <m/>
    <m/>
    <s v="não"/>
    <s v="2.14.01.10 - Produção de material Comunicação Visual Terreno/PD"/>
    <m/>
    <s v="Marketing - Promoção e Propaganda"/>
    <s v="Marketing"/>
  </r>
  <r>
    <s v="Jardins"/>
    <d v="2023-11-27T00:00:00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3.01.02 - Avaliação Ambiental"/>
    <n v="9264"/>
    <d v="2023-11-27T00:00:00"/>
    <s v="CP"/>
    <s v="Pagamento LABORATORIO VAPOR SOLUTIONS LTDA"/>
    <s v="Pagamento"/>
    <s v="LABORATORIO VAPOR SOLUTIONS LTDA"/>
    <s v="NFSE.004112"/>
    <n v="-9264"/>
    <n v="0"/>
    <n v="493706.97"/>
    <s v="LABORATORIO VAPOR SOLUTIONS LTDA"/>
    <n v="-9264"/>
    <n v="9264"/>
    <n v="0"/>
    <d v="2023-11-01T00:00:00"/>
    <m/>
    <m/>
    <s v="não"/>
    <s v="2.13.01.02 - Avaliação Ambiental"/>
    <m/>
    <s v="Incorporação - Projetos"/>
    <s v="Incorporação"/>
  </r>
  <r>
    <s v="Jardins"/>
    <d v="2023-11-27T00:00:00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09.01.01 - (-) Retenção de IR - Terceiros"/>
    <n v="138.96"/>
    <d v="2023-11-27T00:00:00"/>
    <s v="CP"/>
    <s v="Retenção impostos IR 1708 / LABORATORIO VAPOR SOLUTIONS LTDA"/>
    <s v="Retenção impostos"/>
    <s v="IR 1708 / LABORATORIO VAPOR SOLUTIONS LTDA"/>
    <s v="NFSE.004112"/>
    <n v="0"/>
    <n v="138.96"/>
    <n v="493845.93"/>
    <s v="LABORATORIO VAPOR SOLUTIONS LTDA"/>
    <n v="138.96"/>
    <n v="138.96"/>
    <n v="0"/>
    <d v="2023-11-01T00:00:00"/>
    <m/>
    <m/>
    <s v="não"/>
    <s v="2.09.01.01 - (-) Retenção de IR - Terceiros"/>
    <m/>
    <s v="Incorporação - Projetos"/>
    <s v="Incorporação"/>
  </r>
  <r>
    <s v="Jardins"/>
    <d v="2023-11-27T00:00:00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09.01.04 - (-) Retenção de PIS/Cofins/CSLL - Terceiros"/>
    <n v="430.78"/>
    <d v="2023-11-27T00:00:00"/>
    <s v="CP"/>
    <s v="Retenção impostos CSRF / LABORATORIO VAPOR SOLUTIONS LTDA"/>
    <s v="Retenção impostos"/>
    <s v="CSRF / LABORATORIO VAPOR SOLUTIONS LTDA"/>
    <s v="NFSE.004112"/>
    <n v="0"/>
    <n v="430.78"/>
    <n v="494276.71"/>
    <s v="LABORATORIO VAPOR SOLUTIONS LTDA"/>
    <n v="430.78"/>
    <n v="430.78"/>
    <n v="0"/>
    <d v="2023-11-01T00:00:00"/>
    <m/>
    <m/>
    <s v="não"/>
    <s v="2.09.01.04 - (-) Retenção de PIS/Cofins/CSLL - Terceiros"/>
    <m/>
    <s v="Incorporação - Projetos"/>
    <s v="Incorporação"/>
  </r>
  <r>
    <s v="Jardins"/>
    <d v="2023-11-27T00:00:00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6.01.03 - Despesas Diversas"/>
    <n v="269.89999999999998"/>
    <d v="2023-11-27T00:00:00"/>
    <s v="CP"/>
    <s v="Pagamento MERCADOPAGO.COM REPRESENTACOES LTDA."/>
    <s v="Pagamento"/>
    <s v="MERCADOPAGO.COM REPRESENTACOES LTDA."/>
    <s v="FAT.10305601916"/>
    <n v="-269.89999999999998"/>
    <n v="0"/>
    <n v="503870.97"/>
    <s v="MERCADOPAGO.COM REPRESENTACOES LTDA."/>
    <n v="-269.89999999999998"/>
    <n v="269.89999999999998"/>
    <n v="0"/>
    <d v="2023-11-01T00:00:00"/>
    <m/>
    <m/>
    <s v="não"/>
    <s v="2.16.01.03 - Despesas Diversas"/>
    <m/>
    <s v="Desp Adm - Outras"/>
    <s v="Desp Adm"/>
  </r>
  <r>
    <s v="Jardins"/>
    <d v="2023-11-27T00:00:00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6.01.03 - Despesas Diversas"/>
    <n v="219.3"/>
    <d v="2023-11-27T00:00:00"/>
    <s v="CP"/>
    <s v="Pagamento MERCADOPAGO.COM REPRESENTACOES LTDA."/>
    <s v="Pagamento"/>
    <s v="MERCADOPAGO.COM REPRESENTACOES LTDA."/>
    <s v="FAT.10305604870"/>
    <n v="-219.3"/>
    <n v="0"/>
    <n v="504297.39"/>
    <s v="MERCADOPAGO.COM REPRESENTACOES LTDA."/>
    <n v="-219.3"/>
    <n v="219.3"/>
    <n v="0"/>
    <d v="2023-11-01T00:00:00"/>
    <m/>
    <m/>
    <s v="não"/>
    <s v="2.16.01.03 - Despesas Diversas"/>
    <m/>
    <s v="Desp Adm - Outras"/>
    <s v="Desp Adm"/>
  </r>
  <r>
    <s v="Jardins"/>
    <d v="2023-11-27T00:00:00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16.01.03 - Despesas Diversas"/>
    <n v="156.52000000000001"/>
    <d v="2023-11-27T00:00:00"/>
    <s v="CP"/>
    <s v="Pagamento MERCADOPAGO.COM REPRESENTACOES LTDA."/>
    <s v="Pagamento"/>
    <s v="MERCADOPAGO.COM REPRESENTACOES LTDA."/>
    <s v="FAT.10305605412"/>
    <n v="-156.52000000000001"/>
    <n v="0"/>
    <n v="504140.87"/>
    <s v="MERCADOPAGO.COM REPRESENTACOES LTDA."/>
    <n v="-156.52000000000001"/>
    <n v="156.52000000000001"/>
    <n v="0"/>
    <d v="2023-11-01T00:00:00"/>
    <m/>
    <m/>
    <s v="não"/>
    <s v="2.16.01.03 - Despesas Diversas"/>
    <m/>
    <s v="Desp Adm - Outras"/>
    <s v="Desp Adm"/>
  </r>
  <r>
    <s v="Jardins"/>
    <d v="2023-11-30T00:00:00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9"/>
    <d v="2023-11-30T00:00:00"/>
    <s v="BC"/>
    <s v="Pagamento TARIFA BANCARIA TRANSF PGTO PIX"/>
    <s v="Pagamento"/>
    <s v="TARIFA BANCARIA TRANSF PGTO PIX"/>
    <s v="TAR.14122023"/>
    <n v="-9"/>
    <n v="0"/>
    <n v="1000.06"/>
    <s v="TARIFA BANCARIA TRANSF PGTO PIX"/>
    <n v="-9"/>
    <n v="9"/>
    <n v="0"/>
    <d v="2023-11-01T00:00:00"/>
    <m/>
    <m/>
    <s v="não"/>
    <s v="2.20.01.07 - Tarifas Bancarias"/>
    <m/>
    <s v="Tarifas / Taxas"/>
    <s v="Desp Financeiras"/>
  </r>
  <r>
    <s v="Jardins"/>
    <d v="2023-12-01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1.03.04 - Alvarás, Emolumentos, Taxas e Custos Legais"/>
    <n v="76939.100000000006"/>
    <d v="2023-12-01T00:00:00"/>
    <s v="CP"/>
    <s v="Adiantamento PREFEITURA DA CIDADE DE SÃO PAULO - DAMSP"/>
    <s v="Adiantamento"/>
    <s v="PREFEITURA DA CIDADE DE SÃO PAULO - DAMSP"/>
    <s v="DAM.671356687922"/>
    <n v="-76939.100000000006"/>
    <n v="0"/>
    <n v="-644073.11"/>
    <s v="PREFEITURA DA CIDADE DE SÃO PAULO - DAMSP"/>
    <n v="-76939.100000000006"/>
    <n v="76939.100000000006"/>
    <n v="0"/>
    <d v="2023-12-01T00:00:00"/>
    <m/>
    <m/>
    <s v="não"/>
    <s v="2.01.03.04 - Alvarás, Emolumentos, Taxas e Custos Legais"/>
    <m/>
    <s v="Terreno - Taxas e Emolumentos"/>
    <s v="Terreno"/>
  </r>
  <r>
    <s v="Jardins"/>
    <d v="2023-12-04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6.01.04 - Cartório e Registro"/>
    <n v="2252.25"/>
    <d v="2023-12-04T00:00:00"/>
    <s v="CP"/>
    <s v="Adiantamento 13 OFICIAL DE REGISTRO DE IMOVEIS DA CAPITAL"/>
    <s v="Adiantamento"/>
    <s v="13 OFICIAL DE REGISTRO DE IMOVEIS DA CAPITAL"/>
    <s v="REC.041223"/>
    <n v="-2252.25"/>
    <n v="0"/>
    <n v="-647481.75"/>
    <s v="13 OFICIAL DE REGISTRO DE IMOVEIS DA CAPITAL"/>
    <n v="-2252.25"/>
    <n v="2252.25"/>
    <n v="0"/>
    <d v="2023-12-01T00:00:00"/>
    <m/>
    <m/>
    <s v="não"/>
    <s v="2.16.01.04 - Cartório e Registro"/>
    <m/>
    <s v="Incorporação - Desp Legais, Tributos, Emolumentos"/>
    <s v="Incorporação"/>
  </r>
  <r>
    <s v="Jardins"/>
    <d v="2023-12-04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6.01.03 - Despesas Diversas"/>
    <n v="1156.3900000000001"/>
    <d v="2023-12-04T00:00:00"/>
    <s v="CP"/>
    <s v="Adiantamento MANEXT PROMOCOES E EVENTOS COMERCIAIS LTDA"/>
    <s v="Adiantamento"/>
    <s v="MANEXT PROMOCOES E EVENTOS COMERCIAIS LTDA"/>
    <s v="NFSE.000025"/>
    <n v="-1156.3900000000001"/>
    <n v="0"/>
    <n v="-645229.5"/>
    <s v="MANEXT PROMOCOES E EVENTOS COMERCIAIS LTDA"/>
    <n v="-1156.3900000000001"/>
    <n v="1156.3900000000001"/>
    <n v="0"/>
    <d v="2023-12-01T00:00:00"/>
    <m/>
    <m/>
    <s v="não"/>
    <s v="2.16.01.03 - Despesas Diversas"/>
    <m/>
    <s v="Desp Adm - Outras"/>
    <s v="Desp Adm"/>
  </r>
  <r>
    <s v="Jardins"/>
    <d v="2023-12-08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1 - OBRA JARDINS"/>
    <s v="2.02.03.04 - Assessoria e Consultoria Contábil"/>
    <n v="207.98"/>
    <d v="2023-12-08T00:00:00"/>
    <s v="CP"/>
    <s v="Adiantamento NOVA CROP - SUPORTE ADMINISTRATIVO LTDA"/>
    <s v="Adiantamento"/>
    <s v="NOVA CROP - SUPORTE ADMINISTRATIVO LTDA"/>
    <s v="NFSE.005913"/>
    <n v="-207.98"/>
    <n v="0"/>
    <n v="-647689.73"/>
    <s v="NOVA CROP - SUPORTE ADMINISTRATIVO LTDA"/>
    <n v="-207.98"/>
    <n v="207.98"/>
    <n v="0"/>
    <d v="2023-12-01T00:00:00"/>
    <m/>
    <m/>
    <s v="não"/>
    <s v="2.02.03.04 - Assessoria e Consultoria Contábil"/>
    <m/>
    <s v="Desp Adm - Assessorias"/>
    <s v="Desp Adm"/>
  </r>
  <r>
    <s v="Jardins"/>
    <d v="2023-12-08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4.01.10 - Produção de material Comunicação Visual Terreno/PD"/>
    <n v="200"/>
    <d v="2023-12-08T00:00:00"/>
    <s v="CP"/>
    <s v="Adiantamento SELECT COLOR - ARTES GRAFICAS LTDA"/>
    <s v="Adiantamento"/>
    <s v="SELECT COLOR - ARTES GRAFICAS LTDA"/>
    <s v="NFSE.017144"/>
    <n v="-200"/>
    <n v="0"/>
    <n v="-647889.73"/>
    <s v="SELECT COLOR - ARTES GRAFICAS LTDA"/>
    <n v="-200"/>
    <n v="200"/>
    <n v="0"/>
    <d v="2023-12-01T00:00:00"/>
    <m/>
    <m/>
    <s v="não"/>
    <s v="2.14.01.10 - Produção de material Comunicação Visual Terreno/PD"/>
    <m/>
    <s v="Marketing - Promoção e Propaganda"/>
    <s v="Marketing"/>
  </r>
  <r>
    <s v="Jardins"/>
    <d v="2023-12-08T00:00:00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69.95"/>
    <d v="2023-12-08T00:00:00"/>
    <s v="BC"/>
    <s v="Pagamento TARIFA MANUTENCAO C/C TAR.MANUT.C/C"/>
    <s v="Pagamento"/>
    <s v="TARIFA MANUTENCAO C/C TAR.MANUT.C/C"/>
    <s v="TAR.08122023"/>
    <n v="-69.95"/>
    <n v="0"/>
    <n v="494206.76"/>
    <s v="TARIFA MANUTENCAO C/C TAR.MANUT.C/C"/>
    <n v="-69.95"/>
    <n v="69.95"/>
    <n v="0"/>
    <d v="2023-12-01T00:00:00"/>
    <m/>
    <m/>
    <s v="não"/>
    <s v="2.20.01.07 - Tarifas Bancarias"/>
    <m/>
    <s v="Tarifas / Taxas"/>
    <s v="Desp Financeiras"/>
  </r>
  <r>
    <s v="Jardins"/>
    <d v="2023-12-12T00:00:00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1.05.04.01 - Saídas de Devoluções de Aportes de Sócios / Invest"/>
    <n v="493197.7"/>
    <d v="2023-12-12T00:00:00"/>
    <s v="CP"/>
    <s v="Pagamento NC HOLDING EMPREENDIMENTOS E PARTICIPACOES LTDA."/>
    <s v="Pagamento"/>
    <s v="NC HOLDING EMPREENDIMENTOS E PARTICIPACOES LTDA."/>
    <s v="REC.dev. aporte"/>
    <n v="-493197.7"/>
    <n v="0"/>
    <n v="1009.06"/>
    <s v="NC HOLDING EMPREENDIMENTOS E PARTICIPACOES LTDA."/>
    <n v="-493197.7"/>
    <n v="493197.7"/>
    <n v="0"/>
    <d v="2023-12-01T00:00:00"/>
    <m/>
    <m/>
    <s v="não"/>
    <s v="1.05.04.01 - Saídas de Devoluções de Aportes de Sócios / Invest"/>
    <m/>
    <s v="Débito - NC Holding"/>
    <s v="Retiradas"/>
  </r>
  <r>
    <s v="Jardins"/>
    <d v="2023-12-12T00:00:00"/>
    <s v="Bradesco"/>
    <s v="6222-7"/>
    <s v="não"/>
    <s v="2 - SPE's"/>
    <s v="01/01/2023 até 16/05/2024"/>
    <s v="16 - NETCORP JARDINS INCORPORACAO E EMPREENDIMENTO IMOBILIARIO SPE LTDA"/>
    <s v="6222-7 - NETCORP JARDINS"/>
    <n v="0"/>
    <s v="1602 - JARDINS INCORPORACAO"/>
    <s v="1.05.04.01 - Saídas de Devoluções de Aportes de Sócios / Invest"/>
    <n v="0.06"/>
    <d v="2023-12-12T00:00:00"/>
    <s v="CP"/>
    <s v="Pagamento NC HOLDING EMPREENDIMENTOS E PARTICIPACOES LTDA."/>
    <s v="Pagamento"/>
    <s v="NC HOLDING EMPREENDIMENTOS E PARTICIPACOES LTDA."/>
    <s v="REC.dev. aporte"/>
    <n v="-0.06"/>
    <n v="0"/>
    <n v="1009.06"/>
    <s v="NC HOLDING EMPREENDIMENTOS E PARTICIPACOES LTDA."/>
    <n v="-0.06"/>
    <n v="0.06"/>
    <n v="0"/>
    <d v="2023-12-01T00:00:00"/>
    <m/>
    <m/>
    <s v="não"/>
    <s v="1.05.04.01 - Saídas de Devoluções de Aportes de Sócios / Invest"/>
    <m/>
    <s v="Débito - NC Holding"/>
    <s v="Retiradas"/>
  </r>
  <r>
    <s v="Jardins"/>
    <d v="2023-12-14T00:00:00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9"/>
    <d v="2023-12-14T00:00:00"/>
    <s v="BC"/>
    <s v="Pag. tarifa conta"/>
    <s v="Pag. tarifa conta"/>
    <s v=""/>
    <s v="TAR.14122023"/>
    <n v="-9"/>
    <n v="0"/>
    <n v="991.06"/>
    <s v=""/>
    <n v="-9"/>
    <n v="9"/>
    <n v="0"/>
    <d v="2023-12-01T00:00:00"/>
    <m/>
    <m/>
    <s v="não"/>
    <s v="2.20.01.07 - Tarifas Bancarias"/>
    <m/>
    <s v="Tarifas / Taxas"/>
    <s v="Desp Financeiras"/>
  </r>
  <r>
    <s v="Jardins"/>
    <d v="2023-12-15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d v="2023-12-15T00:00:00"/>
    <s v="CP"/>
    <s v="Adiantamento CLEYDE MALUF ALVES"/>
    <s v="Adiantamento"/>
    <s v="CLEYDE MALUF ALVES"/>
    <s v="CT.ALUGUEL 1"/>
    <n v="-10000"/>
    <n v="0"/>
    <n v="-657889.73"/>
    <s v="CLEYDE MALUF ALVES"/>
    <n v="-10000"/>
    <n v="10000"/>
    <n v="0"/>
    <d v="2023-12-01T00:00:00"/>
    <m/>
    <m/>
    <s v="não"/>
    <s v="2.11.01.04 - Aluguel"/>
    <m/>
    <s v="Terreno - Despesas"/>
    <s v="Terreno"/>
  </r>
  <r>
    <s v="Jardins"/>
    <d v="2023-12-15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d v="2023-12-15T00:00:00"/>
    <s v="CP"/>
    <s v="Adiantamento ELIANE MALUF ALVES DE LOZIER"/>
    <s v="Adiantamento"/>
    <s v="ELIANE MALUF ALVES DE LOZIER"/>
    <s v="CT.ALUGUEL2"/>
    <n v="-10000"/>
    <n v="0"/>
    <n v="-667889.73"/>
    <s v="ELIANE MALUF ALVES DE LOZIER"/>
    <n v="-10000"/>
    <n v="10000"/>
    <n v="0"/>
    <d v="2023-12-01T00:00:00"/>
    <m/>
    <m/>
    <s v="não"/>
    <s v="2.11.01.04 - Aluguel"/>
    <m/>
    <s v="Terreno - Despesas"/>
    <s v="Terreno"/>
  </r>
  <r>
    <s v="Jardins"/>
    <d v="2023-12-15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3-12-15T00:00:00"/>
    <s v="CP"/>
    <s v="Adiantamento MIRNA MARIA PEDRO"/>
    <s v="Adiantamento"/>
    <s v="MIRNA MARIA PEDRO"/>
    <s v="CT.ITU 1478"/>
    <n v="-2500"/>
    <n v="0"/>
    <n v="-670389.73"/>
    <s v="MIRNA MARIA PEDRO"/>
    <n v="-2500"/>
    <n v="2500"/>
    <n v="0"/>
    <d v="2023-12-01T00:00:00"/>
    <m/>
    <m/>
    <s v="não"/>
    <s v="2.11.01.01 - Terrenista"/>
    <m/>
    <s v="Terreno - Aquisição"/>
    <s v="Terreno"/>
  </r>
  <r>
    <s v="Jardins"/>
    <d v="2023-12-15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3-12-15T00:00:00"/>
    <s v="CP"/>
    <s v="Adiantamento MIRNA MARIA PEDRO"/>
    <s v="Adiantamento"/>
    <s v="MIRNA MARIA PEDRO"/>
    <s v="CT.ITU 1478"/>
    <n v="-2500"/>
    <n v="0"/>
    <n v="-672889.73"/>
    <s v="MIRNA MARIA PEDRO"/>
    <n v="-2500"/>
    <n v="2500"/>
    <n v="0"/>
    <d v="2023-12-01T00:00:00"/>
    <m/>
    <m/>
    <s v="não"/>
    <s v="2.11.01.01 - Terrenista"/>
    <m/>
    <s v="Terreno - Aquisição"/>
    <s v="Terreno"/>
  </r>
  <r>
    <s v="Jardins"/>
    <d v="2023-12-15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3-12-15T00:00:00"/>
    <s v="CP"/>
    <s v="Adiantamento MIRNA MARIA PEDRO"/>
    <s v="Adiantamento"/>
    <s v="MIRNA MARIA PEDRO"/>
    <s v="CT.ITU 1478"/>
    <n v="-2500"/>
    <n v="0"/>
    <n v="-675389.73"/>
    <s v="MIRNA MARIA PEDRO"/>
    <n v="-2500"/>
    <n v="2500"/>
    <n v="0"/>
    <d v="2023-12-01T00:00:00"/>
    <m/>
    <m/>
    <s v="não"/>
    <s v="2.11.01.01 - Terrenista"/>
    <m/>
    <s v="Terreno - Aquisição"/>
    <s v="Terreno"/>
  </r>
  <r>
    <s v="Jardins"/>
    <d v="2023-12-15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3-12-15T00:00:00"/>
    <s v="CP"/>
    <s v="Adiantamento MIRNA MARIA PEDRO"/>
    <s v="Adiantamento"/>
    <s v="MIRNA MARIA PEDRO"/>
    <s v="CT.ITU 1478"/>
    <n v="-2500"/>
    <n v="0"/>
    <n v="-677889.73"/>
    <s v="MIRNA MARIA PEDRO"/>
    <n v="-2500"/>
    <n v="2500"/>
    <n v="0"/>
    <d v="2023-12-01T00:00:00"/>
    <m/>
    <m/>
    <s v="não"/>
    <s v="2.11.01.01 - Terrenista"/>
    <m/>
    <s v="Terreno - Aquisição"/>
    <s v="Terreno"/>
  </r>
  <r>
    <s v="Jardins"/>
    <d v="2023-12-20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1 - OBRA JARDINS"/>
    <s v="2.02.03.04 - Assessoria e Consultoria Contábil"/>
    <n v="415.96"/>
    <d v="2023-12-20T00:00:00"/>
    <s v="CP"/>
    <s v="Adiantamento NOVA CROP - SUPORTE ADMINISTRATIVO LTDA"/>
    <s v="Adiantamento"/>
    <s v="NOVA CROP - SUPORTE ADMINISTRATIVO LTDA"/>
    <s v="NFSE.006130"/>
    <n v="-415.96"/>
    <n v="0"/>
    <n v="-678305.69"/>
    <s v="NOVA CROP - SUPORTE ADMINISTRATIVO LTDA"/>
    <n v="-415.96"/>
    <n v="415.96"/>
    <n v="0"/>
    <d v="2023-12-01T00:00:00"/>
    <m/>
    <m/>
    <s v="não"/>
    <s v="2.02.03.04 - Assessoria e Consultoria Contábil"/>
    <m/>
    <s v="Desp Adm - Assessorias"/>
    <s v="Desp Adm"/>
  </r>
  <r>
    <s v="Jardins"/>
    <d v="2024-01-09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4.03.11 - Despesas Administrativas"/>
    <n v="218.17"/>
    <d v="2024-01-09T00:00:00"/>
    <s v="CP"/>
    <s v="Adiantamento ASSIMPI- ASSOCIACAO N DOS S S DA MICRO E PEQUENA INDUSTRIA"/>
    <s v="Adiantamento"/>
    <s v="ASSIMPI- ASSOCIACAO N DOS S S DA MICRO E PEQUENA INDUSTRIA"/>
    <s v="REC.137334"/>
    <n v="-218.17"/>
    <n v="0"/>
    <n v="-678775.62"/>
    <s v="ASSIMPI- ASSOCIACAO N DOS S S DA MICRO E PEQUENA INDUSTRIA"/>
    <n v="-218.17"/>
    <n v="218.17"/>
    <n v="0"/>
    <d v="2024-01-01T00:00:00"/>
    <m/>
    <m/>
    <s v="não"/>
    <s v="2.04.03.11 - Despesas Administrativas"/>
    <m/>
    <s v="Desp Adm - Outras"/>
    <s v="Desp Adm"/>
  </r>
  <r>
    <s v="Jardins"/>
    <d v="2024-01-09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3.02.06 - Pasta de Incorporação"/>
    <n v="119.61"/>
    <d v="2024-01-09T00:00:00"/>
    <s v="CP"/>
    <s v="Adiantamento CAU/SP"/>
    <s v="Adiantamento"/>
    <s v="CAU/SP"/>
    <s v="REC.19465690"/>
    <n v="-119.61"/>
    <n v="0"/>
    <n v="-678895.23"/>
    <s v="CAU/SP"/>
    <n v="-119.61"/>
    <n v="119.61"/>
    <n v="0"/>
    <d v="2024-01-01T00:00:00"/>
    <m/>
    <m/>
    <s v="não"/>
    <s v="2.13.02.06 - Pasta de Incorporação"/>
    <m/>
    <s v="Incorporação - Desp Legais, Tributos, Emolumentos"/>
    <s v="Incorporação"/>
  </r>
  <r>
    <s v="Jardins"/>
    <d v="2024-01-09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3.02.06 - Pasta de Incorporação"/>
    <n v="119.61"/>
    <d v="2024-01-09T00:00:00"/>
    <s v="CP"/>
    <s v="Adiantamento CAU/SP"/>
    <s v="Adiantamento"/>
    <s v="CAU/SP"/>
    <s v="REC.19466085"/>
    <n v="-119.61"/>
    <n v="0"/>
    <n v="-679014.84"/>
    <s v="CAU/SP"/>
    <n v="-119.61"/>
    <n v="119.61"/>
    <n v="0"/>
    <d v="2024-01-01T00:00:00"/>
    <m/>
    <m/>
    <s v="não"/>
    <s v="2.13.02.06 - Pasta de Incorporação"/>
    <m/>
    <s v="Incorporação - Desp Legais, Tributos, Emolumentos"/>
    <s v="Incorporação"/>
  </r>
  <r>
    <s v="Jardins"/>
    <d v="2024-01-09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6.01.08 - Outros Impostos/Taxas/Emolumentos"/>
    <n v="251.76"/>
    <d v="2024-01-09T00:00:00"/>
    <s v="CP"/>
    <s v="Pagamento GOVERNO DE SAO PAULO SECRETARIA DA FAZENDA DARE-SP."/>
    <s v="Pagamento"/>
    <s v="GOVERNO DE SAO PAULO SECRETARIA DA FAZENDA DARE-SP."/>
    <s v="GUIA.240590003429418"/>
    <n v="-251.76"/>
    <n v="0"/>
    <n v="-678557.45"/>
    <s v="GOVERNO DE SAO PAULO SECRETARIA DA FAZENDA DARE-SP."/>
    <n v="-251.76"/>
    <n v="251.76"/>
    <n v="0"/>
    <d v="2024-01-01T00:00:00"/>
    <m/>
    <m/>
    <s v="não"/>
    <s v="2.06.01.08 - Outros Impostos/Taxas/Emolumentos"/>
    <m/>
    <s v="Outros Tributos"/>
    <s v="Outros Tributos"/>
  </r>
  <r>
    <s v="Jardins"/>
    <d v="2024-01-09T00:00:00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69.95"/>
    <d v="2024-01-09T00:00:00"/>
    <s v="BC"/>
    <s v="Pag. tarifa conta TARIFA MANUTENCAO C/C TAR.MANUT.C/C"/>
    <s v="Pag. tarifa conta"/>
    <s v="TARIFA MANUTENCAO C/C TAR.MANUT.C/C"/>
    <s v="TAR.090124"/>
    <n v="-69.95"/>
    <n v="0"/>
    <n v="921.11"/>
    <s v="TARIFA MANUTENCAO C/C TAR.MANUT.C/C"/>
    <n v="-69.95"/>
    <n v="69.95"/>
    <n v="0"/>
    <d v="2024-01-01T00:00:00"/>
    <m/>
    <m/>
    <s v="não"/>
    <s v="2.20.01.07 - Tarifas Bancarias"/>
    <m/>
    <s v="Tarifas / Taxas"/>
    <s v="Desp Financeiras"/>
  </r>
  <r>
    <s v="Jardins"/>
    <d v="2024-01-18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s v="Adiantamento"/>
    <s v="COMPANHIA AMBIENTAL DO ESTADO DE SAO PAULO"/>
    <s v="FAT.970637"/>
    <n v="-141.44"/>
    <n v="0"/>
    <n v="-1146.24"/>
    <s v="COMPANHIA AMBIENTAL DO ESTADO DE SAO PAULO"/>
    <n v="-141.44"/>
    <n v="141.44"/>
    <n v="0"/>
    <d v="2024-01-01T00:00:00"/>
    <m/>
    <m/>
    <s v="não"/>
    <s v="2.11.01.07 - Cartório &amp; Escritura"/>
    <m/>
    <s v="Incorporação - Desp Legais, Tributos, Emolumentos"/>
    <s v="Incorporação"/>
  </r>
  <r>
    <s v="Jardins"/>
    <d v="2024-01-18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s v="Adiantamento"/>
    <s v="COMPANHIA AMBIENTAL DO ESTADO DE SAO PAULO"/>
    <s v="FAT.974555"/>
    <n v="-141.44"/>
    <n v="0"/>
    <n v="-1287.68"/>
    <s v="COMPANHIA AMBIENTAL DO ESTADO DE SAO PAULO"/>
    <n v="-141.44"/>
    <n v="141.44"/>
    <n v="0"/>
    <d v="2024-01-01T00:00:00"/>
    <m/>
    <m/>
    <s v="não"/>
    <s v="2.11.01.07 - Cartório &amp; Escritura"/>
    <m/>
    <s v="Incorporação - Desp Legais, Tributos, Emolumentos"/>
    <s v="Incorporação"/>
  </r>
  <r>
    <s v="Jardins"/>
    <d v="2024-01-18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s v="Adiantamento"/>
    <s v="COMPANHIA AMBIENTAL DO ESTADO DE SAO PAULO"/>
    <s v="FAT.974558"/>
    <n v="-141.44"/>
    <n v="0"/>
    <n v="-1853.44"/>
    <s v="COMPANHIA AMBIENTAL DO ESTADO DE SAO PAULO"/>
    <n v="-141.44"/>
    <n v="141.44"/>
    <n v="0"/>
    <d v="2024-01-01T00:00:00"/>
    <m/>
    <m/>
    <s v="não"/>
    <s v="2.11.01.07 - Cartório &amp; Escritura"/>
    <m/>
    <s v="Incorporação - Desp Legais, Tributos, Emolumentos"/>
    <s v="Incorporação"/>
  </r>
  <r>
    <s v="Jardins"/>
    <d v="2024-01-18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s v="Adiantamento"/>
    <s v="COMPANHIA AMBIENTAL DO ESTADO DE SAO PAULO"/>
    <s v="FAT.974559"/>
    <n v="-141.44"/>
    <n v="0"/>
    <n v="-2277.7600000000002"/>
    <s v="COMPANHIA AMBIENTAL DO ESTADO DE SAO PAULO"/>
    <n v="-141.44"/>
    <n v="141.44"/>
    <n v="0"/>
    <d v="2024-01-01T00:00:00"/>
    <m/>
    <m/>
    <s v="não"/>
    <s v="2.11.01.07 - Cartório &amp; Escritura"/>
    <m/>
    <s v="Incorporação - Desp Legais, Tributos, Emolumentos"/>
    <s v="Incorporação"/>
  </r>
  <r>
    <s v="Jardins"/>
    <d v="2024-01-18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s v="Adiantamento"/>
    <s v="COMPANHIA AMBIENTAL DO ESTADO DE SAO PAULO"/>
    <s v="FAT.974562"/>
    <n v="-141.44"/>
    <n v="0"/>
    <n v="-2136.3200000000002"/>
    <s v="COMPANHIA AMBIENTAL DO ESTADO DE SAO PAULO"/>
    <n v="-141.44"/>
    <n v="141.44"/>
    <n v="0"/>
    <d v="2024-01-01T00:00:00"/>
    <m/>
    <m/>
    <s v="não"/>
    <s v="2.11.01.07 - Cartório &amp; Escritura"/>
    <m/>
    <s v="Incorporação - Desp Legais, Tributos, Emolumentos"/>
    <s v="Incorporação"/>
  </r>
  <r>
    <s v="Jardins"/>
    <d v="2024-01-18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s v="Adiantamento"/>
    <s v="COMPANHIA AMBIENTAL DO ESTADO DE SAO PAULO"/>
    <s v="FAT.974564"/>
    <n v="-141.44"/>
    <n v="0"/>
    <n v="-1994.88"/>
    <s v="COMPANHIA AMBIENTAL DO ESTADO DE SAO PAULO"/>
    <n v="-141.44"/>
    <n v="141.44"/>
    <n v="0"/>
    <d v="2024-01-01T00:00:00"/>
    <m/>
    <m/>
    <s v="não"/>
    <s v="2.11.01.07 - Cartório &amp; Escritura"/>
    <m/>
    <s v="Incorporação - Desp Legais, Tributos, Emolumentos"/>
    <s v="Incorporação"/>
  </r>
  <r>
    <s v="Jardins"/>
    <d v="2024-01-18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s v="Adiantamento"/>
    <s v="COMPANHIA AMBIENTAL DO ESTADO DE SAO PAULO"/>
    <s v="FAT.974565"/>
    <n v="-141.44"/>
    <n v="0"/>
    <n v="-2984.96"/>
    <s v="COMPANHIA AMBIENTAL DO ESTADO DE SAO PAULO"/>
    <n v="-141.44"/>
    <n v="141.44"/>
    <n v="0"/>
    <d v="2024-01-01T00:00:00"/>
    <m/>
    <m/>
    <s v="não"/>
    <s v="2.11.01.07 - Cartório &amp; Escritura"/>
    <m/>
    <s v="Incorporação - Desp Legais, Tributos, Emolumentos"/>
    <s v="Incorporação"/>
  </r>
  <r>
    <s v="Jardins"/>
    <d v="2024-01-18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s v="Adiantamento"/>
    <s v="COMPANHIA AMBIENTAL DO ESTADO DE SAO PAULO"/>
    <s v="FAT.974566"/>
    <n v="-141.44"/>
    <n v="0"/>
    <n v="-2843.52"/>
    <s v="COMPANHIA AMBIENTAL DO ESTADO DE SAO PAULO"/>
    <n v="-141.44"/>
    <n v="141.44"/>
    <n v="0"/>
    <d v="2024-01-01T00:00:00"/>
    <m/>
    <m/>
    <s v="não"/>
    <s v="2.11.01.07 - Cartório &amp; Escritura"/>
    <m/>
    <s v="Incorporação - Desp Legais, Tributos, Emolumentos"/>
    <s v="Incorporação"/>
  </r>
  <r>
    <s v="Jardins"/>
    <d v="2024-01-18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s v="Adiantamento"/>
    <s v="COMPANHIA AMBIENTAL DO ESTADO DE SAO PAULO"/>
    <s v="FAT.974567"/>
    <n v="-141.44"/>
    <n v="0"/>
    <n v="-2702.08"/>
    <s v="COMPANHIA AMBIENTAL DO ESTADO DE SAO PAULO"/>
    <n v="-141.44"/>
    <n v="141.44"/>
    <n v="0"/>
    <d v="2024-01-01T00:00:00"/>
    <m/>
    <m/>
    <s v="não"/>
    <s v="2.11.01.07 - Cartório &amp; Escritura"/>
    <m/>
    <s v="Incorporação - Desp Legais, Tributos, Emolumentos"/>
    <s v="Incorporação"/>
  </r>
  <r>
    <s v="Jardins"/>
    <d v="2024-01-18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s v="Adiantamento"/>
    <s v="COMPANHIA AMBIENTAL DO ESTADO DE SAO PAULO"/>
    <s v="FAT.974570"/>
    <n v="-141.44"/>
    <n v="0"/>
    <n v="-2560.64"/>
    <s v="COMPANHIA AMBIENTAL DO ESTADO DE SAO PAULO"/>
    <n v="-141.44"/>
    <n v="141.44"/>
    <n v="0"/>
    <d v="2024-01-01T00:00:00"/>
    <m/>
    <m/>
    <s v="não"/>
    <s v="2.11.01.07 - Cartório &amp; Escritura"/>
    <m/>
    <s v="Incorporação - Desp Legais, Tributos, Emolumentos"/>
    <s v="Incorporação"/>
  </r>
  <r>
    <s v="Jardins"/>
    <d v="2024-01-18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s v="Adiantamento"/>
    <s v="COMPANHIA AMBIENTAL DO ESTADO DE SAO PAULO"/>
    <s v="FAT.974572"/>
    <n v="-141.44"/>
    <n v="0"/>
    <n v="-3409.28"/>
    <s v="COMPANHIA AMBIENTAL DO ESTADO DE SAO PAULO"/>
    <n v="-141.44"/>
    <n v="141.44"/>
    <n v="0"/>
    <d v="2024-01-01T00:00:00"/>
    <m/>
    <m/>
    <s v="não"/>
    <s v="2.11.01.07 - Cartório &amp; Escritura"/>
    <m/>
    <s v="Incorporação - Desp Legais, Tributos, Emolumentos"/>
    <s v="Incorporação"/>
  </r>
  <r>
    <s v="Jardins"/>
    <d v="2024-01-18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s v="Adiantamento"/>
    <s v="COMPANHIA AMBIENTAL DO ESTADO DE SAO PAULO"/>
    <s v="FAT.974577"/>
    <n v="-141.44"/>
    <n v="0"/>
    <n v="-3267.84"/>
    <s v="COMPANHIA AMBIENTAL DO ESTADO DE SAO PAULO"/>
    <n v="-141.44"/>
    <n v="141.44"/>
    <n v="0"/>
    <d v="2024-01-01T00:00:00"/>
    <m/>
    <m/>
    <s v="não"/>
    <s v="2.11.01.07 - Cartório &amp; Escritura"/>
    <m/>
    <s v="Incorporação - Desp Legais, Tributos, Emolumentos"/>
    <s v="Incorporação"/>
  </r>
  <r>
    <s v="Jardins"/>
    <d v="2024-01-18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s v="Adiantamento"/>
    <s v="COMPANHIA AMBIENTAL DO ESTADO DE SAO PAULO"/>
    <s v="FAT.974578"/>
    <n v="-141.44"/>
    <n v="0"/>
    <n v="-3126.4"/>
    <s v="COMPANHIA AMBIENTAL DO ESTADO DE SAO PAULO"/>
    <n v="-141.44"/>
    <n v="141.44"/>
    <n v="0"/>
    <d v="2024-01-01T00:00:00"/>
    <m/>
    <m/>
    <s v="não"/>
    <s v="2.11.01.07 - Cartório &amp; Escritura"/>
    <m/>
    <s v="Incorporação - Desp Legais, Tributos, Emolumentos"/>
    <s v="Incorporação"/>
  </r>
  <r>
    <s v="Jardins"/>
    <d v="2024-01-18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s v="Adiantamento"/>
    <s v="COMPANHIA AMBIENTAL DO ESTADO DE SAO PAULO"/>
    <s v="FAT.974579"/>
    <n v="-141.44"/>
    <n v="0"/>
    <n v="-3975.04"/>
    <s v="COMPANHIA AMBIENTAL DO ESTADO DE SAO PAULO"/>
    <n v="-141.44"/>
    <n v="141.44"/>
    <n v="0"/>
    <d v="2024-01-01T00:00:00"/>
    <m/>
    <m/>
    <s v="não"/>
    <s v="2.11.01.07 - Cartório &amp; Escritura"/>
    <m/>
    <s v="Incorporação - Desp Legais, Tributos, Emolumentos"/>
    <s v="Incorporação"/>
  </r>
  <r>
    <s v="Jardins"/>
    <d v="2024-01-18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s v="Adiantamento"/>
    <s v="COMPANHIA AMBIENTAL DO ESTADO DE SAO PAULO"/>
    <s v="FAT.974580"/>
    <n v="-141.44"/>
    <n v="0"/>
    <n v="-3833.6"/>
    <s v="COMPANHIA AMBIENTAL DO ESTADO DE SAO PAULO"/>
    <n v="-141.44"/>
    <n v="141.44"/>
    <n v="0"/>
    <d v="2024-01-01T00:00:00"/>
    <m/>
    <m/>
    <s v="não"/>
    <s v="2.11.01.07 - Cartório &amp; Escritura"/>
    <m/>
    <s v="Incorporação - Desp Legais, Tributos, Emolumentos"/>
    <s v="Incorporação"/>
  </r>
  <r>
    <s v="Jardins"/>
    <d v="2024-01-18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s v="Adiantamento"/>
    <s v="COMPANHIA AMBIENTAL DO ESTADO DE SAO PAULO"/>
    <s v="FAT.974582"/>
    <n v="-141.44"/>
    <n v="0"/>
    <n v="-3692.16"/>
    <s v="COMPANHIA AMBIENTAL DO ESTADO DE SAO PAULO"/>
    <n v="-141.44"/>
    <n v="141.44"/>
    <n v="0"/>
    <d v="2024-01-01T00:00:00"/>
    <m/>
    <m/>
    <s v="não"/>
    <s v="2.11.01.07 - Cartório &amp; Escritura"/>
    <m/>
    <s v="Incorporação - Desp Legais, Tributos, Emolumentos"/>
    <s v="Incorporação"/>
  </r>
  <r>
    <s v="Jardins"/>
    <d v="2024-01-18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s v="Adiantamento"/>
    <s v="COMPANHIA AMBIENTAL DO ESTADO DE SAO PAULO"/>
    <s v="FAT.974583"/>
    <n v="-141.44"/>
    <n v="0"/>
    <n v="-3550.72"/>
    <s v="COMPANHIA AMBIENTAL DO ESTADO DE SAO PAULO"/>
    <n v="-141.44"/>
    <n v="141.44"/>
    <n v="0"/>
    <d v="2024-01-01T00:00:00"/>
    <m/>
    <m/>
    <s v="não"/>
    <s v="2.11.01.07 - Cartório &amp; Escritura"/>
    <m/>
    <s v="Incorporação - Desp Legais, Tributos, Emolumentos"/>
    <s v="Incorporação"/>
  </r>
  <r>
    <s v="Jardins"/>
    <d v="2024-01-18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s v="Adiantamento"/>
    <s v="COMPANHIA AMBIENTAL DO ESTADO DE SAO PAULO"/>
    <s v="FAT.974585"/>
    <n v="-141.44"/>
    <n v="0"/>
    <n v="-1004.8"/>
    <s v="COMPANHIA AMBIENTAL DO ESTADO DE SAO PAULO"/>
    <n v="-141.44"/>
    <n v="141.44"/>
    <n v="0"/>
    <d v="2024-01-01T00:00:00"/>
    <m/>
    <m/>
    <s v="não"/>
    <s v="2.11.01.07 - Cartório &amp; Escritura"/>
    <m/>
    <s v="Incorporação - Desp Legais, Tributos, Emolumentos"/>
    <s v="Incorporação"/>
  </r>
  <r>
    <s v="Jardins"/>
    <d v="2024-01-18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s v="Adiantamento"/>
    <s v="COMPANHIA AMBIENTAL DO ESTADO DE SAO PAULO"/>
    <s v="FAT.974586"/>
    <n v="-141.44"/>
    <n v="0"/>
    <n v="-863.36"/>
    <s v="COMPANHIA AMBIENTAL DO ESTADO DE SAO PAULO"/>
    <n v="-141.44"/>
    <n v="141.44"/>
    <n v="0"/>
    <d v="2024-01-01T00:00:00"/>
    <m/>
    <m/>
    <s v="não"/>
    <s v="2.11.01.07 - Cartório &amp; Escritura"/>
    <m/>
    <s v="Incorporação - Desp Legais, Tributos, Emolumentos"/>
    <s v="Incorporação"/>
  </r>
  <r>
    <s v="Jardins"/>
    <d v="2024-01-18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s v="Adiantamento"/>
    <s v="COMPANHIA AMBIENTAL DO ESTADO DE SAO PAULO"/>
    <s v="FAT.974587"/>
    <n v="-141.44"/>
    <n v="0"/>
    <n v="-580.48"/>
    <s v="COMPANHIA AMBIENTAL DO ESTADO DE SAO PAULO"/>
    <n v="-141.44"/>
    <n v="141.44"/>
    <n v="0"/>
    <d v="2024-01-01T00:00:00"/>
    <m/>
    <m/>
    <s v="não"/>
    <s v="2.11.01.07 - Cartório &amp; Escritura"/>
    <m/>
    <s v="Incorporação - Desp Legais, Tributos, Emolumentos"/>
    <s v="Incorporação"/>
  </r>
  <r>
    <s v="Jardins"/>
    <d v="2024-01-18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s v="Adiantamento"/>
    <s v="COMPANHIA AMBIENTAL DO ESTADO DE SAO PAULO"/>
    <s v="FAT.974588"/>
    <n v="-141.44"/>
    <n v="0"/>
    <n v="-439.04"/>
    <s v="COMPANHIA AMBIENTAL DO ESTADO DE SAO PAULO"/>
    <n v="-141.44"/>
    <n v="141.44"/>
    <n v="0"/>
    <d v="2024-01-01T00:00:00"/>
    <m/>
    <m/>
    <s v="não"/>
    <s v="2.11.01.07 - Cartório &amp; Escritura"/>
    <m/>
    <s v="Incorporação - Desp Legais, Tributos, Emolumentos"/>
    <s v="Incorporação"/>
  </r>
  <r>
    <s v="Jardins"/>
    <d v="2024-01-18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s v="Adiantamento"/>
    <s v="COMPANHIA AMBIENTAL DO ESTADO DE SAO PAULO"/>
    <s v="FAT.974590"/>
    <n v="-141.44"/>
    <n v="0"/>
    <n v="-1429.12"/>
    <s v="COMPANHIA AMBIENTAL DO ESTADO DE SAO PAULO"/>
    <n v="-141.44"/>
    <n v="141.44"/>
    <n v="0"/>
    <d v="2024-01-01T00:00:00"/>
    <m/>
    <m/>
    <s v="não"/>
    <s v="2.11.01.07 - Cartório &amp; Escritura"/>
    <m/>
    <s v="Incorporação - Desp Legais, Tributos, Emolumentos"/>
    <s v="Incorporação"/>
  </r>
  <r>
    <s v="Jardins"/>
    <d v="2024-01-18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s v="Adiantamento"/>
    <s v="COMPANHIA AMBIENTAL DO ESTADO DE SAO PAULO"/>
    <s v="FAT.974591"/>
    <n v="-141.44"/>
    <n v="0"/>
    <n v="-721.92"/>
    <s v="COMPANHIA AMBIENTAL DO ESTADO DE SAO PAULO"/>
    <n v="-141.44"/>
    <n v="141.44"/>
    <n v="0"/>
    <d v="2024-01-01T00:00:00"/>
    <m/>
    <m/>
    <s v="não"/>
    <s v="2.11.01.07 - Cartório &amp; Escritura"/>
    <m/>
    <s v="Incorporação - Desp Legais, Tributos, Emolumentos"/>
    <s v="Incorporação"/>
  </r>
  <r>
    <s v="Jardins"/>
    <d v="2024-01-18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s v="Adiantamento"/>
    <s v="COMPANHIA AMBIENTAL DO ESTADO DE SAO PAULO"/>
    <s v="FAT.974592"/>
    <n v="-141.44"/>
    <n v="0"/>
    <n v="-2419.1999999999998"/>
    <s v="COMPANHIA AMBIENTAL DO ESTADO DE SAO PAULO"/>
    <n v="-141.44"/>
    <n v="141.44"/>
    <n v="0"/>
    <d v="2024-01-01T00:00:00"/>
    <m/>
    <m/>
    <s v="não"/>
    <s v="2.11.01.07 - Cartório &amp; Escritura"/>
    <m/>
    <s v="Incorporação - Desp Legais, Tributos, Emolumentos"/>
    <s v="Incorporação"/>
  </r>
  <r>
    <s v="Jardins"/>
    <d v="2024-01-18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s v="Adiantamento"/>
    <s v="COMPANHIA AMBIENTAL DO ESTADO DE SAO PAULO"/>
    <s v="FAT.974593,"/>
    <n v="-141.44"/>
    <n v="0"/>
    <n v="-1570.56"/>
    <s v="COMPANHIA AMBIENTAL DO ESTADO DE SAO PAULO"/>
    <n v="-141.44"/>
    <n v="141.44"/>
    <n v="0"/>
    <d v="2024-01-01T00:00:00"/>
    <m/>
    <m/>
    <s v="não"/>
    <s v="2.11.01.07 - Cartório &amp; Escritura"/>
    <m/>
    <s v="Incorporação - Desp Legais, Tributos, Emolumentos"/>
    <s v="Incorporação"/>
  </r>
  <r>
    <s v="Jardins"/>
    <d v="2024-01-18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d v="2024-01-18T00:00:00"/>
    <s v="CP"/>
    <s v="Adiantamento COMPANHIA AMBIENTAL DO ESTADO DE SAO PAULO"/>
    <s v="Adiantamento"/>
    <s v="COMPANHIA AMBIENTAL DO ESTADO DE SAO PAULO"/>
    <s v="FAT.974594"/>
    <n v="-141.44"/>
    <n v="0"/>
    <n v="-1712"/>
    <s v="COMPANHIA AMBIENTAL DO ESTADO DE SAO PAULO"/>
    <n v="-141.44"/>
    <n v="141.44"/>
    <n v="0"/>
    <d v="2024-01-01T00:00:00"/>
    <m/>
    <m/>
    <s v="não"/>
    <s v="2.11.01.07 - Cartório &amp; Escritura"/>
    <m/>
    <s v="Incorporação - Desp Legais, Tributos, Emolumentos"/>
    <s v="Incorporação"/>
  </r>
  <r>
    <s v="Jardins"/>
    <d v="2024-01-18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3.02.07 - Taxas Municipalidades"/>
    <n v="297.60000000000002"/>
    <d v="2024-01-18T00:00:00"/>
    <s v="CP"/>
    <s v="Pagamento PREFEITURA DA CIDADE DE SÃO PAULO - DAMSP"/>
    <s v="Pagamento"/>
    <s v="PREFEITURA DA CIDADE DE SÃO PAULO - DAMSP"/>
    <s v="DAM.41302024001985"/>
    <n v="-297.60000000000002"/>
    <n v="0"/>
    <n v="-297.60000000000002"/>
    <s v="PREFEITURA DA CIDADE DE SÃO PAULO - DAMSP"/>
    <n v="-297.60000000000002"/>
    <n v="297.60000000000002"/>
    <n v="0"/>
    <d v="2024-01-01T00:00:00"/>
    <m/>
    <m/>
    <s v="não"/>
    <s v="2.13.02.07 - Taxas Municipalidades"/>
    <m/>
    <s v="Incorporação - Desp Legais, Tributos, Emolumentos"/>
    <s v="Incorporação"/>
  </r>
  <r>
    <s v="Jardins"/>
    <d v="2024-01-19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3.01.06 - Acústica"/>
    <n v="12390"/>
    <d v="2024-01-19T00:00:00"/>
    <s v="CP"/>
    <s v="Adiantamento ACUSTICA ENGENHARIA S/S"/>
    <s v="Adiantamento"/>
    <s v="ACUSTICA ENGENHARIA S/S"/>
    <s v="NFSE.005020"/>
    <n v="-12390"/>
    <n v="0"/>
    <n v="-41422.99"/>
    <s v="ACUSTICA ENGENHARIA S/S"/>
    <n v="-12390"/>
    <n v="12390"/>
    <n v="0"/>
    <d v="2024-01-01T00:00:00"/>
    <m/>
    <m/>
    <s v="não"/>
    <s v="2.13.01.06 - Acústica"/>
    <m/>
    <s v="Incorporação - Projetos"/>
    <s v="Incorporação"/>
  </r>
  <r>
    <s v="Jardins"/>
    <d v="2024-01-19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09.01.01 - (-) Retenção de IR - Terceiros"/>
    <n v="185.85"/>
    <d v="2024-01-19T00:00:00"/>
    <s v="CP"/>
    <s v="Retenção impostos IR 1708 / ACUSTICA ENGENHARIA S/S"/>
    <s v="Retenção impostos"/>
    <s v="IR 1708 / ACUSTICA ENGENHARIA S/S"/>
    <s v="NFSE.005020"/>
    <n v="0"/>
    <n v="185.85"/>
    <n v="-41237.14"/>
    <s v="ACUSTICA ENGENHARIA S/S"/>
    <n v="185.85"/>
    <n v="185.85"/>
    <n v="0"/>
    <d v="2024-01-01T00:00:00"/>
    <m/>
    <m/>
    <s v="não"/>
    <s v="2.09.01.01 - (-) Retenção de IR - Terceiros"/>
    <m/>
    <s v="Incorporação - Projetos"/>
    <s v="Incorporação"/>
  </r>
  <r>
    <s v="Jardins"/>
    <d v="2024-01-19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09.01.04 - (-) Retenção de PIS/Cofins/CSLL - Terceiros"/>
    <n v="576.14"/>
    <d v="2024-01-19T00:00:00"/>
    <s v="CP"/>
    <s v="Retenção impostos CSRF / ACUSTICA ENGENHARIA S/S"/>
    <s v="Retenção impostos"/>
    <s v="CSRF / ACUSTICA ENGENHARIA S/S"/>
    <s v="NFSE.005020"/>
    <n v="0"/>
    <n v="576.14"/>
    <n v="-40661"/>
    <s v="ACUSTICA ENGENHARIA S/S"/>
    <n v="576.14"/>
    <n v="576.14"/>
    <n v="0"/>
    <d v="2024-01-01T00:00:00"/>
    <m/>
    <m/>
    <s v="não"/>
    <s v="2.09.01.04 - (-) Retenção de PIS/Cofins/CSLL - Terceiros"/>
    <m/>
    <s v="Incorporação - Projetos"/>
    <s v="Incorporação"/>
  </r>
  <r>
    <s v="Jardins"/>
    <d v="2024-01-19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d v="2024-01-19T00:00:00"/>
    <s v="CP"/>
    <s v="Adiantamento CLEYDE MALUF ALVES"/>
    <s v="Adiantamento"/>
    <s v="CLEYDE MALUF ALVES"/>
    <s v="CT.ALUGUEL 1"/>
    <n v="-10000"/>
    <n v="0"/>
    <n v="-689014.84"/>
    <s v="CLEYDE MALUF ALVES"/>
    <n v="-10000"/>
    <n v="10000"/>
    <n v="0"/>
    <d v="2024-01-01T00:00:00"/>
    <m/>
    <m/>
    <s v="não"/>
    <s v="2.11.01.04 - Aluguel"/>
    <m/>
    <s v="Terreno - Despesas"/>
    <s v="Terreno"/>
  </r>
  <r>
    <s v="Jardins"/>
    <d v="2024-01-19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d v="2024-01-19T00:00:00"/>
    <s v="CP"/>
    <s v="Adiantamento ELIANE MALUF ALVES DE LOZIER"/>
    <s v="Adiantamento"/>
    <s v="ELIANE MALUF ALVES DE LOZIER"/>
    <s v="CT.ALUGUEL2"/>
    <n v="-10000"/>
    <n v="0"/>
    <n v="-699014.84"/>
    <s v="ELIANE MALUF ALVES DE LOZIER"/>
    <n v="-10000"/>
    <n v="10000"/>
    <n v="0"/>
    <d v="2024-01-01T00:00:00"/>
    <m/>
    <m/>
    <s v="não"/>
    <s v="2.11.01.04 - Aluguel"/>
    <m/>
    <s v="Terreno - Despesas"/>
    <s v="Terreno"/>
  </r>
  <r>
    <s v="Jardins"/>
    <d v="2024-01-19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4-01-19T00:00:00"/>
    <s v="CP"/>
    <s v="Adiantamento MIRNA MARIA PEDRO"/>
    <s v="Adiantamento"/>
    <s v="MIRNA MARIA PEDRO"/>
    <s v="CT.ITU 1478"/>
    <n v="-2500"/>
    <n v="0"/>
    <n v="-701514.84"/>
    <s v="MIRNA MARIA PEDRO"/>
    <n v="-2500"/>
    <n v="2500"/>
    <n v="0"/>
    <d v="2024-01-01T00:00:00"/>
    <m/>
    <m/>
    <s v="não"/>
    <s v="2.11.01.01 - Terrenista"/>
    <m/>
    <s v="Terreno - Aquisição"/>
    <s v="Terreno"/>
  </r>
  <r>
    <s v="Jardins"/>
    <d v="2024-01-19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4-01-19T00:00:00"/>
    <s v="CP"/>
    <s v="Adiantamento MIRNA MARIA PEDRO"/>
    <s v="Adiantamento"/>
    <s v="MIRNA MARIA PEDRO"/>
    <s v="CT.ITU 1478"/>
    <n v="-2500"/>
    <n v="0"/>
    <n v="-704014.84"/>
    <s v="MIRNA MARIA PEDRO"/>
    <n v="-2500"/>
    <n v="2500"/>
    <n v="0"/>
    <d v="2024-01-01T00:00:00"/>
    <m/>
    <m/>
    <s v="não"/>
    <s v="2.11.01.01 - Terrenista"/>
    <m/>
    <s v="Terreno - Aquisição"/>
    <s v="Terreno"/>
  </r>
  <r>
    <s v="Jardins"/>
    <d v="2024-01-19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4-01-19T00:00:00"/>
    <s v="CP"/>
    <s v="Adiantamento MIRNA MARIA PEDRO"/>
    <s v="Adiantamento"/>
    <s v="MIRNA MARIA PEDRO"/>
    <s v="CT.ITU 1478"/>
    <n v="-2500"/>
    <n v="0"/>
    <n v="-706514.84"/>
    <s v="MIRNA MARIA PEDRO"/>
    <n v="-2500"/>
    <n v="2500"/>
    <n v="0"/>
    <d v="2024-01-01T00:00:00"/>
    <m/>
    <m/>
    <s v="não"/>
    <s v="2.11.01.01 - Terrenista"/>
    <m/>
    <s v="Terreno - Aquisição"/>
    <s v="Terreno"/>
  </r>
  <r>
    <s v="Jardins"/>
    <d v="2024-01-19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4-01-19T00:00:00"/>
    <s v="CP"/>
    <s v="Adiantamento MIRNA MARIA PEDRO"/>
    <s v="Adiantamento"/>
    <s v="MIRNA MARIA PEDRO"/>
    <s v="CT.ITU 1478"/>
    <n v="-2500"/>
    <n v="0"/>
    <n v="-709014.84"/>
    <s v="MIRNA MARIA PEDRO"/>
    <n v="-2500"/>
    <n v="2500"/>
    <n v="0"/>
    <d v="2024-01-01T00:00:00"/>
    <m/>
    <m/>
    <s v="não"/>
    <s v="2.11.01.01 - Terrenista"/>
    <m/>
    <s v="Terreno - Aquisição"/>
    <s v="Terreno"/>
  </r>
  <r>
    <s v="Jardins"/>
    <d v="2024-01-19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3.01.12 - Estrutura"/>
    <n v="11700"/>
    <d v="2024-01-19T00:00:00"/>
    <s v="CP"/>
    <s v="Adiantamento NG ENGENHARIA S/C LTDA"/>
    <s v="Adiantamento"/>
    <s v="NG ENGENHARIA S/C LTDA"/>
    <s v="NF.000305"/>
    <n v="-11700"/>
    <n v="0"/>
    <n v="-15675.04"/>
    <s v="NG ENGENHARIA S/C LTDA"/>
    <n v="-11700"/>
    <n v="11700"/>
    <n v="0"/>
    <d v="2024-01-01T00:00:00"/>
    <m/>
    <m/>
    <s v="não"/>
    <s v="2.13.01.12 - Estrutura"/>
    <m/>
    <s v="Incorporação - Projetos"/>
    <s v="Incorporação"/>
  </r>
  <r>
    <s v="Jardins"/>
    <d v="2024-01-19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09.01.01 - (-) Retenção de IR - Terceiros"/>
    <n v="175.5"/>
    <d v="2024-01-19T00:00:00"/>
    <s v="CP"/>
    <s v="Retenção impostos IR 1708 / NG ENGENHARIA S/C LTDA"/>
    <s v="Retenção impostos"/>
    <s v="IR 1708 / NG ENGENHARIA S/C LTDA"/>
    <s v="NF.000305"/>
    <n v="0"/>
    <n v="175.5"/>
    <n v="-15499.54"/>
    <s v="NG ENGENHARIA S/C LTDA"/>
    <n v="175.5"/>
    <n v="175.5"/>
    <n v="0"/>
    <d v="2024-01-01T00:00:00"/>
    <m/>
    <m/>
    <s v="não"/>
    <s v="2.09.01.01 - (-) Retenção de IR - Terceiros"/>
    <m/>
    <s v="Incorporação - Projetos"/>
    <s v="Incorporação"/>
  </r>
  <r>
    <s v="Jardins"/>
    <d v="2024-01-19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09.01.04 - (-) Retenção de PIS/Cofins/CSLL - Terceiros"/>
    <n v="544.04999999999995"/>
    <d v="2024-01-19T00:00:00"/>
    <s v="CP"/>
    <s v="Retenção impostos CSRF / NG ENGENHARIA S/C LTDA"/>
    <s v="Retenção impostos"/>
    <s v="CSRF / NG ENGENHARIA S/C LTDA"/>
    <s v="NF.000305"/>
    <n v="0"/>
    <n v="544.04999999999995"/>
    <n v="-14955.49"/>
    <s v="NG ENGENHARIA S/C LTDA"/>
    <n v="544.04999999999995"/>
    <n v="544.04999999999995"/>
    <n v="0"/>
    <d v="2024-01-01T00:00:00"/>
    <m/>
    <m/>
    <s v="não"/>
    <s v="2.09.01.04 - (-) Retenção de PIS/Cofins/CSLL - Terceiros"/>
    <m/>
    <s v="Incorporação - Projetos"/>
    <s v="Incorporação"/>
  </r>
  <r>
    <s v="Jardins"/>
    <d v="2024-01-19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1 - OBRA JARDINS"/>
    <s v="2.02.03.04 - Assessoria e Consultoria Contábil"/>
    <n v="207.98"/>
    <d v="2024-01-19T00:00:00"/>
    <s v="CP"/>
    <s v="Adiantamento NOVA CROP - SUPORTE ADMINISTRATIVO LTDA"/>
    <s v="Adiantamento"/>
    <s v="NOVA CROP - SUPORTE ADMINISTRATIVO LTDA"/>
    <s v="NFSE.005476"/>
    <n v="-207.98"/>
    <n v="0"/>
    <n v="-709638.78"/>
    <s v="NOVA CROP - SUPORTE ADMINISTRATIVO LTDA"/>
    <n v="-207.98"/>
    <n v="207.98"/>
    <n v="0"/>
    <d v="2024-01-01T00:00:00"/>
    <m/>
    <m/>
    <s v="não"/>
    <s v="2.02.03.04 - Assessoria e Consultoria Contábil"/>
    <m/>
    <s v="Desp Adm - Assessorias"/>
    <s v="Desp Adm"/>
  </r>
  <r>
    <s v="Jardins"/>
    <d v="2024-01-19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1 - OBRA JARDINS"/>
    <s v="2.02.03.04 - Assessoria e Consultoria Contábil"/>
    <n v="415.96"/>
    <d v="2024-01-19T00:00:00"/>
    <s v="CP"/>
    <s v="Adiantamento NOVA CROP - SUPORTE ADMINISTRATIVO LTDA"/>
    <s v="Adiantamento"/>
    <s v="NOVA CROP - SUPORTE ADMINISTRATIVO LTDA"/>
    <s v="NFSE.005698"/>
    <n v="-415.96"/>
    <n v="0"/>
    <n v="-709430.8"/>
    <s v="NOVA CROP - SUPORTE ADMINISTRATIVO LTDA"/>
    <n v="-415.96"/>
    <n v="415.96"/>
    <n v="0"/>
    <d v="2024-01-01T00:00:00"/>
    <m/>
    <m/>
    <s v="não"/>
    <s v="2.02.03.04 - Assessoria e Consultoria Contábil"/>
    <m/>
    <s v="Desp Adm - Assessorias"/>
    <s v="Desp Adm"/>
  </r>
  <r>
    <s v="Jardins"/>
    <d v="2024-01-19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3.01.09 - Ar Condicionado"/>
    <n v="15000"/>
    <d v="2024-01-19T00:00:00"/>
    <s v="CP"/>
    <s v="Adiantamento WILLEM SCHEEPMAKER E ASSOCIADOS LTDA"/>
    <s v="Adiantamento"/>
    <s v="WILLEM SCHEEPMAKER E ASSOCIADOS LTDA"/>
    <s v="NFSE.007721"/>
    <n v="-15000"/>
    <n v="0"/>
    <n v="-29955.49"/>
    <s v="WILLEM SCHEEPMAKER E ASSOCIADOS LTDA"/>
    <n v="-15000"/>
    <n v="15000"/>
    <n v="0"/>
    <d v="2024-01-01T00:00:00"/>
    <m/>
    <m/>
    <s v="não"/>
    <s v="2.13.01.09 - Ar Condicionado"/>
    <m/>
    <s v="Incorporação - Projetos"/>
    <s v="Incorporação"/>
  </r>
  <r>
    <s v="Jardins"/>
    <d v="2024-01-19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09.01.01 - (-) Retenção de IR - Terceiros"/>
    <n v="225"/>
    <d v="2024-01-19T00:00:00"/>
    <s v="CP"/>
    <s v="Retenção impostos IR 1708 / WILLEM SCHEEPMAKER E ASSOCIADOS LTDA"/>
    <s v="Retenção impostos"/>
    <s v="IR 1708 / WILLEM SCHEEPMAKER E ASSOCIADOS LTDA"/>
    <s v="NFSE.007721"/>
    <n v="0"/>
    <n v="225"/>
    <n v="-29730.49"/>
    <s v="WILLEM SCHEEPMAKER E ASSOCIADOS LTDA"/>
    <n v="225"/>
    <n v="225"/>
    <n v="0"/>
    <d v="2024-01-01T00:00:00"/>
    <m/>
    <m/>
    <s v="não"/>
    <s v="2.09.01.01 - (-) Retenção de IR - Terceiros"/>
    <m/>
    <s v="Incorporação - Projetos"/>
    <s v="Incorporação"/>
  </r>
  <r>
    <s v="Jardins"/>
    <d v="2024-01-19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09.01.04 - (-) Retenção de PIS/Cofins/CSLL - Terceiros"/>
    <n v="697.5"/>
    <d v="2024-01-19T00:00:00"/>
    <s v="CP"/>
    <s v="Retenção impostos CSRF / WILLEM SCHEEPMAKER E ASSOCIADOS LTDA"/>
    <s v="Retenção impostos"/>
    <s v="CSRF / WILLEM SCHEEPMAKER E ASSOCIADOS LTDA"/>
    <s v="NFSE.007721"/>
    <n v="0"/>
    <n v="697.5"/>
    <n v="-29032.99"/>
    <s v="WILLEM SCHEEPMAKER E ASSOCIADOS LTDA"/>
    <n v="697.5"/>
    <n v="697.5"/>
    <n v="0"/>
    <d v="2024-01-01T00:00:00"/>
    <m/>
    <m/>
    <s v="não"/>
    <s v="2.09.01.04 - (-) Retenção de PIS/Cofins/CSLL - Terceiros"/>
    <m/>
    <s v="Incorporação - Projetos"/>
    <s v="Incorporação"/>
  </r>
  <r>
    <s v="Jardins"/>
    <d v="2024-01-22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3.01.14 - Impermeabilização"/>
    <n v="3300"/>
    <d v="2024-01-22T00:00:00"/>
    <s v="CP"/>
    <s v="Adiantamento PROISO PROJETOS E CONSULTORIA LTDA."/>
    <s v="Adiantamento"/>
    <s v="PROISO PROJETOS E CONSULTORIA LTDA."/>
    <s v="NFSE.000268"/>
    <n v="-3300"/>
    <n v="0"/>
    <n v="-43961"/>
    <s v="PROISO PROJETOS E CONSULTORIA LTDA."/>
    <n v="-3300"/>
    <n v="3300"/>
    <n v="0"/>
    <d v="2024-01-01T00:00:00"/>
    <m/>
    <m/>
    <s v="não"/>
    <s v="2.13.01.14 - Impermeabilização"/>
    <m/>
    <s v="Incorporação - Projetos"/>
    <s v="Incorporação"/>
  </r>
  <r>
    <s v="Jardins"/>
    <d v="2024-01-22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09.01.01 - (-) Retenção de IR - Terceiros"/>
    <n v="49.5"/>
    <d v="2024-01-22T00:00:00"/>
    <s v="CP"/>
    <s v="Retenção impostos IR 1708 / PROISO PROJETOS E CONSULTORIA LTDA."/>
    <s v="Retenção impostos"/>
    <s v="IR 1708 / PROISO PROJETOS E CONSULTORIA LTDA."/>
    <s v="NFSE.000268"/>
    <n v="0"/>
    <n v="49.5"/>
    <n v="-43911.5"/>
    <s v="PROISO PROJETOS E CONSULTORIA LTDA."/>
    <n v="49.5"/>
    <n v="49.5"/>
    <n v="0"/>
    <d v="2024-01-01T00:00:00"/>
    <m/>
    <m/>
    <s v="não"/>
    <s v="2.09.01.01 - (-) Retenção de IR - Terceiros"/>
    <m/>
    <s v="Incorporação - Projetos"/>
    <s v="Incorporação"/>
  </r>
  <r>
    <s v="Jardins"/>
    <d v="2024-01-22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09.01.04 - (-) Retenção de PIS/Cofins/CSLL - Terceiros"/>
    <n v="153.44999999999999"/>
    <d v="2024-01-22T00:00:00"/>
    <s v="CP"/>
    <s v="Retenção impostos CSRF / PROISO PROJETOS E CONSULTORIA LTDA."/>
    <s v="Retenção impostos"/>
    <s v="CSRF / PROISO PROJETOS E CONSULTORIA LTDA."/>
    <s v="NFSE.000268"/>
    <n v="0"/>
    <n v="153.44999999999999"/>
    <n v="-43758.05"/>
    <s v="PROISO PROJETOS E CONSULTORIA LTDA."/>
    <n v="153.44999999999999"/>
    <n v="153.44999999999999"/>
    <n v="0"/>
    <d v="2024-01-01T00:00:00"/>
    <m/>
    <m/>
    <s v="não"/>
    <s v="2.09.01.04 - (-) Retenção de PIS/Cofins/CSLL - Terceiros"/>
    <m/>
    <s v="Incorporação - Projetos"/>
    <s v="Incorporação"/>
  </r>
  <r>
    <s v="Jardins"/>
    <d v="2024-01-24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4 - Aluguel"/>
    <n v="35000"/>
    <d v="2024-01-24T00:00:00"/>
    <s v="CP"/>
    <s v="Adiantamento FRAMA COMERCIO DE MATERIAIS PARA CONSTRUCAO EIRELI"/>
    <s v="Adiantamento"/>
    <s v="FRAMA COMERCIO DE MATERIAIS PARA CONSTRUCAO EIRELI"/>
    <s v="REC.ALUGUEL"/>
    <n v="-35000"/>
    <n v="0"/>
    <n v="-78758.05"/>
    <s v="FRAMA COMERCIO DE MATERIAIS PARA CONSTRUCAO EIRELI"/>
    <n v="-35000"/>
    <n v="35000"/>
    <n v="0"/>
    <d v="2024-01-01T00:00:00"/>
    <m/>
    <m/>
    <s v="não"/>
    <s v="2.11.01.04 - Aluguel"/>
    <m/>
    <s v="Terreno - Despesas"/>
    <s v="Terreno"/>
  </r>
  <r>
    <s v="Jardins"/>
    <d v="2024-01-29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11486.2"/>
    <d v="2024-01-29T00:00:00"/>
    <s v="CP"/>
    <s v="Adiantamento FARDIZ EMPREENDIMENTOS E PARTICIPACOES LTDA"/>
    <s v="Adiantamento"/>
    <s v="FARDIZ EMPREENDIMENTOS E PARTICIPACOES LTDA"/>
    <s v="CT.CONSOLACAO 2847 FARD"/>
    <n v="-11486.2"/>
    <n v="0"/>
    <n v="-799278.14"/>
    <s v="FARDIZ EMPREENDIMENTOS E PARTICIPACOES LTDA"/>
    <n v="-11486.2"/>
    <n v="11486.2"/>
    <n v="0"/>
    <d v="2024-01-01T00:00:00"/>
    <m/>
    <m/>
    <s v="não"/>
    <s v="2.11.01.01 - Terrenista"/>
    <m/>
    <s v="Terreno - Aquisição"/>
    <s v="Terreno"/>
  </r>
  <r>
    <s v="Jardins"/>
    <d v="2024-01-29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1846.83"/>
    <d v="2024-01-29T00:00:00"/>
    <s v="CP"/>
    <s v="Adiantamento KELLIE AZAR LEIGHTON"/>
    <s v="Adiantamento"/>
    <s v="KELLIE AZAR LEIGHTON"/>
    <s v="CT.CONSOLACAO 2847 PUPO"/>
    <n v="-21846.83"/>
    <n v="0"/>
    <n v="-787791.94"/>
    <s v="KELLIE AZAR LEIGHTON"/>
    <n v="-21846.83"/>
    <n v="21846.83"/>
    <n v="0"/>
    <d v="2024-01-01T00:00:00"/>
    <m/>
    <m/>
    <s v="não"/>
    <s v="2.11.01.01 - Terrenista"/>
    <m/>
    <s v="Terreno - Aquisição"/>
    <s v="Terreno"/>
  </r>
  <r>
    <s v="Jardins"/>
    <d v="2024-01-29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1846.83"/>
    <d v="2024-01-29T00:00:00"/>
    <s v="CP"/>
    <s v="Adiantamento MARIA DE LOURDES PUPO AZAR"/>
    <s v="Adiantamento"/>
    <s v="MARIA DE LOURDES PUPO AZAR"/>
    <s v="CT.CONSOLACAO 2847"/>
    <n v="-21846.83"/>
    <n v="0"/>
    <n v="-731485.61"/>
    <s v="MARIA DE LOURDES PUPO AZAR"/>
    <n v="-21846.83"/>
    <n v="21846.83"/>
    <n v="0"/>
    <d v="2024-01-01T00:00:00"/>
    <m/>
    <m/>
    <s v="não"/>
    <s v="2.11.01.01 - Terrenista"/>
    <m/>
    <s v="Terreno - Aquisição"/>
    <s v="Terreno"/>
  </r>
  <r>
    <s v="Jardins"/>
    <d v="2024-01-29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34459.5"/>
    <d v="2024-01-29T00:00:00"/>
    <s v="CP"/>
    <s v="Adiantamento RENATO RIBEIRO"/>
    <s v="Adiantamento"/>
    <s v="RENATO RIBEIRO"/>
    <s v="CT.CONSOLOCAO 2847 RIBE"/>
    <n v="-34459.5"/>
    <n v="0"/>
    <n v="-765945.11"/>
    <s v="RENATO RIBEIRO"/>
    <n v="-34459.5"/>
    <n v="34459.5"/>
    <n v="0"/>
    <d v="2024-01-01T00:00:00"/>
    <m/>
    <m/>
    <s v="não"/>
    <s v="2.11.01.01 - Terrenista"/>
    <m/>
    <s v="Terreno - Aquisição"/>
    <s v="Terreno"/>
  </r>
  <r>
    <s v="Jardins"/>
    <d v="2024-01-30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10360.33"/>
    <d v="2024-01-30T00:00:00"/>
    <s v="CP"/>
    <s v="Adiantamento FERNANDO CARSINO JARDIM"/>
    <s v="Adiantamento"/>
    <s v="FERNANDO CARSINO JARDIM"/>
    <s v="CT.CONSOLACAO 2847 JARD"/>
    <n v="-10360.33"/>
    <n v="0"/>
    <n v="-809638.47"/>
    <s v="FERNANDO CARSINO JARDIM"/>
    <n v="-10360.33"/>
    <n v="10360.33"/>
    <n v="0"/>
    <d v="2024-01-01T00:00:00"/>
    <m/>
    <m/>
    <s v="não"/>
    <s v="2.11.01.01 - Terrenista"/>
    <m/>
    <s v="Terreno - Aquisição"/>
    <s v="Terreno"/>
  </r>
  <r>
    <s v="Jardins"/>
    <d v="2024-01-31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04.04.05 - Licenças de Softwares"/>
    <n v="180"/>
    <d v="2024-01-31T00:00:00"/>
    <s v="CP"/>
    <s v="Pagamento COOPERA CERTIFICADORA LTDA"/>
    <s v="Pagamento"/>
    <s v="COOPERA CERTIFICADORA LTDA"/>
    <s v="FAT.10585"/>
    <n v="-180"/>
    <n v="0"/>
    <n v="-78938.05"/>
    <s v="COOPERA CERTIFICADORA LTDA"/>
    <n v="-180"/>
    <n v="180"/>
    <n v="0"/>
    <d v="2024-01-01T00:00:00"/>
    <m/>
    <m/>
    <s v="não"/>
    <s v="2.04.04.05 - Licenças de Softwares"/>
    <m/>
    <s v="Desp Adm - Outras"/>
    <s v="Desp Adm"/>
  </r>
  <r>
    <s v="Jardins"/>
    <d v="2024-02-01T00:00:00"/>
    <s v="Itaú Centralizadora"/>
    <s v="18593-7"/>
    <s v="não"/>
    <s v="2  SPE's"/>
    <s v="01/02/2024 até 31/05/2024"/>
    <s v="COMPANHIA PROV DE SECURITIZACA"/>
    <s v="18593-7 - Centralizadora"/>
    <n v="0"/>
    <m/>
    <s v="-"/>
    <n v="5"/>
    <d v="2024-02-01T00:00:00"/>
    <m/>
    <s v="SISPAG CIA PROV SECURIT"/>
    <s v="Extrato Bancário"/>
    <s v="SISPAG CIA PROV SECURIT"/>
    <m/>
    <n v="0"/>
    <n v="5"/>
    <m/>
    <s v="SISPAG CIA PROV SECURIT"/>
    <n v="5"/>
    <n v="5"/>
    <n v="0"/>
    <d v="2024-02-01T00:00:00"/>
    <m/>
    <m/>
    <m/>
    <s v="-"/>
    <m/>
    <s v="Tarifas / Taxas"/>
    <s v="Desp Financeiras"/>
  </r>
  <r>
    <s v="Jardins"/>
    <d v="2024-02-01T00:00:00"/>
    <s v="Itaú Centralizadora"/>
    <s v="18593-7"/>
    <s v="não"/>
    <s v="2  SPE's"/>
    <s v="01/02/2024 até 31/05/2024"/>
    <s v="COMPANHIA PROV DE SECURITIZACA"/>
    <s v="18593-7 - Centralizadora"/>
    <n v="0"/>
    <m/>
    <s v="-"/>
    <n v="5"/>
    <d v="2024-02-01T00:00:00"/>
    <m/>
    <s v="TAR MANUT CONTA 10/23"/>
    <s v="Extrato Bancário"/>
    <s v="TAR MANUT CONTA 10/23"/>
    <m/>
    <n v="-5"/>
    <n v="0"/>
    <m/>
    <s v="TAR MANUT CONTA 10/23"/>
    <n v="-5"/>
    <n v="5"/>
    <n v="0"/>
    <d v="2024-02-01T00:00:00"/>
    <m/>
    <m/>
    <m/>
    <s v="-"/>
    <m/>
    <s v="Tarifas / Taxas"/>
    <s v="Desp Financeiras"/>
  </r>
  <r>
    <s v="Jardins"/>
    <d v="2024-02-02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1 - OBRA JARDINS"/>
    <s v="2.02.03.04 - Assessoria e Consultoria Contábil"/>
    <n v="415.96"/>
    <d v="2024-02-02T00:00:00"/>
    <s v="CP"/>
    <s v="Adiantamento NOVA CROP - SUPORTE ADMINISTRATIVO LTDA"/>
    <s v="Adiantamento"/>
    <s v="NOVA CROP - SUPORTE ADMINISTRATIVO LTDA"/>
    <s v="NFSE.06336"/>
    <n v="-415.96"/>
    <n v="0"/>
    <n v="-810054.43"/>
    <s v="NOVA CROP - SUPORTE ADMINISTRATIVO LTDA"/>
    <n v="-415.96"/>
    <n v="415.96"/>
    <n v="0"/>
    <d v="2024-02-01T00:00:00"/>
    <m/>
    <m/>
    <s v="não"/>
    <s v="2.02.03.04 - Assessoria e Consultoria Contábil"/>
    <m/>
    <s v="Desp Adm - Assessorias"/>
    <s v="Desp Adm"/>
  </r>
  <r>
    <s v="Jardins"/>
    <d v="2024-02-05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s v="Adiantamento"/>
    <s v="PREFEITURA DA CIDADE DE SÃO PAULO - DAMSP"/>
    <s v="DAM.535202024000613"/>
    <n v="-383.8"/>
    <n v="0"/>
    <n v="-81893.149999999994"/>
    <s v="PREFEITURA DA CIDADE DE SÃO PAULO - DAMSP"/>
    <n v="-383.8"/>
    <n v="383.8"/>
    <n v="0"/>
    <d v="2024-02-01T00:00:00"/>
    <m/>
    <m/>
    <s v="não"/>
    <s v="2.11.01.07 - Cartório &amp; Escritura"/>
    <m/>
    <s v="Incorporação - Desp Legais, Tributos, Emolumentos"/>
    <s v="Incorporação"/>
  </r>
  <r>
    <s v="Jardins"/>
    <d v="2024-02-05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s v="Adiantamento"/>
    <s v="PREFEITURA DA CIDADE DE SÃO PAULO - DAMSP"/>
    <s v="DAM.5352024000601"/>
    <n v="-383.8"/>
    <n v="0"/>
    <n v="-81095.399999999994"/>
    <s v="PREFEITURA DA CIDADE DE SÃO PAULO - DAMSP"/>
    <n v="-383.8"/>
    <n v="383.8"/>
    <n v="0"/>
    <d v="2024-02-01T00:00:00"/>
    <m/>
    <m/>
    <s v="não"/>
    <s v="2.11.01.07 - Cartório &amp; Escritura"/>
    <m/>
    <s v="Incorporação - Desp Legais, Tributos, Emolumentos"/>
    <s v="Incorporação"/>
  </r>
  <r>
    <s v="Jardins"/>
    <d v="2024-02-05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s v="Adiantamento"/>
    <s v="PREFEITURA DA CIDADE DE SÃO PAULO - DAMSP"/>
    <s v="DAM.535220024000625"/>
    <n v="-383.8"/>
    <n v="0"/>
    <n v="-86114.95"/>
    <s v="PREFEITURA DA CIDADE DE SÃO PAULO - DAMSP"/>
    <n v="-383.8"/>
    <n v="383.8"/>
    <n v="0"/>
    <d v="2024-02-01T00:00:00"/>
    <m/>
    <m/>
    <s v="não"/>
    <s v="2.11.01.07 - Cartório &amp; Escritura"/>
    <m/>
    <s v="Incorporação - Desp Legais, Tributos, Emolumentos"/>
    <s v="Incorporação"/>
  </r>
  <r>
    <s v="Jardins"/>
    <d v="2024-02-05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s v="Adiantamento"/>
    <s v="PREFEITURA DA CIDADE DE SÃO PAULO - DAMSP"/>
    <s v="DAM.53522024000596"/>
    <n v="-383.8"/>
    <n v="0"/>
    <n v="-87650.15"/>
    <s v="PREFEITURA DA CIDADE DE SÃO PAULO - DAMSP"/>
    <n v="-383.8"/>
    <n v="383.8"/>
    <n v="0"/>
    <d v="2024-02-01T00:00:00"/>
    <m/>
    <m/>
    <s v="não"/>
    <s v="2.11.01.07 - Cartório &amp; Escritura"/>
    <m/>
    <s v="Incorporação - Desp Legais, Tributos, Emolumentos"/>
    <s v="Incorporação"/>
  </r>
  <r>
    <s v="Jardins"/>
    <d v="2024-02-05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s v="Adiantamento"/>
    <s v="PREFEITURA DA CIDADE DE SÃO PAULO - DAMSP"/>
    <s v="DAM.53522024000597"/>
    <n v="-383.8"/>
    <n v="0"/>
    <n v="-88417.75"/>
    <s v="PREFEITURA DA CIDADE DE SÃO PAULO - DAMSP"/>
    <n v="-383.8"/>
    <n v="383.8"/>
    <n v="0"/>
    <d v="2024-02-01T00:00:00"/>
    <m/>
    <m/>
    <s v="não"/>
    <s v="2.11.01.07 - Cartório &amp; Escritura"/>
    <m/>
    <s v="Incorporação - Desp Legais, Tributos, Emolumentos"/>
    <s v="Incorporação"/>
  </r>
  <r>
    <s v="Jardins"/>
    <d v="2024-02-05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s v="Adiantamento"/>
    <s v="PREFEITURA DA CIDADE DE SÃO PAULO - DAMSP"/>
    <s v="DAM.53522024000598"/>
    <n v="-383.8"/>
    <n v="0"/>
    <n v="-81479.199999999997"/>
    <s v="PREFEITURA DA CIDADE DE SÃO PAULO - DAMSP"/>
    <n v="-383.8"/>
    <n v="383.8"/>
    <n v="0"/>
    <d v="2024-02-01T00:00:00"/>
    <m/>
    <m/>
    <s v="não"/>
    <s v="2.11.01.07 - Cartório &amp; Escritura"/>
    <m/>
    <s v="Incorporação - Desp Legais, Tributos, Emolumentos"/>
    <s v="Incorporação"/>
  </r>
  <r>
    <s v="Jardins"/>
    <d v="2024-02-05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s v="Adiantamento"/>
    <s v="PREFEITURA DA CIDADE DE SÃO PAULO - DAMSP"/>
    <s v="DAM.53522024000600"/>
    <n v="-383.8"/>
    <n v="0"/>
    <n v="-88033.95"/>
    <s v="PREFEITURA DA CIDADE DE SÃO PAULO - DAMSP"/>
    <n v="-383.8"/>
    <n v="383.8"/>
    <n v="0"/>
    <d v="2024-02-01T00:00:00"/>
    <m/>
    <m/>
    <s v="não"/>
    <s v="2.11.01.07 - Cartório &amp; Escritura"/>
    <m/>
    <s v="Incorporação - Desp Legais, Tributos, Emolumentos"/>
    <s v="Incorporação"/>
  </r>
  <r>
    <s v="Jardins"/>
    <d v="2024-02-05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s v="Adiantamento"/>
    <s v="PREFEITURA DA CIDADE DE SÃO PAULO - DAMSP"/>
    <s v="DAM.53522024000602"/>
    <n v="-383.8"/>
    <n v="0"/>
    <n v="-86882.55"/>
    <s v="PREFEITURA DA CIDADE DE SÃO PAULO - DAMSP"/>
    <n v="-383.8"/>
    <n v="383.8"/>
    <n v="0"/>
    <d v="2024-02-01T00:00:00"/>
    <m/>
    <m/>
    <s v="não"/>
    <s v="2.11.01.07 - Cartório &amp; Escritura"/>
    <m/>
    <s v="Incorporação - Desp Legais, Tributos, Emolumentos"/>
    <s v="Incorporação"/>
  </r>
  <r>
    <s v="Jardins"/>
    <d v="2024-02-05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s v="Adiantamento"/>
    <s v="PREFEITURA DA CIDADE DE SÃO PAULO - DAMSP"/>
    <s v="DAM.53522024000604"/>
    <n v="-383.8"/>
    <n v="0"/>
    <n v="-83428.350000000006"/>
    <s v="PREFEITURA DA CIDADE DE SÃO PAULO - DAMSP"/>
    <n v="-383.8"/>
    <n v="383.8"/>
    <n v="0"/>
    <d v="2024-02-01T00:00:00"/>
    <m/>
    <m/>
    <s v="não"/>
    <s v="2.11.01.07 - Cartório &amp; Escritura"/>
    <m/>
    <s v="Incorporação - Desp Legais, Tributos, Emolumentos"/>
    <s v="Incorporação"/>
  </r>
  <r>
    <s v="Jardins"/>
    <d v="2024-02-05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s v="Adiantamento"/>
    <s v="PREFEITURA DA CIDADE DE SÃO PAULO - DAMSP"/>
    <s v="DAM.53522024000605"/>
    <n v="-383.8"/>
    <n v="0"/>
    <n v="-85347.35"/>
    <s v="PREFEITURA DA CIDADE DE SÃO PAULO - DAMSP"/>
    <n v="-383.8"/>
    <n v="383.8"/>
    <n v="0"/>
    <d v="2024-02-01T00:00:00"/>
    <m/>
    <m/>
    <s v="não"/>
    <s v="2.11.01.07 - Cartório &amp; Escritura"/>
    <m/>
    <s v="Incorporação - Desp Legais, Tributos, Emolumentos"/>
    <s v="Incorporação"/>
  </r>
  <r>
    <s v="Jardins"/>
    <d v="2024-02-05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s v="Adiantamento"/>
    <s v="PREFEITURA DA CIDADE DE SÃO PAULO - DAMSP"/>
    <s v="DAM.53522024000606"/>
    <n v="-383.8"/>
    <n v="0"/>
    <n v="-88801.55"/>
    <s v="PREFEITURA DA CIDADE DE SÃO PAULO - DAMSP"/>
    <n v="-383.8"/>
    <n v="383.8"/>
    <n v="0"/>
    <d v="2024-02-01T00:00:00"/>
    <m/>
    <m/>
    <s v="não"/>
    <s v="2.11.01.07 - Cartório &amp; Escritura"/>
    <m/>
    <s v="Incorporação - Desp Legais, Tributos, Emolumentos"/>
    <s v="Incorporação"/>
  </r>
  <r>
    <s v="Jardins"/>
    <d v="2024-02-05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s v="Adiantamento"/>
    <s v="PREFEITURA DA CIDADE DE SÃO PAULO - DAMSP"/>
    <s v="DAM.53522024000608"/>
    <n v="-383.8"/>
    <n v="0"/>
    <n v="-87266.35"/>
    <s v="PREFEITURA DA CIDADE DE SÃO PAULO - DAMSP"/>
    <n v="-383.8"/>
    <n v="383.8"/>
    <n v="0"/>
    <d v="2024-02-01T00:00:00"/>
    <m/>
    <m/>
    <s v="não"/>
    <s v="2.11.01.07 - Cartório &amp; Escritura"/>
    <m/>
    <s v="Incorporação - Desp Legais, Tributos, Emolumentos"/>
    <s v="Incorporação"/>
  </r>
  <r>
    <s v="Jardins"/>
    <d v="2024-02-05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s v="Adiantamento"/>
    <s v="PREFEITURA DA CIDADE DE SÃO PAULO - DAMSP"/>
    <s v="DAM.53522024000609"/>
    <n v="-383.8"/>
    <n v="0"/>
    <n v="-89185.35"/>
    <s v="PREFEITURA DA CIDADE DE SÃO PAULO - DAMSP"/>
    <n v="-383.8"/>
    <n v="383.8"/>
    <n v="0"/>
    <d v="2024-02-01T00:00:00"/>
    <m/>
    <m/>
    <s v="não"/>
    <s v="2.11.01.07 - Cartório &amp; Escritura"/>
    <m/>
    <s v="Incorporação - Desp Legais, Tributos, Emolumentos"/>
    <s v="Incorporação"/>
  </r>
  <r>
    <s v="Jardins"/>
    <d v="2024-02-05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s v="Adiantamento"/>
    <s v="PREFEITURA DA CIDADE DE SÃO PAULO - DAMSP"/>
    <s v="DAM.53522024000611"/>
    <n v="-383.8"/>
    <n v="0"/>
    <n v="-83812.149999999994"/>
    <s v="PREFEITURA DA CIDADE DE SÃO PAULO - DAMSP"/>
    <n v="-383.8"/>
    <n v="383.8"/>
    <n v="0"/>
    <d v="2024-02-01T00:00:00"/>
    <m/>
    <m/>
    <s v="não"/>
    <s v="2.11.01.07 - Cartório &amp; Escritura"/>
    <m/>
    <s v="Incorporação - Desp Legais, Tributos, Emolumentos"/>
    <s v="Incorporação"/>
  </r>
  <r>
    <s v="Jardins"/>
    <d v="2024-02-05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s v="Adiantamento"/>
    <s v="PREFEITURA DA CIDADE DE SÃO PAULO - DAMSP"/>
    <s v="DAM.53522024000614"/>
    <n v="-383.8"/>
    <n v="0"/>
    <n v="-84195.95"/>
    <s v="PREFEITURA DA CIDADE DE SÃO PAULO - DAMSP"/>
    <n v="-383.8"/>
    <n v="383.8"/>
    <n v="0"/>
    <d v="2024-02-01T00:00:00"/>
    <m/>
    <m/>
    <s v="não"/>
    <s v="2.11.01.07 - Cartório &amp; Escritura"/>
    <m/>
    <s v="Incorporação - Desp Legais, Tributos, Emolumentos"/>
    <s v="Incorporação"/>
  </r>
  <r>
    <s v="Jardins"/>
    <d v="2024-02-05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s v="Adiantamento"/>
    <s v="PREFEITURA DA CIDADE DE SÃO PAULO - DAMSP"/>
    <s v="DAM.53522024000615"/>
    <n v="-383.8"/>
    <n v="0"/>
    <n v="-86498.75"/>
    <s v="PREFEITURA DA CIDADE DE SÃO PAULO - DAMSP"/>
    <n v="-383.8"/>
    <n v="383.8"/>
    <n v="0"/>
    <d v="2024-02-01T00:00:00"/>
    <m/>
    <m/>
    <s v="não"/>
    <s v="2.11.01.07 - Cartório &amp; Escritura"/>
    <m/>
    <s v="Incorporação - Desp Legais, Tributos, Emolumentos"/>
    <s v="Incorporação"/>
  </r>
  <r>
    <s v="Jardins"/>
    <d v="2024-02-05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s v="Adiantamento"/>
    <s v="PREFEITURA DA CIDADE DE SÃO PAULO - DAMSP"/>
    <s v="DAM.53522024000619"/>
    <n v="-383.8"/>
    <n v="0"/>
    <n v="-82276.95"/>
    <s v="PREFEITURA DA CIDADE DE SÃO PAULO - DAMSP"/>
    <n v="-383.8"/>
    <n v="383.8"/>
    <n v="0"/>
    <d v="2024-02-01T00:00:00"/>
    <m/>
    <m/>
    <s v="não"/>
    <s v="2.11.01.07 - Cartório &amp; Escritura"/>
    <m/>
    <s v="Incorporação - Desp Legais, Tributos, Emolumentos"/>
    <s v="Incorporação"/>
  </r>
  <r>
    <s v="Jardins"/>
    <d v="2024-02-05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s v="Adiantamento"/>
    <s v="PREFEITURA DA CIDADE DE SÃO PAULO - DAMSP"/>
    <s v="DAM.53522024000620"/>
    <n v="-383.8"/>
    <n v="0"/>
    <n v="-82660.75"/>
    <s v="PREFEITURA DA CIDADE DE SÃO PAULO - DAMSP"/>
    <n v="-383.8"/>
    <n v="383.8"/>
    <n v="0"/>
    <d v="2024-02-01T00:00:00"/>
    <m/>
    <m/>
    <s v="não"/>
    <s v="2.11.01.07 - Cartório &amp; Escritura"/>
    <m/>
    <s v="Incorporação - Desp Legais, Tributos, Emolumentos"/>
    <s v="Incorporação"/>
  </r>
  <r>
    <s v="Jardins"/>
    <d v="2024-02-05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s v="Adiantamento"/>
    <s v="PREFEITURA DA CIDADE DE SÃO PAULO - DAMSP"/>
    <s v="DAM.53522024000621"/>
    <n v="-383.8"/>
    <n v="0"/>
    <n v="-84579.75"/>
    <s v="PREFEITURA DA CIDADE DE SÃO PAULO - DAMSP"/>
    <n v="-383.8"/>
    <n v="383.8"/>
    <n v="0"/>
    <d v="2024-02-01T00:00:00"/>
    <m/>
    <m/>
    <s v="não"/>
    <s v="2.11.01.07 - Cartório &amp; Escritura"/>
    <m/>
    <s v="Incorporação - Desp Legais, Tributos, Emolumentos"/>
    <s v="Incorporação"/>
  </r>
  <r>
    <s v="Jardins"/>
    <d v="2024-02-05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s v="Adiantamento"/>
    <s v="PREFEITURA DA CIDADE DE SÃO PAULO - DAMSP"/>
    <s v="DAM.53522024000623"/>
    <n v="-383.8"/>
    <n v="0"/>
    <n v="-83044.55"/>
    <s v="PREFEITURA DA CIDADE DE SÃO PAULO - DAMSP"/>
    <n v="-383.8"/>
    <n v="383.8"/>
    <n v="0"/>
    <d v="2024-02-01T00:00:00"/>
    <m/>
    <m/>
    <s v="não"/>
    <s v="2.11.01.07 - Cartório &amp; Escritura"/>
    <m/>
    <s v="Incorporação - Desp Legais, Tributos, Emolumentos"/>
    <s v="Incorporação"/>
  </r>
  <r>
    <s v="Jardins"/>
    <d v="2024-02-05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s v="Adiantamento"/>
    <s v="PREFEITURA DA CIDADE DE SÃO PAULO - DAMSP"/>
    <s v="DAM.53522024000626"/>
    <n v="-383.8"/>
    <n v="0"/>
    <n v="-79352"/>
    <s v="PREFEITURA DA CIDADE DE SÃO PAULO - DAMSP"/>
    <n v="-383.8"/>
    <n v="383.8"/>
    <n v="0"/>
    <d v="2024-02-01T00:00:00"/>
    <m/>
    <m/>
    <s v="não"/>
    <s v="2.11.01.07 - Cartório &amp; Escritura"/>
    <m/>
    <s v="Incorporação - Desp Legais, Tributos, Emolumentos"/>
    <s v="Incorporação"/>
  </r>
  <r>
    <s v="Jardins"/>
    <d v="2024-02-05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s v="Adiantamento"/>
    <s v="PREFEITURA DA CIDADE DE SÃO PAULO - DAMSP"/>
    <s v="DAM.53522024000627"/>
    <n v="-383.8"/>
    <n v="0"/>
    <n v="-85731.15"/>
    <s v="PREFEITURA DA CIDADE DE SÃO PAULO - DAMSP"/>
    <n v="-383.8"/>
    <n v="383.8"/>
    <n v="0"/>
    <d v="2024-02-01T00:00:00"/>
    <m/>
    <m/>
    <s v="não"/>
    <s v="2.11.01.07 - Cartório &amp; Escritura"/>
    <m/>
    <s v="Incorporação - Desp Legais, Tributos, Emolumentos"/>
    <s v="Incorporação"/>
  </r>
  <r>
    <s v="Jardins"/>
    <d v="2024-02-05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s v="Adiantamento"/>
    <s v="PREFEITURA DA CIDADE DE SÃO PAULO - DAMSP"/>
    <s v="DAM.602720240003035-0"/>
    <n v="-383.8"/>
    <n v="0"/>
    <n v="-89952.95"/>
    <s v="PREFEITURA DA CIDADE DE SÃO PAULO - DAMSP"/>
    <n v="-383.8"/>
    <n v="383.8"/>
    <n v="0"/>
    <d v="2024-02-01T00:00:00"/>
    <m/>
    <m/>
    <s v="não"/>
    <s v="2.11.01.07 - Cartório &amp; Escritura"/>
    <m/>
    <s v="Incorporação - Desp Legais, Tributos, Emolumentos"/>
    <s v="Incorporação"/>
  </r>
  <r>
    <s v="Jardins"/>
    <d v="2024-02-05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s v="Adiantamento"/>
    <s v="PREFEITURA DA CIDADE DE SÃO PAULO - DAMSP"/>
    <s v="DAM.602720240003042-2"/>
    <n v="-383.8"/>
    <n v="0"/>
    <n v="-84963.55"/>
    <s v="PREFEITURA DA CIDADE DE SÃO PAULO - DAMSP"/>
    <n v="-383.8"/>
    <n v="383.8"/>
    <n v="0"/>
    <d v="2024-02-01T00:00:00"/>
    <m/>
    <m/>
    <s v="não"/>
    <s v="2.11.01.07 - Cartório &amp; Escritura"/>
    <m/>
    <s v="Incorporação - Desp Legais, Tributos, Emolumentos"/>
    <s v="Incorporação"/>
  </r>
  <r>
    <s v="Jardins"/>
    <d v="2024-02-05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s v="Adiantamento"/>
    <s v="PREFEITURA DA CIDADE DE SÃO PAULO - DAMSP"/>
    <s v="DAM.602720240003056-2"/>
    <n v="-383.8"/>
    <n v="0"/>
    <n v="-80711.600000000006"/>
    <s v="PREFEITURA DA CIDADE DE SÃO PAULO - DAMSP"/>
    <n v="-383.8"/>
    <n v="383.8"/>
    <n v="0"/>
    <d v="2024-02-01T00:00:00"/>
    <m/>
    <m/>
    <s v="não"/>
    <s v="2.11.01.07 - Cartório &amp; Escritura"/>
    <m/>
    <s v="Incorporação - Desp Legais, Tributos, Emolumentos"/>
    <s v="Incorporação"/>
  </r>
  <r>
    <s v="Jardins"/>
    <d v="2024-02-05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05T00:00:00"/>
    <s v="CP"/>
    <s v="Adiantamento PREFEITURA DA CIDADE DE SÃO PAULO - DAMSP"/>
    <s v="Adiantamento"/>
    <s v="PREFEITURA DA CIDADE DE SÃO PAULO - DAMSP"/>
    <s v="DAM.602720240003060-0"/>
    <n v="-383.8"/>
    <n v="0"/>
    <n v="-89569.15"/>
    <s v="PREFEITURA DA CIDADE DE SÃO PAULO - DAMSP"/>
    <n v="-383.8"/>
    <n v="383.8"/>
    <n v="0"/>
    <d v="2024-02-01T00:00:00"/>
    <m/>
    <m/>
    <s v="não"/>
    <s v="2.11.01.07 - Cartório &amp; Escritura"/>
    <m/>
    <s v="Incorporação - Desp Legais, Tributos, Emolumentos"/>
    <s v="Incorporação"/>
  </r>
  <r>
    <s v="Jardins"/>
    <d v="2024-02-05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2.07 - Taxas Municipalidade"/>
    <n v="30.15"/>
    <d v="2024-02-05T00:00:00"/>
    <s v="CP"/>
    <s v="Adiantamento SABESP-COMPANHIA DE SANEAMENTO BASICO DO ESTADO DE SAO PAULO."/>
    <s v="Adiantamento"/>
    <s v="SABESP-COMPANHIA DE SANEAMENTO BASICO DO ESTADO DE SAO PAULO."/>
    <s v="FAT.2024597016"/>
    <n v="-30.15"/>
    <n v="0"/>
    <n v="-81509.350000000006"/>
    <s v="SABESP-COMPANHIA DE SANEAMENTO BASICO DO ESTADO DE SAO PAULO."/>
    <n v="-30.15"/>
    <n v="30.15"/>
    <n v="0"/>
    <d v="2024-02-01T00:00:00"/>
    <m/>
    <m/>
    <s v="não"/>
    <s v="2.11.02.07 - Taxas Municipalidade"/>
    <m/>
    <s v="Terreno - Despesas"/>
    <s v="Terreno"/>
  </r>
  <r>
    <s v="Jardins"/>
    <d v="2024-02-05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2.07 - Taxas Municipalidade"/>
    <n v="30.15"/>
    <d v="2024-02-05T00:00:00"/>
    <s v="CP"/>
    <s v="Adiantamento SABESP-COMPANHIA DE SANEAMENTO BASICO DO ESTADO DE SAO PAULO."/>
    <s v="Adiantamento"/>
    <s v="SABESP-COMPANHIA DE SANEAMENTO BASICO DO ESTADO DE SAO PAULO."/>
    <s v="FAT.2024597050"/>
    <n v="-30.15"/>
    <n v="0"/>
    <n v="-78968.2"/>
    <s v="SABESP-COMPANHIA DE SANEAMENTO BASICO DO ESTADO DE SAO PAULO."/>
    <n v="-30.15"/>
    <n v="30.15"/>
    <n v="0"/>
    <d v="2024-02-01T00:00:00"/>
    <m/>
    <m/>
    <s v="não"/>
    <s v="2.11.02.07 - Taxas Municipalidade"/>
    <m/>
    <s v="Terreno - Despesas"/>
    <s v="Terreno"/>
  </r>
  <r>
    <s v="Jardins"/>
    <d v="2024-02-05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2.07 - Taxas Municipalidade"/>
    <n v="975.8"/>
    <d v="2024-02-05T00:00:00"/>
    <s v="CP"/>
    <s v="Adiantamento SABESP-COMPANHIA DE SANEAMENTO BASICO DO ESTADO DE SAO PAULO."/>
    <s v="Adiantamento"/>
    <s v="SABESP-COMPANHIA DE SANEAMENTO BASICO DO ESTADO DE SAO PAULO."/>
    <s v="FAT.2024597112"/>
    <n v="-975.8"/>
    <n v="0"/>
    <n v="-80327.8"/>
    <s v="SABESP-COMPANHIA DE SANEAMENTO BASICO DO ESTADO DE SAO PAULO."/>
    <n v="-975.8"/>
    <n v="975.8"/>
    <n v="0"/>
    <d v="2024-02-01T00:00:00"/>
    <m/>
    <m/>
    <s v="não"/>
    <s v="2.11.02.07 - Taxas Municipalidade"/>
    <m/>
    <s v="Terreno - Despesas"/>
    <s v="Terreno"/>
  </r>
  <r>
    <s v="Jardins"/>
    <d v="2024-02-08T00:00:00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74.95"/>
    <d v="2024-02-08T00:00:00"/>
    <s v="BC"/>
    <s v="Pagamento TARIFA MANUTENCAO C/C TAR.MANUT.C/C"/>
    <s v="Pagamento"/>
    <s v="TARIFA MANUTENCAO C/C TAR.MANUT.C/C"/>
    <s v="TAR.080224"/>
    <n v="-74.95"/>
    <n v="0"/>
    <n v="846.16"/>
    <s v="TARIFA MANUTENCAO C/C TAR.MANUT.C/C"/>
    <n v="-74.95"/>
    <n v="74.95"/>
    <n v="0"/>
    <d v="2024-02-01T00:00:00"/>
    <m/>
    <m/>
    <s v="não"/>
    <s v="2.20.01.07 - Tarifas Bancarias"/>
    <m/>
    <s v="Tarifas / Taxas"/>
    <s v="Desp Financeiras"/>
  </r>
  <r>
    <s v="Jardins"/>
    <d v="2024-02-20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5000"/>
    <d v="2024-02-20T00:00:00"/>
    <s v="CP"/>
    <s v="Adiantamento CLEYDE MALUF ALVES"/>
    <s v="Adiantamento"/>
    <s v="CLEYDE MALUF ALVES"/>
    <s v="CT.ALUGUEL 1"/>
    <n v="-15000"/>
    <n v="0"/>
    <n v="-825054.43"/>
    <s v="CLEYDE MALUF ALVES"/>
    <n v="-15000"/>
    <n v="15000"/>
    <n v="0"/>
    <d v="2024-02-01T00:00:00"/>
    <m/>
    <m/>
    <s v="não"/>
    <s v="2.11.01.04 - Aluguel"/>
    <m/>
    <s v="Terreno - Despesas"/>
    <s v="Terreno"/>
  </r>
  <r>
    <s v="Jardins"/>
    <d v="2024-02-20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3.01.29 - Plotagem"/>
    <n v="147.24"/>
    <d v="2024-02-20T00:00:00"/>
    <s v="CP"/>
    <s v="Adiantamento DAVINCI BUREAU DE IMPRESSOES LTDA"/>
    <s v="Adiantamento"/>
    <s v="DAVINCI BUREAU DE IMPRESSOES LTDA"/>
    <s v="NFSE.0089199"/>
    <n v="-147.24"/>
    <n v="0"/>
    <n v="-90100.19"/>
    <s v="DAVINCI BUREAU DE IMPRESSOES LTDA"/>
    <n v="-147.24"/>
    <n v="147.24"/>
    <n v="0"/>
    <d v="2024-02-01T00:00:00"/>
    <m/>
    <m/>
    <s v="não"/>
    <s v="2.13.01.29 - Plotagem"/>
    <m/>
    <s v="Incorporação - Projetos"/>
    <s v="Incorporação"/>
  </r>
  <r>
    <s v="Jardins"/>
    <d v="2024-02-20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d v="2024-02-20T00:00:00"/>
    <s v="CP"/>
    <s v="Adiantamento ELIANE MALUF ALVES DE LOZIER"/>
    <s v="Adiantamento"/>
    <s v="ELIANE MALUF ALVES DE LOZIER"/>
    <s v="CT.ALUGUEL2"/>
    <n v="-10000"/>
    <n v="0"/>
    <n v="-835054.43"/>
    <s v="ELIANE MALUF ALVES DE LOZIER"/>
    <n v="-10000"/>
    <n v="10000"/>
    <n v="0"/>
    <d v="2024-02-01T00:00:00"/>
    <m/>
    <m/>
    <s v="não"/>
    <s v="2.11.01.04 - Aluguel"/>
    <m/>
    <s v="Terreno - Despesas"/>
    <s v="Terreno"/>
  </r>
  <r>
    <s v="Jardins"/>
    <d v="2024-02-20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4-02-20T00:00:00"/>
    <s v="CP"/>
    <s v="Adiantamento MIRNA MARIA PEDRO"/>
    <s v="Adiantamento"/>
    <s v="MIRNA MARIA PEDRO"/>
    <s v="CT.ITU 1478"/>
    <n v="-2500"/>
    <n v="0"/>
    <n v="-837554.43"/>
    <s v="MIRNA MARIA PEDRO"/>
    <n v="-2500"/>
    <n v="2500"/>
    <n v="0"/>
    <d v="2024-02-01T00:00:00"/>
    <m/>
    <m/>
    <s v="não"/>
    <s v="2.11.01.01 - Terrenista"/>
    <m/>
    <s v="Terreno - Aquisição"/>
    <s v="Terreno"/>
  </r>
  <r>
    <s v="Jardins"/>
    <d v="2024-02-20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4-02-20T00:00:00"/>
    <s v="CP"/>
    <s v="Adiantamento MIRNA MARIA PEDRO"/>
    <s v="Adiantamento"/>
    <s v="MIRNA MARIA PEDRO"/>
    <s v="CT.ITU 1478"/>
    <n v="-2500"/>
    <n v="0"/>
    <n v="-840054.43"/>
    <s v="MIRNA MARIA PEDRO"/>
    <n v="-2500"/>
    <n v="2500"/>
    <n v="0"/>
    <d v="2024-02-01T00:00:00"/>
    <m/>
    <m/>
    <s v="não"/>
    <s v="2.11.01.01 - Terrenista"/>
    <m/>
    <s v="Terreno - Aquisição"/>
    <s v="Terreno"/>
  </r>
  <r>
    <s v="Jardins"/>
    <d v="2024-02-20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4-02-20T00:00:00"/>
    <s v="CP"/>
    <s v="Adiantamento MIRNA MARIA PEDRO"/>
    <s v="Adiantamento"/>
    <s v="MIRNA MARIA PEDRO"/>
    <s v="CT.ITU 1478"/>
    <n v="-2500"/>
    <n v="0"/>
    <n v="-842554.43"/>
    <s v="MIRNA MARIA PEDRO"/>
    <n v="-2500"/>
    <n v="2500"/>
    <n v="0"/>
    <d v="2024-02-01T00:00:00"/>
    <m/>
    <m/>
    <s v="não"/>
    <s v="2.11.01.01 - Terrenista"/>
    <m/>
    <s v="Terreno - Aquisição"/>
    <s v="Terreno"/>
  </r>
  <r>
    <s v="Jardins"/>
    <d v="2024-02-20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d v="2024-02-20T00:00:00"/>
    <s v="CP"/>
    <s v="Adiantamento MIRNA MARIA PEDRO"/>
    <s v="Adiantamento"/>
    <s v="MIRNA MARIA PEDRO"/>
    <s v="CT.ITU 1478"/>
    <n v="-2500"/>
    <n v="0"/>
    <n v="-845054.43"/>
    <s v="MIRNA MARIA PEDRO"/>
    <n v="-2500"/>
    <n v="2500"/>
    <n v="0"/>
    <d v="2024-02-01T00:00:00"/>
    <m/>
    <m/>
    <s v="não"/>
    <s v="2.11.01.01 - Terrenista"/>
    <m/>
    <s v="Terreno - Aquisição"/>
    <s v="Terreno"/>
  </r>
  <r>
    <s v="Jardins"/>
    <d v="2024-02-23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d v="2024-02-23T00:00:00"/>
    <s v="CP"/>
    <s v="Pagamento PREFEITURA DA CIDADE DE SÃO PAULO - DAMSP"/>
    <s v="Pagamento"/>
    <s v="PREFEITURA DA CIDADE DE SÃO PAULO - DAMSP"/>
    <s v="DAM.CLARICE"/>
    <n v="-383.8"/>
    <n v="0"/>
    <n v="-90483.99"/>
    <s v="PREFEITURA DA CIDADE DE SÃO PAULO - DAMSP"/>
    <n v="-383.8"/>
    <n v="383.8"/>
    <n v="0"/>
    <d v="2024-02-01T00:00:00"/>
    <m/>
    <m/>
    <s v="não"/>
    <s v="2.11.01.07 - Cartório &amp; Escritura"/>
    <m/>
    <s v="Incorporação - Desp Legais, Tributos, Emolumentos"/>
    <s v="Incorporação"/>
  </r>
  <r>
    <s v="Jardins"/>
    <d v="2024-02-26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3.01.23 - Coordenação e Compatibilização"/>
    <n v="8750"/>
    <d v="2024-02-26T00:00:00"/>
    <s v="CP"/>
    <s v="Adiantamento ESTUDIO FAVO ARQUITETURA LTDA"/>
    <s v="Adiantamento"/>
    <s v="ESTUDIO FAVO ARQUITETURA LTDA"/>
    <s v="NFSE.001172"/>
    <n v="-8750"/>
    <n v="0"/>
    <n v="-108172.14"/>
    <s v="ESTUDIO FAVO ARQUITETURA LTDA"/>
    <n v="-8750"/>
    <n v="8750"/>
    <n v="0"/>
    <d v="2024-02-01T00:00:00"/>
    <m/>
    <m/>
    <s v="não"/>
    <s v="2.13.01.23 - Coordenação e Compatibilização"/>
    <m/>
    <s v="Incorporação - Projetos"/>
    <s v="Incorporação"/>
  </r>
  <r>
    <s v="Jardins"/>
    <d v="2024-02-26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01.01.11 - IPTU Novos Terrenos"/>
    <n v="8938.15"/>
    <d v="2024-02-26T00:00:00"/>
    <s v="CP"/>
    <s v="Pagamento PREFEITURA DA CIDADE DE SÃO PAULO - DAMSP"/>
    <s v="Pagamento"/>
    <s v="PREFEITURA DA CIDADE DE SÃO PAULO - DAMSP"/>
    <s v="DARM.IPTU JAU 1584"/>
    <n v="-8938.15"/>
    <n v="0"/>
    <n v="-99422.14"/>
    <s v="PREFEITURA DA CIDADE DE SÃO PAULO - DAMSP"/>
    <n v="-8938.15"/>
    <n v="8938.15"/>
    <n v="0"/>
    <d v="2024-02-01T00:00:00"/>
    <m/>
    <m/>
    <s v="não"/>
    <s v="2.01.01.11 - IPTU Novos Terrenos"/>
    <m/>
    <s v="Terreno - IPTU"/>
    <s v="Terreno"/>
  </r>
  <r>
    <s v="Jardins"/>
    <d v="2024-03-04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451"/>
    <d v="2024-03-04T00:00:00"/>
    <s v="CP"/>
    <s v="Pagamento CLEYDE MALUF ALVES"/>
    <s v="Pagamento"/>
    <s v="CLEYDE MALUF ALVES"/>
    <s v="CT.ALUGUEL 1"/>
    <n v="-451"/>
    <n v="0"/>
    <n v="-845921.39"/>
    <s v="CLEYDE MALUF ALVES"/>
    <n v="-451"/>
    <n v="451"/>
    <n v="0"/>
    <d v="2024-03-01T00:00:00"/>
    <m/>
    <m/>
    <s v="não"/>
    <s v="2.11.01.04 - Aluguel"/>
    <m/>
    <s v="Terreno - Despesas"/>
    <s v="Terreno"/>
  </r>
  <r>
    <s v="Jardins"/>
    <d v="2024-03-04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451"/>
    <d v="2024-03-04T00:00:00"/>
    <s v="CP"/>
    <s v="Pagamento ELIANE MALUF ALVES DE LOZIER"/>
    <s v="Pagamento"/>
    <s v="ELIANE MALUF ALVES DE LOZIER"/>
    <s v="CT.ALUGUEL2"/>
    <n v="-451"/>
    <n v="0"/>
    <n v="-846372.39"/>
    <s v="ELIANE MALUF ALVES DE LOZIER"/>
    <n v="-451"/>
    <n v="451"/>
    <n v="0"/>
    <d v="2024-03-01T00:00:00"/>
    <m/>
    <m/>
    <s v="não"/>
    <s v="2.11.01.04 - Aluguel"/>
    <m/>
    <s v="Terreno - Despesas"/>
    <s v="Terreno"/>
  </r>
  <r>
    <s v="Jardins"/>
    <d v="2024-03-04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1 - OBRA JARDINS"/>
    <s v="2.02.03.04 - Assessoria e Consultoria Contábil"/>
    <n v="415.96"/>
    <d v="2024-03-04T00:00:00"/>
    <s v="CP"/>
    <s v="Pagamento NOVA CROP - SUPORTE ADMINISTRATIVO LTDA"/>
    <s v="Pagamento"/>
    <s v="NOVA CROP - SUPORTE ADMINISTRATIVO LTDA"/>
    <s v="NFSE.006564"/>
    <n v="-415.96"/>
    <n v="0"/>
    <n v="-845470.39"/>
    <s v="NOVA CROP - SUPORTE ADMINISTRATIVO LTDA"/>
    <n v="-415.96"/>
    <n v="415.96"/>
    <n v="0"/>
    <d v="2024-03-01T00:00:00"/>
    <m/>
    <m/>
    <s v="não"/>
    <s v="2.02.03.04 - Assessoria e Consultoria Contábil"/>
    <m/>
    <s v="Desp Adm - Assessorias"/>
    <s v="Desp Adm"/>
  </r>
  <r>
    <s v="Jardins"/>
    <d v="2024-03-07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6.01.03 - Despesas Diversas"/>
    <n v="436.34"/>
    <d v="2024-03-07T00:00:00"/>
    <s v="CP"/>
    <s v="Adiantamento ASSIMPI- ASSOCIACAO N DOS S S DA MICRO E PEQUENA INDUSTRIA"/>
    <s v="Adiantamento"/>
    <s v="ASSIMPI- ASSOCIACAO N DOS S S DA MICRO E PEQUENA INDUSTRIA"/>
    <s v="REC.141086"/>
    <n v="-436.34"/>
    <n v="0"/>
    <n v="-109229.4"/>
    <s v="ASSIMPI- ASSOCIACAO N DOS S S DA MICRO E PEQUENA INDUSTRIA"/>
    <n v="-436.34"/>
    <n v="436.34"/>
    <n v="0"/>
    <d v="2024-03-01T00:00:00"/>
    <m/>
    <m/>
    <s v="não"/>
    <s v="2.16.01.03 - Despesas Diversas"/>
    <m/>
    <s v="Desp Adm - Outras"/>
    <s v="Desp Adm"/>
  </r>
  <r>
    <s v="Jardins"/>
    <d v="2024-03-07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6.01.03 - Despesas Diversas"/>
    <n v="218.17"/>
    <d v="2024-03-07T00:00:00"/>
    <s v="CP"/>
    <s v="Adiantamento ASSIMPI- ASSOCIACAO N DOS S S DA MICRO E PEQUENA INDUSTRIA"/>
    <s v="Adiantamento"/>
    <s v="ASSIMPI- ASSOCIACAO N DOS S S DA MICRO E PEQUENA INDUSTRIA"/>
    <s v="REC.141087"/>
    <n v="-218.17"/>
    <n v="0"/>
    <n v="-108390.31"/>
    <s v="ASSIMPI- ASSOCIACAO N DOS S S DA MICRO E PEQUENA INDUSTRIA"/>
    <n v="-218.17"/>
    <n v="218.17"/>
    <n v="0"/>
    <d v="2024-03-01T00:00:00"/>
    <m/>
    <m/>
    <s v="não"/>
    <s v="2.16.01.03 - Despesas Diversas"/>
    <m/>
    <s v="Desp Adm - Outras"/>
    <s v="Desp Adm"/>
  </r>
  <r>
    <s v="Jardins"/>
    <d v="2024-03-07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6.01.03 - Despesas Diversas"/>
    <n v="150.99"/>
    <d v="2024-03-07T00:00:00"/>
    <s v="CP"/>
    <s v="Adiantamento ASSIMPI- ASSOCIACAO N DOS S S DA MICRO E PEQUENA INDUSTRIA"/>
    <s v="Adiantamento"/>
    <s v="ASSIMPI- ASSOCIACAO N DOS S S DA MICRO E PEQUENA INDUSTRIA"/>
    <s v="REC.240590039725672"/>
    <n v="-150.99"/>
    <n v="0"/>
    <n v="-108793.06"/>
    <s v="ASSIMPI- ASSOCIACAO N DOS S S DA MICRO E PEQUENA INDUSTRIA"/>
    <n v="-150.99"/>
    <n v="150.99"/>
    <n v="0"/>
    <d v="2024-03-01T00:00:00"/>
    <m/>
    <m/>
    <s v="não"/>
    <s v="2.16.01.03 - Despesas Diversas"/>
    <m/>
    <s v="Desp Adm - Outras"/>
    <s v="Desp Adm"/>
  </r>
  <r>
    <s v="Jardins"/>
    <d v="2024-03-07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6.01.03 - Despesas Diversas"/>
    <n v="251.76"/>
    <d v="2024-03-07T00:00:00"/>
    <s v="CP"/>
    <s v="Adiantamento ASSIMPI- ASSOCIACAO N DOS S S DA MICRO E PEQUENA INDUSTRIA"/>
    <s v="Adiantamento"/>
    <s v="ASSIMPI- ASSOCIACAO N DOS S S DA MICRO E PEQUENA INDUSTRIA"/>
    <s v="REC.240590039743861"/>
    <n v="-251.76"/>
    <n v="0"/>
    <n v="-108642.07"/>
    <s v="ASSIMPI- ASSOCIACAO N DOS S S DA MICRO E PEQUENA INDUSTRIA"/>
    <n v="-251.76"/>
    <n v="251.76"/>
    <n v="0"/>
    <d v="2024-03-01T00:00:00"/>
    <m/>
    <m/>
    <s v="não"/>
    <s v="2.16.01.03 - Despesas Diversas"/>
    <m/>
    <s v="Desp Adm - Outras"/>
    <s v="Desp Adm"/>
  </r>
  <r>
    <s v="Jardins"/>
    <d v="2024-03-07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6.01.03 - Despesas Diversas"/>
    <n v="251.76"/>
    <d v="2024-03-07T00:00:00"/>
    <s v="CP"/>
    <s v="Adiantamento ASSIMPI- ASSOCIACAO N DOS S S DA MICRO E PEQUENA INDUSTRIA"/>
    <s v="Adiantamento"/>
    <s v="ASSIMPI- ASSOCIACAO N DOS S S DA MICRO E PEQUENA INDUSTRIA"/>
    <s v="REC.240590039748456"/>
    <n v="-251.76"/>
    <n v="0"/>
    <n v="-109481.16"/>
    <s v="ASSIMPI- ASSOCIACAO N DOS S S DA MICRO E PEQUENA INDUSTRIA"/>
    <n v="-251.76"/>
    <n v="251.76"/>
    <n v="0"/>
    <d v="2024-03-01T00:00:00"/>
    <m/>
    <m/>
    <s v="não"/>
    <s v="2.16.01.03 - Despesas Diversas"/>
    <m/>
    <s v="Desp Adm - Outras"/>
    <s v="Desp Adm"/>
  </r>
  <r>
    <s v="Jardins"/>
    <d v="2024-03-08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3.02.07 - Taxas Municipalidades"/>
    <n v="2455.56"/>
    <d v="2024-03-08T00:00:00"/>
    <s v="CP"/>
    <s v="Adiantamento PREFEITURA DA CIDADE DE SÃO PAULO - DAMSP"/>
    <s v="Adiantamento"/>
    <s v="PREFEITURA DA CIDADE DE SÃO PAULO - DAMSP"/>
    <s v="DAM.430115102"/>
    <n v="-2455.56"/>
    <n v="0"/>
    <n v="-111936.72"/>
    <s v="PREFEITURA DA CIDADE DE SÃO PAULO - DAMSP"/>
    <n v="-2455.56"/>
    <n v="2455.56"/>
    <n v="0"/>
    <d v="2024-03-01T00:00:00"/>
    <m/>
    <m/>
    <s v="não"/>
    <s v="2.13.02.07 - Taxas Municipalidades"/>
    <m/>
    <s v="Incorporação - Desp Legais, Tributos, Emolumentos"/>
    <s v="Incorporação"/>
  </r>
  <r>
    <s v="Jardins"/>
    <d v="2024-03-08T00:00:00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74.95"/>
    <d v="2024-03-08T00:00:00"/>
    <s v="BC"/>
    <s v="Pag. tarifa conta TARIFA MANUTENCAO C/C TAR.MANUT.C/C"/>
    <s v="Pag. tarifa conta"/>
    <s v="TARIFA MANUTENCAO C/C TAR.MANUT.C/C"/>
    <s v="TAR.08032024"/>
    <n v="-74.95"/>
    <n v="0"/>
    <n v="771.21"/>
    <s v="TARIFA MANUTENCAO C/C TAR.MANUT.C/C"/>
    <n v="-74.95"/>
    <n v="74.95"/>
    <n v="0"/>
    <d v="2024-03-01T00:00:00"/>
    <m/>
    <m/>
    <s v="não"/>
    <s v="2.20.01.07 - Tarifas Bancarias"/>
    <m/>
    <s v="Tarifas / Taxas"/>
    <s v="Desp Financeiras"/>
  </r>
  <r>
    <s v="Jardins"/>
    <d v="2024-03-11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3.01.18 - Paisagismo"/>
    <n v="61500"/>
    <d v="2024-03-11T00:00:00"/>
    <s v="CP"/>
    <s v="Adiantamento PAISAGISMO E COMERCIO DE PLANTAS ORNAMENTAIS ALEX HANAZAKI LTDA"/>
    <s v="Adiantamento"/>
    <s v="PAISAGISMO E COMERCIO DE PLANTAS ORNAMENTAIS ALEX HANAZAKI LTDA"/>
    <s v="NFSE.003452"/>
    <n v="-61500"/>
    <n v="0"/>
    <n v="-173436.72"/>
    <s v="PAISAGISMO E COMERCIO DE PLANTAS ORNAMENTAIS ALEX HANAZAKI LTDA"/>
    <n v="-61500"/>
    <n v="61500"/>
    <n v="0"/>
    <d v="2024-03-01T00:00:00"/>
    <m/>
    <m/>
    <s v="não"/>
    <s v="2.13.01.18 - Paisagismo"/>
    <m/>
    <s v="Incorporação - Projetos"/>
    <s v="Incorporação"/>
  </r>
  <r>
    <s v="Jardins"/>
    <d v="2024-03-11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09.01.01 - (-) Retenção de IR - Terceiros"/>
    <n v="922.5"/>
    <d v="2024-03-11T00:00:00"/>
    <s v="CP"/>
    <s v="Retenção impostos IR 1708 / PAISAGISMO E COMERCIO DE PLANTAS ORNAMENTAIS ALEX HANAZAKI LTDA"/>
    <s v="Retenção impostos"/>
    <s v="IR 1708 / PAISAGISMO E COMERCIO DE PLANTAS ORNAMENTAIS ALEX HANAZAKI LTDA"/>
    <s v="NFSE.003452"/>
    <n v="0"/>
    <n v="922.5"/>
    <n v="-172514.22"/>
    <s v="PAISAGISMO E COMERCIO DE PLANTAS ORNAMENTAIS ALEX HANAZAKI LTDA"/>
    <n v="922.5"/>
    <n v="922.5"/>
    <n v="0"/>
    <d v="2024-03-01T00:00:00"/>
    <m/>
    <m/>
    <s v="não"/>
    <s v="2.09.01.01 - (-) Retenção de IR - Terceiros"/>
    <m/>
    <s v="Incorporação - Projetos"/>
    <s v="Incorporação"/>
  </r>
  <r>
    <s v="Jardins"/>
    <d v="2024-03-11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09.01.04 - (-) Retenção de PIS/Cofins/CSLL - Terceiros"/>
    <n v="2859.75"/>
    <d v="2024-03-11T00:00:00"/>
    <s v="CP"/>
    <s v="Retenção impostos CSRF / PAISAGISMO E COMERCIO DE PLANTAS ORNAMENTAIS ALEX HANAZAKI LTDA"/>
    <s v="Retenção impostos"/>
    <s v="CSRF / PAISAGISMO E COMERCIO DE PLANTAS ORNAMENTAIS ALEX HANAZAKI LTDA"/>
    <s v="NFSE.003452"/>
    <n v="0"/>
    <n v="2859.75"/>
    <n v="-169654.47"/>
    <s v="PAISAGISMO E COMERCIO DE PLANTAS ORNAMENTAIS ALEX HANAZAKI LTDA"/>
    <n v="2859.75"/>
    <n v="2859.75"/>
    <n v="0"/>
    <d v="2024-03-01T00:00:00"/>
    <m/>
    <m/>
    <s v="não"/>
    <s v="2.09.01.04 - (-) Retenção de PIS/Cofins/CSLL - Terceiros"/>
    <m/>
    <s v="Incorporação - Projetos"/>
    <s v="Incorporação"/>
  </r>
  <r>
    <s v="Jardins"/>
    <d v="2024-03-13T00:00:00"/>
    <s v="Holding"/>
    <s v="Holding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3.02.07 - Taxas Municipalidades"/>
    <n v="1553"/>
    <d v="2024-03-13T00:00:00"/>
    <s v="CP"/>
    <s v="Pagamento PREFEITURA DA CIDADE DE SÃO PAULO - DAMSP"/>
    <s v="Pagamento"/>
    <s v="PREFEITURA DA CIDADE DE SÃO PAULO - DAMSP"/>
    <s v="DAM.93002024000090"/>
    <n v="-1553"/>
    <n v="0"/>
    <n v="-171207.47"/>
    <s v="PREFEITURA DA CIDADE DE SÃO PAULO - DAMSP"/>
    <n v="-1553"/>
    <n v="1553"/>
    <n v="0"/>
    <d v="2024-03-01T00:00:00"/>
    <m/>
    <m/>
    <s v="não"/>
    <s v="2.13.02.07 - Taxas Municipalidades"/>
    <m/>
    <s v="Incorporação - Desp Legais, Tributos, Emolumentos"/>
    <s v="Incorporação"/>
  </r>
  <r>
    <s v="Jardins"/>
    <d v="2024-03-15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8.01.02 - Gastos Jurídicos Diversos"/>
    <n v="750"/>
    <d v="2024-03-15T00:00:00"/>
    <s v="CP"/>
    <s v="Pagamento EMERGENCY DOCUMENTACAO IMOBILIARIA EIRELI"/>
    <s v="Pagamento"/>
    <s v="EMERGENCY DOCUMENTACAO IMOBILIARIA EIRELI"/>
    <s v="NFSE.030047"/>
    <n v="-750"/>
    <n v="0"/>
    <n v="-99292.5"/>
    <s v="EMERGENCY DOCUMENTACAO IMOBILIARIA EIRELI"/>
    <n v="-750"/>
    <n v="750"/>
    <n v="0"/>
    <d v="2024-03-01T00:00:00"/>
    <m/>
    <m/>
    <s v="não"/>
    <s v="2.18.01.02 - Gastos Jurídicos Diversos"/>
    <m/>
    <s v="Desp Adm - Assessorias"/>
    <s v="Desp Adm"/>
  </r>
  <r>
    <s v="Jardins"/>
    <d v="2024-03-15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8.01.02 - Gastos Jurídicos Diversos"/>
    <n v="330"/>
    <d v="2024-03-15T00:00:00"/>
    <s v="CP"/>
    <s v="Pagamento EMERGENCY DOCUMENTACAO IMOBILIARIA EIRELI"/>
    <s v="Pagamento"/>
    <s v="EMERGENCY DOCUMENTACAO IMOBILIARIA EIRELI"/>
    <s v="NFSE.REC"/>
    <n v="-330"/>
    <n v="0"/>
    <n v="-99622.5"/>
    <s v="EMERGENCY DOCUMENTACAO IMOBILIARIA EIRELI"/>
    <n v="-330"/>
    <n v="330"/>
    <n v="0"/>
    <d v="2024-03-01T00:00:00"/>
    <m/>
    <m/>
    <s v="não"/>
    <s v="2.18.01.02 - Gastos Jurídicos Diversos"/>
    <m/>
    <s v="Desp Adm - Assessorias"/>
    <s v="Desp Adm"/>
  </r>
  <r>
    <s v="Jardins"/>
    <d v="2024-03-15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1.07 - Arquitetura"/>
    <n v="105000"/>
    <d v="2024-03-15T00:00:00"/>
    <s v="CP"/>
    <s v="Pagamento JBA / JONAS BIRGER ARQUITETURA S/S"/>
    <s v="Pagamento"/>
    <s v="JBA / JONAS BIRGER ARQUITETURA S/S"/>
    <s v="NFSE.002200"/>
    <n v="-105000"/>
    <n v="0"/>
    <n v="-105000"/>
    <s v="JBA / JONAS BIRGER ARQUITETURA S/S"/>
    <n v="-105000"/>
    <n v="105000"/>
    <n v="0"/>
    <d v="2024-03-01T00:00:00"/>
    <m/>
    <m/>
    <s v="não"/>
    <s v="2.13.01.07 - Arquitetura"/>
    <m/>
    <s v="Incorporação - Projetos"/>
    <s v="Incorporação"/>
  </r>
  <r>
    <s v="Jardins"/>
    <d v="2024-03-15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1 - (-) Retenção de IR - Terceiros"/>
    <n v="1575"/>
    <d v="2024-03-15T00:00:00"/>
    <s v="CP"/>
    <s v="Retenção impostos IR 1708 / JBA / JONAS BIRGER ARQUITETURA S/S"/>
    <s v="Retenção impostos"/>
    <s v="IR 1708 / JBA / JONAS BIRGER ARQUITETURA S/S"/>
    <s v="NFSE.002200"/>
    <n v="0"/>
    <n v="1575"/>
    <n v="-103425"/>
    <s v="JBA / JONAS BIRGER ARQUITETURA S/S"/>
    <n v="1575"/>
    <n v="1575"/>
    <n v="0"/>
    <d v="2024-03-01T00:00:00"/>
    <m/>
    <m/>
    <s v="não"/>
    <s v="2.09.01.01 - (-) Retenção de IR - Terceiros"/>
    <m/>
    <s v="Incorporação - Projetos"/>
    <s v="Incorporação"/>
  </r>
  <r>
    <s v="Jardins"/>
    <d v="2024-03-15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4 - (-) Retenção de PIS/Cofins/CSLL - Terceiros"/>
    <n v="4882.5"/>
    <d v="2024-03-15T00:00:00"/>
    <s v="CP"/>
    <s v="Retenção impostos CSRF / JBA / JONAS BIRGER ARQUITETURA S/S"/>
    <s v="Retenção impostos"/>
    <s v="CSRF / JBA / JONAS BIRGER ARQUITETURA S/S"/>
    <s v="NFSE.002200"/>
    <n v="0"/>
    <n v="4882.5"/>
    <n v="-98542.5"/>
    <s v="JBA / JONAS BIRGER ARQUITETURA S/S"/>
    <n v="4882.5"/>
    <n v="4882.5"/>
    <n v="0"/>
    <d v="2024-03-01T00:00:00"/>
    <m/>
    <m/>
    <s v="não"/>
    <s v="2.09.01.04 - (-) Retenção de PIS/Cofins/CSLL - Terceiros"/>
    <m/>
    <s v="Incorporação - Projetos"/>
    <s v="Incorporação"/>
  </r>
  <r>
    <s v="Jardins"/>
    <d v="2024-03-15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5.01.01 - Entradas de Aportes de Sócios / Investidores"/>
    <n v="130000"/>
    <d v="2024-03-15T00:00:00"/>
    <s v="CR"/>
    <s v="Recebimento NC HOLDING EMPREENDIMENTOS E PARTICIPACOES LTDA"/>
    <s v="Recebimento"/>
    <s v="NC HOLDING EMPREENDIMENTOS E PARTICIPACOES LTDA"/>
    <s v="APOR.15032024"/>
    <n v="0"/>
    <n v="130000"/>
    <n v="30377.5"/>
    <s v="NC HOLDING EMPREENDIMENTOS E PARTICIPACOES LTDA"/>
    <n v="130000"/>
    <n v="130000"/>
    <n v="0"/>
    <d v="2024-03-01T00:00:00"/>
    <m/>
    <m/>
    <s v="não"/>
    <s v="1.05.01.01 - Entradas de Aportes de Sócios / Investidores"/>
    <m/>
    <s v="Crédito - NC Holding"/>
    <s v="Aportes"/>
  </r>
  <r>
    <s v="Jardins"/>
    <d v="2024-03-18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0.01"/>
    <d v="2024-03-18T00:00:00"/>
    <s v="BC"/>
    <s v="Rendimento de aplicação REND PAGO APLIC AUT MAIS"/>
    <s v="Rendimento de aplicação"/>
    <s v="REND PAGO APLIC AUT MAIS"/>
    <s v="REAP.180324"/>
    <n v="0"/>
    <n v="0.01"/>
    <n v="30377.51"/>
    <s v="REND PAGO APLIC AUT MAIS"/>
    <n v="0.01"/>
    <n v="0.01"/>
    <n v="0"/>
    <d v="2024-03-01T00:00:00"/>
    <m/>
    <m/>
    <s v="não"/>
    <s v="1.03.01.01 - Receita de Aplicações Financeiras"/>
    <m/>
    <s v="Rendimento Aplicações"/>
    <s v="Outras Receitas"/>
  </r>
  <r>
    <s v="Jardins"/>
    <d v="2024-03-18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1.16 - Instalações"/>
    <n v="23800"/>
    <d v="2024-03-18T00:00:00"/>
    <s v="CP"/>
    <s v="Pagamento REWALD ENGENHARIA LTDA"/>
    <s v="Pagamento"/>
    <s v="REWALD ENGENHARIA LTDA"/>
    <s v="NFSE.003685"/>
    <n v="-23800"/>
    <n v="0"/>
    <n v="6577.51"/>
    <s v="REWALD ENGENHARIA LTDA"/>
    <n v="-23800"/>
    <n v="23800"/>
    <n v="0"/>
    <d v="2024-03-01T00:00:00"/>
    <m/>
    <m/>
    <s v="não"/>
    <s v="2.13.01.16 - Instalações"/>
    <m/>
    <s v="Incorporação - Projetos"/>
    <s v="Incorporação"/>
  </r>
  <r>
    <s v="Jardins"/>
    <d v="2024-03-18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1 - (-) Retenção de IR - Terceiros"/>
    <n v="357"/>
    <d v="2024-03-18T00:00:00"/>
    <s v="CP"/>
    <s v="Retenção impostos IR 1708 / REWALD ENGENHARIA LTDA"/>
    <s v="Retenção impostos"/>
    <s v="IR 1708 / REWALD ENGENHARIA LTDA"/>
    <s v="NFSE.003685"/>
    <n v="0"/>
    <n v="357"/>
    <n v="6934.51"/>
    <s v="REWALD ENGENHARIA LTDA"/>
    <n v="357"/>
    <n v="357"/>
    <n v="0"/>
    <d v="2024-03-01T00:00:00"/>
    <m/>
    <m/>
    <s v="não"/>
    <s v="2.09.01.01 - (-) Retenção de IR - Terceiros"/>
    <m/>
    <s v="Incorporação - Projetos"/>
    <s v="Incorporação"/>
  </r>
  <r>
    <s v="Jardins"/>
    <d v="2024-03-18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4 - (-) Retenção de PIS/Cofins/CSLL - Terceiros"/>
    <n v="1063.26"/>
    <d v="2024-03-18T00:00:00"/>
    <s v="CP"/>
    <s v="Retenção impostos CSRF / REWALD ENGENHARIA LTDA"/>
    <s v="Retenção impostos"/>
    <s v="CSRF / REWALD ENGENHARIA LTDA"/>
    <s v="NFSE.003685"/>
    <n v="0"/>
    <n v="1063.26"/>
    <n v="7997.77"/>
    <s v="REWALD ENGENHARIA LTDA"/>
    <n v="1063.26"/>
    <n v="1063.26"/>
    <n v="0"/>
    <d v="2024-03-01T00:00:00"/>
    <m/>
    <m/>
    <s v="não"/>
    <s v="2.09.01.04 - (-) Retenção de PIS/Cofins/CSLL - Terceiros"/>
    <m/>
    <s v="Incorporação - Projetos"/>
    <s v="Incorporação"/>
  </r>
  <r>
    <s v="Jardins"/>
    <d v="2024-03-19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1.04 - Laudo de Vizinhança"/>
    <n v="2800"/>
    <d v="2024-03-19T00:00:00"/>
    <s v="CP"/>
    <s v="Pagamento CERTENGE LAUDOS AVALIACOES E PERICIAS LTDA"/>
    <s v="Pagamento"/>
    <s v="CERTENGE LAUDOS AVALIACOES E PERICIAS LTDA"/>
    <s v="NFSE.002146"/>
    <n v="-2800"/>
    <n v="0"/>
    <n v="5197.7700000000004"/>
    <s v="CERTENGE LAUDOS AVALIACOES E PERICIAS LTDA"/>
    <n v="-2800"/>
    <n v="2800"/>
    <n v="0"/>
    <d v="2024-03-01T00:00:00"/>
    <m/>
    <m/>
    <s v="não"/>
    <s v="2.13.01.04 - Laudo de Vizinhança"/>
    <m/>
    <s v="Incorporação - Projetos"/>
    <s v="Incorporação"/>
  </r>
  <r>
    <s v="Jardins"/>
    <d v="2024-03-19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1 - (-) Retenção de IR - Terceiros"/>
    <n v="42"/>
    <d v="2024-03-19T00:00:00"/>
    <s v="CP"/>
    <s v="Retenção impostos IR 1708 / CERTENGE LAUDOS AVALIACOES E PERICIAS LTDA"/>
    <s v="Retenção impostos"/>
    <s v="IR 1708 / CERTENGE LAUDOS AVALIACOES E PERICIAS LTDA"/>
    <s v="NFSE.002146"/>
    <n v="0"/>
    <n v="42"/>
    <n v="5239.7700000000004"/>
    <s v="CERTENGE LAUDOS AVALIACOES E PERICIAS LTDA"/>
    <n v="42"/>
    <n v="42"/>
    <n v="0"/>
    <d v="2024-03-01T00:00:00"/>
    <m/>
    <m/>
    <s v="não"/>
    <s v="2.09.01.01 - (-) Retenção de IR - Terceiros"/>
    <m/>
    <s v="Incorporação - Projetos"/>
    <s v="Incorporação"/>
  </r>
  <r>
    <s v="Jardins"/>
    <d v="2024-03-19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4 - (-) Retenção de PIS/Cofins/CSLL - Terceiros"/>
    <n v="130.19999999999999"/>
    <d v="2024-03-19T00:00:00"/>
    <s v="CP"/>
    <s v="Retenção impostos CSRF / CERTENGE LAUDOS AVALIACOES E PERICIAS LTDA"/>
    <s v="Retenção impostos"/>
    <s v="CSRF / CERTENGE LAUDOS AVALIACOES E PERICIAS LTDA"/>
    <s v="NFSE.002146"/>
    <n v="0"/>
    <n v="130.19999999999999"/>
    <n v="5369.97"/>
    <s v="CERTENGE LAUDOS AVALIACOES E PERICIAS LTDA"/>
    <n v="130.19999999999999"/>
    <n v="130.19999999999999"/>
    <n v="0"/>
    <d v="2024-03-01T00:00:00"/>
    <m/>
    <m/>
    <s v="não"/>
    <s v="2.09.01.04 - (-) Retenção de PIS/Cofins/CSLL - Terceiros"/>
    <m/>
    <s v="Incorporação - Projetos"/>
    <s v="Incorporação"/>
  </r>
  <r>
    <s v="Jardins"/>
    <d v="2024-03-19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0.01"/>
    <d v="2024-03-19T00:00:00"/>
    <s v="BC"/>
    <s v="Recebimento REND PAGO APLIC AUT MAIS"/>
    <s v="Recebimento"/>
    <s v="REND PAGO APLIC AUT MAIS"/>
    <s v="REAP.190324"/>
    <n v="0"/>
    <n v="0.01"/>
    <n v="5369.98"/>
    <s v="REND PAGO APLIC AUT MAIS"/>
    <n v="0.01"/>
    <n v="0.01"/>
    <n v="0"/>
    <d v="2024-03-01T00:00:00"/>
    <m/>
    <m/>
    <s v="não"/>
    <s v="1.03.01.01 - Receita de Aplicações Financeiras"/>
    <m/>
    <s v="Rendimento Aplicações"/>
    <s v="Outras Receitas"/>
  </r>
  <r>
    <s v="Jardins"/>
    <d v="2024-03-20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1.01.09 - Custos com Cartórios e Escritura"/>
    <n v="44.41"/>
    <d v="2024-03-20T00:00:00"/>
    <s v="CP"/>
    <s v="Pagamento ASSOCIACAO DOS REGISTRADORES IMOBILIARIOS DE SAO PAULO"/>
    <s v="Pagamento"/>
    <s v="ASSOCIACAO DOS REGISTRADORES IMOBILIARIOS DE SAO PAULO"/>
    <s v="FAT.11042170"/>
    <n v="-44.41"/>
    <n v="0"/>
    <n v="5103.5200000000004"/>
    <s v="ASSOCIACAO DOS REGISTRADORES IMOBILIARIOS DE SAO PAULO"/>
    <n v="-44.41"/>
    <n v="44.41"/>
    <n v="0"/>
    <d v="2024-03-01T00:00:00"/>
    <m/>
    <m/>
    <s v="não"/>
    <s v="2.01.01.09 - Custos com Cartórios e Escritura"/>
    <m/>
    <s v="Terreno - Taxas e Emolumentos"/>
    <s v="Terreno"/>
  </r>
  <r>
    <s v="Jardins"/>
    <d v="2024-03-20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44.41"/>
    <d v="2024-03-20T00:00:00"/>
    <s v="CP"/>
    <s v="Pagamento ASSOCIACAO DOS REGISTRADORES IMOBILIARIOS DE SAO PAULO"/>
    <s v="Pagamento"/>
    <s v="ASSOCIACAO DOS REGISTRADORES IMOBILIARIOS DE SAO PAULO"/>
    <s v="FAT.11043177"/>
    <n v="-44.41"/>
    <n v="0"/>
    <n v="5147.93"/>
    <s v="ASSOCIACAO DOS REGISTRADORES IMOBILIARIOS DE SAO PAULO"/>
    <n v="-44.41"/>
    <n v="44.41"/>
    <n v="0"/>
    <d v="2024-03-01T00:00:00"/>
    <m/>
    <m/>
    <s v="não"/>
    <s v="2.11.01.07 - Cartório &amp; Escritura"/>
    <m/>
    <s v="Incorporação - Desp Legais, Tributos, Emolumentos"/>
    <s v="Incorporação"/>
  </r>
  <r>
    <s v="Jardins"/>
    <d v="2024-03-20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44.41"/>
    <d v="2024-03-20T00:00:00"/>
    <s v="CP"/>
    <s v="Pagamento ASSOCIACAO DOS REGISTRADORES IMOBILIARIOS DE SAO PAULO"/>
    <s v="Pagamento"/>
    <s v="ASSOCIACAO DOS REGISTRADORES IMOBILIARIOS DE SAO PAULO"/>
    <s v="FAT.11043730"/>
    <n v="-44.41"/>
    <n v="0"/>
    <n v="5192.34"/>
    <s v="ASSOCIACAO DOS REGISTRADORES IMOBILIARIOS DE SAO PAULO"/>
    <n v="-44.41"/>
    <n v="44.41"/>
    <n v="0"/>
    <d v="2024-03-01T00:00:00"/>
    <m/>
    <m/>
    <s v="não"/>
    <s v="2.11.01.07 - Cartório &amp; Escritura"/>
    <m/>
    <s v="Incorporação - Desp Legais, Tributos, Emolumentos"/>
    <s v="Incorporação"/>
  </r>
  <r>
    <s v="Jardins"/>
    <d v="2024-03-20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44.41"/>
    <d v="2024-03-20T00:00:00"/>
    <s v="CP"/>
    <s v="Pagamento ASSOCIACAO DOS REGISTRADORES IMOBILIARIOS DE SAO PAULO"/>
    <s v="Pagamento"/>
    <s v="ASSOCIACAO DOS REGISTRADORES IMOBILIARIOS DE SAO PAULO"/>
    <s v="FAT.110438880"/>
    <n v="-44.41"/>
    <n v="0"/>
    <n v="5236.75"/>
    <s v="ASSOCIACAO DOS REGISTRADORES IMOBILIARIOS DE SAO PAULO"/>
    <n v="-44.41"/>
    <n v="44.41"/>
    <n v="0"/>
    <d v="2024-03-01T00:00:00"/>
    <m/>
    <m/>
    <s v="não"/>
    <s v="2.11.01.07 - Cartório &amp; Escritura"/>
    <m/>
    <s v="Incorporação - Desp Legais, Tributos, Emolumentos"/>
    <s v="Incorporação"/>
  </r>
  <r>
    <s v="Jardins"/>
    <d v="2024-03-20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44.41"/>
    <d v="2024-03-20T00:00:00"/>
    <s v="CP"/>
    <s v="Pagamento ASSOCIACAO DOS REGISTRADORES IMOBILIARIOS DE SAO PAULO"/>
    <s v="Pagamento"/>
    <s v="ASSOCIACAO DOS REGISTRADORES IMOBILIARIOS DE SAO PAULO"/>
    <s v="FAT.11043956"/>
    <n v="-44.41"/>
    <n v="0"/>
    <n v="5281.16"/>
    <s v="ASSOCIACAO DOS REGISTRADORES IMOBILIARIOS DE SAO PAULO"/>
    <n v="-44.41"/>
    <n v="44.41"/>
    <n v="0"/>
    <d v="2024-03-01T00:00:00"/>
    <m/>
    <m/>
    <s v="não"/>
    <s v="2.11.01.07 - Cartório &amp; Escritura"/>
    <m/>
    <s v="Incorporação - Desp Legais, Tributos, Emolumentos"/>
    <s v="Incorporação"/>
  </r>
  <r>
    <s v="Jardins"/>
    <d v="2024-03-20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44.41"/>
    <d v="2024-03-20T00:00:00"/>
    <s v="CP"/>
    <s v="Pagamento ASSOCIACAO DOS REGISTRADORES IMOBILIARIOS DE SAO PAULO"/>
    <s v="Pagamento"/>
    <s v="ASSOCIACAO DOS REGISTRADORES IMOBILIARIOS DE SAO PAULO"/>
    <s v="FAT.11044061"/>
    <n v="-44.41"/>
    <n v="0"/>
    <n v="5325.57"/>
    <s v="ASSOCIACAO DOS REGISTRADORES IMOBILIARIOS DE SAO PAULO"/>
    <n v="-44.41"/>
    <n v="44.41"/>
    <n v="0"/>
    <d v="2024-03-01T00:00:00"/>
    <m/>
    <m/>
    <s v="não"/>
    <s v="2.11.01.07 - Cartório &amp; Escritura"/>
    <m/>
    <s v="Incorporação - Desp Legais, Tributos, Emolumentos"/>
    <s v="Incorporação"/>
  </r>
  <r>
    <s v="Jardins"/>
    <d v="2024-03-20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1.01.09 - Custos com Cartórios e Escritura"/>
    <n v="774.84"/>
    <d v="2024-03-20T00:00:00"/>
    <s v="CP"/>
    <s v="Pagamento ASSOCIACAO DOS REGISTRADORES IMOBILIARIOS DE SAO PAULO"/>
    <s v="Pagamento"/>
    <s v="ASSOCIACAO DOS REGISTRADORES IMOBILIARIOS DE SAO PAULO"/>
    <s v="FAT.43245589"/>
    <n v="-774.84"/>
    <n v="0"/>
    <n v="4328.68"/>
    <s v="ASSOCIACAO DOS REGISTRADORES IMOBILIARIOS DE SAO PAULO"/>
    <n v="-774.84"/>
    <n v="774.84"/>
    <n v="0"/>
    <d v="2024-03-01T00:00:00"/>
    <m/>
    <m/>
    <s v="não"/>
    <s v="2.01.01.09 - Custos com Cartórios e Escritura"/>
    <m/>
    <s v="Terreno - Taxas e Emolumentos"/>
    <s v="Terreno"/>
  </r>
  <r>
    <s v="Jardins"/>
    <d v="2024-03-20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451"/>
    <d v="2024-03-20T00:00:00"/>
    <s v="CP"/>
    <s v="Pagamento CLEYDE MALUF ALVES"/>
    <s v="Pagamento"/>
    <s v="CLEYDE MALUF ALVES"/>
    <s v="CT.ALUGUEL 1"/>
    <n v="-10451"/>
    <n v="0"/>
    <n v="-856823.39"/>
    <s v="CLEYDE MALUF ALVES"/>
    <n v="-10451"/>
    <n v="10451"/>
    <n v="0"/>
    <d v="2024-03-01T00:00:00"/>
    <m/>
    <m/>
    <s v="não"/>
    <s v="2.11.01.04 - Aluguel"/>
    <m/>
    <s v="Terreno - Despesas"/>
    <s v="Terreno"/>
  </r>
  <r>
    <s v="Jardins"/>
    <d v="2024-03-20T00:00:00"/>
    <s v="Itaú"/>
    <s v="51562-2"/>
    <s v="não"/>
    <s v="2 - SPE's"/>
    <s v="01/01/2023 até 16/05/2024"/>
    <s v="23 - NETCORP CONSOLACAO INCORPORACAO E EMPREENDIMENTO IMOBILIARIO SPE LTDA"/>
    <s v="51562-2 - CONSOLACAO ITAU"/>
    <m/>
    <m/>
    <s v="2.11.01.04 - Aluguel"/>
    <n v="10451"/>
    <d v="2024-03-20T00:00:00"/>
    <s v="CP"/>
    <s v="Pagamento CLEYDE MALUF ALVES"/>
    <s v="Pagamento"/>
    <s v="CLEYDE MALUF ALVES"/>
    <s v="CT.ALUGUEL 1"/>
    <n v="-10451"/>
    <n v="0"/>
    <n v="-856823.39"/>
    <s v="CLEYDE MALUF ALVES"/>
    <n v="-10451"/>
    <n v="10451"/>
    <n v="0"/>
    <d v="2024-03-01T00:00:00"/>
    <m/>
    <m/>
    <s v="não"/>
    <s v="2.11.01.04 - Aluguel"/>
    <m/>
    <s v="Terreno - Despesas"/>
    <s v="Terreno"/>
  </r>
  <r>
    <s v="Jardins"/>
    <d v="2024-03-20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2.03.01 - Assessoria e Consultoria (Projetos)"/>
    <n v="9500"/>
    <d v="2024-03-20T00:00:00"/>
    <s v="CP"/>
    <s v="Pagamento MZSG SERVICOS ADMINISTRATIVOS EIRELI"/>
    <s v="Pagamento"/>
    <s v="MZSG SERVICOS ADMINISTRATIVOS EIRELI"/>
    <s v="NFSE.000089"/>
    <n v="-9500"/>
    <n v="0"/>
    <n v="-5171.32"/>
    <s v="MZSG SERVICOS ADMINISTRATIVOS EIRELI"/>
    <n v="-9500"/>
    <n v="9500"/>
    <n v="0"/>
    <d v="2024-03-01T00:00:00"/>
    <m/>
    <m/>
    <s v="não"/>
    <s v="2.02.03.01 - Assessoria e Consultoria (Projetos)"/>
    <m/>
    <s v="Desp Adm - Outras"/>
    <s v="Desp Adm"/>
  </r>
  <r>
    <s v="Jardins"/>
    <d v="2024-03-20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5.01.01 - Entradas de Aportes de Sócios / Investidores"/>
    <n v="60000"/>
    <d v="2024-03-20T00:00:00"/>
    <s v="BC"/>
    <s v="Recebimento PIX TRANSF NC HOLD20/03"/>
    <s v="Recebimento"/>
    <s v="PIX TRANSF NC HOLD20/03"/>
    <s v="APOR.2003"/>
    <n v="0"/>
    <n v="60000"/>
    <n v="39326.07"/>
    <s v="PIX TRANSF NC HOLD20/03"/>
    <n v="60000"/>
    <n v="60000"/>
    <n v="0"/>
    <d v="2024-03-01T00:00:00"/>
    <m/>
    <m/>
    <s v="não"/>
    <s v="1.05.01.01 - Entradas de Aportes de Sócios / Investidores"/>
    <m/>
    <s v="Crédito - NC Holding"/>
    <s v="Aportes"/>
  </r>
  <r>
    <s v="Jardins"/>
    <d v="2024-03-20T00:00:00"/>
    <s v="Itaú"/>
    <s v="51562-2"/>
    <s v="não"/>
    <s v="2 - SPE's"/>
    <s v="01/01/2023 até 16/05/2024"/>
    <s v="23 - NETCORP CONSOLACAO INCORPORACAO E EMPREENDIMENTO IMOBILIARIO SPE LTDA"/>
    <s v="51562-2 - CONSOLACAO ITAU"/>
    <n v="0"/>
    <s v="2301 - CONSOLACAO INCORPORAÇÃO"/>
    <s v="2.09.02.04 - Recolhimento de PIS/Cofins/CSLL - Terceiros"/>
    <n v="0.01"/>
    <d v="2024-03-20T00:00:00"/>
    <s v="CP"/>
    <s v="Pagamento Secretaria de Fazenda Federal"/>
    <s v="Pagamento"/>
    <s v="Secretaria de Fazenda Federal"/>
    <s v="ajuste"/>
    <n v="-0.01"/>
    <n v="0"/>
    <n v="-20673.93"/>
    <s v="Secretaria de Fazenda Federal"/>
    <n v="-0.01"/>
    <n v="0.01"/>
    <n v="0"/>
    <d v="2024-03-01T00:00:00"/>
    <m/>
    <m/>
    <s v="não"/>
    <s v="2.09.02.04 - Recolhimento de PIS/Cofins/CSLL - Terceiros"/>
    <m/>
    <s v="Outros Tributos"/>
    <s v="Outros Tributos"/>
  </r>
  <r>
    <s v="Jardins"/>
    <d v="2024-03-20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1 - Recolhimento de IRRF - Terceiros"/>
    <n v="49.5"/>
    <d v="2024-03-20T00:00:00"/>
    <s v="CP"/>
    <s v="Pagamento Secretaria de Fazenda Federal"/>
    <s v="Pagamento"/>
    <s v="Secretaria de Fazenda Federal"/>
    <s v="DARF.000268"/>
    <n v="-49.5"/>
    <n v="0"/>
    <n v="-16880.830000000002"/>
    <s v="Secretaria de Fazenda Federal"/>
    <n v="-49.5"/>
    <n v="49.5"/>
    <n v="0"/>
    <d v="2024-03-01T00:00:00"/>
    <m/>
    <m/>
    <s v="não"/>
    <s v="2.09.02.01 - Recolhimento de IRRF - Terceiros"/>
    <m/>
    <s v="Outros Tributos"/>
    <s v="Outros Tributos"/>
  </r>
  <r>
    <s v="Jardins"/>
    <d v="2024-03-20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0.49"/>
    <d v="2024-03-20T00:00:00"/>
    <s v="CP"/>
    <s v="Pagto juros Secretaria de Fazenda Federal"/>
    <s v="Pagto juros"/>
    <s v="Secretaria de Fazenda Federal"/>
    <s v="DARF.000268"/>
    <n v="-0.49"/>
    <n v="0"/>
    <n v="-16881.32"/>
    <s v="Secretaria de Fazenda Federal"/>
    <n v="-0.49"/>
    <n v="0.49"/>
    <n v="0"/>
    <d v="2024-03-01T00:00:00"/>
    <m/>
    <m/>
    <s v="não"/>
    <s v="2.05.01.07 - Multas, Juros e Correções por Atraso no Pagamento"/>
    <m/>
    <s v="Desp Financeiras"/>
    <s v="Desp Financeiras"/>
  </r>
  <r>
    <s v="Jardins"/>
    <d v="2024-03-20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4.7300000000000004"/>
    <d v="2024-03-20T00:00:00"/>
    <s v="CP"/>
    <s v="Pagto multa Secretaria de Fazenda Federal"/>
    <s v="Pagto multa"/>
    <s v="Secretaria de Fazenda Federal"/>
    <s v="DARF.000268"/>
    <n v="-4.7300000000000004"/>
    <n v="0"/>
    <n v="-16886.05"/>
    <s v="Secretaria de Fazenda Federal"/>
    <n v="-4.7300000000000004"/>
    <n v="4.7300000000000004"/>
    <n v="0"/>
    <d v="2024-03-01T00:00:00"/>
    <m/>
    <m/>
    <s v="não"/>
    <s v="2.05.01.07 - Multas, Juros e Correções por Atraso no Pagamento"/>
    <m/>
    <s v="Desp Financeiras"/>
    <s v="Desp Financeiras"/>
  </r>
  <r>
    <s v="Jardins"/>
    <d v="2024-03-20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4 - Recolhimento de PIS/Cofins/CSLL - Terceiros"/>
    <n v="153.44999999999999"/>
    <d v="2024-03-20T00:00:00"/>
    <s v="CP"/>
    <s v="Pagamento Secretaria de Fazenda Federal"/>
    <s v="Pagamento"/>
    <s v="Secretaria de Fazenda Federal"/>
    <s v="DARF.000268"/>
    <n v="-153.44999999999999"/>
    <n v="0"/>
    <n v="-17039.5"/>
    <s v="Secretaria de Fazenda Federal"/>
    <n v="-153.44999999999999"/>
    <n v="153.44999999999999"/>
    <n v="0"/>
    <d v="2024-03-01T00:00:00"/>
    <m/>
    <m/>
    <s v="não"/>
    <s v="2.09.02.04 - Recolhimento de PIS/Cofins/CSLL - Terceiros"/>
    <m/>
    <s v="Outros Tributos"/>
    <s v="Outros Tributos"/>
  </r>
  <r>
    <s v="Jardins"/>
    <d v="2024-03-20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1.53"/>
    <d v="2024-03-20T00:00:00"/>
    <s v="CP"/>
    <s v="Pagto juros Secretaria de Fazenda Federal"/>
    <s v="Pagto juros"/>
    <s v="Secretaria de Fazenda Federal"/>
    <s v="DARF.000268"/>
    <n v="-1.53"/>
    <n v="0"/>
    <n v="-17041.03"/>
    <s v="Secretaria de Fazenda Federal"/>
    <n v="-1.53"/>
    <n v="1.53"/>
    <n v="0"/>
    <d v="2024-03-01T00:00:00"/>
    <m/>
    <m/>
    <s v="não"/>
    <s v="2.05.01.07 - Multas, Juros e Correções por Atraso no Pagamento"/>
    <m/>
    <s v="Desp Financeiras"/>
    <s v="Desp Financeiras"/>
  </r>
  <r>
    <s v="Jardins"/>
    <d v="2024-03-20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14.68"/>
    <d v="2024-03-20T00:00:00"/>
    <s v="CP"/>
    <s v="Pagto multa Secretaria de Fazenda Federal"/>
    <s v="Pagto multa"/>
    <s v="Secretaria de Fazenda Federal"/>
    <s v="DARF.000268"/>
    <n v="-14.68"/>
    <n v="0"/>
    <n v="-17055.71"/>
    <s v="Secretaria de Fazenda Federal"/>
    <n v="-14.68"/>
    <n v="14.68"/>
    <n v="0"/>
    <d v="2024-03-01T00:00:00"/>
    <m/>
    <m/>
    <s v="não"/>
    <s v="2.05.01.07 - Multas, Juros e Correções por Atraso no Pagamento"/>
    <m/>
    <s v="Desp Financeiras"/>
    <s v="Desp Financeiras"/>
  </r>
  <r>
    <s v="Jardins"/>
    <d v="2024-03-20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1 - Recolhimento de IRRF - Terceiros"/>
    <n v="175.5"/>
    <d v="2024-03-20T00:00:00"/>
    <s v="CP"/>
    <s v="Pagamento Secretaria de Fazenda Federal"/>
    <s v="Pagamento"/>
    <s v="Secretaria de Fazenda Federal"/>
    <s v="DARF.000305"/>
    <n v="-175.5"/>
    <n v="0"/>
    <n v="-19093.71"/>
    <s v="Secretaria de Fazenda Federal"/>
    <n v="-175.5"/>
    <n v="175.5"/>
    <n v="0"/>
    <d v="2024-03-01T00:00:00"/>
    <m/>
    <m/>
    <s v="não"/>
    <s v="2.09.02.01 - Recolhimento de IRRF - Terceiros"/>
    <m/>
    <s v="Outros Tributos"/>
    <s v="Outros Tributos"/>
  </r>
  <r>
    <s v="Jardins"/>
    <d v="2024-03-20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1.75"/>
    <d v="2024-03-20T00:00:00"/>
    <s v="CP"/>
    <s v="Pagto juros Secretaria de Fazenda Federal"/>
    <s v="Pagto juros"/>
    <s v="Secretaria de Fazenda Federal"/>
    <s v="DARF.000305"/>
    <n v="-1.75"/>
    <n v="0"/>
    <n v="-19095.46"/>
    <s v="Secretaria de Fazenda Federal"/>
    <n v="-1.75"/>
    <n v="1.75"/>
    <n v="0"/>
    <d v="2024-03-01T00:00:00"/>
    <m/>
    <m/>
    <s v="não"/>
    <s v="2.05.01.07 - Multas, Juros e Correções por Atraso no Pagamento"/>
    <m/>
    <s v="Desp Financeiras"/>
    <s v="Desp Financeiras"/>
  </r>
  <r>
    <s v="Jardins"/>
    <d v="2024-03-20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16.79"/>
    <d v="2024-03-20T00:00:00"/>
    <s v="CP"/>
    <s v="Pagto multa Secretaria de Fazenda Federal"/>
    <s v="Pagto multa"/>
    <s v="Secretaria de Fazenda Federal"/>
    <s v="DARF.000305"/>
    <n v="-16.79"/>
    <n v="0"/>
    <n v="-19112.25"/>
    <s v="Secretaria de Fazenda Federal"/>
    <n v="-16.79"/>
    <n v="16.79"/>
    <n v="0"/>
    <d v="2024-03-01T00:00:00"/>
    <m/>
    <m/>
    <s v="não"/>
    <s v="2.05.01.07 - Multas, Juros e Correções por Atraso no Pagamento"/>
    <m/>
    <s v="Desp Financeiras"/>
    <s v="Desp Financeiras"/>
  </r>
  <r>
    <s v="Jardins"/>
    <d v="2024-03-20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4 - Recolhimento de PIS/Cofins/CSLL - Terceiros"/>
    <n v="544.04999999999995"/>
    <d v="2024-03-20T00:00:00"/>
    <s v="CP"/>
    <s v="Pagamento Secretaria de Fazenda Federal"/>
    <s v="Pagamento"/>
    <s v="Secretaria de Fazenda Federal"/>
    <s v="DARF.000305"/>
    <n v="-544.04999999999995"/>
    <n v="0"/>
    <n v="-19656.3"/>
    <s v="Secretaria de Fazenda Federal"/>
    <n v="-544.04999999999995"/>
    <n v="544.04999999999995"/>
    <n v="0"/>
    <d v="2024-03-01T00:00:00"/>
    <m/>
    <m/>
    <s v="não"/>
    <s v="2.09.02.04 - Recolhimento de PIS/Cofins/CSLL - Terceiros"/>
    <m/>
    <s v="Outros Tributos"/>
    <s v="Outros Tributos"/>
  </r>
  <r>
    <s v="Jardins"/>
    <d v="2024-03-20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5.44"/>
    <d v="2024-03-20T00:00:00"/>
    <s v="CP"/>
    <s v="Pagto juros Secretaria de Fazenda Federal"/>
    <s v="Pagto juros"/>
    <s v="Secretaria de Fazenda Federal"/>
    <s v="DARF.000305"/>
    <n v="-5.44"/>
    <n v="0"/>
    <n v="-19661.740000000002"/>
    <s v="Secretaria de Fazenda Federal"/>
    <n v="-5.44"/>
    <n v="5.44"/>
    <n v="0"/>
    <d v="2024-03-01T00:00:00"/>
    <m/>
    <m/>
    <s v="não"/>
    <s v="2.05.01.07 - Multas, Juros e Correções por Atraso no Pagamento"/>
    <m/>
    <s v="Desp Financeiras"/>
    <s v="Desp Financeiras"/>
  </r>
  <r>
    <s v="Jardins"/>
    <d v="2024-03-20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52.06"/>
    <d v="2024-03-20T00:00:00"/>
    <s v="CP"/>
    <s v="Pagto multa Secretaria de Fazenda Federal"/>
    <s v="Pagto multa"/>
    <s v="Secretaria de Fazenda Federal"/>
    <s v="DARF.000305"/>
    <n v="-52.06"/>
    <n v="0"/>
    <n v="-19713.8"/>
    <s v="Secretaria de Fazenda Federal"/>
    <n v="-52.06"/>
    <n v="52.06"/>
    <n v="0"/>
    <d v="2024-03-01T00:00:00"/>
    <m/>
    <m/>
    <s v="não"/>
    <s v="2.05.01.07 - Multas, Juros e Correções por Atraso no Pagamento"/>
    <m/>
    <s v="Desp Financeiras"/>
    <s v="Desp Financeiras"/>
  </r>
  <r>
    <s v="Jardins"/>
    <d v="2024-03-20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4 - Recolhimento de PIS/Cofins/CSLL - Terceiros"/>
    <n v="4882.5"/>
    <d v="2024-03-20T00:00:00"/>
    <s v="CP"/>
    <s v="Pagamento Secretaria de Fazenda Federal"/>
    <s v="Pagamento"/>
    <s v="Secretaria de Fazenda Federal"/>
    <s v="DARF.002200"/>
    <n v="-4882.5"/>
    <n v="0"/>
    <n v="-11474.08"/>
    <s v="Secretaria de Fazenda Federal"/>
    <n v="-4882.5"/>
    <n v="4882.5"/>
    <n v="0"/>
    <d v="2024-03-01T00:00:00"/>
    <m/>
    <m/>
    <s v="não"/>
    <s v="2.09.02.04 - Recolhimento de PIS/Cofins/CSLL - Terceiros"/>
    <m/>
    <s v="Outros Tributos"/>
    <s v="Outros Tributos"/>
  </r>
  <r>
    <s v="Jardins"/>
    <d v="2024-03-20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1 - Recolhimento de IRRF - Terceiros"/>
    <n v="1575"/>
    <d v="2024-03-20T00:00:00"/>
    <s v="CP"/>
    <s v="Pagamento Secretaria de Fazenda Federal"/>
    <s v="Pagamento"/>
    <s v="Secretaria de Fazenda Federal"/>
    <s v="DARF.002200"/>
    <n v="-1575"/>
    <n v="0"/>
    <n v="-13049.08"/>
    <s v="Secretaria de Fazenda Federal"/>
    <n v="-1575"/>
    <n v="1575"/>
    <n v="0"/>
    <d v="2024-03-01T00:00:00"/>
    <m/>
    <m/>
    <s v="não"/>
    <s v="2.09.02.01 - Recolhimento de IRRF - Terceiros"/>
    <m/>
    <s v="Outros Tributos"/>
    <s v="Outros Tributos"/>
  </r>
  <r>
    <s v="Jardins"/>
    <d v="2024-03-20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1 - Recolhimento de IRRF - Terceiros"/>
    <n v="922.5"/>
    <d v="2024-03-20T00:00:00"/>
    <s v="CP"/>
    <s v="Pagamento Secretaria de Fazenda Federal"/>
    <s v="Pagamento"/>
    <s v="Secretaria de Fazenda Federal"/>
    <s v="DARF.003452"/>
    <n v="-922.5"/>
    <n v="0"/>
    <n v="-13971.58"/>
    <s v="Secretaria de Fazenda Federal"/>
    <n v="-922.5"/>
    <n v="922.5"/>
    <n v="0"/>
    <d v="2024-03-01T00:00:00"/>
    <m/>
    <m/>
    <s v="não"/>
    <s v="2.09.02.01 - Recolhimento de IRRF - Terceiros"/>
    <m/>
    <s v="Outros Tributos"/>
    <s v="Outros Tributos"/>
  </r>
  <r>
    <s v="Jardins"/>
    <d v="2024-03-20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4 - Recolhimento de PIS/Cofins/CSLL - Terceiros"/>
    <n v="2859.75"/>
    <d v="2024-03-20T00:00:00"/>
    <s v="CP"/>
    <s v="Pagamento Secretaria de Fazenda Federal"/>
    <s v="Pagamento"/>
    <s v="Secretaria de Fazenda Federal"/>
    <s v="DARF.003452"/>
    <n v="-2859.75"/>
    <n v="0"/>
    <n v="-16831.330000000002"/>
    <s v="Secretaria de Fazenda Federal"/>
    <n v="-2859.75"/>
    <n v="2859.75"/>
    <n v="0"/>
    <d v="2024-03-01T00:00:00"/>
    <m/>
    <m/>
    <s v="não"/>
    <s v="2.09.02.04 - Recolhimento de PIS/Cofins/CSLL - Terceiros"/>
    <m/>
    <s v="Outros Tributos"/>
    <s v="Outros Tributos"/>
  </r>
  <r>
    <s v="Jardins"/>
    <d v="2024-03-20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4 - Recolhimento de PIS/Cofins/CSLL - Terceiros"/>
    <n v="1063.26"/>
    <d v="2024-03-20T00:00:00"/>
    <s v="CP"/>
    <s v="Pagamento Secretaria de Fazenda Federal"/>
    <s v="Pagamento"/>
    <s v="Secretaria de Fazenda Federal"/>
    <s v="DARF.003685"/>
    <n v="-1063.26"/>
    <n v="0"/>
    <n v="-6234.58"/>
    <s v="Secretaria de Fazenda Federal"/>
    <n v="-1063.26"/>
    <n v="1063.26"/>
    <n v="0"/>
    <d v="2024-03-01T00:00:00"/>
    <m/>
    <m/>
    <s v="não"/>
    <s v="2.09.02.04 - Recolhimento de PIS/Cofins/CSLL - Terceiros"/>
    <m/>
    <s v="Outros Tributos"/>
    <s v="Outros Tributos"/>
  </r>
  <r>
    <s v="Jardins"/>
    <d v="2024-03-20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1 - Recolhimento de IRRF - Terceiros"/>
    <n v="357"/>
    <d v="2024-03-20T00:00:00"/>
    <s v="CP"/>
    <s v="Pagamento Secretaria de Fazenda Federal"/>
    <s v="Pagamento"/>
    <s v="Secretaria de Fazenda Federal"/>
    <s v="DARF.003685"/>
    <n v="-357"/>
    <n v="0"/>
    <n v="-6591.58"/>
    <s v="Secretaria de Fazenda Federal"/>
    <n v="-357"/>
    <n v="357"/>
    <n v="0"/>
    <d v="2024-03-01T00:00:00"/>
    <m/>
    <m/>
    <s v="não"/>
    <s v="2.09.02.01 - Recolhimento de IRRF - Terceiros"/>
    <m/>
    <s v="Outros Tributos"/>
    <s v="Outros Tributos"/>
  </r>
  <r>
    <s v="Jardins"/>
    <d v="2024-03-20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1 - Recolhimento de IRRF - Terceiros"/>
    <n v="178.5"/>
    <d v="2024-03-20T00:00:00"/>
    <s v="CP"/>
    <s v="Pagamento Secretaria de Fazenda Federal"/>
    <s v="Pagamento"/>
    <s v="Secretaria de Fazenda Federal"/>
    <s v="DARF.003688"/>
    <n v="-178.5"/>
    <n v="0"/>
    <n v="-19892.3"/>
    <s v="Secretaria de Fazenda Federal"/>
    <n v="-178.5"/>
    <n v="178.5"/>
    <n v="0"/>
    <d v="2024-03-01T00:00:00"/>
    <m/>
    <m/>
    <s v="não"/>
    <s v="2.09.02.01 - Recolhimento de IRRF - Terceiros"/>
    <m/>
    <s v="Outros Tributos"/>
    <s v="Outros Tributos"/>
  </r>
  <r>
    <s v="Jardins"/>
    <d v="2024-03-20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4 - Recolhimento de PIS/Cofins/CSLL - Terceiros"/>
    <n v="531.63"/>
    <d v="2024-03-20T00:00:00"/>
    <s v="CP"/>
    <s v="Pagamento Secretaria de Fazenda Federal"/>
    <s v="Pagamento"/>
    <s v="Secretaria de Fazenda Federal"/>
    <s v="DARF.003688"/>
    <n v="-531.63"/>
    <n v="0"/>
    <n v="-20423.93"/>
    <s v="Secretaria de Fazenda Federal"/>
    <n v="-531.63"/>
    <n v="531.63"/>
    <n v="0"/>
    <d v="2024-03-01T00:00:00"/>
    <m/>
    <m/>
    <s v="não"/>
    <s v="2.09.02.04 - Recolhimento de PIS/Cofins/CSLL - Terceiros"/>
    <m/>
    <s v="Outros Tributos"/>
    <s v="Outros Tributos"/>
  </r>
  <r>
    <s v="Jardins"/>
    <d v="2024-03-20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1 - Recolhimento de IRRF - Terceiros"/>
    <n v="185.85"/>
    <d v="2024-03-20T00:00:00"/>
    <s v="CP"/>
    <s v="Pagamento Secretaria de Fazenda Federal"/>
    <s v="Pagamento"/>
    <s v="Secretaria de Fazenda Federal"/>
    <s v="DARF.005020"/>
    <n v="-185.85"/>
    <n v="0"/>
    <n v="-18261.560000000001"/>
    <s v="Secretaria de Fazenda Federal"/>
    <n v="-185.85"/>
    <n v="185.85"/>
    <n v="0"/>
    <d v="2024-03-01T00:00:00"/>
    <m/>
    <m/>
    <s v="não"/>
    <s v="2.09.02.01 - Recolhimento de IRRF - Terceiros"/>
    <m/>
    <s v="Outros Tributos"/>
    <s v="Outros Tributos"/>
  </r>
  <r>
    <s v="Jardins"/>
    <d v="2024-03-20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1.85"/>
    <d v="2024-03-20T00:00:00"/>
    <s v="CP"/>
    <s v="Pagto juros Secretaria de Fazenda Federal"/>
    <s v="Pagto juros"/>
    <s v="Secretaria de Fazenda Federal"/>
    <s v="DARF.005020"/>
    <n v="-1.85"/>
    <n v="0"/>
    <n v="-18263.41"/>
    <s v="Secretaria de Fazenda Federal"/>
    <n v="-1.85"/>
    <n v="1.85"/>
    <n v="0"/>
    <d v="2024-03-01T00:00:00"/>
    <m/>
    <m/>
    <s v="não"/>
    <s v="2.05.01.07 - Multas, Juros e Correções por Atraso no Pagamento"/>
    <m/>
    <s v="Desp Financeiras"/>
    <s v="Desp Financeiras"/>
  </r>
  <r>
    <s v="Jardins"/>
    <d v="2024-03-20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17.78"/>
    <d v="2024-03-20T00:00:00"/>
    <s v="CP"/>
    <s v="Pagto multa Secretaria de Fazenda Federal"/>
    <s v="Pagto multa"/>
    <s v="Secretaria de Fazenda Federal"/>
    <s v="DARF.005020"/>
    <n v="-17.78"/>
    <n v="0"/>
    <n v="-18281.189999999999"/>
    <s v="Secretaria de Fazenda Federal"/>
    <n v="-17.78"/>
    <n v="17.78"/>
    <n v="0"/>
    <d v="2024-03-01T00:00:00"/>
    <m/>
    <m/>
    <s v="não"/>
    <s v="2.05.01.07 - Multas, Juros e Correções por Atraso no Pagamento"/>
    <m/>
    <s v="Desp Financeiras"/>
    <s v="Desp Financeiras"/>
  </r>
  <r>
    <s v="Jardins"/>
    <d v="2024-03-20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4 - Recolhimento de PIS/Cofins/CSLL - Terceiros"/>
    <n v="576.14"/>
    <d v="2024-03-20T00:00:00"/>
    <s v="CP"/>
    <s v="Pagamento Secretaria de Fazenda Federal"/>
    <s v="Pagamento"/>
    <s v="Secretaria de Fazenda Federal"/>
    <s v="DARF.005020"/>
    <n v="-576.14"/>
    <n v="0"/>
    <n v="-18857.330000000002"/>
    <s v="Secretaria de Fazenda Federal"/>
    <n v="-576.14"/>
    <n v="576.14"/>
    <n v="0"/>
    <d v="2024-03-01T00:00:00"/>
    <m/>
    <m/>
    <s v="não"/>
    <s v="2.09.02.04 - Recolhimento de PIS/Cofins/CSLL - Terceiros"/>
    <m/>
    <s v="Outros Tributos"/>
    <s v="Outros Tributos"/>
  </r>
  <r>
    <s v="Jardins"/>
    <d v="2024-03-20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5.75"/>
    <d v="2024-03-20T00:00:00"/>
    <s v="CP"/>
    <s v="Pagto juros Secretaria de Fazenda Federal"/>
    <s v="Pagto juros"/>
    <s v="Secretaria de Fazenda Federal"/>
    <s v="DARF.005020"/>
    <n v="-5.75"/>
    <n v="0"/>
    <n v="-18863.080000000002"/>
    <s v="Secretaria de Fazenda Federal"/>
    <n v="-5.75"/>
    <n v="5.75"/>
    <n v="0"/>
    <d v="2024-03-01T00:00:00"/>
    <m/>
    <m/>
    <s v="não"/>
    <s v="2.05.01.07 - Multas, Juros e Correções por Atraso no Pagamento"/>
    <m/>
    <s v="Desp Financeiras"/>
    <s v="Desp Financeiras"/>
  </r>
  <r>
    <s v="Jardins"/>
    <d v="2024-03-20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55.13"/>
    <d v="2024-03-20T00:00:00"/>
    <s v="CP"/>
    <s v="Pagto multa Secretaria de Fazenda Federal"/>
    <s v="Pagto multa"/>
    <s v="Secretaria de Fazenda Federal"/>
    <s v="DARF.005020"/>
    <n v="-55.13"/>
    <n v="0"/>
    <n v="-18918.21"/>
    <s v="Secretaria de Fazenda Federal"/>
    <n v="-55.13"/>
    <n v="55.13"/>
    <n v="0"/>
    <d v="2024-03-01T00:00:00"/>
    <m/>
    <m/>
    <s v="não"/>
    <s v="2.05.01.07 - Multas, Juros e Correções por Atraso no Pagamento"/>
    <m/>
    <s v="Desp Financeiras"/>
    <s v="Desp Financeiras"/>
  </r>
  <r>
    <s v="Jardins"/>
    <d v="2024-03-20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1 - Recolhimento de IRRF - Terceiros"/>
    <n v="225"/>
    <d v="2024-03-20T00:00:00"/>
    <s v="CP"/>
    <s v="Pagamento Secretaria de Fazenda Federal"/>
    <s v="Pagamento"/>
    <s v="Secretaria de Fazenda Federal"/>
    <s v="DARF.007721"/>
    <n v="-225"/>
    <n v="0"/>
    <n v="-17280.71"/>
    <s v="Secretaria de Fazenda Federal"/>
    <n v="-225"/>
    <n v="225"/>
    <n v="0"/>
    <d v="2024-03-01T00:00:00"/>
    <m/>
    <m/>
    <s v="não"/>
    <s v="2.09.02.01 - Recolhimento de IRRF - Terceiros"/>
    <m/>
    <s v="Outros Tributos"/>
    <s v="Outros Tributos"/>
  </r>
  <r>
    <s v="Jardins"/>
    <d v="2024-03-20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2.25"/>
    <d v="2024-03-20T00:00:00"/>
    <s v="CP"/>
    <s v="Pagto juros Secretaria de Fazenda Federal"/>
    <s v="Pagto juros"/>
    <s v="Secretaria de Fazenda Federal"/>
    <s v="DARF.007721"/>
    <n v="-2.25"/>
    <n v="0"/>
    <n v="-17282.96"/>
    <s v="Secretaria de Fazenda Federal"/>
    <n v="-2.25"/>
    <n v="2.25"/>
    <n v="0"/>
    <d v="2024-03-01T00:00:00"/>
    <m/>
    <m/>
    <s v="não"/>
    <s v="2.05.01.07 - Multas, Juros e Correções por Atraso no Pagamento"/>
    <m/>
    <s v="Desp Financeiras"/>
    <s v="Desp Financeiras"/>
  </r>
  <r>
    <s v="Jardins"/>
    <d v="2024-03-20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21.53"/>
    <d v="2024-03-20T00:00:00"/>
    <s v="CP"/>
    <s v="Pagto multa Secretaria de Fazenda Federal"/>
    <s v="Pagto multa"/>
    <s v="Secretaria de Fazenda Federal"/>
    <s v="DARF.007721"/>
    <n v="-21.53"/>
    <n v="0"/>
    <n v="-17304.490000000002"/>
    <s v="Secretaria de Fazenda Federal"/>
    <n v="-21.53"/>
    <n v="21.53"/>
    <n v="0"/>
    <d v="2024-03-01T00:00:00"/>
    <m/>
    <m/>
    <s v="não"/>
    <s v="2.05.01.07 - Multas, Juros e Correções por Atraso no Pagamento"/>
    <m/>
    <s v="Desp Financeiras"/>
    <s v="Desp Financeiras"/>
  </r>
  <r>
    <s v="Jardins"/>
    <d v="2024-03-20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4 - Recolhimento de PIS/Cofins/CSLL - Terceiros"/>
    <n v="697.5"/>
    <d v="2024-03-20T00:00:00"/>
    <s v="CP"/>
    <s v="Pagamento Secretaria de Fazenda Federal"/>
    <s v="Pagamento"/>
    <s v="Secretaria de Fazenda Federal"/>
    <s v="DARF.007721"/>
    <n v="-697.5"/>
    <n v="0"/>
    <n v="-18001.990000000002"/>
    <s v="Secretaria de Fazenda Federal"/>
    <n v="-697.5"/>
    <n v="697.5"/>
    <n v="0"/>
    <d v="2024-03-01T00:00:00"/>
    <m/>
    <m/>
    <s v="não"/>
    <s v="2.09.02.04 - Recolhimento de PIS/Cofins/CSLL - Terceiros"/>
    <m/>
    <s v="Outros Tributos"/>
    <s v="Outros Tributos"/>
  </r>
  <r>
    <s v="Jardins"/>
    <d v="2024-03-20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6.97"/>
    <d v="2024-03-20T00:00:00"/>
    <s v="CP"/>
    <s v="Pagto juros Secretaria de Fazenda Federal"/>
    <s v="Pagto juros"/>
    <s v="Secretaria de Fazenda Federal"/>
    <s v="DARF.007721"/>
    <n v="-6.97"/>
    <n v="0"/>
    <n v="-18008.96"/>
    <s v="Secretaria de Fazenda Federal"/>
    <n v="-6.97"/>
    <n v="6.97"/>
    <n v="0"/>
    <d v="2024-03-01T00:00:00"/>
    <m/>
    <m/>
    <s v="não"/>
    <s v="2.05.01.07 - Multas, Juros e Correções por Atraso no Pagamento"/>
    <m/>
    <s v="Desp Financeiras"/>
    <s v="Desp Financeiras"/>
  </r>
  <r>
    <s v="Jardins"/>
    <d v="2024-03-20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66.75"/>
    <d v="2024-03-20T00:00:00"/>
    <s v="CP"/>
    <s v="Pagto multa Secretaria de Fazenda Federal"/>
    <s v="Pagto multa"/>
    <s v="Secretaria de Fazenda Federal"/>
    <s v="DARF.007721"/>
    <n v="-66.75"/>
    <n v="0"/>
    <n v="-18075.71"/>
    <s v="Secretaria de Fazenda Federal"/>
    <n v="-66.75"/>
    <n v="66.75"/>
    <n v="0"/>
    <d v="2024-03-01T00:00:00"/>
    <m/>
    <m/>
    <s v="não"/>
    <s v="2.05.01.07 - Multas, Juros e Correções por Atraso no Pagamento"/>
    <m/>
    <s v="Desp Financeiras"/>
    <s v="Desp Financeiras"/>
  </r>
  <r>
    <s v="Jardins"/>
    <d v="2024-03-20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4 - Recolhimento de PIS/Cofins/CSLL - Terceiros"/>
    <n v="250"/>
    <d v="2024-03-20T00:00:00"/>
    <s v="CP"/>
    <s v="Pagamento Secretaria de Fazenda Federal"/>
    <s v="Pagamento"/>
    <s v="Secretaria de Fazenda Federal"/>
    <s v="DARF.160224"/>
    <n v="-250"/>
    <n v="0"/>
    <n v="-20673.93"/>
    <s v="Secretaria de Fazenda Federal"/>
    <n v="-250"/>
    <n v="250"/>
    <n v="0"/>
    <d v="2024-03-01T00:00:00"/>
    <m/>
    <m/>
    <s v="não"/>
    <s v="2.09.02.04 - Recolhimento de PIS/Cofins/CSLL - Terceiros"/>
    <m/>
    <s v="Outros Tributos"/>
    <s v="Outros Tributos"/>
  </r>
  <r>
    <s v="Jardins"/>
    <d v="2024-03-21T00:00:00"/>
    <s v="Itaú"/>
    <s v="51562-2"/>
    <s v="não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0.04"/>
    <d v="2024-03-21T00:00:00"/>
    <s v="BC"/>
    <s v="Rendimento de aplicação"/>
    <s v="Rendimento de aplicação"/>
    <s v=""/>
    <s v="ajuste"/>
    <n v="0"/>
    <n v="0.04"/>
    <n v="39192.839999999997"/>
    <s v=""/>
    <n v="0.04"/>
    <n v="0.04"/>
    <n v="0"/>
    <d v="2024-03-01T00:00:00"/>
    <m/>
    <m/>
    <s v="não"/>
    <s v="1.03.01.01 - Receita de Aplicações Financeiras"/>
    <m/>
    <s v="Rendimento Aplicações"/>
    <s v="Outras Receitas"/>
  </r>
  <r>
    <s v="Jardins"/>
    <d v="2024-03-21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44.41"/>
    <d v="2024-03-21T00:00:00"/>
    <s v="CP"/>
    <s v="Pagamento ASSOCIACAO DOS REGISTRADORES IMOBILIARIOS DE SAO PAULO"/>
    <s v="Pagamento"/>
    <s v="ASSOCIACAO DOS REGISTRADORES IMOBILIARIOS DE SAO PAULO"/>
    <s v="FAT.11044124"/>
    <n v="-44.41"/>
    <n v="0"/>
    <n v="39192.839999999997"/>
    <s v="ASSOCIACAO DOS REGISTRADORES IMOBILIARIOS DE SAO PAULO"/>
    <n v="-44.41"/>
    <n v="44.41"/>
    <n v="0"/>
    <d v="2024-03-01T00:00:00"/>
    <m/>
    <m/>
    <s v="não"/>
    <s v="2.11.01.07 - Cartório &amp; Escritura"/>
    <m/>
    <s v="Incorporação - Desp Legais, Tributos, Emolumentos"/>
    <s v="Incorporação"/>
  </r>
  <r>
    <s v="Jardins"/>
    <d v="2024-03-21T00:00:00"/>
    <s v="Itaú"/>
    <s v="51562-2"/>
    <s v="não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44.41"/>
    <d v="2024-03-21T00:00:00"/>
    <s v="CP"/>
    <s v="Pagamento ASSOCIACAO DOS REGISTRADORES IMOBILIARIOS DE SAO PAULO"/>
    <s v="Pagamento"/>
    <s v="ASSOCIACAO DOS REGISTRADORES IMOBILIARIOS DE SAO PAULO"/>
    <s v="FAT.11044124"/>
    <n v="-44.41"/>
    <n v="0"/>
    <n v="39192.839999999997"/>
    <s v="ASSOCIACAO DOS REGISTRADORES IMOBILIARIOS DE SAO PAULO"/>
    <n v="-44.41"/>
    <n v="44.41"/>
    <n v="0"/>
    <d v="2024-03-01T00:00:00"/>
    <m/>
    <m/>
    <s v="não"/>
    <s v="2.11.01.07 - Cartório &amp; Escritura"/>
    <m/>
    <s v="Incorporação - Desp Legais, Tributos, Emolumentos"/>
    <s v="Incorporação"/>
  </r>
  <r>
    <s v="Jardins"/>
    <d v="2024-03-21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44.41"/>
    <d v="2024-03-21T00:00:00"/>
    <s v="CP"/>
    <s v="Pagamento ASSOCIACAO DOS REGISTRADORES IMOBILIARIOS DE SAO PAULO"/>
    <s v="Pagamento"/>
    <s v="ASSOCIACAO DOS REGISTRADORES IMOBILIARIOS DE SAO PAULO"/>
    <s v="FAT.11059891"/>
    <n v="-44.41"/>
    <n v="0"/>
    <n v="39281.660000000003"/>
    <s v="ASSOCIACAO DOS REGISTRADORES IMOBILIARIOS DE SAO PAULO"/>
    <n v="-44.41"/>
    <n v="44.41"/>
    <n v="0"/>
    <d v="2024-03-01T00:00:00"/>
    <m/>
    <m/>
    <s v="não"/>
    <s v="2.11.01.07 - Cartório &amp; Escritura"/>
    <m/>
    <s v="Incorporação - Desp Legais, Tributos, Emolumentos"/>
    <s v="Incorporação"/>
  </r>
  <r>
    <s v="Jardins"/>
    <d v="2024-03-21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44.41"/>
    <d v="2024-03-21T00:00:00"/>
    <s v="CP"/>
    <s v="Pagamento ASSOCIACAO DOS REGISTRADORES IMOBILIARIOS DE SAO PAULO"/>
    <s v="Pagamento"/>
    <s v="ASSOCIACAO DOS REGISTRADORES IMOBILIARIOS DE SAO PAULO"/>
    <s v="FAT.11062240"/>
    <n v="-44.41"/>
    <n v="0"/>
    <n v="39237.25"/>
    <s v="ASSOCIACAO DOS REGISTRADORES IMOBILIARIOS DE SAO PAULO"/>
    <n v="-44.41"/>
    <n v="44.41"/>
    <n v="0"/>
    <d v="2024-03-01T00:00:00"/>
    <m/>
    <m/>
    <s v="não"/>
    <s v="2.11.01.07 - Cartório &amp; Escritura"/>
    <m/>
    <s v="Incorporação - Desp Legais, Tributos, Emolumentos"/>
    <s v="Incorporação"/>
  </r>
  <r>
    <s v="Jardins"/>
    <d v="2024-03-21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5000"/>
    <d v="2024-03-21T00:00:00"/>
    <s v="CP"/>
    <s v="Pagamento CLEYDE MALUF ALVES"/>
    <s v="Pagamento"/>
    <s v="CLEYDE MALUF ALVES"/>
    <s v="CT.ALUGUEL 1"/>
    <n v="-5000"/>
    <n v="0"/>
    <n v="-861823.39"/>
    <s v="CLEYDE MALUF ALVES"/>
    <n v="-5000"/>
    <n v="5000"/>
    <n v="0"/>
    <d v="2024-03-01T00:00:00"/>
    <m/>
    <m/>
    <s v="não"/>
    <s v="2.11.01.04 - Aluguel"/>
    <m/>
    <s v="Terreno - Despesas"/>
    <s v="Terreno"/>
  </r>
  <r>
    <s v="Jardins"/>
    <d v="2024-03-21T00:00:00"/>
    <s v="Itaú"/>
    <s v="51562-2"/>
    <s v="não"/>
    <s v="2 - SPE's"/>
    <s v="01/01/2023 até 16/05/2024"/>
    <s v="23 - NETCORP CONSOLACAO INCORPORACAO E EMPREENDIMENTO IMOBILIARIO SPE LTDA"/>
    <s v="51562-2 - CONSOLACAO ITAU"/>
    <n v="-13822.84"/>
    <s v="2301 - CONSOLACAO INCORPORAÇÃO"/>
    <s v="2.11.01.04 - Aluguel"/>
    <n v="5000"/>
    <d v="2024-03-21T00:00:00"/>
    <s v="CP"/>
    <s v="Pagamento CLEYDE MALUF ALVES"/>
    <s v="Pagamento"/>
    <s v="CLEYDE MALUF ALVES"/>
    <s v="CT.ALUGUEL 1"/>
    <n v="-5000"/>
    <n v="0"/>
    <n v="-861823.39"/>
    <s v="CLEYDE MALUF ALVES"/>
    <n v="-5000"/>
    <n v="5000"/>
    <n v="0"/>
    <d v="2024-03-01T00:00:00"/>
    <m/>
    <m/>
    <s v="não"/>
    <s v="2.11.01.04 - Aluguel"/>
    <m/>
    <s v="Terreno - Despesas"/>
    <s v="Terreno"/>
  </r>
  <r>
    <s v="Jardins"/>
    <d v="2024-03-21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451"/>
    <d v="2024-03-21T00:00:00"/>
    <s v="CP"/>
    <s v="Pagamento ELIANE MALUF ALVES DE LOZIER"/>
    <s v="Pagamento"/>
    <s v="ELIANE MALUF ALVES DE LOZIER"/>
    <s v="CT.ALUGUEL2"/>
    <n v="-10451"/>
    <n v="0"/>
    <n v="-878941.03"/>
    <s v="ELIANE MALUF ALVES DE LOZIER"/>
    <n v="-10451"/>
    <n v="10451"/>
    <n v="0"/>
    <d v="2024-03-01T00:00:00"/>
    <m/>
    <m/>
    <s v="não"/>
    <s v="2.11.01.04 - Aluguel"/>
    <m/>
    <s v="Terreno - Despesas"/>
    <s v="Terreno"/>
  </r>
  <r>
    <s v="Jardins"/>
    <d v="2024-03-21T00:00:00"/>
    <s v="Itaú"/>
    <s v="51562-2"/>
    <s v="não"/>
    <s v="2 - SPE's"/>
    <s v="01/01/2023 até 16/05/2024"/>
    <s v="23 - NETCORP CONSOLACAO INCORPORACAO E EMPREENDIMENTO IMOBILIARIO SPE LTDA"/>
    <s v="51562-2 - CONSOLACAO ITAU"/>
    <n v="-13822.84"/>
    <s v="2301 - CONSOLACAO INCORPORAÇÃO"/>
    <s v="2.11.01.04 - Aluguel"/>
    <n v="10451"/>
    <d v="2024-03-21T00:00:00"/>
    <s v="CP"/>
    <s v="Pagamento ELIANE MALUF ALVES DE LOZIER"/>
    <s v="Pagamento"/>
    <s v="ELIANE MALUF ALVES DE LOZIER"/>
    <s v="CT.ALUGUEL2"/>
    <n v="-10451"/>
    <n v="0"/>
    <n v="-878941.03"/>
    <s v="ELIANE MALUF ALVES DE LOZIER"/>
    <n v="-10451"/>
    <n v="10451"/>
    <n v="0"/>
    <d v="2024-03-01T00:00:00"/>
    <m/>
    <m/>
    <s v="não"/>
    <s v="2.11.01.04 - Aluguel"/>
    <m/>
    <s v="Terreno - Despesas"/>
    <s v="Terreno"/>
  </r>
  <r>
    <s v="Jardins"/>
    <d v="2024-03-21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1666.66"/>
    <d v="2024-03-21T00:00:00"/>
    <s v="CP"/>
    <s v="Pagamento MIRNA MARIA PEDRO"/>
    <s v="Pagamento"/>
    <s v="MIRNA MARIA PEDRO"/>
    <s v="CT.ITU 1478"/>
    <n v="-1666.66"/>
    <n v="0"/>
    <n v="-863490.05"/>
    <s v="MIRNA MARIA PEDRO"/>
    <n v="-1666.66"/>
    <n v="1666.66"/>
    <n v="0"/>
    <d v="2024-03-01T00:00:00"/>
    <m/>
    <m/>
    <s v="não"/>
    <s v="2.11.01.01 - Terrenista"/>
    <m/>
    <s v="Terreno - Aquisição"/>
    <s v="Terreno"/>
  </r>
  <r>
    <s v="Jardins"/>
    <d v="2024-03-21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1666.66"/>
    <d v="2024-03-21T00:00:00"/>
    <s v="CP"/>
    <s v="Pagamento MIRNA MARIA PEDRO"/>
    <s v="Pagamento"/>
    <s v="MIRNA MARIA PEDRO"/>
    <s v="CT.ITU 1478"/>
    <n v="-1666.66"/>
    <n v="0"/>
    <n v="-865156.71"/>
    <s v="MIRNA MARIA PEDRO"/>
    <n v="-1666.66"/>
    <n v="1666.66"/>
    <n v="0"/>
    <d v="2024-03-01T00:00:00"/>
    <m/>
    <m/>
    <s v="não"/>
    <s v="2.11.01.01 - Terrenista"/>
    <m/>
    <s v="Terreno - Aquisição"/>
    <s v="Terreno"/>
  </r>
  <r>
    <s v="Jardins"/>
    <d v="2024-03-21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1666.66"/>
    <d v="2024-03-21T00:00:00"/>
    <s v="CP"/>
    <s v="Pagamento MIRNA MARIA PEDRO"/>
    <s v="Pagamento"/>
    <s v="MIRNA MARIA PEDRO"/>
    <s v="CT.ITU 1478"/>
    <n v="-1666.66"/>
    <n v="0"/>
    <n v="-866823.37"/>
    <s v="MIRNA MARIA PEDRO"/>
    <n v="-1666.66"/>
    <n v="1666.66"/>
    <n v="0"/>
    <d v="2024-03-01T00:00:00"/>
    <m/>
    <m/>
    <s v="não"/>
    <s v="2.11.01.01 - Terrenista"/>
    <m/>
    <s v="Terreno - Aquisição"/>
    <s v="Terreno"/>
  </r>
  <r>
    <s v="Jardins"/>
    <d v="2024-03-21T00:00:00"/>
    <s v="Holding"/>
    <s v="Holding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1666.66"/>
    <d v="2024-03-21T00:00:00"/>
    <s v="CP"/>
    <s v="Pagamento MIRNA MARIA PEDRO"/>
    <s v="Pagamento"/>
    <s v="MIRNA MARIA PEDRO"/>
    <s v="CT.ITU 1478"/>
    <n v="-1666.66"/>
    <n v="0"/>
    <n v="-868490.03"/>
    <s v="MIRNA MARIA PEDRO"/>
    <n v="-1666.66"/>
    <n v="1666.66"/>
    <n v="0"/>
    <d v="2024-03-01T00:00:00"/>
    <m/>
    <m/>
    <s v="não"/>
    <s v="2.11.01.01 - Terrenista"/>
    <m/>
    <s v="Terreno - Aquisição"/>
    <s v="Terreno"/>
  </r>
  <r>
    <s v="Jardins"/>
    <d v="2024-03-21T00:00:00"/>
    <s v="Itaú"/>
    <s v="51562-2"/>
    <s v="não"/>
    <s v="2 - SPE's"/>
    <s v="01/01/2023 até 16/05/2024"/>
    <s v="23 - NETCORP CONSOLACAO INCORPORACAO E EMPREENDIMENTO IMOBILIARIO SPE LTDA"/>
    <s v="51562-2 - CONSOLACAO ITAU"/>
    <n v="-13822.84"/>
    <s v="2301 - CONSOLACAO INCORPORAÇÃO"/>
    <s v="2.11.01.01 - Terrenista"/>
    <n v="1666.66"/>
    <d v="2024-03-21T00:00:00"/>
    <s v="CP"/>
    <s v="Pagamento MIRNA MARIA PEDRO"/>
    <s v="Pagamento"/>
    <s v="MIRNA MARIA PEDRO"/>
    <s v="CT.ITU 1478"/>
    <n v="-1666.66"/>
    <n v="0"/>
    <n v="-863490.05"/>
    <s v="MIRNA MARIA PEDRO"/>
    <n v="-1666.66"/>
    <n v="1666.66"/>
    <n v="0"/>
    <d v="2024-03-01T00:00:00"/>
    <m/>
    <m/>
    <s v="não"/>
    <s v="2.11.01.01 - Terrenista"/>
    <m/>
    <s v="Terreno - Aquisição"/>
    <s v="Terreno"/>
  </r>
  <r>
    <s v="Jardins"/>
    <d v="2024-03-21T00:00:00"/>
    <s v="Itaú"/>
    <s v="51562-2"/>
    <s v="não"/>
    <s v="2 - SPE's"/>
    <s v="01/01/2023 até 16/05/2024"/>
    <s v="23 - NETCORP CONSOLACAO INCORPORACAO E EMPREENDIMENTO IMOBILIARIO SPE LTDA"/>
    <s v="51562-2 - CONSOLACAO ITAU"/>
    <n v="-13822.84"/>
    <s v="2301 - CONSOLACAO INCORPORAÇÃO"/>
    <s v="2.11.01.01 - Terrenista"/>
    <n v="1666.66"/>
    <d v="2024-03-21T00:00:00"/>
    <s v="CP"/>
    <s v="Pagamento MIRNA MARIA PEDRO"/>
    <s v="Pagamento"/>
    <s v="MIRNA MARIA PEDRO"/>
    <s v="CT.ITU 1478"/>
    <n v="-1666.66"/>
    <n v="0"/>
    <n v="-865156.71"/>
    <s v="MIRNA MARIA PEDRO"/>
    <n v="-1666.66"/>
    <n v="1666.66"/>
    <n v="0"/>
    <d v="2024-03-01T00:00:00"/>
    <m/>
    <m/>
    <s v="não"/>
    <s v="2.11.01.01 - Terrenista"/>
    <m/>
    <s v="Terreno - Aquisição"/>
    <s v="Terreno"/>
  </r>
  <r>
    <s v="Jardins"/>
    <d v="2024-03-21T00:00:00"/>
    <s v="Itaú"/>
    <s v="51562-2"/>
    <s v="não"/>
    <s v="2 - SPE's"/>
    <s v="01/01/2023 até 16/05/2024"/>
    <s v="23 - NETCORP CONSOLACAO INCORPORACAO E EMPREENDIMENTO IMOBILIARIO SPE LTDA"/>
    <s v="51562-2 - CONSOLACAO ITAU"/>
    <n v="-13822.84"/>
    <s v="2301 - CONSOLACAO INCORPORAÇÃO"/>
    <s v="2.11.01.01 - Terrenista"/>
    <n v="1666.66"/>
    <d v="2024-03-21T00:00:00"/>
    <s v="CP"/>
    <s v="Pagamento MIRNA MARIA PEDRO"/>
    <s v="Pagamento"/>
    <s v="MIRNA MARIA PEDRO"/>
    <s v="CT.ITU 1478"/>
    <n v="-1666.66"/>
    <n v="0"/>
    <n v="-866823.37"/>
    <s v="MIRNA MARIA PEDRO"/>
    <n v="-1666.66"/>
    <n v="1666.66"/>
    <n v="0"/>
    <d v="2024-03-01T00:00:00"/>
    <m/>
    <m/>
    <s v="não"/>
    <s v="2.11.01.01 - Terrenista"/>
    <m/>
    <s v="Terreno - Aquisição"/>
    <s v="Terreno"/>
  </r>
  <r>
    <s v="Jardins"/>
    <d v="2024-03-21T00:00:00"/>
    <s v="Itaú"/>
    <s v="51562-2"/>
    <s v="não"/>
    <s v="2 - SPE's"/>
    <s v="01/01/2023 até 16/05/2024"/>
    <s v="23 - NETCORP CONSOLACAO INCORPORACAO E EMPREENDIMENTO IMOBILIARIO SPE LTDA"/>
    <s v="51562-2 - CONSOLACAO ITAU"/>
    <n v="-13822.84"/>
    <s v="2301 - CONSOLACAO INCORPORAÇÃO"/>
    <s v="2.11.01.01 - Terrenista"/>
    <n v="1666.66"/>
    <d v="2024-03-21T00:00:00"/>
    <s v="CP"/>
    <s v="Pagamento MIRNA MARIA PEDRO"/>
    <s v="Pagamento"/>
    <s v="MIRNA MARIA PEDRO"/>
    <s v="CT.ITU 1478"/>
    <n v="-1666.66"/>
    <n v="0"/>
    <n v="-868490.03"/>
    <s v="MIRNA MARIA PEDRO"/>
    <n v="-1666.66"/>
    <n v="1666.66"/>
    <n v="0"/>
    <d v="2024-03-01T00:00:00"/>
    <m/>
    <m/>
    <s v="não"/>
    <s v="2.11.01.01 - Terrenista"/>
    <m/>
    <s v="Terreno - Aquisição"/>
    <s v="Terreno"/>
  </r>
  <r>
    <s v="Jardins"/>
    <d v="2024-03-22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130.43"/>
    <d v="2024-03-22T00:00:00"/>
    <s v="CP"/>
    <s v="Pagamento ASSOCIACAO DOS REGISTRADORES IMOBILIARIOS DE SAO PAULO"/>
    <s v="Pagamento"/>
    <s v="ASSOCIACAO DOS REGISTRADORES IMOBILIARIOS DE SAO PAULO"/>
    <s v="FAT.011079668"/>
    <n v="-130.43"/>
    <n v="0"/>
    <n v="38929.18"/>
    <s v="ASSOCIACAO DOS REGISTRADORES IMOBILIARIOS DE SAO PAULO"/>
    <n v="-130.43"/>
    <n v="130.43"/>
    <n v="0"/>
    <d v="2024-03-01T00:00:00"/>
    <m/>
    <m/>
    <s v="não"/>
    <s v="2.11.01.07 - Cartório &amp; Escritura"/>
    <m/>
    <s v="Incorporação - Desp Legais, Tributos, Emolumentos"/>
    <s v="Incorporação"/>
  </r>
  <r>
    <s v="Jardins"/>
    <d v="2024-03-22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44.41"/>
    <d v="2024-03-22T00:00:00"/>
    <s v="CP"/>
    <s v="Pagamento ASSOCIACAO DOS REGISTRADORES IMOBILIARIOS DE SAO PAULO"/>
    <s v="Pagamento"/>
    <s v="ASSOCIACAO DOS REGISTRADORES IMOBILIARIOS DE SAO PAULO"/>
    <s v="FAT.11062351"/>
    <n v="-44.41"/>
    <n v="0"/>
    <n v="39059.61"/>
    <s v="ASSOCIACAO DOS REGISTRADORES IMOBILIARIOS DE SAO PAULO"/>
    <n v="-44.41"/>
    <n v="44.41"/>
    <n v="0"/>
    <d v="2024-03-01T00:00:00"/>
    <m/>
    <m/>
    <s v="não"/>
    <s v="2.11.01.07 - Cartório &amp; Escritura"/>
    <m/>
    <s v="Incorporação - Desp Legais, Tributos, Emolumentos"/>
    <s v="Incorporação"/>
  </r>
  <r>
    <s v="Jardins"/>
    <d v="2024-03-22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44.41"/>
    <d v="2024-03-22T00:00:00"/>
    <s v="CP"/>
    <s v="Pagamento ASSOCIACAO DOS REGISTRADORES IMOBILIARIOS DE SAO PAULO"/>
    <s v="Pagamento"/>
    <s v="ASSOCIACAO DOS REGISTRADORES IMOBILIARIOS DE SAO PAULO"/>
    <s v="FAT.11068615"/>
    <n v="-44.41"/>
    <n v="0"/>
    <n v="39148.43"/>
    <s v="ASSOCIACAO DOS REGISTRADORES IMOBILIARIOS DE SAO PAULO"/>
    <n v="-44.41"/>
    <n v="44.41"/>
    <n v="0"/>
    <d v="2024-03-01T00:00:00"/>
    <m/>
    <m/>
    <s v="não"/>
    <s v="2.11.01.07 - Cartório &amp; Escritura"/>
    <m/>
    <s v="Incorporação - Desp Legais, Tributos, Emolumentos"/>
    <s v="Incorporação"/>
  </r>
  <r>
    <s v="Jardins"/>
    <d v="2024-03-22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44.41"/>
    <d v="2024-03-22T00:00:00"/>
    <s v="CP"/>
    <s v="Pagamento ASSOCIACAO DOS REGISTRADORES IMOBILIARIOS DE SAO PAULO"/>
    <s v="Pagamento"/>
    <s v="ASSOCIACAO DOS REGISTRADORES IMOBILIARIOS DE SAO PAULO"/>
    <s v="FAT.11068657"/>
    <n v="-44.41"/>
    <n v="0"/>
    <n v="39104.019999999997"/>
    <s v="ASSOCIACAO DOS REGISTRADORES IMOBILIARIOS DE SAO PAULO"/>
    <n v="-44.41"/>
    <n v="44.41"/>
    <n v="0"/>
    <d v="2024-03-01T00:00:00"/>
    <m/>
    <m/>
    <s v="não"/>
    <s v="2.11.01.07 - Cartório &amp; Escritura"/>
    <m/>
    <s v="Incorporação - Desp Legais, Tributos, Emolumentos"/>
    <s v="Incorporação"/>
  </r>
  <r>
    <s v="Jardins"/>
    <d v="2024-03-25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44.41"/>
    <d v="2024-03-25T00:00:00"/>
    <s v="CP"/>
    <s v="Pagamento ASSOCIACAO DOS REGISTRADORES IMOBILIARIOS DE SAO PAULO"/>
    <s v="Pagamento"/>
    <s v="ASSOCIACAO DOS REGISTRADORES IMOBILIARIOS DE SAO PAULO"/>
    <s v="FAT.11062388"/>
    <n v="-44.41"/>
    <n v="0"/>
    <n v="38884.769999999997"/>
    <s v="ASSOCIACAO DOS REGISTRADORES IMOBILIARIOS DE SAO PAULO"/>
    <n v="-44.41"/>
    <n v="44.41"/>
    <n v="0"/>
    <d v="2024-03-01T00:00:00"/>
    <m/>
    <m/>
    <s v="não"/>
    <s v="2.11.01.07 - Cartório &amp; Escritura"/>
    <m/>
    <s v="Incorporação - Desp Legais, Tributos, Emolumentos"/>
    <s v="Incorporação"/>
  </r>
  <r>
    <s v="Jardins"/>
    <d v="2024-03-26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1.01.09 - Custos com Cartórios e Escritura"/>
    <n v="22.91"/>
    <d v="2024-03-26T00:00:00"/>
    <s v="CP"/>
    <s v="Pagamento ASSOCIACAO DOS REGISTRADORES IMOBILIARIOS DE SAO PAULO"/>
    <s v="Pagamento"/>
    <s v="ASSOCIACAO DOS REGISTRADORES IMOBILIARIOS DE SAO PAULO"/>
    <s v="FAT.11111301"/>
    <n v="-22.91"/>
    <n v="0"/>
    <n v="38795.93"/>
    <s v="ASSOCIACAO DOS REGISTRADORES IMOBILIARIOS DE SAO PAULO"/>
    <n v="-22.91"/>
    <n v="22.91"/>
    <n v="0"/>
    <d v="2024-03-01T00:00:00"/>
    <m/>
    <m/>
    <s v="não"/>
    <s v="2.01.01.09 - Custos com Cartórios e Escritura"/>
    <m/>
    <s v="Terreno - Taxas e Emolumentos"/>
    <s v="Terreno"/>
  </r>
  <r>
    <s v="Jardins"/>
    <d v="2024-03-26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1.01.09 - Custos com Cartórios e Escritura"/>
    <n v="65.930000000000007"/>
    <d v="2024-03-26T00:00:00"/>
    <s v="CP"/>
    <s v="Pagamento ASSOCIACAO DOS REGISTRADORES IMOBILIARIOS DE SAO PAULO"/>
    <s v="Pagamento"/>
    <s v="ASSOCIACAO DOS REGISTRADORES IMOBILIARIOS DE SAO PAULO"/>
    <s v="FAT.11112656"/>
    <n v="-65.930000000000007"/>
    <n v="0"/>
    <n v="38818.839999999997"/>
    <s v="ASSOCIACAO DOS REGISTRADORES IMOBILIARIOS DE SAO PAULO"/>
    <n v="-65.930000000000007"/>
    <n v="65.930000000000007"/>
    <n v="0"/>
    <d v="2024-03-01T00:00:00"/>
    <m/>
    <m/>
    <s v="não"/>
    <s v="2.01.01.09 - Custos com Cartórios e Escritura"/>
    <m/>
    <s v="Terreno - Taxas e Emolumentos"/>
    <s v="Terreno"/>
  </r>
  <r>
    <s v="Jardins"/>
    <d v="2024-03-28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86.08"/>
    <d v="2024-03-28T00:00:00"/>
    <s v="CP"/>
    <s v="Pagamento 13 CARTORIO DE REGISTRO CIVIL DO BUTANTA"/>
    <s v="Pagamento"/>
    <s v="13 CARTORIO DE REGISTRO CIVIL DO BUTANTA"/>
    <s v="FAT.280324."/>
    <n v="-86.08"/>
    <n v="0"/>
    <n v="-11316.1"/>
    <s v="13 CARTORIO DE REGISTRO CIVIL DO BUTANTA"/>
    <n v="-86.08"/>
    <n v="86.08"/>
    <n v="0"/>
    <d v="2024-03-01T00:00:00"/>
    <m/>
    <m/>
    <s v="não"/>
    <s v="2.11.01.07 - Cartório &amp; Escritura"/>
    <m/>
    <s v="Incorporação - Desp Legais, Tributos, Emolumentos"/>
    <s v="Incorporação"/>
  </r>
  <r>
    <s v="Jardins"/>
    <d v="2024-03-28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1.01.09 - Custos com Cartórios e Escritura"/>
    <n v="65.930000000000007"/>
    <d v="2024-03-28T00:00:00"/>
    <s v="CP"/>
    <s v="Pagamento ASSOCIACAO DOS REGISTRADORES IMOBILIARIOS DE SAO PAULO"/>
    <s v="Pagamento"/>
    <s v="ASSOCIACAO DOS REGISTRADORES IMOBILIARIOS DE SAO PAULO"/>
    <s v="FAT.11133101"/>
    <n v="-65.930000000000007"/>
    <n v="0"/>
    <n v="55595.06"/>
    <s v="ASSOCIACAO DOS REGISTRADORES IMOBILIARIOS DE SAO PAULO"/>
    <n v="-65.930000000000007"/>
    <n v="65.930000000000007"/>
    <n v="0"/>
    <d v="2024-03-01T00:00:00"/>
    <m/>
    <m/>
    <s v="não"/>
    <s v="2.01.01.09 - Custos com Cartórios e Escritura"/>
    <m/>
    <s v="Terreno - Taxas e Emolumentos"/>
    <s v="Terreno"/>
  </r>
  <r>
    <s v="Jardins"/>
    <d v="2024-03-28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22.91"/>
    <d v="2024-03-28T00:00:00"/>
    <s v="CP"/>
    <s v="Pagamento ASSOCIACAO DOS REGISTRADORES IMOBILIARIOS DE SAO PAULO"/>
    <s v="Pagamento"/>
    <s v="ASSOCIACAO DOS REGISTRADORES IMOBILIARIOS DE SAO PAULO"/>
    <s v="FAT.11133132"/>
    <n v="-22.91"/>
    <n v="0"/>
    <n v="55660.99"/>
    <s v="ASSOCIACAO DOS REGISTRADORES IMOBILIARIOS DE SAO PAULO"/>
    <n v="-22.91"/>
    <n v="22.91"/>
    <n v="0"/>
    <d v="2024-03-01T00:00:00"/>
    <m/>
    <m/>
    <s v="não"/>
    <s v="2.11.01.07 - Cartório &amp; Escritura"/>
    <m/>
    <s v="Incorporação - Desp Legais, Tributos, Emolumentos"/>
    <s v="Incorporação"/>
  </r>
  <r>
    <s v="Jardins"/>
    <d v="2024-03-28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86.08"/>
    <d v="2024-03-28T00:00:00"/>
    <s v="CP"/>
    <s v="Pagamento DECIMO QUARTO TABELIONATO DE NOTAS"/>
    <s v="Pagamento"/>
    <s v="DECIMO QUARTO TABELIONATO DE NOTAS"/>
    <s v="FAT.280324"/>
    <n v="-86.08"/>
    <n v="0"/>
    <n v="-11230.02"/>
    <s v="DECIMO QUARTO TABELIONATO DE NOTAS"/>
    <n v="-86.08"/>
    <n v="86.08"/>
    <n v="0"/>
    <d v="2024-03-01T00:00:00"/>
    <m/>
    <m/>
    <s v="não"/>
    <s v="2.11.01.07 - Cartório &amp; Escritura"/>
    <m/>
    <s v="Incorporação - Desp Legais, Tributos, Emolumentos"/>
    <s v="Incorporação"/>
  </r>
  <r>
    <s v="Jardins"/>
    <d v="2024-03-28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1.23 - Coordenação e Compatibilização"/>
    <n v="3750"/>
    <d v="2024-03-28T00:00:00"/>
    <s v="CP"/>
    <s v="Pagamento ESTUDIO FAVO ARQUITETURA LTDA"/>
    <s v="Pagamento"/>
    <s v="ESTUDIO FAVO ARQUITETURA LTDA"/>
    <s v="NFSE.001213"/>
    <n v="-3750"/>
    <n v="0"/>
    <n v="-11143.94"/>
    <s v="ESTUDIO FAVO ARQUITETURA LTDA"/>
    <n v="-3750"/>
    <n v="3750"/>
    <n v="0"/>
    <d v="2024-03-01T00:00:00"/>
    <m/>
    <m/>
    <s v="não"/>
    <s v="2.13.01.23 - Coordenação e Compatibilização"/>
    <m/>
    <s v="Incorporação - Projetos"/>
    <s v="Incorporação"/>
  </r>
  <r>
    <s v="Jardins"/>
    <d v="2024-03-28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4 - Aluguel"/>
    <n v="35000"/>
    <d v="2024-03-28T00:00:00"/>
    <s v="CP"/>
    <s v="Pagamento FRAMA COMERCIO DE MATERIAIS PARA CONSTRUCAO EIRELI"/>
    <s v="Pagamento"/>
    <s v="FRAMA COMERCIO DE MATERIAIS PARA CONSTRUCAO EIRELI"/>
    <s v="REC.ALUGUEL"/>
    <n v="-35000"/>
    <n v="0"/>
    <n v="3795.93"/>
    <s v="FRAMA COMERCIO DE MATERIAIS PARA CONSTRUCAO EIRELI"/>
    <n v="-35000"/>
    <n v="35000"/>
    <n v="0"/>
    <d v="2024-03-01T00:00:00"/>
    <m/>
    <m/>
    <s v="não"/>
    <s v="2.11.01.04 - Aluguel"/>
    <m/>
    <s v="Terreno - Despesas"/>
    <s v="Terreno"/>
  </r>
  <r>
    <s v="Jardins"/>
    <d v="2024-03-28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4.03.07 - Despesas com Cartórios e Legalizações"/>
    <n v="2000"/>
    <d v="2024-03-28T00:00:00"/>
    <s v="CP"/>
    <s v="Pagamento MAURICIA ALBUQUERQUE MACEDO ME"/>
    <s v="Pagamento"/>
    <s v="MAURICIA ALBUQUERQUE MACEDO ME"/>
    <s v="NFSE.000405"/>
    <n v="-2000"/>
    <n v="0"/>
    <n v="-14316.1"/>
    <s v="MAURICIA ALBUQUERQUE MACEDO ME"/>
    <n v="-2000"/>
    <n v="2000"/>
    <n v="0"/>
    <d v="2024-03-01T00:00:00"/>
    <m/>
    <m/>
    <s v="não"/>
    <s v="2.04.03.07 - Despesas com Cartórios e Legalizações"/>
    <m/>
    <s v="Incorporação - Desp Legais, Tributos, Emolumentos"/>
    <s v="Incorporação"/>
  </r>
  <r>
    <s v="Jardins"/>
    <d v="2024-03-28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4.03.07 - Despesas com Cartórios e Legalizações"/>
    <n v="1000"/>
    <d v="2024-03-28T00:00:00"/>
    <s v="CP"/>
    <s v="Pagamento MAURICIA ALBUQUERQUE MACEDO ME"/>
    <s v="Pagamento"/>
    <s v="MAURICIA ALBUQUERQUE MACEDO ME"/>
    <s v="NFSE.000408"/>
    <n v="-1000"/>
    <n v="0"/>
    <n v="-12316.1"/>
    <s v="MAURICIA ALBUQUERQUE MACEDO ME"/>
    <n v="-1000"/>
    <n v="1000"/>
    <n v="0"/>
    <d v="2024-03-01T00:00:00"/>
    <m/>
    <m/>
    <s v="não"/>
    <s v="2.04.03.07 - Despesas com Cartórios e Legalizações"/>
    <m/>
    <s v="Incorporação - Desp Legais, Tributos, Emolumentos"/>
    <s v="Incorporação"/>
  </r>
  <r>
    <s v="Jardins"/>
    <d v="2024-03-28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1.16 - Instalações"/>
    <n v="11900"/>
    <d v="2024-03-28T00:00:00"/>
    <s v="CP"/>
    <s v="Pagamento REWALD ENGENHARIA LTDA"/>
    <s v="Pagamento"/>
    <s v="REWALD ENGENHARIA LTDA"/>
    <s v="NFSE.003688"/>
    <n v="-11900"/>
    <n v="0"/>
    <n v="-8104.07"/>
    <s v="REWALD ENGENHARIA LTDA"/>
    <n v="-11900"/>
    <n v="11900"/>
    <n v="0"/>
    <d v="2024-03-01T00:00:00"/>
    <m/>
    <m/>
    <s v="não"/>
    <s v="2.13.01.16 - Instalações"/>
    <m/>
    <s v="Incorporação - Projetos"/>
    <s v="Incorporação"/>
  </r>
  <r>
    <s v="Jardins"/>
    <d v="2024-03-28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1 - (-) Retenção de IR - Terceiros"/>
    <n v="178.5"/>
    <d v="2024-03-28T00:00:00"/>
    <s v="CP"/>
    <s v="Retenção impostos IR 1708 / REWALD ENGENHARIA LTDA"/>
    <s v="Retenção impostos"/>
    <s v="IR 1708 / REWALD ENGENHARIA LTDA"/>
    <s v="NFSE.003688"/>
    <n v="0"/>
    <n v="178.5"/>
    <n v="-7925.57"/>
    <s v="REWALD ENGENHARIA LTDA"/>
    <n v="178.5"/>
    <n v="178.5"/>
    <n v="0"/>
    <d v="2024-03-01T00:00:00"/>
    <m/>
    <m/>
    <s v="não"/>
    <s v="2.09.01.01 - (-) Retenção de IR - Terceiros"/>
    <m/>
    <s v="Incorporação - Projetos"/>
    <s v="Incorporação"/>
  </r>
  <r>
    <s v="Jardins"/>
    <d v="2024-03-28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4 - (-) Retenção de PIS/Cofins/CSLL - Terceiros"/>
    <n v="531.63"/>
    <d v="2024-03-28T00:00:00"/>
    <s v="CP"/>
    <s v="Retenção impostos CSRF / REWALD ENGENHARIA LTDA"/>
    <s v="Retenção impostos"/>
    <s v="CSRF / REWALD ENGENHARIA LTDA"/>
    <s v="NFSE.003688"/>
    <n v="0"/>
    <n v="531.63"/>
    <n v="-7393.94"/>
    <s v="REWALD ENGENHARIA LTDA"/>
    <n v="531.63"/>
    <n v="531.63"/>
    <n v="0"/>
    <d v="2024-03-01T00:00:00"/>
    <m/>
    <m/>
    <s v="não"/>
    <s v="2.09.01.04 - (-) Retenção de PIS/Cofins/CSLL - Terceiros"/>
    <m/>
    <s v="Incorporação - Projetos"/>
    <s v="Incorporação"/>
  </r>
  <r>
    <s v="Jardins"/>
    <d v="2024-03-28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5.01.01 - Entradas de Aportes de Sócios / Investidores"/>
    <n v="70000"/>
    <d v="2024-03-28T00:00:00"/>
    <s v="BC"/>
    <s v="Recebimento TED 237.3396.NC H E E P"/>
    <s v="Recebimento"/>
    <s v="TED 237.3396.NC H E E P"/>
    <s v="APOR.2803"/>
    <n v="0"/>
    <n v="70000"/>
    <n v="55683.9"/>
    <s v="TED 237.3396.NC H E E P"/>
    <n v="70000"/>
    <n v="70000"/>
    <n v="0"/>
    <d v="2024-03-01T00:00:00"/>
    <m/>
    <m/>
    <s v="não"/>
    <s v="1.05.01.01 - Entradas de Aportes de Sócios / Investidores"/>
    <m/>
    <s v="Crédito - NC Holding"/>
    <s v="Aportes"/>
  </r>
  <r>
    <s v="Jardins"/>
    <d v="2024-04-02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1109.54"/>
    <d v="2024-04-02T00:00:00"/>
    <s v="CP"/>
    <s v="Pagamento 13 OFICIAL DE REGISTRO DE IMOVEIS DA CAPITAL"/>
    <s v="Pagamento"/>
    <s v="13 OFICIAL DE REGISTRO DE IMOVEIS DA CAPITAL"/>
    <s v="FAT.63044824"/>
    <n v="-1109.54"/>
    <n v="0"/>
    <n v="54485.52"/>
    <s v="13 OFICIAL DE REGISTRO DE IMOVEIS DA CAPITAL"/>
    <n v="-1109.54"/>
    <n v="1109.54"/>
    <n v="0"/>
    <d v="2024-04-01T00:00:00"/>
    <m/>
    <n v="7"/>
    <s v="sim"/>
    <s v="2.11.01.07 - Cartório &amp; Escritura"/>
    <s v="DESPESAS COM CARTORIOS"/>
    <s v="Incorporação - Desp Legais, Tributos, Emolumentos"/>
    <s v="Incorporação"/>
  </r>
  <r>
    <s v="Jardins"/>
    <d v="2024-04-02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20.01.07 - Tarifas Bancarias"/>
    <n v="2.7"/>
    <d v="2024-04-02T00:00:00"/>
    <s v="CX"/>
    <s v="Pag. tarifa TED TAR C/C SISPAG"/>
    <s v="Pag. tarifa conta"/>
    <s v="AR C/C SISPAG"/>
    <s v="TAR.20240402003"/>
    <n v="-2.7"/>
    <n v="0"/>
    <n v="4916088.51"/>
    <s v="AR C/C SISPAG"/>
    <n v="-2.7"/>
    <n v="2.7"/>
    <n v="0"/>
    <d v="2024-04-01T00:00:00"/>
    <m/>
    <m/>
    <s v="não"/>
    <s v="2.20.01.07 - Tarifas Bancarias"/>
    <m/>
    <s v="Tarifas / Taxas"/>
    <s v="Desp Financeiras"/>
  </r>
  <r>
    <s v="Jardins"/>
    <d v="2024-04-02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20.01.07 - Tarifas Bancarias"/>
    <n v="49.92"/>
    <d v="2024-04-02T00:00:00"/>
    <s v="CX"/>
    <s v="Pag. tarifa TED TAR TED SISPAG"/>
    <s v="Pag. tarifa conta"/>
    <s v="AR TED SISPAG"/>
    <s v="TAR.20240402004"/>
    <n v="-49.92"/>
    <n v="0"/>
    <n v="4916038.59"/>
    <s v="AR TED SISPAG"/>
    <n v="-49.92"/>
    <n v="49.92"/>
    <n v="0"/>
    <d v="2024-04-01T00:00:00"/>
    <m/>
    <m/>
    <s v="não"/>
    <s v="2.20.01.07 - Tarifas Bancarias"/>
    <m/>
    <s v="Tarifas / Taxas"/>
    <s v="Desp Financeiras"/>
  </r>
  <r>
    <s v="Jardins"/>
    <d v="2024-04-02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22.91"/>
    <d v="2024-04-02T00:00:00"/>
    <s v="CP"/>
    <s v="Pagamento ASSOCIACAO DOS REGISTRADORES IMOBILIARIOS DE SAO PAULO"/>
    <s v="Pagamento"/>
    <s v="ASSOCIACAO DOS REGISTRADORES IMOBILIARIOS DE SAO PAULO"/>
    <s v="FAT.11169857"/>
    <n v="-22.91"/>
    <n v="0"/>
    <n v="54462.61"/>
    <s v="ASSOCIACAO DOS REGISTRADORES IMOBILIARIOS DE SAO PAULO"/>
    <n v="-22.91"/>
    <n v="22.91"/>
    <n v="0"/>
    <d v="2024-04-01T00:00:00"/>
    <m/>
    <n v="94"/>
    <s v="sim"/>
    <s v="2.11.01.07 - Cartório &amp; Escritura"/>
    <s v="DESPESAS COM CARTORIOS"/>
    <s v="Incorporação - Desp Legais, Tributos, Emolumentos"/>
    <s v="Incorporação"/>
  </r>
  <r>
    <s v="Jardins"/>
    <d v="2024-04-02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5.01.01 - Entradas de Aportes de Sócios / Investidores"/>
    <n v="4861628.5999999996"/>
    <d v="2024-04-02T00:00:00"/>
    <s v="CR"/>
    <s v="Recebimento NC HOLDING EMPREENDIMENTOS E PARTICIPACOES LTDA"/>
    <s v="Recebimento"/>
    <s v="NC HOLDING EMPREENDIMENTOS E PARTICIPACOES LTDA"/>
    <s v="APOR.APORTE 020424"/>
    <n v="0"/>
    <n v="4861628.5999999996"/>
    <n v="4916091.21"/>
    <s v="NC HOLDING EMPREENDIMENTOS E PARTICIPACOES LTDA"/>
    <n v="4861628.5999999996"/>
    <n v="4861628.5999999996"/>
    <n v="0"/>
    <d v="2024-04-01T00:00:00"/>
    <m/>
    <m/>
    <s v="não"/>
    <s v="1.05.01.01 - Entradas de Aportes de Sócios / Investidores"/>
    <m/>
    <s v="Crédito - NC Holding"/>
    <s v="Aportes"/>
  </r>
  <r>
    <s v="Jardins"/>
    <d v="2024-04-02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20.01.07 - Tarifas Bancarias"/>
    <n v="73"/>
    <d v="2024-04-02T00:00:00"/>
    <s v="CX"/>
    <s v="Pag. tarifa conta TAR MANUT CONTA 03/24"/>
    <s v="Pag. tarifa conta"/>
    <s v="TAR MANUT CONTA 03/24"/>
    <s v="TAR.20240402006"/>
    <n v="-73"/>
    <n v="0"/>
    <n v="4915965.59"/>
    <s v="TAR MANUT CONTA 03/24"/>
    <n v="-73"/>
    <n v="73"/>
    <n v="0"/>
    <d v="2024-04-01T00:00:00"/>
    <m/>
    <m/>
    <s v="não"/>
    <s v="2.20.01.07 - Tarifas Bancarias"/>
    <m/>
    <s v="Tarifas / Taxas"/>
    <s v="Desp Financeiras"/>
  </r>
  <r>
    <s v="Jardins"/>
    <d v="2024-04-02T00:00:00"/>
    <s v="Itaú"/>
    <s v="51562-2"/>
    <s v="não"/>
    <s v="2 - SPE's"/>
    <s v="01/01/2023 até 16/05/2024"/>
    <s v="23 - NETCORP CONSOLACAO INCORPORACAO E EMPREENDIMENTO IMOBILIARIO SPE LTDA"/>
    <s v="51562-2 - CONSOLACAO ITAU"/>
    <n v="0"/>
    <s v="2301 - CONSOLACAO INCORPORAÇÃO"/>
    <s v="2.20.01.07 - Tarifas Bancarias"/>
    <n v="1.5"/>
    <d v="2024-04-02T00:00:00"/>
    <s v="CX"/>
    <s v="Pag. tarifa TAR PIX PGTO TRANSF"/>
    <s v="Pag. tarifa conta"/>
    <s v="TAR PIX PGTO TRANSF"/>
    <s v="ajuste"/>
    <n v="-1.5"/>
    <n v="0"/>
    <n v="4915965.59"/>
    <s v="TAR PIX PGTO TRANSF"/>
    <n v="-1.5"/>
    <n v="1.5"/>
    <n v="0"/>
    <d v="2024-04-01T00:00:00"/>
    <m/>
    <m/>
    <s v="não"/>
    <s v="2.20.01.07 - Tarifas Bancarias"/>
    <m/>
    <s v="Tarifas / Taxas"/>
    <s v="Desp Financeiras"/>
  </r>
  <r>
    <s v="Jardins"/>
    <d v="2024-04-02T00:00:00"/>
    <s v="Itaú Centralizadora"/>
    <s v="18593-7"/>
    <s v="não"/>
    <s v="2  SPE's"/>
    <s v="01/02/2024 até 31/05/2024"/>
    <s v="COMPANHIA PROV DE SECURITIZACA"/>
    <s v="18593-7 - Centralizadora"/>
    <n v="0"/>
    <m/>
    <s v="-"/>
    <n v="3546709"/>
    <d v="2024-04-02T00:00:00"/>
    <m/>
    <s v="DI  APLICACAO CDB"/>
    <s v="Extrato Bancário"/>
    <s v="DI  APLICACAO CDB"/>
    <m/>
    <n v="-3546709"/>
    <n v="0"/>
    <m/>
    <s v="DI  APLICACAO CDB"/>
    <n v="-3546709"/>
    <n v="3546709"/>
    <n v="0"/>
    <d v="2024-04-01T00:00:00"/>
    <m/>
    <m/>
    <m/>
    <s v="-"/>
    <m/>
    <s v="Aplicação / Resgate"/>
    <s v="Aplicação / Resgate"/>
  </r>
  <r>
    <s v="Jardins"/>
    <d v="2024-04-02T00:00:00"/>
    <s v="Itaú Centralizadora"/>
    <s v="18593-7"/>
    <s v="não"/>
    <s v="2  SPE's"/>
    <s v="01/02/2024 até 31/05/2024"/>
    <s v="COMPANHIA PROV DE SECURITIZACA"/>
    <s v="18593-7 - Centralizadora"/>
    <n v="0"/>
    <m/>
    <s v="-"/>
    <n v="6104000"/>
    <d v="2024-04-02T00:00:00"/>
    <m/>
    <s v="DI  APLICACAO CDB"/>
    <s v="Extrato Bancário"/>
    <s v="DI  APLICACAO CDB"/>
    <m/>
    <n v="-6104000"/>
    <n v="0"/>
    <m/>
    <s v="DI  APLICACAO CDB"/>
    <n v="-6104000"/>
    <n v="6104000"/>
    <n v="0"/>
    <d v="2024-04-01T00:00:00"/>
    <m/>
    <m/>
    <m/>
    <s v="-"/>
    <m/>
    <s v="Aplicação / Resgate"/>
    <s v="Aplicação / Resgate"/>
  </r>
  <r>
    <s v="Jardins"/>
    <d v="2024-04-02T00:00:00"/>
    <s v="Itaú Centralizadora"/>
    <s v="18593-7"/>
    <s v="não"/>
    <s v="2  SPE's"/>
    <s v="01/02/2024 até 31/05/2024"/>
    <s v="COMPANHIA PROV DE SECURITIZACA"/>
    <s v="18593-7 - Centralizadora"/>
    <n v="0"/>
    <m/>
    <s v="-"/>
    <n v="4400956"/>
    <d v="2024-04-02T00:00:00"/>
    <m/>
    <s v="DI  APLICACAO CDB"/>
    <s v="Extrato Bancário"/>
    <s v="DI  APLICACAO CDB"/>
    <m/>
    <n v="-4400956"/>
    <n v="0"/>
    <m/>
    <s v="DI  APLICACAO CDB"/>
    <n v="-4400956"/>
    <n v="4400956"/>
    <n v="0"/>
    <d v="2024-04-01T00:00:00"/>
    <m/>
    <m/>
    <m/>
    <s v="-"/>
    <m/>
    <s v="Aplicação / Resgate"/>
    <s v="Aplicação / Resgate"/>
  </r>
  <r>
    <s v="Jardins"/>
    <d v="2024-04-02T00:00:00"/>
    <s v="Itaú Centralizadora"/>
    <s v="18593-7"/>
    <s v="não"/>
    <s v="2  SPE's"/>
    <s v="01/02/2024 até 31/05/2024"/>
    <s v="COMPANHIA PROV DE SECURITIZACA"/>
    <s v="18593-7 - Centralizadora"/>
    <n v="0"/>
    <m/>
    <s v="-"/>
    <n v="100000"/>
    <d v="2024-04-02T00:00:00"/>
    <m/>
    <s v="DI  APLICACAO CDB"/>
    <s v="Extrato Bancário"/>
    <s v="DI  APLICACAO CDB"/>
    <m/>
    <n v="-100000"/>
    <n v="0"/>
    <m/>
    <s v="DI  APLICACAO CDB"/>
    <n v="-100000"/>
    <n v="100000"/>
    <n v="0"/>
    <d v="2024-04-01T00:00:00"/>
    <m/>
    <m/>
    <m/>
    <s v="-"/>
    <m/>
    <s v="Aplicação / Resgate"/>
    <s v="Aplicação / Resgate"/>
  </r>
  <r>
    <s v="Jardins"/>
    <d v="2024-04-02T00:00:00"/>
    <s v="Itaú Centralizadora"/>
    <s v="18593-7"/>
    <s v="não"/>
    <s v="2  SPE's"/>
    <s v="01/02/2024 até 31/05/2024"/>
    <s v="COMPANHIA PROV DE SECURITIZACA"/>
    <s v="18593-7 - Centralizadora"/>
    <n v="0"/>
    <m/>
    <s v="-"/>
    <n v="31504944"/>
    <d v="2024-04-02T00:00:00"/>
    <m/>
    <s v="PLU APLICACAO CDB"/>
    <s v="Extrato Bancário"/>
    <s v="PLU APLICACAO CDB"/>
    <m/>
    <n v="-31504944"/>
    <n v="0"/>
    <m/>
    <s v="PLU APLICACAO CDB"/>
    <n v="-31504944"/>
    <n v="31504944"/>
    <n v="0"/>
    <d v="2024-04-01T00:00:00"/>
    <m/>
    <m/>
    <m/>
    <s v="-"/>
    <m/>
    <s v="Aplicação / Resgate"/>
    <s v="Aplicação / Resgate"/>
  </r>
  <r>
    <s v="Jardins"/>
    <d v="2024-04-02T00:00:00"/>
    <s v="Itaú Centralizadora"/>
    <s v="18593-7"/>
    <s v="não"/>
    <s v="2  SPE's"/>
    <s v="01/02/2024 até 31/05/2024"/>
    <s v="COMPANHIA PROV DE SECURITIZACA"/>
    <s v="18593-7 - Centralizadora"/>
    <n v="0"/>
    <m/>
    <s v="-"/>
    <n v="46054000"/>
    <d v="2024-04-02T00:00:00"/>
    <m/>
    <s v="CERT RECEBIVEIS IMOBIL"/>
    <s v="Extrato Bancário"/>
    <s v="CERT RECEBIVEIS IMOBIL"/>
    <m/>
    <n v="0"/>
    <n v="46054000"/>
    <m/>
    <s v="CERT RECEBIVEIS IMOBIL"/>
    <n v="46054000"/>
    <n v="46054000"/>
    <n v="0"/>
    <d v="2024-04-01T00:00:00"/>
    <m/>
    <m/>
    <m/>
    <s v="-"/>
    <m/>
    <s v="CRI - Emissão"/>
    <s v="CRI - Emissão"/>
  </r>
  <r>
    <s v="Jardins"/>
    <d v="2024-04-02T00:00:00"/>
    <s v="Itaú Centralizadora"/>
    <s v="18593-7"/>
    <s v="não"/>
    <s v="2  SPE's"/>
    <s v="01/02/2024 até 31/05/2024"/>
    <s v="COMPANHIA PROV DE SECURITIZACA"/>
    <s v="18593-7 - Centralizadora"/>
    <n v="0"/>
    <m/>
    <s v="-"/>
    <n v="397317"/>
    <d v="2024-04-02T00:00:00"/>
    <m/>
    <s v="APL APLIC AUT MAIS"/>
    <s v="Extrato Bancário"/>
    <s v="APL APLIC AUT MAIS"/>
    <m/>
    <n v="-397317"/>
    <n v="0"/>
    <m/>
    <s v="APL APLIC AUT MAIS"/>
    <n v="-397317"/>
    <n v="397317"/>
    <n v="0"/>
    <d v="2024-04-01T00:00:00"/>
    <m/>
    <m/>
    <m/>
    <s v="-"/>
    <m/>
    <s v="Aplicação / Resgate"/>
    <s v="Aplicação / Resgate"/>
  </r>
  <r>
    <s v="Jardins"/>
    <d v="2024-04-02T00:00:00"/>
    <s v="Itaú Centralizadora"/>
    <s v="18593-7"/>
    <s v="não"/>
    <s v="2  SPE's"/>
    <s v="01/02/2024 até 31/05/2024"/>
    <s v="COMPANHIA PROV DE SECURITIZACA"/>
    <s v="18593-7 - Centralizadora"/>
    <n v="0"/>
    <m/>
    <s v="-"/>
    <n v="73"/>
    <d v="2024-04-02T00:00:00"/>
    <m/>
    <s v="TAR MANUT CONTA 02/24"/>
    <s v="Extrato Bancário"/>
    <s v="TAR MANUT CONTA 02/24"/>
    <m/>
    <n v="-73"/>
    <n v="0"/>
    <m/>
    <s v="TAR MANUT CONTA 02/24"/>
    <n v="-73"/>
    <n v="73"/>
    <n v="0"/>
    <d v="2024-04-01T00:00:00"/>
    <m/>
    <m/>
    <m/>
    <s v="-"/>
    <m/>
    <s v="Tarifas / Taxas"/>
    <s v="Desp Financeiras"/>
  </r>
  <r>
    <s v="Jardins"/>
    <d v="2024-04-03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2.07 - Taxas Municipalidades"/>
    <n v="845"/>
    <d v="2024-04-03T00:00:00"/>
    <s v="CP"/>
    <s v="Pagamento PREFEITURA DA CIDADE DE SÃO PAULO - DAMSP"/>
    <s v="Pagamento"/>
    <s v="PREFEITURA DA CIDADE DE SÃO PAULO - DAMSP"/>
    <s v="FAT.48942024000035"/>
    <n v="-845"/>
    <n v="0"/>
    <n v="4013670.83"/>
    <s v="PREFEITURA DA CIDADE DE SÃO PAULO - DAMSP"/>
    <n v="-845"/>
    <n v="845"/>
    <n v="0"/>
    <d v="2024-04-01T00:00:00"/>
    <m/>
    <n v="93"/>
    <s v="sim"/>
    <s v="2.13.02.07 - Taxas Municipalidades"/>
    <s v="TAXAS DE MUNICIPALIDADES"/>
    <s v="Incorporação - Desp Legais, Tributos, Emolumentos"/>
    <s v="Incorporação"/>
  </r>
  <r>
    <s v="Jardins"/>
    <d v="2024-04-03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377475.45"/>
    <d v="2024-04-03T00:00:00"/>
    <s v="CP"/>
    <s v="Pagamento PREFEITURA DA CIDADE DE SÃO PAULO - DAMSP"/>
    <s v="Pagamento"/>
    <s v="PREFEITURA DA CIDADE DE SÃO PAULO - DAMSP"/>
    <s v="FAT.552211915"/>
    <n v="-377475.45"/>
    <n v="0"/>
    <n v="4113894.31"/>
    <s v="PREFEITURA DA CIDADE DE SÃO PAULO - DAMSP"/>
    <n v="-377475.45"/>
    <n v="377475.45"/>
    <n v="0"/>
    <d v="2024-04-01T00:00:00"/>
    <m/>
    <n v="18"/>
    <s v="sim"/>
    <s v="2.11.01.06 - ITBI"/>
    <s v="ITBI"/>
    <s v="Terreno - ITBI"/>
    <s v="Terreno"/>
  </r>
  <r>
    <s v="Jardins"/>
    <d v="2024-04-03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18540.62"/>
    <d v="2024-04-03T00:00:00"/>
    <s v="CP"/>
    <s v="Pagamento PREFEITURA DA CIDADE DE SÃO PAULO - DAMSP"/>
    <s v="Pagamento"/>
    <s v="PREFEITURA DA CIDADE DE SÃO PAULO - DAMSP"/>
    <s v="FAT.552213871"/>
    <n v="-18540.62"/>
    <n v="0"/>
    <n v="4503531.76"/>
    <s v="PREFEITURA DA CIDADE DE SÃO PAULO - DAMSP"/>
    <n v="-18540.62"/>
    <n v="18540.62"/>
    <n v="0"/>
    <d v="2024-04-01T00:00:00"/>
    <m/>
    <n v="8"/>
    <s v="sim"/>
    <s v="2.11.01.06 - ITBI"/>
    <s v="ITBI"/>
    <s v="Terreno - ITBI"/>
    <s v="Terreno"/>
  </r>
  <r>
    <s v="Jardins"/>
    <d v="2024-04-03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11918.76"/>
    <d v="2024-04-03T00:00:00"/>
    <s v="CP"/>
    <s v="Pagamento PREFEITURA DA CIDADE DE SÃO PAULO - DAMSP"/>
    <s v="Pagamento"/>
    <s v="PREFEITURA DA CIDADE DE SÃO PAULO - DAMSP"/>
    <s v="FAT.552214078"/>
    <n v="-11918.76"/>
    <n v="0"/>
    <n v="4101975.55"/>
    <s v="PREFEITURA DA CIDADE DE SÃO PAULO - DAMSP"/>
    <n v="-11918.76"/>
    <n v="11918.76"/>
    <n v="0"/>
    <d v="2024-04-01T00:00:00"/>
    <m/>
    <n v="11"/>
    <s v="sim"/>
    <s v="2.11.01.06 - ITBI"/>
    <s v="ITBI"/>
    <s v="Terreno - ITBI"/>
    <s v="Terreno"/>
  </r>
  <r>
    <s v="Jardins"/>
    <d v="2024-04-03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33770.31"/>
    <d v="2024-04-03T00:00:00"/>
    <s v="CP"/>
    <s v="Pagamento PREFEITURA DA CIDADE DE SÃO PAULO - DAMSP"/>
    <s v="Pagamento"/>
    <s v="PREFEITURA DA CIDADE DE SÃO PAULO - DAMSP"/>
    <s v="FAT.552214264"/>
    <n v="-33770.31"/>
    <n v="0"/>
    <n v="4068205.24"/>
    <s v="PREFEITURA DA CIDADE DE SÃO PAULO - DAMSP"/>
    <n v="-33770.31"/>
    <n v="33770.31"/>
    <n v="0"/>
    <d v="2024-04-01T00:00:00"/>
    <m/>
    <n v="19"/>
    <s v="sim"/>
    <s v="2.11.01.06 - ITBI"/>
    <s v="ITBI"/>
    <s v="Terreno - ITBI"/>
    <s v="Terreno"/>
  </r>
  <r>
    <s v="Jardins"/>
    <d v="2024-04-03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18919"/>
    <d v="2024-04-03T00:00:00"/>
    <s v="CP"/>
    <s v="Pagamento PREFEITURA DA CIDADE DE SÃO PAULO - DAMSP"/>
    <s v="Pagamento"/>
    <s v="PREFEITURA DA CIDADE DE SÃO PAULO - DAMSP"/>
    <s v="FAT.552215236"/>
    <n v="-18919"/>
    <n v="0"/>
    <n v="4863276.82"/>
    <s v="PREFEITURA DA CIDADE DE SÃO PAULO - DAMSP"/>
    <n v="-18919"/>
    <n v="18919"/>
    <n v="0"/>
    <d v="2024-04-01T00:00:00"/>
    <m/>
    <n v="13"/>
    <s v="sim"/>
    <s v="2.11.01.06 - ITBI"/>
    <s v="ITBI"/>
    <s v="Terreno - ITBI"/>
    <s v="Terreno"/>
  </r>
  <r>
    <s v="Jardins"/>
    <d v="2024-04-03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12162"/>
    <d v="2024-04-03T00:00:00"/>
    <s v="CP"/>
    <s v="Pagamento PREFEITURA DA CIDADE DE SÃO PAULO - DAMSP"/>
    <s v="Pagamento"/>
    <s v="PREFEITURA DA CIDADE DE SÃO PAULO - DAMSP"/>
    <s v="FAT.552215252"/>
    <n v="-12162"/>
    <n v="0"/>
    <n v="4491369.76"/>
    <s v="PREFEITURA DA CIDADE DE SÃO PAULO - DAMSP"/>
    <n v="-12162"/>
    <n v="12162"/>
    <n v="0"/>
    <d v="2024-04-01T00:00:00"/>
    <m/>
    <n v="10"/>
    <s v="sim"/>
    <s v="2.11.01.06 - ITBI"/>
    <s v="ITBI"/>
    <s v="Terreno - ITBI"/>
    <s v="Terreno"/>
  </r>
  <r>
    <s v="Jardins"/>
    <d v="2024-04-03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33770.31"/>
    <d v="2024-04-03T00:00:00"/>
    <s v="CP"/>
    <s v="Pagamento PREFEITURA DA CIDADE DE SÃO PAULO - DAMSP"/>
    <s v="Pagamento"/>
    <s v="PREFEITURA DA CIDADE DE SÃO PAULO - DAMSP"/>
    <s v="FAT.552215783"/>
    <n v="-33770.31"/>
    <n v="0"/>
    <n v="4882195.82"/>
    <s v="PREFEITURA DA CIDADE DE SÃO PAULO - DAMSP"/>
    <n v="-33770.31"/>
    <n v="33770.31"/>
    <n v="0"/>
    <d v="2024-04-01T00:00:00"/>
    <m/>
    <n v="20"/>
    <s v="sim"/>
    <s v="2.11.01.06 - ITBI"/>
    <s v="ITBI"/>
    <s v="Terreno - ITBI"/>
    <s v="Terreno"/>
  </r>
  <r>
    <s v="Jardins"/>
    <d v="2024-04-03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33770.31"/>
    <d v="2024-04-03T00:00:00"/>
    <s v="CP"/>
    <s v="Pagamento PREFEITURA DA CIDADE DE SÃO PAULO - DAMSP"/>
    <s v="Pagamento"/>
    <s v="PREFEITURA DA CIDADE DE SÃO PAULO - DAMSP"/>
    <s v="FAT.552215945"/>
    <n v="-33770.31"/>
    <n v="0"/>
    <n v="4699117.93"/>
    <s v="PREFEITURA DA CIDADE DE SÃO PAULO - DAMSP"/>
    <n v="-33770.31"/>
    <n v="33770.31"/>
    <n v="0"/>
    <d v="2024-04-01T00:00:00"/>
    <m/>
    <n v="21"/>
    <s v="sim"/>
    <s v="2.11.01.06 - ITBI"/>
    <s v="ITBI"/>
    <s v="Terreno - ITBI"/>
    <s v="Terreno"/>
  </r>
  <r>
    <s v="Jardins"/>
    <d v="2024-04-03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33770.31"/>
    <d v="2024-04-03T00:00:00"/>
    <s v="CP"/>
    <s v="Pagamento PREFEITURA DA CIDADE DE SÃO PAULO - DAMSP"/>
    <s v="Pagamento"/>
    <s v="PREFEITURA DA CIDADE DE SÃO PAULO - DAMSP"/>
    <s v="FAT.552215996"/>
    <n v="-33770.31"/>
    <n v="0"/>
    <n v="4829506.51"/>
    <s v="PREFEITURA DA CIDADE DE SÃO PAULO - DAMSP"/>
    <n v="-33770.31"/>
    <n v="33770.31"/>
    <n v="0"/>
    <d v="2024-04-01T00:00:00"/>
    <m/>
    <n v="22"/>
    <s v="sim"/>
    <s v="2.11.01.06 - ITBI"/>
    <s v="ITBI"/>
    <s v="Terreno - ITBI"/>
    <s v="Terreno"/>
  </r>
  <r>
    <s v="Jardins"/>
    <d v="2024-04-03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96618.27"/>
    <d v="2024-04-03T00:00:00"/>
    <s v="CP"/>
    <s v="Pagamento PREFEITURA DA CIDADE DE SÃO PAULO - DAMSP"/>
    <s v="Pagamento"/>
    <s v="PREFEITURA DA CIDADE DE SÃO PAULO - DAMSP"/>
    <s v="FAT.552216437"/>
    <n v="-96618.27"/>
    <n v="0"/>
    <n v="4732888.24"/>
    <s v="PREFEITURA DA CIDADE DE SÃO PAULO - DAMSP"/>
    <n v="-96618.27"/>
    <n v="96618.27"/>
    <n v="0"/>
    <d v="2024-04-01T00:00:00"/>
    <m/>
    <n v="14"/>
    <s v="sim"/>
    <s v="2.11.01.06 - ITBI"/>
    <s v="ITBI"/>
    <s v="Terreno - ITBI"/>
    <s v="Terreno"/>
  </r>
  <r>
    <s v="Jardins"/>
    <d v="2024-04-03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34459.5"/>
    <d v="2024-04-03T00:00:00"/>
    <s v="CP"/>
    <s v="Pagamento PREFEITURA DA CIDADE DE SÃO PAULO - DAMSP"/>
    <s v="Pagamento"/>
    <s v="PREFEITURA DA CIDADE DE SÃO PAULO - DAMSP"/>
    <s v="FAT.552216992"/>
    <n v="-34459.5"/>
    <n v="0"/>
    <n v="4033745.74"/>
    <s v="PREFEITURA DA CIDADE DE SÃO PAULO - DAMSP"/>
    <n v="-34459.5"/>
    <n v="34459.5"/>
    <n v="0"/>
    <d v="2024-04-01T00:00:00"/>
    <m/>
    <n v="17"/>
    <s v="sim"/>
    <s v="2.11.01.06 - ITBI"/>
    <s v="ITBI"/>
    <s v="Terreno - ITBI"/>
    <s v="Terreno"/>
  </r>
  <r>
    <s v="Jardins"/>
    <d v="2024-04-03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18540.62"/>
    <d v="2024-04-03T00:00:00"/>
    <s v="CP"/>
    <s v="Pagamento PREFEITURA DA CIDADE DE SÃO PAULO - DAMSP"/>
    <s v="Pagamento"/>
    <s v="PREFEITURA DA CIDADE DE SÃO PAULO - DAMSP"/>
    <s v="FAT.552217336"/>
    <n v="-18540.62"/>
    <n v="0"/>
    <n v="4014515.83"/>
    <s v="PREFEITURA DA CIDADE DE SÃO PAULO - DAMSP"/>
    <n v="-18540.62"/>
    <n v="18540.62"/>
    <n v="0"/>
    <d v="2024-04-01T00:00:00"/>
    <m/>
    <n v="12"/>
    <s v="sim"/>
    <s v="2.11.01.06 - ITBI"/>
    <s v="ITBI"/>
    <s v="Terreno - ITBI"/>
    <s v="Terreno"/>
  </r>
  <r>
    <s v="Jardins"/>
    <d v="2024-04-03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11918.76"/>
    <d v="2024-04-03T00:00:00"/>
    <s v="CP"/>
    <s v="Pagamento PREFEITURA DA CIDADE DE SÃO PAULO - DAMSP"/>
    <s v="Pagamento"/>
    <s v="PREFEITURA DA CIDADE DE SÃO PAULO - DAMSP"/>
    <s v="FAT.552217425"/>
    <n v="-11918.76"/>
    <n v="0"/>
    <n v="3967360.15"/>
    <s v="PREFEITURA DA CIDADE DE SÃO PAULO - DAMSP"/>
    <n v="-11918.76"/>
    <n v="11918.76"/>
    <n v="0"/>
    <d v="2024-04-01T00:00:00"/>
    <m/>
    <n v="9"/>
    <s v="sim"/>
    <s v="2.11.01.06 - ITBI"/>
    <s v="ITBI"/>
    <s v="Terreno - ITBI"/>
    <s v="Terreno"/>
  </r>
  <r>
    <s v="Jardins"/>
    <d v="2024-04-03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33770.31"/>
    <d v="2024-04-03T00:00:00"/>
    <s v="CP"/>
    <s v="Pagamento PREFEITURA DA CIDADE DE SÃO PAULO - DAMSP"/>
    <s v="Pagamento"/>
    <s v="PREFEITURA DA CIDADE DE SÃO PAULO - DAMSP"/>
    <s v="FAT.552217522"/>
    <n v="-33770.31"/>
    <n v="0"/>
    <n v="3979278.91"/>
    <s v="PREFEITURA DA CIDADE DE SÃO PAULO - DAMSP"/>
    <n v="-33770.31"/>
    <n v="33770.31"/>
    <n v="0"/>
    <d v="2024-04-01T00:00:00"/>
    <m/>
    <n v="16"/>
    <s v="sim"/>
    <s v="2.11.01.06 - ITBI"/>
    <s v="ITBI"/>
    <s v="Terreno - ITBI"/>
    <s v="Terreno"/>
  </r>
  <r>
    <s v="Jardins"/>
    <d v="2024-04-03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177045.55"/>
    <d v="2024-04-03T00:00:00"/>
    <s v="CP"/>
    <s v="Pagamento PREFEITURA DA CIDADE DE SÃO PAULO - DAMSP"/>
    <s v="Pagamento"/>
    <s v="PREFEITURA DA CIDADE DE SÃO PAULO - DAMSP"/>
    <s v="FAT.552220991"/>
    <n v="-177045.55"/>
    <n v="0"/>
    <n v="4522072.38"/>
    <s v="PREFEITURA DA CIDADE DE SÃO PAULO - DAMSP"/>
    <n v="-177045.55"/>
    <n v="177045.55"/>
    <n v="0"/>
    <d v="2024-04-01T00:00:00"/>
    <m/>
    <n v="15"/>
    <s v="sim"/>
    <s v="2.11.01.06 - ITBI"/>
    <s v="ITBI"/>
    <s v="Terreno - ITBI"/>
    <s v="Terreno"/>
  </r>
  <r>
    <s v="Jardins"/>
    <d v="2024-04-03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378.38"/>
    <d v="2024-04-03T00:00:00"/>
    <s v="CP"/>
    <s v="Pagamento PREFEITURA DA CIDADE DE SÃO PAULO - DAMSP"/>
    <s v="Pagamento"/>
    <s v="PREFEITURA DA CIDADE DE SÃO PAULO - DAMSP"/>
    <s v="FAT.552249191"/>
    <n v="-378.38"/>
    <n v="0"/>
    <n v="4013049.22"/>
    <s v="PREFEITURA DA CIDADE DE SÃO PAULO - DAMSP"/>
    <n v="-378.38"/>
    <n v="378.38"/>
    <n v="0"/>
    <d v="2024-04-01T00:00:00"/>
    <m/>
    <n v="25"/>
    <s v="sim"/>
    <s v="2.11.01.06 - ITBI"/>
    <s v="ITBI"/>
    <s v="Terreno - ITBI"/>
    <s v="Terreno"/>
  </r>
  <r>
    <s v="Jardins"/>
    <d v="2024-04-03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243.23"/>
    <d v="2024-04-03T00:00:00"/>
    <s v="CP"/>
    <s v="Pagamento PREFEITURA DA CIDADE DE SÃO PAULO - DAMSP"/>
    <s v="Pagamento"/>
    <s v="PREFEITURA DA CIDADE DE SÃO PAULO - DAMSP"/>
    <s v="FAT.552249246"/>
    <n v="-243.23"/>
    <n v="0"/>
    <n v="4013427.6"/>
    <s v="PREFEITURA DA CIDADE DE SÃO PAULO - DAMSP"/>
    <n v="-243.23"/>
    <n v="243.23"/>
    <n v="0"/>
    <d v="2024-04-01T00:00:00"/>
    <m/>
    <n v="24"/>
    <s v="sim"/>
    <s v="2.11.01.06 - ITBI"/>
    <s v="ITBI"/>
    <s v="Terreno - ITBI"/>
    <s v="Terreno"/>
  </r>
  <r>
    <s v="Jardins"/>
    <d v="2024-04-03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689.29"/>
    <d v="2024-04-03T00:00:00"/>
    <s v="CP"/>
    <s v="Pagamento PREFEITURA DA CIDADE DE SÃO PAULO - DAMSP"/>
    <s v="Pagamento"/>
    <s v="PREFEITURA DA CIDADE DE SÃO PAULO - DAMSP"/>
    <s v="FAT.552249262"/>
    <n v="-689.29"/>
    <n v="0"/>
    <n v="4033056.45"/>
    <s v="PREFEITURA DA CIDADE DE SÃO PAULO - DAMSP"/>
    <n v="-689.29"/>
    <n v="689.29"/>
    <n v="0"/>
    <d v="2024-04-01T00:00:00"/>
    <m/>
    <n v="23"/>
    <s v="sim"/>
    <s v="2.11.01.06 - ITBI"/>
    <s v="ITBI"/>
    <s v="Terreno - ITBI"/>
    <s v="Terreno"/>
  </r>
  <r>
    <s v="Jardins"/>
    <d v="2024-04-03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0.54"/>
    <d v="2024-04-03T00:00:00"/>
    <s v="CX"/>
    <s v="Rendimento de aplicação REND PAGO APLIC AUT MAIS"/>
    <s v="Rendimento de aplicação"/>
    <s v="REND PAGO APLIC AUT MAIS"/>
    <s v="REAP.20240403004"/>
    <n v="0"/>
    <n v="0.54"/>
    <n v="4915966.13"/>
    <s v="REND PAGO APLIC AUT MAIS"/>
    <n v="0.54"/>
    <n v="0.54"/>
    <n v="0"/>
    <d v="2024-04-01T00:00:00"/>
    <m/>
    <m/>
    <s v="não"/>
    <s v="1.03.01.01 - Receita de Aplicações Financeiras"/>
    <m/>
    <s v="Rendimento Aplicações"/>
    <s v="Outras Receitas"/>
  </r>
  <r>
    <s v="Jardins"/>
    <d v="2024-04-03T00:00:00"/>
    <s v="Itaú Centralizadora"/>
    <s v="18593-7"/>
    <s v="não"/>
    <s v="2  SPE's"/>
    <s v="01/02/2024 até 31/05/2024"/>
    <s v="COMPANHIA PROV DE SECURITIZACA"/>
    <s v="18593-7 - Centralizadora"/>
    <n v="0"/>
    <m/>
    <s v="-"/>
    <n v="397292"/>
    <d v="2024-04-03T00:00:00"/>
    <m/>
    <s v="SISPAG    PAG TIT BANCO 0"/>
    <s v="Extrato Bancário"/>
    <s v="SISPAG    PAG TIT BANCO 0"/>
    <m/>
    <n v="-397292"/>
    <n v="0"/>
    <m/>
    <s v="SISPAG    PAG TIT BANCO 0"/>
    <n v="-397292"/>
    <n v="397292"/>
    <n v="0"/>
    <d v="2024-04-01T00:00:00"/>
    <m/>
    <m/>
    <m/>
    <s v="-"/>
    <m/>
    <s v="Débito a identificar"/>
    <s v="Débito a identificar"/>
  </r>
  <r>
    <s v="Jardins"/>
    <d v="2024-04-03T00:00:00"/>
    <s v="Itaú Centralizadora"/>
    <s v="18593-7"/>
    <s v="não"/>
    <s v="2  SPE's"/>
    <s v="01/02/2024 até 31/05/2024"/>
    <s v="COMPANHIA PROV DE SECURITIZACA"/>
    <s v="18593-7 - Centralizadora"/>
    <n v="0"/>
    <m/>
    <s v="-"/>
    <n v="618020.67000000004"/>
    <d v="2024-04-03T00:00:00"/>
    <m/>
    <s v="SISPAG    PAG TIT BANCO 0"/>
    <s v="Extrato Bancário"/>
    <s v="SISPAG    PAG TIT BANCO 0"/>
    <m/>
    <n v="-618020.67000000004"/>
    <n v="0"/>
    <m/>
    <s v="SISPAG    PAG TIT BANCO 0"/>
    <n v="-618020.67000000004"/>
    <n v="618020.67000000004"/>
    <n v="0"/>
    <d v="2024-04-01T00:00:00"/>
    <m/>
    <m/>
    <m/>
    <s v="-"/>
    <m/>
    <s v="Débito a identificar"/>
    <s v="Débito a identificar"/>
  </r>
  <r>
    <s v="Jardins"/>
    <d v="2024-04-03T00:00:00"/>
    <s v="Itaú Centralizadora"/>
    <s v="18593-7"/>
    <s v="não"/>
    <s v="2  SPE's"/>
    <s v="01/02/2024 até 31/05/2024"/>
    <s v="COMPANHIA PROV DE SECURITIZACA"/>
    <s v="18593-7 - Centralizadora"/>
    <n v="0"/>
    <m/>
    <s v="-"/>
    <n v="3656065"/>
    <d v="2024-04-03T00:00:00"/>
    <m/>
    <s v="DI  APLICACAO CDB"/>
    <s v="Extrato Bancário"/>
    <s v="DI  APLICACAO CDB"/>
    <m/>
    <n v="-3656065"/>
    <n v="0"/>
    <m/>
    <s v="DI  APLICACAO CDB"/>
    <n v="-3656065"/>
    <n v="3656065"/>
    <n v="0"/>
    <d v="2024-04-01T00:00:00"/>
    <m/>
    <m/>
    <m/>
    <s v="-"/>
    <m/>
    <s v="Aplicação / Resgate"/>
    <s v="Aplicação / Resgate"/>
  </r>
  <r>
    <s v="Jardins"/>
    <d v="2024-04-03T00:00:00"/>
    <s v="Itaú Centralizadora"/>
    <s v="18593-7"/>
    <s v="não"/>
    <s v="2  SPE's"/>
    <s v="01/02/2024 até 31/05/2024"/>
    <s v="COMPANHIA PROV DE SECURITIZACA"/>
    <s v="18593-7 - Centralizadora"/>
    <n v="0"/>
    <m/>
    <s v="-"/>
    <n v="600000"/>
    <d v="2024-04-03T00:00:00"/>
    <m/>
    <s v="DI  APLICACAO CDB"/>
    <s v="Extrato Bancário"/>
    <s v="DI  APLICACAO CDB"/>
    <m/>
    <n v="-600000"/>
    <n v="0"/>
    <m/>
    <s v="DI  APLICACAO CDB"/>
    <n v="-600000"/>
    <n v="600000"/>
    <n v="0"/>
    <d v="2024-04-01T00:00:00"/>
    <m/>
    <m/>
    <m/>
    <s v="-"/>
    <m/>
    <s v="Aplicação / Resgate"/>
    <s v="Aplicação / Resgate"/>
  </r>
  <r>
    <s v="Jardins"/>
    <d v="2024-04-03T00:00:00"/>
    <s v="Itaú Centralizadora"/>
    <s v="18593-7"/>
    <s v="não"/>
    <s v="2  SPE's"/>
    <s v="01/02/2024 até 31/05/2024"/>
    <s v="COMPANHIA PROV DE SECURITIZACA"/>
    <s v="18593-7 - Centralizadora"/>
    <n v="0"/>
    <m/>
    <s v="-"/>
    <n v="64301.46"/>
    <d v="2024-04-03T00:00:00"/>
    <m/>
    <s v="SISPAG TRANSF TITULARID"/>
    <s v="Extrato Bancário"/>
    <s v="SISPAG TRANSF TITULARID"/>
    <m/>
    <n v="-64301.46"/>
    <n v="0"/>
    <m/>
    <s v="SISPAG TRANSF TITULARID"/>
    <n v="-64301.46"/>
    <n v="64301.46"/>
    <n v="0"/>
    <d v="2024-04-01T00:00:00"/>
    <m/>
    <m/>
    <m/>
    <s v="-"/>
    <m/>
    <s v="Débito a identificar"/>
    <s v="Débito a identificar"/>
  </r>
  <r>
    <s v="Jardins"/>
    <d v="2024-04-03T00:00:00"/>
    <s v="Itaú Centralizadora"/>
    <s v="18593-7"/>
    <s v="não"/>
    <s v="2  SPE's"/>
    <s v="01/02/2024 até 31/05/2024"/>
    <s v="COMPANHIA PROV DE SECURITIZACA"/>
    <s v="18593-7 - Centralizadora"/>
    <n v="0"/>
    <m/>
    <s v="-"/>
    <n v="5570587.2999999998"/>
    <d v="2024-04-03T00:00:00"/>
    <m/>
    <s v="SISPAG FORNECEDORES"/>
    <s v="Extrato Bancário"/>
    <s v="SISPAG FORNECEDORES"/>
    <m/>
    <n v="-5570587.2999999998"/>
    <n v="0"/>
    <m/>
    <s v="SISPAG FORNECEDORES"/>
    <n v="-5570587.2999999998"/>
    <n v="5570587.2999999998"/>
    <n v="0"/>
    <d v="2024-04-01T00:00:00"/>
    <m/>
    <m/>
    <m/>
    <s v="-"/>
    <m/>
    <s v="Débito a identificar"/>
    <s v="Débito a identificar"/>
  </r>
  <r>
    <s v="Jardins"/>
    <d v="2024-04-03T00:00:00"/>
    <s v="Itaú Centralizadora"/>
    <s v="18593-7"/>
    <s v="não"/>
    <s v="2  SPE's"/>
    <s v="01/02/2024 até 31/05/2024"/>
    <s v="COMPANHIA PROV DE SECURITIZACA"/>
    <s v="18593-7 - Centralizadora"/>
    <n v="0"/>
    <m/>
    <s v="-"/>
    <n v="4377112.12"/>
    <d v="2024-04-03T00:00:00"/>
    <m/>
    <s v="SISPAG FORNECEDORES"/>
    <s v="Extrato Bancário"/>
    <s v="SISPAG FORNECEDORES"/>
    <m/>
    <n v="-4377112.12"/>
    <n v="0"/>
    <m/>
    <s v="SISPAG FORNECEDORES"/>
    <n v="-4377112.12"/>
    <n v="4377112.12"/>
    <n v="0"/>
    <d v="2024-04-01T00:00:00"/>
    <m/>
    <m/>
    <m/>
    <s v="-"/>
    <m/>
    <s v="Débito a identificar"/>
    <s v="Débito a identificar"/>
  </r>
  <r>
    <s v="Jardins"/>
    <d v="2024-04-03T00:00:00"/>
    <s v="Itaú Centralizadora"/>
    <s v="18593-7"/>
    <s v="não"/>
    <s v="2  SPE's"/>
    <s v="01/02/2024 até 31/05/2024"/>
    <s v="COMPANHIA PROV DE SECURITIZACA"/>
    <s v="18593-7 - Centralizadora"/>
    <n v="0"/>
    <m/>
    <s v="-"/>
    <n v="1200000"/>
    <d v="2024-04-03T00:00:00"/>
    <m/>
    <s v="SISPAG FORNECEDORES"/>
    <s v="Extrato Bancário"/>
    <s v="SISPAG FORNECEDORES"/>
    <m/>
    <n v="-1200000"/>
    <n v="0"/>
    <m/>
    <s v="SISPAG FORNECEDORES"/>
    <n v="-1200000"/>
    <n v="1200000"/>
    <n v="0"/>
    <d v="2024-04-01T00:00:00"/>
    <m/>
    <m/>
    <m/>
    <s v="-"/>
    <m/>
    <s v="Débito a identificar"/>
    <s v="Débito a identificar"/>
  </r>
  <r>
    <s v="Jardins"/>
    <d v="2024-04-03T00:00:00"/>
    <s v="Itaú Centralizadora"/>
    <s v="18593-7"/>
    <s v="não"/>
    <s v="2  SPE's"/>
    <s v="01/02/2024 até 31/05/2024"/>
    <s v="COMPANHIA PROV DE SECURITIZACA"/>
    <s v="18593-7 - Centralizadora"/>
    <n v="0"/>
    <m/>
    <s v="-"/>
    <n v="10155256.560000001"/>
    <d v="2024-04-03T00:00:00"/>
    <m/>
    <s v="SISPAG FORNECEDORES TED"/>
    <s v="Extrato Bancário"/>
    <s v="SISPAG FORNECEDORES TED"/>
    <m/>
    <n v="-10155256.560000001"/>
    <n v="0"/>
    <m/>
    <s v="SISPAG FORNECEDORES TED"/>
    <n v="-10155256.560000001"/>
    <n v="10155256.560000001"/>
    <n v="0"/>
    <d v="2024-04-01T00:00:00"/>
    <m/>
    <m/>
    <m/>
    <s v="-"/>
    <m/>
    <s v="Débito a identificar"/>
    <s v="Débito a identificar"/>
  </r>
  <r>
    <s v="Jardins"/>
    <d v="2024-04-03T00:00:00"/>
    <s v="Itaú Centralizadora"/>
    <s v="18593-7"/>
    <s v="não"/>
    <s v="2  SPE's"/>
    <s v="01/02/2024 até 31/05/2024"/>
    <s v="COMPANHIA PROV DE SECURITIZACA"/>
    <s v="18593-7 - Centralizadora"/>
    <n v="0"/>
    <m/>
    <s v="-"/>
    <n v="14763787.02"/>
    <d v="2024-04-03T00:00:00"/>
    <m/>
    <s v="SISPAG FORNECEDORES TED"/>
    <s v="Extrato Bancário"/>
    <s v="SISPAG FORNECEDORES TED"/>
    <m/>
    <n v="-14763787.02"/>
    <n v="0"/>
    <m/>
    <s v="SISPAG FORNECEDORES TED"/>
    <n v="-14763787.02"/>
    <n v="14763787.02"/>
    <n v="0"/>
    <d v="2024-04-01T00:00:00"/>
    <m/>
    <m/>
    <m/>
    <s v="-"/>
    <m/>
    <s v="Débito a identificar"/>
    <s v="Débito a identificar"/>
  </r>
  <r>
    <s v="Jardins"/>
    <d v="2024-04-03T00:00:00"/>
    <s v="Itaú Centralizadora"/>
    <s v="18593-7"/>
    <s v="não"/>
    <s v="2  SPE's"/>
    <s v="01/02/2024 até 31/05/2024"/>
    <s v="COMPANHIA PROV DE SECURITIZACA"/>
    <s v="18593-7 - Centralizadora"/>
    <n v="0"/>
    <m/>
    <s v="-"/>
    <n v="18"/>
    <d v="2024-04-03T00:00:00"/>
    <m/>
    <s v="TAR C/C SISPAG"/>
    <s v="Extrato Bancário"/>
    <s v="TAR C/C SISPAG"/>
    <m/>
    <n v="-18"/>
    <n v="0"/>
    <m/>
    <s v="TAR C/C SISPAG"/>
    <n v="-18"/>
    <n v="18"/>
    <n v="0"/>
    <d v="2024-04-01T00:00:00"/>
    <m/>
    <m/>
    <m/>
    <s v="-"/>
    <m/>
    <s v="Tarifas / Taxas"/>
    <s v="Desp Financeiras"/>
  </r>
  <r>
    <s v="Jardins"/>
    <d v="2024-04-03T00:00:00"/>
    <s v="Itaú Centralizadora"/>
    <s v="18593-7"/>
    <s v="não"/>
    <s v="2  SPE's"/>
    <s v="01/02/2024 até 31/05/2024"/>
    <s v="COMPANHIA PROV DE SECURITIZACA"/>
    <s v="18593-7 - Centralizadora"/>
    <n v="0"/>
    <m/>
    <s v="-"/>
    <n v="2.7"/>
    <d v="2024-04-03T00:00:00"/>
    <m/>
    <s v="TAR C/C SISPAG"/>
    <s v="Extrato Bancário"/>
    <s v="TAR C/C SISPAG"/>
    <m/>
    <n v="-2.7"/>
    <n v="0"/>
    <m/>
    <s v="TAR C/C SISPAG"/>
    <n v="-2.7"/>
    <n v="2.7"/>
    <n v="0"/>
    <d v="2024-04-01T00:00:00"/>
    <m/>
    <m/>
    <m/>
    <s v="-"/>
    <m/>
    <s v="Tarifas / Taxas"/>
    <s v="Desp Financeiras"/>
  </r>
  <r>
    <s v="Jardins"/>
    <d v="2024-04-03T00:00:00"/>
    <s v="Itaú Centralizadora"/>
    <s v="18593-7"/>
    <s v="não"/>
    <s v="2  SPE's"/>
    <s v="01/02/2024 até 31/05/2024"/>
    <s v="COMPANHIA PROV DE SECURITIZACA"/>
    <s v="18593-7 - Centralizadora"/>
    <n v="0"/>
    <m/>
    <s v="-"/>
    <n v="0.9"/>
    <d v="2024-04-03T00:00:00"/>
    <m/>
    <s v="TAR C/C SISPAG"/>
    <s v="Extrato Bancário"/>
    <s v="TAR C/C SISPAG"/>
    <m/>
    <n v="-0.9"/>
    <n v="0"/>
    <m/>
    <s v="TAR C/C SISPAG"/>
    <n v="-0.9"/>
    <n v="0.9"/>
    <n v="0"/>
    <d v="2024-04-01T00:00:00"/>
    <m/>
    <m/>
    <m/>
    <s v="-"/>
    <m/>
    <s v="Tarifas / Taxas"/>
    <s v="Desp Financeiras"/>
  </r>
  <r>
    <s v="Jardins"/>
    <d v="2024-04-03T00:00:00"/>
    <s v="Itaú Centralizadora"/>
    <s v="18593-7"/>
    <s v="não"/>
    <s v="2  SPE's"/>
    <s v="01/02/2024 até 31/05/2024"/>
    <s v="COMPANHIA PROV DE SECURITIZACA"/>
    <s v="18593-7 - Centralizadora"/>
    <n v="0"/>
    <m/>
    <s v="-"/>
    <n v="28"/>
    <d v="2024-04-03T00:00:00"/>
    <m/>
    <s v="TAR TED SISPAG"/>
    <s v="Extrato Bancário"/>
    <s v="TAR TED SISPAG"/>
    <m/>
    <n v="-28"/>
    <n v="0"/>
    <m/>
    <s v="TAR TED SISPAG"/>
    <n v="-28"/>
    <n v="28"/>
    <n v="0"/>
    <d v="2024-04-01T00:00:00"/>
    <m/>
    <m/>
    <m/>
    <s v="-"/>
    <m/>
    <s v="Tarifas / Taxas"/>
    <s v="Desp Financeiras"/>
  </r>
  <r>
    <s v="Jardins"/>
    <d v="2024-04-03T00:00:00"/>
    <s v="Itaú Centralizadora"/>
    <s v="18593-7"/>
    <s v="não"/>
    <s v="2  SPE's"/>
    <s v="01/02/2024 até 31/05/2024"/>
    <s v="COMPANHIA PROV DE SECURITIZACA"/>
    <s v="18593-7 - Centralizadora"/>
    <n v="0"/>
    <m/>
    <s v="-"/>
    <n v="10"/>
    <d v="2024-04-03T00:00:00"/>
    <m/>
    <s v="TAR TED SISPAG"/>
    <s v="Extrato Bancário"/>
    <s v="TAR TED SISPAG"/>
    <m/>
    <n v="-10"/>
    <n v="0"/>
    <m/>
    <s v="TAR TED SISPAG"/>
    <n v="-10"/>
    <n v="10"/>
    <n v="0"/>
    <d v="2024-04-01T00:00:00"/>
    <m/>
    <m/>
    <m/>
    <s v="-"/>
    <m/>
    <s v="Tarifas / Taxas"/>
    <s v="Desp Financeiras"/>
  </r>
  <r>
    <s v="Jardins"/>
    <d v="2024-04-03T00:00:00"/>
    <s v="Itaú Centralizadora"/>
    <s v="18593-7"/>
    <s v="não"/>
    <s v="2  SPE's"/>
    <s v="01/02/2024 até 31/05/2024"/>
    <s v="COMPANHIA PROV DE SECURITIZACA"/>
    <s v="18593-7 - Centralizadora"/>
    <n v="0"/>
    <m/>
    <s v="-"/>
    <n v="4401010.54"/>
    <d v="2024-04-03T00:00:00"/>
    <m/>
    <s v="RESGATE CDB"/>
    <s v="Extrato Bancário"/>
    <s v="RESGATE CDB"/>
    <m/>
    <n v="0"/>
    <n v="4401010.54"/>
    <m/>
    <s v="RESGATE CDB"/>
    <n v="4401010.54"/>
    <n v="4401010.54"/>
    <n v="0"/>
    <d v="2024-04-01T00:00:00"/>
    <m/>
    <m/>
    <m/>
    <s v="-"/>
    <m/>
    <s v="Aplicação / Resgate"/>
    <s v="Aplicação / Resgate"/>
  </r>
  <r>
    <s v="Jardins"/>
    <d v="2024-04-03T00:00:00"/>
    <s v="Itaú Centralizadora"/>
    <s v="18593-7"/>
    <s v="não"/>
    <s v="2  SPE's"/>
    <s v="01/02/2024 até 31/05/2024"/>
    <s v="COMPANHIA PROV DE SECURITIZACA"/>
    <s v="18593-7 - Centralizadora"/>
    <n v="0"/>
    <m/>
    <s v="-"/>
    <n v="6104075.6399999997"/>
    <d v="2024-04-03T00:00:00"/>
    <m/>
    <s v="RESGATE CDB"/>
    <s v="Extrato Bancário"/>
    <s v="RESGATE CDB"/>
    <m/>
    <n v="0"/>
    <n v="6104075.6399999997"/>
    <m/>
    <s v="RESGATE CDB"/>
    <n v="6104075.6399999997"/>
    <n v="6104075.6399999997"/>
    <n v="0"/>
    <d v="2024-04-01T00:00:00"/>
    <m/>
    <m/>
    <m/>
    <s v="-"/>
    <m/>
    <s v="Aplicação / Resgate"/>
    <s v="Aplicação / Resgate"/>
  </r>
  <r>
    <s v="Jardins"/>
    <d v="2024-04-03T00:00:00"/>
    <s v="Itaú Centralizadora"/>
    <s v="18593-7"/>
    <s v="não"/>
    <s v="2  SPE's"/>
    <s v="01/02/2024 até 31/05/2024"/>
    <s v="COMPANHIA PROV DE SECURITIZACA"/>
    <s v="18593-7 - Centralizadora"/>
    <n v="0"/>
    <m/>
    <s v="-"/>
    <n v="31505318.68"/>
    <d v="2024-04-03T00:00:00"/>
    <m/>
    <s v="RESGATE CDB"/>
    <s v="Extrato Bancário"/>
    <s v="RESGATE CDB"/>
    <m/>
    <n v="0"/>
    <n v="31505318.68"/>
    <m/>
    <s v="RESGATE CDB"/>
    <n v="31505318.68"/>
    <n v="31505318.68"/>
    <n v="0"/>
    <d v="2024-04-01T00:00:00"/>
    <m/>
    <m/>
    <m/>
    <s v="-"/>
    <m/>
    <s v="Aplicação / Resgate"/>
    <s v="Aplicação / Resgate"/>
  </r>
  <r>
    <s v="Jardins"/>
    <d v="2024-04-03T00:00:00"/>
    <s v="Itaú Centralizadora"/>
    <s v="18593-7"/>
    <s v="não"/>
    <s v="2  SPE's"/>
    <s v="01/02/2024 até 31/05/2024"/>
    <s v="COMPANHIA PROV DE SECURITIZACA"/>
    <s v="18593-7 - Centralizadora"/>
    <n v="0"/>
    <m/>
    <s v="-"/>
    <n v="607923.13"/>
    <d v="2024-04-03T00:00:00"/>
    <m/>
    <s v="APL APLIC AUT MAIS"/>
    <s v="Extrato Bancário"/>
    <s v="APL APLIC AUT MAIS"/>
    <m/>
    <n v="-607923.13"/>
    <n v="0"/>
    <m/>
    <s v="APL APLIC AUT MAIS"/>
    <n v="-607923.13"/>
    <n v="607923.13"/>
    <n v="0"/>
    <d v="2024-04-01T00:00:00"/>
    <m/>
    <m/>
    <m/>
    <s v="-"/>
    <m/>
    <s v="Aplicação / Resgate"/>
    <s v="Aplicação / Resgate"/>
  </r>
  <r>
    <s v="Jardins"/>
    <d v="2024-04-04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0.01"/>
    <d v="2024-04-04T00:00:00"/>
    <s v="BC"/>
    <s v="Rendimento de aplicação"/>
    <s v="Rendimento de aplicação"/>
    <s v=""/>
    <s v="REAP.040424"/>
    <n v="0"/>
    <n v="0.01"/>
    <n v="3952483.41"/>
    <s v=""/>
    <n v="0.01"/>
    <n v="0.01"/>
    <n v="0"/>
    <d v="2024-04-01T00:00:00"/>
    <m/>
    <m/>
    <s v="não"/>
    <s v="1.03.01.01 - Receita de Aplicações Financeiras"/>
    <m/>
    <s v="Rendimento Aplicações"/>
    <s v="Outras Receitas"/>
  </r>
  <r>
    <s v="Jardins"/>
    <d v="2024-04-04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9 - Fiança e Seguro Garantia"/>
    <n v="14876.75"/>
    <d v="2024-04-04T00:00:00"/>
    <s v="CP"/>
    <s v="Pagamento LIBERTY SEGUROS S/A"/>
    <s v="Pagamento"/>
    <s v="LIBERTY SEGUROS S/A"/>
    <s v="FAT.510720240214000"/>
    <n v="-14876.75"/>
    <n v="0"/>
    <n v="3952483.4"/>
    <s v="LIBERTY SEGUROS S/A"/>
    <n v="-14876.75"/>
    <n v="14876.75"/>
    <n v="0"/>
    <d v="2024-04-01T00:00:00"/>
    <m/>
    <n v="92"/>
    <s v="sim"/>
    <s v="2.11.01.09 - Fiança e Seguro Garantia"/>
    <s v="SEGUROS"/>
    <s v="Terreno - Seguro"/>
    <s v="Terreno"/>
  </r>
  <r>
    <s v="Jardins"/>
    <d v="2024-04-05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10060.74"/>
    <d v="2024-04-05T00:00:00"/>
    <s v="CP"/>
    <s v="Pagamento 20 TABELIAO DE NOTAS DA CAPITAL"/>
    <s v="Pagamento"/>
    <s v="20 TABELIAO DE NOTAS DA CAPITAL"/>
    <s v="FAT.14089"/>
    <n v="-10060.74"/>
    <n v="0"/>
    <n v="3869152.63"/>
    <s v="20 TABELIAO DE NOTAS DA CAPITAL"/>
    <n v="-10060.74"/>
    <n v="10060.74"/>
    <n v="0"/>
    <d v="2024-04-01T00:00:00"/>
    <m/>
    <n v="29"/>
    <s v="sim"/>
    <s v="2.11.01.07 - Cartório &amp; Escritura"/>
    <s v="DESPESAS ESCRITURAS"/>
    <s v="Incorporação - Desp Legais, Tributos, Emolumentos"/>
    <s v="Incorporação"/>
  </r>
  <r>
    <s v="Jardins"/>
    <d v="2024-04-05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23668.13"/>
    <d v="2024-04-05T00:00:00"/>
    <s v="CP"/>
    <s v="Pagamento 20 TABELIAO DE NOTAS DA CAPITAL"/>
    <s v="Pagamento"/>
    <s v="20 TABELIAO DE NOTAS DA CAPITAL"/>
    <s v="FAT.14602"/>
    <n v="-23668.13"/>
    <n v="0"/>
    <n v="3897735.28"/>
    <s v="20 TABELIAO DE NOTAS DA CAPITAL"/>
    <n v="-23668.13"/>
    <n v="23668.13"/>
    <n v="0"/>
    <d v="2024-04-01T00:00:00"/>
    <m/>
    <n v="27"/>
    <s v="sim"/>
    <s v="2.11.01.07 - Cartório &amp; Escritura"/>
    <s v="DESPESAS ESCRITURAS"/>
    <s v="Incorporação - Desp Legais, Tributos, Emolumentos"/>
    <s v="Incorporação"/>
  </r>
  <r>
    <s v="Jardins"/>
    <d v="2024-04-05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6150.49"/>
    <d v="2024-04-05T00:00:00"/>
    <s v="CP"/>
    <s v="Pagamento 20 TABELIAO DE NOTAS DA CAPITAL"/>
    <s v="Pagamento"/>
    <s v="20 TABELIAO DE NOTAS DA CAPITAL"/>
    <s v="FAT.14604"/>
    <n v="-6150.49"/>
    <n v="0"/>
    <n v="3837351.8"/>
    <s v="20 TABELIAO DE NOTAS DA CAPITAL"/>
    <n v="-6150.49"/>
    <n v="6150.49"/>
    <n v="0"/>
    <d v="2024-04-01T00:00:00"/>
    <m/>
    <n v="32"/>
    <s v="sim"/>
    <s v="2.11.01.07 - Cartório &amp; Escritura"/>
    <s v="DESPESAS ESCRITURAS"/>
    <s v="Incorporação - Desp Legais, Tributos, Emolumentos"/>
    <s v="Incorporação"/>
  </r>
  <r>
    <s v="Jardins"/>
    <d v="2024-04-05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18521.91"/>
    <d v="2024-04-05T00:00:00"/>
    <s v="CP"/>
    <s v="Pagamento 20 TABELIAO DE NOTAS DA CAPITAL"/>
    <s v="Pagamento"/>
    <s v="20 TABELIAO DE NOTAS DA CAPITAL"/>
    <s v="FAT.14606"/>
    <n v="-18521.91"/>
    <n v="0"/>
    <n v="3879213.37"/>
    <s v="20 TABELIAO DE NOTAS DA CAPITAL"/>
    <n v="-18521.91"/>
    <n v="18521.91"/>
    <n v="0"/>
    <d v="2024-04-01T00:00:00"/>
    <m/>
    <n v="28"/>
    <s v="sim"/>
    <s v="2.11.01.07 - Cartório &amp; Escritura"/>
    <s v="DESPESAS ESCRITURAS"/>
    <s v="Incorporação - Desp Legais, Tributos, Emolumentos"/>
    <s v="Incorporação"/>
  </r>
  <r>
    <s v="Jardins"/>
    <d v="2024-04-05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16140.79"/>
    <d v="2024-04-05T00:00:00"/>
    <s v="CP"/>
    <s v="Pagamento 20 TABELIAO DE NOTAS DA CAPITAL"/>
    <s v="Pagamento"/>
    <s v="20 TABELIAO DE NOTAS DA CAPITAL"/>
    <s v="FAT.14608"/>
    <n v="-16140.79"/>
    <n v="0"/>
    <n v="3843502.29"/>
    <s v="20 TABELIAO DE NOTAS DA CAPITAL"/>
    <n v="-16140.79"/>
    <n v="16140.79"/>
    <n v="0"/>
    <d v="2024-04-01T00:00:00"/>
    <m/>
    <n v="31"/>
    <s v="sim"/>
    <s v="2.11.01.07 - Cartório &amp; Escritura"/>
    <s v="DESPESAS ESCRITURAS"/>
    <s v="Incorporação - Desp Legais, Tributos, Emolumentos"/>
    <s v="Incorporação"/>
  </r>
  <r>
    <s v="Jardins"/>
    <d v="2024-04-05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9509.5499999999993"/>
    <d v="2024-04-05T00:00:00"/>
    <s v="CP"/>
    <s v="Pagamento 20 TABELIAO DE NOTAS DA CAPITAL"/>
    <s v="Pagamento"/>
    <s v="20 TABELIAO DE NOTAS DA CAPITAL"/>
    <s v="FAT.14637"/>
    <n v="-9509.5499999999993"/>
    <n v="0"/>
    <n v="3859643.08"/>
    <s v="20 TABELIAO DE NOTAS DA CAPITAL"/>
    <n v="-9509.5499999999993"/>
    <n v="9509.5499999999993"/>
    <n v="0"/>
    <d v="2024-04-01T00:00:00"/>
    <m/>
    <n v="30"/>
    <s v="sim"/>
    <s v="2.11.01.07 - Cartório &amp; Escritura"/>
    <s v="DESPESAS ESCRITURAS"/>
    <s v="Incorporação - Desp Legais, Tributos, Emolumentos"/>
    <s v="Incorporação"/>
  </r>
  <r>
    <s v="Jardins"/>
    <d v="2024-04-05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16211.23"/>
    <d v="2024-04-05T00:00:00"/>
    <s v="CP"/>
    <s v="Pagamento 20 TABELIAO DE NOTAS DA CAPITAL"/>
    <s v="Pagamento"/>
    <s v="20 TABELIAO DE NOTAS DA CAPITAL"/>
    <s v="FAT.14641"/>
    <n v="-16211.23"/>
    <n v="0"/>
    <n v="3805967.58"/>
    <s v="20 TABELIAO DE NOTAS DA CAPITAL"/>
    <n v="-16211.23"/>
    <n v="16211.23"/>
    <n v="0"/>
    <d v="2024-04-01T00:00:00"/>
    <m/>
    <n v="33"/>
    <s v="sim"/>
    <s v="2.11.01.07 - Cartório &amp; Escritura"/>
    <s v="DESPESAS ESCRITURAS"/>
    <s v="Incorporação - Desp Legais, Tributos, Emolumentos"/>
    <s v="Incorporação"/>
  </r>
  <r>
    <s v="Jardins"/>
    <d v="2024-04-05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15172.99"/>
    <d v="2024-04-05T00:00:00"/>
    <s v="CP"/>
    <s v="Pagamento 20 TABELIAO DE NOTAS DA CAPITAL"/>
    <s v="Pagamento"/>
    <s v="20 TABELIAO DE NOTAS DA CAPITAL"/>
    <s v="FAT.14741"/>
    <n v="-15172.99"/>
    <n v="0"/>
    <n v="3822178.81"/>
    <s v="20 TABELIAO DE NOTAS DA CAPITAL"/>
    <n v="-15172.99"/>
    <n v="15172.99"/>
    <n v="0"/>
    <d v="2024-04-01T00:00:00"/>
    <m/>
    <n v="34"/>
    <s v="sim"/>
    <s v="2.11.01.07 - Cartório &amp; Escritura"/>
    <s v="DESPESAS ESCRITURAS"/>
    <s v="Incorporação - Desp Legais, Tributos, Emolumentos"/>
    <s v="Incorporação"/>
  </r>
  <r>
    <s v="Jardins"/>
    <d v="2024-04-05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8.01.02 - Gastos Jurídicos Diversos"/>
    <n v="20000"/>
    <d v="2024-04-05T00:00:00"/>
    <s v="CP"/>
    <s v="Pagamento M.C SILVA SOCIEDADE INDIVIDUAL DE ADVOCACIA."/>
    <s v="Pagamento"/>
    <s v="M.C SILVA SOCIEDADE INDIVIDUAL DE ADVOCACIA."/>
    <s v="NFSE.00456"/>
    <n v="-20000"/>
    <n v="0"/>
    <n v="3921403.41"/>
    <s v="M.C SILVA SOCIEDADE INDIVIDUAL DE ADVOCACIA."/>
    <n v="-20000"/>
    <n v="20000"/>
    <n v="0"/>
    <d v="2024-04-01T00:00:00"/>
    <m/>
    <n v="26"/>
    <s v="sim"/>
    <s v="2.18.01.02 - Gastos Jurídicos Diversos"/>
    <s v="ASSESSORIA JURIDICA"/>
    <s v="Desp Adm - Assessorias"/>
    <s v="Desp Adm"/>
  </r>
  <r>
    <s v="Jardins"/>
    <d v="2024-04-05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0.28999999999999998"/>
    <d v="2024-04-05T00:00:00"/>
    <s v="CX"/>
    <s v="Rendimento de aplicação REND PAGO APLIC AUT MAIS"/>
    <s v="Rendimento de aplicação"/>
    <s v="REND PAGO APLIC AUT MAIS"/>
    <s v="REAP.20240405003"/>
    <n v="0"/>
    <n v="0.28999999999999998"/>
    <n v="3805967.87"/>
    <s v="REND PAGO APLIC AUT MAIS"/>
    <n v="0.28999999999999998"/>
    <n v="0.28999999999999998"/>
    <n v="0"/>
    <d v="2024-04-01T00:00:00"/>
    <m/>
    <m/>
    <s v="não"/>
    <s v="1.03.01.01 - Receita de Aplicações Financeiras"/>
    <m/>
    <s v="Rendimento Aplicações"/>
    <s v="Outras Receitas"/>
  </r>
  <r>
    <s v="Jardins"/>
    <d v="2024-04-05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4.01.05 - Meeting"/>
    <n v="11080"/>
    <d v="2024-04-05T00:00:00"/>
    <s v="CP"/>
    <s v="Pagamento SANTOS AUGUSTA DESENVOLVIMENTO CULTURAL E EVENTOS LTDA"/>
    <s v="Pagamento"/>
    <s v="SANTOS AUGUSTA DESENVOLVIMENTO CULTURAL E EVENTOS LTDA"/>
    <s v="FAT.000068"/>
    <n v="-11080"/>
    <n v="0"/>
    <n v="3941403.41"/>
    <s v="SANTOS AUGUSTA DESENVOLVIMENTO CULTURAL E EVENTOS LTDA"/>
    <n v="-11080"/>
    <n v="11080"/>
    <n v="0"/>
    <d v="2024-04-01T00:00:00"/>
    <m/>
    <n v="91"/>
    <s v="sim"/>
    <s v="2.14.01.05 - Meeting"/>
    <s v="MEETING"/>
    <s v="Marketing - Stand Manutenção"/>
    <s v="Marketing"/>
  </r>
  <r>
    <s v="Jardins"/>
    <d v="2024-04-05T00:00:00"/>
    <s v="Itaú Centralizadora"/>
    <s v="18593-7"/>
    <s v="não"/>
    <s v="2  SPE's"/>
    <s v="01/02/2024 até 31/05/2024"/>
    <s v="COMPANHIA PROV DE SECURITIZACA"/>
    <s v="18593-7 - Centralizadora"/>
    <n v="0"/>
    <m/>
    <s v="-"/>
    <n v="526944.97"/>
    <d v="2024-04-05T00:00:00"/>
    <m/>
    <s v="SISPAG FORNECEDORES"/>
    <s v="Extrato Bancário"/>
    <s v="SISPAG FORNECEDORES"/>
    <m/>
    <n v="-526944.97"/>
    <n v="0"/>
    <m/>
    <s v="SISPAG FORNECEDORES"/>
    <n v="-526944.97"/>
    <n v="526944.97"/>
    <n v="0"/>
    <d v="2024-04-01T00:00:00"/>
    <m/>
    <m/>
    <m/>
    <s v="-"/>
    <m/>
    <s v="Débito a identificar"/>
    <s v="Débito a identificar"/>
  </r>
  <r>
    <s v="Jardins"/>
    <d v="2024-04-05T00:00:00"/>
    <s v="Itaú Centralizadora"/>
    <s v="18593-7"/>
    <s v="não"/>
    <s v="2  SPE's"/>
    <s v="01/02/2024 até 31/05/2024"/>
    <s v="COMPANHIA PROV DE SECURITIZACA"/>
    <s v="18593-7 - Centralizadora"/>
    <n v="0"/>
    <m/>
    <s v="-"/>
    <n v="1.8"/>
    <d v="2024-04-05T00:00:00"/>
    <m/>
    <s v="TAR C/C SISPAG"/>
    <s v="Extrato Bancário"/>
    <s v="TAR C/C SISPAG"/>
    <m/>
    <n v="-1.8"/>
    <n v="0"/>
    <m/>
    <s v="TAR C/C SISPAG"/>
    <n v="-1.8"/>
    <n v="1.8"/>
    <n v="0"/>
    <d v="2024-04-01T00:00:00"/>
    <m/>
    <m/>
    <m/>
    <s v="-"/>
    <m/>
    <s v="Tarifas / Taxas"/>
    <s v="Desp Financeiras"/>
  </r>
  <r>
    <s v="Jardins"/>
    <d v="2024-04-05T00:00:00"/>
    <s v="Itaú Centralizadora"/>
    <s v="18593-7"/>
    <s v="não"/>
    <s v="2  SPE's"/>
    <s v="01/02/2024 até 31/05/2024"/>
    <s v="COMPANHIA PROV DE SECURITIZACA"/>
    <s v="18593-7 - Centralizadora"/>
    <n v="0"/>
    <m/>
    <s v="-"/>
    <n v="526945.87"/>
    <d v="2024-04-05T00:00:00"/>
    <m/>
    <s v="RES APLIC AUT MAIS"/>
    <s v="Extrato Bancário"/>
    <s v="RES APLIC AUT MAIS"/>
    <m/>
    <n v="0"/>
    <n v="526945.87"/>
    <m/>
    <s v="RES APLIC AUT MAIS"/>
    <n v="526945.87"/>
    <n v="526945.87"/>
    <n v="0"/>
    <d v="2024-04-01T00:00:00"/>
    <m/>
    <m/>
    <m/>
    <s v="-"/>
    <m/>
    <s v="Aplicação / Resgate"/>
    <s v="Aplicação / Resgate"/>
  </r>
  <r>
    <s v="Jardins"/>
    <d v="2024-04-05T00:00:00"/>
    <s v="Itaú Centralizadora"/>
    <s v="18593-7"/>
    <s v="não"/>
    <s v="2  SPE's"/>
    <s v="01/02/2024 até 31/05/2024"/>
    <s v="COMPANHIA PROV DE SECURITIZACA"/>
    <s v="18593-7 - Centralizadora"/>
    <n v="0"/>
    <m/>
    <s v="-"/>
    <n v="0.91"/>
    <d v="2024-04-05T00:00:00"/>
    <m/>
    <s v="REND PAGO APLIC AUT MAIS"/>
    <s v="Extrato Bancário"/>
    <s v="REND PAGO APLIC AUT MAIS"/>
    <m/>
    <n v="0"/>
    <n v="0.91"/>
    <m/>
    <s v="REND PAGO APLIC AUT MAIS"/>
    <n v="0.91"/>
    <n v="0.91"/>
    <n v="0"/>
    <d v="2024-04-01T00:00:00"/>
    <m/>
    <m/>
    <m/>
    <s v="-"/>
    <m/>
    <s v="Rendimento Aplicações"/>
    <s v="Outras Receitas"/>
  </r>
  <r>
    <s v="Jardins"/>
    <d v="2024-04-08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3.02.16 - Refeição (Bolos/Salgados)"/>
    <n v="245.22"/>
    <d v="2024-04-08T00:00:00"/>
    <s v="CP"/>
    <s v="Pagamento CRISTINA PACHECO RIBEIRO"/>
    <s v="Pagamento"/>
    <s v="CRISTINA PACHECO RIBEIRO"/>
    <s v="FAT.497163"/>
    <n v="-245.22"/>
    <n v="0"/>
    <n v="3805614.82"/>
    <s v="CRISTINA PACHECO RIBEIRO"/>
    <n v="-245.22"/>
    <n v="245.22"/>
    <n v="0"/>
    <d v="2024-04-01T00:00:00"/>
    <m/>
    <n v="35"/>
    <s v="sim"/>
    <s v="2.03.02.16 - Refeição (Bolos/Salgados)"/>
    <s v="DESPESAS DIVERSAS"/>
    <s v="Desp Adm - Outras"/>
    <s v="Desp Adm"/>
  </r>
  <r>
    <s v="Jardins"/>
    <d v="2024-04-08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8.01.02 - Gastos Jurídicos Diversos"/>
    <n v="1354"/>
    <d v="2024-04-08T00:00:00"/>
    <s v="CP"/>
    <s v="Pagamento M.C SILVA SOCIEDADE INDIVIDUAL DE ADVOCACIA."/>
    <s v="Pagamento"/>
    <s v="M.C SILVA SOCIEDADE INDIVIDUAL DE ADVOCACIA."/>
    <s v="NFSE.000460"/>
    <n v="-1354"/>
    <n v="0"/>
    <n v="3794261.29"/>
    <s v="M.C SILVA SOCIEDADE INDIVIDUAL DE ADVOCACIA."/>
    <n v="-1354"/>
    <n v="1354"/>
    <n v="0"/>
    <d v="2024-04-01T00:00:00"/>
    <m/>
    <n v="1"/>
    <s v="sim"/>
    <s v="2.18.01.02 - Gastos Jurídicos Diversos"/>
    <s v="ASSESSORIA JURIDICA"/>
    <s v="Desp Adm - Assessorias"/>
    <s v="Desp Adm"/>
  </r>
  <r>
    <s v="Jardins"/>
    <d v="2024-04-08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8.01.02 - Gastos Jurídicos Diversos"/>
    <n v="20000"/>
    <d v="2024-04-08T00:00:00"/>
    <s v="CP"/>
    <s v="Pagamento M.C SILVA SOCIEDADE INDIVIDUAL DE ADVOCACIA."/>
    <s v="Pagamento"/>
    <s v="M.C SILVA SOCIEDADE INDIVIDUAL DE ADVOCACIA."/>
    <s v="NFSE.000460"/>
    <n v="-20000"/>
    <n v="0"/>
    <n v="3774261.29"/>
    <s v="M.C SILVA SOCIEDADE INDIVIDUAL DE ADVOCACIA."/>
    <n v="-20000"/>
    <n v="20000"/>
    <n v="0"/>
    <d v="2024-04-01T00:00:00"/>
    <m/>
    <n v="1"/>
    <s v="sim"/>
    <s v="2.18.01.02 - Gastos Jurídicos Diversos"/>
    <s v="ASSESSORIA JURIDICA"/>
    <s v="Desp Adm - Assessorias"/>
    <s v="Desp Adm"/>
  </r>
  <r>
    <s v="Jardins"/>
    <d v="2024-04-08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3.02.16 - Refeição (Bolos/Salgados)"/>
    <n v="107.83"/>
    <d v="2024-04-08T00:00:00"/>
    <s v="CP"/>
    <s v="Pagamento NATHALIA MARTINS ASSESSORIA LTDA"/>
    <s v="Pagamento"/>
    <s v="NATHALIA MARTINS ASSESSORIA LTDA"/>
    <s v="FAT.54846"/>
    <n v="-107.83"/>
    <n v="0"/>
    <n v="3805860.04"/>
    <s v="NATHALIA MARTINS ASSESSORIA LTDA"/>
    <n v="-107.83"/>
    <n v="107.83"/>
    <n v="0"/>
    <d v="2024-04-01T00:00:00"/>
    <m/>
    <n v="89"/>
    <s v="sim"/>
    <s v="2.03.02.16 - Refeição (Bolos/Salgados)"/>
    <s v="DESPESAS DIVERSAS"/>
    <s v="Desp Adm - Outras"/>
    <s v="Desp Adm"/>
  </r>
  <r>
    <s v="Jardins"/>
    <d v="2024-04-08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4.01.03 - Agência/Coordenação Offline"/>
    <n v="10000"/>
    <d v="2024-04-08T00:00:00"/>
    <s v="CP"/>
    <s v="Pagamento PLANET APP DESENVOLVIMENTO E SERVICOS S/S LTDA."/>
    <s v="Pagamento"/>
    <s v="PLANET APP DESENVOLVIMENTO E SERVICOS S/S LTDA."/>
    <s v="NFSE.000204"/>
    <n v="-10000"/>
    <n v="0"/>
    <n v="3795614.82"/>
    <s v="PLANET APP DESENVOLVIMENTO E SERVICOS S/S LTDA."/>
    <n v="-10000"/>
    <n v="10000"/>
    <n v="0"/>
    <d v="2024-04-01T00:00:00"/>
    <m/>
    <n v="90"/>
    <s v="sim"/>
    <s v="2.14.01.03 - Agência/Coordenação Offline"/>
    <s v="MIDIA OFF"/>
    <s v="Marketing - Promoção e Propaganda"/>
    <s v="Marketing"/>
  </r>
  <r>
    <s v="Jardins"/>
    <d v="2024-04-08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0.47"/>
    <d v="2024-04-08T00:00:00"/>
    <s v="CX"/>
    <s v="Rendimento de aplicação REND PAGO APLIC AUT APR"/>
    <s v="Rendimento de aplicação"/>
    <s v="REND PAGO APLIC AUT APR"/>
    <s v="REAP.20240408003"/>
    <n v="0"/>
    <n v="0.47"/>
    <n v="3795615.29"/>
    <s v="REND PAGO APLIC AUT APR"/>
    <n v="0.47"/>
    <n v="0.47"/>
    <n v="0"/>
    <d v="2024-04-01T00:00:00"/>
    <m/>
    <m/>
    <s v="não"/>
    <s v="1.03.01.01 - Receita de Aplicações Financeiras"/>
    <m/>
    <s v="Rendimento Aplicações"/>
    <s v="Outras Receitas"/>
  </r>
  <r>
    <s v="Jardins"/>
    <d v="2024-04-08T00:00:00"/>
    <s v="Itaú"/>
    <s v="51562-2"/>
    <s v="não"/>
    <s v="2 - SPE's"/>
    <s v="01/01/2023 até 16/05/2024"/>
    <s v="23 - NETCORP CONSOLACAO INCORPORACAO E EMPREENDIMENTO IMOBILIARIO SPE LTDA"/>
    <s v="51562-2 - CONSOLACAO ITAU"/>
    <n v="0"/>
    <s v="2301 - CONSOLACAO INCORPORAÇÃO"/>
    <s v="2.18.01.02 - Gastos Jurídicos Diversos"/>
    <n v="60000"/>
    <d v="2024-04-08T00:00:00"/>
    <m/>
    <m/>
    <m/>
    <s v="SIQUEIRA NETO-ADVOGADOS ASSOCI - desocupacao imoveil"/>
    <s v="ajuste"/>
    <n v="-60000"/>
    <n v="0"/>
    <n v="3774261.29"/>
    <s v="SIQUEIRA NETO-ADVOGADOS ASSOCI - desocupacao imoveil"/>
    <n v="-60000"/>
    <n v="60000"/>
    <n v="0"/>
    <d v="2024-04-01T00:00:00"/>
    <m/>
    <m/>
    <s v="não"/>
    <s v="2.18.01.02 - Gastos Jurídicos Diversos"/>
    <m/>
    <s v="Incorporação - Desp Legais, Tributos, Emolumentos"/>
    <s v="Incorporação"/>
  </r>
  <r>
    <s v="Jardins"/>
    <d v="2024-04-08T00:00:00"/>
    <s v="Bradesco"/>
    <s v="6222-7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74.95"/>
    <d v="2024-04-08T00:00:00"/>
    <s v="BC"/>
    <s v="Pagamento TARIFA MANUTENCAO C/C TAR.MANUT.C/C"/>
    <s v="Pagamento"/>
    <s v="TARIFA MANUTENCAO C/C TAR.MANUT.C/C"/>
    <s v="TAR.08042024"/>
    <n v="-74.95"/>
    <n v="0"/>
    <n v="696.26"/>
    <s v="TARIFA MANUTENCAO C/C TAR.MANUT.C/C"/>
    <n v="-74.95"/>
    <n v="74.95"/>
    <n v="0"/>
    <d v="2024-04-01T00:00:00"/>
    <m/>
    <m/>
    <s v="não"/>
    <s v="2.20.01.07 - Tarifas Bancarias"/>
    <m/>
    <s v="Tarifas / Taxas"/>
    <s v="Desp Financeiras"/>
  </r>
  <r>
    <s v="Jardins"/>
    <d v="2024-04-09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0.98"/>
    <d v="2024-04-09T00:00:00"/>
    <s v="BC"/>
    <s v="Rendimento de aplicação"/>
    <s v="Rendimento de aplicação"/>
    <s v=""/>
    <s v="REAP.090424"/>
    <n v="0"/>
    <n v="0.98"/>
    <n v="3644262.27"/>
    <s v=""/>
    <n v="0.98"/>
    <n v="0.98"/>
    <n v="0"/>
    <d v="2024-04-01T00:00:00"/>
    <m/>
    <m/>
    <s v="não"/>
    <s v="1.03.01.01 - Receita de Aplicações Financeiras"/>
    <m/>
    <s v="Rendimento Aplicações"/>
    <s v="Outras Receitas"/>
  </r>
  <r>
    <s v="Jardins"/>
    <d v="2024-04-09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5 - Corretagem"/>
    <n v="138518.91"/>
    <d v="2024-04-09T00:00:00"/>
    <s v="CP"/>
    <s v="Pagamento LASTRO SERVICOS E NEGOCIOS IMOBILIARIOS LTDA"/>
    <s v="Pagamento"/>
    <s v="LASTRO SERVICOS E NEGOCIOS IMOBILIARIOS LTDA"/>
    <s v="NFSE.000175"/>
    <n v="-138518.91"/>
    <n v="0"/>
    <n v="3635742.38"/>
    <s v="LASTRO SERVICOS E NEGOCIOS IMOBILIARIOS LTDA"/>
    <n v="-138518.91"/>
    <n v="138518.91"/>
    <n v="0"/>
    <d v="2024-04-01T00:00:00"/>
    <m/>
    <n v="88"/>
    <s v="sim"/>
    <s v="2.11.01.05 - Corretagem"/>
    <s v="CORRETAGEM"/>
    <s v="Terreno - Corretagem"/>
    <s v="Terreno"/>
  </r>
  <r>
    <s v="Jardins"/>
    <d v="2024-04-09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1 - (-) Retenção de IR - Terceiros"/>
    <n v="2077.7800000000002"/>
    <d v="2024-04-09T00:00:00"/>
    <s v="CP"/>
    <s v="Retenção impostos IR 1708 / LASTRO SERVICOS E NEGOCIOS IMOBILIARIOS LTDA"/>
    <s v="Retenção impostos"/>
    <s v="IR 1708 / LASTRO SERVICOS E NEGOCIOS IMOBILIARIOS LTDA"/>
    <s v="NFSE.000175"/>
    <n v="0"/>
    <n v="2077.7800000000002"/>
    <n v="3637820.16"/>
    <s v="LASTRO SERVICOS E NEGOCIOS IMOBILIARIOS LTDA"/>
    <n v="2077.7800000000002"/>
    <n v="2077.7800000000002"/>
    <n v="0"/>
    <d v="2024-04-01T00:00:00"/>
    <m/>
    <n v="88"/>
    <s v="sim"/>
    <s v="2.09.01.01 - (-) Retenção de IR - Terceiros"/>
    <s v="CORRETAGEM"/>
    <s v="Terreno - Corretagem"/>
    <s v="Terreno"/>
  </r>
  <r>
    <s v="Jardins"/>
    <d v="2024-04-09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4 - (-) Retenção de PIS/Cofins/CSLL - Terceiros"/>
    <n v="6441.13"/>
    <d v="2024-04-09T00:00:00"/>
    <s v="CP"/>
    <s v="Retenção impostos CSRF / LASTRO SERVICOS E NEGOCIOS IMOBILIARIOS LTDA"/>
    <s v="Retenção impostos"/>
    <s v="CSRF / LASTRO SERVICOS E NEGOCIOS IMOBILIARIOS LTDA"/>
    <s v="NFSE.000175"/>
    <n v="0"/>
    <n v="6441.13"/>
    <n v="3644261.29"/>
    <s v="LASTRO SERVICOS E NEGOCIOS IMOBILIARIOS LTDA"/>
    <n v="6441.13"/>
    <n v="6441.13"/>
    <n v="0"/>
    <d v="2024-04-01T00:00:00"/>
    <m/>
    <n v="88"/>
    <s v="sim"/>
    <s v="2.09.01.04 - (-) Retenção de PIS/Cofins/CSLL - Terceiros"/>
    <s v="CORRETAGEM"/>
    <s v="Terreno - Corretagem"/>
    <s v="Terreno"/>
  </r>
  <r>
    <s v="Jardins"/>
    <d v="2024-04-10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0.01"/>
    <d v="2024-04-10T00:00:00"/>
    <s v="BC"/>
    <s v="Rendimento de aplicação"/>
    <s v="Rendimento de aplicação"/>
    <s v=""/>
    <s v="REAP.100424"/>
    <n v="0"/>
    <n v="0.01"/>
    <n v="3643240.95"/>
    <s v=""/>
    <n v="0.01"/>
    <n v="0.01"/>
    <n v="0"/>
    <d v="2024-04-01T00:00:00"/>
    <m/>
    <m/>
    <s v="não"/>
    <s v="1.03.01.01 - Receita de Aplicações Financeiras"/>
    <m/>
    <s v="Rendimento Aplicações"/>
    <s v="Outras Receitas"/>
  </r>
  <r>
    <s v="Jardins"/>
    <d v="2024-04-10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2.07 - Taxas Municipalidades"/>
    <n v="1021.33"/>
    <d v="2024-04-10T00:00:00"/>
    <s v="CP"/>
    <s v="Pagamento PREFEITURA DA CIDADE DE SÃO PAULO - DAMSP"/>
    <s v="Pagamento"/>
    <s v="PREFEITURA DA CIDADE DE SÃO PAULO - DAMSP"/>
    <s v="DAM.595925430115530941"/>
    <n v="-1021.33"/>
    <n v="0"/>
    <n v="3643240.94"/>
    <s v="PREFEITURA DA CIDADE DE SÃO PAULO - DAMSP"/>
    <n v="-1021.33"/>
    <n v="1021.33"/>
    <n v="0"/>
    <d v="2024-04-01T00:00:00"/>
    <m/>
    <n v="87"/>
    <s v="sim"/>
    <s v="2.13.02.07 - Taxas Municipalidades"/>
    <s v="TAXAS DE MUNICIPALIDADES"/>
    <s v="Incorporação - Desp Legais, Tributos, Emolumentos"/>
    <s v="Incorporação"/>
  </r>
  <r>
    <s v="Jardins"/>
    <d v="2024-04-12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24.81"/>
    <d v="2024-04-12T00:00:00"/>
    <s v="BC"/>
    <s v="Rendimento de aplicação"/>
    <s v="Rendimento de aplicação"/>
    <s v=""/>
    <s v="REAP.120424"/>
    <n v="0"/>
    <n v="24.81"/>
    <n v="2186739.61"/>
    <s v=""/>
    <n v="24.81"/>
    <n v="24.81"/>
    <n v="0"/>
    <d v="2024-04-01T00:00:00"/>
    <m/>
    <m/>
    <s v="não"/>
    <s v="1.03.01.01 - Receita de Aplicações Financeiras"/>
    <m/>
    <s v="Rendimento Aplicações"/>
    <s v="Outras Receitas"/>
  </r>
  <r>
    <s v="Jardins"/>
    <d v="2024-04-12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 - CONSOLAÇÃO"/>
    <s v="2.11.01.07 - Cartório &amp; Escritura"/>
    <n v="503.74"/>
    <d v="2024-04-12T00:00:00"/>
    <s v="CP"/>
    <s v="Pagamento ANGELO MONTALBANO"/>
    <s v="Pagamento"/>
    <s v="ANGELO MONTALBANO"/>
    <s v="REC.100424"/>
    <n v="-503.74"/>
    <n v="0"/>
    <n v="3392312.21"/>
    <s v="ANGELO MONTALBANO"/>
    <n v="-503.74"/>
    <n v="503.74"/>
    <n v="0"/>
    <d v="2024-04-01T00:00:00"/>
    <m/>
    <n v="40"/>
    <s v="sim"/>
    <s v="2.11.01.07 - Cartório &amp; Escritura"/>
    <s v="DESPESAS COM CARTORIOS"/>
    <s v="Incorporação - Desp Legais, Tributos, Emolumentos"/>
    <s v="Incorporação"/>
  </r>
  <r>
    <s v="Jardins"/>
    <d v="2024-04-12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5 - Corretagem"/>
    <n v="107325"/>
    <d v="2024-04-12T00:00:00"/>
    <s v="CP"/>
    <s v="Pagamento AVANTE CONSULTORIA DE NEGOCIOS LTDA"/>
    <s v="Pagamento"/>
    <s v="AVANTE CONSULTORIA DE NEGOCIOS LTDA"/>
    <s v="NFSE.00005"/>
    <n v="-107325"/>
    <n v="0"/>
    <n v="3282937.21"/>
    <s v="AVANTE CONSULTORIA DE NEGOCIOS LTDA"/>
    <n v="-107325"/>
    <n v="107325"/>
    <n v="0"/>
    <d v="2024-04-01T00:00:00"/>
    <m/>
    <n v="85"/>
    <s v="sim"/>
    <s v="2.11.01.05 - Corretagem"/>
    <s v="CORRETAGEM"/>
    <s v="Terreno - Corretagem"/>
    <s v="Terreno"/>
  </r>
  <r>
    <s v="Jardins"/>
    <d v="2024-04-12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5 - Corretagem"/>
    <n v="357750"/>
    <d v="2024-04-12T00:00:00"/>
    <s v="CP"/>
    <s v="Pagamento BNS AGENCIAMENTO E INTERMEDIACAO DE SERVICOS E IMOVEIS LTDA"/>
    <s v="Pagamento"/>
    <s v="BNS AGENCIAMENTO E INTERMEDIACAO DE SERVICOS E IMOVEIS LTDA"/>
    <s v="NFSE.000005"/>
    <n v="-357750"/>
    <n v="0"/>
    <n v="2205937.21"/>
    <s v="BNS AGENCIAMENTO E INTERMEDIACAO DE SERVICOS E IMOVEIS LTDA"/>
    <n v="-357750"/>
    <n v="357750"/>
    <n v="0"/>
    <d v="2024-04-01T00:00:00"/>
    <m/>
    <n v="36"/>
    <s v="sim"/>
    <s v="2.11.01.05 - Corretagem"/>
    <s v="CORRETAGEM"/>
    <s v="Terreno - Corretagem"/>
    <s v="Terreno"/>
  </r>
  <r>
    <s v="Jardins"/>
    <d v="2024-04-12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1.23 - Coordenação e Compatibilização"/>
    <n v="3750"/>
    <d v="2024-04-12T00:00:00"/>
    <s v="CP"/>
    <s v="Pagamento ESTUDIO FAVO ARQUITETURA LTDA"/>
    <s v="Pagamento"/>
    <s v="ESTUDIO FAVO ARQUITETURA LTDA"/>
    <s v="NFSE.001226"/>
    <n v="-3750"/>
    <n v="0"/>
    <n v="2563687.21"/>
    <s v="ESTUDIO FAVO ARQUITETURA LTDA"/>
    <n v="-3750"/>
    <n v="3750"/>
    <n v="0"/>
    <d v="2024-04-01T00:00:00"/>
    <m/>
    <n v="39"/>
    <s v="sim"/>
    <s v="2.13.01.23 - Coordenação e Compatibilização"/>
    <s v="PROJETOS"/>
    <s v="Incorporação - Projetos"/>
    <s v="Incorporação"/>
  </r>
  <r>
    <s v="Jardins"/>
    <d v="2024-04-12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4.01.10 - Produção de material Comunicação Visual Terreno/PD"/>
    <n v="2050"/>
    <d v="2024-04-12T00:00:00"/>
    <s v="CP"/>
    <s v="Pagamento FRANQUE DELMO ELOIA 02360154435"/>
    <s v="Pagamento"/>
    <s v="FRANQUE DELMO ELOIA 02360154435"/>
    <s v="NFSE.000028"/>
    <n v="-2050"/>
    <n v="0"/>
    <n v="3390262.21"/>
    <s v="FRANQUE DELMO ELOIA 02360154435"/>
    <n v="-2050"/>
    <n v="2050"/>
    <n v="0"/>
    <d v="2024-04-01T00:00:00"/>
    <m/>
    <n v="41"/>
    <s v="sim"/>
    <s v="2.14.01.10 - Produção de material Comunicação Visual Terreno/PD"/>
    <s v="COMUNICACAO VISUAL"/>
    <s v="Marketing - Promoção e Propaganda"/>
    <s v="Marketing"/>
  </r>
  <r>
    <s v="Jardins"/>
    <d v="2024-04-12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5 - Corretagem"/>
    <n v="357750"/>
    <d v="2024-04-12T00:00:00"/>
    <s v="CP"/>
    <s v="Pagamento IRRINVEST GESTAO E ADMINISTRACAO IMOBILIARIA LTDA"/>
    <s v="Pagamento"/>
    <s v="IRRINVEST GESTAO E ADMINISTRACAO IMOBILIARIA LTDA"/>
    <s v="NFSE.000723"/>
    <n v="-357750"/>
    <n v="0"/>
    <n v="2925187.21"/>
    <s v="IRRINVEST GESTAO E ADMINISTRACAO IMOBILIARIA LTDA"/>
    <n v="-357750"/>
    <n v="357750"/>
    <n v="0"/>
    <d v="2024-04-01T00:00:00"/>
    <m/>
    <n v="37"/>
    <s v="sim"/>
    <s v="2.11.01.05 - Corretagem"/>
    <s v="CORRETAGEM"/>
    <s v="Terreno - Corretagem"/>
    <s v="Terreno"/>
  </r>
  <r>
    <s v="Jardins"/>
    <d v="2024-04-12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5 - Corretagem"/>
    <n v="357750"/>
    <d v="2024-04-12T00:00:00"/>
    <s v="CP"/>
    <s v="Pagamento JOAQUIM GUTIERREZ ANTONIO"/>
    <s v="Pagamento"/>
    <s v="JOAQUIM GUTIERREZ ANTONIO"/>
    <s v="NFSE.000008"/>
    <n v="-357750"/>
    <n v="0"/>
    <n v="2567437.21"/>
    <s v="JOAQUIM GUTIERREZ ANTONIO"/>
    <n v="-357750"/>
    <n v="357750"/>
    <n v="0"/>
    <d v="2024-04-01T00:00:00"/>
    <m/>
    <n v="38"/>
    <s v="sim"/>
    <s v="2.11.01.05 - Corretagem"/>
    <s v="CORRETAGEM"/>
    <s v="Terreno - Corretagem"/>
    <s v="Terreno"/>
  </r>
  <r>
    <s v="Jardins"/>
    <d v="2024-04-12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5 - Corretagem"/>
    <n v="250425"/>
    <d v="2024-04-12T00:00:00"/>
    <s v="CP"/>
    <s v="Pagamento MCA CONSULTORIA DE NEGOCIOS EIRELI"/>
    <s v="Pagamento"/>
    <s v="MCA CONSULTORIA DE NEGOCIOS EIRELI"/>
    <s v="NFSE.000118"/>
    <n v="-250425"/>
    <n v="0"/>
    <n v="3392815.95"/>
    <s v="MCA CONSULTORIA DE NEGOCIOS EIRELI"/>
    <n v="-250425"/>
    <n v="250425"/>
    <n v="0"/>
    <d v="2024-04-01T00:00:00"/>
    <m/>
    <n v="86"/>
    <s v="sim"/>
    <s v="2.11.01.05 - Corretagem"/>
    <s v="CORRETAGEM"/>
    <s v="Terreno - Corretagem"/>
    <s v="Terreno"/>
  </r>
  <r>
    <s v="Jardins"/>
    <d v="2024-04-12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1.01.11 - IPTU Novos Terrenos"/>
    <n v="8931.7199999999993"/>
    <d v="2024-04-12T00:00:00"/>
    <s v="CP"/>
    <s v="Pagamento PREFEITURA DA CIDADE DE SÃO PAULO - DAMSP"/>
    <s v="Pagamento"/>
    <s v="PREFEITURA DA CIDADE DE SÃO PAULO - DAMSP"/>
    <s v="DAM.CONSOLACAO 2837"/>
    <n v="-8931.7199999999993"/>
    <n v="0"/>
    <n v="2196535.66"/>
    <s v="PREFEITURA DA CIDADE DE SÃO PAULO - DAMSP"/>
    <n v="-8931.7199999999993"/>
    <n v="8931.7199999999993"/>
    <n v="0"/>
    <d v="2024-04-01T00:00:00"/>
    <m/>
    <n v="84"/>
    <s v="sim"/>
    <s v="2.01.01.11 - IPTU Novos Terrenos"/>
    <s v="IPTU"/>
    <s v="Terreno - IPTU"/>
    <s v="Terreno"/>
  </r>
  <r>
    <s v="Jardins"/>
    <d v="2024-04-12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1.01.11 - IPTU Novos Terrenos"/>
    <n v="535.88"/>
    <d v="2024-04-12T00:00:00"/>
    <s v="CP"/>
    <s v="Pagamento PREFEITURA DA CIDADE DE SÃO PAULO - DAMSP"/>
    <s v="Pagamento"/>
    <s v="PREFEITURA DA CIDADE DE SÃO PAULO - DAMSP"/>
    <s v="DAM.CONSOLACAO 2839"/>
    <n v="-535.88"/>
    <n v="0"/>
    <n v="2194523.23"/>
    <s v="PREFEITURA DA CIDADE DE SÃO PAULO - DAMSP"/>
    <n v="-535.88"/>
    <n v="535.88"/>
    <n v="0"/>
    <d v="2024-04-01T00:00:00"/>
    <m/>
    <n v="84"/>
    <s v="sim"/>
    <s v="2.01.01.11 - IPTU Novos Terrenos"/>
    <s v="IPTU"/>
    <s v="Terreno - IPTU"/>
    <s v="Terreno"/>
  </r>
  <r>
    <s v="Jardins"/>
    <d v="2024-04-12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1.01.11 - IPTU Novos Terrenos"/>
    <n v="469.83"/>
    <d v="2024-04-12T00:00:00"/>
    <s v="CP"/>
    <s v="Pagamento PREFEITURA DA CIDADE DE SÃO PAULO - DAMSP"/>
    <s v="Pagamento"/>
    <s v="PREFEITURA DA CIDADE DE SÃO PAULO - DAMSP"/>
    <s v="DAM.CONSOLACAO 2847 A 1"/>
    <n v="-469.83"/>
    <n v="0"/>
    <n v="2205467.38"/>
    <s v="PREFEITURA DA CIDADE DE SÃO PAULO - DAMSP"/>
    <n v="-469.83"/>
    <n v="469.83"/>
    <n v="0"/>
    <d v="2024-04-01T00:00:00"/>
    <m/>
    <n v="84"/>
    <s v="sim"/>
    <s v="2.01.01.11 - IPTU Novos Terrenos"/>
    <s v="IPTU"/>
    <s v="Terreno - IPTU"/>
    <s v="Terreno"/>
  </r>
  <r>
    <s v="Jardins"/>
    <d v="2024-04-12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1.01.11 - IPTU Novos Terrenos"/>
    <n v="421.29"/>
    <d v="2024-04-12T00:00:00"/>
    <s v="CP"/>
    <s v="Pagamento PREFEITURA DA CIDADE DE SÃO PAULO - DAMSP"/>
    <s v="Pagamento"/>
    <s v="PREFEITURA DA CIDADE DE SÃO PAULO - DAMSP"/>
    <s v="DAM.CONSOLACAO 2847 A 11"/>
    <n v="-421.29"/>
    <n v="0"/>
    <n v="2196114.37"/>
    <s v="PREFEITURA DA CIDADE DE SÃO PAULO - DAMSP"/>
    <n v="-421.29"/>
    <n v="421.29"/>
    <n v="0"/>
    <d v="2024-04-01T00:00:00"/>
    <m/>
    <n v="84"/>
    <s v="sim"/>
    <s v="2.01.01.11 - IPTU Novos Terrenos"/>
    <s v="IPTU"/>
    <s v="Terreno - IPTU"/>
    <s v="Terreno"/>
  </r>
  <r>
    <s v="Jardins"/>
    <d v="2024-04-12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1.01.11 - IPTU Novos Terrenos"/>
    <n v="391.67"/>
    <d v="2024-04-12T00:00:00"/>
    <s v="CP"/>
    <s v="Pagamento PREFEITURA DA CIDADE DE SÃO PAULO - DAMSP"/>
    <s v="Pagamento"/>
    <s v="PREFEITURA DA CIDADE DE SÃO PAULO - DAMSP"/>
    <s v="DAM.CONSOLACAO 2847 A 12"/>
    <n v="-391.67"/>
    <n v="0"/>
    <n v="2194131.56"/>
    <s v="PREFEITURA DA CIDADE DE SÃO PAULO - DAMSP"/>
    <n v="-391.67"/>
    <n v="391.67"/>
    <n v="0"/>
    <d v="2024-04-01T00:00:00"/>
    <m/>
    <n v="84"/>
    <s v="sim"/>
    <s v="2.01.01.11 - IPTU Novos Terrenos"/>
    <s v="IPTU"/>
    <s v="Terreno - IPTU"/>
    <s v="Terreno"/>
  </r>
  <r>
    <s v="Jardins"/>
    <d v="2024-04-12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3.87"/>
    <d v="2024-04-12T00:00:00"/>
    <s v="CP"/>
    <s v="Pagto multa PREFEITURA DA CIDADE DE SÃO PAULO - DAMSP"/>
    <s v="Pagto multa"/>
    <s v="PREFEITURA DA CIDADE DE SÃO PAULO - DAMSP"/>
    <s v="DAM.CONSOLACAO 2847 A 12"/>
    <n v="-3.87"/>
    <n v="0"/>
    <n v="2194127.69"/>
    <s v="PREFEITURA DA CIDADE DE SÃO PAULO - DAMSP"/>
    <n v="-3.87"/>
    <n v="3.87"/>
    <n v="0"/>
    <d v="2024-04-01T00:00:00"/>
    <m/>
    <n v="84"/>
    <s v="sim"/>
    <s v="2.05.01.07 - Multas, Juros e Correções por Atraso no Pagamento"/>
    <s v="IPTU"/>
    <s v="Desp Financeiras"/>
    <s v="Desp Financeiras"/>
  </r>
  <r>
    <s v="Jardins"/>
    <d v="2024-04-12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1.01.11 - IPTU Novos Terrenos"/>
    <n v="377.94"/>
    <d v="2024-04-12T00:00:00"/>
    <s v="CP"/>
    <s v="Pagamento PREFEITURA DA CIDADE DE SÃO PAULO - DAMSP"/>
    <s v="Pagamento"/>
    <s v="PREFEITURA DA CIDADE DE SÃO PAULO - DAMSP"/>
    <s v="DAM.CONSOLACAO 2847 A 21"/>
    <n v="-377.94"/>
    <n v="0"/>
    <n v="2193749.75"/>
    <s v="PREFEITURA DA CIDADE DE SÃO PAULO - DAMSP"/>
    <n v="-377.94"/>
    <n v="377.94"/>
    <n v="0"/>
    <d v="2024-04-01T00:00:00"/>
    <m/>
    <n v="84"/>
    <s v="sim"/>
    <s v="2.01.01.11 - IPTU Novos Terrenos"/>
    <s v="IPTU"/>
    <s v="Terreno - IPTU"/>
    <s v="Terreno"/>
  </r>
  <r>
    <s v="Jardins"/>
    <d v="2024-04-12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6.2"/>
    <d v="2024-04-12T00:00:00"/>
    <s v="CP"/>
    <s v="Pagto multa PREFEITURA DA CIDADE DE SÃO PAULO - DAMSP"/>
    <s v="Pagto multa"/>
    <s v="PREFEITURA DA CIDADE DE SÃO PAULO - DAMSP"/>
    <s v="DAM.CONSOLACAO 2847 A 21"/>
    <n v="-6.2"/>
    <n v="0"/>
    <n v="2193743.5499999998"/>
    <s v="PREFEITURA DA CIDADE DE SÃO PAULO - DAMSP"/>
    <n v="-6.2"/>
    <n v="6.2"/>
    <n v="0"/>
    <d v="2024-04-01T00:00:00"/>
    <m/>
    <n v="84"/>
    <s v="sim"/>
    <s v="2.05.01.07 - Multas, Juros e Correções por Atraso no Pagamento"/>
    <s v="IPTU"/>
    <s v="Desp Financeiras"/>
    <s v="Desp Financeiras"/>
  </r>
  <r>
    <s v="Jardins"/>
    <d v="2024-04-12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1.01.11 - IPTU Novos Terrenos"/>
    <n v="338.66"/>
    <d v="2024-04-12T00:00:00"/>
    <s v="CP"/>
    <s v="Pagamento PREFEITURA DA CIDADE DE SÃO PAULO - DAMSP"/>
    <s v="Pagamento"/>
    <s v="PREFEITURA DA CIDADE DE SÃO PAULO - DAMSP"/>
    <s v="DAM.CONSOLACAO 2847 A 22"/>
    <n v="-338.66"/>
    <n v="0"/>
    <n v="2195775.71"/>
    <s v="PREFEITURA DA CIDADE DE SÃO PAULO - DAMSP"/>
    <n v="-338.66"/>
    <n v="338.66"/>
    <n v="0"/>
    <d v="2024-04-01T00:00:00"/>
    <m/>
    <n v="84"/>
    <s v="sim"/>
    <s v="2.01.01.11 - IPTU Novos Terrenos"/>
    <s v="IPTU"/>
    <s v="Terreno - IPTU"/>
    <s v="Terreno"/>
  </r>
  <r>
    <s v="Jardins"/>
    <d v="2024-04-12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1.01.11 - IPTU Novos Terrenos"/>
    <n v="377.94"/>
    <d v="2024-04-12T00:00:00"/>
    <s v="CP"/>
    <s v="Pagamento PREFEITURA DA CIDADE DE SÃO PAULO - DAMSP"/>
    <s v="Pagamento"/>
    <s v="PREFEITURA DA CIDADE DE SÃO PAULO - DAMSP"/>
    <s v="DAM.CONSOLACAO 2847 A 31"/>
    <n v="-377.94"/>
    <n v="0"/>
    <n v="2195397.77"/>
    <s v="PREFEITURA DA CIDADE DE SÃO PAULO - DAMSP"/>
    <n v="-377.94"/>
    <n v="377.94"/>
    <n v="0"/>
    <d v="2024-04-01T00:00:00"/>
    <m/>
    <n v="84"/>
    <s v="sim"/>
    <s v="2.01.01.11 - IPTU Novos Terrenos"/>
    <s v="IPTU"/>
    <s v="Terreno - IPTU"/>
    <s v="Terreno"/>
  </r>
  <r>
    <s v="Jardins"/>
    <d v="2024-04-12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1.01.11 - IPTU Novos Terrenos"/>
    <n v="338.66"/>
    <d v="2024-04-12T00:00:00"/>
    <s v="CP"/>
    <s v="Pagamento PREFEITURA DA CIDADE DE SÃO PAULO - DAMSP"/>
    <s v="Pagamento"/>
    <s v="PREFEITURA DA CIDADE DE SÃO PAULO - DAMSP"/>
    <s v="DAM.CONSOLACAO 2847 A 32"/>
    <n v="-338.66"/>
    <n v="0"/>
    <n v="2195059.11"/>
    <s v="PREFEITURA DA CIDADE DE SÃO PAULO - DAMSP"/>
    <n v="-338.66"/>
    <n v="338.66"/>
    <n v="0"/>
    <d v="2024-04-01T00:00:00"/>
    <m/>
    <n v="84"/>
    <s v="sim"/>
    <s v="2.01.01.11 - IPTU Novos Terrenos"/>
    <s v="IPTU"/>
    <s v="Terreno - IPTU"/>
    <s v="Terreno"/>
  </r>
  <r>
    <s v="Jardins"/>
    <d v="2024-04-12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1.01.11 - IPTU Novos Terrenos"/>
    <n v="6672.9"/>
    <d v="2024-04-12T00:00:00"/>
    <s v="CP"/>
    <s v="Pagamento PREFEITURA DA CIDADE DE SÃO PAULO - DAMSP"/>
    <s v="Pagamento"/>
    <s v="PREFEITURA DA CIDADE DE SÃO PAULO - DAMSP"/>
    <s v="DAM.IPTU AL ITU 1466"/>
    <n v="-6672.9"/>
    <n v="0"/>
    <n v="2187070.65"/>
    <s v="PREFEITURA DA CIDADE DE SÃO PAULO - DAMSP"/>
    <n v="-6672.9"/>
    <n v="6672.9"/>
    <n v="0"/>
    <d v="2024-04-01T00:00:00"/>
    <m/>
    <n v="75"/>
    <s v="sim"/>
    <s v="2.01.01.11 - IPTU Novos Terrenos"/>
    <s v="IPTU"/>
    <s v="Terreno - IPTU"/>
    <s v="Terreno"/>
  </r>
  <r>
    <s v="Jardins"/>
    <d v="2024-04-12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69.59"/>
    <d v="2024-04-12T00:00:00"/>
    <s v="CP"/>
    <s v="Pagto juros PREFEITURA DA CIDADE DE SÃO PAULO - DAMSP"/>
    <s v="Pagto juros"/>
    <s v="PREFEITURA DA CIDADE DE SÃO PAULO - DAMSP"/>
    <s v="DAM.IPTU AL ITU 1466"/>
    <n v="-69.59"/>
    <n v="0"/>
    <n v="2187001.06"/>
    <s v="PREFEITURA DA CIDADE DE SÃO PAULO - DAMSP"/>
    <n v="-69.59"/>
    <n v="69.59"/>
    <n v="0"/>
    <d v="2024-04-01T00:00:00"/>
    <m/>
    <n v="75"/>
    <s v="sim"/>
    <s v="2.05.01.07 - Multas, Juros e Correções por Atraso no Pagamento"/>
    <s v="IPTU"/>
    <s v="Desp Financeiras"/>
    <s v="Desp Financeiras"/>
  </r>
  <r>
    <s v="Jardins"/>
    <d v="2024-04-12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286.26"/>
    <d v="2024-04-12T00:00:00"/>
    <s v="CP"/>
    <s v="Pagto multa PREFEITURA DA CIDADE DE SÃO PAULO - DAMSP"/>
    <s v="Pagto multa"/>
    <s v="PREFEITURA DA CIDADE DE SÃO PAULO - DAMSP"/>
    <s v="DAM.IPTU AL ITU 1466"/>
    <n v="-286.26"/>
    <n v="0"/>
    <n v="2186714.7999999998"/>
    <s v="PREFEITURA DA CIDADE DE SÃO PAULO - DAMSP"/>
    <n v="-286.26"/>
    <n v="286.26"/>
    <n v="0"/>
    <d v="2024-04-01T00:00:00"/>
    <m/>
    <n v="75"/>
    <s v="sim"/>
    <s v="2.05.01.07 - Multas, Juros e Correções por Atraso no Pagamento"/>
    <s v="IPTU"/>
    <s v="Desp Financeiras"/>
    <s v="Desp Financeiras"/>
  </r>
  <r>
    <s v="Jardins"/>
    <d v="2024-04-12T00:00:00"/>
    <s v="Itaú Centralizadora"/>
    <s v="18593-7"/>
    <s v="não"/>
    <s v="2  SPE's"/>
    <s v="01/02/2024 até 31/05/2024"/>
    <s v="COMPANHIA PROV DE SECURITIZACA"/>
    <s v="18593-7 - Centralizadora"/>
    <n v="0"/>
    <m/>
    <s v="-"/>
    <n v="18770"/>
    <d v="2024-04-12T00:00:00"/>
    <m/>
    <s v="SISPAG FORNECEDORES"/>
    <s v="Extrato Bancário"/>
    <s v="SISPAG FORNECEDORES"/>
    <m/>
    <n v="-18770"/>
    <n v="0"/>
    <m/>
    <s v="SISPAG FORNECEDORES"/>
    <n v="-18770"/>
    <n v="18770"/>
    <n v="0"/>
    <d v="2024-04-01T00:00:00"/>
    <m/>
    <m/>
    <m/>
    <s v="-"/>
    <m/>
    <s v="Débito a identificar"/>
    <s v="Débito a identificar"/>
  </r>
  <r>
    <s v="Jardins"/>
    <d v="2024-04-12T00:00:00"/>
    <s v="Itaú Centralizadora"/>
    <s v="18593-7"/>
    <s v="não"/>
    <s v="2  SPE's"/>
    <s v="01/02/2024 até 31/05/2024"/>
    <s v="COMPANHIA PROV DE SECURITIZACA"/>
    <s v="18593-7 - Centralizadora"/>
    <n v="0"/>
    <m/>
    <s v="-"/>
    <n v="0.9"/>
    <d v="2024-04-12T00:00:00"/>
    <m/>
    <s v="TAR C/C SISPAG"/>
    <s v="Extrato Bancário"/>
    <s v="TAR C/C SISPAG"/>
    <m/>
    <n v="-0.9"/>
    <n v="0"/>
    <m/>
    <s v="TAR C/C SISPAG"/>
    <n v="-0.9"/>
    <n v="0.9"/>
    <n v="0"/>
    <d v="2024-04-01T00:00:00"/>
    <m/>
    <m/>
    <m/>
    <s v="-"/>
    <m/>
    <s v="Tarifas / Taxas"/>
    <s v="Desp Financeiras"/>
  </r>
  <r>
    <s v="Jardins"/>
    <d v="2024-04-12T00:00:00"/>
    <s v="Itaú Centralizadora"/>
    <s v="18593-7"/>
    <s v="não"/>
    <s v="2  SPE's"/>
    <s v="01/02/2024 até 31/05/2024"/>
    <s v="COMPANHIA PROV DE SECURITIZACA"/>
    <s v="18593-7 - Centralizadora"/>
    <n v="0"/>
    <m/>
    <s v="-"/>
    <n v="18770.64"/>
    <d v="2024-04-12T00:00:00"/>
    <m/>
    <s v="RES APLIC AUT MAIS"/>
    <s v="Extrato Bancário"/>
    <s v="RES APLIC AUT MAIS"/>
    <m/>
    <n v="0"/>
    <n v="18770.64"/>
    <m/>
    <s v="RES APLIC AUT MAIS"/>
    <n v="18770.64"/>
    <n v="18770.64"/>
    <n v="0"/>
    <d v="2024-04-01T00:00:00"/>
    <m/>
    <m/>
    <m/>
    <s v="-"/>
    <m/>
    <s v="Aplicação / Resgate"/>
    <s v="Aplicação / Resgate"/>
  </r>
  <r>
    <s v="Jardins"/>
    <d v="2024-04-12T00:00:00"/>
    <s v="Itaú Centralizadora"/>
    <s v="18593-7"/>
    <s v="não"/>
    <s v="2  SPE's"/>
    <s v="01/02/2024 até 31/05/2024"/>
    <s v="COMPANHIA PROV DE SECURITIZACA"/>
    <s v="18593-7 - Centralizadora"/>
    <n v="0"/>
    <m/>
    <s v="-"/>
    <n v="0.26"/>
    <d v="2024-04-12T00:00:00"/>
    <m/>
    <s v="REND PAGO APLIC AUT MAIS"/>
    <s v="Extrato Bancário"/>
    <s v="REND PAGO APLIC AUT MAIS"/>
    <m/>
    <n v="0"/>
    <n v="0.26"/>
    <m/>
    <s v="REND PAGO APLIC AUT MAIS"/>
    <n v="0.26"/>
    <n v="0.26"/>
    <n v="0"/>
    <d v="2024-04-01T00:00:00"/>
    <m/>
    <m/>
    <m/>
    <s v="-"/>
    <m/>
    <s v="Rendimento Aplicações"/>
    <s v="Outras Receitas"/>
  </r>
  <r>
    <s v="Jardins"/>
    <d v="2024-04-15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0.99"/>
    <d v="2024-04-15T00:00:00"/>
    <s v="BC"/>
    <s v="Rendimento de aplicação"/>
    <s v="Rendimento de aplicação"/>
    <s v=""/>
    <s v="REAP.1504"/>
    <n v="0"/>
    <n v="0.99"/>
    <n v="2146740.6"/>
    <s v=""/>
    <n v="0.99"/>
    <n v="0.99"/>
    <n v="0"/>
    <d v="2024-04-01T00:00:00"/>
    <m/>
    <m/>
    <s v="não"/>
    <s v="1.03.01.01 - Receita de Aplicações Financeiras"/>
    <m/>
    <s v="Rendimento Aplicações"/>
    <s v="Outras Receitas"/>
  </r>
  <r>
    <s v="Jardins"/>
    <d v="2024-04-15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2.04 - CETESB"/>
    <n v="40000"/>
    <d v="2024-04-15T00:00:00"/>
    <s v="CP"/>
    <s v="Adiantamento CAMPO SAO BENTO GESTAO DE PROJETOS AMBIENTAIS EIRELI"/>
    <s v="Adiantamento"/>
    <s v="CAMPO SAO BENTO GESTAO DE PROJETOS AMBIENTAIS EIRELI"/>
    <s v="ADT.000441"/>
    <n v="-40000"/>
    <n v="0"/>
    <n v="2146739.61"/>
    <s v="CAMPO SAO BENTO GESTAO DE PROJETOS AMBIENTAIS EIRELI"/>
    <n v="-40000"/>
    <n v="40000"/>
    <n v="0"/>
    <d v="2024-04-01T00:00:00"/>
    <m/>
    <n v="82"/>
    <s v="sim"/>
    <s v="2.13.02.04 - CETESB"/>
    <s v="CETESB"/>
    <s v="Incorporação - Projetos"/>
    <s v="Incorporação"/>
  </r>
  <r>
    <s v="Jardins"/>
    <d v="2024-04-16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0.41"/>
    <d v="2024-04-16T00:00:00"/>
    <s v="BC"/>
    <s v="Rendimento de aplicação"/>
    <s v="Rendimento de aplicação"/>
    <s v=""/>
    <s v="REAP.160424"/>
    <n v="0"/>
    <n v="0.41"/>
    <n v="2132910.56"/>
    <s v=""/>
    <n v="0.41"/>
    <n v="0.41"/>
    <n v="0"/>
    <d v="2024-04-01T00:00:00"/>
    <m/>
    <m/>
    <s v="não"/>
    <s v="1.03.01.01 - Receita de Aplicações Financeiras"/>
    <m/>
    <s v="Rendimento Aplicações"/>
    <s v="Outras Receitas"/>
  </r>
  <r>
    <s v="Jardins"/>
    <d v="2024-04-16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4.01.10 - Produção de material Comunicação Visual Terreno/PD"/>
    <n v="800"/>
    <d v="2024-04-16T00:00:00"/>
    <s v="CP"/>
    <s v="Pagamento FRANQUE DELMO ELOIA 02360154435"/>
    <s v="Pagamento"/>
    <s v="FRANQUE DELMO ELOIA 02360154435"/>
    <s v="NFSE.000027"/>
    <n v="-800"/>
    <n v="0"/>
    <n v="2134960.15"/>
    <s v="FRANQUE DELMO ELOIA 02360154435"/>
    <n v="-800"/>
    <n v="800"/>
    <n v="0"/>
    <d v="2024-04-01T00:00:00"/>
    <m/>
    <n v="79"/>
    <s v="sim"/>
    <s v="2.14.01.10 - Produção de material Comunicação Visual Terreno/PD"/>
    <s v="COMUNICACAO VISUAL"/>
    <s v="Marketing - Promoção e Propaganda"/>
    <s v="Marketing"/>
  </r>
  <r>
    <s v="Jardins"/>
    <d v="2024-04-16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4.01.10 - Produção de material Comunicação Visual Terreno/PD"/>
    <n v="2050"/>
    <d v="2024-04-16T00:00:00"/>
    <s v="CP"/>
    <s v="Pagamento FRANQUE DELMO ELOIA 02360154435"/>
    <s v="Pagamento"/>
    <s v="FRANQUE DELMO ELOIA 02360154435"/>
    <s v="NFSE.000028"/>
    <n v="-2050"/>
    <n v="0"/>
    <n v="2132910.15"/>
    <s v="FRANQUE DELMO ELOIA 02360154435"/>
    <n v="-2050"/>
    <n v="2050"/>
    <n v="0"/>
    <d v="2024-04-01T00:00:00"/>
    <m/>
    <n v="80"/>
    <s v="sim"/>
    <s v="2.14.01.10 - Produção de material Comunicação Visual Terreno/PD"/>
    <s v="COMUNICACAO VISUAL"/>
    <s v="Marketing - Promoção e Propaganda"/>
    <s v="Marketing"/>
  </r>
  <r>
    <s v="Jardins"/>
    <d v="2024-04-16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1.12 - Estrutura"/>
    <n v="11700"/>
    <d v="2024-04-16T00:00:00"/>
    <s v="CP"/>
    <s v="Pagamento NG ENGENHARIA S/C LTDA"/>
    <s v="Pagamento"/>
    <s v="NG ENGENHARIA S/C LTDA"/>
    <s v="NF.000316"/>
    <n v="-11700"/>
    <n v="0"/>
    <n v="2135040.6"/>
    <s v="NG ENGENHARIA S/C LTDA"/>
    <n v="-11700"/>
    <n v="11700"/>
    <n v="0"/>
    <d v="2024-04-01T00:00:00"/>
    <m/>
    <n v="81"/>
    <s v="sim"/>
    <s v="2.13.01.12 - Estrutura"/>
    <s v="PROJETOS"/>
    <s v="Incorporação - Projetos"/>
    <s v="Incorporação"/>
  </r>
  <r>
    <s v="Jardins"/>
    <d v="2024-04-16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1 - (-) Retenção de IR - Terceiros"/>
    <n v="175.5"/>
    <d v="2024-04-16T00:00:00"/>
    <s v="CP"/>
    <s v="Retenção impostos IR 1708 / NG ENGENHARIA S/C LTDA"/>
    <s v="Retenção impostos"/>
    <s v="IR 1708 / NG ENGENHARIA S/C LTDA"/>
    <s v="NF.000316"/>
    <n v="0"/>
    <n v="175.5"/>
    <n v="2135216.1"/>
    <s v="NG ENGENHARIA S/C LTDA"/>
    <n v="175.5"/>
    <n v="175.5"/>
    <n v="0"/>
    <d v="2024-04-01T00:00:00"/>
    <m/>
    <n v="81"/>
    <s v="sim"/>
    <s v="2.09.01.01 - (-) Retenção de IR - Terceiros"/>
    <s v="PROJETOS"/>
    <s v="Incorporação - Projetos"/>
    <s v="Incorporação"/>
  </r>
  <r>
    <s v="Jardins"/>
    <d v="2024-04-16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4 - (-) Retenção de PIS/Cofins/CSLL - Terceiros"/>
    <n v="544.04999999999995"/>
    <d v="2024-04-16T00:00:00"/>
    <s v="CP"/>
    <s v="Retenção impostos CSRF / NG ENGENHARIA S/C LTDA"/>
    <s v="Retenção impostos"/>
    <s v="CSRF / NG ENGENHARIA S/C LTDA"/>
    <s v="NF.000316"/>
    <n v="0"/>
    <n v="544.04999999999995"/>
    <n v="2135760.15"/>
    <s v="NG ENGENHARIA S/C LTDA"/>
    <n v="544.04999999999995"/>
    <n v="544.04999999999995"/>
    <n v="0"/>
    <d v="2024-04-01T00:00:00"/>
    <m/>
    <n v="81"/>
    <s v="sim"/>
    <s v="2.09.01.04 - (-) Retenção de PIS/Cofins/CSLL - Terceiros"/>
    <s v="PROJETOS"/>
    <s v="Incorporação - Projetos"/>
    <s v="Incorporação"/>
  </r>
  <r>
    <s v="Jardins"/>
    <d v="2024-04-17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3.49"/>
    <d v="2024-04-17T00:00:00"/>
    <s v="BC"/>
    <s v="Rendimento de aplicação"/>
    <s v="Rendimento de aplicação"/>
    <s v=""/>
    <s v="REAP.1704"/>
    <n v="0"/>
    <n v="3.49"/>
    <n v="2030943.2"/>
    <s v=""/>
    <n v="3.49"/>
    <n v="3.49"/>
    <n v="0"/>
    <d v="2024-04-01T00:00:00"/>
    <m/>
    <m/>
    <s v="não"/>
    <s v="1.03.01.01 - Receita de Aplicações Financeiras"/>
    <m/>
    <s v="Rendimento Aplicações"/>
    <s v="Outras Receitas"/>
  </r>
  <r>
    <s v="Jardins"/>
    <d v="2024-04-17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1.04 - Laudo de Vizinhança"/>
    <n v="2100"/>
    <d v="2024-04-17T00:00:00"/>
    <s v="CP"/>
    <s v="Pagamento CERTENGE LAUDOS AVALIACOES E PERICIAS LTDA"/>
    <s v="Pagamento"/>
    <s v="CERTENGE LAUDOS AVALIACOES E PERICIAS LTDA"/>
    <s v="NFSE.002164"/>
    <n v="-2100"/>
    <n v="0"/>
    <n v="2030810.56"/>
    <s v="CERTENGE LAUDOS AVALIACOES E PERICIAS LTDA"/>
    <n v="-2100"/>
    <n v="2100"/>
    <n v="0"/>
    <d v="2024-04-01T00:00:00"/>
    <m/>
    <n v="83"/>
    <s v="sim"/>
    <s v="2.13.01.04 - Laudo de Vizinhança"/>
    <s v="PROJETOS"/>
    <s v="Incorporação - Projetos"/>
    <s v="Incorporação"/>
  </r>
  <r>
    <s v="Jardins"/>
    <d v="2024-04-17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1 - (-) Retenção de IR - Terceiros"/>
    <n v="31.5"/>
    <d v="2024-04-17T00:00:00"/>
    <s v="CP"/>
    <s v="Retenção impostos IR 1708 / CERTENGE LAUDOS AVALIACOES E PERICIAS LTDA"/>
    <s v="Retenção impostos"/>
    <s v="IR 1708 / CERTENGE LAUDOS AVALIACOES E PERICIAS LTDA"/>
    <s v="NFSE.002164"/>
    <n v="0"/>
    <n v="31.5"/>
    <n v="2030842.06"/>
    <s v="CERTENGE LAUDOS AVALIACOES E PERICIAS LTDA"/>
    <n v="31.5"/>
    <n v="31.5"/>
    <n v="0"/>
    <d v="2024-04-01T00:00:00"/>
    <m/>
    <n v="83"/>
    <s v="sim"/>
    <s v="2.09.01.01 - (-) Retenção de IR - Terceiros"/>
    <s v="PROJETOS"/>
    <s v="Incorporação - Projetos"/>
    <s v="Incorporação"/>
  </r>
  <r>
    <s v="Jardins"/>
    <d v="2024-04-17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4 - (-) Retenção de PIS/Cofins/CSLL - Terceiros"/>
    <n v="97.65"/>
    <d v="2024-04-17T00:00:00"/>
    <s v="CP"/>
    <s v="Retenção impostos CSRF / CERTENGE LAUDOS AVALIACOES E PERICIAS LTDA"/>
    <s v="Retenção impostos"/>
    <s v="CSRF / CERTENGE LAUDOS AVALIACOES E PERICIAS LTDA"/>
    <s v="NFSE.002164"/>
    <n v="0"/>
    <n v="97.65"/>
    <n v="2030939.71"/>
    <s v="CERTENGE LAUDOS AVALIACOES E PERICIAS LTDA"/>
    <n v="97.65"/>
    <n v="97.65"/>
    <n v="0"/>
    <d v="2024-04-01T00:00:00"/>
    <m/>
    <n v="83"/>
    <s v="sim"/>
    <s v="2.09.01.04 - (-) Retenção de PIS/Cofins/CSLL - Terceiros"/>
    <s v="PROJETOS"/>
    <s v="Incorporação - Projetos"/>
    <s v="Incorporação"/>
  </r>
  <r>
    <s v="Jardins"/>
    <d v="2024-04-17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5 - Corretagem"/>
    <n v="100000"/>
    <d v="2024-04-17T00:00:00"/>
    <s v="CP"/>
    <s v="Pagamento NORSK EMPREENDIMENTOS E PARTICIPACOES LTDA."/>
    <s v="Pagamento"/>
    <s v="NORSK EMPREENDIMENTOS E PARTICIPACOES LTDA."/>
    <s v="NFSE.000018"/>
    <n v="-100000"/>
    <n v="0"/>
    <n v="2032910.56"/>
    <s v="NORSK EMPREENDIMENTOS E PARTICIPACOES LTDA."/>
    <n v="-100000"/>
    <n v="100000"/>
    <n v="0"/>
    <d v="2024-04-01T00:00:00"/>
    <m/>
    <n v="42"/>
    <s v="sim"/>
    <s v="2.11.01.05 - Corretagem"/>
    <s v="CORRETAGEM"/>
    <s v="Terreno - Corretagem"/>
    <s v="Terreno"/>
  </r>
  <r>
    <s v="Jardins"/>
    <d v="2024-04-18T00:00:00"/>
    <s v="Itaú Centralizadora"/>
    <s v="18593-7"/>
    <s v="não"/>
    <s v="2  SPE's"/>
    <s v="01/02/2024 até 31/05/2024"/>
    <s v="COMPANHIA PROV DE SECURITIZACA"/>
    <s v="18593-7 - Centralizadora"/>
    <n v="0"/>
    <m/>
    <s v="-"/>
    <n v="8869.31"/>
    <d v="2024-04-18T00:00:00"/>
    <m/>
    <s v="SISPAG FORNECEDORES TED"/>
    <s v="Extrato Bancário"/>
    <s v="SISPAG FORNECEDORES TED"/>
    <m/>
    <n v="-8869.31"/>
    <n v="0"/>
    <m/>
    <s v="SISPAG FORNECEDORES TED"/>
    <n v="-8869.31"/>
    <n v="8869.31"/>
    <n v="0"/>
    <d v="2024-04-01T00:00:00"/>
    <m/>
    <m/>
    <m/>
    <s v="-"/>
    <m/>
    <s v="Débito a identificar"/>
    <s v="Débito a identificar"/>
  </r>
  <r>
    <s v="Jardins"/>
    <d v="2024-04-18T00:00:00"/>
    <s v="Itaú Centralizadora"/>
    <s v="18593-7"/>
    <s v="não"/>
    <s v="2  SPE's"/>
    <s v="01/02/2024 até 31/05/2024"/>
    <s v="COMPANHIA PROV DE SECURITIZACA"/>
    <s v="18593-7 - Centralizadora"/>
    <n v="0"/>
    <m/>
    <s v="-"/>
    <n v="4"/>
    <d v="2024-04-18T00:00:00"/>
    <m/>
    <s v="TAR TED SISPAG"/>
    <s v="Extrato Bancário"/>
    <s v="TAR TED SISPAG"/>
    <m/>
    <n v="-4"/>
    <n v="0"/>
    <m/>
    <s v="TAR TED SISPAG"/>
    <n v="-4"/>
    <n v="4"/>
    <n v="0"/>
    <d v="2024-04-01T00:00:00"/>
    <m/>
    <m/>
    <m/>
    <s v="-"/>
    <m/>
    <s v="Tarifas / Taxas"/>
    <s v="Desp Financeiras"/>
  </r>
  <r>
    <s v="Jardins"/>
    <d v="2024-04-18T00:00:00"/>
    <s v="Itaú Centralizadora"/>
    <s v="18593-7"/>
    <s v="não"/>
    <s v="2  SPE's"/>
    <s v="01/02/2024 até 31/05/2024"/>
    <s v="COMPANHIA PROV DE SECURITIZACA"/>
    <s v="18593-7 - Centralizadora"/>
    <n v="0"/>
    <m/>
    <s v="-"/>
    <n v="8872.99"/>
    <d v="2024-04-18T00:00:00"/>
    <m/>
    <s v="RES APLIC AUT MAIS"/>
    <s v="Extrato Bancário"/>
    <s v="RES APLIC AUT MAIS"/>
    <m/>
    <n v="0"/>
    <n v="8872.99"/>
    <m/>
    <s v="RES APLIC AUT MAIS"/>
    <n v="8872.99"/>
    <n v="8872.99"/>
    <n v="0"/>
    <d v="2024-04-01T00:00:00"/>
    <m/>
    <m/>
    <m/>
    <s v="-"/>
    <m/>
    <s v="Aplicação / Resgate"/>
    <s v="Aplicação / Resgate"/>
  </r>
  <r>
    <s v="Jardins"/>
    <d v="2024-04-18T00:00:00"/>
    <s v="Itaú Centralizadora"/>
    <s v="18593-7"/>
    <s v="não"/>
    <s v="2  SPE's"/>
    <s v="01/02/2024 até 31/05/2024"/>
    <s v="COMPANHIA PROV DE SECURITIZACA"/>
    <s v="18593-7 - Centralizadora"/>
    <n v="0"/>
    <m/>
    <s v="-"/>
    <n v="0.31"/>
    <d v="2024-04-18T00:00:00"/>
    <m/>
    <s v="REND PAGO APLIC AUT MAIS"/>
    <s v="Extrato Bancário"/>
    <s v="REND PAGO APLIC AUT MAIS"/>
    <m/>
    <n v="0"/>
    <n v="0.31"/>
    <m/>
    <s v="REND PAGO APLIC AUT MAIS"/>
    <n v="0.31"/>
    <n v="0.31"/>
    <n v="0"/>
    <d v="2024-04-01T00:00:00"/>
    <m/>
    <m/>
    <m/>
    <s v="-"/>
    <m/>
    <s v="Rendimento Aplicações"/>
    <s v="Outras Receitas"/>
  </r>
  <r>
    <s v="Jardins"/>
    <d v="2024-04-19T00:00:00"/>
    <s v="Itaú"/>
    <s v="51562-2"/>
    <s v="não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5.49"/>
    <d v="2024-04-19T00:00:00"/>
    <s v="BC"/>
    <s v="Rendimento de aplicação"/>
    <s v="Rendimento de aplicação"/>
    <s v=""/>
    <s v="ajuste"/>
    <n v="0"/>
    <n v="5.49"/>
    <n v="1911647.45"/>
    <s v=""/>
    <n v="5.49"/>
    <n v="5.49"/>
    <n v="0"/>
    <d v="2024-04-01T00:00:00"/>
    <m/>
    <m/>
    <s v="não"/>
    <s v="1.03.01.01 - Receita de Aplicações Financeiras"/>
    <m/>
    <s v="Rendimento Aplicações"/>
    <s v="Outras Receitas"/>
  </r>
  <r>
    <s v="Jardins"/>
    <d v="2024-04-19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2.14 - DEPAVE"/>
    <n v="10000"/>
    <d v="2024-04-19T00:00:00"/>
    <s v="CP"/>
    <s v="Pagamento AROEIRA MEIO AMBIENTE LTDA"/>
    <s v="Pagamento"/>
    <s v="AROEIRA MEIO AMBIENTE LTDA"/>
    <s v="NFSE.001873"/>
    <n v="-10000"/>
    <n v="0"/>
    <n v="1980943.2"/>
    <s v="AROEIRA MEIO AMBIENTE LTDA"/>
    <n v="-10000"/>
    <n v="10000"/>
    <n v="0"/>
    <d v="2024-04-01T00:00:00"/>
    <m/>
    <n v="43"/>
    <s v="sim"/>
    <s v="2.13.02.14 - DEPAVE"/>
    <s v="DEPAVE"/>
    <s v="Incorporação - Desp Legais, Tributos, Emolumentos"/>
    <s v="Incorporação"/>
  </r>
  <r>
    <s v="Jardins"/>
    <d v="2024-04-19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1 - (-) Retenção de IR - Terceiros"/>
    <n v="150"/>
    <d v="2024-04-19T00:00:00"/>
    <s v="CP"/>
    <s v="Retenção impostos IR 1708 / AROEIRA MEIO AMBIENTE LTDA"/>
    <s v="Retenção impostos"/>
    <s v="IR 1708 / AROEIRA MEIO AMBIENTE LTDA"/>
    <s v="NFSE.001873"/>
    <n v="0"/>
    <n v="150"/>
    <n v="1981093.2"/>
    <s v="AROEIRA MEIO AMBIENTE LTDA"/>
    <n v="150"/>
    <n v="150"/>
    <n v="0"/>
    <d v="2024-04-01T00:00:00"/>
    <m/>
    <n v="43"/>
    <s v="sim"/>
    <s v="2.09.01.01 - (-) Retenção de IR - Terceiros"/>
    <s v="DEPAVE"/>
    <s v="Incorporação - Desp Legais, Tributos, Emolumentos"/>
    <s v="Incorporação"/>
  </r>
  <r>
    <s v="Jardins"/>
    <d v="2024-04-19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4 - (-) Retenção de PIS/Cofins/CSLL - Terceiros"/>
    <n v="465"/>
    <d v="2024-04-19T00:00:00"/>
    <s v="CP"/>
    <s v="Retenção impostos CSRF / AROEIRA MEIO AMBIENTE LTDA"/>
    <s v="Retenção impostos"/>
    <s v="CSRF / AROEIRA MEIO AMBIENTE LTDA"/>
    <s v="NFSE.001873"/>
    <n v="0"/>
    <n v="465"/>
    <n v="1981558.2"/>
    <s v="AROEIRA MEIO AMBIENTE LTDA"/>
    <n v="465"/>
    <n v="465"/>
    <n v="0"/>
    <d v="2024-04-01T00:00:00"/>
    <m/>
    <n v="43"/>
    <s v="sim"/>
    <s v="2.09.01.04 - (-) Retenção de PIS/Cofins/CSLL - Terceiros"/>
    <s v="DEPAVE"/>
    <s v="Incorporação - Desp Legais, Tributos, Emolumentos"/>
    <s v="Incorporação"/>
  </r>
  <r>
    <s v="Jardins"/>
    <d v="2024-04-19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2.04 - CETESB"/>
    <n v="40000"/>
    <d v="2024-04-19T00:00:00"/>
    <s v="CP"/>
    <s v="Pagamento CAMPO SAO BENTO GESTAO DE PROJETOS AMBIENTAIS EIRELI"/>
    <s v="Pagamento"/>
    <s v="CAMPO SAO BENTO GESTAO DE PROJETOS AMBIENTAIS EIRELI"/>
    <s v="NFSE.000441"/>
    <n v="-40000"/>
    <n v="0"/>
    <n v="1990943.2"/>
    <s v="CAMPO SAO BENTO GESTAO DE PROJETOS AMBIENTAIS EIRELI"/>
    <n v="-40000"/>
    <n v="40000"/>
    <n v="0"/>
    <d v="2024-04-01T00:00:00"/>
    <m/>
    <m/>
    <s v="não"/>
    <s v="2.13.02.04 - CETESB"/>
    <m/>
    <s v="Incorporação - Projetos"/>
    <s v="Incorporação"/>
  </r>
  <r>
    <s v="Jardins"/>
    <d v="2024-04-19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4.01.10 - Produção de material Comunicação Visual Terreno/PD"/>
    <n v="900"/>
    <d v="2024-04-19T00:00:00"/>
    <s v="CP"/>
    <s v="Adiantamento FRANQUE DELMO ELOIA 02360154435"/>
    <s v="Adiantamento"/>
    <s v="FRANQUE DELMO ELOIA 02360154435"/>
    <s v="ADT.000029"/>
    <n v="-900"/>
    <n v="0"/>
    <n v="1911647.45"/>
    <s v="FRANQUE DELMO ELOIA 02360154435"/>
    <n v="-900"/>
    <n v="900"/>
    <n v="0"/>
    <d v="2024-04-01T00:00:00"/>
    <m/>
    <n v="78"/>
    <s v="sim"/>
    <s v="2.14.01.10 - Produção de material Comunicação Visual Terreno/PD"/>
    <s v="COMUNICACAO VISUAL"/>
    <s v="Marketing - Promoção e Propaganda"/>
    <s v="Marketing"/>
  </r>
  <r>
    <s v="Jardins"/>
    <d v="2024-04-19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1.07 - Arquitetura"/>
    <n v="70000"/>
    <d v="2024-04-19T00:00:00"/>
    <s v="CP"/>
    <s v="Pagamento JBA / JONAS BIRGER ARQUITETURA S/S"/>
    <s v="Pagamento"/>
    <s v="JBA / JONAS BIRGER ARQUITETURA S/S"/>
    <s v="NFSE.002224"/>
    <n v="-70000"/>
    <n v="0"/>
    <n v="1911558.2"/>
    <s v="JBA / JONAS BIRGER ARQUITETURA S/S"/>
    <n v="-70000"/>
    <n v="70000"/>
    <n v="0"/>
    <d v="2024-04-01T00:00:00"/>
    <m/>
    <n v="44"/>
    <s v="sim"/>
    <s v="2.13.01.07 - Arquitetura"/>
    <s v="PROJETOS"/>
    <s v="Incorporação - Projetos"/>
    <s v="Incorporação"/>
  </r>
  <r>
    <s v="Jardins"/>
    <d v="2024-04-19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1 - (-) Retenção de IR - Terceiros"/>
    <n v="1050"/>
    <d v="2024-04-19T00:00:00"/>
    <s v="CP"/>
    <s v="Retenção impostos IR 1708 / JBA / JONAS BIRGER ARQUITETURA S/S"/>
    <s v="Retenção impostos"/>
    <s v="IR 1708 / JBA / JONAS BIRGER ARQUITETURA S/S"/>
    <s v="NFSE.002224"/>
    <n v="0"/>
    <n v="1050"/>
    <n v="1912608.2"/>
    <s v="JBA / JONAS BIRGER ARQUITETURA S/S"/>
    <n v="1050"/>
    <n v="1050"/>
    <n v="0"/>
    <d v="2024-04-01T00:00:00"/>
    <m/>
    <n v="44"/>
    <s v="sim"/>
    <s v="2.09.01.01 - (-) Retenção de IR - Terceiros"/>
    <s v="PROJETOS"/>
    <s v="Incorporação - Projetos"/>
    <s v="Incorporação"/>
  </r>
  <r>
    <s v="Jardins"/>
    <d v="2024-04-19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4 - (-) Retenção de PIS/Cofins/CSLL - Terceiros"/>
    <n v="3255"/>
    <d v="2024-04-19T00:00:00"/>
    <s v="CP"/>
    <s v="Retenção impostos CSRF / JBA / JONAS BIRGER ARQUITETURA S/S"/>
    <s v="Retenção impostos"/>
    <s v="CSRF / JBA / JONAS BIRGER ARQUITETURA S/S"/>
    <s v="NFSE.002224"/>
    <n v="0"/>
    <n v="3255"/>
    <n v="1915863.2"/>
    <s v="JBA / JONAS BIRGER ARQUITETURA S/S"/>
    <n v="3255"/>
    <n v="3255"/>
    <n v="0"/>
    <d v="2024-04-01T00:00:00"/>
    <m/>
    <n v="44"/>
    <s v="sim"/>
    <s v="2.09.01.04 - (-) Retenção de PIS/Cofins/CSLL - Terceiros"/>
    <s v="PROJETOS"/>
    <s v="Incorporação - Projetos"/>
    <s v="Incorporação"/>
  </r>
  <r>
    <s v="Jardins"/>
    <d v="2024-04-19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2.14 - DEPAVE"/>
    <n v="547"/>
    <d v="2024-04-19T00:00:00"/>
    <s v="CP"/>
    <s v="Pagamento PREFEITURA DA CIDADE DE SÃO PAULO - DAMSP"/>
    <s v="Pagamento"/>
    <s v="PREFEITURA DA CIDADE DE SÃO PAULO - DAMSP"/>
    <s v="FAT.93052024000134"/>
    <n v="-547"/>
    <n v="0"/>
    <n v="1912547.45"/>
    <s v="PREFEITURA DA CIDADE DE SÃO PAULO - DAMSP"/>
    <n v="-547"/>
    <n v="547"/>
    <n v="0"/>
    <d v="2024-04-01T00:00:00"/>
    <m/>
    <n v="46"/>
    <s v="sim"/>
    <s v="2.13.02.14 - DEPAVE"/>
    <s v="TAXAS DE MUNICIPALIDADES"/>
    <s v="Incorporação - Desp Legais, Tributos, Emolumentos"/>
    <s v="Incorporação"/>
  </r>
  <r>
    <s v="Jardins"/>
    <d v="2024-04-19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1 - Recolhimento de IRRF - Terceiros"/>
    <n v="175.5"/>
    <d v="2024-04-19T00:00:00"/>
    <s v="CP"/>
    <s v="Pagamento Secretaria de Fazenda Federal"/>
    <s v="Pagamento"/>
    <s v="Secretaria de Fazenda Federal"/>
    <s v="DARF.000316"/>
    <n v="-175.5"/>
    <n v="0"/>
    <n v="1913680.5"/>
    <s v="Secretaria de Fazenda Federal"/>
    <n v="-175.5"/>
    <n v="175.5"/>
    <n v="0"/>
    <d v="2024-04-01T00:00:00"/>
    <m/>
    <n v="4"/>
    <s v="sim"/>
    <s v="2.09.02.01 - Recolhimento de IRRF - Terceiros"/>
    <s v="IMPOSTOS"/>
    <s v="Outros Tributos"/>
    <s v="Outros Tributos"/>
  </r>
  <r>
    <s v="Jardins"/>
    <d v="2024-04-19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4 - Recolhimento de PIS/Cofins/CSLL - Terceiros"/>
    <n v="544.04999999999995"/>
    <d v="2024-04-19T00:00:00"/>
    <s v="CP"/>
    <s v="Pagamento Secretaria de Fazenda Federal"/>
    <s v="Pagamento"/>
    <s v="Secretaria de Fazenda Federal"/>
    <s v="DARF.000316"/>
    <n v="-544.04999999999995"/>
    <n v="0"/>
    <n v="1913136.45"/>
    <s v="Secretaria de Fazenda Federal"/>
    <n v="-544.04999999999995"/>
    <n v="544.04999999999995"/>
    <n v="0"/>
    <d v="2024-04-01T00:00:00"/>
    <m/>
    <n v="5"/>
    <s v="sim"/>
    <s v="2.09.02.04 - Recolhimento de PIS/Cofins/CSLL - Terceiros"/>
    <s v="IMPOSTOS"/>
    <s v="Outros Tributos"/>
    <s v="Outros Tributos"/>
  </r>
  <r>
    <s v="Jardins"/>
    <d v="2024-04-19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4 - Recolhimento de PIS/Cofins/CSLL - Terceiros"/>
    <n v="130.19999999999999"/>
    <d v="2024-04-19T00:00:00"/>
    <s v="CP"/>
    <s v="Pagamento Secretaria de Fazenda Federal"/>
    <s v="Pagamento"/>
    <s v="Secretaria de Fazenda Federal"/>
    <s v="DARF.002138"/>
    <n v="-130.19999999999999"/>
    <n v="0"/>
    <n v="1913856"/>
    <s v="Secretaria de Fazenda Federal"/>
    <n v="-130.19999999999999"/>
    <n v="130.19999999999999"/>
    <n v="0"/>
    <d v="2024-04-01T00:00:00"/>
    <m/>
    <n v="3"/>
    <s v="sim"/>
    <s v="2.09.02.04 - Recolhimento de PIS/Cofins/CSLL - Terceiros"/>
    <s v="IMPOSTOS"/>
    <s v="Outros Tributos"/>
    <s v="Outros Tributos"/>
  </r>
  <r>
    <s v="Jardins"/>
    <d v="2024-04-19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1 - Recolhimento de IRRF - Terceiros"/>
    <n v="42"/>
    <d v="2024-04-19T00:00:00"/>
    <s v="CP"/>
    <s v="Pagamento Secretaria de Fazenda Federal"/>
    <s v="Pagamento"/>
    <s v="Secretaria de Fazenda Federal"/>
    <s v="DARF.002138"/>
    <n v="-42"/>
    <n v="0"/>
    <n v="1913094.45"/>
    <s v="Secretaria de Fazenda Federal"/>
    <n v="-42"/>
    <n v="42"/>
    <n v="0"/>
    <d v="2024-04-01T00:00:00"/>
    <m/>
    <n v="2"/>
    <s v="sim"/>
    <s v="2.09.02.01 - Recolhimento de IRRF - Terceiros"/>
    <s v="IMPOSTOS"/>
    <s v="Outros Tributos"/>
    <s v="Outros Tributos"/>
  </r>
  <r>
    <s v="Jardins"/>
    <d v="2024-04-19T00:00:00"/>
    <s v="Itaú"/>
    <s v="51562-2"/>
    <s v="não"/>
    <s v="2 - SPE's"/>
    <s v="01/01/2023 até 16/05/2024"/>
    <s v="23 - NETCORP CONSOLACAO INCORPORACAO E EMPREENDIMENTO IMOBILIARIO SPE LTDA"/>
    <s v="51562-2 - CONSOLACAO ITAU"/>
    <n v="0"/>
    <s v="2301 - CONSOLACAO INCORPORAÇÃO"/>
    <s v="2.09.02.01 - Recolhimento de IRRF - Terceiros"/>
    <n v="0.01"/>
    <d v="2024-04-19T00:00:00"/>
    <s v="CP"/>
    <s v="Pagamento Secretaria de Fazenda Federal"/>
    <s v="Pagamento"/>
    <s v="Secretaria de Fazenda Federal"/>
    <s v="DARF.002138"/>
    <n v="-0.01"/>
    <n v="0"/>
    <n v="1913094.45"/>
    <s v="Secretaria de Fazenda Federal"/>
    <n v="-0.01"/>
    <n v="0.01"/>
    <n v="0"/>
    <d v="2024-04-01T00:00:00"/>
    <m/>
    <m/>
    <s v="não"/>
    <s v="2.09.02.01 - Recolhimento de IRRF - Terceiros"/>
    <m/>
    <s v="Outros Tributos"/>
    <s v="Outros Tributos"/>
  </r>
  <r>
    <s v="Jardins"/>
    <d v="2024-04-19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2.01 - Assessoria PMSP"/>
    <n v="2000"/>
    <d v="2024-04-19T00:00:00"/>
    <s v="CP"/>
    <s v="Pagamento SERGIO LUIZ FERNANDES FILHO"/>
    <s v="Pagamento"/>
    <s v="SERGIO LUIZ FERNANDES FILHO"/>
    <s v="NFSE.002915"/>
    <n v="-2000"/>
    <n v="0"/>
    <n v="1913863.2"/>
    <s v="SERGIO LUIZ FERNANDES FILHO"/>
    <n v="-2000"/>
    <n v="2000"/>
    <n v="0"/>
    <d v="2024-04-01T00:00:00"/>
    <m/>
    <n v="45"/>
    <s v="sim"/>
    <s v="2.13.02.01 - Assessoria PMSP"/>
    <s v="ASSESSORIA PMSP"/>
    <s v="Incorporação - Desp Legais, Tributos, Emolumentos"/>
    <s v="Incorporação"/>
  </r>
  <r>
    <s v="Jardins"/>
    <d v="2024-04-19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1 - (-) Retenção de IR - Terceiros"/>
    <n v="30"/>
    <d v="2024-04-19T00:00:00"/>
    <s v="CP"/>
    <s v="Retenção impostos IR 1708 / SERGIO LUIZ FERNANDES FILHO"/>
    <s v="Retenção impostos"/>
    <s v="IR 1708 / SERGIO LUIZ FERNANDES FILHO"/>
    <s v="NFSE.002915"/>
    <n v="0"/>
    <n v="30"/>
    <n v="1913893.2"/>
    <s v="SERGIO LUIZ FERNANDES FILHO"/>
    <n v="30"/>
    <n v="30"/>
    <n v="0"/>
    <d v="2024-04-01T00:00:00"/>
    <m/>
    <n v="45"/>
    <s v="sim"/>
    <s v="2.09.01.01 - (-) Retenção de IR - Terceiros"/>
    <s v="ASSESSORIA PMSP"/>
    <s v="Incorporação - Desp Legais, Tributos, Emolumentos"/>
    <s v="Incorporação"/>
  </r>
  <r>
    <s v="Jardins"/>
    <d v="2024-04-19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4 - (-) Retenção de PIS/Cofins/CSLL - Terceiros"/>
    <n v="93"/>
    <d v="2024-04-19T00:00:00"/>
    <s v="CP"/>
    <s v="Retenção impostos CSRF / SERGIO LUIZ FERNANDES FILHO"/>
    <s v="Retenção impostos"/>
    <s v="CSRF / SERGIO LUIZ FERNANDES FILHO"/>
    <s v="NFSE.002915"/>
    <n v="0"/>
    <n v="93"/>
    <n v="1913986.2"/>
    <s v="SERGIO LUIZ FERNANDES FILHO"/>
    <n v="93"/>
    <n v="93"/>
    <n v="0"/>
    <d v="2024-04-01T00:00:00"/>
    <m/>
    <n v="45"/>
    <s v="sim"/>
    <s v="2.09.01.04 - (-) Retenção de PIS/Cofins/CSLL - Terceiros"/>
    <s v="ASSESSORIA PMSP"/>
    <s v="Incorporação - Desp Legais, Tributos, Emolumentos"/>
    <s v="Incorporação"/>
  </r>
  <r>
    <s v="Jardins"/>
    <d v="2024-04-19T00:00:00"/>
    <s v="Itaú Centralizadora"/>
    <s v="18593-7"/>
    <s v="não"/>
    <s v="2  SPE's"/>
    <s v="01/02/2024 até 31/05/2024"/>
    <s v="COMPANHIA PROV DE SECURITIZACA"/>
    <s v="18593-7 - Centralizadora"/>
    <n v="0"/>
    <m/>
    <s v="-"/>
    <n v="3985.33"/>
    <d v="2024-04-19T00:00:00"/>
    <m/>
    <s v="SISPAG TRANSF TITULARID"/>
    <s v="Extrato Bancário"/>
    <s v="SISPAG TRANSF TITULARID"/>
    <m/>
    <n v="-3985.33"/>
    <n v="0"/>
    <m/>
    <s v="SISPAG TRANSF TITULARID"/>
    <n v="-3985.33"/>
    <n v="3985.33"/>
    <n v="0"/>
    <d v="2024-04-01T00:00:00"/>
    <m/>
    <m/>
    <m/>
    <s v="-"/>
    <m/>
    <s v="Débito a identificar"/>
    <s v="Débito a identificar"/>
  </r>
  <r>
    <s v="Jardins"/>
    <d v="2024-04-19T00:00:00"/>
    <s v="Itaú Centralizadora"/>
    <s v="18593-7"/>
    <s v="não"/>
    <s v="2  SPE's"/>
    <s v="01/02/2024 até 31/05/2024"/>
    <s v="COMPANHIA PROV DE SECURITIZACA"/>
    <s v="18593-7 - Centralizadora"/>
    <n v="0"/>
    <m/>
    <s v="-"/>
    <n v="0.9"/>
    <d v="2024-04-19T00:00:00"/>
    <m/>
    <s v="TAR C/C SISPAG"/>
    <s v="Extrato Bancário"/>
    <s v="TAR C/C SISPAG"/>
    <m/>
    <n v="-0.9"/>
    <n v="0"/>
    <m/>
    <s v="TAR C/C SISPAG"/>
    <n v="-0.9"/>
    <n v="0.9"/>
    <n v="0"/>
    <d v="2024-04-01T00:00:00"/>
    <m/>
    <m/>
    <m/>
    <s v="-"/>
    <m/>
    <s v="Tarifas / Taxas"/>
    <s v="Desp Financeiras"/>
  </r>
  <r>
    <s v="Jardins"/>
    <d v="2024-04-19T00:00:00"/>
    <s v="Itaú Centralizadora"/>
    <s v="18593-7"/>
    <s v="não"/>
    <s v="2  SPE's"/>
    <s v="01/02/2024 até 31/05/2024"/>
    <s v="COMPANHIA PROV DE SECURITIZACA"/>
    <s v="18593-7 - Centralizadora"/>
    <n v="0"/>
    <m/>
    <s v="-"/>
    <n v="3986.06"/>
    <d v="2024-04-19T00:00:00"/>
    <m/>
    <s v="RES APLIC AUT MAIS"/>
    <s v="Extrato Bancário"/>
    <s v="RES APLIC AUT MAIS"/>
    <m/>
    <n v="0"/>
    <n v="3986.06"/>
    <m/>
    <s v="RES APLIC AUT MAIS"/>
    <n v="3986.06"/>
    <n v="3986.06"/>
    <n v="0"/>
    <d v="2024-04-01T00:00:00"/>
    <m/>
    <m/>
    <m/>
    <s v="-"/>
    <m/>
    <s v="Aplicação / Resgate"/>
    <s v="Aplicação / Resgate"/>
  </r>
  <r>
    <s v="Jardins"/>
    <d v="2024-04-19T00:00:00"/>
    <s v="Itaú Centralizadora"/>
    <s v="18593-7"/>
    <s v="não"/>
    <s v="2  SPE's"/>
    <s v="01/02/2024 até 31/05/2024"/>
    <s v="COMPANHIA PROV DE SECURITIZACA"/>
    <s v="18593-7 - Centralizadora"/>
    <n v="0"/>
    <m/>
    <s v="-"/>
    <n v="0.17"/>
    <d v="2024-04-19T00:00:00"/>
    <m/>
    <s v="REND PAGO APLIC AUT MAIS"/>
    <s v="Extrato Bancário"/>
    <s v="REND PAGO APLIC AUT MAIS"/>
    <m/>
    <n v="0"/>
    <n v="0.17"/>
    <m/>
    <s v="REND PAGO APLIC AUT MAIS"/>
    <n v="0.17"/>
    <n v="0.17"/>
    <n v="0"/>
    <d v="2024-04-01T00:00:00"/>
    <m/>
    <m/>
    <m/>
    <s v="-"/>
    <m/>
    <s v="Rendimento Aplicações"/>
    <s v="Outras Receitas"/>
  </r>
  <r>
    <s v="Jardins"/>
    <d v="2024-04-22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2.05.02 - (-) Devolução de Adiantamento aos Fornecedores"/>
    <n v="40000"/>
    <d v="2024-04-22T00:00:00"/>
    <s v="BC"/>
    <s v="Estorno de adiantamento CAMPO SAO BENTO"/>
    <s v="Estorno de adiantamento"/>
    <s v="CAMPO SAO BENTO"/>
    <s v="DEV.2204"/>
    <n v="0"/>
    <n v="40000"/>
    <n v="1951647.45"/>
    <s v="CAMPO SAO BENTO"/>
    <n v="40000"/>
    <n v="40000"/>
    <n v="0"/>
    <d v="2024-04-01T00:00:00"/>
    <m/>
    <m/>
    <s v="não"/>
    <s v="2.02.05.02 - (-) Devolução de Adiantamento aos Fornecedores"/>
    <m/>
    <s v="Incorporação - Projetos"/>
    <s v="Incorporação"/>
  </r>
  <r>
    <s v="Jardins"/>
    <d v="2024-04-22T00:00:00"/>
    <s v="Itaú Centralizadora"/>
    <s v="18593-7"/>
    <s v="não"/>
    <s v="2  SPE's"/>
    <s v="01/02/2024 até 31/05/2024"/>
    <s v="COMPANHIA PROV DE SECURITIZACA"/>
    <s v="18593-7 - Centralizadora"/>
    <n v="0"/>
    <m/>
    <s v="-"/>
    <n v="18000"/>
    <d v="2024-04-22T00:00:00"/>
    <m/>
    <s v="SISPAG  PAG TIT BANCO 23"/>
    <s v="Extrato Bancário"/>
    <s v="SISPAG  PAG TIT BANCO 23"/>
    <m/>
    <n v="-18000"/>
    <n v="0"/>
    <m/>
    <s v="SISPAG  PAG TIT BANCO 23"/>
    <n v="-18000"/>
    <n v="18000"/>
    <n v="0"/>
    <d v="2024-04-01T00:00:00"/>
    <m/>
    <m/>
    <m/>
    <s v="-"/>
    <m/>
    <s v="Débito a identificar"/>
    <s v="Débito a identificar"/>
  </r>
  <r>
    <s v="Jardins"/>
    <d v="2024-04-22T00:00:00"/>
    <s v="Itaú Centralizadora"/>
    <s v="18593-7"/>
    <s v="não"/>
    <s v="2  SPE's"/>
    <s v="01/02/2024 até 31/05/2024"/>
    <s v="COMPANHIA PROV DE SECURITIZACA"/>
    <s v="18593-7 - Centralizadora"/>
    <n v="0"/>
    <m/>
    <s v="-"/>
    <n v="17999.060000000001"/>
    <d v="2024-04-22T00:00:00"/>
    <m/>
    <s v="RES APLIC AUT MAIS"/>
    <s v="Extrato Bancário"/>
    <s v="RES APLIC AUT MAIS"/>
    <m/>
    <n v="0"/>
    <n v="17999.060000000001"/>
    <m/>
    <s v="RES APLIC AUT MAIS"/>
    <n v="17999.060000000001"/>
    <n v="17999.060000000001"/>
    <n v="0"/>
    <d v="2024-04-01T00:00:00"/>
    <m/>
    <m/>
    <m/>
    <s v="-"/>
    <m/>
    <s v="Aplicação / Resgate"/>
    <s v="Aplicação / Resgate"/>
  </r>
  <r>
    <s v="Jardins"/>
    <d v="2024-04-22T00:00:00"/>
    <s v="Itaú Centralizadora"/>
    <s v="18593-7"/>
    <s v="não"/>
    <s v="2  SPE's"/>
    <s v="01/02/2024 até 31/05/2024"/>
    <s v="COMPANHIA PROV DE SECURITIZACA"/>
    <s v="18593-7 - Centralizadora"/>
    <n v="0"/>
    <m/>
    <s v="-"/>
    <n v="0.94"/>
    <d v="2024-04-22T00:00:00"/>
    <m/>
    <s v="REND PAGO APLIC AUT MAIS"/>
    <s v="Extrato Bancário"/>
    <s v="REND PAGO APLIC AUT MAIS"/>
    <m/>
    <n v="0"/>
    <n v="0.94"/>
    <m/>
    <s v="REND PAGO APLIC AUT MAIS"/>
    <n v="0.94"/>
    <n v="0.94"/>
    <n v="0"/>
    <d v="2024-04-01T00:00:00"/>
    <m/>
    <m/>
    <m/>
    <s v="-"/>
    <m/>
    <s v="Rendimento Aplicações"/>
    <s v="Outras Receitas"/>
  </r>
  <r>
    <s v="Jardins"/>
    <d v="2024-04-25T00:00:00"/>
    <s v="Bradesco"/>
    <s v="6222-7"/>
    <s v="não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26.66"/>
    <d v="2024-04-25T00:00:00"/>
    <s v="BC"/>
    <s v="CONTA DE LUZ INTERNET --ENEL DISTRIBUICAO/SP"/>
    <s v="Pagamento"/>
    <s v="CONTA DE LUZ INTERNET --ENEL DISTRIBUICAO/SP"/>
    <n v="5971186"/>
    <n v="-26.66"/>
    <n v="0"/>
    <n v="696.26"/>
    <s v="CONTA DE LUZ INTERNET --ENEL DISTRIBUICAO/SP"/>
    <n v="-26.66"/>
    <n v="26.66"/>
    <n v="0"/>
    <d v="2024-04-01T00:00:00"/>
    <m/>
    <m/>
    <s v="não"/>
    <s v="2.20.01.07 - Tarifas Bancarias"/>
    <m/>
    <s v="Tarifas / Taxas"/>
    <s v="Desp Financeiras"/>
  </r>
  <r>
    <s v="Jardins"/>
    <d v="2024-04-26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46.36"/>
    <d v="2024-04-26T00:00:00"/>
    <s v="BC"/>
    <s v="Rendimento de aplicação"/>
    <s v="Rendimento de aplicação"/>
    <s v=""/>
    <s v="REAP.2604"/>
    <n v="0"/>
    <n v="46.36"/>
    <n v="1432741.15"/>
    <s v=""/>
    <n v="46.36"/>
    <n v="46.36"/>
    <n v="0"/>
    <d v="2024-04-01T00:00:00"/>
    <m/>
    <m/>
    <s v="não"/>
    <s v="1.03.01.01 - Receita de Aplicações Financeiras"/>
    <m/>
    <s v="Rendimento Aplicações"/>
    <s v="Outras Receitas"/>
  </r>
  <r>
    <s v="Jardins"/>
    <d v="2024-04-26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1.04 - Laudo de Vizinhança"/>
    <n v="2100"/>
    <d v="2024-04-26T00:00:00"/>
    <s v="CP"/>
    <s v="Pagamento CERTENGE LAUDOS AVALIACOES E PERICIAS LTDA"/>
    <s v="Pagamento"/>
    <s v="CERTENGE LAUDOS AVALIACOES E PERICIAS LTDA"/>
    <s v="NFSE.002182"/>
    <n v="-2100"/>
    <n v="0"/>
    <n v="1433680.96"/>
    <s v="CERTENGE LAUDOS AVALIACOES E PERICIAS LTDA"/>
    <n v="-2100"/>
    <n v="2100"/>
    <n v="0"/>
    <d v="2024-04-01T00:00:00"/>
    <m/>
    <n v="51"/>
    <s v="sim"/>
    <s v="2.13.01.04 - Laudo de Vizinhança"/>
    <s v="PROJETOS"/>
    <s v="Incorporação - Projetos"/>
    <s v="Incorporação"/>
  </r>
  <r>
    <s v="Jardins"/>
    <d v="2024-04-26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1 - (-) Retenção de IR - Terceiros"/>
    <n v="31.5"/>
    <d v="2024-04-26T00:00:00"/>
    <s v="CP"/>
    <s v="Retenção impostos IR 1708 / CERTENGE LAUDOS AVALIACOES E PERICIAS LTDA"/>
    <s v="Retenção impostos"/>
    <s v="IR 1708 / CERTENGE LAUDOS AVALIACOES E PERICIAS LTDA"/>
    <s v="NFSE.002182"/>
    <n v="0"/>
    <n v="31.5"/>
    <n v="1433712.46"/>
    <s v="CERTENGE LAUDOS AVALIACOES E PERICIAS LTDA"/>
    <n v="31.5"/>
    <n v="31.5"/>
    <n v="0"/>
    <d v="2024-04-01T00:00:00"/>
    <m/>
    <n v="51"/>
    <s v="sim"/>
    <s v="2.09.01.01 - (-) Retenção de IR - Terceiros"/>
    <s v="PROJETOS"/>
    <s v="Incorporação - Projetos"/>
    <s v="Incorporação"/>
  </r>
  <r>
    <s v="Jardins"/>
    <d v="2024-04-26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4 - (-) Retenção de PIS/Cofins/CSLL - Terceiros"/>
    <n v="97.65"/>
    <d v="2024-04-26T00:00:00"/>
    <s v="CP"/>
    <s v="Retenção impostos CSRF / CERTENGE LAUDOS AVALIACOES E PERICIAS LTDA"/>
    <s v="Retenção impostos"/>
    <s v="CSRF / CERTENGE LAUDOS AVALIACOES E PERICIAS LTDA"/>
    <s v="NFSE.002182"/>
    <n v="0"/>
    <n v="97.65"/>
    <n v="1433810.11"/>
    <s v="CERTENGE LAUDOS AVALIACOES E PERICIAS LTDA"/>
    <n v="97.65"/>
    <n v="97.65"/>
    <n v="0"/>
    <d v="2024-04-01T00:00:00"/>
    <m/>
    <n v="51"/>
    <s v="sim"/>
    <s v="2.09.01.04 - (-) Retenção de PIS/Cofins/CSLL - Terceiros"/>
    <s v="PROJETOS"/>
    <s v="Incorporação - Projetos"/>
    <s v="Incorporação"/>
  </r>
  <r>
    <s v="Jardins"/>
    <d v="2024-04-26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20.01.01 - Juros s/Emprpréstimos"/>
    <n v="515410.49"/>
    <d v="2024-04-26T00:00:00"/>
    <s v="CP"/>
    <s v="Pagamento COMPANHIA PROVINCIA DE SECURITIZACAO"/>
    <s v="Pagamento"/>
    <s v="COMPANHIA PROVINCIA DE SECURITIZACAO"/>
    <s v="REC.042024"/>
    <n v="-515410.49"/>
    <n v="0"/>
    <n v="1436236.96"/>
    <s v="COMPANHIA PROVINCIA DE SECURITIZACAO"/>
    <n v="-515410.49"/>
    <n v="515410.49"/>
    <n v="0"/>
    <d v="2024-04-01T00:00:00"/>
    <m/>
    <n v="50"/>
    <s v="sim"/>
    <s v="2.20.01.01 - Juros s/Emprpréstimos"/>
    <s v="JUROS EMPRESTIMOS"/>
    <s v="Débito - Província"/>
    <s v="Débito - Província"/>
  </r>
  <r>
    <s v="Jardins"/>
    <d v="2024-04-26T00:00:00"/>
    <s v="Itaú"/>
    <s v="51562-2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4.04.05 - Licenças de Softwares"/>
    <n v="715.32"/>
    <d v="2024-04-26T00:00:00"/>
    <s v="CP"/>
    <s v="Pagamento HOSTGATOR BRASIL LTDA"/>
    <s v="Pagamento"/>
    <s v="HOSTGATOR BRASIL LTDA"/>
    <s v="FAT.727600001"/>
    <n v="-715.32"/>
    <n v="0"/>
    <n v="1432694.79"/>
    <s v="HOSTGATOR BRASIL LTDA"/>
    <n v="-715.32"/>
    <n v="715.32"/>
    <n v="0"/>
    <d v="2024-04-01T00:00:00"/>
    <m/>
    <n v="48"/>
    <s v="sim"/>
    <s v="2.04.04.05 - Licenças de Softwares"/>
    <s v="MIDIA ON"/>
    <s v="Desp Adm - Outras"/>
    <s v="Desp Adm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14">
  <r>
    <s v="Jardins"/>
    <x v="0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1 - OBRA JARDINS"/>
    <s v="2.02.03.04 - Assessoria e Consultoria Contábil"/>
    <n v="400"/>
    <x v="0"/>
    <s v="CP"/>
    <s v="Adiantamento NOVA PLANO - SUPORTE ADMINISTRATIVO LTDA"/>
    <s v="Adiantamento"/>
    <s v="NOVA PLANO - SUPORTE ADMINISTRATIVO LTDA"/>
    <s v="NFSE.005088"/>
    <n v="-400"/>
    <n v="0"/>
    <n v="-14222.84"/>
    <s v="NOVA PLANO - SUPORTE ADMINISTRATIVO LTDA"/>
    <n v="-400"/>
    <n v="400"/>
    <n v="0"/>
    <x v="0"/>
    <x v="0"/>
    <x v="0"/>
    <x v="0"/>
    <s v="2.02.03.04 - Assessoria e Consultoria Contábil"/>
    <x v="0"/>
    <x v="0"/>
    <x v="0"/>
    <s v="NOVA PLANO - SUPORTE ADMINISTRATIVO LTDA - NFSE.005088"/>
  </r>
  <r>
    <s v="Jardins"/>
    <x v="1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6.02.07 - TFE- Taxa de Fiscalização de Estabelecimento"/>
    <n v="195.38"/>
    <x v="1"/>
    <s v="CP"/>
    <s v="Adiantamento PREFEITURA DE SAO PAULO - TFE"/>
    <s v="Adiantamento"/>
    <s v="PREFEITURA DE SAO PAULO - TFE"/>
    <s v="DAM.100010445305"/>
    <n v="-195.38"/>
    <n v="0"/>
    <n v="-15131.94"/>
    <s v="PREFEITURA DE SAO PAULO - TFE"/>
    <n v="-195.38"/>
    <n v="195.38"/>
    <n v="0"/>
    <x v="0"/>
    <x v="0"/>
    <x v="0"/>
    <x v="0"/>
    <s v="2.06.02.07 - TFE- Taxa de Fiscalização de Estabelecimento"/>
    <x v="0"/>
    <x v="1"/>
    <x v="1"/>
    <s v="PREFEITURA DE SAO PAULO - TFE - DAM.100010445305"/>
  </r>
  <r>
    <s v="Jardins"/>
    <x v="1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5.01.07 - Multas, Juros e Correções por Atraso no Pagamento"/>
    <n v="53.13"/>
    <x v="1"/>
    <s v="CP"/>
    <s v="Pagto juros PREFEITURA DE SAO PAULO - TFE"/>
    <s v="Pagto juros"/>
    <s v="PREFEITURA DE SAO PAULO - TFE"/>
    <s v="DAM.100010445305"/>
    <n v="-53.13"/>
    <n v="0"/>
    <n v="-15185.07"/>
    <s v="PREFEITURA DE SAO PAULO - TFE"/>
    <n v="-53.13"/>
    <n v="53.13"/>
    <n v="0"/>
    <x v="0"/>
    <x v="0"/>
    <x v="0"/>
    <x v="0"/>
    <s v="2.05.01.07 - Multas, Juros e Correções por Atraso no Pagamento"/>
    <x v="0"/>
    <x v="2"/>
    <x v="2"/>
    <s v="PREFEITURA DE SAO PAULO - TFE - DAM.100010445305"/>
  </r>
  <r>
    <s v="Jardins"/>
    <x v="1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4 - POS VENDAS"/>
    <s v="2.09.02.01 - Recolhimento de IRRF - Terceiros"/>
    <n v="67.5"/>
    <x v="1"/>
    <s v="CP"/>
    <s v="Adiantamento Secretaria de Fazenda Federal"/>
    <s v="Adiantamento"/>
    <s v="Secretaria de Fazenda Federal"/>
    <s v="DARF.1365"/>
    <n v="-67.5"/>
    <n v="0"/>
    <n v="-14646.51"/>
    <s v="Secretaria de Fazenda Federal"/>
    <n v="-67.5"/>
    <n v="67.5"/>
    <n v="0"/>
    <x v="0"/>
    <x v="0"/>
    <x v="0"/>
    <x v="0"/>
    <s v="2.09.02.01 - Recolhimento de IRRF - Terceiros"/>
    <x v="0"/>
    <x v="3"/>
    <x v="3"/>
    <s v="Secretaria de Fazenda Federal - DARF.1365"/>
  </r>
  <r>
    <s v="Jardins"/>
    <x v="1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4 - POS VENDAS"/>
    <s v="2.05.01.07 - Multas, Juros e Correções por Atraso no Pagamento"/>
    <n v="19.2"/>
    <x v="1"/>
    <s v="CP"/>
    <s v="Pagto juros Secretaria de Fazenda Federal"/>
    <s v="Pagto juros"/>
    <s v="Secretaria de Fazenda Federal"/>
    <s v="DARF.1365"/>
    <n v="-19.2"/>
    <n v="0"/>
    <n v="-14665.71"/>
    <s v="Secretaria de Fazenda Federal"/>
    <n v="-19.2"/>
    <n v="19.2"/>
    <n v="0"/>
    <x v="0"/>
    <x v="0"/>
    <x v="0"/>
    <x v="0"/>
    <s v="2.05.01.07 - Multas, Juros e Correções por Atraso no Pagamento"/>
    <x v="0"/>
    <x v="2"/>
    <x v="2"/>
    <s v="Secretaria de Fazenda Federal - DARF.1365"/>
  </r>
  <r>
    <s v="Jardins"/>
    <x v="1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4 - POS VENDAS"/>
    <s v="2.09.02.04 - Recolhimento de PIS/Cofins/CSLL - Terceiros"/>
    <n v="209.25"/>
    <x v="1"/>
    <s v="CP"/>
    <s v="Adiantamento Secretaria de Fazenda Federal"/>
    <s v="Adiantamento"/>
    <s v="Secretaria de Fazenda Federal"/>
    <s v="DARF.1365"/>
    <n v="-209.25"/>
    <n v="0"/>
    <n v="-14874.96"/>
    <s v="Secretaria de Fazenda Federal"/>
    <n v="-209.25"/>
    <n v="209.25"/>
    <n v="0"/>
    <x v="0"/>
    <x v="0"/>
    <x v="0"/>
    <x v="0"/>
    <s v="2.09.02.04 - Recolhimento de PIS/Cofins/CSLL - Terceiros"/>
    <x v="0"/>
    <x v="3"/>
    <x v="3"/>
    <s v="Secretaria de Fazenda Federal - DARF.1365"/>
  </r>
  <r>
    <s v="Jardins"/>
    <x v="1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4 - POS VENDAS"/>
    <s v="2.05.01.07 - Multas, Juros e Correções por Atraso no Pagamento"/>
    <n v="61.6"/>
    <x v="1"/>
    <s v="CP"/>
    <s v="Pagto juros Secretaria de Fazenda Federal"/>
    <s v="Pagto juros"/>
    <s v="Secretaria de Fazenda Federal"/>
    <s v="DARF.1365"/>
    <n v="-61.6"/>
    <n v="0"/>
    <n v="-14936.56"/>
    <s v="Secretaria de Fazenda Federal"/>
    <n v="-61.6"/>
    <n v="61.6"/>
    <n v="0"/>
    <x v="0"/>
    <x v="0"/>
    <x v="0"/>
    <x v="0"/>
    <s v="2.05.01.07 - Multas, Juros e Correções por Atraso no Pagamento"/>
    <x v="0"/>
    <x v="2"/>
    <x v="2"/>
    <s v="Secretaria de Fazenda Federal - DARF.1365"/>
  </r>
  <r>
    <s v="Jardins"/>
    <x v="1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4 - POS VENDAS"/>
    <s v="2.09.02.01 - Recolhimento de IRRF - Terceiros"/>
    <n v="67.5"/>
    <x v="1"/>
    <s v="CP"/>
    <s v="Adiantamento Secretaria de Fazenda Federal"/>
    <s v="Adiantamento"/>
    <s v="Secretaria de Fazenda Federal"/>
    <s v="DARF.1376"/>
    <n v="-67.5"/>
    <n v="0"/>
    <n v="-14290.34"/>
    <s v="Secretaria de Fazenda Federal"/>
    <n v="-67.5"/>
    <n v="67.5"/>
    <n v="0"/>
    <x v="0"/>
    <x v="0"/>
    <x v="0"/>
    <x v="0"/>
    <s v="2.09.02.01 - Recolhimento de IRRF - Terceiros"/>
    <x v="0"/>
    <x v="3"/>
    <x v="3"/>
    <s v="Secretaria de Fazenda Federal - DARF.1376"/>
  </r>
  <r>
    <s v="Jardins"/>
    <x v="1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4 - POS VENDAS"/>
    <s v="2.05.01.07 - Multas, Juros e Correções por Atraso no Pagamento"/>
    <n v="19.89"/>
    <x v="1"/>
    <s v="CP"/>
    <s v="Pagto juros Secretaria de Fazenda Federal"/>
    <s v="Pagto juros"/>
    <s v="Secretaria de Fazenda Federal"/>
    <s v="DARF.1376"/>
    <n v="-19.89"/>
    <n v="0"/>
    <n v="-14310.23"/>
    <s v="Secretaria de Fazenda Federal"/>
    <n v="-19.89"/>
    <n v="19.89"/>
    <n v="0"/>
    <x v="0"/>
    <x v="0"/>
    <x v="0"/>
    <x v="0"/>
    <s v="2.05.01.07 - Multas, Juros e Correções por Atraso no Pagamento"/>
    <x v="0"/>
    <x v="2"/>
    <x v="2"/>
    <s v="Secretaria de Fazenda Federal - DARF.1376"/>
  </r>
  <r>
    <s v="Jardins"/>
    <x v="1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4 - POS VENDAS"/>
    <s v="2.09.02.04 - Recolhimento de PIS/Cofins/CSLL - Terceiros"/>
    <n v="209.25"/>
    <x v="1"/>
    <s v="CP"/>
    <s v="Adiantamento Secretaria de Fazenda Federal"/>
    <s v="Adiantamento"/>
    <s v="Secretaria de Fazenda Federal"/>
    <s v="DARF.1376"/>
    <n v="-209.25"/>
    <n v="0"/>
    <n v="-14519.48"/>
    <s v="Secretaria de Fazenda Federal"/>
    <n v="-209.25"/>
    <n v="209.25"/>
    <n v="0"/>
    <x v="0"/>
    <x v="0"/>
    <x v="0"/>
    <x v="0"/>
    <s v="2.09.02.04 - Recolhimento de PIS/Cofins/CSLL - Terceiros"/>
    <x v="0"/>
    <x v="3"/>
    <x v="3"/>
    <s v="Secretaria de Fazenda Federal - DARF.1376"/>
  </r>
  <r>
    <s v="Jardins"/>
    <x v="1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4 - POS VENDAS"/>
    <s v="2.05.01.07 - Multas, Juros e Correções por Atraso no Pagamento"/>
    <n v="59.53"/>
    <x v="1"/>
    <s v="CP"/>
    <s v="Pagto juros Secretaria de Fazenda Federal"/>
    <s v="Pagto juros"/>
    <s v="Secretaria de Fazenda Federal"/>
    <s v="DARF.1376"/>
    <n v="-59.53"/>
    <n v="0"/>
    <n v="-14579.01"/>
    <s v="Secretaria de Fazenda Federal"/>
    <n v="-59.53"/>
    <n v="59.53"/>
    <n v="0"/>
    <x v="0"/>
    <x v="0"/>
    <x v="0"/>
    <x v="0"/>
    <s v="2.05.01.07 - Multas, Juros e Correções por Atraso no Pagamento"/>
    <x v="0"/>
    <x v="2"/>
    <x v="2"/>
    <s v="Secretaria de Fazenda Federal - DARF.1376"/>
  </r>
  <r>
    <s v="Jardins"/>
    <x v="2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1 - OBRA JARDINS"/>
    <s v="2.02.03.04 - Assessoria e Consultoria Contábil"/>
    <n v="400"/>
    <x v="2"/>
    <s v="CP"/>
    <s v="Adiantamento NOVA PLANO - SUPORTE ADMINISTRATIVO LTDA"/>
    <s v="Adiantamento"/>
    <s v="NOVA PLANO - SUPORTE ADMINISTRATIVO LTDA"/>
    <s v="NFSE.005166"/>
    <n v="-400"/>
    <n v="0"/>
    <n v="-15585.07"/>
    <s v="NOVA PLANO - SUPORTE ADMINISTRATIVO LTDA"/>
    <n v="-400"/>
    <n v="400"/>
    <n v="0"/>
    <x v="1"/>
    <x v="0"/>
    <x v="0"/>
    <x v="0"/>
    <s v="2.02.03.04 - Assessoria e Consultoria Contábil"/>
    <x v="0"/>
    <x v="0"/>
    <x v="0"/>
    <s v="NOVA PLANO - SUPORTE ADMINISTRATIVO LTDA - NFSE.005166"/>
  </r>
  <r>
    <s v="Jardins"/>
    <x v="3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x v="3"/>
    <s v="CP"/>
    <s v="Adiantamento CLEYDE MALUF ALVES"/>
    <s v="Adiantamento"/>
    <s v="CLEYDE MALUF ALVES"/>
    <s v="CT.ALUGUEL 1"/>
    <n v="-10000"/>
    <n v="0"/>
    <n v="-25585.07"/>
    <s v="CLEYDE MALUF ALVES"/>
    <n v="-10000"/>
    <n v="10000"/>
    <n v="0"/>
    <x v="1"/>
    <x v="0"/>
    <x v="0"/>
    <x v="0"/>
    <s v="2.11.01.04 - Aluguel"/>
    <x v="0"/>
    <x v="4"/>
    <x v="4"/>
    <s v="CLEYDE MALUF ALVES - CT.ALUGUEL 1"/>
  </r>
  <r>
    <s v="Jardins"/>
    <x v="3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x v="3"/>
    <s v="CP"/>
    <s v="Adiantamento ELIANE MALUF ALVES DE LOZIER"/>
    <s v="Adiantamento"/>
    <s v="ELIANE MALUF ALVES DE LOZIER"/>
    <s v="CT.ALUGUEL2"/>
    <n v="-10000"/>
    <n v="0"/>
    <n v="-35585.07"/>
    <s v="ELIANE MALUF ALVES DE LOZIER"/>
    <n v="-10000"/>
    <n v="10000"/>
    <n v="0"/>
    <x v="1"/>
    <x v="0"/>
    <x v="0"/>
    <x v="0"/>
    <s v="2.11.01.04 - Aluguel"/>
    <x v="0"/>
    <x v="4"/>
    <x v="4"/>
    <s v="ELIANE MALUF ALVES DE LOZIER - CT.ALUGUEL2"/>
  </r>
  <r>
    <s v="Jardins"/>
    <x v="4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1 - OBRA JARDINS"/>
    <s v="2.02.03.04 - Assessoria e Consultoria Contábil"/>
    <n v="400"/>
    <x v="4"/>
    <s v="CP"/>
    <s v="Adiantamento NOVA PLANO - SUPORTE ADMINISTRATIVO LTDA"/>
    <s v="Adiantamento"/>
    <s v="NOVA PLANO - SUPORTE ADMINISTRATIVO LTDA"/>
    <s v="NFSE.005243"/>
    <n v="-400"/>
    <n v="0"/>
    <n v="-35985.07"/>
    <s v="NOVA PLANO - SUPORTE ADMINISTRATIVO LTDA"/>
    <n v="-400"/>
    <n v="400"/>
    <n v="0"/>
    <x v="2"/>
    <x v="0"/>
    <x v="0"/>
    <x v="0"/>
    <s v="2.02.03.04 - Assessoria e Consultoria Contábil"/>
    <x v="0"/>
    <x v="0"/>
    <x v="0"/>
    <s v="NOVA PLANO - SUPORTE ADMINISTRATIVO LTDA - NFSE.005243"/>
  </r>
  <r>
    <s v="Jardins"/>
    <x v="5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x v="5"/>
    <s v="CP"/>
    <s v="Adiantamento CLEYDE MALUF ALVES"/>
    <s v="Adiantamento"/>
    <s v="CLEYDE MALUF ALVES"/>
    <s v="CT.ALUGUEL 1"/>
    <n v="-10000"/>
    <n v="0"/>
    <n v="-45985.07"/>
    <s v="CLEYDE MALUF ALVES"/>
    <n v="-10000"/>
    <n v="10000"/>
    <n v="0"/>
    <x v="2"/>
    <x v="0"/>
    <x v="0"/>
    <x v="0"/>
    <s v="2.11.01.04 - Aluguel"/>
    <x v="0"/>
    <x v="4"/>
    <x v="4"/>
    <s v="CLEYDE MALUF ALVES - CT.ALUGUEL 1"/>
  </r>
  <r>
    <s v="Jardins"/>
    <x v="5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x v="5"/>
    <s v="CP"/>
    <s v="Adiantamento ELIANE MALUF ALVES DE LOZIER"/>
    <s v="Adiantamento"/>
    <s v="ELIANE MALUF ALVES DE LOZIER"/>
    <s v="CT.ALUGUEL2"/>
    <n v="-10000"/>
    <n v="0"/>
    <n v="-55985.07"/>
    <s v="ELIANE MALUF ALVES DE LOZIER"/>
    <n v="-10000"/>
    <n v="10000"/>
    <n v="0"/>
    <x v="2"/>
    <x v="0"/>
    <x v="0"/>
    <x v="0"/>
    <s v="2.11.01.04 - Aluguel"/>
    <x v="0"/>
    <x v="4"/>
    <x v="4"/>
    <s v="ELIANE MALUF ALVES DE LOZIER - CT.ALUGUEL2"/>
  </r>
  <r>
    <s v="Jardins"/>
    <x v="6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1 - OBRA JARDINS"/>
    <s v="2.02.03.04 - Assessoria e Consultoria Contábil"/>
    <n v="400"/>
    <x v="6"/>
    <s v="CP"/>
    <s v="Adiantamento NOVA PLANO - SUPORTE ADMINISTRATIVO LTDA"/>
    <s v="Adiantamento"/>
    <s v="NOVA PLANO - SUPORTE ADMINISTRATIVO LTDA"/>
    <s v="NFSE.005337"/>
    <n v="-400"/>
    <n v="0"/>
    <n v="-56385.07"/>
    <s v="NOVA PLANO - SUPORTE ADMINISTRATIVO LTDA"/>
    <n v="-400"/>
    <n v="400"/>
    <n v="0"/>
    <x v="3"/>
    <x v="0"/>
    <x v="0"/>
    <x v="0"/>
    <s v="2.02.03.04 - Assessoria e Consultoria Contábil"/>
    <x v="0"/>
    <x v="0"/>
    <x v="0"/>
    <s v="NOVA PLANO - SUPORTE ADMINISTRATIVO LTDA - NFSE.005337"/>
  </r>
  <r>
    <s v="Jardins"/>
    <x v="7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x v="7"/>
    <s v="CP"/>
    <s v="Adiantamento CLEYDE MALUF ALVES"/>
    <s v="Adiantamento"/>
    <s v="CLEYDE MALUF ALVES"/>
    <s v="CT.ALUGUEL 1"/>
    <n v="-10000"/>
    <n v="0"/>
    <n v="-66385.070000000007"/>
    <s v="CLEYDE MALUF ALVES"/>
    <n v="-10000"/>
    <n v="10000"/>
    <n v="0"/>
    <x v="3"/>
    <x v="0"/>
    <x v="0"/>
    <x v="0"/>
    <s v="2.11.01.04 - Aluguel"/>
    <x v="0"/>
    <x v="4"/>
    <x v="4"/>
    <s v="CLEYDE MALUF ALVES - CT.ALUGUEL 1"/>
  </r>
  <r>
    <s v="Jardins"/>
    <x v="7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x v="7"/>
    <s v="CP"/>
    <s v="Adiantamento ELIANE MALUF ALVES DE LOZIER"/>
    <s v="Adiantamento"/>
    <s v="ELIANE MALUF ALVES DE LOZIER"/>
    <s v="CT.ALUGUEL2"/>
    <n v="-10000"/>
    <n v="0"/>
    <n v="-76385.070000000007"/>
    <s v="ELIANE MALUF ALVES DE LOZIER"/>
    <n v="-10000"/>
    <n v="10000"/>
    <n v="0"/>
    <x v="3"/>
    <x v="0"/>
    <x v="0"/>
    <x v="0"/>
    <s v="2.11.01.04 - Aluguel"/>
    <x v="0"/>
    <x v="4"/>
    <x v="4"/>
    <s v="ELIANE MALUF ALVES DE LOZIER - CT.ALUGUEL2"/>
  </r>
  <r>
    <s v="Jardins"/>
    <x v="8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1 - OBRA JARDINS"/>
    <s v="2.02.03.04 - Assessoria e Consultoria Contábil"/>
    <n v="400"/>
    <x v="8"/>
    <s v="CP"/>
    <s v="Adiantamento NOVA PLANO - SUPORTE ADMINISTRATIVO LTDA"/>
    <s v="Adiantamento"/>
    <s v="NOVA PLANO - SUPORTE ADMINISTRATIVO LTDA"/>
    <s v="NFSE.005418"/>
    <n v="-400"/>
    <n v="0"/>
    <n v="-76785.070000000007"/>
    <s v="NOVA PLANO - SUPORTE ADMINISTRATIVO LTDA"/>
    <n v="-400"/>
    <n v="400"/>
    <n v="0"/>
    <x v="4"/>
    <x v="0"/>
    <x v="0"/>
    <x v="0"/>
    <s v="2.02.03.04 - Assessoria e Consultoria Contábil"/>
    <x v="0"/>
    <x v="0"/>
    <x v="0"/>
    <s v="NOVA PLANO - SUPORTE ADMINISTRATIVO LTDA - NFSE.005418"/>
  </r>
  <r>
    <s v="Jardins"/>
    <x v="9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x v="9"/>
    <s v="CP"/>
    <s v="Adiantamento CLEYDE MALUF ALVES"/>
    <s v="Adiantamento"/>
    <s v="CLEYDE MALUF ALVES"/>
    <s v="CT.ALUGUEL 1"/>
    <n v="-10000"/>
    <n v="0"/>
    <n v="-86785.07"/>
    <s v="CLEYDE MALUF ALVES"/>
    <n v="-10000"/>
    <n v="10000"/>
    <n v="0"/>
    <x v="4"/>
    <x v="0"/>
    <x v="0"/>
    <x v="0"/>
    <s v="2.11.01.04 - Aluguel"/>
    <x v="0"/>
    <x v="4"/>
    <x v="4"/>
    <s v="CLEYDE MALUF ALVES - CT.ALUGUEL 1"/>
  </r>
  <r>
    <s v="Jardins"/>
    <x v="9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x v="9"/>
    <s v="CP"/>
    <s v="Adiantamento ELIANE MALUF ALVES DE LOZIER"/>
    <s v="Adiantamento"/>
    <s v="ELIANE MALUF ALVES DE LOZIER"/>
    <s v="CT.ALUGUEL2"/>
    <n v="-10000"/>
    <n v="0"/>
    <n v="-96785.07"/>
    <s v="ELIANE MALUF ALVES DE LOZIER"/>
    <n v="-10000"/>
    <n v="10000"/>
    <n v="0"/>
    <x v="4"/>
    <x v="0"/>
    <x v="0"/>
    <x v="0"/>
    <s v="2.11.01.04 - Aluguel"/>
    <x v="0"/>
    <x v="4"/>
    <x v="4"/>
    <s v="ELIANE MALUF ALVES DE LOZIER - CT.ALUGUEL2"/>
  </r>
  <r>
    <s v="Jardins"/>
    <x v="10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3333.34"/>
    <x v="10"/>
    <s v="CP"/>
    <s v="Adiantamento MIRNA MARIA PEDRO"/>
    <s v="Adiantamento"/>
    <s v="MIRNA MARIA PEDRO"/>
    <s v="CT.ITU 1478"/>
    <n v="-3333.34"/>
    <n v="0"/>
    <n v="-100118.41"/>
    <s v="MIRNA MARIA PEDRO"/>
    <n v="-3333.34"/>
    <n v="3333.34"/>
    <n v="0"/>
    <x v="4"/>
    <x v="0"/>
    <x v="0"/>
    <x v="0"/>
    <s v="2.11.01.01 - Terrenista"/>
    <x v="0"/>
    <x v="5"/>
    <x v="4"/>
    <s v="MIRNA MARIA PEDRO - CT.ITU 1478"/>
  </r>
  <r>
    <s v="Jardins"/>
    <x v="10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3333.33"/>
    <x v="10"/>
    <s v="CP"/>
    <s v="Adiantamento MIRNA MARIA PEDRO"/>
    <s v="Adiantamento"/>
    <s v="MIRNA MARIA PEDRO"/>
    <s v="CT.ITU 1478"/>
    <n v="-3333.33"/>
    <n v="0"/>
    <n v="-103451.74"/>
    <s v="MIRNA MARIA PEDRO"/>
    <n v="-3333.33"/>
    <n v="3333.33"/>
    <n v="0"/>
    <x v="4"/>
    <x v="0"/>
    <x v="0"/>
    <x v="0"/>
    <s v="2.11.01.01 - Terrenista"/>
    <x v="0"/>
    <x v="5"/>
    <x v="4"/>
    <s v="MIRNA MARIA PEDRO - CT.ITU 1478"/>
  </r>
  <r>
    <s v="Jardins"/>
    <x v="11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3333.33"/>
    <x v="11"/>
    <s v="CP"/>
    <s v="Adiantamento MIRNA MARIA PEDRO"/>
    <s v="Adiantamento"/>
    <s v="MIRNA MARIA PEDRO"/>
    <s v="CT.ITU 1478"/>
    <n v="-3333.33"/>
    <n v="0"/>
    <n v="-106785.07"/>
    <s v="MIRNA MARIA PEDRO"/>
    <n v="-3333.33"/>
    <n v="3333.33"/>
    <n v="0"/>
    <x v="4"/>
    <x v="0"/>
    <x v="0"/>
    <x v="0"/>
    <s v="2.11.01.01 - Terrenista"/>
    <x v="0"/>
    <x v="5"/>
    <x v="4"/>
    <s v="MIRNA MARIA PEDRO - CT.ITU 1478"/>
  </r>
  <r>
    <s v="Jardins"/>
    <x v="11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3333.33"/>
    <x v="11"/>
    <s v="CP"/>
    <s v="Adiantamento MIRNA MARIA PEDRO"/>
    <s v="Adiantamento"/>
    <s v="MIRNA MARIA PEDRO"/>
    <s v="CT.ITU 1478"/>
    <n v="-3333.33"/>
    <n v="0"/>
    <n v="-110118.39999999999"/>
    <s v="MIRNA MARIA PEDRO"/>
    <n v="-3333.33"/>
    <n v="3333.33"/>
    <n v="0"/>
    <x v="4"/>
    <x v="0"/>
    <x v="0"/>
    <x v="0"/>
    <s v="2.11.01.01 - Terrenista"/>
    <x v="0"/>
    <x v="5"/>
    <x v="4"/>
    <s v="MIRNA MARIA PEDRO - CT.ITU 1478"/>
  </r>
  <r>
    <s v="Jardins"/>
    <x v="12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4.03.11 - Despesas Administrativas"/>
    <n v="211.38"/>
    <x v="12"/>
    <s v="CP"/>
    <s v="Adiantamento ASSIMPI- ASSOCIACAO N DOS S S DA MICRO E PEQUENA INDUSTRIA"/>
    <s v="Adiantamento"/>
    <s v="ASSIMPI- ASSOCIACAO N DOS S S DA MICRO E PEQUENA INDUSTRIA"/>
    <s v="REC.012835"/>
    <n v="-211.38"/>
    <n v="0"/>
    <n v="-110573.71"/>
    <s v="ASSIMPI- ASSOCIACAO N DOS S S DA MICRO E PEQUENA INDUSTRIA"/>
    <n v="-211.38"/>
    <n v="211.38"/>
    <n v="0"/>
    <x v="4"/>
    <x v="0"/>
    <x v="0"/>
    <x v="0"/>
    <s v="2.04.03.11 - Despesas Administrativas"/>
    <x v="0"/>
    <x v="6"/>
    <x v="0"/>
    <s v="ASSIMPI- ASSOCIACAO N DOS S S DA MICRO E PEQUENA INDUSTRIA - REC.012835"/>
  </r>
  <r>
    <s v="Jardins"/>
    <x v="12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6.01.08 - Outros Impostos/Taxas/Emolumentos"/>
    <n v="243.93"/>
    <x v="12"/>
    <s v="CP"/>
    <s v="Adiantamento GOVERNO DE SAO PAULO SECRETARIA DA FAZENDA DARE-SP."/>
    <s v="Adiantamento"/>
    <s v="GOVERNO DE SAO PAULO SECRETARIA DA FAZENDA DARE-SP."/>
    <s v="GUIA.230590090365707"/>
    <n v="-243.93"/>
    <n v="0"/>
    <n v="-110362.33"/>
    <s v="GOVERNO DE SAO PAULO SECRETARIA DA FAZENDA DARE-SP."/>
    <n v="-243.93"/>
    <n v="243.93"/>
    <n v="0"/>
    <x v="4"/>
    <x v="0"/>
    <x v="0"/>
    <x v="0"/>
    <s v="2.06.01.08 - Outros Impostos/Taxas/Emolumentos"/>
    <x v="0"/>
    <x v="3"/>
    <x v="3"/>
    <s v="GOVERNO DE SAO PAULO SECRETARIA DA FAZENDA DARE-SP. - GUIA.230590090365707"/>
  </r>
  <r>
    <s v="Jardins"/>
    <x v="13"/>
    <s v="Bradesco"/>
    <x v="1"/>
    <s v="sim"/>
    <s v="2 - SPE's"/>
    <s v="01/01/2023 até 16/05/2024"/>
    <s v="16 - NETCORP JARDINS INCORPORACAO E EMPREENDIMENTO IMOBILIARIO SPE LTDA"/>
    <s v="6222-7 - NETCORP JARDINS"/>
    <n v="0"/>
    <s v="1602 - JARDINS INCORPORACAO"/>
    <s v="1.05.01.01 - Entradas de Aportes de Sócios / Investidores"/>
    <n v="1000"/>
    <x v="13"/>
    <s v="CR"/>
    <s v="Recebimento NC HOLDING EMPREENDIMENTOS E PARTICIPACOES LTDA"/>
    <s v="Recebimento"/>
    <s v="NC HOLDING EMPREENDIMENTOS E PARTICIPACOES LTDA"/>
    <s v="APOR.05062023"/>
    <n v="0"/>
    <n v="1000"/>
    <n v="1000"/>
    <s v="NC HOLDING EMPREENDIMENTOS E PARTICIPACOES LTDA"/>
    <n v="1000"/>
    <n v="1000"/>
    <n v="0"/>
    <x v="4"/>
    <x v="0"/>
    <x v="0"/>
    <x v="0"/>
    <s v="1.05.01.01 - Entradas de Aportes de Sócios / Investidores"/>
    <x v="0"/>
    <x v="7"/>
    <x v="5"/>
    <s v="NC HOLDING EMPREENDIMENTOS E PARTICIPACOES LTDA - APOR.05062023"/>
  </r>
  <r>
    <s v="Jardins"/>
    <x v="14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1 - OBRA JARDINS"/>
    <s v="2.02.03.04 - Assessoria e Consultoria Contábil"/>
    <n v="400"/>
    <x v="14"/>
    <s v="CP"/>
    <s v="Adiantamento NOVA PLANO - SUPORTE ADMINISTRATIVO LTDA"/>
    <s v="Adiantamento"/>
    <s v="NOVA PLANO - SUPORTE ADMINISTRATIVO LTDA"/>
    <s v="NFSE.005502"/>
    <n v="-400"/>
    <n v="0"/>
    <n v="-110973.71"/>
    <s v="NOVA PLANO - SUPORTE ADMINISTRATIVO LTDA"/>
    <n v="-400"/>
    <n v="400"/>
    <n v="0"/>
    <x v="5"/>
    <x v="0"/>
    <x v="0"/>
    <x v="0"/>
    <s v="2.02.03.04 - Assessoria e Consultoria Contábil"/>
    <x v="0"/>
    <x v="0"/>
    <x v="0"/>
    <s v="NOVA PLANO - SUPORTE ADMINISTRATIVO LTDA - NFSE.005502"/>
  </r>
  <r>
    <s v="Jardins"/>
    <x v="15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10360.33"/>
    <x v="15"/>
    <s v="CP"/>
    <s v="Adiantamento FERNANDO CARSINO JARDIM"/>
    <s v="Adiantamento"/>
    <s v="FERNANDO CARSINO JARDIM"/>
    <s v="CT.CONSOLACAO 2847 JARD"/>
    <n v="-10360.33"/>
    <n v="0"/>
    <n v="-143180.87"/>
    <s v="FERNANDO CARSINO JARDIM"/>
    <n v="-10360.33"/>
    <n v="10360.33"/>
    <n v="0"/>
    <x v="5"/>
    <x v="0"/>
    <x v="0"/>
    <x v="0"/>
    <s v="2.11.01.01 - Terrenista"/>
    <x v="0"/>
    <x v="5"/>
    <x v="4"/>
    <s v="FERNANDO CARSINO JARDIM - CT.CONSOLACAO 2847 JARD"/>
  </r>
  <r>
    <s v="Jardins"/>
    <x v="15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1846.83"/>
    <x v="15"/>
    <s v="CP"/>
    <s v="Adiantamento KELLIE AZAR LEIGHTON"/>
    <s v="Adiantamento"/>
    <s v="KELLIE AZAR LEIGHTON"/>
    <s v="CT.CONSOLACAO 2847 PUPO"/>
    <n v="-21846.83"/>
    <n v="0"/>
    <n v="-132820.54"/>
    <s v="KELLIE AZAR LEIGHTON"/>
    <n v="-21846.83"/>
    <n v="21846.83"/>
    <n v="0"/>
    <x v="5"/>
    <x v="0"/>
    <x v="0"/>
    <x v="0"/>
    <s v="2.11.01.01 - Terrenista"/>
    <x v="0"/>
    <x v="5"/>
    <x v="4"/>
    <s v="KELLIE AZAR LEIGHTON - CT.CONSOLACAO 2847 PUPO"/>
  </r>
  <r>
    <s v="Jardins"/>
    <x v="16"/>
    <s v="Bradesco"/>
    <x v="1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69.099999999999994"/>
    <x v="16"/>
    <s v="BC"/>
    <s v="Pag. tarifa conta MANUTENCAO DE CONTA CORRENTE"/>
    <s v="Pag. tarifa conta"/>
    <s v="MANUTENCAO DE CONTA CORRENTE"/>
    <s v="TAR.10072023"/>
    <n v="-69.099999999999994"/>
    <n v="0"/>
    <n v="930.9"/>
    <s v="MANUTENCAO DE CONTA CORRENTE"/>
    <n v="-69.099999999999994"/>
    <n v="69.099999999999994"/>
    <n v="0"/>
    <x v="5"/>
    <x v="0"/>
    <x v="0"/>
    <x v="0"/>
    <s v="2.20.01.07 - Tarifas Bancarias"/>
    <x v="0"/>
    <x v="8"/>
    <x v="2"/>
    <s v="MANUTENCAO DE CONTA CORRENTE - TAR.10072023"/>
  </r>
  <r>
    <s v="Jardins"/>
    <x v="17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x v="17"/>
    <s v="CP"/>
    <s v="Adiantamento CLEYDE MALUF ALVES"/>
    <s v="Adiantamento"/>
    <s v="CLEYDE MALUF ALVES"/>
    <s v="CT.ALUGUEL 1"/>
    <n v="-10000"/>
    <n v="0"/>
    <n v="-153180.87"/>
    <s v="CLEYDE MALUF ALVES"/>
    <n v="-10000"/>
    <n v="10000"/>
    <n v="0"/>
    <x v="5"/>
    <x v="0"/>
    <x v="0"/>
    <x v="0"/>
    <s v="2.11.01.04 - Aluguel"/>
    <x v="0"/>
    <x v="4"/>
    <x v="4"/>
    <s v="CLEYDE MALUF ALVES - CT.ALUGUEL 1"/>
  </r>
  <r>
    <s v="Jardins"/>
    <x v="17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x v="17"/>
    <s v="CP"/>
    <s v="Adiantamento ELIANE MALUF ALVES DE LOZIER"/>
    <s v="Adiantamento"/>
    <s v="ELIANE MALUF ALVES DE LOZIER"/>
    <s v="CT.ALUGUEL2"/>
    <n v="-10000"/>
    <n v="0"/>
    <n v="-163180.87"/>
    <s v="ELIANE MALUF ALVES DE LOZIER"/>
    <n v="-10000"/>
    <n v="10000"/>
    <n v="0"/>
    <x v="5"/>
    <x v="0"/>
    <x v="0"/>
    <x v="0"/>
    <s v="2.11.01.04 - Aluguel"/>
    <x v="0"/>
    <x v="4"/>
    <x v="4"/>
    <s v="ELIANE MALUF ALVES DE LOZIER - CT.ALUGUEL2"/>
  </r>
  <r>
    <s v="Jardins"/>
    <x v="17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x v="17"/>
    <s v="CP"/>
    <s v="Adiantamento MIRNA MARIA PEDRO"/>
    <s v="Adiantamento"/>
    <s v="MIRNA MARIA PEDRO"/>
    <s v="CT.ITU 1478"/>
    <n v="-2500"/>
    <n v="0"/>
    <n v="-165680.87"/>
    <s v="MIRNA MARIA PEDRO"/>
    <n v="-2500"/>
    <n v="2500"/>
    <n v="0"/>
    <x v="5"/>
    <x v="0"/>
    <x v="0"/>
    <x v="0"/>
    <s v="2.11.01.01 - Terrenista"/>
    <x v="0"/>
    <x v="5"/>
    <x v="4"/>
    <s v="MIRNA MARIA PEDRO - CT.ITU 1478"/>
  </r>
  <r>
    <s v="Jardins"/>
    <x v="17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x v="17"/>
    <s v="CP"/>
    <s v="Adiantamento MIRNA MARIA PEDRO"/>
    <s v="Adiantamento"/>
    <s v="MIRNA MARIA PEDRO"/>
    <s v="CT.ITU 1478"/>
    <n v="-2500"/>
    <n v="0"/>
    <n v="-168180.87"/>
    <s v="MIRNA MARIA PEDRO"/>
    <n v="-2500"/>
    <n v="2500"/>
    <n v="0"/>
    <x v="5"/>
    <x v="0"/>
    <x v="0"/>
    <x v="0"/>
    <s v="2.11.01.01 - Terrenista"/>
    <x v="0"/>
    <x v="5"/>
    <x v="4"/>
    <s v="MIRNA MARIA PEDRO - CT.ITU 1478"/>
  </r>
  <r>
    <s v="Jardins"/>
    <x v="17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x v="17"/>
    <s v="CP"/>
    <s v="Adiantamento MIRNA MARIA PEDRO"/>
    <s v="Adiantamento"/>
    <s v="MIRNA MARIA PEDRO"/>
    <s v="CT.ITU 1478"/>
    <n v="-2500"/>
    <n v="0"/>
    <n v="-170680.87"/>
    <s v="MIRNA MARIA PEDRO"/>
    <n v="-2500"/>
    <n v="2500"/>
    <n v="0"/>
    <x v="5"/>
    <x v="0"/>
    <x v="0"/>
    <x v="0"/>
    <s v="2.11.01.01 - Terrenista"/>
    <x v="0"/>
    <x v="5"/>
    <x v="4"/>
    <s v="MIRNA MARIA PEDRO - CT.ITU 1478"/>
  </r>
  <r>
    <s v="Jardins"/>
    <x v="17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x v="17"/>
    <s v="CP"/>
    <s v="Adiantamento MIRNA MARIA PEDRO"/>
    <s v="Adiantamento"/>
    <s v="MIRNA MARIA PEDRO"/>
    <s v="CT.ITU 1478"/>
    <n v="-2500"/>
    <n v="0"/>
    <n v="-173180.87"/>
    <s v="MIRNA MARIA PEDRO"/>
    <n v="-2500"/>
    <n v="2500"/>
    <n v="0"/>
    <x v="5"/>
    <x v="0"/>
    <x v="0"/>
    <x v="0"/>
    <s v="2.11.01.01 - Terrenista"/>
    <x v="0"/>
    <x v="5"/>
    <x v="4"/>
    <s v="MIRNA MARIA PEDRO - CT.ITU 1478"/>
  </r>
  <r>
    <s v="Jardins"/>
    <x v="18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100000"/>
    <x v="18"/>
    <s v="CP"/>
    <s v="Adiantamento AMILCAR SOUROPIRES FERREIRA"/>
    <s v="Adiantamento"/>
    <s v="AMILCAR SOUROPIRES FERREIRA"/>
    <s v="CT.CONSOLACAO 2837"/>
    <n v="-100000"/>
    <n v="0"/>
    <n v="-273180.87"/>
    <s v="AMILCAR SOUROPIRES FERREIRA"/>
    <n v="-100000"/>
    <n v="100000"/>
    <n v="0"/>
    <x v="6"/>
    <x v="0"/>
    <x v="0"/>
    <x v="0"/>
    <s v="2.11.01.01 - Terrenista"/>
    <x v="0"/>
    <x v="5"/>
    <x v="4"/>
    <s v="AMILCAR SOUROPIRES FERREIRA - CT.CONSOLACAO 2837"/>
  </r>
  <r>
    <s v="Jardins"/>
    <x v="19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1846.83"/>
    <x v="19"/>
    <s v="CP"/>
    <s v="Adiantamento MARIA DE LOURDES PUPO AZAR"/>
    <s v="Adiantamento"/>
    <s v="MARIA DE LOURDES PUPO AZAR"/>
    <s v="CT.CONSOLACAO 2847"/>
    <n v="-21846.83"/>
    <n v="0"/>
    <n v="-295027.7"/>
    <s v="MARIA DE LOURDES PUPO AZAR"/>
    <n v="-21846.83"/>
    <n v="21846.83"/>
    <n v="0"/>
    <x v="6"/>
    <x v="0"/>
    <x v="0"/>
    <x v="0"/>
    <s v="2.11.01.01 - Terrenista"/>
    <x v="0"/>
    <x v="5"/>
    <x v="4"/>
    <s v="MARIA DE LOURDES PUPO AZAR - CT.CONSOLACAO 2847"/>
  </r>
  <r>
    <s v="Jardins"/>
    <x v="19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1 - OBRA JARDINS"/>
    <s v="2.02.03.04 - Assessoria e Consultoria Contábil"/>
    <n v="400"/>
    <x v="19"/>
    <s v="CP"/>
    <s v="Adiantamento NOVA PLANO - SUPORTE ADMINISTRATIVO LTDA"/>
    <s v="Adiantamento"/>
    <s v="NOVA PLANO - SUPORTE ADMINISTRATIVO LTDA"/>
    <s v="NFSE.004527"/>
    <n v="-400"/>
    <n v="0"/>
    <n v="-295427.7"/>
    <s v="NOVA PLANO - SUPORTE ADMINISTRATIVO LTDA"/>
    <n v="-400"/>
    <n v="400"/>
    <n v="0"/>
    <x v="6"/>
    <x v="0"/>
    <x v="0"/>
    <x v="0"/>
    <s v="2.02.03.04 - Assessoria e Consultoria Contábil"/>
    <x v="0"/>
    <x v="0"/>
    <x v="0"/>
    <s v="NOVA PLANO - SUPORTE ADMINISTRATIVO LTDA - NFSE.004527"/>
  </r>
  <r>
    <s v="Jardins"/>
    <x v="20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11486.2"/>
    <x v="20"/>
    <s v="CP"/>
    <s v="Adiantamento FARDIZ EMPREENDIMENTOS E PARTICIPACOES LTDA"/>
    <s v="Adiantamento"/>
    <s v="FARDIZ EMPREENDIMENTOS E PARTICIPACOES LTDA"/>
    <s v="CT.CONSOLACAO 2847 FARD"/>
    <n v="-11486.2"/>
    <n v="0"/>
    <n v="-341373.4"/>
    <s v="FARDIZ EMPREENDIMENTOS E PARTICIPACOES LTDA"/>
    <n v="-11486.2"/>
    <n v="11486.2"/>
    <n v="0"/>
    <x v="6"/>
    <x v="0"/>
    <x v="0"/>
    <x v="0"/>
    <s v="2.11.01.01 - Terrenista"/>
    <x v="0"/>
    <x v="5"/>
    <x v="4"/>
    <s v="FARDIZ EMPREENDIMENTOS E PARTICIPACOES LTDA - CT.CONSOLACAO 2847 FARD"/>
  </r>
  <r>
    <s v="Jardins"/>
    <x v="20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34459.5"/>
    <x v="20"/>
    <s v="CP"/>
    <s v="Adiantamento RENATO RIBEIRO"/>
    <s v="Adiantamento"/>
    <s v="RENATO RIBEIRO"/>
    <s v="CT.CONSOLOCAO 2847 RIBE"/>
    <n v="-34459.5"/>
    <n v="0"/>
    <n v="-329887.2"/>
    <s v="RENATO RIBEIRO"/>
    <n v="-34459.5"/>
    <n v="34459.5"/>
    <n v="0"/>
    <x v="6"/>
    <x v="0"/>
    <x v="0"/>
    <x v="0"/>
    <s v="2.11.01.01 - Terrenista"/>
    <x v="0"/>
    <x v="5"/>
    <x v="4"/>
    <s v="RENATO RIBEIRO - CT.CONSOLOCAO 2847 RIBE"/>
  </r>
  <r>
    <s v="Jardins"/>
    <x v="21"/>
    <s v="Bradesco"/>
    <x v="1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69.95"/>
    <x v="21"/>
    <s v="BC"/>
    <s v="Pag. tarifa conta MANUTENCAO CONTA CORRENTE"/>
    <s v="Pag. tarifa conta"/>
    <s v="MANUTENCAO CONTA CORRENTE"/>
    <s v="TAR.08082023"/>
    <n v="-69.95"/>
    <n v="0"/>
    <n v="860.95"/>
    <s v="MANUTENCAO CONTA CORRENTE"/>
    <n v="-69.95"/>
    <n v="69.95"/>
    <n v="0"/>
    <x v="6"/>
    <x v="0"/>
    <x v="0"/>
    <x v="0"/>
    <s v="2.20.01.07 - Tarifas Bancarias"/>
    <x v="0"/>
    <x v="8"/>
    <x v="2"/>
    <s v="MANUTENCAO CONTA CORRENTE - TAR.08082023"/>
  </r>
  <r>
    <s v="Jardins"/>
    <x v="22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40000"/>
    <x v="22"/>
    <s v="CP"/>
    <s v="Adiantamento CLEYDE MALUF ALVES"/>
    <s v="Adiantamento"/>
    <s v="CLEYDE MALUF ALVES"/>
    <s v="CT.ALUGUEL 1"/>
    <n v="-40000"/>
    <n v="0"/>
    <n v="-381373.4"/>
    <s v="CLEYDE MALUF ALVES"/>
    <n v="-40000"/>
    <n v="40000"/>
    <n v="0"/>
    <x v="6"/>
    <x v="0"/>
    <x v="0"/>
    <x v="0"/>
    <s v="2.11.01.04 - Aluguel"/>
    <x v="0"/>
    <x v="4"/>
    <x v="4"/>
    <s v="CLEYDE MALUF ALVES - CT.ALUGUEL 1"/>
  </r>
  <r>
    <s v="Jardins"/>
    <x v="22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x v="22"/>
    <s v="CP"/>
    <s v="Adiantamento ELIANE MALUF ALVES DE LOZIER"/>
    <s v="Adiantamento"/>
    <s v="ELIANE MALUF ALVES DE LOZIER"/>
    <s v="CT.ALUGUEL2"/>
    <n v="-10000"/>
    <n v="0"/>
    <n v="-391373.4"/>
    <s v="ELIANE MALUF ALVES DE LOZIER"/>
    <n v="-10000"/>
    <n v="10000"/>
    <n v="0"/>
    <x v="6"/>
    <x v="0"/>
    <x v="0"/>
    <x v="0"/>
    <s v="2.11.01.04 - Aluguel"/>
    <x v="0"/>
    <x v="4"/>
    <x v="4"/>
    <s v="ELIANE MALUF ALVES DE LOZIER - CT.ALUGUEL2"/>
  </r>
  <r>
    <s v="Jardins"/>
    <x v="22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x v="22"/>
    <s v="CP"/>
    <s v="Adiantamento MIRNA MARIA PEDRO"/>
    <s v="Adiantamento"/>
    <s v="MIRNA MARIA PEDRO"/>
    <s v="CT.ITU 1478"/>
    <n v="-2500"/>
    <n v="0"/>
    <n v="-393873.4"/>
    <s v="MIRNA MARIA PEDRO"/>
    <n v="-2500"/>
    <n v="2500"/>
    <n v="0"/>
    <x v="6"/>
    <x v="0"/>
    <x v="0"/>
    <x v="0"/>
    <s v="2.11.01.01 - Terrenista"/>
    <x v="0"/>
    <x v="5"/>
    <x v="4"/>
    <s v="MIRNA MARIA PEDRO - CT.ITU 1478"/>
  </r>
  <r>
    <s v="Jardins"/>
    <x v="22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x v="22"/>
    <s v="CP"/>
    <s v="Adiantamento MIRNA MARIA PEDRO"/>
    <s v="Adiantamento"/>
    <s v="MIRNA MARIA PEDRO"/>
    <s v="CT.ITU 1478"/>
    <n v="-2500"/>
    <n v="0"/>
    <n v="-396373.4"/>
    <s v="MIRNA MARIA PEDRO"/>
    <n v="-2500"/>
    <n v="2500"/>
    <n v="0"/>
    <x v="6"/>
    <x v="0"/>
    <x v="0"/>
    <x v="0"/>
    <s v="2.11.01.01 - Terrenista"/>
    <x v="0"/>
    <x v="5"/>
    <x v="4"/>
    <s v="MIRNA MARIA PEDRO - CT.ITU 1478"/>
  </r>
  <r>
    <s v="Jardins"/>
    <x v="22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x v="22"/>
    <s v="CP"/>
    <s v="Adiantamento MIRNA MARIA PEDRO"/>
    <s v="Adiantamento"/>
    <s v="MIRNA MARIA PEDRO"/>
    <s v="CT.ITU 1478"/>
    <n v="-2500"/>
    <n v="0"/>
    <n v="-398873.4"/>
    <s v="MIRNA MARIA PEDRO"/>
    <n v="-2500"/>
    <n v="2500"/>
    <n v="0"/>
    <x v="6"/>
    <x v="0"/>
    <x v="0"/>
    <x v="0"/>
    <s v="2.11.01.01 - Terrenista"/>
    <x v="0"/>
    <x v="5"/>
    <x v="4"/>
    <s v="MIRNA MARIA PEDRO - CT.ITU 1478"/>
  </r>
  <r>
    <s v="Jardins"/>
    <x v="22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x v="22"/>
    <s v="CP"/>
    <s v="Adiantamento MIRNA MARIA PEDRO"/>
    <s v="Adiantamento"/>
    <s v="MIRNA MARIA PEDRO"/>
    <s v="CT.ITU 1478"/>
    <n v="-2500"/>
    <n v="0"/>
    <n v="-401373.4"/>
    <s v="MIRNA MARIA PEDRO"/>
    <n v="-2500"/>
    <n v="2500"/>
    <n v="0"/>
    <x v="6"/>
    <x v="0"/>
    <x v="0"/>
    <x v="0"/>
    <s v="2.11.01.01 - Terrenista"/>
    <x v="0"/>
    <x v="5"/>
    <x v="4"/>
    <s v="MIRNA MARIA PEDRO - CT.ITU 1478"/>
  </r>
  <r>
    <s v="Jardins"/>
    <x v="22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9.02.01 - Recolhimento de IRRF - Terceiros"/>
    <n v="30"/>
    <x v="22"/>
    <s v="CP"/>
    <s v="Adiantamento Secretaria de Fazenda Federal"/>
    <s v="Adiantamento"/>
    <s v="Secretaria de Fazenda Federal"/>
    <s v="DARF.00399"/>
    <n v="-30"/>
    <n v="0"/>
    <n v="-401403.4"/>
    <s v="Secretaria de Fazenda Federal"/>
    <n v="-30"/>
    <n v="30"/>
    <n v="0"/>
    <x v="6"/>
    <x v="0"/>
    <x v="0"/>
    <x v="0"/>
    <s v="2.09.02.01 - Recolhimento de IRRF - Terceiros"/>
    <x v="0"/>
    <x v="3"/>
    <x v="3"/>
    <s v="Secretaria de Fazenda Federal - DARF.00399"/>
  </r>
  <r>
    <s v="Jardins"/>
    <x v="22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9.02.04 - Recolhimento de PIS/Cofins/CSLL - Terceiros"/>
    <n v="93"/>
    <x v="22"/>
    <s v="CP"/>
    <s v="Adiantamento Secretaria de Fazenda Federal"/>
    <s v="Adiantamento"/>
    <s v="Secretaria de Fazenda Federal"/>
    <s v="DARF.00399"/>
    <n v="-93"/>
    <n v="0"/>
    <n v="-401496.4"/>
    <s v="Secretaria de Fazenda Federal"/>
    <n v="-93"/>
    <n v="93"/>
    <n v="0"/>
    <x v="6"/>
    <x v="0"/>
    <x v="0"/>
    <x v="0"/>
    <s v="2.09.02.04 - Recolhimento de PIS/Cofins/CSLL - Terceiros"/>
    <x v="0"/>
    <x v="3"/>
    <x v="3"/>
    <s v="Secretaria de Fazenda Federal - DARF.00399"/>
  </r>
  <r>
    <s v="Jardins"/>
    <x v="23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4.03.07 - Despesas com Cartórios e Legalizações"/>
    <n v="2000"/>
    <x v="23"/>
    <s v="CP"/>
    <s v="Adiantamento MAURICIA ALBUQUERQUE MACEDO ME"/>
    <s v="Adiantamento"/>
    <s v="MAURICIA ALBUQUERQUE MACEDO ME"/>
    <s v="NFSE.000375"/>
    <n v="-2000"/>
    <n v="0"/>
    <n v="-403496.4"/>
    <s v="MAURICIA ALBUQUERQUE MACEDO ME"/>
    <n v="-2000"/>
    <n v="2000"/>
    <n v="0"/>
    <x v="6"/>
    <x v="0"/>
    <x v="0"/>
    <x v="0"/>
    <s v="2.04.03.07 - Despesas com Cartórios e Legalizações"/>
    <x v="0"/>
    <x v="1"/>
    <x v="1"/>
    <s v="MAURICIA ALBUQUERQUE MACEDO ME - NFSE.000375"/>
  </r>
  <r>
    <s v="Jardins"/>
    <x v="23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9.01.01 - (-) Retenção de IR - Terceiros"/>
    <n v="30"/>
    <x v="23"/>
    <s v="CP"/>
    <s v="Retenção impostos IR 1708 / MAURICIA ALBUQUERQUE MACEDO ME"/>
    <s v="Retenção impostos"/>
    <s v="IR 1708 / MAURICIA ALBUQUERQUE MACEDO ME"/>
    <s v="NFSE.000375"/>
    <n v="0"/>
    <n v="30"/>
    <n v="-403466.4"/>
    <s v="MAURICIA ALBUQUERQUE MACEDO ME"/>
    <n v="30"/>
    <n v="30"/>
    <n v="0"/>
    <x v="6"/>
    <x v="0"/>
    <x v="0"/>
    <x v="0"/>
    <s v="2.09.01.01 - (-) Retenção de IR - Terceiros"/>
    <x v="0"/>
    <x v="1"/>
    <x v="1"/>
    <s v="MAURICIA ALBUQUERQUE MACEDO ME - NFSE.000375"/>
  </r>
  <r>
    <s v="Jardins"/>
    <x v="23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9.01.04 - (-) Retenção de PIS/Cofins/CSLL - Terceiros"/>
    <n v="93"/>
    <x v="23"/>
    <s v="CP"/>
    <s v="Retenção impostos CSRF / MAURICIA ALBUQUERQUE MACEDO ME"/>
    <s v="Retenção impostos"/>
    <s v="CSRF / MAURICIA ALBUQUERQUE MACEDO ME"/>
    <s v="NFSE.000375"/>
    <n v="0"/>
    <n v="93"/>
    <n v="-403373.4"/>
    <s v="MAURICIA ALBUQUERQUE MACEDO ME"/>
    <n v="93"/>
    <n v="93"/>
    <n v="0"/>
    <x v="6"/>
    <x v="0"/>
    <x v="0"/>
    <x v="0"/>
    <s v="2.09.01.04 - (-) Retenção de PIS/Cofins/CSLL - Terceiros"/>
    <x v="0"/>
    <x v="1"/>
    <x v="1"/>
    <s v="MAURICIA ALBUQUERQUE MACEDO ME - NFSE.000375"/>
  </r>
  <r>
    <s v="Jardins"/>
    <x v="24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0"/>
    <x v="24"/>
    <s v="CP"/>
    <s v="Adiantamento MIRNA MARIA PEDRO"/>
    <s v="Adiantamento"/>
    <s v="MIRNA MARIA PEDRO"/>
    <s v="CT.ITU 1478"/>
    <n v="-25000"/>
    <n v="0"/>
    <n v="-428373.4"/>
    <s v="MIRNA MARIA PEDRO"/>
    <n v="-25000"/>
    <n v="25000"/>
    <n v="0"/>
    <x v="7"/>
    <x v="0"/>
    <x v="0"/>
    <x v="0"/>
    <s v="2.11.01.01 - Terrenista"/>
    <x v="0"/>
    <x v="5"/>
    <x v="4"/>
    <s v="MIRNA MARIA PEDRO - CT.ITU 1478"/>
  </r>
  <r>
    <s v="Jardins"/>
    <x v="24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0"/>
    <x v="24"/>
    <s v="CP"/>
    <s v="Adiantamento MIRNA MARIA PEDRO"/>
    <s v="Adiantamento"/>
    <s v="MIRNA MARIA PEDRO"/>
    <s v="CT.ITU 1478"/>
    <n v="-25000"/>
    <n v="0"/>
    <n v="-453373.4"/>
    <s v="MIRNA MARIA PEDRO"/>
    <n v="-25000"/>
    <n v="25000"/>
    <n v="0"/>
    <x v="7"/>
    <x v="0"/>
    <x v="0"/>
    <x v="0"/>
    <s v="2.11.01.01 - Terrenista"/>
    <x v="0"/>
    <x v="5"/>
    <x v="4"/>
    <s v="MIRNA MARIA PEDRO - CT.ITU 1478"/>
  </r>
  <r>
    <s v="Jardins"/>
    <x v="24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0"/>
    <x v="24"/>
    <s v="CP"/>
    <s v="Adiantamento MIRNA MARIA PEDRO"/>
    <s v="Adiantamento"/>
    <s v="MIRNA MARIA PEDRO"/>
    <s v="CT.ITU 1478"/>
    <n v="-25000"/>
    <n v="0"/>
    <n v="-478373.4"/>
    <s v="MIRNA MARIA PEDRO"/>
    <n v="-25000"/>
    <n v="25000"/>
    <n v="0"/>
    <x v="7"/>
    <x v="0"/>
    <x v="0"/>
    <x v="0"/>
    <s v="2.11.01.01 - Terrenista"/>
    <x v="0"/>
    <x v="5"/>
    <x v="4"/>
    <s v="MIRNA MARIA PEDRO - CT.ITU 1478"/>
  </r>
  <r>
    <s v="Jardins"/>
    <x v="24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0"/>
    <x v="24"/>
    <s v="CP"/>
    <s v="Adiantamento MIRNA MARIA PEDRO"/>
    <s v="Adiantamento"/>
    <s v="MIRNA MARIA PEDRO"/>
    <s v="CT.ITU 1478"/>
    <n v="-25000"/>
    <n v="0"/>
    <n v="-503373.4"/>
    <s v="MIRNA MARIA PEDRO"/>
    <n v="-25000"/>
    <n v="25000"/>
    <n v="0"/>
    <x v="7"/>
    <x v="0"/>
    <x v="0"/>
    <x v="0"/>
    <s v="2.11.01.01 - Terrenista"/>
    <x v="0"/>
    <x v="5"/>
    <x v="4"/>
    <s v="MIRNA MARIA PEDRO - CT.ITU 1478"/>
  </r>
  <r>
    <s v="Jardins"/>
    <x v="24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1 - OBRA JARDINS"/>
    <s v="2.02.03.04 - Assessoria e Consultoria Contábil"/>
    <n v="415.96"/>
    <x v="24"/>
    <s v="CP"/>
    <s v="Adiantamento NOVA CROP - SUPORTE ADMINISTRATIVO LTDA"/>
    <s v="Adiantamento"/>
    <s v="NOVA CROP - SUPORTE ADMINISTRATIVO LTDA"/>
    <s v="NFSE.004751"/>
    <n v="-415.96"/>
    <n v="0"/>
    <n v="-503789.36"/>
    <s v="NOVA CROP - SUPORTE ADMINISTRATIVO LTDA"/>
    <n v="-415.96"/>
    <n v="415.96"/>
    <n v="0"/>
    <x v="7"/>
    <x v="0"/>
    <x v="0"/>
    <x v="0"/>
    <s v="2.02.03.04 - Assessoria e Consultoria Contábil"/>
    <x v="0"/>
    <x v="0"/>
    <x v="0"/>
    <s v="NOVA CROP - SUPORTE ADMINISTRATIVO LTDA - NFSE.004751"/>
  </r>
  <r>
    <s v="Jardins"/>
    <x v="25"/>
    <s v="Bradesco"/>
    <x v="1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69.95"/>
    <x v="25"/>
    <s v="BC"/>
    <s v="Pag. tarifa conta MANUTENCAO CONTA CORRENTE"/>
    <s v="Pag. tarifa conta"/>
    <s v="MANUTENCAO CONTA CORRENTE"/>
    <s v="TAR.11092023"/>
    <n v="-69.95"/>
    <n v="0"/>
    <n v="791"/>
    <s v="MANUTENCAO CONTA CORRENTE"/>
    <n v="-69.95"/>
    <n v="69.95"/>
    <n v="0"/>
    <x v="7"/>
    <x v="0"/>
    <x v="0"/>
    <x v="0"/>
    <s v="2.20.01.07 - Tarifas Bancarias"/>
    <x v="0"/>
    <x v="8"/>
    <x v="2"/>
    <s v="MANUTENCAO CONTA CORRENTE - TAR.11092023"/>
  </r>
  <r>
    <s v="Jardins"/>
    <x v="26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1.03.04 - Alvarás, Emolumentos, Taxas e Custos Legais"/>
    <n v="976.23"/>
    <x v="26"/>
    <s v="CP"/>
    <s v="Adiantamento PREFEITURA DA CIDADE DE SÃO PAULO - DAMSP"/>
    <s v="Adiantamento"/>
    <s v="PREFEITURA DA CIDADE DE SÃO PAULO - DAMSP"/>
    <s v="DAM.430112052"/>
    <n v="-976.23"/>
    <n v="0"/>
    <n v="-505741.82"/>
    <s v="PREFEITURA DA CIDADE DE SÃO PAULO - DAMSP"/>
    <n v="-976.23"/>
    <n v="976.23"/>
    <n v="0"/>
    <x v="7"/>
    <x v="0"/>
    <x v="0"/>
    <x v="0"/>
    <s v="2.01.03.04 - Alvarás, Emolumentos, Taxas e Custos Legais"/>
    <x v="0"/>
    <x v="9"/>
    <x v="4"/>
    <s v="PREFEITURA DA CIDADE DE SÃO PAULO - DAMSP - DAM.430112052"/>
  </r>
  <r>
    <s v="Jardins"/>
    <x v="26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1.03.04 - Alvarás, Emolumentos, Taxas e Custos Legais"/>
    <n v="976.23"/>
    <x v="26"/>
    <s v="CP"/>
    <s v="Adiantamento PREFEITURA DA CIDADE DE SÃO PAULO - DAMSP"/>
    <s v="Adiantamento"/>
    <s v="PREFEITURA DA CIDADE DE SÃO PAULO - DAMSP"/>
    <s v="DAM.430112053"/>
    <n v="-976.23"/>
    <n v="0"/>
    <n v="-504765.59"/>
    <s v="PREFEITURA DA CIDADE DE SÃO PAULO - DAMSP"/>
    <n v="-976.23"/>
    <n v="976.23"/>
    <n v="0"/>
    <x v="7"/>
    <x v="0"/>
    <x v="0"/>
    <x v="0"/>
    <s v="2.01.03.04 - Alvarás, Emolumentos, Taxas e Custos Legais"/>
    <x v="0"/>
    <x v="9"/>
    <x v="4"/>
    <s v="PREFEITURA DA CIDADE DE SÃO PAULO - DAMSP - DAM.430112053"/>
  </r>
  <r>
    <s v="Jardins"/>
    <x v="26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1.03.04 - Alvarás, Emolumentos, Taxas e Custos Legais"/>
    <n v="976.23"/>
    <x v="26"/>
    <s v="CP"/>
    <s v="Adiantamento PREFEITURA DA CIDADE DE SÃO PAULO - DAMSP"/>
    <s v="Adiantamento"/>
    <s v="PREFEITURA DA CIDADE DE SÃO PAULO - DAMSP"/>
    <s v="DAM.430112054"/>
    <n v="-976.23"/>
    <n v="0"/>
    <n v="-506718.05"/>
    <s v="PREFEITURA DA CIDADE DE SÃO PAULO - DAMSP"/>
    <n v="-976.23"/>
    <n v="976.23"/>
    <n v="0"/>
    <x v="7"/>
    <x v="0"/>
    <x v="0"/>
    <x v="0"/>
    <s v="2.01.03.04 - Alvarás, Emolumentos, Taxas e Custos Legais"/>
    <x v="0"/>
    <x v="9"/>
    <x v="4"/>
    <s v="PREFEITURA DA CIDADE DE SÃO PAULO - DAMSP - DAM.430112054"/>
  </r>
  <r>
    <s v="Jardins"/>
    <x v="27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x v="27"/>
    <s v="CP"/>
    <s v="Adiantamento CLEYDE MALUF ALVES"/>
    <s v="Adiantamento"/>
    <s v="CLEYDE MALUF ALVES"/>
    <s v="CT.ALUGUEL 1"/>
    <n v="-10000"/>
    <n v="0"/>
    <n v="-516718.05"/>
    <s v="CLEYDE MALUF ALVES"/>
    <n v="-10000"/>
    <n v="10000"/>
    <n v="0"/>
    <x v="7"/>
    <x v="0"/>
    <x v="0"/>
    <x v="0"/>
    <s v="2.11.01.04 - Aluguel"/>
    <x v="0"/>
    <x v="4"/>
    <x v="4"/>
    <s v="CLEYDE MALUF ALVES - CT.ALUGUEL 1"/>
  </r>
  <r>
    <s v="Jardins"/>
    <x v="27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x v="27"/>
    <s v="CP"/>
    <s v="Adiantamento ELIANE MALUF ALVES DE LOZIER"/>
    <s v="Adiantamento"/>
    <s v="ELIANE MALUF ALVES DE LOZIER"/>
    <s v="CT.ALUGUEL2"/>
    <n v="-10000"/>
    <n v="0"/>
    <n v="-526718.05000000005"/>
    <s v="ELIANE MALUF ALVES DE LOZIER"/>
    <n v="-10000"/>
    <n v="10000"/>
    <n v="0"/>
    <x v="7"/>
    <x v="0"/>
    <x v="0"/>
    <x v="0"/>
    <s v="2.11.01.04 - Aluguel"/>
    <x v="0"/>
    <x v="4"/>
    <x v="4"/>
    <s v="ELIANE MALUF ALVES DE LOZIER - CT.ALUGUEL2"/>
  </r>
  <r>
    <s v="Jardins"/>
    <x v="27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x v="27"/>
    <s v="CP"/>
    <s v="Adiantamento MIRNA MARIA PEDRO"/>
    <s v="Adiantamento"/>
    <s v="MIRNA MARIA PEDRO"/>
    <s v="CT.ITU 1478"/>
    <n v="-2500"/>
    <n v="0"/>
    <n v="-529218.05000000005"/>
    <s v="MIRNA MARIA PEDRO"/>
    <n v="-2500"/>
    <n v="2500"/>
    <n v="0"/>
    <x v="7"/>
    <x v="0"/>
    <x v="0"/>
    <x v="0"/>
    <s v="2.11.01.01 - Terrenista"/>
    <x v="0"/>
    <x v="5"/>
    <x v="4"/>
    <s v="MIRNA MARIA PEDRO - CT.ITU 1478"/>
  </r>
  <r>
    <s v="Jardins"/>
    <x v="27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x v="27"/>
    <s v="CP"/>
    <s v="Adiantamento MIRNA MARIA PEDRO"/>
    <s v="Adiantamento"/>
    <s v="MIRNA MARIA PEDRO"/>
    <s v="CT.ITU 1478"/>
    <n v="-2500"/>
    <n v="0"/>
    <n v="-531718.05000000005"/>
    <s v="MIRNA MARIA PEDRO"/>
    <n v="-2500"/>
    <n v="2500"/>
    <n v="0"/>
    <x v="7"/>
    <x v="0"/>
    <x v="0"/>
    <x v="0"/>
    <s v="2.11.01.01 - Terrenista"/>
    <x v="0"/>
    <x v="5"/>
    <x v="4"/>
    <s v="MIRNA MARIA PEDRO - CT.ITU 1478"/>
  </r>
  <r>
    <s v="Jardins"/>
    <x v="27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x v="27"/>
    <s v="CP"/>
    <s v="Adiantamento MIRNA MARIA PEDRO"/>
    <s v="Adiantamento"/>
    <s v="MIRNA MARIA PEDRO"/>
    <s v="CT.ITU 1478"/>
    <n v="-2500"/>
    <n v="0"/>
    <n v="-534218.05000000005"/>
    <s v="MIRNA MARIA PEDRO"/>
    <n v="-2500"/>
    <n v="2500"/>
    <n v="0"/>
    <x v="7"/>
    <x v="0"/>
    <x v="0"/>
    <x v="0"/>
    <s v="2.11.01.01 - Terrenista"/>
    <x v="0"/>
    <x v="5"/>
    <x v="4"/>
    <s v="MIRNA MARIA PEDRO - CT.ITU 1478"/>
  </r>
  <r>
    <s v="Jardins"/>
    <x v="27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x v="27"/>
    <s v="CP"/>
    <s v="Adiantamento MIRNA MARIA PEDRO"/>
    <s v="Adiantamento"/>
    <s v="MIRNA MARIA PEDRO"/>
    <s v="CT.ITU 1478"/>
    <n v="-2500"/>
    <n v="0"/>
    <n v="-536718.05000000005"/>
    <s v="MIRNA MARIA PEDRO"/>
    <n v="-2500"/>
    <n v="2500"/>
    <n v="0"/>
    <x v="7"/>
    <x v="0"/>
    <x v="0"/>
    <x v="0"/>
    <s v="2.11.01.01 - Terrenista"/>
    <x v="0"/>
    <x v="5"/>
    <x v="4"/>
    <s v="MIRNA MARIA PEDRO - CT.ITU 1478"/>
  </r>
  <r>
    <s v="Jardins"/>
    <x v="28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1 - OBRA JARDINS"/>
    <s v="2.02.03.04 - Assessoria e Consultoria Contábil"/>
    <n v="415.96"/>
    <x v="28"/>
    <s v="CP"/>
    <s v="Adiantamento NOVA CROP - SUPORTE ADMINISTRATIVO LTDA"/>
    <s v="Adiantamento"/>
    <s v="NOVA CROP - SUPORTE ADMINISTRATIVO LTDA"/>
    <s v="NFSE.005040"/>
    <n v="-415.96"/>
    <n v="0"/>
    <n v="-537134.01"/>
    <s v="NOVA CROP - SUPORTE ADMINISTRATIVO LTDA"/>
    <n v="-415.96"/>
    <n v="415.96"/>
    <n v="0"/>
    <x v="8"/>
    <x v="0"/>
    <x v="0"/>
    <x v="0"/>
    <s v="2.02.03.04 - Assessoria e Consultoria Contábil"/>
    <x v="0"/>
    <x v="0"/>
    <x v="0"/>
    <s v="NOVA CROP - SUPORTE ADMINISTRATIVO LTDA - NFSE.005040"/>
  </r>
  <r>
    <s v="Jardins"/>
    <x v="29"/>
    <s v="Bradesco"/>
    <x v="1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69.95"/>
    <x v="29"/>
    <s v="BC"/>
    <s v="Pag. tarifa conta TARIFA MANUTENCAO CONTA CORRENTE"/>
    <s v="Pag. tarifa conta"/>
    <s v="TARIFA MANUTENCAO CONTA CORRENTE"/>
    <s v="TAR.091023"/>
    <n v="-69.95"/>
    <n v="0"/>
    <n v="721.05"/>
    <s v="TARIFA MANUTENCAO CONTA CORRENTE"/>
    <n v="-69.95"/>
    <n v="69.95"/>
    <n v="0"/>
    <x v="8"/>
    <x v="0"/>
    <x v="0"/>
    <x v="0"/>
    <s v="2.20.01.07 - Tarifas Bancarias"/>
    <x v="0"/>
    <x v="8"/>
    <x v="2"/>
    <s v="TARIFA MANUTENCAO CONTA CORRENTE - TAR.091023"/>
  </r>
  <r>
    <s v="Jardins"/>
    <x v="30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x v="30"/>
    <s v="CP"/>
    <s v="Adiantamento CLEYDE MALUF ALVES"/>
    <s v="Adiantamento"/>
    <s v="CLEYDE MALUF ALVES"/>
    <s v="CT.ALUGUEL 1"/>
    <n v="-10000"/>
    <n v="0"/>
    <n v="-547134.01"/>
    <s v="CLEYDE MALUF ALVES"/>
    <n v="-10000"/>
    <n v="10000"/>
    <n v="0"/>
    <x v="8"/>
    <x v="0"/>
    <x v="0"/>
    <x v="0"/>
    <s v="2.11.01.04 - Aluguel"/>
    <x v="0"/>
    <x v="4"/>
    <x v="4"/>
    <s v="CLEYDE MALUF ALVES - CT.ALUGUEL 1"/>
  </r>
  <r>
    <s v="Jardins"/>
    <x v="30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x v="30"/>
    <s v="CP"/>
    <s v="Adiantamento ELIANE MALUF ALVES DE LOZIER"/>
    <s v="Adiantamento"/>
    <s v="ELIANE MALUF ALVES DE LOZIER"/>
    <s v="CT.ALUGUEL2"/>
    <n v="-10000"/>
    <n v="0"/>
    <n v="-557134.01"/>
    <s v="ELIANE MALUF ALVES DE LOZIER"/>
    <n v="-10000"/>
    <n v="10000"/>
    <n v="0"/>
    <x v="8"/>
    <x v="0"/>
    <x v="0"/>
    <x v="0"/>
    <s v="2.11.01.04 - Aluguel"/>
    <x v="0"/>
    <x v="4"/>
    <x v="4"/>
    <s v="ELIANE MALUF ALVES DE LOZIER - CT.ALUGUEL2"/>
  </r>
  <r>
    <s v="Jardins"/>
    <x v="30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x v="30"/>
    <s v="CP"/>
    <s v="Adiantamento MIRNA MARIA PEDRO"/>
    <s v="Adiantamento"/>
    <s v="MIRNA MARIA PEDRO"/>
    <s v="CT.ITU 1478"/>
    <n v="-2500"/>
    <n v="0"/>
    <n v="-559634.01"/>
    <s v="MIRNA MARIA PEDRO"/>
    <n v="-2500"/>
    <n v="2500"/>
    <n v="0"/>
    <x v="8"/>
    <x v="0"/>
    <x v="0"/>
    <x v="0"/>
    <s v="2.11.01.01 - Terrenista"/>
    <x v="0"/>
    <x v="5"/>
    <x v="4"/>
    <s v="MIRNA MARIA PEDRO - CT.ITU 1478"/>
  </r>
  <r>
    <s v="Jardins"/>
    <x v="30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x v="30"/>
    <s v="CP"/>
    <s v="Adiantamento MIRNA MARIA PEDRO"/>
    <s v="Adiantamento"/>
    <s v="MIRNA MARIA PEDRO"/>
    <s v="CT.ITU 1478"/>
    <n v="-2500"/>
    <n v="0"/>
    <n v="-562134.01"/>
    <s v="MIRNA MARIA PEDRO"/>
    <n v="-2500"/>
    <n v="2500"/>
    <n v="0"/>
    <x v="8"/>
    <x v="0"/>
    <x v="0"/>
    <x v="0"/>
    <s v="2.11.01.01 - Terrenista"/>
    <x v="0"/>
    <x v="5"/>
    <x v="4"/>
    <s v="MIRNA MARIA PEDRO - CT.ITU 1478"/>
  </r>
  <r>
    <s v="Jardins"/>
    <x v="30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x v="30"/>
    <s v="CP"/>
    <s v="Adiantamento MIRNA MARIA PEDRO"/>
    <s v="Adiantamento"/>
    <s v="MIRNA MARIA PEDRO"/>
    <s v="CT.ITU 1478"/>
    <n v="-2500"/>
    <n v="0"/>
    <n v="-564634.01"/>
    <s v="MIRNA MARIA PEDRO"/>
    <n v="-2500"/>
    <n v="2500"/>
    <n v="0"/>
    <x v="8"/>
    <x v="0"/>
    <x v="0"/>
    <x v="0"/>
    <s v="2.11.01.01 - Terrenista"/>
    <x v="0"/>
    <x v="5"/>
    <x v="4"/>
    <s v="MIRNA MARIA PEDRO - CT.ITU 1478"/>
  </r>
  <r>
    <s v="Jardins"/>
    <x v="30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x v="30"/>
    <s v="CP"/>
    <s v="Adiantamento MIRNA MARIA PEDRO"/>
    <s v="Adiantamento"/>
    <s v="MIRNA MARIA PEDRO"/>
    <s v="CT.ITU 1478"/>
    <n v="-2500"/>
    <n v="0"/>
    <n v="-567134.01"/>
    <s v="MIRNA MARIA PEDRO"/>
    <n v="-2500"/>
    <n v="2500"/>
    <n v="0"/>
    <x v="8"/>
    <x v="0"/>
    <x v="0"/>
    <x v="0"/>
    <s v="2.11.01.01 - Terrenista"/>
    <x v="0"/>
    <x v="5"/>
    <x v="4"/>
    <s v="MIRNA MARIA PEDRO - CT.ITU 1478"/>
  </r>
  <r>
    <s v="Jardins"/>
    <x v="31"/>
    <s v="Bradesco"/>
    <x v="1"/>
    <s v="sim"/>
    <s v="2 - SPE's"/>
    <s v="01/01/2023 até 16/05/2024"/>
    <s v="16 - NETCORP JARDINS INCORPORACAO E EMPREENDIMENTO IMOBILIARIO SPE LTDA"/>
    <s v="6222-7 - NETCORP JARDINS"/>
    <n v="0"/>
    <s v="1602 - JARDINS INCORPORACAO"/>
    <s v="2.11.02.04 - CETESB"/>
    <n v="26780.36"/>
    <x v="31"/>
    <s v="CP"/>
    <s v="Pagamento COMPANHIA AMBIENTAL DO ESTADO DE SAO PAULO"/>
    <s v="Pagamento"/>
    <s v="COMPANHIA AMBIENTAL DO ESTADO DE SAO PAULO"/>
    <s v="FAT.91523080"/>
    <n v="-26780.36"/>
    <n v="0"/>
    <n v="543940.68999999994"/>
    <s v="COMPANHIA AMBIENTAL DO ESTADO DE SAO PAULO"/>
    <n v="-26780.36"/>
    <n v="26780.36"/>
    <n v="0"/>
    <x v="8"/>
    <x v="0"/>
    <x v="0"/>
    <x v="0"/>
    <s v="2.11.02.04 - CETESB"/>
    <x v="0"/>
    <x v="4"/>
    <x v="4"/>
    <s v="COMPANHIA AMBIENTAL DO ESTADO DE SAO PAULO - FAT.91523080"/>
  </r>
  <r>
    <s v="Jardins"/>
    <x v="31"/>
    <s v="Bradesco"/>
    <x v="1"/>
    <s v="sim"/>
    <s v="2 - SPE's"/>
    <s v="01/01/2023 até 16/05/2024"/>
    <s v="16 - NETCORP JARDINS INCORPORACAO E EMPREENDIMENTO IMOBILIARIO SPE LTDA"/>
    <s v="6222-7 - NETCORP JARDINS"/>
    <n v="0"/>
    <s v="1602 - JARDINS INCORPORACAO"/>
    <s v="1.05.01.01 - Entradas de Aportes de Sócios / Investidores"/>
    <n v="570000"/>
    <x v="31"/>
    <s v="CR"/>
    <s v="Recebimento NC HOLDING EMPREENDIMENTOS E PARTICIPACOES LTDA"/>
    <s v="Recebimento"/>
    <s v="NC HOLDING EMPREENDIMENTOS E PARTICIPACOES LTDA"/>
    <s v="APOR.25102023"/>
    <n v="0"/>
    <n v="570000"/>
    <n v="570721.05000000005"/>
    <s v="NC HOLDING EMPREENDIMENTOS E PARTICIPACOES LTDA"/>
    <n v="570000"/>
    <n v="570000"/>
    <n v="0"/>
    <x v="8"/>
    <x v="0"/>
    <x v="0"/>
    <x v="0"/>
    <s v="1.05.01.01 - Entradas de Aportes de Sócios / Investidores"/>
    <x v="0"/>
    <x v="7"/>
    <x v="5"/>
    <s v="NC HOLDING EMPREENDIMENTOS E PARTICIPACOES LTDA - APOR.25102023"/>
  </r>
  <r>
    <s v="Jardins"/>
    <x v="32"/>
    <s v="Bradesco"/>
    <x v="1"/>
    <s v="sim"/>
    <s v="2 - SPE's"/>
    <s v="01/01/2023 até 16/05/2024"/>
    <s v="16 - NETCORP JARDINS INCORPORACAO E EMPREENDIMENTO IMOBILIARIO SPE LTDA"/>
    <s v="6222-7 - NETCORP JARDINS"/>
    <n v="0"/>
    <s v="1602 - JARDINS INCORPORACAO"/>
    <s v="2.16.01.04 - Cartório e Registro"/>
    <n v="68.25"/>
    <x v="32"/>
    <s v="CP"/>
    <s v="Pagamento OPERADOR NACIONAL DO SISTEMA DE REGISTRO ELETRONICO DE IMOVEIS ( ONR )"/>
    <s v="Pagamento"/>
    <s v="OPERADOR NACIONAL DO SISTEMA DE REGISTRO ELETRONICO DE IMOVEIS ( ONR )"/>
    <s v="REC.42794398"/>
    <n v="-68.25"/>
    <n v="0"/>
    <n v="543326.43999999994"/>
    <s v="OPERADOR NACIONAL DO SISTEMA DE REGISTRO ELETRONICO DE IMOVEIS ( ONR )"/>
    <n v="-68.25"/>
    <n v="68.25"/>
    <n v="0"/>
    <x v="8"/>
    <x v="0"/>
    <x v="0"/>
    <x v="0"/>
    <s v="2.16.01.04 - Cartório e Registro"/>
    <x v="0"/>
    <x v="1"/>
    <x v="1"/>
    <s v="OPERADOR NACIONAL DO SISTEMA DE REGISTRO ELETRONICO DE IMOVEIS ( ONR ) - REC.42794398"/>
  </r>
  <r>
    <s v="Jardins"/>
    <x v="32"/>
    <s v="Bradesco"/>
    <x v="1"/>
    <s v="sim"/>
    <s v="2 - SPE's"/>
    <s v="01/01/2023 até 16/05/2024"/>
    <s v="16 - NETCORP JARDINS INCORPORACAO E EMPREENDIMENTO IMOBILIARIO SPE LTDA"/>
    <s v="6222-7 - NETCORP JARDINS"/>
    <n v="0"/>
    <s v="1602 - JARDINS INCORPORACAO"/>
    <s v="2.16.01.04 - Cartório e Registro"/>
    <n v="68.25"/>
    <x v="32"/>
    <s v="CP"/>
    <s v="Pagamento OPERADOR NACIONAL DO SISTEMA DE REGISTRO ELETRONICO DE IMOVEIS ( ONR )"/>
    <s v="Pagamento"/>
    <s v="OPERADOR NACIONAL DO SISTEMA DE REGISTRO ELETRONICO DE IMOVEIS ( ONR )"/>
    <s v="REC.42794406"/>
    <n v="-68.25"/>
    <n v="0"/>
    <n v="543258.18999999994"/>
    <s v="OPERADOR NACIONAL DO SISTEMA DE REGISTRO ELETRONICO DE IMOVEIS ( ONR )"/>
    <n v="-68.25"/>
    <n v="68.25"/>
    <n v="0"/>
    <x v="8"/>
    <x v="0"/>
    <x v="0"/>
    <x v="0"/>
    <s v="2.16.01.04 - Cartório e Registro"/>
    <x v="0"/>
    <x v="1"/>
    <x v="1"/>
    <s v="OPERADOR NACIONAL DO SISTEMA DE REGISTRO ELETRONICO DE IMOVEIS ( ONR ) - REC.42794406"/>
  </r>
  <r>
    <s v="Jardins"/>
    <x v="32"/>
    <s v="Bradesco"/>
    <x v="1"/>
    <s v="sim"/>
    <s v="2 - SPE's"/>
    <s v="01/01/2023 até 16/05/2024"/>
    <s v="16 - NETCORP JARDINS INCORPORACAO E EMPREENDIMENTO IMOBILIARIO SPE LTDA"/>
    <s v="6222-7 - NETCORP JARDINS"/>
    <n v="0"/>
    <s v="1602 - JARDINS INCORPORACAO"/>
    <s v="2.16.01.04 - Cartório e Registro"/>
    <n v="68.25"/>
    <x v="32"/>
    <s v="CP"/>
    <s v="Pagamento OPERADOR NACIONAL DO SISTEMA DE REGISTRO ELETRONICO DE IMOVEIS ( ONR )"/>
    <s v="Pagamento"/>
    <s v="OPERADOR NACIONAL DO SISTEMA DE REGISTRO ELETRONICO DE IMOVEIS ( ONR )"/>
    <s v="REC.42794410"/>
    <n v="-68.25"/>
    <n v="0"/>
    <n v="543735.93999999994"/>
    <s v="OPERADOR NACIONAL DO SISTEMA DE REGISTRO ELETRONICO DE IMOVEIS ( ONR )"/>
    <n v="-68.25"/>
    <n v="68.25"/>
    <n v="0"/>
    <x v="8"/>
    <x v="0"/>
    <x v="0"/>
    <x v="0"/>
    <s v="2.16.01.04 - Cartório e Registro"/>
    <x v="0"/>
    <x v="1"/>
    <x v="1"/>
    <s v="OPERADOR NACIONAL DO SISTEMA DE REGISTRO ELETRONICO DE IMOVEIS ( ONR ) - REC.42794410"/>
  </r>
  <r>
    <s v="Jardins"/>
    <x v="32"/>
    <s v="Bradesco"/>
    <x v="1"/>
    <s v="sim"/>
    <s v="2 - SPE's"/>
    <s v="01/01/2023 até 16/05/2024"/>
    <s v="16 - NETCORP JARDINS INCORPORACAO E EMPREENDIMENTO IMOBILIARIO SPE LTDA"/>
    <s v="6222-7 - NETCORP JARDINS"/>
    <n v="0"/>
    <s v="1602 - JARDINS INCORPORACAO"/>
    <s v="2.16.01.04 - Cartório e Registro"/>
    <n v="68.25"/>
    <x v="32"/>
    <s v="CP"/>
    <s v="Pagamento OPERADOR NACIONAL DO SISTEMA DE REGISTRO ELETRONICO DE IMOVEIS ( ONR )"/>
    <s v="Pagamento"/>
    <s v="OPERADOR NACIONAL DO SISTEMA DE REGISTRO ELETRONICO DE IMOVEIS ( ONR )"/>
    <s v="REC.42794418"/>
    <n v="-68.25"/>
    <n v="0"/>
    <n v="543394.68999999994"/>
    <s v="OPERADOR NACIONAL DO SISTEMA DE REGISTRO ELETRONICO DE IMOVEIS ( ONR )"/>
    <n v="-68.25"/>
    <n v="68.25"/>
    <n v="0"/>
    <x v="8"/>
    <x v="0"/>
    <x v="0"/>
    <x v="0"/>
    <s v="2.16.01.04 - Cartório e Registro"/>
    <x v="0"/>
    <x v="1"/>
    <x v="1"/>
    <s v="OPERADOR NACIONAL DO SISTEMA DE REGISTRO ELETRONICO DE IMOVEIS ( ONR ) - REC.42794418"/>
  </r>
  <r>
    <s v="Jardins"/>
    <x v="32"/>
    <s v="Bradesco"/>
    <x v="1"/>
    <s v="sim"/>
    <s v="2 - SPE's"/>
    <s v="01/01/2023 até 16/05/2024"/>
    <s v="16 - NETCORP JARDINS INCORPORACAO E EMPREENDIMENTO IMOBILIARIO SPE LTDA"/>
    <s v="6222-7 - NETCORP JARDINS"/>
    <n v="0"/>
    <s v="1602 - JARDINS INCORPORACAO"/>
    <s v="2.16.01.04 - Cartório e Registro"/>
    <n v="68.25"/>
    <x v="32"/>
    <s v="CP"/>
    <s v="Pagamento OPERADOR NACIONAL DO SISTEMA DE REGISTRO ELETRONICO DE IMOVEIS ( ONR )"/>
    <s v="Pagamento"/>
    <s v="OPERADOR NACIONAL DO SISTEMA DE REGISTRO ELETRONICO DE IMOVEIS ( ONR )"/>
    <s v="REC.42794421"/>
    <n v="-68.25"/>
    <n v="0"/>
    <n v="543667.68999999994"/>
    <s v="OPERADOR NACIONAL DO SISTEMA DE REGISTRO ELETRONICO DE IMOVEIS ( ONR )"/>
    <n v="-68.25"/>
    <n v="68.25"/>
    <n v="0"/>
    <x v="8"/>
    <x v="0"/>
    <x v="0"/>
    <x v="0"/>
    <s v="2.16.01.04 - Cartório e Registro"/>
    <x v="0"/>
    <x v="1"/>
    <x v="1"/>
    <s v="OPERADOR NACIONAL DO SISTEMA DE REGISTRO ELETRONICO DE IMOVEIS ( ONR ) - REC.42794421"/>
  </r>
  <r>
    <s v="Jardins"/>
    <x v="32"/>
    <s v="Bradesco"/>
    <x v="1"/>
    <s v="sim"/>
    <s v="2 - SPE's"/>
    <s v="01/01/2023 até 16/05/2024"/>
    <s v="16 - NETCORP JARDINS INCORPORACAO E EMPREENDIMENTO IMOBILIARIO SPE LTDA"/>
    <s v="6222-7 - NETCORP JARDINS"/>
    <n v="0"/>
    <s v="1602 - JARDINS INCORPORACAO"/>
    <s v="2.16.01.04 - Cartório e Registro"/>
    <n v="68.25"/>
    <x v="32"/>
    <s v="CP"/>
    <s v="Pagamento OPERADOR NACIONAL DO SISTEMA DE REGISTRO ELETRONICO DE IMOVEIS ( ONR )"/>
    <s v="Pagamento"/>
    <s v="OPERADOR NACIONAL DO SISTEMA DE REGISTRO ELETRONICO DE IMOVEIS ( ONR )"/>
    <s v="REC.42794429"/>
    <n v="-68.25"/>
    <n v="0"/>
    <n v="543872.43999999994"/>
    <s v="OPERADOR NACIONAL DO SISTEMA DE REGISTRO ELETRONICO DE IMOVEIS ( ONR )"/>
    <n v="-68.25"/>
    <n v="68.25"/>
    <n v="0"/>
    <x v="8"/>
    <x v="0"/>
    <x v="0"/>
    <x v="0"/>
    <s v="2.16.01.04 - Cartório e Registro"/>
    <x v="0"/>
    <x v="1"/>
    <x v="1"/>
    <s v="OPERADOR NACIONAL DO SISTEMA DE REGISTRO ELETRONICO DE IMOVEIS ( ONR ) - REC.42794429"/>
  </r>
  <r>
    <s v="Jardins"/>
    <x v="32"/>
    <s v="Bradesco"/>
    <x v="1"/>
    <s v="sim"/>
    <s v="2 - SPE's"/>
    <s v="01/01/2023 até 16/05/2024"/>
    <s v="16 - NETCORP JARDINS INCORPORACAO E EMPREENDIMENTO IMOBILIARIO SPE LTDA"/>
    <s v="6222-7 - NETCORP JARDINS"/>
    <n v="0"/>
    <s v="1602 - JARDINS INCORPORACAO"/>
    <s v="2.16.01.04 - Cartório e Registro"/>
    <n v="68.25"/>
    <x v="32"/>
    <s v="CP"/>
    <s v="Pagamento OPERADOR NACIONAL DO SISTEMA DE REGISTRO ELETRONICO DE IMOVEIS ( ONR )"/>
    <s v="Pagamento"/>
    <s v="OPERADOR NACIONAL DO SISTEMA DE REGISTRO ELETRONICO DE IMOVEIS ( ONR )"/>
    <s v="REC.42794432"/>
    <n v="-68.25"/>
    <n v="0"/>
    <n v="543804.18999999994"/>
    <s v="OPERADOR NACIONAL DO SISTEMA DE REGISTRO ELETRONICO DE IMOVEIS ( ONR )"/>
    <n v="-68.25"/>
    <n v="68.25"/>
    <n v="0"/>
    <x v="8"/>
    <x v="0"/>
    <x v="0"/>
    <x v="0"/>
    <s v="2.16.01.04 - Cartório e Registro"/>
    <x v="0"/>
    <x v="1"/>
    <x v="1"/>
    <s v="OPERADOR NACIONAL DO SISTEMA DE REGISTRO ELETRONICO DE IMOVEIS ( ONR ) - REC.42794432"/>
  </r>
  <r>
    <s v="Jardins"/>
    <x v="32"/>
    <s v="Bradesco"/>
    <x v="1"/>
    <s v="sim"/>
    <s v="2 - SPE's"/>
    <s v="01/01/2023 até 16/05/2024"/>
    <s v="16 - NETCORP JARDINS INCORPORACAO E EMPREENDIMENTO IMOBILIARIO SPE LTDA"/>
    <s v="6222-7 - NETCORP JARDINS"/>
    <n v="0"/>
    <s v="1602 - JARDINS INCORPORACAO"/>
    <s v="2.16.01.04 - Cartório e Registro"/>
    <n v="68.25"/>
    <x v="32"/>
    <s v="CP"/>
    <s v="Pagamento OPERADOR NACIONAL DO SISTEMA DE REGISTRO ELETRONICO DE IMOVEIS ( ONR )"/>
    <s v="Pagamento"/>
    <s v="OPERADOR NACIONAL DO SISTEMA DE REGISTRO ELETRONICO DE IMOVEIS ( ONR )"/>
    <s v="REC.42794434"/>
    <n v="-68.25"/>
    <n v="0"/>
    <n v="543462.93999999994"/>
    <s v="OPERADOR NACIONAL DO SISTEMA DE REGISTRO ELETRONICO DE IMOVEIS ( ONR )"/>
    <n v="-68.25"/>
    <n v="68.25"/>
    <n v="0"/>
    <x v="8"/>
    <x v="0"/>
    <x v="0"/>
    <x v="0"/>
    <s v="2.16.01.04 - Cartório e Registro"/>
    <x v="0"/>
    <x v="1"/>
    <x v="1"/>
    <s v="OPERADOR NACIONAL DO SISTEMA DE REGISTRO ELETRONICO DE IMOVEIS ( ONR ) - REC.42794434"/>
  </r>
  <r>
    <s v="Jardins"/>
    <x v="32"/>
    <s v="Bradesco"/>
    <x v="1"/>
    <s v="sim"/>
    <s v="2 - SPE's"/>
    <s v="01/01/2023 até 16/05/2024"/>
    <s v="16 - NETCORP JARDINS INCORPORACAO E EMPREENDIMENTO IMOBILIARIO SPE LTDA"/>
    <s v="6222-7 - NETCORP JARDINS"/>
    <n v="0"/>
    <s v="1602 - JARDINS INCORPORACAO"/>
    <s v="2.16.01.04 - Cartório e Registro"/>
    <n v="68.25"/>
    <x v="32"/>
    <s v="CP"/>
    <s v="Pagamento OPERADOR NACIONAL DO SISTEMA DE REGISTRO ELETRONICO DE IMOVEIS ( ONR )"/>
    <s v="Pagamento"/>
    <s v="OPERADOR NACIONAL DO SISTEMA DE REGISTRO ELETRONICO DE IMOVEIS ( ONR )"/>
    <s v="REC.42794436"/>
    <n v="-68.25"/>
    <n v="0"/>
    <n v="543531.18999999994"/>
    <s v="OPERADOR NACIONAL DO SISTEMA DE REGISTRO ELETRONICO DE IMOVEIS ( ONR )"/>
    <n v="-68.25"/>
    <n v="68.25"/>
    <n v="0"/>
    <x v="8"/>
    <x v="0"/>
    <x v="0"/>
    <x v="0"/>
    <s v="2.16.01.04 - Cartório e Registro"/>
    <x v="0"/>
    <x v="1"/>
    <x v="1"/>
    <s v="OPERADOR NACIONAL DO SISTEMA DE REGISTRO ELETRONICO DE IMOVEIS ( ONR ) - REC.42794436"/>
  </r>
  <r>
    <s v="Jardins"/>
    <x v="32"/>
    <s v="Bradesco"/>
    <x v="1"/>
    <s v="sim"/>
    <s v="2 - SPE's"/>
    <s v="01/01/2023 até 16/05/2024"/>
    <s v="16 - NETCORP JARDINS INCORPORACAO E EMPREENDIMENTO IMOBILIARIO SPE LTDA"/>
    <s v="6222-7 - NETCORP JARDINS"/>
    <n v="0"/>
    <s v="1602 - JARDINS INCORPORACAO"/>
    <s v="2.16.01.04 - Cartório e Registro"/>
    <n v="68.25"/>
    <x v="32"/>
    <s v="CP"/>
    <s v="Pagamento OPERADOR NACIONAL DO SISTEMA DE REGISTRO ELETRONICO DE IMOVEIS ( ONR )"/>
    <s v="Pagamento"/>
    <s v="OPERADOR NACIONAL DO SISTEMA DE REGISTRO ELETRONICO DE IMOVEIS ( ONR )"/>
    <s v="REC.42794442"/>
    <n v="-68.25"/>
    <n v="0"/>
    <n v="543599.43999999994"/>
    <s v="OPERADOR NACIONAL DO SISTEMA DE REGISTRO ELETRONICO DE IMOVEIS ( ONR )"/>
    <n v="-68.25"/>
    <n v="68.25"/>
    <n v="0"/>
    <x v="8"/>
    <x v="0"/>
    <x v="0"/>
    <x v="0"/>
    <s v="2.16.01.04 - Cartório e Registro"/>
    <x v="0"/>
    <x v="1"/>
    <x v="1"/>
    <s v="OPERADOR NACIONAL DO SISTEMA DE REGISTRO ELETRONICO DE IMOVEIS ( ONR ) - REC.42794442"/>
  </r>
  <r>
    <s v="Jardins"/>
    <x v="32"/>
    <s v="Bradesco"/>
    <x v="1"/>
    <s v="sim"/>
    <s v="2 - SPE's"/>
    <s v="01/01/2023 até 16/05/2024"/>
    <s v="16 - NETCORP JARDINS INCORPORACAO E EMPREENDIMENTO IMOBILIARIO SPE LTDA"/>
    <s v="6222-7 - NETCORP JARDINS"/>
    <n v="0"/>
    <s v="1602 - JARDINS INCORPORACAO"/>
    <s v="2.16.01.04 - Cartório e Registro"/>
    <n v="68.25"/>
    <x v="32"/>
    <s v="CP"/>
    <s v="Pagamento OPERADOR NACIONAL DO SISTEMA DE REGISTRO ELETRONICO DE IMOVEIS ( ONR )"/>
    <s v="Pagamento"/>
    <s v="OPERADOR NACIONAL DO SISTEMA DE REGISTRO ELETRONICO DE IMOVEIS ( ONR )"/>
    <s v="REC.42794447"/>
    <n v="-68.25"/>
    <n v="0"/>
    <n v="543189.93999999994"/>
    <s v="OPERADOR NACIONAL DO SISTEMA DE REGISTRO ELETRONICO DE IMOVEIS ( ONR )"/>
    <n v="-68.25"/>
    <n v="68.25"/>
    <n v="0"/>
    <x v="8"/>
    <x v="0"/>
    <x v="0"/>
    <x v="0"/>
    <s v="2.16.01.04 - Cartório e Registro"/>
    <x v="0"/>
    <x v="1"/>
    <x v="1"/>
    <s v="OPERADOR NACIONAL DO SISTEMA DE REGISTRO ELETRONICO DE IMOVEIS ( ONR ) - REC.42794447"/>
  </r>
  <r>
    <s v="Jardins"/>
    <x v="33"/>
    <s v="Bradesco"/>
    <x v="1"/>
    <s v="sim"/>
    <s v="2 - SPE's"/>
    <s v="01/01/2023 até 16/05/2024"/>
    <s v="16 - NETCORP JARDINS INCORPORACAO E EMPREENDIMENTO IMOBILIARIO SPE LTDA"/>
    <s v="6222-7 - NETCORP JARDINS"/>
    <n v="0"/>
    <s v="1601 - OBRA JARDINS"/>
    <s v="2.02.03.04 - Assessoria e Consultoria Contábil"/>
    <n v="415.96"/>
    <x v="33"/>
    <s v="CP"/>
    <s v="Pagamento NOVA CROP - SUPORTE ADMINISTRATIVO LTDA"/>
    <s v="Pagamento"/>
    <s v="NOVA CROP - SUPORTE ADMINISTRATIVO LTDA"/>
    <s v="NFSE.005260"/>
    <n v="-415.96"/>
    <n v="0"/>
    <n v="542773.98"/>
    <s v="NOVA CROP - SUPORTE ADMINISTRATIVO LTDA"/>
    <n v="-415.96"/>
    <n v="415.96"/>
    <n v="0"/>
    <x v="9"/>
    <x v="0"/>
    <x v="0"/>
    <x v="0"/>
    <s v="2.02.03.04 - Assessoria e Consultoria Contábil"/>
    <x v="0"/>
    <x v="0"/>
    <x v="0"/>
    <s v="NOVA CROP - SUPORTE ADMINISTRATIVO LTDA - NFSE.005260"/>
  </r>
  <r>
    <s v="Jardins"/>
    <x v="34"/>
    <s v="Bradesco"/>
    <x v="1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69.95"/>
    <x v="34"/>
    <s v="BC"/>
    <s v="Pag. tarifa conta"/>
    <s v="Pag. tarifa conta"/>
    <s v=""/>
    <s v="TAR.09112023"/>
    <n v="-69.95"/>
    <n v="0"/>
    <n v="542704.03"/>
    <s v=""/>
    <n v="-69.95"/>
    <n v="69.95"/>
    <n v="0"/>
    <x v="9"/>
    <x v="0"/>
    <x v="0"/>
    <x v="0"/>
    <s v="2.20.01.07 - Tarifas Bancarias"/>
    <x v="0"/>
    <x v="8"/>
    <x v="2"/>
    <s v=" - TAR.09112023"/>
  </r>
  <r>
    <s v="Jardins"/>
    <x v="35"/>
    <s v="Bradesco"/>
    <x v="1"/>
    <s v="sim"/>
    <s v="2 - SPE's"/>
    <s v="01/01/2023 até 16/05/2024"/>
    <s v="16 - NETCORP JARDINS INCORPORACAO E EMPREENDIMENTO IMOBILIARIO SPE LTDA"/>
    <s v="6222-7 - NETCORP JARDINS"/>
    <n v="0"/>
    <s v="1602 - JARDINS INCORPORACAO"/>
    <s v="2.09.02.04 - Recolhimento de PIS/Cofins/CSLL - Terceiros"/>
    <n v="368.75"/>
    <x v="35"/>
    <s v="CP"/>
    <s v="Pagamento Secretaria de Fazenda Federal"/>
    <s v="Pagamento"/>
    <s v="Secretaria de Fazenda Federal"/>
    <s v="DARF.011194"/>
    <n v="-368.75"/>
    <n v="0"/>
    <n v="542335.28"/>
    <s v="Secretaria de Fazenda Federal"/>
    <n v="-368.75"/>
    <n v="368.75"/>
    <n v="0"/>
    <x v="9"/>
    <x v="0"/>
    <x v="0"/>
    <x v="0"/>
    <s v="2.09.02.04 - Recolhimento de PIS/Cofins/CSLL - Terceiros"/>
    <x v="0"/>
    <x v="3"/>
    <x v="3"/>
    <s v="Secretaria de Fazenda Federal - DARF.011194"/>
  </r>
  <r>
    <s v="Jardins"/>
    <x v="35"/>
    <s v="Bradesco"/>
    <x v="1"/>
    <s v="sim"/>
    <s v="2 - SPE's"/>
    <s v="01/01/2023 até 16/05/2024"/>
    <s v="16 - NETCORP JARDINS INCORPORACAO E EMPREENDIMENTO IMOBILIARIO SPE LTDA"/>
    <s v="6222-7 - NETCORP JARDINS"/>
    <n v="0"/>
    <s v="1602 - JARDINS INCORPORACAO"/>
    <s v="2.09.02.01 - Recolhimento de IRRF - Terceiros"/>
    <n v="118.95"/>
    <x v="35"/>
    <s v="CP"/>
    <s v="Pagamento Secretaria de Fazenda Federal"/>
    <s v="Pagamento"/>
    <s v="Secretaria de Fazenda Federal"/>
    <s v="DARF.011194"/>
    <n v="-118.95"/>
    <n v="0"/>
    <n v="542216.32999999996"/>
    <s v="Secretaria de Fazenda Federal"/>
    <n v="-118.95"/>
    <n v="118.95"/>
    <n v="0"/>
    <x v="9"/>
    <x v="0"/>
    <x v="0"/>
    <x v="0"/>
    <s v="2.09.02.01 - Recolhimento de IRRF - Terceiros"/>
    <x v="0"/>
    <x v="3"/>
    <x v="3"/>
    <s v="Secretaria de Fazenda Federal - DARF.011194"/>
  </r>
  <r>
    <s v="Jardins"/>
    <x v="36"/>
    <s v="Bradesco"/>
    <x v="1"/>
    <s v="sim"/>
    <s v="2 - SPE's"/>
    <s v="01/01/2023 até 16/05/2024"/>
    <s v="16 - NETCORP JARDINS INCORPORACAO E EMPREENDIMENTO IMOBILIARIO SPE LTDA"/>
    <s v="6222-7 - NETCORP JARDINS"/>
    <n v="0"/>
    <s v="1602 - JARDINS INCORPORACAO"/>
    <s v="2.11.01.04 - Aluguel"/>
    <n v="10000"/>
    <x v="36"/>
    <s v="CP"/>
    <s v="Pagamento CLEYDE MALUF ALVES"/>
    <s v="Pagamento"/>
    <s v="CLEYDE MALUF ALVES"/>
    <s v="CT.ALUGUEL 1"/>
    <n v="-10000"/>
    <n v="0"/>
    <n v="532216.32999999996"/>
    <s v="CLEYDE MALUF ALVES"/>
    <n v="-10000"/>
    <n v="10000"/>
    <n v="0"/>
    <x v="9"/>
    <x v="0"/>
    <x v="0"/>
    <x v="0"/>
    <s v="2.11.01.04 - Aluguel"/>
    <x v="0"/>
    <x v="4"/>
    <x v="4"/>
    <s v="CLEYDE MALUF ALVES - CT.ALUGUEL 1"/>
  </r>
  <r>
    <s v="Jardins"/>
    <x v="36"/>
    <s v="Bradesco"/>
    <x v="1"/>
    <s v="sim"/>
    <s v="2 - SPE's"/>
    <s v="01/01/2023 até 16/05/2024"/>
    <s v="16 - NETCORP JARDINS INCORPORACAO E EMPREENDIMENTO IMOBILIARIO SPE LTDA"/>
    <s v="6222-7 - NETCORP JARDINS"/>
    <n v="0"/>
    <s v="1602 - JARDINS INCORPORACAO"/>
    <s v="2.11.01.04 - Aluguel"/>
    <n v="10000"/>
    <x v="36"/>
    <s v="CP"/>
    <s v="Pagamento ELIANE MALUF ALVES DE LOZIER"/>
    <s v="Pagamento"/>
    <s v="ELIANE MALUF ALVES DE LOZIER"/>
    <s v="CT.ALUGUEL2"/>
    <n v="-10000"/>
    <n v="0"/>
    <n v="522216.33"/>
    <s v="ELIANE MALUF ALVES DE LOZIER"/>
    <n v="-10000"/>
    <n v="10000"/>
    <n v="0"/>
    <x v="9"/>
    <x v="0"/>
    <x v="0"/>
    <x v="0"/>
    <s v="2.11.01.04 - Aluguel"/>
    <x v="0"/>
    <x v="4"/>
    <x v="4"/>
    <s v="ELIANE MALUF ALVES DE LOZIER - CT.ALUGUEL2"/>
  </r>
  <r>
    <s v="Jardins"/>
    <x v="36"/>
    <s v="Bradesco"/>
    <x v="1"/>
    <s v="sim"/>
    <s v="2 - SPE's"/>
    <s v="01/01/2023 até 16/05/2024"/>
    <s v="16 - NETCORP JARDINS INCORPORACAO E EMPREENDIMENTO IMOBILIARIO SPE LTDA"/>
    <s v="6222-7 - NETCORP JARDINS"/>
    <n v="0"/>
    <s v="1602 - JARDINS INCORPORACAO"/>
    <s v="2.11.01.01 - Terrenista"/>
    <n v="2500"/>
    <x v="36"/>
    <s v="CP"/>
    <s v="Pagamento MIRNA MARIA PEDRO"/>
    <s v="Pagamento"/>
    <s v="MIRNA MARIA PEDRO"/>
    <s v="CT.ITU 1478"/>
    <n v="-2500"/>
    <n v="0"/>
    <n v="519716.33"/>
    <s v="MIRNA MARIA PEDRO"/>
    <n v="-2500"/>
    <n v="2500"/>
    <n v="0"/>
    <x v="9"/>
    <x v="0"/>
    <x v="0"/>
    <x v="0"/>
    <s v="2.11.01.01 - Terrenista"/>
    <x v="0"/>
    <x v="5"/>
    <x v="4"/>
    <s v="MIRNA MARIA PEDRO - CT.ITU 1478"/>
  </r>
  <r>
    <s v="Jardins"/>
    <x v="36"/>
    <s v="Bradesco"/>
    <x v="1"/>
    <s v="sim"/>
    <s v="2 - SPE's"/>
    <s v="01/01/2023 até 16/05/2024"/>
    <s v="16 - NETCORP JARDINS INCORPORACAO E EMPREENDIMENTO IMOBILIARIO SPE LTDA"/>
    <s v="6222-7 - NETCORP JARDINS"/>
    <n v="0"/>
    <s v="1602 - JARDINS INCORPORACAO"/>
    <s v="2.11.01.01 - Terrenista"/>
    <n v="2500"/>
    <x v="36"/>
    <s v="CP"/>
    <s v="Pagamento MIRNA MARIA PEDRO"/>
    <s v="Pagamento"/>
    <s v="MIRNA MARIA PEDRO"/>
    <s v="CT.ITU 1478"/>
    <n v="-2500"/>
    <n v="0"/>
    <n v="517216.33"/>
    <s v="MIRNA MARIA PEDRO"/>
    <n v="-2500"/>
    <n v="2500"/>
    <n v="0"/>
    <x v="9"/>
    <x v="0"/>
    <x v="0"/>
    <x v="0"/>
    <s v="2.11.01.01 - Terrenista"/>
    <x v="0"/>
    <x v="5"/>
    <x v="4"/>
    <s v="MIRNA MARIA PEDRO - CT.ITU 1478"/>
  </r>
  <r>
    <s v="Jardins"/>
    <x v="36"/>
    <s v="Bradesco"/>
    <x v="1"/>
    <s v="sim"/>
    <s v="2 - SPE's"/>
    <s v="01/01/2023 até 16/05/2024"/>
    <s v="16 - NETCORP JARDINS INCORPORACAO E EMPREENDIMENTO IMOBILIARIO SPE LTDA"/>
    <s v="6222-7 - NETCORP JARDINS"/>
    <n v="0"/>
    <s v="1602 - JARDINS INCORPORACAO"/>
    <s v="2.11.01.01 - Terrenista"/>
    <n v="2500"/>
    <x v="36"/>
    <s v="CP"/>
    <s v="Pagamento MIRNA MARIA PEDRO"/>
    <s v="Pagamento"/>
    <s v="MIRNA MARIA PEDRO"/>
    <s v="CT.ITU 1478"/>
    <n v="-2500"/>
    <n v="0"/>
    <n v="514716.33"/>
    <s v="MIRNA MARIA PEDRO"/>
    <n v="-2500"/>
    <n v="2500"/>
    <n v="0"/>
    <x v="9"/>
    <x v="0"/>
    <x v="0"/>
    <x v="0"/>
    <s v="2.11.01.01 - Terrenista"/>
    <x v="0"/>
    <x v="5"/>
    <x v="4"/>
    <s v="MIRNA MARIA PEDRO - CT.ITU 1478"/>
  </r>
  <r>
    <s v="Jardins"/>
    <x v="36"/>
    <s v="Bradesco"/>
    <x v="1"/>
    <s v="sim"/>
    <s v="2 - SPE's"/>
    <s v="01/01/2023 até 16/05/2024"/>
    <s v="16 - NETCORP JARDINS INCORPORACAO E EMPREENDIMENTO IMOBILIARIO SPE LTDA"/>
    <s v="6222-7 - NETCORP JARDINS"/>
    <n v="0"/>
    <s v="1602 - JARDINS INCORPORACAO"/>
    <s v="2.11.01.01 - Terrenista"/>
    <n v="2500"/>
    <x v="36"/>
    <s v="CP"/>
    <s v="Pagamento MIRNA MARIA PEDRO"/>
    <s v="Pagamento"/>
    <s v="MIRNA MARIA PEDRO"/>
    <s v="CT.ITU 1478"/>
    <n v="-2500"/>
    <n v="0"/>
    <n v="512216.33"/>
    <s v="MIRNA MARIA PEDRO"/>
    <n v="-2500"/>
    <n v="2500"/>
    <n v="0"/>
    <x v="9"/>
    <x v="0"/>
    <x v="0"/>
    <x v="0"/>
    <s v="2.11.01.01 - Terrenista"/>
    <x v="0"/>
    <x v="5"/>
    <x v="4"/>
    <s v="MIRNA MARIA PEDRO - CT.ITU 1478"/>
  </r>
  <r>
    <s v="Jardins"/>
    <x v="37"/>
    <s v="Bradesco"/>
    <x v="1"/>
    <s v="sim"/>
    <s v="2 - SPE's"/>
    <s v="01/01/2023 até 16/05/2024"/>
    <s v="16 - NETCORP JARDINS INCORPORACAO E EMPREENDIMENTO IMOBILIARIO SPE LTDA"/>
    <s v="6222-7 - NETCORP JARDINS"/>
    <n v="0"/>
    <s v="1602 - JARDINS INCORPORACAO"/>
    <s v="2.01.03.04 - Alvarás, Emolumentos, Taxas e Custos Legais"/>
    <n v="203.34"/>
    <x v="37"/>
    <s v="CP"/>
    <s v="Pagamento PREFEITURA DA CIDADE DE SÃO PAULO - DAMSP"/>
    <s v="Pagamento"/>
    <s v="PREFEITURA DA CIDADE DE SÃO PAULO - DAMSP"/>
    <s v="DAM.482872023"/>
    <n v="-203.34"/>
    <n v="0"/>
    <n v="512012.99"/>
    <s v="PREFEITURA DA CIDADE DE SÃO PAULO - DAMSP"/>
    <n v="-203.34"/>
    <n v="203.34"/>
    <n v="0"/>
    <x v="9"/>
    <x v="0"/>
    <x v="0"/>
    <x v="0"/>
    <s v="2.01.03.04 - Alvarás, Emolumentos, Taxas e Custos Legais"/>
    <x v="0"/>
    <x v="9"/>
    <x v="4"/>
    <s v="PREFEITURA DA CIDADE DE SÃO PAULO - DAMSP - DAM.482872023"/>
  </r>
  <r>
    <s v="Jardins"/>
    <x v="38"/>
    <s v="Bradesco"/>
    <x v="1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9"/>
    <x v="38"/>
    <s v="BC"/>
    <s v="Pag. tarifa TED"/>
    <s v="Pag. tarifa conta"/>
    <s v=""/>
    <s v="TAR.23112023"/>
    <n v="-9"/>
    <n v="0"/>
    <n v="512003.99"/>
    <s v=""/>
    <n v="-9"/>
    <n v="9"/>
    <n v="0"/>
    <x v="9"/>
    <x v="0"/>
    <x v="0"/>
    <x v="0"/>
    <s v="2.20.01.07 - Tarifas Bancarias"/>
    <x v="0"/>
    <x v="8"/>
    <x v="2"/>
    <s v=" - TAR.23112023"/>
  </r>
  <r>
    <s v="Jardins"/>
    <x v="38"/>
    <s v="Bradesco"/>
    <x v="1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9"/>
    <x v="38"/>
    <s v="BC"/>
    <s v="Pag. tarifa TED"/>
    <s v="Pag. tarifa conta"/>
    <s v=""/>
    <s v="TAR.23112023"/>
    <n v="-9"/>
    <n v="0"/>
    <n v="511985.99"/>
    <s v=""/>
    <n v="-9"/>
    <n v="9"/>
    <n v="0"/>
    <x v="9"/>
    <x v="0"/>
    <x v="0"/>
    <x v="0"/>
    <s v="2.20.01.07 - Tarifas Bancarias"/>
    <x v="0"/>
    <x v="8"/>
    <x v="2"/>
    <s v=" - TAR.23112023"/>
  </r>
  <r>
    <s v="Jardins"/>
    <x v="38"/>
    <s v="Bradesco"/>
    <x v="1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9"/>
    <x v="38"/>
    <s v="BC"/>
    <s v="Pag. tarifa TED"/>
    <s v="Pag. tarifa conta"/>
    <s v=""/>
    <s v="TAR.23112023"/>
    <n v="-9"/>
    <n v="0"/>
    <n v="511967.99"/>
    <s v=""/>
    <n v="-9"/>
    <n v="9"/>
    <n v="0"/>
    <x v="9"/>
    <x v="0"/>
    <x v="0"/>
    <x v="0"/>
    <s v="2.20.01.07 - Tarifas Bancarias"/>
    <x v="0"/>
    <x v="8"/>
    <x v="2"/>
    <s v=" - TAR.23112023"/>
  </r>
  <r>
    <s v="Jardins"/>
    <x v="38"/>
    <s v="Bradesco"/>
    <x v="1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9"/>
    <x v="38"/>
    <s v="BC"/>
    <s v="Pag. tarifa TED"/>
    <s v="Pag. tarifa conta"/>
    <s v=""/>
    <s v="TAR.23112023"/>
    <n v="-9"/>
    <n v="0"/>
    <n v="511958.99"/>
    <s v=""/>
    <n v="-9"/>
    <n v="9"/>
    <n v="0"/>
    <x v="9"/>
    <x v="0"/>
    <x v="0"/>
    <x v="0"/>
    <s v="2.20.01.07 - Tarifas Bancarias"/>
    <x v="0"/>
    <x v="8"/>
    <x v="2"/>
    <s v=" - TAR.23112023"/>
  </r>
  <r>
    <s v="Jardins"/>
    <x v="38"/>
    <s v="Bradesco"/>
    <x v="1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9"/>
    <x v="38"/>
    <s v="BC"/>
    <s v="Pag. tarifa TED"/>
    <s v="Pag. tarifa conta"/>
    <s v=""/>
    <s v="TAR.231123"/>
    <n v="-9"/>
    <n v="0"/>
    <n v="511994.99"/>
    <s v=""/>
    <n v="-9"/>
    <n v="9"/>
    <n v="0"/>
    <x v="9"/>
    <x v="0"/>
    <x v="0"/>
    <x v="0"/>
    <s v="2.20.01.07 - Tarifas Bancarias"/>
    <x v="0"/>
    <x v="8"/>
    <x v="2"/>
    <s v=" - TAR.231123"/>
  </r>
  <r>
    <s v="Jardins"/>
    <x v="38"/>
    <s v="Bradesco"/>
    <x v="1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9"/>
    <x v="38"/>
    <s v="BC"/>
    <s v="Pag. tarifa TED"/>
    <s v="Pag. tarifa conta"/>
    <s v=""/>
    <s v="TAR.231123"/>
    <n v="-9"/>
    <n v="0"/>
    <n v="511976.99"/>
    <s v=""/>
    <n v="-9"/>
    <n v="9"/>
    <n v="0"/>
    <x v="9"/>
    <x v="0"/>
    <x v="0"/>
    <x v="0"/>
    <s v="2.20.01.07 - Tarifas Bancarias"/>
    <x v="0"/>
    <x v="8"/>
    <x v="2"/>
    <s v=" - TAR.231123"/>
  </r>
  <r>
    <s v="Jardins"/>
    <x v="39"/>
    <s v="Bradesco"/>
    <x v="1"/>
    <s v="sim"/>
    <s v="2 - SPE's"/>
    <s v="01/01/2023 até 16/05/2024"/>
    <s v="16 - NETCORP JARDINS INCORPORACAO E EMPREENDIMENTO IMOBILIARIO SPE LTDA"/>
    <s v="6222-7 - NETCORP JARDINS"/>
    <n v="0"/>
    <s v="1602 - JARDINS INCORPORACAO"/>
    <s v="2.13.01.02 - Avaliação Ambiental"/>
    <n v="7930"/>
    <x v="39"/>
    <s v="CP"/>
    <s v="Pagamento BACHEMA SERVICOS ANALITICOS AMBIENTAIS LTDA"/>
    <s v="Pagamento"/>
    <s v="BACHEMA SERVICOS ANALITICOS AMBIENTAIS LTDA"/>
    <s v="NFSE.011194"/>
    <n v="-7930"/>
    <n v="0"/>
    <n v="504028.99"/>
    <s v="BACHEMA SERVICOS ANALITICOS AMBIENTAIS LTDA"/>
    <n v="-7930"/>
    <n v="7930"/>
    <n v="0"/>
    <x v="9"/>
    <x v="0"/>
    <x v="0"/>
    <x v="0"/>
    <s v="2.13.01.02 - Avaliação Ambiental"/>
    <x v="0"/>
    <x v="10"/>
    <x v="1"/>
    <s v="BACHEMA SERVICOS ANALITICOS AMBIENTAIS LTDA - NFSE.011194"/>
  </r>
  <r>
    <s v="Jardins"/>
    <x v="39"/>
    <s v="Bradesco"/>
    <x v="1"/>
    <s v="sim"/>
    <s v="2 - SPE's"/>
    <s v="01/01/2023 até 16/05/2024"/>
    <s v="16 - NETCORP JARDINS INCORPORACAO E EMPREENDIMENTO IMOBILIARIO SPE LTDA"/>
    <s v="6222-7 - NETCORP JARDINS"/>
    <n v="0"/>
    <s v="1602 - JARDINS INCORPORACAO"/>
    <s v="2.09.01.01 - (-) Retenção de IR - Terceiros"/>
    <n v="118.95"/>
    <x v="39"/>
    <s v="CP"/>
    <s v="Retenção impostos IR 1708 / BACHEMA SERVICOS ANALITICOS AMBIENTAIS LTDA"/>
    <s v="Retenção impostos"/>
    <s v="IR 1708 / BACHEMA SERVICOS ANALITICOS AMBIENTAIS LTDA"/>
    <s v="NFSE.011194"/>
    <n v="0"/>
    <n v="118.95"/>
    <n v="504147.94"/>
    <s v="BACHEMA SERVICOS ANALITICOS AMBIENTAIS LTDA"/>
    <n v="118.95"/>
    <n v="118.95"/>
    <n v="0"/>
    <x v="9"/>
    <x v="0"/>
    <x v="0"/>
    <x v="0"/>
    <s v="2.09.01.01 - (-) Retenção de IR - Terceiros"/>
    <x v="0"/>
    <x v="10"/>
    <x v="1"/>
    <s v="BACHEMA SERVICOS ANALITICOS AMBIENTAIS LTDA - NFSE.011194"/>
  </r>
  <r>
    <s v="Jardins"/>
    <x v="39"/>
    <s v="Bradesco"/>
    <x v="1"/>
    <s v="sim"/>
    <s v="2 - SPE's"/>
    <s v="01/01/2023 até 16/05/2024"/>
    <s v="16 - NETCORP JARDINS INCORPORACAO E EMPREENDIMENTO IMOBILIARIO SPE LTDA"/>
    <s v="6222-7 - NETCORP JARDINS"/>
    <n v="0"/>
    <s v="1602 - JARDINS INCORPORACAO"/>
    <s v="2.09.01.04 - (-) Retenção de PIS/Cofins/CSLL - Terceiros"/>
    <n v="368.75"/>
    <x v="39"/>
    <s v="CP"/>
    <s v="Retenção impostos CSRF / BACHEMA SERVICOS ANALITICOS AMBIENTAIS LTDA"/>
    <s v="Retenção impostos"/>
    <s v="CSRF / BACHEMA SERVICOS ANALITICOS AMBIENTAIS LTDA"/>
    <s v="NFSE.011194"/>
    <n v="0"/>
    <n v="368.75"/>
    <n v="504516.69"/>
    <s v="BACHEMA SERVICOS ANALITICOS AMBIENTAIS LTDA"/>
    <n v="368.75"/>
    <n v="368.75"/>
    <n v="0"/>
    <x v="9"/>
    <x v="0"/>
    <x v="0"/>
    <x v="0"/>
    <s v="2.09.01.04 - (-) Retenção de PIS/Cofins/CSLL - Terceiros"/>
    <x v="0"/>
    <x v="10"/>
    <x v="1"/>
    <s v="BACHEMA SERVICOS ANALITICOS AMBIENTAIS LTDA - NFSE.011194"/>
  </r>
  <r>
    <s v="Jardins"/>
    <x v="39"/>
    <s v="Bradesco"/>
    <x v="1"/>
    <s v="sim"/>
    <s v="2 - SPE's"/>
    <s v="01/01/2023 até 16/05/2024"/>
    <s v="16 - NETCORP JARDINS INCORPORACAO E EMPREENDIMENTO IMOBILIARIO SPE LTDA"/>
    <s v="6222-7 - NETCORP JARDINS"/>
    <n v="0"/>
    <s v="1602 - JARDINS INCORPORACAO"/>
    <s v="2.14.01.10 - Produção de material Comunicação Visual Terreno/PD"/>
    <n v="900"/>
    <x v="39"/>
    <s v="CP"/>
    <s v="Pagamento FRANQUE DELMO ELOIA 02360154435"/>
    <s v="Pagamento"/>
    <s v="FRANQUE DELMO ELOIA 02360154435"/>
    <s v="NFSE.000016"/>
    <n v="-900"/>
    <n v="0"/>
    <n v="502970.97"/>
    <s v="FRANQUE DELMO ELOIA 02360154435"/>
    <n v="-900"/>
    <n v="900"/>
    <n v="0"/>
    <x v="9"/>
    <x v="0"/>
    <x v="0"/>
    <x v="0"/>
    <s v="2.14.01.10 - Produção de material Comunicação Visual Terreno/PD"/>
    <x v="0"/>
    <x v="11"/>
    <x v="6"/>
    <s v="FRANQUE DELMO ELOIA 02360154435 - NFSE.000016"/>
  </r>
  <r>
    <s v="Jardins"/>
    <x v="39"/>
    <s v="Bradesco"/>
    <x v="1"/>
    <s v="sim"/>
    <s v="2 - SPE's"/>
    <s v="01/01/2023 até 16/05/2024"/>
    <s v="16 - NETCORP JARDINS INCORPORACAO E EMPREENDIMENTO IMOBILIARIO SPE LTDA"/>
    <s v="6222-7 - NETCORP JARDINS"/>
    <n v="0"/>
    <s v="1602 - JARDINS INCORPORACAO"/>
    <s v="2.13.01.02 - Avaliação Ambiental"/>
    <n v="9264"/>
    <x v="39"/>
    <s v="CP"/>
    <s v="Pagamento LABORATORIO VAPOR SOLUTIONS LTDA"/>
    <s v="Pagamento"/>
    <s v="LABORATORIO VAPOR SOLUTIONS LTDA"/>
    <s v="NFSE.004112"/>
    <n v="-9264"/>
    <n v="0"/>
    <n v="493706.97"/>
    <s v="LABORATORIO VAPOR SOLUTIONS LTDA"/>
    <n v="-9264"/>
    <n v="9264"/>
    <n v="0"/>
    <x v="9"/>
    <x v="0"/>
    <x v="0"/>
    <x v="0"/>
    <s v="2.13.01.02 - Avaliação Ambiental"/>
    <x v="0"/>
    <x v="10"/>
    <x v="1"/>
    <s v="LABORATORIO VAPOR SOLUTIONS LTDA - NFSE.004112"/>
  </r>
  <r>
    <s v="Jardins"/>
    <x v="39"/>
    <s v="Bradesco"/>
    <x v="1"/>
    <s v="sim"/>
    <s v="2 - SPE's"/>
    <s v="01/01/2023 até 16/05/2024"/>
    <s v="16 - NETCORP JARDINS INCORPORACAO E EMPREENDIMENTO IMOBILIARIO SPE LTDA"/>
    <s v="6222-7 - NETCORP JARDINS"/>
    <n v="0"/>
    <s v="1602 - JARDINS INCORPORACAO"/>
    <s v="2.09.01.01 - (-) Retenção de IR - Terceiros"/>
    <n v="138.96"/>
    <x v="39"/>
    <s v="CP"/>
    <s v="Retenção impostos IR 1708 / LABORATORIO VAPOR SOLUTIONS LTDA"/>
    <s v="Retenção impostos"/>
    <s v="IR 1708 / LABORATORIO VAPOR SOLUTIONS LTDA"/>
    <s v="NFSE.004112"/>
    <n v="0"/>
    <n v="138.96"/>
    <n v="493845.93"/>
    <s v="LABORATORIO VAPOR SOLUTIONS LTDA"/>
    <n v="138.96"/>
    <n v="138.96"/>
    <n v="0"/>
    <x v="9"/>
    <x v="0"/>
    <x v="0"/>
    <x v="0"/>
    <s v="2.09.01.01 - (-) Retenção de IR - Terceiros"/>
    <x v="0"/>
    <x v="10"/>
    <x v="1"/>
    <s v="LABORATORIO VAPOR SOLUTIONS LTDA - NFSE.004112"/>
  </r>
  <r>
    <s v="Jardins"/>
    <x v="39"/>
    <s v="Bradesco"/>
    <x v="1"/>
    <s v="sim"/>
    <s v="2 - SPE's"/>
    <s v="01/01/2023 até 16/05/2024"/>
    <s v="16 - NETCORP JARDINS INCORPORACAO E EMPREENDIMENTO IMOBILIARIO SPE LTDA"/>
    <s v="6222-7 - NETCORP JARDINS"/>
    <n v="0"/>
    <s v="1602 - JARDINS INCORPORACAO"/>
    <s v="2.09.01.04 - (-) Retenção de PIS/Cofins/CSLL - Terceiros"/>
    <n v="430.78"/>
    <x v="39"/>
    <s v="CP"/>
    <s v="Retenção impostos CSRF / LABORATORIO VAPOR SOLUTIONS LTDA"/>
    <s v="Retenção impostos"/>
    <s v="CSRF / LABORATORIO VAPOR SOLUTIONS LTDA"/>
    <s v="NFSE.004112"/>
    <n v="0"/>
    <n v="430.78"/>
    <n v="494276.71"/>
    <s v="LABORATORIO VAPOR SOLUTIONS LTDA"/>
    <n v="430.78"/>
    <n v="430.78"/>
    <n v="0"/>
    <x v="9"/>
    <x v="0"/>
    <x v="0"/>
    <x v="0"/>
    <s v="2.09.01.04 - (-) Retenção de PIS/Cofins/CSLL - Terceiros"/>
    <x v="0"/>
    <x v="10"/>
    <x v="1"/>
    <s v="LABORATORIO VAPOR SOLUTIONS LTDA - NFSE.004112"/>
  </r>
  <r>
    <s v="Jardins"/>
    <x v="39"/>
    <s v="Bradesco"/>
    <x v="1"/>
    <s v="sim"/>
    <s v="2 - SPE's"/>
    <s v="01/01/2023 até 16/05/2024"/>
    <s v="16 - NETCORP JARDINS INCORPORACAO E EMPREENDIMENTO IMOBILIARIO SPE LTDA"/>
    <s v="6222-7 - NETCORP JARDINS"/>
    <n v="0"/>
    <s v="1602 - JARDINS INCORPORACAO"/>
    <s v="2.16.01.03 - Despesas Diversas"/>
    <n v="269.89999999999998"/>
    <x v="39"/>
    <s v="CP"/>
    <s v="Pagamento MERCADOPAGO.COM REPRESENTACOES LTDA."/>
    <s v="Pagamento"/>
    <s v="MERCADOPAGO.COM REPRESENTACOES LTDA."/>
    <s v="FAT.10305601916"/>
    <n v="-269.89999999999998"/>
    <n v="0"/>
    <n v="503870.97"/>
    <s v="MERCADOPAGO.COM REPRESENTACOES LTDA."/>
    <n v="-269.89999999999998"/>
    <n v="269.89999999999998"/>
    <n v="0"/>
    <x v="9"/>
    <x v="0"/>
    <x v="0"/>
    <x v="0"/>
    <s v="2.16.01.03 - Despesas Diversas"/>
    <x v="0"/>
    <x v="6"/>
    <x v="0"/>
    <s v="MERCADOPAGO.COM REPRESENTACOES LTDA. - FAT.10305601916"/>
  </r>
  <r>
    <s v="Jardins"/>
    <x v="39"/>
    <s v="Bradesco"/>
    <x v="1"/>
    <s v="sim"/>
    <s v="2 - SPE's"/>
    <s v="01/01/2023 até 16/05/2024"/>
    <s v="16 - NETCORP JARDINS INCORPORACAO E EMPREENDIMENTO IMOBILIARIO SPE LTDA"/>
    <s v="6222-7 - NETCORP JARDINS"/>
    <n v="0"/>
    <s v="1602 - JARDINS INCORPORACAO"/>
    <s v="2.16.01.03 - Despesas Diversas"/>
    <n v="219.3"/>
    <x v="39"/>
    <s v="CP"/>
    <s v="Pagamento MERCADOPAGO.COM REPRESENTACOES LTDA."/>
    <s v="Pagamento"/>
    <s v="MERCADOPAGO.COM REPRESENTACOES LTDA."/>
    <s v="FAT.10305604870"/>
    <n v="-219.3"/>
    <n v="0"/>
    <n v="504297.39"/>
    <s v="MERCADOPAGO.COM REPRESENTACOES LTDA."/>
    <n v="-219.3"/>
    <n v="219.3"/>
    <n v="0"/>
    <x v="9"/>
    <x v="0"/>
    <x v="0"/>
    <x v="0"/>
    <s v="2.16.01.03 - Despesas Diversas"/>
    <x v="0"/>
    <x v="6"/>
    <x v="0"/>
    <s v="MERCADOPAGO.COM REPRESENTACOES LTDA. - FAT.10305604870"/>
  </r>
  <r>
    <s v="Jardins"/>
    <x v="39"/>
    <s v="Bradesco"/>
    <x v="1"/>
    <s v="sim"/>
    <s v="2 - SPE's"/>
    <s v="01/01/2023 até 16/05/2024"/>
    <s v="16 - NETCORP JARDINS INCORPORACAO E EMPREENDIMENTO IMOBILIARIO SPE LTDA"/>
    <s v="6222-7 - NETCORP JARDINS"/>
    <n v="0"/>
    <s v="1602 - JARDINS INCORPORACAO"/>
    <s v="2.16.01.03 - Despesas Diversas"/>
    <n v="156.52000000000001"/>
    <x v="39"/>
    <s v="CP"/>
    <s v="Pagamento MERCADOPAGO.COM REPRESENTACOES LTDA."/>
    <s v="Pagamento"/>
    <s v="MERCADOPAGO.COM REPRESENTACOES LTDA."/>
    <s v="FAT.10305605412"/>
    <n v="-156.52000000000001"/>
    <n v="0"/>
    <n v="504140.87"/>
    <s v="MERCADOPAGO.COM REPRESENTACOES LTDA."/>
    <n v="-156.52000000000001"/>
    <n v="156.52000000000001"/>
    <n v="0"/>
    <x v="9"/>
    <x v="0"/>
    <x v="0"/>
    <x v="0"/>
    <s v="2.16.01.03 - Despesas Diversas"/>
    <x v="0"/>
    <x v="6"/>
    <x v="0"/>
    <s v="MERCADOPAGO.COM REPRESENTACOES LTDA. - FAT.10305605412"/>
  </r>
  <r>
    <s v="Jardins"/>
    <x v="40"/>
    <s v="Bradesco"/>
    <x v="1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9"/>
    <x v="40"/>
    <s v="BC"/>
    <s v="Pagamento TARIFA BANCARIA TRANSF PGTO PIX"/>
    <s v="Pagamento"/>
    <s v="TARIFA BANCARIA TRANSF PGTO PIX"/>
    <s v="TAR.14122023"/>
    <n v="-9"/>
    <n v="0"/>
    <n v="1000.06"/>
    <s v="TARIFA BANCARIA TRANSF PGTO PIX"/>
    <n v="-9"/>
    <n v="9"/>
    <n v="0"/>
    <x v="9"/>
    <x v="0"/>
    <x v="0"/>
    <x v="0"/>
    <s v="2.20.01.07 - Tarifas Bancarias"/>
    <x v="0"/>
    <x v="8"/>
    <x v="2"/>
    <s v="TARIFA BANCARIA TRANSF PGTO PIX - TAR.14122023"/>
  </r>
  <r>
    <s v="Jardins"/>
    <x v="41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1.03.04 - Alvarás, Emolumentos, Taxas e Custos Legais"/>
    <n v="76939.100000000006"/>
    <x v="41"/>
    <s v="CP"/>
    <s v="Adiantamento PREFEITURA DA CIDADE DE SÃO PAULO - DAMSP"/>
    <s v="Adiantamento"/>
    <s v="PREFEITURA DA CIDADE DE SÃO PAULO - DAMSP"/>
    <s v="DAM.671356687922"/>
    <n v="-76939.100000000006"/>
    <n v="0"/>
    <n v="-644073.11"/>
    <s v="PREFEITURA DA CIDADE DE SÃO PAULO - DAMSP"/>
    <n v="-76939.100000000006"/>
    <n v="76939.100000000006"/>
    <n v="0"/>
    <x v="10"/>
    <x v="0"/>
    <x v="0"/>
    <x v="0"/>
    <s v="2.01.03.04 - Alvarás, Emolumentos, Taxas e Custos Legais"/>
    <x v="0"/>
    <x v="9"/>
    <x v="4"/>
    <s v="PREFEITURA DA CIDADE DE SÃO PAULO - DAMSP - DAM.671356687922"/>
  </r>
  <r>
    <s v="Jardins"/>
    <x v="42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6.01.04 - Cartório e Registro"/>
    <n v="2252.25"/>
    <x v="42"/>
    <s v="CP"/>
    <s v="Adiantamento 13 OFICIAL DE REGISTRO DE IMOVEIS DA CAPITAL"/>
    <s v="Adiantamento"/>
    <s v="13 OFICIAL DE REGISTRO DE IMOVEIS DA CAPITAL"/>
    <s v="REC.041223"/>
    <n v="-2252.25"/>
    <n v="0"/>
    <n v="-647481.75"/>
    <s v="13 OFICIAL DE REGISTRO DE IMOVEIS DA CAPITAL"/>
    <n v="-2252.25"/>
    <n v="2252.25"/>
    <n v="0"/>
    <x v="10"/>
    <x v="0"/>
    <x v="0"/>
    <x v="0"/>
    <s v="2.16.01.04 - Cartório e Registro"/>
    <x v="0"/>
    <x v="1"/>
    <x v="1"/>
    <s v="13 OFICIAL DE REGISTRO DE IMOVEIS DA CAPITAL - REC.041223"/>
  </r>
  <r>
    <s v="Jardins"/>
    <x v="42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6.01.03 - Despesas Diversas"/>
    <n v="1156.3900000000001"/>
    <x v="42"/>
    <s v="CP"/>
    <s v="Adiantamento MANEXT PROMOCOES E EVENTOS COMERCIAIS LTDA"/>
    <s v="Adiantamento"/>
    <s v="MANEXT PROMOCOES E EVENTOS COMERCIAIS LTDA"/>
    <s v="NFSE.000025"/>
    <n v="-1156.3900000000001"/>
    <n v="0"/>
    <n v="-645229.5"/>
    <s v="MANEXT PROMOCOES E EVENTOS COMERCIAIS LTDA"/>
    <n v="-1156.3900000000001"/>
    <n v="1156.3900000000001"/>
    <n v="0"/>
    <x v="10"/>
    <x v="0"/>
    <x v="0"/>
    <x v="0"/>
    <s v="2.16.01.03 - Despesas Diversas"/>
    <x v="0"/>
    <x v="6"/>
    <x v="0"/>
    <s v="MANEXT PROMOCOES E EVENTOS COMERCIAIS LTDA - NFSE.000025"/>
  </r>
  <r>
    <s v="Jardins"/>
    <x v="43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1 - OBRA JARDINS"/>
    <s v="2.02.03.04 - Assessoria e Consultoria Contábil"/>
    <n v="207.98"/>
    <x v="43"/>
    <s v="CP"/>
    <s v="Adiantamento NOVA CROP - SUPORTE ADMINISTRATIVO LTDA"/>
    <s v="Adiantamento"/>
    <s v="NOVA CROP - SUPORTE ADMINISTRATIVO LTDA"/>
    <s v="NFSE.005913"/>
    <n v="-207.98"/>
    <n v="0"/>
    <n v="-647689.73"/>
    <s v="NOVA CROP - SUPORTE ADMINISTRATIVO LTDA"/>
    <n v="-207.98"/>
    <n v="207.98"/>
    <n v="0"/>
    <x v="10"/>
    <x v="0"/>
    <x v="0"/>
    <x v="0"/>
    <s v="2.02.03.04 - Assessoria e Consultoria Contábil"/>
    <x v="0"/>
    <x v="0"/>
    <x v="0"/>
    <s v="NOVA CROP - SUPORTE ADMINISTRATIVO LTDA - NFSE.005913"/>
  </r>
  <r>
    <s v="Jardins"/>
    <x v="43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4.01.10 - Produção de material Comunicação Visual Terreno/PD"/>
    <n v="200"/>
    <x v="43"/>
    <s v="CP"/>
    <s v="Adiantamento SELECT COLOR - ARTES GRAFICAS LTDA"/>
    <s v="Adiantamento"/>
    <s v="SELECT COLOR - ARTES GRAFICAS LTDA"/>
    <s v="NFSE.017144"/>
    <n v="-200"/>
    <n v="0"/>
    <n v="-647889.73"/>
    <s v="SELECT COLOR - ARTES GRAFICAS LTDA"/>
    <n v="-200"/>
    <n v="200"/>
    <n v="0"/>
    <x v="10"/>
    <x v="0"/>
    <x v="0"/>
    <x v="0"/>
    <s v="2.14.01.10 - Produção de material Comunicação Visual Terreno/PD"/>
    <x v="0"/>
    <x v="11"/>
    <x v="6"/>
    <s v="SELECT COLOR - ARTES GRAFICAS LTDA - NFSE.017144"/>
  </r>
  <r>
    <s v="Jardins"/>
    <x v="43"/>
    <s v="Bradesco"/>
    <x v="1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69.95"/>
    <x v="43"/>
    <s v="BC"/>
    <s v="Pagamento TARIFA MANUTENCAO C/C TAR.MANUT.C/C"/>
    <s v="Pagamento"/>
    <s v="TARIFA MANUTENCAO C/C TAR.MANUT.C/C"/>
    <s v="TAR.08122023"/>
    <n v="-69.95"/>
    <n v="0"/>
    <n v="494206.76"/>
    <s v="TARIFA MANUTENCAO C/C TAR.MANUT.C/C"/>
    <n v="-69.95"/>
    <n v="69.95"/>
    <n v="0"/>
    <x v="10"/>
    <x v="0"/>
    <x v="0"/>
    <x v="0"/>
    <s v="2.20.01.07 - Tarifas Bancarias"/>
    <x v="0"/>
    <x v="8"/>
    <x v="2"/>
    <s v="TARIFA MANUTENCAO C/C TAR.MANUT.C/C - TAR.08122023"/>
  </r>
  <r>
    <s v="Jardins"/>
    <x v="44"/>
    <s v="Bradesco"/>
    <x v="1"/>
    <s v="sim"/>
    <s v="2 - SPE's"/>
    <s v="01/01/2023 até 16/05/2024"/>
    <s v="16 - NETCORP JARDINS INCORPORACAO E EMPREENDIMENTO IMOBILIARIO SPE LTDA"/>
    <s v="6222-7 - NETCORP JARDINS"/>
    <n v="0"/>
    <s v="1602 - JARDINS INCORPORACAO"/>
    <s v="1.05.04.01 - Saídas de Devoluções de Aportes de Sócios / Invest"/>
    <n v="493197.7"/>
    <x v="44"/>
    <s v="CP"/>
    <s v="Pagamento NC HOLDING EMPREENDIMENTOS E PARTICIPACOES LTDA."/>
    <s v="Pagamento"/>
    <s v="NC HOLDING EMPREENDIMENTOS E PARTICIPACOES LTDA."/>
    <s v="REC.dev. aporte"/>
    <n v="-493197.7"/>
    <n v="0"/>
    <n v="1009.06"/>
    <s v="NC HOLDING EMPREENDIMENTOS E PARTICIPACOES LTDA."/>
    <n v="-493197.7"/>
    <n v="493197.7"/>
    <n v="0"/>
    <x v="10"/>
    <x v="0"/>
    <x v="0"/>
    <x v="0"/>
    <s v="1.05.04.01 - Saídas de Devoluções de Aportes de Sócios / Invest"/>
    <x v="0"/>
    <x v="12"/>
    <x v="7"/>
    <s v="NC HOLDING EMPREENDIMENTOS E PARTICIPACOES LTDA. - REC.dev. aporte"/>
  </r>
  <r>
    <s v="Jardins"/>
    <x v="44"/>
    <s v="Bradesco"/>
    <x v="1"/>
    <s v="não"/>
    <s v="2 - SPE's"/>
    <s v="01/01/2023 até 16/05/2024"/>
    <s v="16 - NETCORP JARDINS INCORPORACAO E EMPREENDIMENTO IMOBILIARIO SPE LTDA"/>
    <s v="6222-7 - NETCORP JARDINS"/>
    <n v="0"/>
    <s v="1602 - JARDINS INCORPORACAO"/>
    <s v="1.05.04.01 - Saídas de Devoluções de Aportes de Sócios / Invest"/>
    <n v="0.06"/>
    <x v="44"/>
    <s v="CP"/>
    <s v="Pagamento NC HOLDING EMPREENDIMENTOS E PARTICIPACOES LTDA."/>
    <s v="Pagamento"/>
    <s v="NC HOLDING EMPREENDIMENTOS E PARTICIPACOES LTDA."/>
    <s v="REC.dev. aporte"/>
    <n v="-0.06"/>
    <n v="0"/>
    <n v="1009.06"/>
    <s v="NC HOLDING EMPREENDIMENTOS E PARTICIPACOES LTDA."/>
    <n v="-0.06"/>
    <n v="0.06"/>
    <n v="0"/>
    <x v="10"/>
    <x v="0"/>
    <x v="0"/>
    <x v="0"/>
    <s v="1.05.04.01 - Saídas de Devoluções de Aportes de Sócios / Invest"/>
    <x v="0"/>
    <x v="12"/>
    <x v="7"/>
    <s v="NC HOLDING EMPREENDIMENTOS E PARTICIPACOES LTDA. - REC.dev. aporte"/>
  </r>
  <r>
    <s v="Jardins"/>
    <x v="45"/>
    <s v="Bradesco"/>
    <x v="1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9"/>
    <x v="45"/>
    <s v="BC"/>
    <s v="Pag. tarifa conta"/>
    <s v="Pag. tarifa conta"/>
    <s v=""/>
    <s v="TAR.14122023"/>
    <n v="-9"/>
    <n v="0"/>
    <n v="991.06"/>
    <s v=""/>
    <n v="-9"/>
    <n v="9"/>
    <n v="0"/>
    <x v="10"/>
    <x v="0"/>
    <x v="0"/>
    <x v="0"/>
    <s v="2.20.01.07 - Tarifas Bancarias"/>
    <x v="0"/>
    <x v="8"/>
    <x v="2"/>
    <s v=" - TAR.14122023"/>
  </r>
  <r>
    <s v="Jardins"/>
    <x v="46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x v="46"/>
    <s v="CP"/>
    <s v="Adiantamento CLEYDE MALUF ALVES"/>
    <s v="Adiantamento"/>
    <s v="CLEYDE MALUF ALVES"/>
    <s v="CT.ALUGUEL 1"/>
    <n v="-10000"/>
    <n v="0"/>
    <n v="-657889.73"/>
    <s v="CLEYDE MALUF ALVES"/>
    <n v="-10000"/>
    <n v="10000"/>
    <n v="0"/>
    <x v="10"/>
    <x v="0"/>
    <x v="0"/>
    <x v="0"/>
    <s v="2.11.01.04 - Aluguel"/>
    <x v="0"/>
    <x v="4"/>
    <x v="4"/>
    <s v="CLEYDE MALUF ALVES - CT.ALUGUEL 1"/>
  </r>
  <r>
    <s v="Jardins"/>
    <x v="46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x v="46"/>
    <s v="CP"/>
    <s v="Adiantamento ELIANE MALUF ALVES DE LOZIER"/>
    <s v="Adiantamento"/>
    <s v="ELIANE MALUF ALVES DE LOZIER"/>
    <s v="CT.ALUGUEL2"/>
    <n v="-10000"/>
    <n v="0"/>
    <n v="-667889.73"/>
    <s v="ELIANE MALUF ALVES DE LOZIER"/>
    <n v="-10000"/>
    <n v="10000"/>
    <n v="0"/>
    <x v="10"/>
    <x v="0"/>
    <x v="0"/>
    <x v="0"/>
    <s v="2.11.01.04 - Aluguel"/>
    <x v="0"/>
    <x v="4"/>
    <x v="4"/>
    <s v="ELIANE MALUF ALVES DE LOZIER - CT.ALUGUEL2"/>
  </r>
  <r>
    <s v="Jardins"/>
    <x v="46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x v="46"/>
    <s v="CP"/>
    <s v="Adiantamento MIRNA MARIA PEDRO"/>
    <s v="Adiantamento"/>
    <s v="MIRNA MARIA PEDRO"/>
    <s v="CT.ITU 1478"/>
    <n v="-2500"/>
    <n v="0"/>
    <n v="-670389.73"/>
    <s v="MIRNA MARIA PEDRO"/>
    <n v="-2500"/>
    <n v="2500"/>
    <n v="0"/>
    <x v="10"/>
    <x v="0"/>
    <x v="0"/>
    <x v="0"/>
    <s v="2.11.01.01 - Terrenista"/>
    <x v="0"/>
    <x v="5"/>
    <x v="4"/>
    <s v="MIRNA MARIA PEDRO - CT.ITU 1478"/>
  </r>
  <r>
    <s v="Jardins"/>
    <x v="46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x v="46"/>
    <s v="CP"/>
    <s v="Adiantamento MIRNA MARIA PEDRO"/>
    <s v="Adiantamento"/>
    <s v="MIRNA MARIA PEDRO"/>
    <s v="CT.ITU 1478"/>
    <n v="-2500"/>
    <n v="0"/>
    <n v="-672889.73"/>
    <s v="MIRNA MARIA PEDRO"/>
    <n v="-2500"/>
    <n v="2500"/>
    <n v="0"/>
    <x v="10"/>
    <x v="0"/>
    <x v="0"/>
    <x v="0"/>
    <s v="2.11.01.01 - Terrenista"/>
    <x v="0"/>
    <x v="5"/>
    <x v="4"/>
    <s v="MIRNA MARIA PEDRO - CT.ITU 1478"/>
  </r>
  <r>
    <s v="Jardins"/>
    <x v="46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x v="46"/>
    <s v="CP"/>
    <s v="Adiantamento MIRNA MARIA PEDRO"/>
    <s v="Adiantamento"/>
    <s v="MIRNA MARIA PEDRO"/>
    <s v="CT.ITU 1478"/>
    <n v="-2500"/>
    <n v="0"/>
    <n v="-675389.73"/>
    <s v="MIRNA MARIA PEDRO"/>
    <n v="-2500"/>
    <n v="2500"/>
    <n v="0"/>
    <x v="10"/>
    <x v="0"/>
    <x v="0"/>
    <x v="0"/>
    <s v="2.11.01.01 - Terrenista"/>
    <x v="0"/>
    <x v="5"/>
    <x v="4"/>
    <s v="MIRNA MARIA PEDRO - CT.ITU 1478"/>
  </r>
  <r>
    <s v="Jardins"/>
    <x v="46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x v="46"/>
    <s v="CP"/>
    <s v="Adiantamento MIRNA MARIA PEDRO"/>
    <s v="Adiantamento"/>
    <s v="MIRNA MARIA PEDRO"/>
    <s v="CT.ITU 1478"/>
    <n v="-2500"/>
    <n v="0"/>
    <n v="-677889.73"/>
    <s v="MIRNA MARIA PEDRO"/>
    <n v="-2500"/>
    <n v="2500"/>
    <n v="0"/>
    <x v="10"/>
    <x v="0"/>
    <x v="0"/>
    <x v="0"/>
    <s v="2.11.01.01 - Terrenista"/>
    <x v="0"/>
    <x v="5"/>
    <x v="4"/>
    <s v="MIRNA MARIA PEDRO - CT.ITU 1478"/>
  </r>
  <r>
    <s v="Jardins"/>
    <x v="47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1 - OBRA JARDINS"/>
    <s v="2.02.03.04 - Assessoria e Consultoria Contábil"/>
    <n v="415.96"/>
    <x v="47"/>
    <s v="CP"/>
    <s v="Adiantamento NOVA CROP - SUPORTE ADMINISTRATIVO LTDA"/>
    <s v="Adiantamento"/>
    <s v="NOVA CROP - SUPORTE ADMINISTRATIVO LTDA"/>
    <s v="NFSE.006130"/>
    <n v="-415.96"/>
    <n v="0"/>
    <n v="-678305.69"/>
    <s v="NOVA CROP - SUPORTE ADMINISTRATIVO LTDA"/>
    <n v="-415.96"/>
    <n v="415.96"/>
    <n v="0"/>
    <x v="10"/>
    <x v="0"/>
    <x v="0"/>
    <x v="0"/>
    <s v="2.02.03.04 - Assessoria e Consultoria Contábil"/>
    <x v="0"/>
    <x v="0"/>
    <x v="0"/>
    <s v="NOVA CROP - SUPORTE ADMINISTRATIVO LTDA - NFSE.006130"/>
  </r>
  <r>
    <s v="Jardins"/>
    <x v="48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4.03.11 - Despesas Administrativas"/>
    <n v="218.17"/>
    <x v="48"/>
    <s v="CP"/>
    <s v="Adiantamento ASSIMPI- ASSOCIACAO N DOS S S DA MICRO E PEQUENA INDUSTRIA"/>
    <s v="Adiantamento"/>
    <s v="ASSIMPI- ASSOCIACAO N DOS S S DA MICRO E PEQUENA INDUSTRIA"/>
    <s v="REC.137334"/>
    <n v="-218.17"/>
    <n v="0"/>
    <n v="-678775.62"/>
    <s v="ASSIMPI- ASSOCIACAO N DOS S S DA MICRO E PEQUENA INDUSTRIA"/>
    <n v="-218.17"/>
    <n v="218.17"/>
    <n v="0"/>
    <x v="11"/>
    <x v="0"/>
    <x v="0"/>
    <x v="0"/>
    <s v="2.04.03.11 - Despesas Administrativas"/>
    <x v="0"/>
    <x v="6"/>
    <x v="0"/>
    <s v="ASSIMPI- ASSOCIACAO N DOS S S DA MICRO E PEQUENA INDUSTRIA - REC.137334"/>
  </r>
  <r>
    <s v="Jardins"/>
    <x v="48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3.02.06 - Pasta de Incorporação"/>
    <n v="119.61"/>
    <x v="48"/>
    <s v="CP"/>
    <s v="Adiantamento CAU/SP"/>
    <s v="Adiantamento"/>
    <s v="CAU/SP"/>
    <s v="REC.19465690"/>
    <n v="-119.61"/>
    <n v="0"/>
    <n v="-678895.23"/>
    <s v="CAU/SP"/>
    <n v="-119.61"/>
    <n v="119.61"/>
    <n v="0"/>
    <x v="11"/>
    <x v="0"/>
    <x v="0"/>
    <x v="0"/>
    <s v="2.13.02.06 - Pasta de Incorporação"/>
    <x v="0"/>
    <x v="1"/>
    <x v="1"/>
    <s v="CAU/SP - REC.19465690"/>
  </r>
  <r>
    <s v="Jardins"/>
    <x v="48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3.02.06 - Pasta de Incorporação"/>
    <n v="119.61"/>
    <x v="48"/>
    <s v="CP"/>
    <s v="Adiantamento CAU/SP"/>
    <s v="Adiantamento"/>
    <s v="CAU/SP"/>
    <s v="REC.19466085"/>
    <n v="-119.61"/>
    <n v="0"/>
    <n v="-679014.84"/>
    <s v="CAU/SP"/>
    <n v="-119.61"/>
    <n v="119.61"/>
    <n v="0"/>
    <x v="11"/>
    <x v="0"/>
    <x v="0"/>
    <x v="0"/>
    <s v="2.13.02.06 - Pasta de Incorporação"/>
    <x v="0"/>
    <x v="1"/>
    <x v="1"/>
    <s v="CAU/SP - REC.19466085"/>
  </r>
  <r>
    <s v="Jardins"/>
    <x v="48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6.01.08 - Outros Impostos/Taxas/Emolumentos"/>
    <n v="251.76"/>
    <x v="48"/>
    <s v="CP"/>
    <s v="Pagamento GOVERNO DE SAO PAULO SECRETARIA DA FAZENDA DARE-SP."/>
    <s v="Pagamento"/>
    <s v="GOVERNO DE SAO PAULO SECRETARIA DA FAZENDA DARE-SP."/>
    <s v="GUIA.240590003429418"/>
    <n v="-251.76"/>
    <n v="0"/>
    <n v="-678557.45"/>
    <s v="GOVERNO DE SAO PAULO SECRETARIA DA FAZENDA DARE-SP."/>
    <n v="-251.76"/>
    <n v="251.76"/>
    <n v="0"/>
    <x v="11"/>
    <x v="0"/>
    <x v="0"/>
    <x v="0"/>
    <s v="2.06.01.08 - Outros Impostos/Taxas/Emolumentos"/>
    <x v="0"/>
    <x v="3"/>
    <x v="3"/>
    <s v="GOVERNO DE SAO PAULO SECRETARIA DA FAZENDA DARE-SP. - GUIA.240590003429418"/>
  </r>
  <r>
    <s v="Jardins"/>
    <x v="48"/>
    <s v="Bradesco"/>
    <x v="1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69.95"/>
    <x v="48"/>
    <s v="BC"/>
    <s v="Pag. tarifa conta TARIFA MANUTENCAO C/C TAR.MANUT.C/C"/>
    <s v="Pag. tarifa conta"/>
    <s v="TARIFA MANUTENCAO C/C TAR.MANUT.C/C"/>
    <s v="TAR.090124"/>
    <n v="-69.95"/>
    <n v="0"/>
    <n v="921.11"/>
    <s v="TARIFA MANUTENCAO C/C TAR.MANUT.C/C"/>
    <n v="-69.95"/>
    <n v="69.95"/>
    <n v="0"/>
    <x v="11"/>
    <x v="0"/>
    <x v="0"/>
    <x v="0"/>
    <s v="2.20.01.07 - Tarifas Bancarias"/>
    <x v="0"/>
    <x v="8"/>
    <x v="2"/>
    <s v="TARIFA MANUTENCAO C/C TAR.MANUT.C/C - TAR.090124"/>
  </r>
  <r>
    <s v="Jardins"/>
    <x v="49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x v="49"/>
    <s v="CP"/>
    <s v="Adiantamento COMPANHIA AMBIENTAL DO ESTADO DE SAO PAULO"/>
    <s v="Adiantamento"/>
    <s v="COMPANHIA AMBIENTAL DO ESTADO DE SAO PAULO"/>
    <s v="FAT.970637"/>
    <n v="-141.44"/>
    <n v="0"/>
    <n v="-1146.24"/>
    <s v="COMPANHIA AMBIENTAL DO ESTADO DE SAO PAULO"/>
    <n v="-141.44"/>
    <n v="141.44"/>
    <n v="0"/>
    <x v="11"/>
    <x v="0"/>
    <x v="0"/>
    <x v="0"/>
    <s v="2.11.01.07 - Cartório &amp; Escritura"/>
    <x v="0"/>
    <x v="1"/>
    <x v="1"/>
    <s v="COMPANHIA AMBIENTAL DO ESTADO DE SAO PAULO - FAT.970637"/>
  </r>
  <r>
    <s v="Jardins"/>
    <x v="49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x v="49"/>
    <s v="CP"/>
    <s v="Adiantamento COMPANHIA AMBIENTAL DO ESTADO DE SAO PAULO"/>
    <s v="Adiantamento"/>
    <s v="COMPANHIA AMBIENTAL DO ESTADO DE SAO PAULO"/>
    <s v="FAT.974555"/>
    <n v="-141.44"/>
    <n v="0"/>
    <n v="-1287.68"/>
    <s v="COMPANHIA AMBIENTAL DO ESTADO DE SAO PAULO"/>
    <n v="-141.44"/>
    <n v="141.44"/>
    <n v="0"/>
    <x v="11"/>
    <x v="0"/>
    <x v="0"/>
    <x v="0"/>
    <s v="2.11.01.07 - Cartório &amp; Escritura"/>
    <x v="0"/>
    <x v="1"/>
    <x v="1"/>
    <s v="COMPANHIA AMBIENTAL DO ESTADO DE SAO PAULO - FAT.974555"/>
  </r>
  <r>
    <s v="Jardins"/>
    <x v="49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x v="49"/>
    <s v="CP"/>
    <s v="Adiantamento COMPANHIA AMBIENTAL DO ESTADO DE SAO PAULO"/>
    <s v="Adiantamento"/>
    <s v="COMPANHIA AMBIENTAL DO ESTADO DE SAO PAULO"/>
    <s v="FAT.974558"/>
    <n v="-141.44"/>
    <n v="0"/>
    <n v="-1853.44"/>
    <s v="COMPANHIA AMBIENTAL DO ESTADO DE SAO PAULO"/>
    <n v="-141.44"/>
    <n v="141.44"/>
    <n v="0"/>
    <x v="11"/>
    <x v="0"/>
    <x v="0"/>
    <x v="0"/>
    <s v="2.11.01.07 - Cartório &amp; Escritura"/>
    <x v="0"/>
    <x v="1"/>
    <x v="1"/>
    <s v="COMPANHIA AMBIENTAL DO ESTADO DE SAO PAULO - FAT.974558"/>
  </r>
  <r>
    <s v="Jardins"/>
    <x v="49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x v="49"/>
    <s v="CP"/>
    <s v="Adiantamento COMPANHIA AMBIENTAL DO ESTADO DE SAO PAULO"/>
    <s v="Adiantamento"/>
    <s v="COMPANHIA AMBIENTAL DO ESTADO DE SAO PAULO"/>
    <s v="FAT.974559"/>
    <n v="-141.44"/>
    <n v="0"/>
    <n v="-2277.7600000000002"/>
    <s v="COMPANHIA AMBIENTAL DO ESTADO DE SAO PAULO"/>
    <n v="-141.44"/>
    <n v="141.44"/>
    <n v="0"/>
    <x v="11"/>
    <x v="0"/>
    <x v="0"/>
    <x v="0"/>
    <s v="2.11.01.07 - Cartório &amp; Escritura"/>
    <x v="0"/>
    <x v="1"/>
    <x v="1"/>
    <s v="COMPANHIA AMBIENTAL DO ESTADO DE SAO PAULO - FAT.974559"/>
  </r>
  <r>
    <s v="Jardins"/>
    <x v="49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x v="49"/>
    <s v="CP"/>
    <s v="Adiantamento COMPANHIA AMBIENTAL DO ESTADO DE SAO PAULO"/>
    <s v="Adiantamento"/>
    <s v="COMPANHIA AMBIENTAL DO ESTADO DE SAO PAULO"/>
    <s v="FAT.974562"/>
    <n v="-141.44"/>
    <n v="0"/>
    <n v="-2136.3200000000002"/>
    <s v="COMPANHIA AMBIENTAL DO ESTADO DE SAO PAULO"/>
    <n v="-141.44"/>
    <n v="141.44"/>
    <n v="0"/>
    <x v="11"/>
    <x v="0"/>
    <x v="0"/>
    <x v="0"/>
    <s v="2.11.01.07 - Cartório &amp; Escritura"/>
    <x v="0"/>
    <x v="1"/>
    <x v="1"/>
    <s v="COMPANHIA AMBIENTAL DO ESTADO DE SAO PAULO - FAT.974562"/>
  </r>
  <r>
    <s v="Jardins"/>
    <x v="49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x v="49"/>
    <s v="CP"/>
    <s v="Adiantamento COMPANHIA AMBIENTAL DO ESTADO DE SAO PAULO"/>
    <s v="Adiantamento"/>
    <s v="COMPANHIA AMBIENTAL DO ESTADO DE SAO PAULO"/>
    <s v="FAT.974564"/>
    <n v="-141.44"/>
    <n v="0"/>
    <n v="-1994.88"/>
    <s v="COMPANHIA AMBIENTAL DO ESTADO DE SAO PAULO"/>
    <n v="-141.44"/>
    <n v="141.44"/>
    <n v="0"/>
    <x v="11"/>
    <x v="0"/>
    <x v="0"/>
    <x v="0"/>
    <s v="2.11.01.07 - Cartório &amp; Escritura"/>
    <x v="0"/>
    <x v="1"/>
    <x v="1"/>
    <s v="COMPANHIA AMBIENTAL DO ESTADO DE SAO PAULO - FAT.974564"/>
  </r>
  <r>
    <s v="Jardins"/>
    <x v="49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x v="49"/>
    <s v="CP"/>
    <s v="Adiantamento COMPANHIA AMBIENTAL DO ESTADO DE SAO PAULO"/>
    <s v="Adiantamento"/>
    <s v="COMPANHIA AMBIENTAL DO ESTADO DE SAO PAULO"/>
    <s v="FAT.974565"/>
    <n v="-141.44"/>
    <n v="0"/>
    <n v="-2984.96"/>
    <s v="COMPANHIA AMBIENTAL DO ESTADO DE SAO PAULO"/>
    <n v="-141.44"/>
    <n v="141.44"/>
    <n v="0"/>
    <x v="11"/>
    <x v="0"/>
    <x v="0"/>
    <x v="0"/>
    <s v="2.11.01.07 - Cartório &amp; Escritura"/>
    <x v="0"/>
    <x v="1"/>
    <x v="1"/>
    <s v="COMPANHIA AMBIENTAL DO ESTADO DE SAO PAULO - FAT.974565"/>
  </r>
  <r>
    <s v="Jardins"/>
    <x v="49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x v="49"/>
    <s v="CP"/>
    <s v="Adiantamento COMPANHIA AMBIENTAL DO ESTADO DE SAO PAULO"/>
    <s v="Adiantamento"/>
    <s v="COMPANHIA AMBIENTAL DO ESTADO DE SAO PAULO"/>
    <s v="FAT.974566"/>
    <n v="-141.44"/>
    <n v="0"/>
    <n v="-2843.52"/>
    <s v="COMPANHIA AMBIENTAL DO ESTADO DE SAO PAULO"/>
    <n v="-141.44"/>
    <n v="141.44"/>
    <n v="0"/>
    <x v="11"/>
    <x v="0"/>
    <x v="0"/>
    <x v="0"/>
    <s v="2.11.01.07 - Cartório &amp; Escritura"/>
    <x v="0"/>
    <x v="1"/>
    <x v="1"/>
    <s v="COMPANHIA AMBIENTAL DO ESTADO DE SAO PAULO - FAT.974566"/>
  </r>
  <r>
    <s v="Jardins"/>
    <x v="49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x v="49"/>
    <s v="CP"/>
    <s v="Adiantamento COMPANHIA AMBIENTAL DO ESTADO DE SAO PAULO"/>
    <s v="Adiantamento"/>
    <s v="COMPANHIA AMBIENTAL DO ESTADO DE SAO PAULO"/>
    <s v="FAT.974567"/>
    <n v="-141.44"/>
    <n v="0"/>
    <n v="-2702.08"/>
    <s v="COMPANHIA AMBIENTAL DO ESTADO DE SAO PAULO"/>
    <n v="-141.44"/>
    <n v="141.44"/>
    <n v="0"/>
    <x v="11"/>
    <x v="0"/>
    <x v="0"/>
    <x v="0"/>
    <s v="2.11.01.07 - Cartório &amp; Escritura"/>
    <x v="0"/>
    <x v="1"/>
    <x v="1"/>
    <s v="COMPANHIA AMBIENTAL DO ESTADO DE SAO PAULO - FAT.974567"/>
  </r>
  <r>
    <s v="Jardins"/>
    <x v="49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x v="49"/>
    <s v="CP"/>
    <s v="Adiantamento COMPANHIA AMBIENTAL DO ESTADO DE SAO PAULO"/>
    <s v="Adiantamento"/>
    <s v="COMPANHIA AMBIENTAL DO ESTADO DE SAO PAULO"/>
    <s v="FAT.974570"/>
    <n v="-141.44"/>
    <n v="0"/>
    <n v="-2560.64"/>
    <s v="COMPANHIA AMBIENTAL DO ESTADO DE SAO PAULO"/>
    <n v="-141.44"/>
    <n v="141.44"/>
    <n v="0"/>
    <x v="11"/>
    <x v="0"/>
    <x v="0"/>
    <x v="0"/>
    <s v="2.11.01.07 - Cartório &amp; Escritura"/>
    <x v="0"/>
    <x v="1"/>
    <x v="1"/>
    <s v="COMPANHIA AMBIENTAL DO ESTADO DE SAO PAULO - FAT.974570"/>
  </r>
  <r>
    <s v="Jardins"/>
    <x v="49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x v="49"/>
    <s v="CP"/>
    <s v="Adiantamento COMPANHIA AMBIENTAL DO ESTADO DE SAO PAULO"/>
    <s v="Adiantamento"/>
    <s v="COMPANHIA AMBIENTAL DO ESTADO DE SAO PAULO"/>
    <s v="FAT.974572"/>
    <n v="-141.44"/>
    <n v="0"/>
    <n v="-3409.28"/>
    <s v="COMPANHIA AMBIENTAL DO ESTADO DE SAO PAULO"/>
    <n v="-141.44"/>
    <n v="141.44"/>
    <n v="0"/>
    <x v="11"/>
    <x v="0"/>
    <x v="0"/>
    <x v="0"/>
    <s v="2.11.01.07 - Cartório &amp; Escritura"/>
    <x v="0"/>
    <x v="1"/>
    <x v="1"/>
    <s v="COMPANHIA AMBIENTAL DO ESTADO DE SAO PAULO - FAT.974572"/>
  </r>
  <r>
    <s v="Jardins"/>
    <x v="49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x v="49"/>
    <s v="CP"/>
    <s v="Adiantamento COMPANHIA AMBIENTAL DO ESTADO DE SAO PAULO"/>
    <s v="Adiantamento"/>
    <s v="COMPANHIA AMBIENTAL DO ESTADO DE SAO PAULO"/>
    <s v="FAT.974577"/>
    <n v="-141.44"/>
    <n v="0"/>
    <n v="-3267.84"/>
    <s v="COMPANHIA AMBIENTAL DO ESTADO DE SAO PAULO"/>
    <n v="-141.44"/>
    <n v="141.44"/>
    <n v="0"/>
    <x v="11"/>
    <x v="0"/>
    <x v="0"/>
    <x v="0"/>
    <s v="2.11.01.07 - Cartório &amp; Escritura"/>
    <x v="0"/>
    <x v="1"/>
    <x v="1"/>
    <s v="COMPANHIA AMBIENTAL DO ESTADO DE SAO PAULO - FAT.974577"/>
  </r>
  <r>
    <s v="Jardins"/>
    <x v="49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x v="49"/>
    <s v="CP"/>
    <s v="Adiantamento COMPANHIA AMBIENTAL DO ESTADO DE SAO PAULO"/>
    <s v="Adiantamento"/>
    <s v="COMPANHIA AMBIENTAL DO ESTADO DE SAO PAULO"/>
    <s v="FAT.974578"/>
    <n v="-141.44"/>
    <n v="0"/>
    <n v="-3126.4"/>
    <s v="COMPANHIA AMBIENTAL DO ESTADO DE SAO PAULO"/>
    <n v="-141.44"/>
    <n v="141.44"/>
    <n v="0"/>
    <x v="11"/>
    <x v="0"/>
    <x v="0"/>
    <x v="0"/>
    <s v="2.11.01.07 - Cartório &amp; Escritura"/>
    <x v="0"/>
    <x v="1"/>
    <x v="1"/>
    <s v="COMPANHIA AMBIENTAL DO ESTADO DE SAO PAULO - FAT.974578"/>
  </r>
  <r>
    <s v="Jardins"/>
    <x v="49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x v="49"/>
    <s v="CP"/>
    <s v="Adiantamento COMPANHIA AMBIENTAL DO ESTADO DE SAO PAULO"/>
    <s v="Adiantamento"/>
    <s v="COMPANHIA AMBIENTAL DO ESTADO DE SAO PAULO"/>
    <s v="FAT.974579"/>
    <n v="-141.44"/>
    <n v="0"/>
    <n v="-3975.04"/>
    <s v="COMPANHIA AMBIENTAL DO ESTADO DE SAO PAULO"/>
    <n v="-141.44"/>
    <n v="141.44"/>
    <n v="0"/>
    <x v="11"/>
    <x v="0"/>
    <x v="0"/>
    <x v="0"/>
    <s v="2.11.01.07 - Cartório &amp; Escritura"/>
    <x v="0"/>
    <x v="1"/>
    <x v="1"/>
    <s v="COMPANHIA AMBIENTAL DO ESTADO DE SAO PAULO - FAT.974579"/>
  </r>
  <r>
    <s v="Jardins"/>
    <x v="49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x v="49"/>
    <s v="CP"/>
    <s v="Adiantamento COMPANHIA AMBIENTAL DO ESTADO DE SAO PAULO"/>
    <s v="Adiantamento"/>
    <s v="COMPANHIA AMBIENTAL DO ESTADO DE SAO PAULO"/>
    <s v="FAT.974580"/>
    <n v="-141.44"/>
    <n v="0"/>
    <n v="-3833.6"/>
    <s v="COMPANHIA AMBIENTAL DO ESTADO DE SAO PAULO"/>
    <n v="-141.44"/>
    <n v="141.44"/>
    <n v="0"/>
    <x v="11"/>
    <x v="0"/>
    <x v="0"/>
    <x v="0"/>
    <s v="2.11.01.07 - Cartório &amp; Escritura"/>
    <x v="0"/>
    <x v="1"/>
    <x v="1"/>
    <s v="COMPANHIA AMBIENTAL DO ESTADO DE SAO PAULO - FAT.974580"/>
  </r>
  <r>
    <s v="Jardins"/>
    <x v="49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x v="49"/>
    <s v="CP"/>
    <s v="Adiantamento COMPANHIA AMBIENTAL DO ESTADO DE SAO PAULO"/>
    <s v="Adiantamento"/>
    <s v="COMPANHIA AMBIENTAL DO ESTADO DE SAO PAULO"/>
    <s v="FAT.974582"/>
    <n v="-141.44"/>
    <n v="0"/>
    <n v="-3692.16"/>
    <s v="COMPANHIA AMBIENTAL DO ESTADO DE SAO PAULO"/>
    <n v="-141.44"/>
    <n v="141.44"/>
    <n v="0"/>
    <x v="11"/>
    <x v="0"/>
    <x v="0"/>
    <x v="0"/>
    <s v="2.11.01.07 - Cartório &amp; Escritura"/>
    <x v="0"/>
    <x v="1"/>
    <x v="1"/>
    <s v="COMPANHIA AMBIENTAL DO ESTADO DE SAO PAULO - FAT.974582"/>
  </r>
  <r>
    <s v="Jardins"/>
    <x v="49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x v="49"/>
    <s v="CP"/>
    <s v="Adiantamento COMPANHIA AMBIENTAL DO ESTADO DE SAO PAULO"/>
    <s v="Adiantamento"/>
    <s v="COMPANHIA AMBIENTAL DO ESTADO DE SAO PAULO"/>
    <s v="FAT.974583"/>
    <n v="-141.44"/>
    <n v="0"/>
    <n v="-3550.72"/>
    <s v="COMPANHIA AMBIENTAL DO ESTADO DE SAO PAULO"/>
    <n v="-141.44"/>
    <n v="141.44"/>
    <n v="0"/>
    <x v="11"/>
    <x v="0"/>
    <x v="0"/>
    <x v="0"/>
    <s v="2.11.01.07 - Cartório &amp; Escritura"/>
    <x v="0"/>
    <x v="1"/>
    <x v="1"/>
    <s v="COMPANHIA AMBIENTAL DO ESTADO DE SAO PAULO - FAT.974583"/>
  </r>
  <r>
    <s v="Jardins"/>
    <x v="49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x v="49"/>
    <s v="CP"/>
    <s v="Adiantamento COMPANHIA AMBIENTAL DO ESTADO DE SAO PAULO"/>
    <s v="Adiantamento"/>
    <s v="COMPANHIA AMBIENTAL DO ESTADO DE SAO PAULO"/>
    <s v="FAT.974585"/>
    <n v="-141.44"/>
    <n v="0"/>
    <n v="-1004.8"/>
    <s v="COMPANHIA AMBIENTAL DO ESTADO DE SAO PAULO"/>
    <n v="-141.44"/>
    <n v="141.44"/>
    <n v="0"/>
    <x v="11"/>
    <x v="0"/>
    <x v="0"/>
    <x v="0"/>
    <s v="2.11.01.07 - Cartório &amp; Escritura"/>
    <x v="0"/>
    <x v="1"/>
    <x v="1"/>
    <s v="COMPANHIA AMBIENTAL DO ESTADO DE SAO PAULO - FAT.974585"/>
  </r>
  <r>
    <s v="Jardins"/>
    <x v="49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x v="49"/>
    <s v="CP"/>
    <s v="Adiantamento COMPANHIA AMBIENTAL DO ESTADO DE SAO PAULO"/>
    <s v="Adiantamento"/>
    <s v="COMPANHIA AMBIENTAL DO ESTADO DE SAO PAULO"/>
    <s v="FAT.974586"/>
    <n v="-141.44"/>
    <n v="0"/>
    <n v="-863.36"/>
    <s v="COMPANHIA AMBIENTAL DO ESTADO DE SAO PAULO"/>
    <n v="-141.44"/>
    <n v="141.44"/>
    <n v="0"/>
    <x v="11"/>
    <x v="0"/>
    <x v="0"/>
    <x v="0"/>
    <s v="2.11.01.07 - Cartório &amp; Escritura"/>
    <x v="0"/>
    <x v="1"/>
    <x v="1"/>
    <s v="COMPANHIA AMBIENTAL DO ESTADO DE SAO PAULO - FAT.974586"/>
  </r>
  <r>
    <s v="Jardins"/>
    <x v="49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x v="49"/>
    <s v="CP"/>
    <s v="Adiantamento COMPANHIA AMBIENTAL DO ESTADO DE SAO PAULO"/>
    <s v="Adiantamento"/>
    <s v="COMPANHIA AMBIENTAL DO ESTADO DE SAO PAULO"/>
    <s v="FAT.974587"/>
    <n v="-141.44"/>
    <n v="0"/>
    <n v="-580.48"/>
    <s v="COMPANHIA AMBIENTAL DO ESTADO DE SAO PAULO"/>
    <n v="-141.44"/>
    <n v="141.44"/>
    <n v="0"/>
    <x v="11"/>
    <x v="0"/>
    <x v="0"/>
    <x v="0"/>
    <s v="2.11.01.07 - Cartório &amp; Escritura"/>
    <x v="0"/>
    <x v="1"/>
    <x v="1"/>
    <s v="COMPANHIA AMBIENTAL DO ESTADO DE SAO PAULO - FAT.974587"/>
  </r>
  <r>
    <s v="Jardins"/>
    <x v="49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x v="49"/>
    <s v="CP"/>
    <s v="Adiantamento COMPANHIA AMBIENTAL DO ESTADO DE SAO PAULO"/>
    <s v="Adiantamento"/>
    <s v="COMPANHIA AMBIENTAL DO ESTADO DE SAO PAULO"/>
    <s v="FAT.974588"/>
    <n v="-141.44"/>
    <n v="0"/>
    <n v="-439.04"/>
    <s v="COMPANHIA AMBIENTAL DO ESTADO DE SAO PAULO"/>
    <n v="-141.44"/>
    <n v="141.44"/>
    <n v="0"/>
    <x v="11"/>
    <x v="0"/>
    <x v="0"/>
    <x v="0"/>
    <s v="2.11.01.07 - Cartório &amp; Escritura"/>
    <x v="0"/>
    <x v="1"/>
    <x v="1"/>
    <s v="COMPANHIA AMBIENTAL DO ESTADO DE SAO PAULO - FAT.974588"/>
  </r>
  <r>
    <s v="Jardins"/>
    <x v="49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x v="49"/>
    <s v="CP"/>
    <s v="Adiantamento COMPANHIA AMBIENTAL DO ESTADO DE SAO PAULO"/>
    <s v="Adiantamento"/>
    <s v="COMPANHIA AMBIENTAL DO ESTADO DE SAO PAULO"/>
    <s v="FAT.974590"/>
    <n v="-141.44"/>
    <n v="0"/>
    <n v="-1429.12"/>
    <s v="COMPANHIA AMBIENTAL DO ESTADO DE SAO PAULO"/>
    <n v="-141.44"/>
    <n v="141.44"/>
    <n v="0"/>
    <x v="11"/>
    <x v="0"/>
    <x v="0"/>
    <x v="0"/>
    <s v="2.11.01.07 - Cartório &amp; Escritura"/>
    <x v="0"/>
    <x v="1"/>
    <x v="1"/>
    <s v="COMPANHIA AMBIENTAL DO ESTADO DE SAO PAULO - FAT.974590"/>
  </r>
  <r>
    <s v="Jardins"/>
    <x v="49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x v="49"/>
    <s v="CP"/>
    <s v="Adiantamento COMPANHIA AMBIENTAL DO ESTADO DE SAO PAULO"/>
    <s v="Adiantamento"/>
    <s v="COMPANHIA AMBIENTAL DO ESTADO DE SAO PAULO"/>
    <s v="FAT.974591"/>
    <n v="-141.44"/>
    <n v="0"/>
    <n v="-721.92"/>
    <s v="COMPANHIA AMBIENTAL DO ESTADO DE SAO PAULO"/>
    <n v="-141.44"/>
    <n v="141.44"/>
    <n v="0"/>
    <x v="11"/>
    <x v="0"/>
    <x v="0"/>
    <x v="0"/>
    <s v="2.11.01.07 - Cartório &amp; Escritura"/>
    <x v="0"/>
    <x v="1"/>
    <x v="1"/>
    <s v="COMPANHIA AMBIENTAL DO ESTADO DE SAO PAULO - FAT.974591"/>
  </r>
  <r>
    <s v="Jardins"/>
    <x v="49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x v="49"/>
    <s v="CP"/>
    <s v="Adiantamento COMPANHIA AMBIENTAL DO ESTADO DE SAO PAULO"/>
    <s v="Adiantamento"/>
    <s v="COMPANHIA AMBIENTAL DO ESTADO DE SAO PAULO"/>
    <s v="FAT.974592"/>
    <n v="-141.44"/>
    <n v="0"/>
    <n v="-2419.1999999999998"/>
    <s v="COMPANHIA AMBIENTAL DO ESTADO DE SAO PAULO"/>
    <n v="-141.44"/>
    <n v="141.44"/>
    <n v="0"/>
    <x v="11"/>
    <x v="0"/>
    <x v="0"/>
    <x v="0"/>
    <s v="2.11.01.07 - Cartório &amp; Escritura"/>
    <x v="0"/>
    <x v="1"/>
    <x v="1"/>
    <s v="COMPANHIA AMBIENTAL DO ESTADO DE SAO PAULO - FAT.974592"/>
  </r>
  <r>
    <s v="Jardins"/>
    <x v="49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x v="49"/>
    <s v="CP"/>
    <s v="Adiantamento COMPANHIA AMBIENTAL DO ESTADO DE SAO PAULO"/>
    <s v="Adiantamento"/>
    <s v="COMPANHIA AMBIENTAL DO ESTADO DE SAO PAULO"/>
    <s v="FAT.974593,"/>
    <n v="-141.44"/>
    <n v="0"/>
    <n v="-1570.56"/>
    <s v="COMPANHIA AMBIENTAL DO ESTADO DE SAO PAULO"/>
    <n v="-141.44"/>
    <n v="141.44"/>
    <n v="0"/>
    <x v="11"/>
    <x v="0"/>
    <x v="0"/>
    <x v="0"/>
    <s v="2.11.01.07 - Cartório &amp; Escritura"/>
    <x v="0"/>
    <x v="1"/>
    <x v="1"/>
    <s v="COMPANHIA AMBIENTAL DO ESTADO DE SAO PAULO - FAT.974593,"/>
  </r>
  <r>
    <s v="Jardins"/>
    <x v="49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141.44"/>
    <x v="49"/>
    <s v="CP"/>
    <s v="Adiantamento COMPANHIA AMBIENTAL DO ESTADO DE SAO PAULO"/>
    <s v="Adiantamento"/>
    <s v="COMPANHIA AMBIENTAL DO ESTADO DE SAO PAULO"/>
    <s v="FAT.974594"/>
    <n v="-141.44"/>
    <n v="0"/>
    <n v="-1712"/>
    <s v="COMPANHIA AMBIENTAL DO ESTADO DE SAO PAULO"/>
    <n v="-141.44"/>
    <n v="141.44"/>
    <n v="0"/>
    <x v="11"/>
    <x v="0"/>
    <x v="0"/>
    <x v="0"/>
    <s v="2.11.01.07 - Cartório &amp; Escritura"/>
    <x v="0"/>
    <x v="1"/>
    <x v="1"/>
    <s v="COMPANHIA AMBIENTAL DO ESTADO DE SAO PAULO - FAT.974594"/>
  </r>
  <r>
    <s v="Jardins"/>
    <x v="49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3.02.07 - Taxas Municipalidades"/>
    <n v="297.60000000000002"/>
    <x v="49"/>
    <s v="CP"/>
    <s v="Pagamento PREFEITURA DA CIDADE DE SÃO PAULO - DAMSP"/>
    <s v="Pagamento"/>
    <s v="PREFEITURA DA CIDADE DE SÃO PAULO - DAMSP"/>
    <s v="DAM.41302024001985"/>
    <n v="-297.60000000000002"/>
    <n v="0"/>
    <n v="-297.60000000000002"/>
    <s v="PREFEITURA DA CIDADE DE SÃO PAULO - DAMSP"/>
    <n v="-297.60000000000002"/>
    <n v="297.60000000000002"/>
    <n v="0"/>
    <x v="11"/>
    <x v="0"/>
    <x v="0"/>
    <x v="0"/>
    <s v="2.13.02.07 - Taxas Municipalidades"/>
    <x v="0"/>
    <x v="1"/>
    <x v="1"/>
    <s v="PREFEITURA DA CIDADE DE SÃO PAULO - DAMSP - DAM.41302024001985"/>
  </r>
  <r>
    <s v="Jardins"/>
    <x v="50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3.01.06 - Acústica"/>
    <n v="12390"/>
    <x v="50"/>
    <s v="CP"/>
    <s v="Adiantamento ACUSTICA ENGENHARIA S/S"/>
    <s v="Adiantamento"/>
    <s v="ACUSTICA ENGENHARIA S/S"/>
    <s v="NFSE.005020"/>
    <n v="-12390"/>
    <n v="0"/>
    <n v="-41422.99"/>
    <s v="ACUSTICA ENGENHARIA S/S"/>
    <n v="-12390"/>
    <n v="12390"/>
    <n v="0"/>
    <x v="11"/>
    <x v="0"/>
    <x v="0"/>
    <x v="0"/>
    <s v="2.13.01.06 - Acústica"/>
    <x v="0"/>
    <x v="10"/>
    <x v="1"/>
    <s v="ACUSTICA ENGENHARIA S/S - NFSE.005020"/>
  </r>
  <r>
    <s v="Jardins"/>
    <x v="50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09.01.01 - (-) Retenção de IR - Terceiros"/>
    <n v="185.85"/>
    <x v="50"/>
    <s v="CP"/>
    <s v="Retenção impostos IR 1708 / ACUSTICA ENGENHARIA S/S"/>
    <s v="Retenção impostos"/>
    <s v="IR 1708 / ACUSTICA ENGENHARIA S/S"/>
    <s v="NFSE.005020"/>
    <n v="0"/>
    <n v="185.85"/>
    <n v="-41237.14"/>
    <s v="ACUSTICA ENGENHARIA S/S"/>
    <n v="185.85"/>
    <n v="185.85"/>
    <n v="0"/>
    <x v="11"/>
    <x v="0"/>
    <x v="0"/>
    <x v="0"/>
    <s v="2.09.01.01 - (-) Retenção de IR - Terceiros"/>
    <x v="0"/>
    <x v="10"/>
    <x v="1"/>
    <s v="ACUSTICA ENGENHARIA S/S - NFSE.005020"/>
  </r>
  <r>
    <s v="Jardins"/>
    <x v="50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09.01.04 - (-) Retenção de PIS/Cofins/CSLL - Terceiros"/>
    <n v="576.14"/>
    <x v="50"/>
    <s v="CP"/>
    <s v="Retenção impostos CSRF / ACUSTICA ENGENHARIA S/S"/>
    <s v="Retenção impostos"/>
    <s v="CSRF / ACUSTICA ENGENHARIA S/S"/>
    <s v="NFSE.005020"/>
    <n v="0"/>
    <n v="576.14"/>
    <n v="-40661"/>
    <s v="ACUSTICA ENGENHARIA S/S"/>
    <n v="576.14"/>
    <n v="576.14"/>
    <n v="0"/>
    <x v="11"/>
    <x v="0"/>
    <x v="0"/>
    <x v="0"/>
    <s v="2.09.01.04 - (-) Retenção de PIS/Cofins/CSLL - Terceiros"/>
    <x v="0"/>
    <x v="10"/>
    <x v="1"/>
    <s v="ACUSTICA ENGENHARIA S/S - NFSE.005020"/>
  </r>
  <r>
    <s v="Jardins"/>
    <x v="50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x v="50"/>
    <s v="CP"/>
    <s v="Adiantamento CLEYDE MALUF ALVES"/>
    <s v="Adiantamento"/>
    <s v="CLEYDE MALUF ALVES"/>
    <s v="CT.ALUGUEL 1"/>
    <n v="-10000"/>
    <n v="0"/>
    <n v="-689014.84"/>
    <s v="CLEYDE MALUF ALVES"/>
    <n v="-10000"/>
    <n v="10000"/>
    <n v="0"/>
    <x v="11"/>
    <x v="0"/>
    <x v="0"/>
    <x v="0"/>
    <s v="2.11.01.04 - Aluguel"/>
    <x v="0"/>
    <x v="4"/>
    <x v="4"/>
    <s v="CLEYDE MALUF ALVES - CT.ALUGUEL 1"/>
  </r>
  <r>
    <s v="Jardins"/>
    <x v="50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x v="50"/>
    <s v="CP"/>
    <s v="Adiantamento ELIANE MALUF ALVES DE LOZIER"/>
    <s v="Adiantamento"/>
    <s v="ELIANE MALUF ALVES DE LOZIER"/>
    <s v="CT.ALUGUEL2"/>
    <n v="-10000"/>
    <n v="0"/>
    <n v="-699014.84"/>
    <s v="ELIANE MALUF ALVES DE LOZIER"/>
    <n v="-10000"/>
    <n v="10000"/>
    <n v="0"/>
    <x v="11"/>
    <x v="0"/>
    <x v="0"/>
    <x v="0"/>
    <s v="2.11.01.04 - Aluguel"/>
    <x v="0"/>
    <x v="4"/>
    <x v="4"/>
    <s v="ELIANE MALUF ALVES DE LOZIER - CT.ALUGUEL2"/>
  </r>
  <r>
    <s v="Jardins"/>
    <x v="50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x v="50"/>
    <s v="CP"/>
    <s v="Adiantamento MIRNA MARIA PEDRO"/>
    <s v="Adiantamento"/>
    <s v="MIRNA MARIA PEDRO"/>
    <s v="CT.ITU 1478"/>
    <n v="-2500"/>
    <n v="0"/>
    <n v="-701514.84"/>
    <s v="MIRNA MARIA PEDRO"/>
    <n v="-2500"/>
    <n v="2500"/>
    <n v="0"/>
    <x v="11"/>
    <x v="0"/>
    <x v="0"/>
    <x v="0"/>
    <s v="2.11.01.01 - Terrenista"/>
    <x v="0"/>
    <x v="5"/>
    <x v="4"/>
    <s v="MIRNA MARIA PEDRO - CT.ITU 1478"/>
  </r>
  <r>
    <s v="Jardins"/>
    <x v="50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x v="50"/>
    <s v="CP"/>
    <s v="Adiantamento MIRNA MARIA PEDRO"/>
    <s v="Adiantamento"/>
    <s v="MIRNA MARIA PEDRO"/>
    <s v="CT.ITU 1478"/>
    <n v="-2500"/>
    <n v="0"/>
    <n v="-704014.84"/>
    <s v="MIRNA MARIA PEDRO"/>
    <n v="-2500"/>
    <n v="2500"/>
    <n v="0"/>
    <x v="11"/>
    <x v="0"/>
    <x v="0"/>
    <x v="0"/>
    <s v="2.11.01.01 - Terrenista"/>
    <x v="0"/>
    <x v="5"/>
    <x v="4"/>
    <s v="MIRNA MARIA PEDRO - CT.ITU 1478"/>
  </r>
  <r>
    <s v="Jardins"/>
    <x v="50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x v="50"/>
    <s v="CP"/>
    <s v="Adiantamento MIRNA MARIA PEDRO"/>
    <s v="Adiantamento"/>
    <s v="MIRNA MARIA PEDRO"/>
    <s v="CT.ITU 1478"/>
    <n v="-2500"/>
    <n v="0"/>
    <n v="-706514.84"/>
    <s v="MIRNA MARIA PEDRO"/>
    <n v="-2500"/>
    <n v="2500"/>
    <n v="0"/>
    <x v="11"/>
    <x v="0"/>
    <x v="0"/>
    <x v="0"/>
    <s v="2.11.01.01 - Terrenista"/>
    <x v="0"/>
    <x v="5"/>
    <x v="4"/>
    <s v="MIRNA MARIA PEDRO - CT.ITU 1478"/>
  </r>
  <r>
    <s v="Jardins"/>
    <x v="50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x v="50"/>
    <s v="CP"/>
    <s v="Adiantamento MIRNA MARIA PEDRO"/>
    <s v="Adiantamento"/>
    <s v="MIRNA MARIA PEDRO"/>
    <s v="CT.ITU 1478"/>
    <n v="-2500"/>
    <n v="0"/>
    <n v="-709014.84"/>
    <s v="MIRNA MARIA PEDRO"/>
    <n v="-2500"/>
    <n v="2500"/>
    <n v="0"/>
    <x v="11"/>
    <x v="0"/>
    <x v="0"/>
    <x v="0"/>
    <s v="2.11.01.01 - Terrenista"/>
    <x v="0"/>
    <x v="5"/>
    <x v="4"/>
    <s v="MIRNA MARIA PEDRO - CT.ITU 1478"/>
  </r>
  <r>
    <s v="Jardins"/>
    <x v="50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3.01.12 - Estrutura"/>
    <n v="11700"/>
    <x v="50"/>
    <s v="CP"/>
    <s v="Adiantamento NG ENGENHARIA S/C LTDA"/>
    <s v="Adiantamento"/>
    <s v="NG ENGENHARIA S/C LTDA"/>
    <s v="NF.000305"/>
    <n v="-11700"/>
    <n v="0"/>
    <n v="-15675.04"/>
    <s v="NG ENGENHARIA S/C LTDA"/>
    <n v="-11700"/>
    <n v="11700"/>
    <n v="0"/>
    <x v="11"/>
    <x v="0"/>
    <x v="0"/>
    <x v="0"/>
    <s v="2.13.01.12 - Estrutura"/>
    <x v="0"/>
    <x v="10"/>
    <x v="1"/>
    <s v="NG ENGENHARIA S/C LTDA - NF.000305"/>
  </r>
  <r>
    <s v="Jardins"/>
    <x v="50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09.01.01 - (-) Retenção de IR - Terceiros"/>
    <n v="175.5"/>
    <x v="50"/>
    <s v="CP"/>
    <s v="Retenção impostos IR 1708 / NG ENGENHARIA S/C LTDA"/>
    <s v="Retenção impostos"/>
    <s v="IR 1708 / NG ENGENHARIA S/C LTDA"/>
    <s v="NF.000305"/>
    <n v="0"/>
    <n v="175.5"/>
    <n v="-15499.54"/>
    <s v="NG ENGENHARIA S/C LTDA"/>
    <n v="175.5"/>
    <n v="175.5"/>
    <n v="0"/>
    <x v="11"/>
    <x v="0"/>
    <x v="0"/>
    <x v="0"/>
    <s v="2.09.01.01 - (-) Retenção de IR - Terceiros"/>
    <x v="0"/>
    <x v="10"/>
    <x v="1"/>
    <s v="NG ENGENHARIA S/C LTDA - NF.000305"/>
  </r>
  <r>
    <s v="Jardins"/>
    <x v="50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09.01.04 - (-) Retenção de PIS/Cofins/CSLL - Terceiros"/>
    <n v="544.04999999999995"/>
    <x v="50"/>
    <s v="CP"/>
    <s v="Retenção impostos CSRF / NG ENGENHARIA S/C LTDA"/>
    <s v="Retenção impostos"/>
    <s v="CSRF / NG ENGENHARIA S/C LTDA"/>
    <s v="NF.000305"/>
    <n v="0"/>
    <n v="544.04999999999995"/>
    <n v="-14955.49"/>
    <s v="NG ENGENHARIA S/C LTDA"/>
    <n v="544.04999999999995"/>
    <n v="544.04999999999995"/>
    <n v="0"/>
    <x v="11"/>
    <x v="0"/>
    <x v="0"/>
    <x v="0"/>
    <s v="2.09.01.04 - (-) Retenção de PIS/Cofins/CSLL - Terceiros"/>
    <x v="0"/>
    <x v="10"/>
    <x v="1"/>
    <s v="NG ENGENHARIA S/C LTDA - NF.000305"/>
  </r>
  <r>
    <s v="Jardins"/>
    <x v="50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1 - OBRA JARDINS"/>
    <s v="2.02.03.04 - Assessoria e Consultoria Contábil"/>
    <n v="207.98"/>
    <x v="50"/>
    <s v="CP"/>
    <s v="Adiantamento NOVA CROP - SUPORTE ADMINISTRATIVO LTDA"/>
    <s v="Adiantamento"/>
    <s v="NOVA CROP - SUPORTE ADMINISTRATIVO LTDA"/>
    <s v="NFSE.005476"/>
    <n v="-207.98"/>
    <n v="0"/>
    <n v="-709638.78"/>
    <s v="NOVA CROP - SUPORTE ADMINISTRATIVO LTDA"/>
    <n v="-207.98"/>
    <n v="207.98"/>
    <n v="0"/>
    <x v="11"/>
    <x v="0"/>
    <x v="0"/>
    <x v="0"/>
    <s v="2.02.03.04 - Assessoria e Consultoria Contábil"/>
    <x v="0"/>
    <x v="0"/>
    <x v="0"/>
    <s v="NOVA CROP - SUPORTE ADMINISTRATIVO LTDA - NFSE.005476"/>
  </r>
  <r>
    <s v="Jardins"/>
    <x v="50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1 - OBRA JARDINS"/>
    <s v="2.02.03.04 - Assessoria e Consultoria Contábil"/>
    <n v="415.96"/>
    <x v="50"/>
    <s v="CP"/>
    <s v="Adiantamento NOVA CROP - SUPORTE ADMINISTRATIVO LTDA"/>
    <s v="Adiantamento"/>
    <s v="NOVA CROP - SUPORTE ADMINISTRATIVO LTDA"/>
    <s v="NFSE.005698"/>
    <n v="-415.96"/>
    <n v="0"/>
    <n v="-709430.8"/>
    <s v="NOVA CROP - SUPORTE ADMINISTRATIVO LTDA"/>
    <n v="-415.96"/>
    <n v="415.96"/>
    <n v="0"/>
    <x v="11"/>
    <x v="0"/>
    <x v="0"/>
    <x v="0"/>
    <s v="2.02.03.04 - Assessoria e Consultoria Contábil"/>
    <x v="0"/>
    <x v="0"/>
    <x v="0"/>
    <s v="NOVA CROP - SUPORTE ADMINISTRATIVO LTDA - NFSE.005698"/>
  </r>
  <r>
    <s v="Jardins"/>
    <x v="50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3.01.09 - Ar Condicionado"/>
    <n v="15000"/>
    <x v="50"/>
    <s v="CP"/>
    <s v="Adiantamento WILLEM SCHEEPMAKER E ASSOCIADOS LTDA"/>
    <s v="Adiantamento"/>
    <s v="WILLEM SCHEEPMAKER E ASSOCIADOS LTDA"/>
    <s v="NFSE.007721"/>
    <n v="-15000"/>
    <n v="0"/>
    <n v="-29955.49"/>
    <s v="WILLEM SCHEEPMAKER E ASSOCIADOS LTDA"/>
    <n v="-15000"/>
    <n v="15000"/>
    <n v="0"/>
    <x v="11"/>
    <x v="0"/>
    <x v="0"/>
    <x v="0"/>
    <s v="2.13.01.09 - Ar Condicionado"/>
    <x v="0"/>
    <x v="10"/>
    <x v="1"/>
    <s v="WILLEM SCHEEPMAKER E ASSOCIADOS LTDA - NFSE.007721"/>
  </r>
  <r>
    <s v="Jardins"/>
    <x v="50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09.01.01 - (-) Retenção de IR - Terceiros"/>
    <n v="225"/>
    <x v="50"/>
    <s v="CP"/>
    <s v="Retenção impostos IR 1708 / WILLEM SCHEEPMAKER E ASSOCIADOS LTDA"/>
    <s v="Retenção impostos"/>
    <s v="IR 1708 / WILLEM SCHEEPMAKER E ASSOCIADOS LTDA"/>
    <s v="NFSE.007721"/>
    <n v="0"/>
    <n v="225"/>
    <n v="-29730.49"/>
    <s v="WILLEM SCHEEPMAKER E ASSOCIADOS LTDA"/>
    <n v="225"/>
    <n v="225"/>
    <n v="0"/>
    <x v="11"/>
    <x v="0"/>
    <x v="0"/>
    <x v="0"/>
    <s v="2.09.01.01 - (-) Retenção de IR - Terceiros"/>
    <x v="0"/>
    <x v="10"/>
    <x v="1"/>
    <s v="WILLEM SCHEEPMAKER E ASSOCIADOS LTDA - NFSE.007721"/>
  </r>
  <r>
    <s v="Jardins"/>
    <x v="50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09.01.04 - (-) Retenção de PIS/Cofins/CSLL - Terceiros"/>
    <n v="697.5"/>
    <x v="50"/>
    <s v="CP"/>
    <s v="Retenção impostos CSRF / WILLEM SCHEEPMAKER E ASSOCIADOS LTDA"/>
    <s v="Retenção impostos"/>
    <s v="CSRF / WILLEM SCHEEPMAKER E ASSOCIADOS LTDA"/>
    <s v="NFSE.007721"/>
    <n v="0"/>
    <n v="697.5"/>
    <n v="-29032.99"/>
    <s v="WILLEM SCHEEPMAKER E ASSOCIADOS LTDA"/>
    <n v="697.5"/>
    <n v="697.5"/>
    <n v="0"/>
    <x v="11"/>
    <x v="0"/>
    <x v="0"/>
    <x v="0"/>
    <s v="2.09.01.04 - (-) Retenção de PIS/Cofins/CSLL - Terceiros"/>
    <x v="0"/>
    <x v="10"/>
    <x v="1"/>
    <s v="WILLEM SCHEEPMAKER E ASSOCIADOS LTDA - NFSE.007721"/>
  </r>
  <r>
    <s v="Jardins"/>
    <x v="51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3.01.14 - Impermeabilização"/>
    <n v="3300"/>
    <x v="51"/>
    <s v="CP"/>
    <s v="Adiantamento PROISO PROJETOS E CONSULTORIA LTDA."/>
    <s v="Adiantamento"/>
    <s v="PROISO PROJETOS E CONSULTORIA LTDA."/>
    <s v="NFSE.000268"/>
    <n v="-3300"/>
    <n v="0"/>
    <n v="-43961"/>
    <s v="PROISO PROJETOS E CONSULTORIA LTDA."/>
    <n v="-3300"/>
    <n v="3300"/>
    <n v="0"/>
    <x v="11"/>
    <x v="0"/>
    <x v="0"/>
    <x v="0"/>
    <s v="2.13.01.14 - Impermeabilização"/>
    <x v="0"/>
    <x v="10"/>
    <x v="1"/>
    <s v="PROISO PROJETOS E CONSULTORIA LTDA. - NFSE.000268"/>
  </r>
  <r>
    <s v="Jardins"/>
    <x v="51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09.01.01 - (-) Retenção de IR - Terceiros"/>
    <n v="49.5"/>
    <x v="51"/>
    <s v="CP"/>
    <s v="Retenção impostos IR 1708 / PROISO PROJETOS E CONSULTORIA LTDA."/>
    <s v="Retenção impostos"/>
    <s v="IR 1708 / PROISO PROJETOS E CONSULTORIA LTDA."/>
    <s v="NFSE.000268"/>
    <n v="0"/>
    <n v="49.5"/>
    <n v="-43911.5"/>
    <s v="PROISO PROJETOS E CONSULTORIA LTDA."/>
    <n v="49.5"/>
    <n v="49.5"/>
    <n v="0"/>
    <x v="11"/>
    <x v="0"/>
    <x v="0"/>
    <x v="0"/>
    <s v="2.09.01.01 - (-) Retenção de IR - Terceiros"/>
    <x v="0"/>
    <x v="10"/>
    <x v="1"/>
    <s v="PROISO PROJETOS E CONSULTORIA LTDA. - NFSE.000268"/>
  </r>
  <r>
    <s v="Jardins"/>
    <x v="51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09.01.04 - (-) Retenção de PIS/Cofins/CSLL - Terceiros"/>
    <n v="153.44999999999999"/>
    <x v="51"/>
    <s v="CP"/>
    <s v="Retenção impostos CSRF / PROISO PROJETOS E CONSULTORIA LTDA."/>
    <s v="Retenção impostos"/>
    <s v="CSRF / PROISO PROJETOS E CONSULTORIA LTDA."/>
    <s v="NFSE.000268"/>
    <n v="0"/>
    <n v="153.44999999999999"/>
    <n v="-43758.05"/>
    <s v="PROISO PROJETOS E CONSULTORIA LTDA."/>
    <n v="153.44999999999999"/>
    <n v="153.44999999999999"/>
    <n v="0"/>
    <x v="11"/>
    <x v="0"/>
    <x v="0"/>
    <x v="0"/>
    <s v="2.09.01.04 - (-) Retenção de PIS/Cofins/CSLL - Terceiros"/>
    <x v="0"/>
    <x v="10"/>
    <x v="1"/>
    <s v="PROISO PROJETOS E CONSULTORIA LTDA. - NFSE.000268"/>
  </r>
  <r>
    <s v="Jardins"/>
    <x v="52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4 - Aluguel"/>
    <n v="35000"/>
    <x v="52"/>
    <s v="CP"/>
    <s v="Adiantamento FRAMA COMERCIO DE MATERIAIS PARA CONSTRUCAO EIRELI"/>
    <s v="Adiantamento"/>
    <s v="FRAMA COMERCIO DE MATERIAIS PARA CONSTRUCAO EIRELI"/>
    <s v="REC.ALUGUEL"/>
    <n v="-35000"/>
    <n v="0"/>
    <n v="-78758.05"/>
    <s v="FRAMA COMERCIO DE MATERIAIS PARA CONSTRUCAO EIRELI"/>
    <n v="-35000"/>
    <n v="35000"/>
    <n v="0"/>
    <x v="11"/>
    <x v="0"/>
    <x v="0"/>
    <x v="0"/>
    <s v="2.11.01.04 - Aluguel"/>
    <x v="0"/>
    <x v="4"/>
    <x v="4"/>
    <s v="FRAMA COMERCIO DE MATERIAIS PARA CONSTRUCAO EIRELI - REC.ALUGUEL"/>
  </r>
  <r>
    <s v="Jardins"/>
    <x v="53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11486.2"/>
    <x v="53"/>
    <s v="CP"/>
    <s v="Adiantamento FARDIZ EMPREENDIMENTOS E PARTICIPACOES LTDA"/>
    <s v="Adiantamento"/>
    <s v="FARDIZ EMPREENDIMENTOS E PARTICIPACOES LTDA"/>
    <s v="CT.CONSOLACAO 2847 FARD"/>
    <n v="-11486.2"/>
    <n v="0"/>
    <n v="-799278.14"/>
    <s v="FARDIZ EMPREENDIMENTOS E PARTICIPACOES LTDA"/>
    <n v="-11486.2"/>
    <n v="11486.2"/>
    <n v="0"/>
    <x v="11"/>
    <x v="0"/>
    <x v="0"/>
    <x v="0"/>
    <s v="2.11.01.01 - Terrenista"/>
    <x v="0"/>
    <x v="5"/>
    <x v="4"/>
    <s v="FARDIZ EMPREENDIMENTOS E PARTICIPACOES LTDA - CT.CONSOLACAO 2847 FARD"/>
  </r>
  <r>
    <s v="Jardins"/>
    <x v="53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1846.83"/>
    <x v="53"/>
    <s v="CP"/>
    <s v="Adiantamento KELLIE AZAR LEIGHTON"/>
    <s v="Adiantamento"/>
    <s v="KELLIE AZAR LEIGHTON"/>
    <s v="CT.CONSOLACAO 2847 PUPO"/>
    <n v="-21846.83"/>
    <n v="0"/>
    <n v="-787791.94"/>
    <s v="KELLIE AZAR LEIGHTON"/>
    <n v="-21846.83"/>
    <n v="21846.83"/>
    <n v="0"/>
    <x v="11"/>
    <x v="0"/>
    <x v="0"/>
    <x v="0"/>
    <s v="2.11.01.01 - Terrenista"/>
    <x v="0"/>
    <x v="5"/>
    <x v="4"/>
    <s v="KELLIE AZAR LEIGHTON - CT.CONSOLACAO 2847 PUPO"/>
  </r>
  <r>
    <s v="Jardins"/>
    <x v="53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1846.83"/>
    <x v="53"/>
    <s v="CP"/>
    <s v="Adiantamento MARIA DE LOURDES PUPO AZAR"/>
    <s v="Adiantamento"/>
    <s v="MARIA DE LOURDES PUPO AZAR"/>
    <s v="CT.CONSOLACAO 2847"/>
    <n v="-21846.83"/>
    <n v="0"/>
    <n v="-731485.61"/>
    <s v="MARIA DE LOURDES PUPO AZAR"/>
    <n v="-21846.83"/>
    <n v="21846.83"/>
    <n v="0"/>
    <x v="11"/>
    <x v="0"/>
    <x v="0"/>
    <x v="0"/>
    <s v="2.11.01.01 - Terrenista"/>
    <x v="0"/>
    <x v="5"/>
    <x v="4"/>
    <s v="MARIA DE LOURDES PUPO AZAR - CT.CONSOLACAO 2847"/>
  </r>
  <r>
    <s v="Jardins"/>
    <x v="53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34459.5"/>
    <x v="53"/>
    <s v="CP"/>
    <s v="Adiantamento RENATO RIBEIRO"/>
    <s v="Adiantamento"/>
    <s v="RENATO RIBEIRO"/>
    <s v="CT.CONSOLOCAO 2847 RIBE"/>
    <n v="-34459.5"/>
    <n v="0"/>
    <n v="-765945.11"/>
    <s v="RENATO RIBEIRO"/>
    <n v="-34459.5"/>
    <n v="34459.5"/>
    <n v="0"/>
    <x v="11"/>
    <x v="0"/>
    <x v="0"/>
    <x v="0"/>
    <s v="2.11.01.01 - Terrenista"/>
    <x v="0"/>
    <x v="5"/>
    <x v="4"/>
    <s v="RENATO RIBEIRO - CT.CONSOLOCAO 2847 RIBE"/>
  </r>
  <r>
    <s v="Jardins"/>
    <x v="54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10360.33"/>
    <x v="54"/>
    <s v="CP"/>
    <s v="Adiantamento FERNANDO CARSINO JARDIM"/>
    <s v="Adiantamento"/>
    <s v="FERNANDO CARSINO JARDIM"/>
    <s v="CT.CONSOLACAO 2847 JARD"/>
    <n v="-10360.33"/>
    <n v="0"/>
    <n v="-809638.47"/>
    <s v="FERNANDO CARSINO JARDIM"/>
    <n v="-10360.33"/>
    <n v="10360.33"/>
    <n v="0"/>
    <x v="11"/>
    <x v="0"/>
    <x v="0"/>
    <x v="0"/>
    <s v="2.11.01.01 - Terrenista"/>
    <x v="0"/>
    <x v="5"/>
    <x v="4"/>
    <s v="FERNANDO CARSINO JARDIM - CT.CONSOLACAO 2847 JARD"/>
  </r>
  <r>
    <s v="Jardins"/>
    <x v="55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04.04.05 - Licenças de Softwares"/>
    <n v="180"/>
    <x v="55"/>
    <s v="CP"/>
    <s v="Pagamento COOPERA CERTIFICADORA LTDA"/>
    <s v="Pagamento"/>
    <s v="COOPERA CERTIFICADORA LTDA"/>
    <s v="FAT.10585"/>
    <n v="-180"/>
    <n v="0"/>
    <n v="-78938.05"/>
    <s v="COOPERA CERTIFICADORA LTDA"/>
    <n v="-180"/>
    <n v="180"/>
    <n v="0"/>
    <x v="11"/>
    <x v="0"/>
    <x v="0"/>
    <x v="0"/>
    <s v="2.04.04.05 - Licenças de Softwares"/>
    <x v="0"/>
    <x v="6"/>
    <x v="0"/>
    <s v="COOPERA CERTIFICADORA LTDA - FAT.10585"/>
  </r>
  <r>
    <s v="Jardins"/>
    <x v="56"/>
    <s v="Itaú Centralizadora"/>
    <x v="2"/>
    <s v="não"/>
    <s v="2  SPE's"/>
    <s v="01/02/2024 até 31/05/2024"/>
    <s v="COMPANHIA PROV DE SECURITIZACA"/>
    <s v="18593-7 - Centralizadora"/>
    <n v="0"/>
    <m/>
    <s v="-"/>
    <n v="5"/>
    <x v="56"/>
    <m/>
    <s v="SISPAG CIA PROV SECURIT"/>
    <s v="Extrato Bancário"/>
    <s v="SISPAG CIA PROV SECURIT"/>
    <m/>
    <n v="0"/>
    <n v="5"/>
    <m/>
    <s v="SISPAG CIA PROV SECURIT"/>
    <n v="5"/>
    <n v="5"/>
    <n v="0"/>
    <x v="12"/>
    <x v="0"/>
    <x v="0"/>
    <x v="1"/>
    <s v="-"/>
    <x v="0"/>
    <x v="8"/>
    <x v="2"/>
    <s v="SISPAG CIA PROV SECURIT - "/>
  </r>
  <r>
    <s v="Jardins"/>
    <x v="56"/>
    <s v="Itaú Centralizadora"/>
    <x v="2"/>
    <s v="não"/>
    <s v="2  SPE's"/>
    <s v="01/02/2024 até 31/05/2024"/>
    <s v="COMPANHIA PROV DE SECURITIZACA"/>
    <s v="18593-7 - Centralizadora"/>
    <n v="0"/>
    <m/>
    <s v="-"/>
    <n v="5"/>
    <x v="56"/>
    <m/>
    <s v="TAR MANUT CONTA 10/23"/>
    <s v="Extrato Bancário"/>
    <s v="TAR MANUT CONTA 10/23"/>
    <m/>
    <n v="-5"/>
    <n v="0"/>
    <m/>
    <s v="TAR MANUT CONTA 10/23"/>
    <n v="-5"/>
    <n v="5"/>
    <n v="0"/>
    <x v="12"/>
    <x v="0"/>
    <x v="0"/>
    <x v="1"/>
    <s v="-"/>
    <x v="0"/>
    <x v="8"/>
    <x v="2"/>
    <s v="TAR MANUT CONTA 10/23 - "/>
  </r>
  <r>
    <s v="Jardins"/>
    <x v="57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1 - OBRA JARDINS"/>
    <s v="2.02.03.04 - Assessoria e Consultoria Contábil"/>
    <n v="415.96"/>
    <x v="57"/>
    <s v="CP"/>
    <s v="Adiantamento NOVA CROP - SUPORTE ADMINISTRATIVO LTDA"/>
    <s v="Adiantamento"/>
    <s v="NOVA CROP - SUPORTE ADMINISTRATIVO LTDA"/>
    <s v="NFSE.06336"/>
    <n v="-415.96"/>
    <n v="0"/>
    <n v="-810054.43"/>
    <s v="NOVA CROP - SUPORTE ADMINISTRATIVO LTDA"/>
    <n v="-415.96"/>
    <n v="415.96"/>
    <n v="0"/>
    <x v="12"/>
    <x v="0"/>
    <x v="0"/>
    <x v="0"/>
    <s v="2.02.03.04 - Assessoria e Consultoria Contábil"/>
    <x v="0"/>
    <x v="0"/>
    <x v="0"/>
    <s v="NOVA CROP - SUPORTE ADMINISTRATIVO LTDA - NFSE.06336"/>
  </r>
  <r>
    <s v="Jardins"/>
    <x v="58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x v="58"/>
    <s v="CP"/>
    <s v="Adiantamento PREFEITURA DA CIDADE DE SÃO PAULO - DAMSP"/>
    <s v="Adiantamento"/>
    <s v="PREFEITURA DA CIDADE DE SÃO PAULO - DAMSP"/>
    <s v="DAM.535202024000613"/>
    <n v="-383.8"/>
    <n v="0"/>
    <n v="-81893.149999999994"/>
    <s v="PREFEITURA DA CIDADE DE SÃO PAULO - DAMSP"/>
    <n v="-383.8"/>
    <n v="383.8"/>
    <n v="0"/>
    <x v="12"/>
    <x v="0"/>
    <x v="0"/>
    <x v="0"/>
    <s v="2.11.01.07 - Cartório &amp; Escritura"/>
    <x v="0"/>
    <x v="1"/>
    <x v="1"/>
    <s v="PREFEITURA DA CIDADE DE SÃO PAULO - DAMSP - DAM.535202024000613"/>
  </r>
  <r>
    <s v="Jardins"/>
    <x v="58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x v="58"/>
    <s v="CP"/>
    <s v="Adiantamento PREFEITURA DA CIDADE DE SÃO PAULO - DAMSP"/>
    <s v="Adiantamento"/>
    <s v="PREFEITURA DA CIDADE DE SÃO PAULO - DAMSP"/>
    <s v="DAM.5352024000601"/>
    <n v="-383.8"/>
    <n v="0"/>
    <n v="-81095.399999999994"/>
    <s v="PREFEITURA DA CIDADE DE SÃO PAULO - DAMSP"/>
    <n v="-383.8"/>
    <n v="383.8"/>
    <n v="0"/>
    <x v="12"/>
    <x v="0"/>
    <x v="0"/>
    <x v="0"/>
    <s v="2.11.01.07 - Cartório &amp; Escritura"/>
    <x v="0"/>
    <x v="1"/>
    <x v="1"/>
    <s v="PREFEITURA DA CIDADE DE SÃO PAULO - DAMSP - DAM.5352024000601"/>
  </r>
  <r>
    <s v="Jardins"/>
    <x v="58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x v="58"/>
    <s v="CP"/>
    <s v="Adiantamento PREFEITURA DA CIDADE DE SÃO PAULO - DAMSP"/>
    <s v="Adiantamento"/>
    <s v="PREFEITURA DA CIDADE DE SÃO PAULO - DAMSP"/>
    <s v="DAM.535220024000625"/>
    <n v="-383.8"/>
    <n v="0"/>
    <n v="-86114.95"/>
    <s v="PREFEITURA DA CIDADE DE SÃO PAULO - DAMSP"/>
    <n v="-383.8"/>
    <n v="383.8"/>
    <n v="0"/>
    <x v="12"/>
    <x v="0"/>
    <x v="0"/>
    <x v="0"/>
    <s v="2.11.01.07 - Cartório &amp; Escritura"/>
    <x v="0"/>
    <x v="1"/>
    <x v="1"/>
    <s v="PREFEITURA DA CIDADE DE SÃO PAULO - DAMSP - DAM.535220024000625"/>
  </r>
  <r>
    <s v="Jardins"/>
    <x v="58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x v="58"/>
    <s v="CP"/>
    <s v="Adiantamento PREFEITURA DA CIDADE DE SÃO PAULO - DAMSP"/>
    <s v="Adiantamento"/>
    <s v="PREFEITURA DA CIDADE DE SÃO PAULO - DAMSP"/>
    <s v="DAM.53522024000596"/>
    <n v="-383.8"/>
    <n v="0"/>
    <n v="-87650.15"/>
    <s v="PREFEITURA DA CIDADE DE SÃO PAULO - DAMSP"/>
    <n v="-383.8"/>
    <n v="383.8"/>
    <n v="0"/>
    <x v="12"/>
    <x v="0"/>
    <x v="0"/>
    <x v="0"/>
    <s v="2.11.01.07 - Cartório &amp; Escritura"/>
    <x v="0"/>
    <x v="1"/>
    <x v="1"/>
    <s v="PREFEITURA DA CIDADE DE SÃO PAULO - DAMSP - DAM.53522024000596"/>
  </r>
  <r>
    <s v="Jardins"/>
    <x v="58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x v="58"/>
    <s v="CP"/>
    <s v="Adiantamento PREFEITURA DA CIDADE DE SÃO PAULO - DAMSP"/>
    <s v="Adiantamento"/>
    <s v="PREFEITURA DA CIDADE DE SÃO PAULO - DAMSP"/>
    <s v="DAM.53522024000597"/>
    <n v="-383.8"/>
    <n v="0"/>
    <n v="-88417.75"/>
    <s v="PREFEITURA DA CIDADE DE SÃO PAULO - DAMSP"/>
    <n v="-383.8"/>
    <n v="383.8"/>
    <n v="0"/>
    <x v="12"/>
    <x v="0"/>
    <x v="0"/>
    <x v="0"/>
    <s v="2.11.01.07 - Cartório &amp; Escritura"/>
    <x v="0"/>
    <x v="1"/>
    <x v="1"/>
    <s v="PREFEITURA DA CIDADE DE SÃO PAULO - DAMSP - DAM.53522024000597"/>
  </r>
  <r>
    <s v="Jardins"/>
    <x v="58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x v="58"/>
    <s v="CP"/>
    <s v="Adiantamento PREFEITURA DA CIDADE DE SÃO PAULO - DAMSP"/>
    <s v="Adiantamento"/>
    <s v="PREFEITURA DA CIDADE DE SÃO PAULO - DAMSP"/>
    <s v="DAM.53522024000598"/>
    <n v="-383.8"/>
    <n v="0"/>
    <n v="-81479.199999999997"/>
    <s v="PREFEITURA DA CIDADE DE SÃO PAULO - DAMSP"/>
    <n v="-383.8"/>
    <n v="383.8"/>
    <n v="0"/>
    <x v="12"/>
    <x v="0"/>
    <x v="0"/>
    <x v="0"/>
    <s v="2.11.01.07 - Cartório &amp; Escritura"/>
    <x v="0"/>
    <x v="1"/>
    <x v="1"/>
    <s v="PREFEITURA DA CIDADE DE SÃO PAULO - DAMSP - DAM.53522024000598"/>
  </r>
  <r>
    <s v="Jardins"/>
    <x v="58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x v="58"/>
    <s v="CP"/>
    <s v="Adiantamento PREFEITURA DA CIDADE DE SÃO PAULO - DAMSP"/>
    <s v="Adiantamento"/>
    <s v="PREFEITURA DA CIDADE DE SÃO PAULO - DAMSP"/>
    <s v="DAM.53522024000600"/>
    <n v="-383.8"/>
    <n v="0"/>
    <n v="-88033.95"/>
    <s v="PREFEITURA DA CIDADE DE SÃO PAULO - DAMSP"/>
    <n v="-383.8"/>
    <n v="383.8"/>
    <n v="0"/>
    <x v="12"/>
    <x v="0"/>
    <x v="0"/>
    <x v="0"/>
    <s v="2.11.01.07 - Cartório &amp; Escritura"/>
    <x v="0"/>
    <x v="1"/>
    <x v="1"/>
    <s v="PREFEITURA DA CIDADE DE SÃO PAULO - DAMSP - DAM.53522024000600"/>
  </r>
  <r>
    <s v="Jardins"/>
    <x v="58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x v="58"/>
    <s v="CP"/>
    <s v="Adiantamento PREFEITURA DA CIDADE DE SÃO PAULO - DAMSP"/>
    <s v="Adiantamento"/>
    <s v="PREFEITURA DA CIDADE DE SÃO PAULO - DAMSP"/>
    <s v="DAM.53522024000602"/>
    <n v="-383.8"/>
    <n v="0"/>
    <n v="-86882.55"/>
    <s v="PREFEITURA DA CIDADE DE SÃO PAULO - DAMSP"/>
    <n v="-383.8"/>
    <n v="383.8"/>
    <n v="0"/>
    <x v="12"/>
    <x v="0"/>
    <x v="0"/>
    <x v="0"/>
    <s v="2.11.01.07 - Cartório &amp; Escritura"/>
    <x v="0"/>
    <x v="1"/>
    <x v="1"/>
    <s v="PREFEITURA DA CIDADE DE SÃO PAULO - DAMSP - DAM.53522024000602"/>
  </r>
  <r>
    <s v="Jardins"/>
    <x v="58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x v="58"/>
    <s v="CP"/>
    <s v="Adiantamento PREFEITURA DA CIDADE DE SÃO PAULO - DAMSP"/>
    <s v="Adiantamento"/>
    <s v="PREFEITURA DA CIDADE DE SÃO PAULO - DAMSP"/>
    <s v="DAM.53522024000604"/>
    <n v="-383.8"/>
    <n v="0"/>
    <n v="-83428.350000000006"/>
    <s v="PREFEITURA DA CIDADE DE SÃO PAULO - DAMSP"/>
    <n v="-383.8"/>
    <n v="383.8"/>
    <n v="0"/>
    <x v="12"/>
    <x v="0"/>
    <x v="0"/>
    <x v="0"/>
    <s v="2.11.01.07 - Cartório &amp; Escritura"/>
    <x v="0"/>
    <x v="1"/>
    <x v="1"/>
    <s v="PREFEITURA DA CIDADE DE SÃO PAULO - DAMSP - DAM.53522024000604"/>
  </r>
  <r>
    <s v="Jardins"/>
    <x v="58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x v="58"/>
    <s v="CP"/>
    <s v="Adiantamento PREFEITURA DA CIDADE DE SÃO PAULO - DAMSP"/>
    <s v="Adiantamento"/>
    <s v="PREFEITURA DA CIDADE DE SÃO PAULO - DAMSP"/>
    <s v="DAM.53522024000605"/>
    <n v="-383.8"/>
    <n v="0"/>
    <n v="-85347.35"/>
    <s v="PREFEITURA DA CIDADE DE SÃO PAULO - DAMSP"/>
    <n v="-383.8"/>
    <n v="383.8"/>
    <n v="0"/>
    <x v="12"/>
    <x v="0"/>
    <x v="0"/>
    <x v="0"/>
    <s v="2.11.01.07 - Cartório &amp; Escritura"/>
    <x v="0"/>
    <x v="1"/>
    <x v="1"/>
    <s v="PREFEITURA DA CIDADE DE SÃO PAULO - DAMSP - DAM.53522024000605"/>
  </r>
  <r>
    <s v="Jardins"/>
    <x v="58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x v="58"/>
    <s v="CP"/>
    <s v="Adiantamento PREFEITURA DA CIDADE DE SÃO PAULO - DAMSP"/>
    <s v="Adiantamento"/>
    <s v="PREFEITURA DA CIDADE DE SÃO PAULO - DAMSP"/>
    <s v="DAM.53522024000606"/>
    <n v="-383.8"/>
    <n v="0"/>
    <n v="-88801.55"/>
    <s v="PREFEITURA DA CIDADE DE SÃO PAULO - DAMSP"/>
    <n v="-383.8"/>
    <n v="383.8"/>
    <n v="0"/>
    <x v="12"/>
    <x v="0"/>
    <x v="0"/>
    <x v="0"/>
    <s v="2.11.01.07 - Cartório &amp; Escritura"/>
    <x v="0"/>
    <x v="1"/>
    <x v="1"/>
    <s v="PREFEITURA DA CIDADE DE SÃO PAULO - DAMSP - DAM.53522024000606"/>
  </r>
  <r>
    <s v="Jardins"/>
    <x v="58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x v="58"/>
    <s v="CP"/>
    <s v="Adiantamento PREFEITURA DA CIDADE DE SÃO PAULO - DAMSP"/>
    <s v="Adiantamento"/>
    <s v="PREFEITURA DA CIDADE DE SÃO PAULO - DAMSP"/>
    <s v="DAM.53522024000608"/>
    <n v="-383.8"/>
    <n v="0"/>
    <n v="-87266.35"/>
    <s v="PREFEITURA DA CIDADE DE SÃO PAULO - DAMSP"/>
    <n v="-383.8"/>
    <n v="383.8"/>
    <n v="0"/>
    <x v="12"/>
    <x v="0"/>
    <x v="0"/>
    <x v="0"/>
    <s v="2.11.01.07 - Cartório &amp; Escritura"/>
    <x v="0"/>
    <x v="1"/>
    <x v="1"/>
    <s v="PREFEITURA DA CIDADE DE SÃO PAULO - DAMSP - DAM.53522024000608"/>
  </r>
  <r>
    <s v="Jardins"/>
    <x v="58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x v="58"/>
    <s v="CP"/>
    <s v="Adiantamento PREFEITURA DA CIDADE DE SÃO PAULO - DAMSP"/>
    <s v="Adiantamento"/>
    <s v="PREFEITURA DA CIDADE DE SÃO PAULO - DAMSP"/>
    <s v="DAM.53522024000609"/>
    <n v="-383.8"/>
    <n v="0"/>
    <n v="-89185.35"/>
    <s v="PREFEITURA DA CIDADE DE SÃO PAULO - DAMSP"/>
    <n v="-383.8"/>
    <n v="383.8"/>
    <n v="0"/>
    <x v="12"/>
    <x v="0"/>
    <x v="0"/>
    <x v="0"/>
    <s v="2.11.01.07 - Cartório &amp; Escritura"/>
    <x v="0"/>
    <x v="1"/>
    <x v="1"/>
    <s v="PREFEITURA DA CIDADE DE SÃO PAULO - DAMSP - DAM.53522024000609"/>
  </r>
  <r>
    <s v="Jardins"/>
    <x v="58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x v="58"/>
    <s v="CP"/>
    <s v="Adiantamento PREFEITURA DA CIDADE DE SÃO PAULO - DAMSP"/>
    <s v="Adiantamento"/>
    <s v="PREFEITURA DA CIDADE DE SÃO PAULO - DAMSP"/>
    <s v="DAM.53522024000611"/>
    <n v="-383.8"/>
    <n v="0"/>
    <n v="-83812.149999999994"/>
    <s v="PREFEITURA DA CIDADE DE SÃO PAULO - DAMSP"/>
    <n v="-383.8"/>
    <n v="383.8"/>
    <n v="0"/>
    <x v="12"/>
    <x v="0"/>
    <x v="0"/>
    <x v="0"/>
    <s v="2.11.01.07 - Cartório &amp; Escritura"/>
    <x v="0"/>
    <x v="1"/>
    <x v="1"/>
    <s v="PREFEITURA DA CIDADE DE SÃO PAULO - DAMSP - DAM.53522024000611"/>
  </r>
  <r>
    <s v="Jardins"/>
    <x v="58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x v="58"/>
    <s v="CP"/>
    <s v="Adiantamento PREFEITURA DA CIDADE DE SÃO PAULO - DAMSP"/>
    <s v="Adiantamento"/>
    <s v="PREFEITURA DA CIDADE DE SÃO PAULO - DAMSP"/>
    <s v="DAM.53522024000614"/>
    <n v="-383.8"/>
    <n v="0"/>
    <n v="-84195.95"/>
    <s v="PREFEITURA DA CIDADE DE SÃO PAULO - DAMSP"/>
    <n v="-383.8"/>
    <n v="383.8"/>
    <n v="0"/>
    <x v="12"/>
    <x v="0"/>
    <x v="0"/>
    <x v="0"/>
    <s v="2.11.01.07 - Cartório &amp; Escritura"/>
    <x v="0"/>
    <x v="1"/>
    <x v="1"/>
    <s v="PREFEITURA DA CIDADE DE SÃO PAULO - DAMSP - DAM.53522024000614"/>
  </r>
  <r>
    <s v="Jardins"/>
    <x v="58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x v="58"/>
    <s v="CP"/>
    <s v="Adiantamento PREFEITURA DA CIDADE DE SÃO PAULO - DAMSP"/>
    <s v="Adiantamento"/>
    <s v="PREFEITURA DA CIDADE DE SÃO PAULO - DAMSP"/>
    <s v="DAM.53522024000615"/>
    <n v="-383.8"/>
    <n v="0"/>
    <n v="-86498.75"/>
    <s v="PREFEITURA DA CIDADE DE SÃO PAULO - DAMSP"/>
    <n v="-383.8"/>
    <n v="383.8"/>
    <n v="0"/>
    <x v="12"/>
    <x v="0"/>
    <x v="0"/>
    <x v="0"/>
    <s v="2.11.01.07 - Cartório &amp; Escritura"/>
    <x v="0"/>
    <x v="1"/>
    <x v="1"/>
    <s v="PREFEITURA DA CIDADE DE SÃO PAULO - DAMSP - DAM.53522024000615"/>
  </r>
  <r>
    <s v="Jardins"/>
    <x v="58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x v="58"/>
    <s v="CP"/>
    <s v="Adiantamento PREFEITURA DA CIDADE DE SÃO PAULO - DAMSP"/>
    <s v="Adiantamento"/>
    <s v="PREFEITURA DA CIDADE DE SÃO PAULO - DAMSP"/>
    <s v="DAM.53522024000619"/>
    <n v="-383.8"/>
    <n v="0"/>
    <n v="-82276.95"/>
    <s v="PREFEITURA DA CIDADE DE SÃO PAULO - DAMSP"/>
    <n v="-383.8"/>
    <n v="383.8"/>
    <n v="0"/>
    <x v="12"/>
    <x v="0"/>
    <x v="0"/>
    <x v="0"/>
    <s v="2.11.01.07 - Cartório &amp; Escritura"/>
    <x v="0"/>
    <x v="1"/>
    <x v="1"/>
    <s v="PREFEITURA DA CIDADE DE SÃO PAULO - DAMSP - DAM.53522024000619"/>
  </r>
  <r>
    <s v="Jardins"/>
    <x v="58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x v="58"/>
    <s v="CP"/>
    <s v="Adiantamento PREFEITURA DA CIDADE DE SÃO PAULO - DAMSP"/>
    <s v="Adiantamento"/>
    <s v="PREFEITURA DA CIDADE DE SÃO PAULO - DAMSP"/>
    <s v="DAM.53522024000620"/>
    <n v="-383.8"/>
    <n v="0"/>
    <n v="-82660.75"/>
    <s v="PREFEITURA DA CIDADE DE SÃO PAULO - DAMSP"/>
    <n v="-383.8"/>
    <n v="383.8"/>
    <n v="0"/>
    <x v="12"/>
    <x v="0"/>
    <x v="0"/>
    <x v="0"/>
    <s v="2.11.01.07 - Cartório &amp; Escritura"/>
    <x v="0"/>
    <x v="1"/>
    <x v="1"/>
    <s v="PREFEITURA DA CIDADE DE SÃO PAULO - DAMSP - DAM.53522024000620"/>
  </r>
  <r>
    <s v="Jardins"/>
    <x v="58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x v="58"/>
    <s v="CP"/>
    <s v="Adiantamento PREFEITURA DA CIDADE DE SÃO PAULO - DAMSP"/>
    <s v="Adiantamento"/>
    <s v="PREFEITURA DA CIDADE DE SÃO PAULO - DAMSP"/>
    <s v="DAM.53522024000621"/>
    <n v="-383.8"/>
    <n v="0"/>
    <n v="-84579.75"/>
    <s v="PREFEITURA DA CIDADE DE SÃO PAULO - DAMSP"/>
    <n v="-383.8"/>
    <n v="383.8"/>
    <n v="0"/>
    <x v="12"/>
    <x v="0"/>
    <x v="0"/>
    <x v="0"/>
    <s v="2.11.01.07 - Cartório &amp; Escritura"/>
    <x v="0"/>
    <x v="1"/>
    <x v="1"/>
    <s v="PREFEITURA DA CIDADE DE SÃO PAULO - DAMSP - DAM.53522024000621"/>
  </r>
  <r>
    <s v="Jardins"/>
    <x v="58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x v="58"/>
    <s v="CP"/>
    <s v="Adiantamento PREFEITURA DA CIDADE DE SÃO PAULO - DAMSP"/>
    <s v="Adiantamento"/>
    <s v="PREFEITURA DA CIDADE DE SÃO PAULO - DAMSP"/>
    <s v="DAM.53522024000623"/>
    <n v="-383.8"/>
    <n v="0"/>
    <n v="-83044.55"/>
    <s v="PREFEITURA DA CIDADE DE SÃO PAULO - DAMSP"/>
    <n v="-383.8"/>
    <n v="383.8"/>
    <n v="0"/>
    <x v="12"/>
    <x v="0"/>
    <x v="0"/>
    <x v="0"/>
    <s v="2.11.01.07 - Cartório &amp; Escritura"/>
    <x v="0"/>
    <x v="1"/>
    <x v="1"/>
    <s v="PREFEITURA DA CIDADE DE SÃO PAULO - DAMSP - DAM.53522024000623"/>
  </r>
  <r>
    <s v="Jardins"/>
    <x v="58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x v="58"/>
    <s v="CP"/>
    <s v="Adiantamento PREFEITURA DA CIDADE DE SÃO PAULO - DAMSP"/>
    <s v="Adiantamento"/>
    <s v="PREFEITURA DA CIDADE DE SÃO PAULO - DAMSP"/>
    <s v="DAM.53522024000626"/>
    <n v="-383.8"/>
    <n v="0"/>
    <n v="-79352"/>
    <s v="PREFEITURA DA CIDADE DE SÃO PAULO - DAMSP"/>
    <n v="-383.8"/>
    <n v="383.8"/>
    <n v="0"/>
    <x v="12"/>
    <x v="0"/>
    <x v="0"/>
    <x v="0"/>
    <s v="2.11.01.07 - Cartório &amp; Escritura"/>
    <x v="0"/>
    <x v="1"/>
    <x v="1"/>
    <s v="PREFEITURA DA CIDADE DE SÃO PAULO - DAMSP - DAM.53522024000626"/>
  </r>
  <r>
    <s v="Jardins"/>
    <x v="58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x v="58"/>
    <s v="CP"/>
    <s v="Adiantamento PREFEITURA DA CIDADE DE SÃO PAULO - DAMSP"/>
    <s v="Adiantamento"/>
    <s v="PREFEITURA DA CIDADE DE SÃO PAULO - DAMSP"/>
    <s v="DAM.53522024000627"/>
    <n v="-383.8"/>
    <n v="0"/>
    <n v="-85731.15"/>
    <s v="PREFEITURA DA CIDADE DE SÃO PAULO - DAMSP"/>
    <n v="-383.8"/>
    <n v="383.8"/>
    <n v="0"/>
    <x v="12"/>
    <x v="0"/>
    <x v="0"/>
    <x v="0"/>
    <s v="2.11.01.07 - Cartório &amp; Escritura"/>
    <x v="0"/>
    <x v="1"/>
    <x v="1"/>
    <s v="PREFEITURA DA CIDADE DE SÃO PAULO - DAMSP - DAM.53522024000627"/>
  </r>
  <r>
    <s v="Jardins"/>
    <x v="58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x v="58"/>
    <s v="CP"/>
    <s v="Adiantamento PREFEITURA DA CIDADE DE SÃO PAULO - DAMSP"/>
    <s v="Adiantamento"/>
    <s v="PREFEITURA DA CIDADE DE SÃO PAULO - DAMSP"/>
    <s v="DAM.602720240003035-0"/>
    <n v="-383.8"/>
    <n v="0"/>
    <n v="-89952.95"/>
    <s v="PREFEITURA DA CIDADE DE SÃO PAULO - DAMSP"/>
    <n v="-383.8"/>
    <n v="383.8"/>
    <n v="0"/>
    <x v="12"/>
    <x v="0"/>
    <x v="0"/>
    <x v="0"/>
    <s v="2.11.01.07 - Cartório &amp; Escritura"/>
    <x v="0"/>
    <x v="1"/>
    <x v="1"/>
    <s v="PREFEITURA DA CIDADE DE SÃO PAULO - DAMSP - DAM.602720240003035-0"/>
  </r>
  <r>
    <s v="Jardins"/>
    <x v="58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x v="58"/>
    <s v="CP"/>
    <s v="Adiantamento PREFEITURA DA CIDADE DE SÃO PAULO - DAMSP"/>
    <s v="Adiantamento"/>
    <s v="PREFEITURA DA CIDADE DE SÃO PAULO - DAMSP"/>
    <s v="DAM.602720240003042-2"/>
    <n v="-383.8"/>
    <n v="0"/>
    <n v="-84963.55"/>
    <s v="PREFEITURA DA CIDADE DE SÃO PAULO - DAMSP"/>
    <n v="-383.8"/>
    <n v="383.8"/>
    <n v="0"/>
    <x v="12"/>
    <x v="0"/>
    <x v="0"/>
    <x v="0"/>
    <s v="2.11.01.07 - Cartório &amp; Escritura"/>
    <x v="0"/>
    <x v="1"/>
    <x v="1"/>
    <s v="PREFEITURA DA CIDADE DE SÃO PAULO - DAMSP - DAM.602720240003042-2"/>
  </r>
  <r>
    <s v="Jardins"/>
    <x v="58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x v="58"/>
    <s v="CP"/>
    <s v="Adiantamento PREFEITURA DA CIDADE DE SÃO PAULO - DAMSP"/>
    <s v="Adiantamento"/>
    <s v="PREFEITURA DA CIDADE DE SÃO PAULO - DAMSP"/>
    <s v="DAM.602720240003056-2"/>
    <n v="-383.8"/>
    <n v="0"/>
    <n v="-80711.600000000006"/>
    <s v="PREFEITURA DA CIDADE DE SÃO PAULO - DAMSP"/>
    <n v="-383.8"/>
    <n v="383.8"/>
    <n v="0"/>
    <x v="12"/>
    <x v="0"/>
    <x v="0"/>
    <x v="0"/>
    <s v="2.11.01.07 - Cartório &amp; Escritura"/>
    <x v="0"/>
    <x v="1"/>
    <x v="1"/>
    <s v="PREFEITURA DA CIDADE DE SÃO PAULO - DAMSP - DAM.602720240003056-2"/>
  </r>
  <r>
    <s v="Jardins"/>
    <x v="58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x v="58"/>
    <s v="CP"/>
    <s v="Adiantamento PREFEITURA DA CIDADE DE SÃO PAULO - DAMSP"/>
    <s v="Adiantamento"/>
    <s v="PREFEITURA DA CIDADE DE SÃO PAULO - DAMSP"/>
    <s v="DAM.602720240003060-0"/>
    <n v="-383.8"/>
    <n v="0"/>
    <n v="-89569.15"/>
    <s v="PREFEITURA DA CIDADE DE SÃO PAULO - DAMSP"/>
    <n v="-383.8"/>
    <n v="383.8"/>
    <n v="0"/>
    <x v="12"/>
    <x v="0"/>
    <x v="0"/>
    <x v="0"/>
    <s v="2.11.01.07 - Cartório &amp; Escritura"/>
    <x v="0"/>
    <x v="1"/>
    <x v="1"/>
    <s v="PREFEITURA DA CIDADE DE SÃO PAULO - DAMSP - DAM.602720240003060-0"/>
  </r>
  <r>
    <s v="Jardins"/>
    <x v="58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2.07 - Taxas Municipalidade"/>
    <n v="30.15"/>
    <x v="58"/>
    <s v="CP"/>
    <s v="Adiantamento SABESP-COMPANHIA DE SANEAMENTO BASICO DO ESTADO DE SAO PAULO."/>
    <s v="Adiantamento"/>
    <s v="SABESP-COMPANHIA DE SANEAMENTO BASICO DO ESTADO DE SAO PAULO."/>
    <s v="FAT.2024597016"/>
    <n v="-30.15"/>
    <n v="0"/>
    <n v="-81509.350000000006"/>
    <s v="SABESP-COMPANHIA DE SANEAMENTO BASICO DO ESTADO DE SAO PAULO."/>
    <n v="-30.15"/>
    <n v="30.15"/>
    <n v="0"/>
    <x v="12"/>
    <x v="0"/>
    <x v="0"/>
    <x v="0"/>
    <s v="2.11.02.07 - Taxas Municipalidade"/>
    <x v="0"/>
    <x v="4"/>
    <x v="4"/>
    <s v="SABESP-COMPANHIA DE SANEAMENTO BASICO DO ESTADO DE SAO PAULO. - FAT.2024597016"/>
  </r>
  <r>
    <s v="Jardins"/>
    <x v="58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2.07 - Taxas Municipalidade"/>
    <n v="30.15"/>
    <x v="58"/>
    <s v="CP"/>
    <s v="Adiantamento SABESP-COMPANHIA DE SANEAMENTO BASICO DO ESTADO DE SAO PAULO."/>
    <s v="Adiantamento"/>
    <s v="SABESP-COMPANHIA DE SANEAMENTO BASICO DO ESTADO DE SAO PAULO."/>
    <s v="FAT.2024597050"/>
    <n v="-30.15"/>
    <n v="0"/>
    <n v="-78968.2"/>
    <s v="SABESP-COMPANHIA DE SANEAMENTO BASICO DO ESTADO DE SAO PAULO."/>
    <n v="-30.15"/>
    <n v="30.15"/>
    <n v="0"/>
    <x v="12"/>
    <x v="0"/>
    <x v="0"/>
    <x v="0"/>
    <s v="2.11.02.07 - Taxas Municipalidade"/>
    <x v="0"/>
    <x v="4"/>
    <x v="4"/>
    <s v="SABESP-COMPANHIA DE SANEAMENTO BASICO DO ESTADO DE SAO PAULO. - FAT.2024597050"/>
  </r>
  <r>
    <s v="Jardins"/>
    <x v="58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2.07 - Taxas Municipalidade"/>
    <n v="975.8"/>
    <x v="58"/>
    <s v="CP"/>
    <s v="Adiantamento SABESP-COMPANHIA DE SANEAMENTO BASICO DO ESTADO DE SAO PAULO."/>
    <s v="Adiantamento"/>
    <s v="SABESP-COMPANHIA DE SANEAMENTO BASICO DO ESTADO DE SAO PAULO."/>
    <s v="FAT.2024597112"/>
    <n v="-975.8"/>
    <n v="0"/>
    <n v="-80327.8"/>
    <s v="SABESP-COMPANHIA DE SANEAMENTO BASICO DO ESTADO DE SAO PAULO."/>
    <n v="-975.8"/>
    <n v="975.8"/>
    <n v="0"/>
    <x v="12"/>
    <x v="0"/>
    <x v="0"/>
    <x v="0"/>
    <s v="2.11.02.07 - Taxas Municipalidade"/>
    <x v="0"/>
    <x v="4"/>
    <x v="4"/>
    <s v="SABESP-COMPANHIA DE SANEAMENTO BASICO DO ESTADO DE SAO PAULO. - FAT.2024597112"/>
  </r>
  <r>
    <s v="Jardins"/>
    <x v="59"/>
    <s v="Bradesco"/>
    <x v="1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74.95"/>
    <x v="59"/>
    <s v="BC"/>
    <s v="Pagamento TARIFA MANUTENCAO C/C TAR.MANUT.C/C"/>
    <s v="Pagamento"/>
    <s v="TARIFA MANUTENCAO C/C TAR.MANUT.C/C"/>
    <s v="TAR.080224"/>
    <n v="-74.95"/>
    <n v="0"/>
    <n v="846.16"/>
    <s v="TARIFA MANUTENCAO C/C TAR.MANUT.C/C"/>
    <n v="-74.95"/>
    <n v="74.95"/>
    <n v="0"/>
    <x v="12"/>
    <x v="0"/>
    <x v="0"/>
    <x v="0"/>
    <s v="2.20.01.07 - Tarifas Bancarias"/>
    <x v="0"/>
    <x v="8"/>
    <x v="2"/>
    <s v="TARIFA MANUTENCAO C/C TAR.MANUT.C/C - TAR.080224"/>
  </r>
  <r>
    <s v="Jardins"/>
    <x v="60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5000"/>
    <x v="60"/>
    <s v="CP"/>
    <s v="Adiantamento CLEYDE MALUF ALVES"/>
    <s v="Adiantamento"/>
    <s v="CLEYDE MALUF ALVES"/>
    <s v="CT.ALUGUEL 1"/>
    <n v="-15000"/>
    <n v="0"/>
    <n v="-825054.43"/>
    <s v="CLEYDE MALUF ALVES"/>
    <n v="-15000"/>
    <n v="15000"/>
    <n v="0"/>
    <x v="12"/>
    <x v="0"/>
    <x v="0"/>
    <x v="0"/>
    <s v="2.11.01.04 - Aluguel"/>
    <x v="0"/>
    <x v="4"/>
    <x v="4"/>
    <s v="CLEYDE MALUF ALVES - CT.ALUGUEL 1"/>
  </r>
  <r>
    <s v="Jardins"/>
    <x v="60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3.01.29 - Plotagem"/>
    <n v="147.24"/>
    <x v="60"/>
    <s v="CP"/>
    <s v="Adiantamento DAVINCI BUREAU DE IMPRESSOES LTDA"/>
    <s v="Adiantamento"/>
    <s v="DAVINCI BUREAU DE IMPRESSOES LTDA"/>
    <s v="NFSE.0089199"/>
    <n v="-147.24"/>
    <n v="0"/>
    <n v="-90100.19"/>
    <s v="DAVINCI BUREAU DE IMPRESSOES LTDA"/>
    <n v="-147.24"/>
    <n v="147.24"/>
    <n v="0"/>
    <x v="12"/>
    <x v="0"/>
    <x v="0"/>
    <x v="0"/>
    <s v="2.13.01.29 - Plotagem"/>
    <x v="0"/>
    <x v="10"/>
    <x v="1"/>
    <s v="DAVINCI BUREAU DE IMPRESSOES LTDA - NFSE.0089199"/>
  </r>
  <r>
    <s v="Jardins"/>
    <x v="60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000"/>
    <x v="60"/>
    <s v="CP"/>
    <s v="Adiantamento ELIANE MALUF ALVES DE LOZIER"/>
    <s v="Adiantamento"/>
    <s v="ELIANE MALUF ALVES DE LOZIER"/>
    <s v="CT.ALUGUEL2"/>
    <n v="-10000"/>
    <n v="0"/>
    <n v="-835054.43"/>
    <s v="ELIANE MALUF ALVES DE LOZIER"/>
    <n v="-10000"/>
    <n v="10000"/>
    <n v="0"/>
    <x v="12"/>
    <x v="0"/>
    <x v="0"/>
    <x v="0"/>
    <s v="2.11.01.04 - Aluguel"/>
    <x v="0"/>
    <x v="4"/>
    <x v="4"/>
    <s v="ELIANE MALUF ALVES DE LOZIER - CT.ALUGUEL2"/>
  </r>
  <r>
    <s v="Jardins"/>
    <x v="60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x v="60"/>
    <s v="CP"/>
    <s v="Adiantamento MIRNA MARIA PEDRO"/>
    <s v="Adiantamento"/>
    <s v="MIRNA MARIA PEDRO"/>
    <s v="CT.ITU 1478"/>
    <n v="-2500"/>
    <n v="0"/>
    <n v="-837554.43"/>
    <s v="MIRNA MARIA PEDRO"/>
    <n v="-2500"/>
    <n v="2500"/>
    <n v="0"/>
    <x v="12"/>
    <x v="0"/>
    <x v="0"/>
    <x v="0"/>
    <s v="2.11.01.01 - Terrenista"/>
    <x v="0"/>
    <x v="5"/>
    <x v="4"/>
    <s v="MIRNA MARIA PEDRO - CT.ITU 1478"/>
  </r>
  <r>
    <s v="Jardins"/>
    <x v="60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x v="60"/>
    <s v="CP"/>
    <s v="Adiantamento MIRNA MARIA PEDRO"/>
    <s v="Adiantamento"/>
    <s v="MIRNA MARIA PEDRO"/>
    <s v="CT.ITU 1478"/>
    <n v="-2500"/>
    <n v="0"/>
    <n v="-840054.43"/>
    <s v="MIRNA MARIA PEDRO"/>
    <n v="-2500"/>
    <n v="2500"/>
    <n v="0"/>
    <x v="12"/>
    <x v="0"/>
    <x v="0"/>
    <x v="0"/>
    <s v="2.11.01.01 - Terrenista"/>
    <x v="0"/>
    <x v="5"/>
    <x v="4"/>
    <s v="MIRNA MARIA PEDRO - CT.ITU 1478"/>
  </r>
  <r>
    <s v="Jardins"/>
    <x v="60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x v="60"/>
    <s v="CP"/>
    <s v="Adiantamento MIRNA MARIA PEDRO"/>
    <s v="Adiantamento"/>
    <s v="MIRNA MARIA PEDRO"/>
    <s v="CT.ITU 1478"/>
    <n v="-2500"/>
    <n v="0"/>
    <n v="-842554.43"/>
    <s v="MIRNA MARIA PEDRO"/>
    <n v="-2500"/>
    <n v="2500"/>
    <n v="0"/>
    <x v="12"/>
    <x v="0"/>
    <x v="0"/>
    <x v="0"/>
    <s v="2.11.01.01 - Terrenista"/>
    <x v="0"/>
    <x v="5"/>
    <x v="4"/>
    <s v="MIRNA MARIA PEDRO - CT.ITU 1478"/>
  </r>
  <r>
    <s v="Jardins"/>
    <x v="60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2500"/>
    <x v="60"/>
    <s v="CP"/>
    <s v="Adiantamento MIRNA MARIA PEDRO"/>
    <s v="Adiantamento"/>
    <s v="MIRNA MARIA PEDRO"/>
    <s v="CT.ITU 1478"/>
    <n v="-2500"/>
    <n v="0"/>
    <n v="-845054.43"/>
    <s v="MIRNA MARIA PEDRO"/>
    <n v="-2500"/>
    <n v="2500"/>
    <n v="0"/>
    <x v="12"/>
    <x v="0"/>
    <x v="0"/>
    <x v="0"/>
    <s v="2.11.01.01 - Terrenista"/>
    <x v="0"/>
    <x v="5"/>
    <x v="4"/>
    <s v="MIRNA MARIA PEDRO - CT.ITU 1478"/>
  </r>
  <r>
    <s v="Jardins"/>
    <x v="61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1.01.07 - Cartório &amp; Escritura"/>
    <n v="383.8"/>
    <x v="61"/>
    <s v="CP"/>
    <s v="Pagamento PREFEITURA DA CIDADE DE SÃO PAULO - DAMSP"/>
    <s v="Pagamento"/>
    <s v="PREFEITURA DA CIDADE DE SÃO PAULO - DAMSP"/>
    <s v="DAM.CLARICE"/>
    <n v="-383.8"/>
    <n v="0"/>
    <n v="-90483.99"/>
    <s v="PREFEITURA DA CIDADE DE SÃO PAULO - DAMSP"/>
    <n v="-383.8"/>
    <n v="383.8"/>
    <n v="0"/>
    <x v="12"/>
    <x v="0"/>
    <x v="0"/>
    <x v="0"/>
    <s v="2.11.01.07 - Cartório &amp; Escritura"/>
    <x v="0"/>
    <x v="1"/>
    <x v="1"/>
    <s v="PREFEITURA DA CIDADE DE SÃO PAULO - DAMSP - DAM.CLARICE"/>
  </r>
  <r>
    <s v="Jardins"/>
    <x v="62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3.01.23 - Coordenação e Compatibilização"/>
    <n v="8750"/>
    <x v="62"/>
    <s v="CP"/>
    <s v="Adiantamento ESTUDIO FAVO ARQUITETURA LTDA"/>
    <s v="Adiantamento"/>
    <s v="ESTUDIO FAVO ARQUITETURA LTDA"/>
    <s v="NFSE.001172"/>
    <n v="-8750"/>
    <n v="0"/>
    <n v="-108172.14"/>
    <s v="ESTUDIO FAVO ARQUITETURA LTDA"/>
    <n v="-8750"/>
    <n v="8750"/>
    <n v="0"/>
    <x v="12"/>
    <x v="0"/>
    <x v="0"/>
    <x v="0"/>
    <s v="2.13.01.23 - Coordenação e Compatibilização"/>
    <x v="0"/>
    <x v="10"/>
    <x v="1"/>
    <s v="ESTUDIO FAVO ARQUITETURA LTDA - NFSE.001172"/>
  </r>
  <r>
    <s v="Jardins"/>
    <x v="62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01.01.11 - IPTU Novos Terrenos"/>
    <n v="8938.15"/>
    <x v="62"/>
    <s v="CP"/>
    <s v="Pagamento PREFEITURA DA CIDADE DE SÃO PAULO - DAMSP"/>
    <s v="Pagamento"/>
    <s v="PREFEITURA DA CIDADE DE SÃO PAULO - DAMSP"/>
    <s v="DARM.IPTU JAU 1584"/>
    <n v="-8938.15"/>
    <n v="0"/>
    <n v="-99422.14"/>
    <s v="PREFEITURA DA CIDADE DE SÃO PAULO - DAMSP"/>
    <n v="-8938.15"/>
    <n v="8938.15"/>
    <n v="0"/>
    <x v="12"/>
    <x v="0"/>
    <x v="0"/>
    <x v="0"/>
    <s v="2.01.01.11 - IPTU Novos Terrenos"/>
    <x v="0"/>
    <x v="13"/>
    <x v="4"/>
    <s v="PREFEITURA DA CIDADE DE SÃO PAULO - DAMSP - DARM.IPTU JAU 1584"/>
  </r>
  <r>
    <s v="Jardins"/>
    <x v="63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451"/>
    <x v="63"/>
    <s v="CP"/>
    <s v="Pagamento CLEYDE MALUF ALVES"/>
    <s v="Pagamento"/>
    <s v="CLEYDE MALUF ALVES"/>
    <s v="CT.ALUGUEL 1"/>
    <n v="-451"/>
    <n v="0"/>
    <n v="-845921.39"/>
    <s v="CLEYDE MALUF ALVES"/>
    <n v="-451"/>
    <n v="451"/>
    <n v="0"/>
    <x v="13"/>
    <x v="0"/>
    <x v="0"/>
    <x v="0"/>
    <s v="2.11.01.04 - Aluguel"/>
    <x v="0"/>
    <x v="4"/>
    <x v="4"/>
    <s v="CLEYDE MALUF ALVES - CT.ALUGUEL 1"/>
  </r>
  <r>
    <s v="Jardins"/>
    <x v="63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451"/>
    <x v="63"/>
    <s v="CP"/>
    <s v="Pagamento ELIANE MALUF ALVES DE LOZIER"/>
    <s v="Pagamento"/>
    <s v="ELIANE MALUF ALVES DE LOZIER"/>
    <s v="CT.ALUGUEL2"/>
    <n v="-451"/>
    <n v="0"/>
    <n v="-846372.39"/>
    <s v="ELIANE MALUF ALVES DE LOZIER"/>
    <n v="-451"/>
    <n v="451"/>
    <n v="0"/>
    <x v="13"/>
    <x v="0"/>
    <x v="0"/>
    <x v="0"/>
    <s v="2.11.01.04 - Aluguel"/>
    <x v="0"/>
    <x v="4"/>
    <x v="4"/>
    <s v="ELIANE MALUF ALVES DE LOZIER - CT.ALUGUEL2"/>
  </r>
  <r>
    <s v="Jardins"/>
    <x v="63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1 - OBRA JARDINS"/>
    <s v="2.02.03.04 - Assessoria e Consultoria Contábil"/>
    <n v="415.96"/>
    <x v="63"/>
    <s v="CP"/>
    <s v="Pagamento NOVA CROP - SUPORTE ADMINISTRATIVO LTDA"/>
    <s v="Pagamento"/>
    <s v="NOVA CROP - SUPORTE ADMINISTRATIVO LTDA"/>
    <s v="NFSE.006564"/>
    <n v="-415.96"/>
    <n v="0"/>
    <n v="-845470.39"/>
    <s v="NOVA CROP - SUPORTE ADMINISTRATIVO LTDA"/>
    <n v="-415.96"/>
    <n v="415.96"/>
    <n v="0"/>
    <x v="13"/>
    <x v="0"/>
    <x v="0"/>
    <x v="0"/>
    <s v="2.02.03.04 - Assessoria e Consultoria Contábil"/>
    <x v="0"/>
    <x v="0"/>
    <x v="0"/>
    <s v="NOVA CROP - SUPORTE ADMINISTRATIVO LTDA - NFSE.006564"/>
  </r>
  <r>
    <s v="Jardins"/>
    <x v="64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6.01.03 - Despesas Diversas"/>
    <n v="436.34"/>
    <x v="64"/>
    <s v="CP"/>
    <s v="Adiantamento ASSIMPI- ASSOCIACAO N DOS S S DA MICRO E PEQUENA INDUSTRIA"/>
    <s v="Adiantamento"/>
    <s v="ASSIMPI- ASSOCIACAO N DOS S S DA MICRO E PEQUENA INDUSTRIA"/>
    <s v="REC.141086"/>
    <n v="-436.34"/>
    <n v="0"/>
    <n v="-109229.4"/>
    <s v="ASSIMPI- ASSOCIACAO N DOS S S DA MICRO E PEQUENA INDUSTRIA"/>
    <n v="-436.34"/>
    <n v="436.34"/>
    <n v="0"/>
    <x v="13"/>
    <x v="0"/>
    <x v="0"/>
    <x v="0"/>
    <s v="2.16.01.03 - Despesas Diversas"/>
    <x v="0"/>
    <x v="6"/>
    <x v="0"/>
    <s v="ASSIMPI- ASSOCIACAO N DOS S S DA MICRO E PEQUENA INDUSTRIA - REC.141086"/>
  </r>
  <r>
    <s v="Jardins"/>
    <x v="64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6.01.03 - Despesas Diversas"/>
    <n v="218.17"/>
    <x v="64"/>
    <s v="CP"/>
    <s v="Adiantamento ASSIMPI- ASSOCIACAO N DOS S S DA MICRO E PEQUENA INDUSTRIA"/>
    <s v="Adiantamento"/>
    <s v="ASSIMPI- ASSOCIACAO N DOS S S DA MICRO E PEQUENA INDUSTRIA"/>
    <s v="REC.141087"/>
    <n v="-218.17"/>
    <n v="0"/>
    <n v="-108390.31"/>
    <s v="ASSIMPI- ASSOCIACAO N DOS S S DA MICRO E PEQUENA INDUSTRIA"/>
    <n v="-218.17"/>
    <n v="218.17"/>
    <n v="0"/>
    <x v="13"/>
    <x v="0"/>
    <x v="0"/>
    <x v="0"/>
    <s v="2.16.01.03 - Despesas Diversas"/>
    <x v="0"/>
    <x v="6"/>
    <x v="0"/>
    <s v="ASSIMPI- ASSOCIACAO N DOS S S DA MICRO E PEQUENA INDUSTRIA - REC.141087"/>
  </r>
  <r>
    <s v="Jardins"/>
    <x v="64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6.01.03 - Despesas Diversas"/>
    <n v="150.99"/>
    <x v="64"/>
    <s v="CP"/>
    <s v="Adiantamento ASSIMPI- ASSOCIACAO N DOS S S DA MICRO E PEQUENA INDUSTRIA"/>
    <s v="Adiantamento"/>
    <s v="ASSIMPI- ASSOCIACAO N DOS S S DA MICRO E PEQUENA INDUSTRIA"/>
    <s v="REC.240590039725672"/>
    <n v="-150.99"/>
    <n v="0"/>
    <n v="-108793.06"/>
    <s v="ASSIMPI- ASSOCIACAO N DOS S S DA MICRO E PEQUENA INDUSTRIA"/>
    <n v="-150.99"/>
    <n v="150.99"/>
    <n v="0"/>
    <x v="13"/>
    <x v="0"/>
    <x v="0"/>
    <x v="0"/>
    <s v="2.16.01.03 - Despesas Diversas"/>
    <x v="0"/>
    <x v="6"/>
    <x v="0"/>
    <s v="ASSIMPI- ASSOCIACAO N DOS S S DA MICRO E PEQUENA INDUSTRIA - REC.240590039725672"/>
  </r>
  <r>
    <s v="Jardins"/>
    <x v="64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6.01.03 - Despesas Diversas"/>
    <n v="251.76"/>
    <x v="64"/>
    <s v="CP"/>
    <s v="Adiantamento ASSIMPI- ASSOCIACAO N DOS S S DA MICRO E PEQUENA INDUSTRIA"/>
    <s v="Adiantamento"/>
    <s v="ASSIMPI- ASSOCIACAO N DOS S S DA MICRO E PEQUENA INDUSTRIA"/>
    <s v="REC.240590039743861"/>
    <n v="-251.76"/>
    <n v="0"/>
    <n v="-108642.07"/>
    <s v="ASSIMPI- ASSOCIACAO N DOS S S DA MICRO E PEQUENA INDUSTRIA"/>
    <n v="-251.76"/>
    <n v="251.76"/>
    <n v="0"/>
    <x v="13"/>
    <x v="0"/>
    <x v="0"/>
    <x v="0"/>
    <s v="2.16.01.03 - Despesas Diversas"/>
    <x v="0"/>
    <x v="6"/>
    <x v="0"/>
    <s v="ASSIMPI- ASSOCIACAO N DOS S S DA MICRO E PEQUENA INDUSTRIA - REC.240590039743861"/>
  </r>
  <r>
    <s v="Jardins"/>
    <x v="64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6.01.03 - Despesas Diversas"/>
    <n v="251.76"/>
    <x v="64"/>
    <s v="CP"/>
    <s v="Adiantamento ASSIMPI- ASSOCIACAO N DOS S S DA MICRO E PEQUENA INDUSTRIA"/>
    <s v="Adiantamento"/>
    <s v="ASSIMPI- ASSOCIACAO N DOS S S DA MICRO E PEQUENA INDUSTRIA"/>
    <s v="REC.240590039748456"/>
    <n v="-251.76"/>
    <n v="0"/>
    <n v="-109481.16"/>
    <s v="ASSIMPI- ASSOCIACAO N DOS S S DA MICRO E PEQUENA INDUSTRIA"/>
    <n v="-251.76"/>
    <n v="251.76"/>
    <n v="0"/>
    <x v="13"/>
    <x v="0"/>
    <x v="0"/>
    <x v="0"/>
    <s v="2.16.01.03 - Despesas Diversas"/>
    <x v="0"/>
    <x v="6"/>
    <x v="0"/>
    <s v="ASSIMPI- ASSOCIACAO N DOS S S DA MICRO E PEQUENA INDUSTRIA - REC.240590039748456"/>
  </r>
  <r>
    <s v="Jardins"/>
    <x v="65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3.02.07 - Taxas Municipalidades"/>
    <n v="2455.56"/>
    <x v="65"/>
    <s v="CP"/>
    <s v="Adiantamento PREFEITURA DA CIDADE DE SÃO PAULO - DAMSP"/>
    <s v="Adiantamento"/>
    <s v="PREFEITURA DA CIDADE DE SÃO PAULO - DAMSP"/>
    <s v="DAM.430115102"/>
    <n v="-2455.56"/>
    <n v="0"/>
    <n v="-111936.72"/>
    <s v="PREFEITURA DA CIDADE DE SÃO PAULO - DAMSP"/>
    <n v="-2455.56"/>
    <n v="2455.56"/>
    <n v="0"/>
    <x v="13"/>
    <x v="0"/>
    <x v="0"/>
    <x v="0"/>
    <s v="2.13.02.07 - Taxas Municipalidades"/>
    <x v="0"/>
    <x v="1"/>
    <x v="1"/>
    <s v="PREFEITURA DA CIDADE DE SÃO PAULO - DAMSP - DAM.430115102"/>
  </r>
  <r>
    <s v="Jardins"/>
    <x v="65"/>
    <s v="Bradesco"/>
    <x v="1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74.95"/>
    <x v="65"/>
    <s v="BC"/>
    <s v="Pag. tarifa conta TARIFA MANUTENCAO C/C TAR.MANUT.C/C"/>
    <s v="Pag. tarifa conta"/>
    <s v="TARIFA MANUTENCAO C/C TAR.MANUT.C/C"/>
    <s v="TAR.08032024"/>
    <n v="-74.95"/>
    <n v="0"/>
    <n v="771.21"/>
    <s v="TARIFA MANUTENCAO C/C TAR.MANUT.C/C"/>
    <n v="-74.95"/>
    <n v="74.95"/>
    <n v="0"/>
    <x v="13"/>
    <x v="0"/>
    <x v="0"/>
    <x v="0"/>
    <s v="2.20.01.07 - Tarifas Bancarias"/>
    <x v="0"/>
    <x v="8"/>
    <x v="2"/>
    <s v="TARIFA MANUTENCAO C/C TAR.MANUT.C/C - TAR.08032024"/>
  </r>
  <r>
    <s v="Jardins"/>
    <x v="66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3.01.18 - Paisagismo"/>
    <n v="61500"/>
    <x v="66"/>
    <s v="CP"/>
    <s v="Adiantamento PAISAGISMO E COMERCIO DE PLANTAS ORNAMENTAIS ALEX HANAZAKI LTDA"/>
    <s v="Adiantamento"/>
    <s v="PAISAGISMO E COMERCIO DE PLANTAS ORNAMENTAIS ALEX HANAZAKI LTDA"/>
    <s v="NFSE.003452"/>
    <n v="-61500"/>
    <n v="0"/>
    <n v="-173436.72"/>
    <s v="PAISAGISMO E COMERCIO DE PLANTAS ORNAMENTAIS ALEX HANAZAKI LTDA"/>
    <n v="-61500"/>
    <n v="61500"/>
    <n v="0"/>
    <x v="13"/>
    <x v="0"/>
    <x v="0"/>
    <x v="0"/>
    <s v="2.13.01.18 - Paisagismo"/>
    <x v="0"/>
    <x v="10"/>
    <x v="1"/>
    <s v="PAISAGISMO E COMERCIO DE PLANTAS ORNAMENTAIS ALEX HANAZAKI LTDA - NFSE.003452"/>
  </r>
  <r>
    <s v="Jardins"/>
    <x v="66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09.01.01 - (-) Retenção de IR - Terceiros"/>
    <n v="922.5"/>
    <x v="66"/>
    <s v="CP"/>
    <s v="Retenção impostos IR 1708 / PAISAGISMO E COMERCIO DE PLANTAS ORNAMENTAIS ALEX HANAZAKI LTDA"/>
    <s v="Retenção impostos"/>
    <s v="IR 1708 / PAISAGISMO E COMERCIO DE PLANTAS ORNAMENTAIS ALEX HANAZAKI LTDA"/>
    <s v="NFSE.003452"/>
    <n v="0"/>
    <n v="922.5"/>
    <n v="-172514.22"/>
    <s v="PAISAGISMO E COMERCIO DE PLANTAS ORNAMENTAIS ALEX HANAZAKI LTDA"/>
    <n v="922.5"/>
    <n v="922.5"/>
    <n v="0"/>
    <x v="13"/>
    <x v="0"/>
    <x v="0"/>
    <x v="0"/>
    <s v="2.09.01.01 - (-) Retenção de IR - Terceiros"/>
    <x v="0"/>
    <x v="10"/>
    <x v="1"/>
    <s v="PAISAGISMO E COMERCIO DE PLANTAS ORNAMENTAIS ALEX HANAZAKI LTDA - NFSE.003452"/>
  </r>
  <r>
    <s v="Jardins"/>
    <x v="66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09.01.04 - (-) Retenção de PIS/Cofins/CSLL - Terceiros"/>
    <n v="2859.75"/>
    <x v="66"/>
    <s v="CP"/>
    <s v="Retenção impostos CSRF / PAISAGISMO E COMERCIO DE PLANTAS ORNAMENTAIS ALEX HANAZAKI LTDA"/>
    <s v="Retenção impostos"/>
    <s v="CSRF / PAISAGISMO E COMERCIO DE PLANTAS ORNAMENTAIS ALEX HANAZAKI LTDA"/>
    <s v="NFSE.003452"/>
    <n v="0"/>
    <n v="2859.75"/>
    <n v="-169654.47"/>
    <s v="PAISAGISMO E COMERCIO DE PLANTAS ORNAMENTAIS ALEX HANAZAKI LTDA"/>
    <n v="2859.75"/>
    <n v="2859.75"/>
    <n v="0"/>
    <x v="13"/>
    <x v="0"/>
    <x v="0"/>
    <x v="0"/>
    <s v="2.09.01.04 - (-) Retenção de PIS/Cofins/CSLL - Terceiros"/>
    <x v="0"/>
    <x v="10"/>
    <x v="1"/>
    <s v="PAISAGISMO E COMERCIO DE PLANTAS ORNAMENTAIS ALEX HANAZAKI LTDA - NFSE.003452"/>
  </r>
  <r>
    <s v="Jardins"/>
    <x v="67"/>
    <s v="Holding"/>
    <x v="0"/>
    <s v="sim"/>
    <s v="2 - SPE's"/>
    <s v="01/01/2023 até 16/05/2024"/>
    <s v="23 - NETCORP CONSOLACAO INCORPORACAO E EMPREENDIMENTO IMOBILIARIO SPE LTDA"/>
    <s v="MUTUO C - MUTUO CONSOLACAO"/>
    <n v="0"/>
    <s v="2301 - CONSOLACAO INCORPORAÇÃO"/>
    <s v="2.13.02.07 - Taxas Municipalidades"/>
    <n v="1553"/>
    <x v="67"/>
    <s v="CP"/>
    <s v="Pagamento PREFEITURA DA CIDADE DE SÃO PAULO - DAMSP"/>
    <s v="Pagamento"/>
    <s v="PREFEITURA DA CIDADE DE SÃO PAULO - DAMSP"/>
    <s v="DAM.93002024000090"/>
    <n v="-1553"/>
    <n v="0"/>
    <n v="-171207.47"/>
    <s v="PREFEITURA DA CIDADE DE SÃO PAULO - DAMSP"/>
    <n v="-1553"/>
    <n v="1553"/>
    <n v="0"/>
    <x v="13"/>
    <x v="0"/>
    <x v="0"/>
    <x v="0"/>
    <s v="2.13.02.07 - Taxas Municipalidades"/>
    <x v="0"/>
    <x v="1"/>
    <x v="1"/>
    <s v="PREFEITURA DA CIDADE DE SÃO PAULO - DAMSP - DAM.93002024000090"/>
  </r>
  <r>
    <s v="Jardins"/>
    <x v="68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8.01.02 - Gastos Jurídicos Diversos"/>
    <n v="750"/>
    <x v="68"/>
    <s v="CP"/>
    <s v="Pagamento EMERGENCY DOCUMENTACAO IMOBILIARIA EIRELI"/>
    <s v="Pagamento"/>
    <s v="EMERGENCY DOCUMENTACAO IMOBILIARIA EIRELI"/>
    <s v="NFSE.030047"/>
    <n v="-750"/>
    <n v="0"/>
    <n v="-99292.5"/>
    <s v="EMERGENCY DOCUMENTACAO IMOBILIARIA EIRELI"/>
    <n v="-750"/>
    <n v="750"/>
    <n v="0"/>
    <x v="13"/>
    <x v="0"/>
    <x v="0"/>
    <x v="0"/>
    <s v="2.18.01.02 - Gastos Jurídicos Diversos"/>
    <x v="0"/>
    <x v="0"/>
    <x v="0"/>
    <s v="EMERGENCY DOCUMENTACAO IMOBILIARIA EIRELI - NFSE.030047"/>
  </r>
  <r>
    <s v="Jardins"/>
    <x v="68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8.01.02 - Gastos Jurídicos Diversos"/>
    <n v="330"/>
    <x v="68"/>
    <s v="CP"/>
    <s v="Pagamento EMERGENCY DOCUMENTACAO IMOBILIARIA EIRELI"/>
    <s v="Pagamento"/>
    <s v="EMERGENCY DOCUMENTACAO IMOBILIARIA EIRELI"/>
    <s v="NFSE.REC"/>
    <n v="-330"/>
    <n v="0"/>
    <n v="-99622.5"/>
    <s v="EMERGENCY DOCUMENTACAO IMOBILIARIA EIRELI"/>
    <n v="-330"/>
    <n v="330"/>
    <n v="0"/>
    <x v="13"/>
    <x v="0"/>
    <x v="0"/>
    <x v="0"/>
    <s v="2.18.01.02 - Gastos Jurídicos Diversos"/>
    <x v="0"/>
    <x v="0"/>
    <x v="0"/>
    <s v="EMERGENCY DOCUMENTACAO IMOBILIARIA EIRELI - NFSE.REC"/>
  </r>
  <r>
    <s v="Jardins"/>
    <x v="68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1.07 - Arquitetura"/>
    <n v="105000"/>
    <x v="68"/>
    <s v="CP"/>
    <s v="Pagamento JBA / JONAS BIRGER ARQUITETURA S/S"/>
    <s v="Pagamento"/>
    <s v="JBA / JONAS BIRGER ARQUITETURA S/S"/>
    <s v="NFSE.002200"/>
    <n v="-105000"/>
    <n v="0"/>
    <n v="-105000"/>
    <s v="JBA / JONAS BIRGER ARQUITETURA S/S"/>
    <n v="-105000"/>
    <n v="105000"/>
    <n v="0"/>
    <x v="13"/>
    <x v="0"/>
    <x v="0"/>
    <x v="0"/>
    <s v="2.13.01.07 - Arquitetura"/>
    <x v="0"/>
    <x v="10"/>
    <x v="1"/>
    <s v="JBA / JONAS BIRGER ARQUITETURA S/S - NFSE.002200"/>
  </r>
  <r>
    <s v="Jardins"/>
    <x v="68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1 - (-) Retenção de IR - Terceiros"/>
    <n v="1575"/>
    <x v="68"/>
    <s v="CP"/>
    <s v="Retenção impostos IR 1708 / JBA / JONAS BIRGER ARQUITETURA S/S"/>
    <s v="Retenção impostos"/>
    <s v="IR 1708 / JBA / JONAS BIRGER ARQUITETURA S/S"/>
    <s v="NFSE.002200"/>
    <n v="0"/>
    <n v="1575"/>
    <n v="-103425"/>
    <s v="JBA / JONAS BIRGER ARQUITETURA S/S"/>
    <n v="1575"/>
    <n v="1575"/>
    <n v="0"/>
    <x v="13"/>
    <x v="0"/>
    <x v="0"/>
    <x v="0"/>
    <s v="2.09.01.01 - (-) Retenção de IR - Terceiros"/>
    <x v="0"/>
    <x v="10"/>
    <x v="1"/>
    <s v="JBA / JONAS BIRGER ARQUITETURA S/S - NFSE.002200"/>
  </r>
  <r>
    <s v="Jardins"/>
    <x v="68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4 - (-) Retenção de PIS/Cofins/CSLL - Terceiros"/>
    <n v="4882.5"/>
    <x v="68"/>
    <s v="CP"/>
    <s v="Retenção impostos CSRF / JBA / JONAS BIRGER ARQUITETURA S/S"/>
    <s v="Retenção impostos"/>
    <s v="CSRF / JBA / JONAS BIRGER ARQUITETURA S/S"/>
    <s v="NFSE.002200"/>
    <n v="0"/>
    <n v="4882.5"/>
    <n v="-98542.5"/>
    <s v="JBA / JONAS BIRGER ARQUITETURA S/S"/>
    <n v="4882.5"/>
    <n v="4882.5"/>
    <n v="0"/>
    <x v="13"/>
    <x v="0"/>
    <x v="0"/>
    <x v="0"/>
    <s v="2.09.01.04 - (-) Retenção de PIS/Cofins/CSLL - Terceiros"/>
    <x v="0"/>
    <x v="10"/>
    <x v="1"/>
    <s v="JBA / JONAS BIRGER ARQUITETURA S/S - NFSE.002200"/>
  </r>
  <r>
    <s v="Jardins"/>
    <x v="68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5.01.01 - Entradas de Aportes de Sócios / Investidores"/>
    <n v="130000"/>
    <x v="68"/>
    <s v="CR"/>
    <s v="Recebimento NC HOLDING EMPREENDIMENTOS E PARTICIPACOES LTDA"/>
    <s v="Recebimento"/>
    <s v="NC HOLDING EMPREENDIMENTOS E PARTICIPACOES LTDA"/>
    <s v="APOR.15032024"/>
    <n v="0"/>
    <n v="130000"/>
    <n v="30377.5"/>
    <s v="NC HOLDING EMPREENDIMENTOS E PARTICIPACOES LTDA"/>
    <n v="130000"/>
    <n v="130000"/>
    <n v="0"/>
    <x v="13"/>
    <x v="0"/>
    <x v="0"/>
    <x v="0"/>
    <s v="1.05.01.01 - Entradas de Aportes de Sócios / Investidores"/>
    <x v="0"/>
    <x v="7"/>
    <x v="5"/>
    <s v="NC HOLDING EMPREENDIMENTOS E PARTICIPACOES LTDA - APOR.15032024"/>
  </r>
  <r>
    <s v="Jardins"/>
    <x v="69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0.01"/>
    <x v="69"/>
    <s v="BC"/>
    <s v="Rendimento de aplicação REND PAGO APLIC AUT MAIS"/>
    <s v="Rendimento de aplicação"/>
    <s v="REND PAGO APLIC AUT MAIS"/>
    <s v="REAP.180324"/>
    <n v="0"/>
    <n v="0.01"/>
    <n v="30377.51"/>
    <s v="REND PAGO APLIC AUT MAIS"/>
    <n v="0.01"/>
    <n v="0.01"/>
    <n v="0"/>
    <x v="13"/>
    <x v="0"/>
    <x v="0"/>
    <x v="0"/>
    <s v="1.03.01.01 - Receita de Aplicações Financeiras"/>
    <x v="0"/>
    <x v="14"/>
    <x v="8"/>
    <s v="REND PAGO APLIC AUT MAIS - REAP.180324"/>
  </r>
  <r>
    <s v="Jardins"/>
    <x v="69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1.16 - Instalações"/>
    <n v="23800"/>
    <x v="69"/>
    <s v="CP"/>
    <s v="Pagamento REWALD ENGENHARIA LTDA"/>
    <s v="Pagamento"/>
    <s v="REWALD ENGENHARIA LTDA"/>
    <s v="NFSE.003685"/>
    <n v="-23800"/>
    <n v="0"/>
    <n v="6577.51"/>
    <s v="REWALD ENGENHARIA LTDA"/>
    <n v="-23800"/>
    <n v="23800"/>
    <n v="0"/>
    <x v="13"/>
    <x v="0"/>
    <x v="0"/>
    <x v="0"/>
    <s v="2.13.01.16 - Instalações"/>
    <x v="0"/>
    <x v="10"/>
    <x v="1"/>
    <s v="REWALD ENGENHARIA LTDA - NFSE.003685"/>
  </r>
  <r>
    <s v="Jardins"/>
    <x v="69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1 - (-) Retenção de IR - Terceiros"/>
    <n v="357"/>
    <x v="69"/>
    <s v="CP"/>
    <s v="Retenção impostos IR 1708 / REWALD ENGENHARIA LTDA"/>
    <s v="Retenção impostos"/>
    <s v="IR 1708 / REWALD ENGENHARIA LTDA"/>
    <s v="NFSE.003685"/>
    <n v="0"/>
    <n v="357"/>
    <n v="6934.51"/>
    <s v="REWALD ENGENHARIA LTDA"/>
    <n v="357"/>
    <n v="357"/>
    <n v="0"/>
    <x v="13"/>
    <x v="0"/>
    <x v="0"/>
    <x v="0"/>
    <s v="2.09.01.01 - (-) Retenção de IR - Terceiros"/>
    <x v="0"/>
    <x v="10"/>
    <x v="1"/>
    <s v="REWALD ENGENHARIA LTDA - NFSE.003685"/>
  </r>
  <r>
    <s v="Jardins"/>
    <x v="69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4 - (-) Retenção de PIS/Cofins/CSLL - Terceiros"/>
    <n v="1063.26"/>
    <x v="69"/>
    <s v="CP"/>
    <s v="Retenção impostos CSRF / REWALD ENGENHARIA LTDA"/>
    <s v="Retenção impostos"/>
    <s v="CSRF / REWALD ENGENHARIA LTDA"/>
    <s v="NFSE.003685"/>
    <n v="0"/>
    <n v="1063.26"/>
    <n v="7997.77"/>
    <s v="REWALD ENGENHARIA LTDA"/>
    <n v="1063.26"/>
    <n v="1063.26"/>
    <n v="0"/>
    <x v="13"/>
    <x v="0"/>
    <x v="0"/>
    <x v="0"/>
    <s v="2.09.01.04 - (-) Retenção de PIS/Cofins/CSLL - Terceiros"/>
    <x v="0"/>
    <x v="10"/>
    <x v="1"/>
    <s v="REWALD ENGENHARIA LTDA - NFSE.003685"/>
  </r>
  <r>
    <s v="Jardins"/>
    <x v="70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1.04 - Laudo de Vizinhança"/>
    <n v="2800"/>
    <x v="70"/>
    <s v="CP"/>
    <s v="Pagamento CERTENGE LAUDOS AVALIACOES E PERICIAS LTDA"/>
    <s v="Pagamento"/>
    <s v="CERTENGE LAUDOS AVALIACOES E PERICIAS LTDA"/>
    <s v="NFSE.002146"/>
    <n v="-2800"/>
    <n v="0"/>
    <n v="5197.7700000000004"/>
    <s v="CERTENGE LAUDOS AVALIACOES E PERICIAS LTDA"/>
    <n v="-2800"/>
    <n v="2800"/>
    <n v="0"/>
    <x v="13"/>
    <x v="0"/>
    <x v="0"/>
    <x v="0"/>
    <s v="2.13.01.04 - Laudo de Vizinhança"/>
    <x v="0"/>
    <x v="10"/>
    <x v="1"/>
    <s v="CERTENGE LAUDOS AVALIACOES E PERICIAS LTDA - NFSE.002146"/>
  </r>
  <r>
    <s v="Jardins"/>
    <x v="70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1 - (-) Retenção de IR - Terceiros"/>
    <n v="42"/>
    <x v="70"/>
    <s v="CP"/>
    <s v="Retenção impostos IR 1708 / CERTENGE LAUDOS AVALIACOES E PERICIAS LTDA"/>
    <s v="Retenção impostos"/>
    <s v="IR 1708 / CERTENGE LAUDOS AVALIACOES E PERICIAS LTDA"/>
    <s v="NFSE.002146"/>
    <n v="0"/>
    <n v="42"/>
    <n v="5239.7700000000004"/>
    <s v="CERTENGE LAUDOS AVALIACOES E PERICIAS LTDA"/>
    <n v="42"/>
    <n v="42"/>
    <n v="0"/>
    <x v="13"/>
    <x v="0"/>
    <x v="0"/>
    <x v="0"/>
    <s v="2.09.01.01 - (-) Retenção de IR - Terceiros"/>
    <x v="0"/>
    <x v="10"/>
    <x v="1"/>
    <s v="CERTENGE LAUDOS AVALIACOES E PERICIAS LTDA - NFSE.002146"/>
  </r>
  <r>
    <s v="Jardins"/>
    <x v="70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4 - (-) Retenção de PIS/Cofins/CSLL - Terceiros"/>
    <n v="130.19999999999999"/>
    <x v="70"/>
    <s v="CP"/>
    <s v="Retenção impostos CSRF / CERTENGE LAUDOS AVALIACOES E PERICIAS LTDA"/>
    <s v="Retenção impostos"/>
    <s v="CSRF / CERTENGE LAUDOS AVALIACOES E PERICIAS LTDA"/>
    <s v="NFSE.002146"/>
    <n v="0"/>
    <n v="130.19999999999999"/>
    <n v="5369.97"/>
    <s v="CERTENGE LAUDOS AVALIACOES E PERICIAS LTDA"/>
    <n v="130.19999999999999"/>
    <n v="130.19999999999999"/>
    <n v="0"/>
    <x v="13"/>
    <x v="0"/>
    <x v="0"/>
    <x v="0"/>
    <s v="2.09.01.04 - (-) Retenção de PIS/Cofins/CSLL - Terceiros"/>
    <x v="0"/>
    <x v="10"/>
    <x v="1"/>
    <s v="CERTENGE LAUDOS AVALIACOES E PERICIAS LTDA - NFSE.002146"/>
  </r>
  <r>
    <s v="Jardins"/>
    <x v="70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0.01"/>
    <x v="70"/>
    <s v="BC"/>
    <s v="Recebimento REND PAGO APLIC AUT MAIS"/>
    <s v="Recebimento"/>
    <s v="REND PAGO APLIC AUT MAIS"/>
    <s v="REAP.190324"/>
    <n v="0"/>
    <n v="0.01"/>
    <n v="5369.98"/>
    <s v="REND PAGO APLIC AUT MAIS"/>
    <n v="0.01"/>
    <n v="0.01"/>
    <n v="0"/>
    <x v="13"/>
    <x v="0"/>
    <x v="0"/>
    <x v="0"/>
    <s v="1.03.01.01 - Receita de Aplicações Financeiras"/>
    <x v="0"/>
    <x v="14"/>
    <x v="8"/>
    <s v="REND PAGO APLIC AUT MAIS - REAP.190324"/>
  </r>
  <r>
    <s v="Jardins"/>
    <x v="71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1.01.09 - Custos com Cartórios e Escritura"/>
    <n v="44.41"/>
    <x v="71"/>
    <s v="CP"/>
    <s v="Pagamento ASSOCIACAO DOS REGISTRADORES IMOBILIARIOS DE SAO PAULO"/>
    <s v="Pagamento"/>
    <s v="ASSOCIACAO DOS REGISTRADORES IMOBILIARIOS DE SAO PAULO"/>
    <s v="FAT.11042170"/>
    <n v="-44.41"/>
    <n v="0"/>
    <n v="5103.5200000000004"/>
    <s v="ASSOCIACAO DOS REGISTRADORES IMOBILIARIOS DE SAO PAULO"/>
    <n v="-44.41"/>
    <n v="44.41"/>
    <n v="0"/>
    <x v="13"/>
    <x v="0"/>
    <x v="0"/>
    <x v="0"/>
    <s v="2.01.01.09 - Custos com Cartórios e Escritura"/>
    <x v="0"/>
    <x v="9"/>
    <x v="4"/>
    <s v="ASSOCIACAO DOS REGISTRADORES IMOBILIARIOS DE SAO PAULO - FAT.11042170"/>
  </r>
  <r>
    <s v="Jardins"/>
    <x v="71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44.41"/>
    <x v="71"/>
    <s v="CP"/>
    <s v="Pagamento ASSOCIACAO DOS REGISTRADORES IMOBILIARIOS DE SAO PAULO"/>
    <s v="Pagamento"/>
    <s v="ASSOCIACAO DOS REGISTRADORES IMOBILIARIOS DE SAO PAULO"/>
    <s v="FAT.11043177"/>
    <n v="-44.41"/>
    <n v="0"/>
    <n v="5147.93"/>
    <s v="ASSOCIACAO DOS REGISTRADORES IMOBILIARIOS DE SAO PAULO"/>
    <n v="-44.41"/>
    <n v="44.41"/>
    <n v="0"/>
    <x v="13"/>
    <x v="0"/>
    <x v="0"/>
    <x v="0"/>
    <s v="2.11.01.07 - Cartório &amp; Escritura"/>
    <x v="0"/>
    <x v="1"/>
    <x v="1"/>
    <s v="ASSOCIACAO DOS REGISTRADORES IMOBILIARIOS DE SAO PAULO - FAT.11043177"/>
  </r>
  <r>
    <s v="Jardins"/>
    <x v="71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44.41"/>
    <x v="71"/>
    <s v="CP"/>
    <s v="Pagamento ASSOCIACAO DOS REGISTRADORES IMOBILIARIOS DE SAO PAULO"/>
    <s v="Pagamento"/>
    <s v="ASSOCIACAO DOS REGISTRADORES IMOBILIARIOS DE SAO PAULO"/>
    <s v="FAT.11043730"/>
    <n v="-44.41"/>
    <n v="0"/>
    <n v="5192.34"/>
    <s v="ASSOCIACAO DOS REGISTRADORES IMOBILIARIOS DE SAO PAULO"/>
    <n v="-44.41"/>
    <n v="44.41"/>
    <n v="0"/>
    <x v="13"/>
    <x v="0"/>
    <x v="0"/>
    <x v="0"/>
    <s v="2.11.01.07 - Cartório &amp; Escritura"/>
    <x v="0"/>
    <x v="1"/>
    <x v="1"/>
    <s v="ASSOCIACAO DOS REGISTRADORES IMOBILIARIOS DE SAO PAULO - FAT.11043730"/>
  </r>
  <r>
    <s v="Jardins"/>
    <x v="71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44.41"/>
    <x v="71"/>
    <s v="CP"/>
    <s v="Pagamento ASSOCIACAO DOS REGISTRADORES IMOBILIARIOS DE SAO PAULO"/>
    <s v="Pagamento"/>
    <s v="ASSOCIACAO DOS REGISTRADORES IMOBILIARIOS DE SAO PAULO"/>
    <s v="FAT.110438880"/>
    <n v="-44.41"/>
    <n v="0"/>
    <n v="5236.75"/>
    <s v="ASSOCIACAO DOS REGISTRADORES IMOBILIARIOS DE SAO PAULO"/>
    <n v="-44.41"/>
    <n v="44.41"/>
    <n v="0"/>
    <x v="13"/>
    <x v="0"/>
    <x v="0"/>
    <x v="0"/>
    <s v="2.11.01.07 - Cartório &amp; Escritura"/>
    <x v="0"/>
    <x v="1"/>
    <x v="1"/>
    <s v="ASSOCIACAO DOS REGISTRADORES IMOBILIARIOS DE SAO PAULO - FAT.110438880"/>
  </r>
  <r>
    <s v="Jardins"/>
    <x v="71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44.41"/>
    <x v="71"/>
    <s v="CP"/>
    <s v="Pagamento ASSOCIACAO DOS REGISTRADORES IMOBILIARIOS DE SAO PAULO"/>
    <s v="Pagamento"/>
    <s v="ASSOCIACAO DOS REGISTRADORES IMOBILIARIOS DE SAO PAULO"/>
    <s v="FAT.11043956"/>
    <n v="-44.41"/>
    <n v="0"/>
    <n v="5281.16"/>
    <s v="ASSOCIACAO DOS REGISTRADORES IMOBILIARIOS DE SAO PAULO"/>
    <n v="-44.41"/>
    <n v="44.41"/>
    <n v="0"/>
    <x v="13"/>
    <x v="0"/>
    <x v="0"/>
    <x v="0"/>
    <s v="2.11.01.07 - Cartório &amp; Escritura"/>
    <x v="0"/>
    <x v="1"/>
    <x v="1"/>
    <s v="ASSOCIACAO DOS REGISTRADORES IMOBILIARIOS DE SAO PAULO - FAT.11043956"/>
  </r>
  <r>
    <s v="Jardins"/>
    <x v="71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44.41"/>
    <x v="71"/>
    <s v="CP"/>
    <s v="Pagamento ASSOCIACAO DOS REGISTRADORES IMOBILIARIOS DE SAO PAULO"/>
    <s v="Pagamento"/>
    <s v="ASSOCIACAO DOS REGISTRADORES IMOBILIARIOS DE SAO PAULO"/>
    <s v="FAT.11044061"/>
    <n v="-44.41"/>
    <n v="0"/>
    <n v="5325.57"/>
    <s v="ASSOCIACAO DOS REGISTRADORES IMOBILIARIOS DE SAO PAULO"/>
    <n v="-44.41"/>
    <n v="44.41"/>
    <n v="0"/>
    <x v="13"/>
    <x v="0"/>
    <x v="0"/>
    <x v="0"/>
    <s v="2.11.01.07 - Cartório &amp; Escritura"/>
    <x v="0"/>
    <x v="1"/>
    <x v="1"/>
    <s v="ASSOCIACAO DOS REGISTRADORES IMOBILIARIOS DE SAO PAULO - FAT.11044061"/>
  </r>
  <r>
    <s v="Jardins"/>
    <x v="71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1.01.09 - Custos com Cartórios e Escritura"/>
    <n v="774.84"/>
    <x v="71"/>
    <s v="CP"/>
    <s v="Pagamento ASSOCIACAO DOS REGISTRADORES IMOBILIARIOS DE SAO PAULO"/>
    <s v="Pagamento"/>
    <s v="ASSOCIACAO DOS REGISTRADORES IMOBILIARIOS DE SAO PAULO"/>
    <s v="FAT.43245589"/>
    <n v="-774.84"/>
    <n v="0"/>
    <n v="4328.68"/>
    <s v="ASSOCIACAO DOS REGISTRADORES IMOBILIARIOS DE SAO PAULO"/>
    <n v="-774.84"/>
    <n v="774.84"/>
    <n v="0"/>
    <x v="13"/>
    <x v="0"/>
    <x v="0"/>
    <x v="0"/>
    <s v="2.01.01.09 - Custos com Cartórios e Escritura"/>
    <x v="0"/>
    <x v="9"/>
    <x v="4"/>
    <s v="ASSOCIACAO DOS REGISTRADORES IMOBILIARIOS DE SAO PAULO - FAT.43245589"/>
  </r>
  <r>
    <s v="Jardins"/>
    <x v="71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451"/>
    <x v="71"/>
    <s v="CP"/>
    <s v="Pagamento CLEYDE MALUF ALVES"/>
    <s v="Pagamento"/>
    <s v="CLEYDE MALUF ALVES"/>
    <s v="CT.ALUGUEL 1"/>
    <n v="-10451"/>
    <n v="0"/>
    <n v="-856823.39"/>
    <s v="CLEYDE MALUF ALVES"/>
    <n v="-10451"/>
    <n v="10451"/>
    <n v="0"/>
    <x v="13"/>
    <x v="0"/>
    <x v="0"/>
    <x v="0"/>
    <s v="2.11.01.04 - Aluguel"/>
    <x v="0"/>
    <x v="4"/>
    <x v="4"/>
    <s v="CLEYDE MALUF ALVES - CT.ALUGUEL 1"/>
  </r>
  <r>
    <s v="Jardins"/>
    <x v="71"/>
    <s v="Itaú"/>
    <x v="3"/>
    <s v="não"/>
    <s v="2 - SPE's"/>
    <s v="01/01/2023 até 16/05/2024"/>
    <s v="23 - NETCORP CONSOLACAO INCORPORACAO E EMPREENDIMENTO IMOBILIARIO SPE LTDA"/>
    <s v="51562-2 - CONSOLACAO ITAU"/>
    <m/>
    <m/>
    <s v="2.11.01.04 - Aluguel"/>
    <n v="10451"/>
    <x v="71"/>
    <s v="CP"/>
    <s v="Pagamento CLEYDE MALUF ALVES"/>
    <s v="Pagamento"/>
    <s v="CLEYDE MALUF ALVES"/>
    <s v="CT.ALUGUEL 1"/>
    <n v="-10451"/>
    <n v="0"/>
    <n v="-856823.39"/>
    <s v="CLEYDE MALUF ALVES"/>
    <n v="-10451"/>
    <n v="10451"/>
    <n v="0"/>
    <x v="13"/>
    <x v="0"/>
    <x v="0"/>
    <x v="0"/>
    <s v="2.11.01.04 - Aluguel"/>
    <x v="0"/>
    <x v="4"/>
    <x v="4"/>
    <s v="CLEYDE MALUF ALVES - CT.ALUGUEL 1"/>
  </r>
  <r>
    <s v="Jardins"/>
    <x v="71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2.03.01 - Assessoria e Consultoria (Projetos)"/>
    <n v="9500"/>
    <x v="71"/>
    <s v="CP"/>
    <s v="Pagamento MZSG SERVICOS ADMINISTRATIVOS EIRELI"/>
    <s v="Pagamento"/>
    <s v="MZSG SERVICOS ADMINISTRATIVOS EIRELI"/>
    <s v="NFSE.000089"/>
    <n v="-9500"/>
    <n v="0"/>
    <n v="-5171.32"/>
    <s v="MZSG SERVICOS ADMINISTRATIVOS EIRELI"/>
    <n v="-9500"/>
    <n v="9500"/>
    <n v="0"/>
    <x v="13"/>
    <x v="0"/>
    <x v="0"/>
    <x v="0"/>
    <s v="2.02.03.01 - Assessoria e Consultoria (Projetos)"/>
    <x v="0"/>
    <x v="6"/>
    <x v="0"/>
    <s v="MZSG SERVICOS ADMINISTRATIVOS EIRELI - NFSE.000089"/>
  </r>
  <r>
    <s v="Jardins"/>
    <x v="71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5.01.01 - Entradas de Aportes de Sócios / Investidores"/>
    <n v="60000"/>
    <x v="71"/>
    <s v="BC"/>
    <s v="Recebimento PIX TRANSF NC HOLD20/03"/>
    <s v="Recebimento"/>
    <s v="PIX TRANSF NC HOLD20/03"/>
    <s v="APOR.2003"/>
    <n v="0"/>
    <n v="60000"/>
    <n v="39326.07"/>
    <s v="PIX TRANSF NC HOLD20/03"/>
    <n v="60000"/>
    <n v="60000"/>
    <n v="0"/>
    <x v="13"/>
    <x v="0"/>
    <x v="0"/>
    <x v="0"/>
    <s v="1.05.01.01 - Entradas de Aportes de Sócios / Investidores"/>
    <x v="0"/>
    <x v="7"/>
    <x v="5"/>
    <s v="PIX TRANSF NC HOLD20/03 - APOR.2003"/>
  </r>
  <r>
    <s v="Jardins"/>
    <x v="71"/>
    <s v="Itaú"/>
    <x v="3"/>
    <s v="não"/>
    <s v="2 - SPE's"/>
    <s v="01/01/2023 até 16/05/2024"/>
    <s v="23 - NETCORP CONSOLACAO INCORPORACAO E EMPREENDIMENTO IMOBILIARIO SPE LTDA"/>
    <s v="51562-2 - CONSOLACAO ITAU"/>
    <n v="0"/>
    <s v="2301 - CONSOLACAO INCORPORAÇÃO"/>
    <s v="2.09.02.04 - Recolhimento de PIS/Cofins/CSLL - Terceiros"/>
    <n v="0.01"/>
    <x v="71"/>
    <s v="CP"/>
    <s v="Pagamento Secretaria de Fazenda Federal"/>
    <s v="Pagamento"/>
    <s v="Secretaria de Fazenda Federal"/>
    <s v="ajuste"/>
    <n v="-0.01"/>
    <n v="0"/>
    <n v="-20673.93"/>
    <s v="Secretaria de Fazenda Federal"/>
    <n v="-0.01"/>
    <n v="0.01"/>
    <n v="0"/>
    <x v="13"/>
    <x v="0"/>
    <x v="0"/>
    <x v="0"/>
    <s v="2.09.02.04 - Recolhimento de PIS/Cofins/CSLL - Terceiros"/>
    <x v="0"/>
    <x v="3"/>
    <x v="3"/>
    <s v="Secretaria de Fazenda Federal - ajuste"/>
  </r>
  <r>
    <s v="Jardins"/>
    <x v="71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1 - Recolhimento de IRRF - Terceiros"/>
    <n v="49.5"/>
    <x v="71"/>
    <s v="CP"/>
    <s v="Pagamento Secretaria de Fazenda Federal"/>
    <s v="Pagamento"/>
    <s v="Secretaria de Fazenda Federal"/>
    <s v="DARF.000268"/>
    <n v="-49.5"/>
    <n v="0"/>
    <n v="-16880.830000000002"/>
    <s v="Secretaria de Fazenda Federal"/>
    <n v="-49.5"/>
    <n v="49.5"/>
    <n v="0"/>
    <x v="13"/>
    <x v="0"/>
    <x v="0"/>
    <x v="0"/>
    <s v="2.09.02.01 - Recolhimento de IRRF - Terceiros"/>
    <x v="0"/>
    <x v="3"/>
    <x v="3"/>
    <s v="Secretaria de Fazenda Federal - DARF.000268"/>
  </r>
  <r>
    <s v="Jardins"/>
    <x v="71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0.49"/>
    <x v="71"/>
    <s v="CP"/>
    <s v="Pagto juros Secretaria de Fazenda Federal"/>
    <s v="Pagto juros"/>
    <s v="Secretaria de Fazenda Federal"/>
    <s v="DARF.000268"/>
    <n v="-0.49"/>
    <n v="0"/>
    <n v="-16881.32"/>
    <s v="Secretaria de Fazenda Federal"/>
    <n v="-0.49"/>
    <n v="0.49"/>
    <n v="0"/>
    <x v="13"/>
    <x v="0"/>
    <x v="0"/>
    <x v="0"/>
    <s v="2.05.01.07 - Multas, Juros e Correções por Atraso no Pagamento"/>
    <x v="0"/>
    <x v="2"/>
    <x v="2"/>
    <s v="Secretaria de Fazenda Federal - DARF.000268"/>
  </r>
  <r>
    <s v="Jardins"/>
    <x v="71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4.7300000000000004"/>
    <x v="71"/>
    <s v="CP"/>
    <s v="Pagto multa Secretaria de Fazenda Federal"/>
    <s v="Pagto multa"/>
    <s v="Secretaria de Fazenda Federal"/>
    <s v="DARF.000268"/>
    <n v="-4.7300000000000004"/>
    <n v="0"/>
    <n v="-16886.05"/>
    <s v="Secretaria de Fazenda Federal"/>
    <n v="-4.7300000000000004"/>
    <n v="4.7300000000000004"/>
    <n v="0"/>
    <x v="13"/>
    <x v="0"/>
    <x v="0"/>
    <x v="0"/>
    <s v="2.05.01.07 - Multas, Juros e Correções por Atraso no Pagamento"/>
    <x v="0"/>
    <x v="2"/>
    <x v="2"/>
    <s v="Secretaria de Fazenda Federal - DARF.000268"/>
  </r>
  <r>
    <s v="Jardins"/>
    <x v="71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4 - Recolhimento de PIS/Cofins/CSLL - Terceiros"/>
    <n v="153.44999999999999"/>
    <x v="71"/>
    <s v="CP"/>
    <s v="Pagamento Secretaria de Fazenda Federal"/>
    <s v="Pagamento"/>
    <s v="Secretaria de Fazenda Federal"/>
    <s v="DARF.000268"/>
    <n v="-153.44999999999999"/>
    <n v="0"/>
    <n v="-17039.5"/>
    <s v="Secretaria de Fazenda Federal"/>
    <n v="-153.44999999999999"/>
    <n v="153.44999999999999"/>
    <n v="0"/>
    <x v="13"/>
    <x v="0"/>
    <x v="0"/>
    <x v="0"/>
    <s v="2.09.02.04 - Recolhimento de PIS/Cofins/CSLL - Terceiros"/>
    <x v="0"/>
    <x v="3"/>
    <x v="3"/>
    <s v="Secretaria de Fazenda Federal - DARF.000268"/>
  </r>
  <r>
    <s v="Jardins"/>
    <x v="71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1.53"/>
    <x v="71"/>
    <s v="CP"/>
    <s v="Pagto juros Secretaria de Fazenda Federal"/>
    <s v="Pagto juros"/>
    <s v="Secretaria de Fazenda Federal"/>
    <s v="DARF.000268"/>
    <n v="-1.53"/>
    <n v="0"/>
    <n v="-17041.03"/>
    <s v="Secretaria de Fazenda Federal"/>
    <n v="-1.53"/>
    <n v="1.53"/>
    <n v="0"/>
    <x v="13"/>
    <x v="0"/>
    <x v="0"/>
    <x v="0"/>
    <s v="2.05.01.07 - Multas, Juros e Correções por Atraso no Pagamento"/>
    <x v="0"/>
    <x v="2"/>
    <x v="2"/>
    <s v="Secretaria de Fazenda Federal - DARF.000268"/>
  </r>
  <r>
    <s v="Jardins"/>
    <x v="71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14.68"/>
    <x v="71"/>
    <s v="CP"/>
    <s v="Pagto multa Secretaria de Fazenda Federal"/>
    <s v="Pagto multa"/>
    <s v="Secretaria de Fazenda Federal"/>
    <s v="DARF.000268"/>
    <n v="-14.68"/>
    <n v="0"/>
    <n v="-17055.71"/>
    <s v="Secretaria de Fazenda Federal"/>
    <n v="-14.68"/>
    <n v="14.68"/>
    <n v="0"/>
    <x v="13"/>
    <x v="0"/>
    <x v="0"/>
    <x v="0"/>
    <s v="2.05.01.07 - Multas, Juros e Correções por Atraso no Pagamento"/>
    <x v="0"/>
    <x v="2"/>
    <x v="2"/>
    <s v="Secretaria de Fazenda Federal - DARF.000268"/>
  </r>
  <r>
    <s v="Jardins"/>
    <x v="71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1 - Recolhimento de IRRF - Terceiros"/>
    <n v="175.5"/>
    <x v="71"/>
    <s v="CP"/>
    <s v="Pagamento Secretaria de Fazenda Federal"/>
    <s v="Pagamento"/>
    <s v="Secretaria de Fazenda Federal"/>
    <s v="DARF.000305"/>
    <n v="-175.5"/>
    <n v="0"/>
    <n v="-19093.71"/>
    <s v="Secretaria de Fazenda Federal"/>
    <n v="-175.5"/>
    <n v="175.5"/>
    <n v="0"/>
    <x v="13"/>
    <x v="0"/>
    <x v="0"/>
    <x v="0"/>
    <s v="2.09.02.01 - Recolhimento de IRRF - Terceiros"/>
    <x v="0"/>
    <x v="3"/>
    <x v="3"/>
    <s v="Secretaria de Fazenda Federal - DARF.000305"/>
  </r>
  <r>
    <s v="Jardins"/>
    <x v="71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1.75"/>
    <x v="71"/>
    <s v="CP"/>
    <s v="Pagto juros Secretaria de Fazenda Federal"/>
    <s v="Pagto juros"/>
    <s v="Secretaria de Fazenda Federal"/>
    <s v="DARF.000305"/>
    <n v="-1.75"/>
    <n v="0"/>
    <n v="-19095.46"/>
    <s v="Secretaria de Fazenda Federal"/>
    <n v="-1.75"/>
    <n v="1.75"/>
    <n v="0"/>
    <x v="13"/>
    <x v="0"/>
    <x v="0"/>
    <x v="0"/>
    <s v="2.05.01.07 - Multas, Juros e Correções por Atraso no Pagamento"/>
    <x v="0"/>
    <x v="2"/>
    <x v="2"/>
    <s v="Secretaria de Fazenda Federal - DARF.000305"/>
  </r>
  <r>
    <s v="Jardins"/>
    <x v="71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16.79"/>
    <x v="71"/>
    <s v="CP"/>
    <s v="Pagto multa Secretaria de Fazenda Federal"/>
    <s v="Pagto multa"/>
    <s v="Secretaria de Fazenda Federal"/>
    <s v="DARF.000305"/>
    <n v="-16.79"/>
    <n v="0"/>
    <n v="-19112.25"/>
    <s v="Secretaria de Fazenda Federal"/>
    <n v="-16.79"/>
    <n v="16.79"/>
    <n v="0"/>
    <x v="13"/>
    <x v="0"/>
    <x v="0"/>
    <x v="0"/>
    <s v="2.05.01.07 - Multas, Juros e Correções por Atraso no Pagamento"/>
    <x v="0"/>
    <x v="2"/>
    <x v="2"/>
    <s v="Secretaria de Fazenda Federal - DARF.000305"/>
  </r>
  <r>
    <s v="Jardins"/>
    <x v="71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4 - Recolhimento de PIS/Cofins/CSLL - Terceiros"/>
    <n v="544.04999999999995"/>
    <x v="71"/>
    <s v="CP"/>
    <s v="Pagamento Secretaria de Fazenda Federal"/>
    <s v="Pagamento"/>
    <s v="Secretaria de Fazenda Federal"/>
    <s v="DARF.000305"/>
    <n v="-544.04999999999995"/>
    <n v="0"/>
    <n v="-19656.3"/>
    <s v="Secretaria de Fazenda Federal"/>
    <n v="-544.04999999999995"/>
    <n v="544.04999999999995"/>
    <n v="0"/>
    <x v="13"/>
    <x v="0"/>
    <x v="0"/>
    <x v="0"/>
    <s v="2.09.02.04 - Recolhimento de PIS/Cofins/CSLL - Terceiros"/>
    <x v="0"/>
    <x v="3"/>
    <x v="3"/>
    <s v="Secretaria de Fazenda Federal - DARF.000305"/>
  </r>
  <r>
    <s v="Jardins"/>
    <x v="71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5.44"/>
    <x v="71"/>
    <s v="CP"/>
    <s v="Pagto juros Secretaria de Fazenda Federal"/>
    <s v="Pagto juros"/>
    <s v="Secretaria de Fazenda Federal"/>
    <s v="DARF.000305"/>
    <n v="-5.44"/>
    <n v="0"/>
    <n v="-19661.740000000002"/>
    <s v="Secretaria de Fazenda Federal"/>
    <n v="-5.44"/>
    <n v="5.44"/>
    <n v="0"/>
    <x v="13"/>
    <x v="0"/>
    <x v="0"/>
    <x v="0"/>
    <s v="2.05.01.07 - Multas, Juros e Correções por Atraso no Pagamento"/>
    <x v="0"/>
    <x v="2"/>
    <x v="2"/>
    <s v="Secretaria de Fazenda Federal - DARF.000305"/>
  </r>
  <r>
    <s v="Jardins"/>
    <x v="71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52.06"/>
    <x v="71"/>
    <s v="CP"/>
    <s v="Pagto multa Secretaria de Fazenda Federal"/>
    <s v="Pagto multa"/>
    <s v="Secretaria de Fazenda Federal"/>
    <s v="DARF.000305"/>
    <n v="-52.06"/>
    <n v="0"/>
    <n v="-19713.8"/>
    <s v="Secretaria de Fazenda Federal"/>
    <n v="-52.06"/>
    <n v="52.06"/>
    <n v="0"/>
    <x v="13"/>
    <x v="0"/>
    <x v="0"/>
    <x v="0"/>
    <s v="2.05.01.07 - Multas, Juros e Correções por Atraso no Pagamento"/>
    <x v="0"/>
    <x v="2"/>
    <x v="2"/>
    <s v="Secretaria de Fazenda Federal - DARF.000305"/>
  </r>
  <r>
    <s v="Jardins"/>
    <x v="71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4 - Recolhimento de PIS/Cofins/CSLL - Terceiros"/>
    <n v="4882.5"/>
    <x v="71"/>
    <s v="CP"/>
    <s v="Pagamento Secretaria de Fazenda Federal"/>
    <s v="Pagamento"/>
    <s v="Secretaria de Fazenda Federal"/>
    <s v="DARF.002200"/>
    <n v="-4882.5"/>
    <n v="0"/>
    <n v="-11474.08"/>
    <s v="Secretaria de Fazenda Federal"/>
    <n v="-4882.5"/>
    <n v="4882.5"/>
    <n v="0"/>
    <x v="13"/>
    <x v="0"/>
    <x v="0"/>
    <x v="0"/>
    <s v="2.09.02.04 - Recolhimento de PIS/Cofins/CSLL - Terceiros"/>
    <x v="0"/>
    <x v="3"/>
    <x v="3"/>
    <s v="Secretaria de Fazenda Federal - DARF.002200"/>
  </r>
  <r>
    <s v="Jardins"/>
    <x v="71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1 - Recolhimento de IRRF - Terceiros"/>
    <n v="1575"/>
    <x v="71"/>
    <s v="CP"/>
    <s v="Pagamento Secretaria de Fazenda Federal"/>
    <s v="Pagamento"/>
    <s v="Secretaria de Fazenda Federal"/>
    <s v="DARF.002200"/>
    <n v="-1575"/>
    <n v="0"/>
    <n v="-13049.08"/>
    <s v="Secretaria de Fazenda Federal"/>
    <n v="-1575"/>
    <n v="1575"/>
    <n v="0"/>
    <x v="13"/>
    <x v="0"/>
    <x v="0"/>
    <x v="0"/>
    <s v="2.09.02.01 - Recolhimento de IRRF - Terceiros"/>
    <x v="0"/>
    <x v="3"/>
    <x v="3"/>
    <s v="Secretaria de Fazenda Federal - DARF.002200"/>
  </r>
  <r>
    <s v="Jardins"/>
    <x v="71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1 - Recolhimento de IRRF - Terceiros"/>
    <n v="922.5"/>
    <x v="71"/>
    <s v="CP"/>
    <s v="Pagamento Secretaria de Fazenda Federal"/>
    <s v="Pagamento"/>
    <s v="Secretaria de Fazenda Federal"/>
    <s v="DARF.003452"/>
    <n v="-922.5"/>
    <n v="0"/>
    <n v="-13971.58"/>
    <s v="Secretaria de Fazenda Federal"/>
    <n v="-922.5"/>
    <n v="922.5"/>
    <n v="0"/>
    <x v="13"/>
    <x v="0"/>
    <x v="0"/>
    <x v="0"/>
    <s v="2.09.02.01 - Recolhimento de IRRF - Terceiros"/>
    <x v="0"/>
    <x v="3"/>
    <x v="3"/>
    <s v="Secretaria de Fazenda Federal - DARF.003452"/>
  </r>
  <r>
    <s v="Jardins"/>
    <x v="71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4 - Recolhimento de PIS/Cofins/CSLL - Terceiros"/>
    <n v="2859.75"/>
    <x v="71"/>
    <s v="CP"/>
    <s v="Pagamento Secretaria de Fazenda Federal"/>
    <s v="Pagamento"/>
    <s v="Secretaria de Fazenda Federal"/>
    <s v="DARF.003452"/>
    <n v="-2859.75"/>
    <n v="0"/>
    <n v="-16831.330000000002"/>
    <s v="Secretaria de Fazenda Federal"/>
    <n v="-2859.75"/>
    <n v="2859.75"/>
    <n v="0"/>
    <x v="13"/>
    <x v="0"/>
    <x v="0"/>
    <x v="0"/>
    <s v="2.09.02.04 - Recolhimento de PIS/Cofins/CSLL - Terceiros"/>
    <x v="0"/>
    <x v="3"/>
    <x v="3"/>
    <s v="Secretaria de Fazenda Federal - DARF.003452"/>
  </r>
  <r>
    <s v="Jardins"/>
    <x v="71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4 - Recolhimento de PIS/Cofins/CSLL - Terceiros"/>
    <n v="1063.26"/>
    <x v="71"/>
    <s v="CP"/>
    <s v="Pagamento Secretaria de Fazenda Federal"/>
    <s v="Pagamento"/>
    <s v="Secretaria de Fazenda Federal"/>
    <s v="DARF.003685"/>
    <n v="-1063.26"/>
    <n v="0"/>
    <n v="-6234.58"/>
    <s v="Secretaria de Fazenda Federal"/>
    <n v="-1063.26"/>
    <n v="1063.26"/>
    <n v="0"/>
    <x v="13"/>
    <x v="0"/>
    <x v="0"/>
    <x v="0"/>
    <s v="2.09.02.04 - Recolhimento de PIS/Cofins/CSLL - Terceiros"/>
    <x v="0"/>
    <x v="3"/>
    <x v="3"/>
    <s v="Secretaria de Fazenda Federal - DARF.003685"/>
  </r>
  <r>
    <s v="Jardins"/>
    <x v="71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1 - Recolhimento de IRRF - Terceiros"/>
    <n v="357"/>
    <x v="71"/>
    <s v="CP"/>
    <s v="Pagamento Secretaria de Fazenda Federal"/>
    <s v="Pagamento"/>
    <s v="Secretaria de Fazenda Federal"/>
    <s v="DARF.003685"/>
    <n v="-357"/>
    <n v="0"/>
    <n v="-6591.58"/>
    <s v="Secretaria de Fazenda Federal"/>
    <n v="-357"/>
    <n v="357"/>
    <n v="0"/>
    <x v="13"/>
    <x v="0"/>
    <x v="0"/>
    <x v="0"/>
    <s v="2.09.02.01 - Recolhimento de IRRF - Terceiros"/>
    <x v="0"/>
    <x v="3"/>
    <x v="3"/>
    <s v="Secretaria de Fazenda Federal - DARF.003685"/>
  </r>
  <r>
    <s v="Jardins"/>
    <x v="71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1 - Recolhimento de IRRF - Terceiros"/>
    <n v="178.5"/>
    <x v="71"/>
    <s v="CP"/>
    <s v="Pagamento Secretaria de Fazenda Federal"/>
    <s v="Pagamento"/>
    <s v="Secretaria de Fazenda Federal"/>
    <s v="DARF.003688"/>
    <n v="-178.5"/>
    <n v="0"/>
    <n v="-19892.3"/>
    <s v="Secretaria de Fazenda Federal"/>
    <n v="-178.5"/>
    <n v="178.5"/>
    <n v="0"/>
    <x v="13"/>
    <x v="0"/>
    <x v="0"/>
    <x v="0"/>
    <s v="2.09.02.01 - Recolhimento de IRRF - Terceiros"/>
    <x v="0"/>
    <x v="3"/>
    <x v="3"/>
    <s v="Secretaria de Fazenda Federal - DARF.003688"/>
  </r>
  <r>
    <s v="Jardins"/>
    <x v="71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4 - Recolhimento de PIS/Cofins/CSLL - Terceiros"/>
    <n v="531.63"/>
    <x v="71"/>
    <s v="CP"/>
    <s v="Pagamento Secretaria de Fazenda Federal"/>
    <s v="Pagamento"/>
    <s v="Secretaria de Fazenda Federal"/>
    <s v="DARF.003688"/>
    <n v="-531.63"/>
    <n v="0"/>
    <n v="-20423.93"/>
    <s v="Secretaria de Fazenda Federal"/>
    <n v="-531.63"/>
    <n v="531.63"/>
    <n v="0"/>
    <x v="13"/>
    <x v="0"/>
    <x v="0"/>
    <x v="0"/>
    <s v="2.09.02.04 - Recolhimento de PIS/Cofins/CSLL - Terceiros"/>
    <x v="0"/>
    <x v="3"/>
    <x v="3"/>
    <s v="Secretaria de Fazenda Federal - DARF.003688"/>
  </r>
  <r>
    <s v="Jardins"/>
    <x v="71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1 - Recolhimento de IRRF - Terceiros"/>
    <n v="185.85"/>
    <x v="71"/>
    <s v="CP"/>
    <s v="Pagamento Secretaria de Fazenda Federal"/>
    <s v="Pagamento"/>
    <s v="Secretaria de Fazenda Federal"/>
    <s v="DARF.005020"/>
    <n v="-185.85"/>
    <n v="0"/>
    <n v="-18261.560000000001"/>
    <s v="Secretaria de Fazenda Federal"/>
    <n v="-185.85"/>
    <n v="185.85"/>
    <n v="0"/>
    <x v="13"/>
    <x v="0"/>
    <x v="0"/>
    <x v="0"/>
    <s v="2.09.02.01 - Recolhimento de IRRF - Terceiros"/>
    <x v="0"/>
    <x v="3"/>
    <x v="3"/>
    <s v="Secretaria de Fazenda Federal - DARF.005020"/>
  </r>
  <r>
    <s v="Jardins"/>
    <x v="71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1.85"/>
    <x v="71"/>
    <s v="CP"/>
    <s v="Pagto juros Secretaria de Fazenda Federal"/>
    <s v="Pagto juros"/>
    <s v="Secretaria de Fazenda Federal"/>
    <s v="DARF.005020"/>
    <n v="-1.85"/>
    <n v="0"/>
    <n v="-18263.41"/>
    <s v="Secretaria de Fazenda Federal"/>
    <n v="-1.85"/>
    <n v="1.85"/>
    <n v="0"/>
    <x v="13"/>
    <x v="0"/>
    <x v="0"/>
    <x v="0"/>
    <s v="2.05.01.07 - Multas, Juros e Correções por Atraso no Pagamento"/>
    <x v="0"/>
    <x v="2"/>
    <x v="2"/>
    <s v="Secretaria de Fazenda Federal - DARF.005020"/>
  </r>
  <r>
    <s v="Jardins"/>
    <x v="71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17.78"/>
    <x v="71"/>
    <s v="CP"/>
    <s v="Pagto multa Secretaria de Fazenda Federal"/>
    <s v="Pagto multa"/>
    <s v="Secretaria de Fazenda Federal"/>
    <s v="DARF.005020"/>
    <n v="-17.78"/>
    <n v="0"/>
    <n v="-18281.189999999999"/>
    <s v="Secretaria de Fazenda Federal"/>
    <n v="-17.78"/>
    <n v="17.78"/>
    <n v="0"/>
    <x v="13"/>
    <x v="0"/>
    <x v="0"/>
    <x v="0"/>
    <s v="2.05.01.07 - Multas, Juros e Correções por Atraso no Pagamento"/>
    <x v="0"/>
    <x v="2"/>
    <x v="2"/>
    <s v="Secretaria de Fazenda Federal - DARF.005020"/>
  </r>
  <r>
    <s v="Jardins"/>
    <x v="71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4 - Recolhimento de PIS/Cofins/CSLL - Terceiros"/>
    <n v="576.14"/>
    <x v="71"/>
    <s v="CP"/>
    <s v="Pagamento Secretaria de Fazenda Federal"/>
    <s v="Pagamento"/>
    <s v="Secretaria de Fazenda Federal"/>
    <s v="DARF.005020"/>
    <n v="-576.14"/>
    <n v="0"/>
    <n v="-18857.330000000002"/>
    <s v="Secretaria de Fazenda Federal"/>
    <n v="-576.14"/>
    <n v="576.14"/>
    <n v="0"/>
    <x v="13"/>
    <x v="0"/>
    <x v="0"/>
    <x v="0"/>
    <s v="2.09.02.04 - Recolhimento de PIS/Cofins/CSLL - Terceiros"/>
    <x v="0"/>
    <x v="3"/>
    <x v="3"/>
    <s v="Secretaria de Fazenda Federal - DARF.005020"/>
  </r>
  <r>
    <s v="Jardins"/>
    <x v="71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5.75"/>
    <x v="71"/>
    <s v="CP"/>
    <s v="Pagto juros Secretaria de Fazenda Federal"/>
    <s v="Pagto juros"/>
    <s v="Secretaria de Fazenda Federal"/>
    <s v="DARF.005020"/>
    <n v="-5.75"/>
    <n v="0"/>
    <n v="-18863.080000000002"/>
    <s v="Secretaria de Fazenda Federal"/>
    <n v="-5.75"/>
    <n v="5.75"/>
    <n v="0"/>
    <x v="13"/>
    <x v="0"/>
    <x v="0"/>
    <x v="0"/>
    <s v="2.05.01.07 - Multas, Juros e Correções por Atraso no Pagamento"/>
    <x v="0"/>
    <x v="2"/>
    <x v="2"/>
    <s v="Secretaria de Fazenda Federal - DARF.005020"/>
  </r>
  <r>
    <s v="Jardins"/>
    <x v="71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55.13"/>
    <x v="71"/>
    <s v="CP"/>
    <s v="Pagto multa Secretaria de Fazenda Federal"/>
    <s v="Pagto multa"/>
    <s v="Secretaria de Fazenda Federal"/>
    <s v="DARF.005020"/>
    <n v="-55.13"/>
    <n v="0"/>
    <n v="-18918.21"/>
    <s v="Secretaria de Fazenda Federal"/>
    <n v="-55.13"/>
    <n v="55.13"/>
    <n v="0"/>
    <x v="13"/>
    <x v="0"/>
    <x v="0"/>
    <x v="0"/>
    <s v="2.05.01.07 - Multas, Juros e Correções por Atraso no Pagamento"/>
    <x v="0"/>
    <x v="2"/>
    <x v="2"/>
    <s v="Secretaria de Fazenda Federal - DARF.005020"/>
  </r>
  <r>
    <s v="Jardins"/>
    <x v="71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1 - Recolhimento de IRRF - Terceiros"/>
    <n v="225"/>
    <x v="71"/>
    <s v="CP"/>
    <s v="Pagamento Secretaria de Fazenda Federal"/>
    <s v="Pagamento"/>
    <s v="Secretaria de Fazenda Federal"/>
    <s v="DARF.007721"/>
    <n v="-225"/>
    <n v="0"/>
    <n v="-17280.71"/>
    <s v="Secretaria de Fazenda Federal"/>
    <n v="-225"/>
    <n v="225"/>
    <n v="0"/>
    <x v="13"/>
    <x v="0"/>
    <x v="0"/>
    <x v="0"/>
    <s v="2.09.02.01 - Recolhimento de IRRF - Terceiros"/>
    <x v="0"/>
    <x v="3"/>
    <x v="3"/>
    <s v="Secretaria de Fazenda Federal - DARF.007721"/>
  </r>
  <r>
    <s v="Jardins"/>
    <x v="71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2.25"/>
    <x v="71"/>
    <s v="CP"/>
    <s v="Pagto juros Secretaria de Fazenda Federal"/>
    <s v="Pagto juros"/>
    <s v="Secretaria de Fazenda Federal"/>
    <s v="DARF.007721"/>
    <n v="-2.25"/>
    <n v="0"/>
    <n v="-17282.96"/>
    <s v="Secretaria de Fazenda Federal"/>
    <n v="-2.25"/>
    <n v="2.25"/>
    <n v="0"/>
    <x v="13"/>
    <x v="0"/>
    <x v="0"/>
    <x v="0"/>
    <s v="2.05.01.07 - Multas, Juros e Correções por Atraso no Pagamento"/>
    <x v="0"/>
    <x v="2"/>
    <x v="2"/>
    <s v="Secretaria de Fazenda Federal - DARF.007721"/>
  </r>
  <r>
    <s v="Jardins"/>
    <x v="71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21.53"/>
    <x v="71"/>
    <s v="CP"/>
    <s v="Pagto multa Secretaria de Fazenda Federal"/>
    <s v="Pagto multa"/>
    <s v="Secretaria de Fazenda Federal"/>
    <s v="DARF.007721"/>
    <n v="-21.53"/>
    <n v="0"/>
    <n v="-17304.490000000002"/>
    <s v="Secretaria de Fazenda Federal"/>
    <n v="-21.53"/>
    <n v="21.53"/>
    <n v="0"/>
    <x v="13"/>
    <x v="0"/>
    <x v="0"/>
    <x v="0"/>
    <s v="2.05.01.07 - Multas, Juros e Correções por Atraso no Pagamento"/>
    <x v="0"/>
    <x v="2"/>
    <x v="2"/>
    <s v="Secretaria de Fazenda Federal - DARF.007721"/>
  </r>
  <r>
    <s v="Jardins"/>
    <x v="71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4 - Recolhimento de PIS/Cofins/CSLL - Terceiros"/>
    <n v="697.5"/>
    <x v="71"/>
    <s v="CP"/>
    <s v="Pagamento Secretaria de Fazenda Federal"/>
    <s v="Pagamento"/>
    <s v="Secretaria de Fazenda Federal"/>
    <s v="DARF.007721"/>
    <n v="-697.5"/>
    <n v="0"/>
    <n v="-18001.990000000002"/>
    <s v="Secretaria de Fazenda Federal"/>
    <n v="-697.5"/>
    <n v="697.5"/>
    <n v="0"/>
    <x v="13"/>
    <x v="0"/>
    <x v="0"/>
    <x v="0"/>
    <s v="2.09.02.04 - Recolhimento de PIS/Cofins/CSLL - Terceiros"/>
    <x v="0"/>
    <x v="3"/>
    <x v="3"/>
    <s v="Secretaria de Fazenda Federal - DARF.007721"/>
  </r>
  <r>
    <s v="Jardins"/>
    <x v="71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6.97"/>
    <x v="71"/>
    <s v="CP"/>
    <s v="Pagto juros Secretaria de Fazenda Federal"/>
    <s v="Pagto juros"/>
    <s v="Secretaria de Fazenda Federal"/>
    <s v="DARF.007721"/>
    <n v="-6.97"/>
    <n v="0"/>
    <n v="-18008.96"/>
    <s v="Secretaria de Fazenda Federal"/>
    <n v="-6.97"/>
    <n v="6.97"/>
    <n v="0"/>
    <x v="13"/>
    <x v="0"/>
    <x v="0"/>
    <x v="0"/>
    <s v="2.05.01.07 - Multas, Juros e Correções por Atraso no Pagamento"/>
    <x v="0"/>
    <x v="2"/>
    <x v="2"/>
    <s v="Secretaria de Fazenda Federal - DARF.007721"/>
  </r>
  <r>
    <s v="Jardins"/>
    <x v="71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66.75"/>
    <x v="71"/>
    <s v="CP"/>
    <s v="Pagto multa Secretaria de Fazenda Federal"/>
    <s v="Pagto multa"/>
    <s v="Secretaria de Fazenda Federal"/>
    <s v="DARF.007721"/>
    <n v="-66.75"/>
    <n v="0"/>
    <n v="-18075.71"/>
    <s v="Secretaria de Fazenda Federal"/>
    <n v="-66.75"/>
    <n v="66.75"/>
    <n v="0"/>
    <x v="13"/>
    <x v="0"/>
    <x v="0"/>
    <x v="0"/>
    <s v="2.05.01.07 - Multas, Juros e Correções por Atraso no Pagamento"/>
    <x v="0"/>
    <x v="2"/>
    <x v="2"/>
    <s v="Secretaria de Fazenda Federal - DARF.007721"/>
  </r>
  <r>
    <s v="Jardins"/>
    <x v="71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4 - Recolhimento de PIS/Cofins/CSLL - Terceiros"/>
    <n v="250"/>
    <x v="71"/>
    <s v="CP"/>
    <s v="Pagamento Secretaria de Fazenda Federal"/>
    <s v="Pagamento"/>
    <s v="Secretaria de Fazenda Federal"/>
    <s v="DARF.160224"/>
    <n v="-250"/>
    <n v="0"/>
    <n v="-20673.93"/>
    <s v="Secretaria de Fazenda Federal"/>
    <n v="-250"/>
    <n v="250"/>
    <n v="0"/>
    <x v="13"/>
    <x v="0"/>
    <x v="0"/>
    <x v="0"/>
    <s v="2.09.02.04 - Recolhimento de PIS/Cofins/CSLL - Terceiros"/>
    <x v="0"/>
    <x v="3"/>
    <x v="3"/>
    <s v="Secretaria de Fazenda Federal - DARF.160224"/>
  </r>
  <r>
    <s v="Jardins"/>
    <x v="72"/>
    <s v="Itaú"/>
    <x v="3"/>
    <s v="não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0.04"/>
    <x v="72"/>
    <s v="BC"/>
    <s v="Rendimento de aplicação"/>
    <s v="Rendimento de aplicação"/>
    <s v=""/>
    <s v="ajuste"/>
    <n v="0"/>
    <n v="0.04"/>
    <n v="39192.839999999997"/>
    <s v=""/>
    <n v="0.04"/>
    <n v="0.04"/>
    <n v="0"/>
    <x v="13"/>
    <x v="0"/>
    <x v="0"/>
    <x v="0"/>
    <s v="1.03.01.01 - Receita de Aplicações Financeiras"/>
    <x v="0"/>
    <x v="14"/>
    <x v="8"/>
    <s v=" - ajuste"/>
  </r>
  <r>
    <s v="Jardins"/>
    <x v="72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44.41"/>
    <x v="72"/>
    <s v="CP"/>
    <s v="Pagamento ASSOCIACAO DOS REGISTRADORES IMOBILIARIOS DE SAO PAULO"/>
    <s v="Pagamento"/>
    <s v="ASSOCIACAO DOS REGISTRADORES IMOBILIARIOS DE SAO PAULO"/>
    <s v="FAT.11044124"/>
    <n v="-44.41"/>
    <n v="0"/>
    <n v="39192.839999999997"/>
    <s v="ASSOCIACAO DOS REGISTRADORES IMOBILIARIOS DE SAO PAULO"/>
    <n v="-44.41"/>
    <n v="44.41"/>
    <n v="0"/>
    <x v="13"/>
    <x v="0"/>
    <x v="0"/>
    <x v="0"/>
    <s v="2.11.01.07 - Cartório &amp; Escritura"/>
    <x v="0"/>
    <x v="1"/>
    <x v="1"/>
    <s v="ASSOCIACAO DOS REGISTRADORES IMOBILIARIOS DE SAO PAULO - FAT.11044124"/>
  </r>
  <r>
    <s v="Jardins"/>
    <x v="72"/>
    <s v="Itaú"/>
    <x v="3"/>
    <s v="não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44.41"/>
    <x v="72"/>
    <s v="CP"/>
    <s v="Pagamento ASSOCIACAO DOS REGISTRADORES IMOBILIARIOS DE SAO PAULO"/>
    <s v="Pagamento"/>
    <s v="ASSOCIACAO DOS REGISTRADORES IMOBILIARIOS DE SAO PAULO"/>
    <s v="FAT.11044124"/>
    <n v="-44.41"/>
    <n v="0"/>
    <n v="39192.839999999997"/>
    <s v="ASSOCIACAO DOS REGISTRADORES IMOBILIARIOS DE SAO PAULO"/>
    <n v="-44.41"/>
    <n v="44.41"/>
    <n v="0"/>
    <x v="13"/>
    <x v="0"/>
    <x v="0"/>
    <x v="0"/>
    <s v="2.11.01.07 - Cartório &amp; Escritura"/>
    <x v="0"/>
    <x v="1"/>
    <x v="1"/>
    <s v="ASSOCIACAO DOS REGISTRADORES IMOBILIARIOS DE SAO PAULO - FAT.11044124"/>
  </r>
  <r>
    <s v="Jardins"/>
    <x v="72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44.41"/>
    <x v="72"/>
    <s v="CP"/>
    <s v="Pagamento ASSOCIACAO DOS REGISTRADORES IMOBILIARIOS DE SAO PAULO"/>
    <s v="Pagamento"/>
    <s v="ASSOCIACAO DOS REGISTRADORES IMOBILIARIOS DE SAO PAULO"/>
    <s v="FAT.11059891"/>
    <n v="-44.41"/>
    <n v="0"/>
    <n v="39281.660000000003"/>
    <s v="ASSOCIACAO DOS REGISTRADORES IMOBILIARIOS DE SAO PAULO"/>
    <n v="-44.41"/>
    <n v="44.41"/>
    <n v="0"/>
    <x v="13"/>
    <x v="0"/>
    <x v="0"/>
    <x v="0"/>
    <s v="2.11.01.07 - Cartório &amp; Escritura"/>
    <x v="0"/>
    <x v="1"/>
    <x v="1"/>
    <s v="ASSOCIACAO DOS REGISTRADORES IMOBILIARIOS DE SAO PAULO - FAT.11059891"/>
  </r>
  <r>
    <s v="Jardins"/>
    <x v="72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44.41"/>
    <x v="72"/>
    <s v="CP"/>
    <s v="Pagamento ASSOCIACAO DOS REGISTRADORES IMOBILIARIOS DE SAO PAULO"/>
    <s v="Pagamento"/>
    <s v="ASSOCIACAO DOS REGISTRADORES IMOBILIARIOS DE SAO PAULO"/>
    <s v="FAT.11062240"/>
    <n v="-44.41"/>
    <n v="0"/>
    <n v="39237.25"/>
    <s v="ASSOCIACAO DOS REGISTRADORES IMOBILIARIOS DE SAO PAULO"/>
    <n v="-44.41"/>
    <n v="44.41"/>
    <n v="0"/>
    <x v="13"/>
    <x v="0"/>
    <x v="0"/>
    <x v="0"/>
    <s v="2.11.01.07 - Cartório &amp; Escritura"/>
    <x v="0"/>
    <x v="1"/>
    <x v="1"/>
    <s v="ASSOCIACAO DOS REGISTRADORES IMOBILIARIOS DE SAO PAULO - FAT.11062240"/>
  </r>
  <r>
    <s v="Jardins"/>
    <x v="72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5000"/>
    <x v="72"/>
    <s v="CP"/>
    <s v="Pagamento CLEYDE MALUF ALVES"/>
    <s v="Pagamento"/>
    <s v="CLEYDE MALUF ALVES"/>
    <s v="CT.ALUGUEL 1"/>
    <n v="-5000"/>
    <n v="0"/>
    <n v="-861823.39"/>
    <s v="CLEYDE MALUF ALVES"/>
    <n v="-5000"/>
    <n v="5000"/>
    <n v="0"/>
    <x v="13"/>
    <x v="0"/>
    <x v="0"/>
    <x v="0"/>
    <s v="2.11.01.04 - Aluguel"/>
    <x v="0"/>
    <x v="4"/>
    <x v="4"/>
    <s v="CLEYDE MALUF ALVES - CT.ALUGUEL 1"/>
  </r>
  <r>
    <s v="Jardins"/>
    <x v="72"/>
    <s v="Itaú"/>
    <x v="3"/>
    <s v="não"/>
    <s v="2 - SPE's"/>
    <s v="01/01/2023 até 16/05/2024"/>
    <s v="23 - NETCORP CONSOLACAO INCORPORACAO E EMPREENDIMENTO IMOBILIARIO SPE LTDA"/>
    <s v="51562-2 - CONSOLACAO ITAU"/>
    <n v="-13822.84"/>
    <s v="2301 - CONSOLACAO INCORPORAÇÃO"/>
    <s v="2.11.01.04 - Aluguel"/>
    <n v="5000"/>
    <x v="72"/>
    <s v="CP"/>
    <s v="Pagamento CLEYDE MALUF ALVES"/>
    <s v="Pagamento"/>
    <s v="CLEYDE MALUF ALVES"/>
    <s v="CT.ALUGUEL 1"/>
    <n v="-5000"/>
    <n v="0"/>
    <n v="-861823.39"/>
    <s v="CLEYDE MALUF ALVES"/>
    <n v="-5000"/>
    <n v="5000"/>
    <n v="0"/>
    <x v="13"/>
    <x v="0"/>
    <x v="0"/>
    <x v="0"/>
    <s v="2.11.01.04 - Aluguel"/>
    <x v="0"/>
    <x v="4"/>
    <x v="4"/>
    <s v="CLEYDE MALUF ALVES - CT.ALUGUEL 1"/>
  </r>
  <r>
    <s v="Jardins"/>
    <x v="72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4 - Aluguel"/>
    <n v="10451"/>
    <x v="72"/>
    <s v="CP"/>
    <s v="Pagamento ELIANE MALUF ALVES DE LOZIER"/>
    <s v="Pagamento"/>
    <s v="ELIANE MALUF ALVES DE LOZIER"/>
    <s v="CT.ALUGUEL2"/>
    <n v="-10451"/>
    <n v="0"/>
    <n v="-878941.03"/>
    <s v="ELIANE MALUF ALVES DE LOZIER"/>
    <n v="-10451"/>
    <n v="10451"/>
    <n v="0"/>
    <x v="13"/>
    <x v="0"/>
    <x v="0"/>
    <x v="0"/>
    <s v="2.11.01.04 - Aluguel"/>
    <x v="0"/>
    <x v="4"/>
    <x v="4"/>
    <s v="ELIANE MALUF ALVES DE LOZIER - CT.ALUGUEL2"/>
  </r>
  <r>
    <s v="Jardins"/>
    <x v="72"/>
    <s v="Itaú"/>
    <x v="3"/>
    <s v="não"/>
    <s v="2 - SPE's"/>
    <s v="01/01/2023 até 16/05/2024"/>
    <s v="23 - NETCORP CONSOLACAO INCORPORACAO E EMPREENDIMENTO IMOBILIARIO SPE LTDA"/>
    <s v="51562-2 - CONSOLACAO ITAU"/>
    <n v="-13822.84"/>
    <s v="2301 - CONSOLACAO INCORPORAÇÃO"/>
    <s v="2.11.01.04 - Aluguel"/>
    <n v="10451"/>
    <x v="72"/>
    <s v="CP"/>
    <s v="Pagamento ELIANE MALUF ALVES DE LOZIER"/>
    <s v="Pagamento"/>
    <s v="ELIANE MALUF ALVES DE LOZIER"/>
    <s v="CT.ALUGUEL2"/>
    <n v="-10451"/>
    <n v="0"/>
    <n v="-878941.03"/>
    <s v="ELIANE MALUF ALVES DE LOZIER"/>
    <n v="-10451"/>
    <n v="10451"/>
    <n v="0"/>
    <x v="13"/>
    <x v="0"/>
    <x v="0"/>
    <x v="0"/>
    <s v="2.11.01.04 - Aluguel"/>
    <x v="0"/>
    <x v="4"/>
    <x v="4"/>
    <s v="ELIANE MALUF ALVES DE LOZIER - CT.ALUGUEL2"/>
  </r>
  <r>
    <s v="Jardins"/>
    <x v="72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1666.66"/>
    <x v="72"/>
    <s v="CP"/>
    <s v="Pagamento MIRNA MARIA PEDRO"/>
    <s v="Pagamento"/>
    <s v="MIRNA MARIA PEDRO"/>
    <s v="CT.ITU 1478"/>
    <n v="-1666.66"/>
    <n v="0"/>
    <n v="-863490.05"/>
    <s v="MIRNA MARIA PEDRO"/>
    <n v="-1666.66"/>
    <n v="1666.66"/>
    <n v="0"/>
    <x v="13"/>
    <x v="0"/>
    <x v="0"/>
    <x v="0"/>
    <s v="2.11.01.01 - Terrenista"/>
    <x v="0"/>
    <x v="5"/>
    <x v="4"/>
    <s v="MIRNA MARIA PEDRO - CT.ITU 1478"/>
  </r>
  <r>
    <s v="Jardins"/>
    <x v="72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1666.66"/>
    <x v="72"/>
    <s v="CP"/>
    <s v="Pagamento MIRNA MARIA PEDRO"/>
    <s v="Pagamento"/>
    <s v="MIRNA MARIA PEDRO"/>
    <s v="CT.ITU 1478"/>
    <n v="-1666.66"/>
    <n v="0"/>
    <n v="-865156.71"/>
    <s v="MIRNA MARIA PEDRO"/>
    <n v="-1666.66"/>
    <n v="1666.66"/>
    <n v="0"/>
    <x v="13"/>
    <x v="0"/>
    <x v="0"/>
    <x v="0"/>
    <s v="2.11.01.01 - Terrenista"/>
    <x v="0"/>
    <x v="5"/>
    <x v="4"/>
    <s v="MIRNA MARIA PEDRO - CT.ITU 1478"/>
  </r>
  <r>
    <s v="Jardins"/>
    <x v="72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1666.66"/>
    <x v="72"/>
    <s v="CP"/>
    <s v="Pagamento MIRNA MARIA PEDRO"/>
    <s v="Pagamento"/>
    <s v="MIRNA MARIA PEDRO"/>
    <s v="CT.ITU 1478"/>
    <n v="-1666.66"/>
    <n v="0"/>
    <n v="-866823.37"/>
    <s v="MIRNA MARIA PEDRO"/>
    <n v="-1666.66"/>
    <n v="1666.66"/>
    <n v="0"/>
    <x v="13"/>
    <x v="0"/>
    <x v="0"/>
    <x v="0"/>
    <s v="2.11.01.01 - Terrenista"/>
    <x v="0"/>
    <x v="5"/>
    <x v="4"/>
    <s v="MIRNA MARIA PEDRO - CT.ITU 1478"/>
  </r>
  <r>
    <s v="Jardins"/>
    <x v="72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11.01.01 - Terrenista"/>
    <n v="1666.66"/>
    <x v="72"/>
    <s v="CP"/>
    <s v="Pagamento MIRNA MARIA PEDRO"/>
    <s v="Pagamento"/>
    <s v="MIRNA MARIA PEDRO"/>
    <s v="CT.ITU 1478"/>
    <n v="-1666.66"/>
    <n v="0"/>
    <n v="-868490.03"/>
    <s v="MIRNA MARIA PEDRO"/>
    <n v="-1666.66"/>
    <n v="1666.66"/>
    <n v="0"/>
    <x v="13"/>
    <x v="0"/>
    <x v="0"/>
    <x v="0"/>
    <s v="2.11.01.01 - Terrenista"/>
    <x v="0"/>
    <x v="5"/>
    <x v="4"/>
    <s v="MIRNA MARIA PEDRO - CT.ITU 1478"/>
  </r>
  <r>
    <s v="Jardins"/>
    <x v="72"/>
    <s v="Itaú"/>
    <x v="3"/>
    <s v="não"/>
    <s v="2 - SPE's"/>
    <s v="01/01/2023 até 16/05/2024"/>
    <s v="23 - NETCORP CONSOLACAO INCORPORACAO E EMPREENDIMENTO IMOBILIARIO SPE LTDA"/>
    <s v="51562-2 - CONSOLACAO ITAU"/>
    <n v="-13822.84"/>
    <s v="2301 - CONSOLACAO INCORPORAÇÃO"/>
    <s v="2.11.01.01 - Terrenista"/>
    <n v="1666.66"/>
    <x v="72"/>
    <s v="CP"/>
    <s v="Pagamento MIRNA MARIA PEDRO"/>
    <s v="Pagamento"/>
    <s v="MIRNA MARIA PEDRO"/>
    <s v="CT.ITU 1478"/>
    <n v="-1666.66"/>
    <n v="0"/>
    <n v="-863490.05"/>
    <s v="MIRNA MARIA PEDRO"/>
    <n v="-1666.66"/>
    <n v="1666.66"/>
    <n v="0"/>
    <x v="13"/>
    <x v="0"/>
    <x v="0"/>
    <x v="0"/>
    <s v="2.11.01.01 - Terrenista"/>
    <x v="0"/>
    <x v="5"/>
    <x v="4"/>
    <s v="MIRNA MARIA PEDRO - CT.ITU 1478"/>
  </r>
  <r>
    <s v="Jardins"/>
    <x v="72"/>
    <s v="Itaú"/>
    <x v="3"/>
    <s v="não"/>
    <s v="2 - SPE's"/>
    <s v="01/01/2023 até 16/05/2024"/>
    <s v="23 - NETCORP CONSOLACAO INCORPORACAO E EMPREENDIMENTO IMOBILIARIO SPE LTDA"/>
    <s v="51562-2 - CONSOLACAO ITAU"/>
    <n v="-13822.84"/>
    <s v="2301 - CONSOLACAO INCORPORAÇÃO"/>
    <s v="2.11.01.01 - Terrenista"/>
    <n v="1666.66"/>
    <x v="72"/>
    <s v="CP"/>
    <s v="Pagamento MIRNA MARIA PEDRO"/>
    <s v="Pagamento"/>
    <s v="MIRNA MARIA PEDRO"/>
    <s v="CT.ITU 1478"/>
    <n v="-1666.66"/>
    <n v="0"/>
    <n v="-865156.71"/>
    <s v="MIRNA MARIA PEDRO"/>
    <n v="-1666.66"/>
    <n v="1666.66"/>
    <n v="0"/>
    <x v="13"/>
    <x v="0"/>
    <x v="0"/>
    <x v="0"/>
    <s v="2.11.01.01 - Terrenista"/>
    <x v="0"/>
    <x v="5"/>
    <x v="4"/>
    <s v="MIRNA MARIA PEDRO - CT.ITU 1478"/>
  </r>
  <r>
    <s v="Jardins"/>
    <x v="72"/>
    <s v="Itaú"/>
    <x v="3"/>
    <s v="não"/>
    <s v="2 - SPE's"/>
    <s v="01/01/2023 até 16/05/2024"/>
    <s v="23 - NETCORP CONSOLACAO INCORPORACAO E EMPREENDIMENTO IMOBILIARIO SPE LTDA"/>
    <s v="51562-2 - CONSOLACAO ITAU"/>
    <n v="-13822.84"/>
    <s v="2301 - CONSOLACAO INCORPORAÇÃO"/>
    <s v="2.11.01.01 - Terrenista"/>
    <n v="1666.66"/>
    <x v="72"/>
    <s v="CP"/>
    <s v="Pagamento MIRNA MARIA PEDRO"/>
    <s v="Pagamento"/>
    <s v="MIRNA MARIA PEDRO"/>
    <s v="CT.ITU 1478"/>
    <n v="-1666.66"/>
    <n v="0"/>
    <n v="-866823.37"/>
    <s v="MIRNA MARIA PEDRO"/>
    <n v="-1666.66"/>
    <n v="1666.66"/>
    <n v="0"/>
    <x v="13"/>
    <x v="0"/>
    <x v="0"/>
    <x v="0"/>
    <s v="2.11.01.01 - Terrenista"/>
    <x v="0"/>
    <x v="5"/>
    <x v="4"/>
    <s v="MIRNA MARIA PEDRO - CT.ITU 1478"/>
  </r>
  <r>
    <s v="Jardins"/>
    <x v="72"/>
    <s v="Itaú"/>
    <x v="3"/>
    <s v="não"/>
    <s v="2 - SPE's"/>
    <s v="01/01/2023 até 16/05/2024"/>
    <s v="23 - NETCORP CONSOLACAO INCORPORACAO E EMPREENDIMENTO IMOBILIARIO SPE LTDA"/>
    <s v="51562-2 - CONSOLACAO ITAU"/>
    <n v="-13822.84"/>
    <s v="2301 - CONSOLACAO INCORPORAÇÃO"/>
    <s v="2.11.01.01 - Terrenista"/>
    <n v="1666.66"/>
    <x v="72"/>
    <s v="CP"/>
    <s v="Pagamento MIRNA MARIA PEDRO"/>
    <s v="Pagamento"/>
    <s v="MIRNA MARIA PEDRO"/>
    <s v="CT.ITU 1478"/>
    <n v="-1666.66"/>
    <n v="0"/>
    <n v="-868490.03"/>
    <s v="MIRNA MARIA PEDRO"/>
    <n v="-1666.66"/>
    <n v="1666.66"/>
    <n v="0"/>
    <x v="13"/>
    <x v="0"/>
    <x v="0"/>
    <x v="0"/>
    <s v="2.11.01.01 - Terrenista"/>
    <x v="0"/>
    <x v="5"/>
    <x v="4"/>
    <s v="MIRNA MARIA PEDRO - CT.ITU 1478"/>
  </r>
  <r>
    <s v="Jardins"/>
    <x v="73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130.43"/>
    <x v="73"/>
    <s v="CP"/>
    <s v="Pagamento ASSOCIACAO DOS REGISTRADORES IMOBILIARIOS DE SAO PAULO"/>
    <s v="Pagamento"/>
    <s v="ASSOCIACAO DOS REGISTRADORES IMOBILIARIOS DE SAO PAULO"/>
    <s v="FAT.011079668"/>
    <n v="-130.43"/>
    <n v="0"/>
    <n v="38929.18"/>
    <s v="ASSOCIACAO DOS REGISTRADORES IMOBILIARIOS DE SAO PAULO"/>
    <n v="-130.43"/>
    <n v="130.43"/>
    <n v="0"/>
    <x v="13"/>
    <x v="0"/>
    <x v="0"/>
    <x v="0"/>
    <s v="2.11.01.07 - Cartório &amp; Escritura"/>
    <x v="0"/>
    <x v="1"/>
    <x v="1"/>
    <s v="ASSOCIACAO DOS REGISTRADORES IMOBILIARIOS DE SAO PAULO - FAT.011079668"/>
  </r>
  <r>
    <s v="Jardins"/>
    <x v="73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44.41"/>
    <x v="73"/>
    <s v="CP"/>
    <s v="Pagamento ASSOCIACAO DOS REGISTRADORES IMOBILIARIOS DE SAO PAULO"/>
    <s v="Pagamento"/>
    <s v="ASSOCIACAO DOS REGISTRADORES IMOBILIARIOS DE SAO PAULO"/>
    <s v="FAT.11062351"/>
    <n v="-44.41"/>
    <n v="0"/>
    <n v="39059.61"/>
    <s v="ASSOCIACAO DOS REGISTRADORES IMOBILIARIOS DE SAO PAULO"/>
    <n v="-44.41"/>
    <n v="44.41"/>
    <n v="0"/>
    <x v="13"/>
    <x v="0"/>
    <x v="0"/>
    <x v="0"/>
    <s v="2.11.01.07 - Cartório &amp; Escritura"/>
    <x v="0"/>
    <x v="1"/>
    <x v="1"/>
    <s v="ASSOCIACAO DOS REGISTRADORES IMOBILIARIOS DE SAO PAULO - FAT.11062351"/>
  </r>
  <r>
    <s v="Jardins"/>
    <x v="73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44.41"/>
    <x v="73"/>
    <s v="CP"/>
    <s v="Pagamento ASSOCIACAO DOS REGISTRADORES IMOBILIARIOS DE SAO PAULO"/>
    <s v="Pagamento"/>
    <s v="ASSOCIACAO DOS REGISTRADORES IMOBILIARIOS DE SAO PAULO"/>
    <s v="FAT.11068615"/>
    <n v="-44.41"/>
    <n v="0"/>
    <n v="39148.43"/>
    <s v="ASSOCIACAO DOS REGISTRADORES IMOBILIARIOS DE SAO PAULO"/>
    <n v="-44.41"/>
    <n v="44.41"/>
    <n v="0"/>
    <x v="13"/>
    <x v="0"/>
    <x v="0"/>
    <x v="0"/>
    <s v="2.11.01.07 - Cartório &amp; Escritura"/>
    <x v="0"/>
    <x v="1"/>
    <x v="1"/>
    <s v="ASSOCIACAO DOS REGISTRADORES IMOBILIARIOS DE SAO PAULO - FAT.11068615"/>
  </r>
  <r>
    <s v="Jardins"/>
    <x v="73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44.41"/>
    <x v="73"/>
    <s v="CP"/>
    <s v="Pagamento ASSOCIACAO DOS REGISTRADORES IMOBILIARIOS DE SAO PAULO"/>
    <s v="Pagamento"/>
    <s v="ASSOCIACAO DOS REGISTRADORES IMOBILIARIOS DE SAO PAULO"/>
    <s v="FAT.11068657"/>
    <n v="-44.41"/>
    <n v="0"/>
    <n v="39104.019999999997"/>
    <s v="ASSOCIACAO DOS REGISTRADORES IMOBILIARIOS DE SAO PAULO"/>
    <n v="-44.41"/>
    <n v="44.41"/>
    <n v="0"/>
    <x v="13"/>
    <x v="0"/>
    <x v="0"/>
    <x v="0"/>
    <s v="2.11.01.07 - Cartório &amp; Escritura"/>
    <x v="0"/>
    <x v="1"/>
    <x v="1"/>
    <s v="ASSOCIACAO DOS REGISTRADORES IMOBILIARIOS DE SAO PAULO - FAT.11068657"/>
  </r>
  <r>
    <s v="Jardins"/>
    <x v="74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44.41"/>
    <x v="74"/>
    <s v="CP"/>
    <s v="Pagamento ASSOCIACAO DOS REGISTRADORES IMOBILIARIOS DE SAO PAULO"/>
    <s v="Pagamento"/>
    <s v="ASSOCIACAO DOS REGISTRADORES IMOBILIARIOS DE SAO PAULO"/>
    <s v="FAT.11062388"/>
    <n v="-44.41"/>
    <n v="0"/>
    <n v="38884.769999999997"/>
    <s v="ASSOCIACAO DOS REGISTRADORES IMOBILIARIOS DE SAO PAULO"/>
    <n v="-44.41"/>
    <n v="44.41"/>
    <n v="0"/>
    <x v="13"/>
    <x v="0"/>
    <x v="0"/>
    <x v="0"/>
    <s v="2.11.01.07 - Cartório &amp; Escritura"/>
    <x v="0"/>
    <x v="1"/>
    <x v="1"/>
    <s v="ASSOCIACAO DOS REGISTRADORES IMOBILIARIOS DE SAO PAULO - FAT.11062388"/>
  </r>
  <r>
    <s v="Jardins"/>
    <x v="75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1.01.09 - Custos com Cartórios e Escritura"/>
    <n v="22.91"/>
    <x v="75"/>
    <s v="CP"/>
    <s v="Pagamento ASSOCIACAO DOS REGISTRADORES IMOBILIARIOS DE SAO PAULO"/>
    <s v="Pagamento"/>
    <s v="ASSOCIACAO DOS REGISTRADORES IMOBILIARIOS DE SAO PAULO"/>
    <s v="FAT.11111301"/>
    <n v="-22.91"/>
    <n v="0"/>
    <n v="38795.93"/>
    <s v="ASSOCIACAO DOS REGISTRADORES IMOBILIARIOS DE SAO PAULO"/>
    <n v="-22.91"/>
    <n v="22.91"/>
    <n v="0"/>
    <x v="13"/>
    <x v="0"/>
    <x v="0"/>
    <x v="0"/>
    <s v="2.01.01.09 - Custos com Cartórios e Escritura"/>
    <x v="0"/>
    <x v="9"/>
    <x v="4"/>
    <s v="ASSOCIACAO DOS REGISTRADORES IMOBILIARIOS DE SAO PAULO - FAT.11111301"/>
  </r>
  <r>
    <s v="Jardins"/>
    <x v="75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1.01.09 - Custos com Cartórios e Escritura"/>
    <n v="65.930000000000007"/>
    <x v="75"/>
    <s v="CP"/>
    <s v="Pagamento ASSOCIACAO DOS REGISTRADORES IMOBILIARIOS DE SAO PAULO"/>
    <s v="Pagamento"/>
    <s v="ASSOCIACAO DOS REGISTRADORES IMOBILIARIOS DE SAO PAULO"/>
    <s v="FAT.11112656"/>
    <n v="-65.930000000000007"/>
    <n v="0"/>
    <n v="38818.839999999997"/>
    <s v="ASSOCIACAO DOS REGISTRADORES IMOBILIARIOS DE SAO PAULO"/>
    <n v="-65.930000000000007"/>
    <n v="65.930000000000007"/>
    <n v="0"/>
    <x v="13"/>
    <x v="0"/>
    <x v="0"/>
    <x v="0"/>
    <s v="2.01.01.09 - Custos com Cartórios e Escritura"/>
    <x v="0"/>
    <x v="9"/>
    <x v="4"/>
    <s v="ASSOCIACAO DOS REGISTRADORES IMOBILIARIOS DE SAO PAULO - FAT.11112656"/>
  </r>
  <r>
    <s v="Jardins"/>
    <x v="76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86.08"/>
    <x v="76"/>
    <s v="CP"/>
    <s v="Pagamento 13 CARTORIO DE REGISTRO CIVIL DO BUTANTA"/>
    <s v="Pagamento"/>
    <s v="13 CARTORIO DE REGISTRO CIVIL DO BUTANTA"/>
    <s v="FAT.280324."/>
    <n v="-86.08"/>
    <n v="0"/>
    <n v="-11316.1"/>
    <s v="13 CARTORIO DE REGISTRO CIVIL DO BUTANTA"/>
    <n v="-86.08"/>
    <n v="86.08"/>
    <n v="0"/>
    <x v="13"/>
    <x v="0"/>
    <x v="0"/>
    <x v="0"/>
    <s v="2.11.01.07 - Cartório &amp; Escritura"/>
    <x v="0"/>
    <x v="1"/>
    <x v="1"/>
    <s v="13 CARTORIO DE REGISTRO CIVIL DO BUTANTA - FAT.280324."/>
  </r>
  <r>
    <s v="Jardins"/>
    <x v="76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1.01.09 - Custos com Cartórios e Escritura"/>
    <n v="65.930000000000007"/>
    <x v="76"/>
    <s v="CP"/>
    <s v="Pagamento ASSOCIACAO DOS REGISTRADORES IMOBILIARIOS DE SAO PAULO"/>
    <s v="Pagamento"/>
    <s v="ASSOCIACAO DOS REGISTRADORES IMOBILIARIOS DE SAO PAULO"/>
    <s v="FAT.11133101"/>
    <n v="-65.930000000000007"/>
    <n v="0"/>
    <n v="55595.06"/>
    <s v="ASSOCIACAO DOS REGISTRADORES IMOBILIARIOS DE SAO PAULO"/>
    <n v="-65.930000000000007"/>
    <n v="65.930000000000007"/>
    <n v="0"/>
    <x v="13"/>
    <x v="0"/>
    <x v="0"/>
    <x v="0"/>
    <s v="2.01.01.09 - Custos com Cartórios e Escritura"/>
    <x v="0"/>
    <x v="9"/>
    <x v="4"/>
    <s v="ASSOCIACAO DOS REGISTRADORES IMOBILIARIOS DE SAO PAULO - FAT.11133101"/>
  </r>
  <r>
    <s v="Jardins"/>
    <x v="76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22.91"/>
    <x v="76"/>
    <s v="CP"/>
    <s v="Pagamento ASSOCIACAO DOS REGISTRADORES IMOBILIARIOS DE SAO PAULO"/>
    <s v="Pagamento"/>
    <s v="ASSOCIACAO DOS REGISTRADORES IMOBILIARIOS DE SAO PAULO"/>
    <s v="FAT.11133132"/>
    <n v="-22.91"/>
    <n v="0"/>
    <n v="55660.99"/>
    <s v="ASSOCIACAO DOS REGISTRADORES IMOBILIARIOS DE SAO PAULO"/>
    <n v="-22.91"/>
    <n v="22.91"/>
    <n v="0"/>
    <x v="13"/>
    <x v="0"/>
    <x v="0"/>
    <x v="0"/>
    <s v="2.11.01.07 - Cartório &amp; Escritura"/>
    <x v="0"/>
    <x v="1"/>
    <x v="1"/>
    <s v="ASSOCIACAO DOS REGISTRADORES IMOBILIARIOS DE SAO PAULO - FAT.11133132"/>
  </r>
  <r>
    <s v="Jardins"/>
    <x v="76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86.08"/>
    <x v="76"/>
    <s v="CP"/>
    <s v="Pagamento DECIMO QUARTO TABELIONATO DE NOTAS"/>
    <s v="Pagamento"/>
    <s v="DECIMO QUARTO TABELIONATO DE NOTAS"/>
    <s v="FAT.280324"/>
    <n v="-86.08"/>
    <n v="0"/>
    <n v="-11230.02"/>
    <s v="DECIMO QUARTO TABELIONATO DE NOTAS"/>
    <n v="-86.08"/>
    <n v="86.08"/>
    <n v="0"/>
    <x v="13"/>
    <x v="0"/>
    <x v="0"/>
    <x v="0"/>
    <s v="2.11.01.07 - Cartório &amp; Escritura"/>
    <x v="0"/>
    <x v="1"/>
    <x v="1"/>
    <s v="DECIMO QUARTO TABELIONATO DE NOTAS - FAT.280324"/>
  </r>
  <r>
    <s v="Jardins"/>
    <x v="76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1.23 - Coordenação e Compatibilização"/>
    <n v="3750"/>
    <x v="76"/>
    <s v="CP"/>
    <s v="Pagamento ESTUDIO FAVO ARQUITETURA LTDA"/>
    <s v="Pagamento"/>
    <s v="ESTUDIO FAVO ARQUITETURA LTDA"/>
    <s v="NFSE.001213"/>
    <n v="-3750"/>
    <n v="0"/>
    <n v="-11143.94"/>
    <s v="ESTUDIO FAVO ARQUITETURA LTDA"/>
    <n v="-3750"/>
    <n v="3750"/>
    <n v="0"/>
    <x v="13"/>
    <x v="0"/>
    <x v="0"/>
    <x v="0"/>
    <s v="2.13.01.23 - Coordenação e Compatibilização"/>
    <x v="0"/>
    <x v="10"/>
    <x v="1"/>
    <s v="ESTUDIO FAVO ARQUITETURA LTDA - NFSE.001213"/>
  </r>
  <r>
    <s v="Jardins"/>
    <x v="76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4 - Aluguel"/>
    <n v="35000"/>
    <x v="76"/>
    <s v="CP"/>
    <s v="Pagamento FRAMA COMERCIO DE MATERIAIS PARA CONSTRUCAO EIRELI"/>
    <s v="Pagamento"/>
    <s v="FRAMA COMERCIO DE MATERIAIS PARA CONSTRUCAO EIRELI"/>
    <s v="REC.ALUGUEL"/>
    <n v="-35000"/>
    <n v="0"/>
    <n v="3795.93"/>
    <s v="FRAMA COMERCIO DE MATERIAIS PARA CONSTRUCAO EIRELI"/>
    <n v="-35000"/>
    <n v="35000"/>
    <n v="0"/>
    <x v="13"/>
    <x v="0"/>
    <x v="0"/>
    <x v="0"/>
    <s v="2.11.01.04 - Aluguel"/>
    <x v="0"/>
    <x v="4"/>
    <x v="4"/>
    <s v="FRAMA COMERCIO DE MATERIAIS PARA CONSTRUCAO EIRELI - REC.ALUGUEL"/>
  </r>
  <r>
    <s v="Jardins"/>
    <x v="76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4.03.07 - Despesas com Cartórios e Legalizações"/>
    <n v="2000"/>
    <x v="76"/>
    <s v="CP"/>
    <s v="Pagamento MAURICIA ALBUQUERQUE MACEDO ME"/>
    <s v="Pagamento"/>
    <s v="MAURICIA ALBUQUERQUE MACEDO ME"/>
    <s v="NFSE.000405"/>
    <n v="-2000"/>
    <n v="0"/>
    <n v="-14316.1"/>
    <s v="MAURICIA ALBUQUERQUE MACEDO ME"/>
    <n v="-2000"/>
    <n v="2000"/>
    <n v="0"/>
    <x v="13"/>
    <x v="0"/>
    <x v="0"/>
    <x v="0"/>
    <s v="2.04.03.07 - Despesas com Cartórios e Legalizações"/>
    <x v="0"/>
    <x v="1"/>
    <x v="1"/>
    <s v="MAURICIA ALBUQUERQUE MACEDO ME - NFSE.000405"/>
  </r>
  <r>
    <s v="Jardins"/>
    <x v="76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4.03.07 - Despesas com Cartórios e Legalizações"/>
    <n v="1000"/>
    <x v="76"/>
    <s v="CP"/>
    <s v="Pagamento MAURICIA ALBUQUERQUE MACEDO ME"/>
    <s v="Pagamento"/>
    <s v="MAURICIA ALBUQUERQUE MACEDO ME"/>
    <s v="NFSE.000408"/>
    <n v="-1000"/>
    <n v="0"/>
    <n v="-12316.1"/>
    <s v="MAURICIA ALBUQUERQUE MACEDO ME"/>
    <n v="-1000"/>
    <n v="1000"/>
    <n v="0"/>
    <x v="13"/>
    <x v="0"/>
    <x v="0"/>
    <x v="0"/>
    <s v="2.04.03.07 - Despesas com Cartórios e Legalizações"/>
    <x v="0"/>
    <x v="1"/>
    <x v="1"/>
    <s v="MAURICIA ALBUQUERQUE MACEDO ME - NFSE.000408"/>
  </r>
  <r>
    <s v="Jardins"/>
    <x v="76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1.16 - Instalações"/>
    <n v="11900"/>
    <x v="76"/>
    <s v="CP"/>
    <s v="Pagamento REWALD ENGENHARIA LTDA"/>
    <s v="Pagamento"/>
    <s v="REWALD ENGENHARIA LTDA"/>
    <s v="NFSE.003688"/>
    <n v="-11900"/>
    <n v="0"/>
    <n v="-8104.07"/>
    <s v="REWALD ENGENHARIA LTDA"/>
    <n v="-11900"/>
    <n v="11900"/>
    <n v="0"/>
    <x v="13"/>
    <x v="0"/>
    <x v="0"/>
    <x v="0"/>
    <s v="2.13.01.16 - Instalações"/>
    <x v="0"/>
    <x v="10"/>
    <x v="1"/>
    <s v="REWALD ENGENHARIA LTDA - NFSE.003688"/>
  </r>
  <r>
    <s v="Jardins"/>
    <x v="76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1 - (-) Retenção de IR - Terceiros"/>
    <n v="178.5"/>
    <x v="76"/>
    <s v="CP"/>
    <s v="Retenção impostos IR 1708 / REWALD ENGENHARIA LTDA"/>
    <s v="Retenção impostos"/>
    <s v="IR 1708 / REWALD ENGENHARIA LTDA"/>
    <s v="NFSE.003688"/>
    <n v="0"/>
    <n v="178.5"/>
    <n v="-7925.57"/>
    <s v="REWALD ENGENHARIA LTDA"/>
    <n v="178.5"/>
    <n v="178.5"/>
    <n v="0"/>
    <x v="13"/>
    <x v="0"/>
    <x v="0"/>
    <x v="0"/>
    <s v="2.09.01.01 - (-) Retenção de IR - Terceiros"/>
    <x v="0"/>
    <x v="10"/>
    <x v="1"/>
    <s v="REWALD ENGENHARIA LTDA - NFSE.003688"/>
  </r>
  <r>
    <s v="Jardins"/>
    <x v="76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4 - (-) Retenção de PIS/Cofins/CSLL - Terceiros"/>
    <n v="531.63"/>
    <x v="76"/>
    <s v="CP"/>
    <s v="Retenção impostos CSRF / REWALD ENGENHARIA LTDA"/>
    <s v="Retenção impostos"/>
    <s v="CSRF / REWALD ENGENHARIA LTDA"/>
    <s v="NFSE.003688"/>
    <n v="0"/>
    <n v="531.63"/>
    <n v="-7393.94"/>
    <s v="REWALD ENGENHARIA LTDA"/>
    <n v="531.63"/>
    <n v="531.63"/>
    <n v="0"/>
    <x v="13"/>
    <x v="0"/>
    <x v="0"/>
    <x v="0"/>
    <s v="2.09.01.04 - (-) Retenção de PIS/Cofins/CSLL - Terceiros"/>
    <x v="0"/>
    <x v="10"/>
    <x v="1"/>
    <s v="REWALD ENGENHARIA LTDA - NFSE.003688"/>
  </r>
  <r>
    <s v="Jardins"/>
    <x v="76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5.01.01 - Entradas de Aportes de Sócios / Investidores"/>
    <n v="70000"/>
    <x v="76"/>
    <s v="BC"/>
    <s v="Recebimento TED 237.3396.NC H E E P"/>
    <s v="Recebimento"/>
    <s v="TED 237.3396.NC H E E P"/>
    <s v="APOR.2803"/>
    <n v="0"/>
    <n v="70000"/>
    <n v="55683.9"/>
    <s v="TED 237.3396.NC H E E P"/>
    <n v="70000"/>
    <n v="70000"/>
    <n v="0"/>
    <x v="13"/>
    <x v="0"/>
    <x v="0"/>
    <x v="0"/>
    <s v="1.05.01.01 - Entradas de Aportes de Sócios / Investidores"/>
    <x v="0"/>
    <x v="7"/>
    <x v="5"/>
    <s v="TED 237.3396.NC H E E P - APOR.2803"/>
  </r>
  <r>
    <s v="Jardins"/>
    <x v="77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1109.54"/>
    <x v="77"/>
    <s v="CP"/>
    <s v="Pagamento 13 OFICIAL DE REGISTRO DE IMOVEIS DA CAPITAL"/>
    <s v="Pagamento"/>
    <s v="13 OFICIAL DE REGISTRO DE IMOVEIS DA CAPITAL"/>
    <s v="FAT.63044824"/>
    <n v="-1109.54"/>
    <n v="0"/>
    <n v="54485.52"/>
    <s v="13 OFICIAL DE REGISTRO DE IMOVEIS DA CAPITAL"/>
    <n v="-1109.54"/>
    <n v="1109.54"/>
    <n v="0"/>
    <x v="14"/>
    <x v="0"/>
    <x v="1"/>
    <x v="2"/>
    <s v="2.11.01.07 - Cartório &amp; Escritura"/>
    <x v="1"/>
    <x v="1"/>
    <x v="1"/>
    <s v="13 OFICIAL DE REGISTRO DE IMOVEIS DA CAPITAL - FAT.63044824"/>
  </r>
  <r>
    <s v="Jardins"/>
    <x v="77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20.01.07 - Tarifas Bancarias"/>
    <n v="2.7"/>
    <x v="77"/>
    <s v="CX"/>
    <s v="Pag. tarifa TED TAR C/C SISPAG"/>
    <s v="Pag. tarifa conta"/>
    <s v="AR C/C SISPAG"/>
    <s v="TAR.20240402003"/>
    <n v="-2.7"/>
    <n v="0"/>
    <n v="4916088.51"/>
    <s v="AR C/C SISPAG"/>
    <n v="-2.7"/>
    <n v="2.7"/>
    <n v="0"/>
    <x v="14"/>
    <x v="0"/>
    <x v="0"/>
    <x v="0"/>
    <s v="2.20.01.07 - Tarifas Bancarias"/>
    <x v="0"/>
    <x v="8"/>
    <x v="2"/>
    <s v="AR C/C SISPAG - TAR.20240402003"/>
  </r>
  <r>
    <s v="Jardins"/>
    <x v="77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20.01.07 - Tarifas Bancarias"/>
    <n v="49.92"/>
    <x v="77"/>
    <s v="CX"/>
    <s v="Pag. tarifa TED TAR TED SISPAG"/>
    <s v="Pag. tarifa conta"/>
    <s v="AR TED SISPAG"/>
    <s v="TAR.20240402004"/>
    <n v="-49.92"/>
    <n v="0"/>
    <n v="4916038.59"/>
    <s v="AR TED SISPAG"/>
    <n v="-49.92"/>
    <n v="49.92"/>
    <n v="0"/>
    <x v="14"/>
    <x v="0"/>
    <x v="0"/>
    <x v="0"/>
    <s v="2.20.01.07 - Tarifas Bancarias"/>
    <x v="0"/>
    <x v="8"/>
    <x v="2"/>
    <s v="AR TED SISPAG - TAR.20240402004"/>
  </r>
  <r>
    <s v="Jardins"/>
    <x v="77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22.91"/>
    <x v="77"/>
    <s v="CP"/>
    <s v="Pagamento ASSOCIACAO DOS REGISTRADORES IMOBILIARIOS DE SAO PAULO"/>
    <s v="Pagamento"/>
    <s v="ASSOCIACAO DOS REGISTRADORES IMOBILIARIOS DE SAO PAULO"/>
    <s v="FAT.11169857"/>
    <n v="-22.91"/>
    <n v="0"/>
    <n v="54462.61"/>
    <s v="ASSOCIACAO DOS REGISTRADORES IMOBILIARIOS DE SAO PAULO"/>
    <n v="-22.91"/>
    <n v="22.91"/>
    <n v="0"/>
    <x v="14"/>
    <x v="0"/>
    <x v="2"/>
    <x v="2"/>
    <s v="2.11.01.07 - Cartório &amp; Escritura"/>
    <x v="1"/>
    <x v="1"/>
    <x v="1"/>
    <s v="ASSOCIACAO DOS REGISTRADORES IMOBILIARIOS DE SAO PAULO - FAT.11169857"/>
  </r>
  <r>
    <s v="Jardins"/>
    <x v="77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5.01.01 - Entradas de Aportes de Sócios / Investidores"/>
    <n v="4861628.5999999996"/>
    <x v="77"/>
    <s v="CR"/>
    <s v="Recebimento NC HOLDING EMPREENDIMENTOS E PARTICIPACOES LTDA"/>
    <s v="Recebimento"/>
    <s v="NC HOLDING EMPREENDIMENTOS E PARTICIPACOES LTDA"/>
    <s v="APOR.APORTE 020424"/>
    <n v="0"/>
    <n v="4861628.5999999996"/>
    <n v="4916091.21"/>
    <s v="NC HOLDING EMPREENDIMENTOS E PARTICIPACOES LTDA"/>
    <n v="4861628.5999999996"/>
    <n v="4861628.5999999996"/>
    <n v="0"/>
    <x v="14"/>
    <x v="0"/>
    <x v="0"/>
    <x v="0"/>
    <s v="1.05.01.01 - Entradas de Aportes de Sócios / Investidores"/>
    <x v="0"/>
    <x v="7"/>
    <x v="5"/>
    <s v="NC HOLDING EMPREENDIMENTOS E PARTICIPACOES LTDA - APOR.APORTE 020424"/>
  </r>
  <r>
    <s v="Jardins"/>
    <x v="77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20.01.07 - Tarifas Bancarias"/>
    <n v="73"/>
    <x v="77"/>
    <s v="CX"/>
    <s v="Pag. tarifa conta TAR MANUT CONTA 03/24"/>
    <s v="Pag. tarifa conta"/>
    <s v="TAR MANUT CONTA 03/24"/>
    <s v="TAR.20240402006"/>
    <n v="-73"/>
    <n v="0"/>
    <n v="4915965.59"/>
    <s v="TAR MANUT CONTA 03/24"/>
    <n v="-73"/>
    <n v="73"/>
    <n v="0"/>
    <x v="14"/>
    <x v="0"/>
    <x v="0"/>
    <x v="0"/>
    <s v="2.20.01.07 - Tarifas Bancarias"/>
    <x v="0"/>
    <x v="8"/>
    <x v="2"/>
    <s v="TAR MANUT CONTA 03/24 - TAR.20240402006"/>
  </r>
  <r>
    <s v="Jardins"/>
    <x v="77"/>
    <s v="Itaú"/>
    <x v="3"/>
    <s v="não"/>
    <s v="2 - SPE's"/>
    <s v="01/01/2023 até 16/05/2024"/>
    <s v="23 - NETCORP CONSOLACAO INCORPORACAO E EMPREENDIMENTO IMOBILIARIO SPE LTDA"/>
    <s v="51562-2 - CONSOLACAO ITAU"/>
    <n v="0"/>
    <s v="2301 - CONSOLACAO INCORPORAÇÃO"/>
    <s v="2.20.01.07 - Tarifas Bancarias"/>
    <n v="1.5"/>
    <x v="77"/>
    <s v="CX"/>
    <s v="Pag. tarifa TAR PIX PGTO TRANSF"/>
    <s v="Pag. tarifa conta"/>
    <s v="TAR PIX PGTO TRANSF"/>
    <s v="ajuste"/>
    <n v="-1.5"/>
    <n v="0"/>
    <n v="4915965.59"/>
    <s v="TAR PIX PGTO TRANSF"/>
    <n v="-1.5"/>
    <n v="1.5"/>
    <n v="0"/>
    <x v="14"/>
    <x v="0"/>
    <x v="0"/>
    <x v="0"/>
    <s v="2.20.01.07 - Tarifas Bancarias"/>
    <x v="0"/>
    <x v="8"/>
    <x v="2"/>
    <s v="TAR PIX PGTO TRANSF - ajuste"/>
  </r>
  <r>
    <s v="Jardins"/>
    <x v="77"/>
    <s v="Itaú Centralizadora"/>
    <x v="2"/>
    <s v="não"/>
    <s v="2  SPE's"/>
    <s v="01/02/2024 até 31/05/2024"/>
    <s v="COMPANHIA PROV DE SECURITIZACA"/>
    <s v="18593-7 - Centralizadora"/>
    <n v="0"/>
    <m/>
    <s v="-"/>
    <n v="3546709"/>
    <x v="77"/>
    <m/>
    <s v="DI  APLICACAO CDB"/>
    <s v="Extrato Bancário"/>
    <s v="DI  APLICACAO CDB"/>
    <m/>
    <n v="-3546709"/>
    <n v="0"/>
    <m/>
    <s v="DI  APLICACAO CDB"/>
    <n v="-3546709"/>
    <n v="3546709"/>
    <n v="0"/>
    <x v="14"/>
    <x v="0"/>
    <x v="0"/>
    <x v="1"/>
    <s v="-"/>
    <x v="0"/>
    <x v="15"/>
    <x v="9"/>
    <s v="DI  APLICACAO CDB - "/>
  </r>
  <r>
    <s v="Jardins"/>
    <x v="77"/>
    <s v="Itaú Centralizadora"/>
    <x v="2"/>
    <s v="não"/>
    <s v="2  SPE's"/>
    <s v="01/02/2024 até 31/05/2024"/>
    <s v="COMPANHIA PROV DE SECURITIZACA"/>
    <s v="18593-7 - Centralizadora"/>
    <n v="0"/>
    <m/>
    <s v="-"/>
    <n v="6104000"/>
    <x v="77"/>
    <m/>
    <s v="DI  APLICACAO CDB"/>
    <s v="Extrato Bancário"/>
    <s v="DI  APLICACAO CDB"/>
    <m/>
    <n v="-6104000"/>
    <n v="0"/>
    <m/>
    <s v="DI  APLICACAO CDB"/>
    <n v="-6104000"/>
    <n v="6104000"/>
    <n v="0"/>
    <x v="14"/>
    <x v="0"/>
    <x v="0"/>
    <x v="1"/>
    <s v="-"/>
    <x v="0"/>
    <x v="15"/>
    <x v="9"/>
    <s v="DI  APLICACAO CDB - "/>
  </r>
  <r>
    <s v="Jardins"/>
    <x v="77"/>
    <s v="Itaú Centralizadora"/>
    <x v="2"/>
    <s v="não"/>
    <s v="2  SPE's"/>
    <s v="01/02/2024 até 31/05/2024"/>
    <s v="COMPANHIA PROV DE SECURITIZACA"/>
    <s v="18593-7 - Centralizadora"/>
    <n v="0"/>
    <m/>
    <s v="-"/>
    <n v="4400956"/>
    <x v="77"/>
    <m/>
    <s v="DI  APLICACAO CDB"/>
    <s v="Extrato Bancário"/>
    <s v="DI  APLICACAO CDB"/>
    <m/>
    <n v="-4400956"/>
    <n v="0"/>
    <m/>
    <s v="DI  APLICACAO CDB"/>
    <n v="-4400956"/>
    <n v="4400956"/>
    <n v="0"/>
    <x v="14"/>
    <x v="0"/>
    <x v="0"/>
    <x v="1"/>
    <s v="-"/>
    <x v="0"/>
    <x v="15"/>
    <x v="9"/>
    <s v="DI  APLICACAO CDB - "/>
  </r>
  <r>
    <s v="Jardins"/>
    <x v="77"/>
    <s v="Itaú Centralizadora"/>
    <x v="2"/>
    <s v="não"/>
    <s v="2  SPE's"/>
    <s v="01/02/2024 até 31/05/2024"/>
    <s v="COMPANHIA PROV DE SECURITIZACA"/>
    <s v="18593-7 - Centralizadora"/>
    <n v="0"/>
    <m/>
    <s v="-"/>
    <n v="100000"/>
    <x v="77"/>
    <m/>
    <s v="DI  APLICACAO CDB"/>
    <s v="Extrato Bancário"/>
    <s v="DI  APLICACAO CDB"/>
    <m/>
    <n v="-100000"/>
    <n v="0"/>
    <m/>
    <s v="DI  APLICACAO CDB"/>
    <n v="-100000"/>
    <n v="100000"/>
    <n v="0"/>
    <x v="14"/>
    <x v="0"/>
    <x v="0"/>
    <x v="1"/>
    <s v="-"/>
    <x v="0"/>
    <x v="15"/>
    <x v="9"/>
    <s v="DI  APLICACAO CDB - "/>
  </r>
  <r>
    <s v="Jardins"/>
    <x v="77"/>
    <s v="Itaú Centralizadora"/>
    <x v="2"/>
    <s v="não"/>
    <s v="2  SPE's"/>
    <s v="01/02/2024 até 31/05/2024"/>
    <s v="COMPANHIA PROV DE SECURITIZACA"/>
    <s v="18593-7 - Centralizadora"/>
    <n v="0"/>
    <m/>
    <s v="-"/>
    <n v="31504944"/>
    <x v="77"/>
    <m/>
    <s v="PLU APLICACAO CDB"/>
    <s v="Extrato Bancário"/>
    <s v="PLU APLICACAO CDB"/>
    <m/>
    <n v="-31504944"/>
    <n v="0"/>
    <m/>
    <s v="PLU APLICACAO CDB"/>
    <n v="-31504944"/>
    <n v="31504944"/>
    <n v="0"/>
    <x v="14"/>
    <x v="0"/>
    <x v="0"/>
    <x v="1"/>
    <s v="-"/>
    <x v="0"/>
    <x v="15"/>
    <x v="9"/>
    <s v="PLU APLICACAO CDB - "/>
  </r>
  <r>
    <s v="Jardins"/>
    <x v="77"/>
    <s v="Itaú Centralizadora"/>
    <x v="2"/>
    <s v="não"/>
    <s v="2  SPE's"/>
    <s v="01/02/2024 até 31/05/2024"/>
    <s v="COMPANHIA PROV DE SECURITIZACA"/>
    <s v="18593-7 - Centralizadora"/>
    <n v="0"/>
    <m/>
    <s v="-"/>
    <n v="46054000"/>
    <x v="77"/>
    <m/>
    <s v="CERT RECEBIVEIS IMOBIL"/>
    <s v="Extrato Bancário"/>
    <s v="CERT RECEBIVEIS IMOBIL"/>
    <m/>
    <n v="0"/>
    <n v="46054000"/>
    <m/>
    <s v="CERT RECEBIVEIS IMOBIL"/>
    <n v="46054000"/>
    <n v="46054000"/>
    <n v="0"/>
    <x v="14"/>
    <x v="0"/>
    <x v="0"/>
    <x v="1"/>
    <s v="-"/>
    <x v="0"/>
    <x v="16"/>
    <x v="10"/>
    <s v="CERT RECEBIVEIS IMOBIL - "/>
  </r>
  <r>
    <s v="Jardins"/>
    <x v="77"/>
    <s v="Itaú Centralizadora"/>
    <x v="2"/>
    <s v="não"/>
    <s v="2  SPE's"/>
    <s v="01/02/2024 até 31/05/2024"/>
    <s v="COMPANHIA PROV DE SECURITIZACA"/>
    <s v="18593-7 - Centralizadora"/>
    <n v="0"/>
    <m/>
    <s v="-"/>
    <n v="397317"/>
    <x v="77"/>
    <m/>
    <s v="APL APLIC AUT MAIS"/>
    <s v="Extrato Bancário"/>
    <s v="APL APLIC AUT MAIS"/>
    <m/>
    <n v="-397317"/>
    <n v="0"/>
    <m/>
    <s v="APL APLIC AUT MAIS"/>
    <n v="-397317"/>
    <n v="397317"/>
    <n v="0"/>
    <x v="14"/>
    <x v="0"/>
    <x v="0"/>
    <x v="1"/>
    <s v="-"/>
    <x v="0"/>
    <x v="15"/>
    <x v="9"/>
    <s v="APL APLIC AUT MAIS - "/>
  </r>
  <r>
    <s v="Jardins"/>
    <x v="77"/>
    <s v="Itaú Centralizadora"/>
    <x v="2"/>
    <s v="não"/>
    <s v="2  SPE's"/>
    <s v="01/02/2024 até 31/05/2024"/>
    <s v="COMPANHIA PROV DE SECURITIZACA"/>
    <s v="18593-7 - Centralizadora"/>
    <n v="0"/>
    <m/>
    <s v="-"/>
    <n v="73"/>
    <x v="77"/>
    <m/>
    <s v="TAR MANUT CONTA 02/24"/>
    <s v="Extrato Bancário"/>
    <s v="TAR MANUT CONTA 02/24"/>
    <m/>
    <n v="-73"/>
    <n v="0"/>
    <m/>
    <s v="TAR MANUT CONTA 02/24"/>
    <n v="-73"/>
    <n v="73"/>
    <n v="0"/>
    <x v="14"/>
    <x v="0"/>
    <x v="0"/>
    <x v="1"/>
    <s v="-"/>
    <x v="0"/>
    <x v="8"/>
    <x v="2"/>
    <s v="TAR MANUT CONTA 02/24 - "/>
  </r>
  <r>
    <s v="Jardins"/>
    <x v="78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2.07 - Taxas Municipalidades"/>
    <n v="845"/>
    <x v="78"/>
    <s v="CP"/>
    <s v="Pagamento PREFEITURA DA CIDADE DE SÃO PAULO - DAMSP"/>
    <s v="Pagamento"/>
    <s v="PREFEITURA DA CIDADE DE SÃO PAULO - DAMSP"/>
    <s v="FAT.48942024000035"/>
    <n v="-845"/>
    <n v="0"/>
    <n v="4013670.83"/>
    <s v="PREFEITURA DA CIDADE DE SÃO PAULO - DAMSP"/>
    <n v="-845"/>
    <n v="845"/>
    <n v="0"/>
    <x v="14"/>
    <x v="0"/>
    <x v="3"/>
    <x v="2"/>
    <s v="2.13.02.07 - Taxas Municipalidades"/>
    <x v="2"/>
    <x v="1"/>
    <x v="1"/>
    <s v="PREFEITURA DA CIDADE DE SÃO PAULO - DAMSP - FAT.48942024000035"/>
  </r>
  <r>
    <s v="Jardins"/>
    <x v="78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377475.45"/>
    <x v="78"/>
    <s v="CP"/>
    <s v="Pagamento PREFEITURA DA CIDADE DE SÃO PAULO - DAMSP"/>
    <s v="Pagamento"/>
    <s v="PREFEITURA DA CIDADE DE SÃO PAULO - DAMSP"/>
    <s v="FAT.552211915"/>
    <n v="-377475.45"/>
    <n v="0"/>
    <n v="4113894.31"/>
    <s v="PREFEITURA DA CIDADE DE SÃO PAULO - DAMSP"/>
    <n v="-377475.45"/>
    <n v="377475.45"/>
    <n v="0"/>
    <x v="14"/>
    <x v="0"/>
    <x v="4"/>
    <x v="2"/>
    <s v="2.11.01.06 - ITBI"/>
    <x v="3"/>
    <x v="17"/>
    <x v="4"/>
    <s v="PREFEITURA DA CIDADE DE SÃO PAULO - DAMSP - FAT.552211915"/>
  </r>
  <r>
    <s v="Jardins"/>
    <x v="78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18540.62"/>
    <x v="78"/>
    <s v="CP"/>
    <s v="Pagamento PREFEITURA DA CIDADE DE SÃO PAULO - DAMSP"/>
    <s v="Pagamento"/>
    <s v="PREFEITURA DA CIDADE DE SÃO PAULO - DAMSP"/>
    <s v="FAT.552213871"/>
    <n v="-18540.62"/>
    <n v="0"/>
    <n v="4503531.76"/>
    <s v="PREFEITURA DA CIDADE DE SÃO PAULO - DAMSP"/>
    <n v="-18540.62"/>
    <n v="18540.62"/>
    <n v="0"/>
    <x v="14"/>
    <x v="0"/>
    <x v="5"/>
    <x v="2"/>
    <s v="2.11.01.06 - ITBI"/>
    <x v="3"/>
    <x v="17"/>
    <x v="4"/>
    <s v="PREFEITURA DA CIDADE DE SÃO PAULO - DAMSP - FAT.552213871"/>
  </r>
  <r>
    <s v="Jardins"/>
    <x v="78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11918.76"/>
    <x v="78"/>
    <s v="CP"/>
    <s v="Pagamento PREFEITURA DA CIDADE DE SÃO PAULO - DAMSP"/>
    <s v="Pagamento"/>
    <s v="PREFEITURA DA CIDADE DE SÃO PAULO - DAMSP"/>
    <s v="FAT.552214078"/>
    <n v="-11918.76"/>
    <n v="0"/>
    <n v="4101975.55"/>
    <s v="PREFEITURA DA CIDADE DE SÃO PAULO - DAMSP"/>
    <n v="-11918.76"/>
    <n v="11918.76"/>
    <n v="0"/>
    <x v="14"/>
    <x v="0"/>
    <x v="6"/>
    <x v="2"/>
    <s v="2.11.01.06 - ITBI"/>
    <x v="3"/>
    <x v="17"/>
    <x v="4"/>
    <s v="PREFEITURA DA CIDADE DE SÃO PAULO - DAMSP - FAT.552214078"/>
  </r>
  <r>
    <s v="Jardins"/>
    <x v="78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33770.31"/>
    <x v="78"/>
    <s v="CP"/>
    <s v="Pagamento PREFEITURA DA CIDADE DE SÃO PAULO - DAMSP"/>
    <s v="Pagamento"/>
    <s v="PREFEITURA DA CIDADE DE SÃO PAULO - DAMSP"/>
    <s v="FAT.552214264"/>
    <n v="-33770.31"/>
    <n v="0"/>
    <n v="4068205.24"/>
    <s v="PREFEITURA DA CIDADE DE SÃO PAULO - DAMSP"/>
    <n v="-33770.31"/>
    <n v="33770.31"/>
    <n v="0"/>
    <x v="14"/>
    <x v="0"/>
    <x v="7"/>
    <x v="2"/>
    <s v="2.11.01.06 - ITBI"/>
    <x v="3"/>
    <x v="17"/>
    <x v="4"/>
    <s v="PREFEITURA DA CIDADE DE SÃO PAULO - DAMSP - FAT.552214264"/>
  </r>
  <r>
    <s v="Jardins"/>
    <x v="78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18919"/>
    <x v="78"/>
    <s v="CP"/>
    <s v="Pagamento PREFEITURA DA CIDADE DE SÃO PAULO - DAMSP"/>
    <s v="Pagamento"/>
    <s v="PREFEITURA DA CIDADE DE SÃO PAULO - DAMSP"/>
    <s v="FAT.552215236"/>
    <n v="-18919"/>
    <n v="0"/>
    <n v="4863276.82"/>
    <s v="PREFEITURA DA CIDADE DE SÃO PAULO - DAMSP"/>
    <n v="-18919"/>
    <n v="18919"/>
    <n v="0"/>
    <x v="14"/>
    <x v="0"/>
    <x v="8"/>
    <x v="2"/>
    <s v="2.11.01.06 - ITBI"/>
    <x v="3"/>
    <x v="17"/>
    <x v="4"/>
    <s v="PREFEITURA DA CIDADE DE SÃO PAULO - DAMSP - FAT.552215236"/>
  </r>
  <r>
    <s v="Jardins"/>
    <x v="78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12162"/>
    <x v="78"/>
    <s v="CP"/>
    <s v="Pagamento PREFEITURA DA CIDADE DE SÃO PAULO - DAMSP"/>
    <s v="Pagamento"/>
    <s v="PREFEITURA DA CIDADE DE SÃO PAULO - DAMSP"/>
    <s v="FAT.552215252"/>
    <n v="-12162"/>
    <n v="0"/>
    <n v="4491369.76"/>
    <s v="PREFEITURA DA CIDADE DE SÃO PAULO - DAMSP"/>
    <n v="-12162"/>
    <n v="12162"/>
    <n v="0"/>
    <x v="14"/>
    <x v="0"/>
    <x v="9"/>
    <x v="2"/>
    <s v="2.11.01.06 - ITBI"/>
    <x v="3"/>
    <x v="17"/>
    <x v="4"/>
    <s v="PREFEITURA DA CIDADE DE SÃO PAULO - DAMSP - FAT.552215252"/>
  </r>
  <r>
    <s v="Jardins"/>
    <x v="78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33770.31"/>
    <x v="78"/>
    <s v="CP"/>
    <s v="Pagamento PREFEITURA DA CIDADE DE SÃO PAULO - DAMSP"/>
    <s v="Pagamento"/>
    <s v="PREFEITURA DA CIDADE DE SÃO PAULO - DAMSP"/>
    <s v="FAT.552215783"/>
    <n v="-33770.31"/>
    <n v="0"/>
    <n v="4882195.82"/>
    <s v="PREFEITURA DA CIDADE DE SÃO PAULO - DAMSP"/>
    <n v="-33770.31"/>
    <n v="33770.31"/>
    <n v="0"/>
    <x v="14"/>
    <x v="0"/>
    <x v="10"/>
    <x v="2"/>
    <s v="2.11.01.06 - ITBI"/>
    <x v="3"/>
    <x v="17"/>
    <x v="4"/>
    <s v="PREFEITURA DA CIDADE DE SÃO PAULO - DAMSP - FAT.552215783"/>
  </r>
  <r>
    <s v="Jardins"/>
    <x v="78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33770.31"/>
    <x v="78"/>
    <s v="CP"/>
    <s v="Pagamento PREFEITURA DA CIDADE DE SÃO PAULO - DAMSP"/>
    <s v="Pagamento"/>
    <s v="PREFEITURA DA CIDADE DE SÃO PAULO - DAMSP"/>
    <s v="FAT.552215945"/>
    <n v="-33770.31"/>
    <n v="0"/>
    <n v="4699117.93"/>
    <s v="PREFEITURA DA CIDADE DE SÃO PAULO - DAMSP"/>
    <n v="-33770.31"/>
    <n v="33770.31"/>
    <n v="0"/>
    <x v="14"/>
    <x v="0"/>
    <x v="11"/>
    <x v="2"/>
    <s v="2.11.01.06 - ITBI"/>
    <x v="3"/>
    <x v="17"/>
    <x v="4"/>
    <s v="PREFEITURA DA CIDADE DE SÃO PAULO - DAMSP - FAT.552215945"/>
  </r>
  <r>
    <s v="Jardins"/>
    <x v="78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33770.31"/>
    <x v="78"/>
    <s v="CP"/>
    <s v="Pagamento PREFEITURA DA CIDADE DE SÃO PAULO - DAMSP"/>
    <s v="Pagamento"/>
    <s v="PREFEITURA DA CIDADE DE SÃO PAULO - DAMSP"/>
    <s v="FAT.552215996"/>
    <n v="-33770.31"/>
    <n v="0"/>
    <n v="4829506.51"/>
    <s v="PREFEITURA DA CIDADE DE SÃO PAULO - DAMSP"/>
    <n v="-33770.31"/>
    <n v="33770.31"/>
    <n v="0"/>
    <x v="14"/>
    <x v="0"/>
    <x v="12"/>
    <x v="2"/>
    <s v="2.11.01.06 - ITBI"/>
    <x v="3"/>
    <x v="17"/>
    <x v="4"/>
    <s v="PREFEITURA DA CIDADE DE SÃO PAULO - DAMSP - FAT.552215996"/>
  </r>
  <r>
    <s v="Jardins"/>
    <x v="78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96618.27"/>
    <x v="78"/>
    <s v="CP"/>
    <s v="Pagamento PREFEITURA DA CIDADE DE SÃO PAULO - DAMSP"/>
    <s v="Pagamento"/>
    <s v="PREFEITURA DA CIDADE DE SÃO PAULO - DAMSP"/>
    <s v="FAT.552216437"/>
    <n v="-96618.27"/>
    <n v="0"/>
    <n v="4732888.24"/>
    <s v="PREFEITURA DA CIDADE DE SÃO PAULO - DAMSP"/>
    <n v="-96618.27"/>
    <n v="96618.27"/>
    <n v="0"/>
    <x v="14"/>
    <x v="0"/>
    <x v="13"/>
    <x v="2"/>
    <s v="2.11.01.06 - ITBI"/>
    <x v="3"/>
    <x v="17"/>
    <x v="4"/>
    <s v="PREFEITURA DA CIDADE DE SÃO PAULO - DAMSP - FAT.552216437"/>
  </r>
  <r>
    <s v="Jardins"/>
    <x v="78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34459.5"/>
    <x v="78"/>
    <s v="CP"/>
    <s v="Pagamento PREFEITURA DA CIDADE DE SÃO PAULO - DAMSP"/>
    <s v="Pagamento"/>
    <s v="PREFEITURA DA CIDADE DE SÃO PAULO - DAMSP"/>
    <s v="FAT.552216992"/>
    <n v="-34459.5"/>
    <n v="0"/>
    <n v="4033745.74"/>
    <s v="PREFEITURA DA CIDADE DE SÃO PAULO - DAMSP"/>
    <n v="-34459.5"/>
    <n v="34459.5"/>
    <n v="0"/>
    <x v="14"/>
    <x v="0"/>
    <x v="14"/>
    <x v="2"/>
    <s v="2.11.01.06 - ITBI"/>
    <x v="3"/>
    <x v="17"/>
    <x v="4"/>
    <s v="PREFEITURA DA CIDADE DE SÃO PAULO - DAMSP - FAT.552216992"/>
  </r>
  <r>
    <s v="Jardins"/>
    <x v="78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18540.62"/>
    <x v="78"/>
    <s v="CP"/>
    <s v="Pagamento PREFEITURA DA CIDADE DE SÃO PAULO - DAMSP"/>
    <s v="Pagamento"/>
    <s v="PREFEITURA DA CIDADE DE SÃO PAULO - DAMSP"/>
    <s v="FAT.552217336"/>
    <n v="-18540.62"/>
    <n v="0"/>
    <n v="4014515.83"/>
    <s v="PREFEITURA DA CIDADE DE SÃO PAULO - DAMSP"/>
    <n v="-18540.62"/>
    <n v="18540.62"/>
    <n v="0"/>
    <x v="14"/>
    <x v="0"/>
    <x v="15"/>
    <x v="2"/>
    <s v="2.11.01.06 - ITBI"/>
    <x v="3"/>
    <x v="17"/>
    <x v="4"/>
    <s v="PREFEITURA DA CIDADE DE SÃO PAULO - DAMSP - FAT.552217336"/>
  </r>
  <r>
    <s v="Jardins"/>
    <x v="78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11918.76"/>
    <x v="78"/>
    <s v="CP"/>
    <s v="Pagamento PREFEITURA DA CIDADE DE SÃO PAULO - DAMSP"/>
    <s v="Pagamento"/>
    <s v="PREFEITURA DA CIDADE DE SÃO PAULO - DAMSP"/>
    <s v="FAT.552217425"/>
    <n v="-11918.76"/>
    <n v="0"/>
    <n v="3967360.15"/>
    <s v="PREFEITURA DA CIDADE DE SÃO PAULO - DAMSP"/>
    <n v="-11918.76"/>
    <n v="11918.76"/>
    <n v="0"/>
    <x v="14"/>
    <x v="0"/>
    <x v="16"/>
    <x v="2"/>
    <s v="2.11.01.06 - ITBI"/>
    <x v="3"/>
    <x v="17"/>
    <x v="4"/>
    <s v="PREFEITURA DA CIDADE DE SÃO PAULO - DAMSP - FAT.552217425"/>
  </r>
  <r>
    <s v="Jardins"/>
    <x v="78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33770.31"/>
    <x v="78"/>
    <s v="CP"/>
    <s v="Pagamento PREFEITURA DA CIDADE DE SÃO PAULO - DAMSP"/>
    <s v="Pagamento"/>
    <s v="PREFEITURA DA CIDADE DE SÃO PAULO - DAMSP"/>
    <s v="FAT.552217522"/>
    <n v="-33770.31"/>
    <n v="0"/>
    <n v="3979278.91"/>
    <s v="PREFEITURA DA CIDADE DE SÃO PAULO - DAMSP"/>
    <n v="-33770.31"/>
    <n v="33770.31"/>
    <n v="0"/>
    <x v="14"/>
    <x v="0"/>
    <x v="17"/>
    <x v="2"/>
    <s v="2.11.01.06 - ITBI"/>
    <x v="3"/>
    <x v="17"/>
    <x v="4"/>
    <s v="PREFEITURA DA CIDADE DE SÃO PAULO - DAMSP - FAT.552217522"/>
  </r>
  <r>
    <s v="Jardins"/>
    <x v="78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177045.55"/>
    <x v="78"/>
    <s v="CP"/>
    <s v="Pagamento PREFEITURA DA CIDADE DE SÃO PAULO - DAMSP"/>
    <s v="Pagamento"/>
    <s v="PREFEITURA DA CIDADE DE SÃO PAULO - DAMSP"/>
    <s v="FAT.552220991"/>
    <n v="-177045.55"/>
    <n v="0"/>
    <n v="4522072.38"/>
    <s v="PREFEITURA DA CIDADE DE SÃO PAULO - DAMSP"/>
    <n v="-177045.55"/>
    <n v="177045.55"/>
    <n v="0"/>
    <x v="14"/>
    <x v="0"/>
    <x v="18"/>
    <x v="2"/>
    <s v="2.11.01.06 - ITBI"/>
    <x v="3"/>
    <x v="17"/>
    <x v="4"/>
    <s v="PREFEITURA DA CIDADE DE SÃO PAULO - DAMSP - FAT.552220991"/>
  </r>
  <r>
    <s v="Jardins"/>
    <x v="78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378.38"/>
    <x v="78"/>
    <s v="CP"/>
    <s v="Pagamento PREFEITURA DA CIDADE DE SÃO PAULO - DAMSP"/>
    <s v="Pagamento"/>
    <s v="PREFEITURA DA CIDADE DE SÃO PAULO - DAMSP"/>
    <s v="FAT.552249191"/>
    <n v="-378.38"/>
    <n v="0"/>
    <n v="4013049.22"/>
    <s v="PREFEITURA DA CIDADE DE SÃO PAULO - DAMSP"/>
    <n v="-378.38"/>
    <n v="378.38"/>
    <n v="0"/>
    <x v="14"/>
    <x v="0"/>
    <x v="19"/>
    <x v="2"/>
    <s v="2.11.01.06 - ITBI"/>
    <x v="3"/>
    <x v="17"/>
    <x v="4"/>
    <s v="PREFEITURA DA CIDADE DE SÃO PAULO - DAMSP - FAT.552249191"/>
  </r>
  <r>
    <s v="Jardins"/>
    <x v="78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243.23"/>
    <x v="78"/>
    <s v="CP"/>
    <s v="Pagamento PREFEITURA DA CIDADE DE SÃO PAULO - DAMSP"/>
    <s v="Pagamento"/>
    <s v="PREFEITURA DA CIDADE DE SÃO PAULO - DAMSP"/>
    <s v="FAT.552249246"/>
    <n v="-243.23"/>
    <n v="0"/>
    <n v="4013427.6"/>
    <s v="PREFEITURA DA CIDADE DE SÃO PAULO - DAMSP"/>
    <n v="-243.23"/>
    <n v="243.23"/>
    <n v="0"/>
    <x v="14"/>
    <x v="0"/>
    <x v="20"/>
    <x v="2"/>
    <s v="2.11.01.06 - ITBI"/>
    <x v="3"/>
    <x v="17"/>
    <x v="4"/>
    <s v="PREFEITURA DA CIDADE DE SÃO PAULO - DAMSP - FAT.552249246"/>
  </r>
  <r>
    <s v="Jardins"/>
    <x v="78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6 - ITBI"/>
    <n v="689.29"/>
    <x v="78"/>
    <s v="CP"/>
    <s v="Pagamento PREFEITURA DA CIDADE DE SÃO PAULO - DAMSP"/>
    <s v="Pagamento"/>
    <s v="PREFEITURA DA CIDADE DE SÃO PAULO - DAMSP"/>
    <s v="FAT.552249262"/>
    <n v="-689.29"/>
    <n v="0"/>
    <n v="4033056.45"/>
    <s v="PREFEITURA DA CIDADE DE SÃO PAULO - DAMSP"/>
    <n v="-689.29"/>
    <n v="689.29"/>
    <n v="0"/>
    <x v="14"/>
    <x v="0"/>
    <x v="21"/>
    <x v="2"/>
    <s v="2.11.01.06 - ITBI"/>
    <x v="3"/>
    <x v="17"/>
    <x v="4"/>
    <s v="PREFEITURA DA CIDADE DE SÃO PAULO - DAMSP - FAT.552249262"/>
  </r>
  <r>
    <s v="Jardins"/>
    <x v="78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0.54"/>
    <x v="78"/>
    <s v="CX"/>
    <s v="Rendimento de aplicação REND PAGO APLIC AUT MAIS"/>
    <s v="Rendimento de aplicação"/>
    <s v="REND PAGO APLIC AUT MAIS"/>
    <s v="REAP.20240403004"/>
    <n v="0"/>
    <n v="0.54"/>
    <n v="4915966.13"/>
    <s v="REND PAGO APLIC AUT MAIS"/>
    <n v="0.54"/>
    <n v="0.54"/>
    <n v="0"/>
    <x v="14"/>
    <x v="0"/>
    <x v="0"/>
    <x v="0"/>
    <s v="1.03.01.01 - Receita de Aplicações Financeiras"/>
    <x v="0"/>
    <x v="14"/>
    <x v="8"/>
    <s v="REND PAGO APLIC AUT MAIS - REAP.20240403004"/>
  </r>
  <r>
    <s v="Jardins"/>
    <x v="78"/>
    <s v="Itaú Centralizadora"/>
    <x v="2"/>
    <s v="não"/>
    <s v="2  SPE's"/>
    <s v="01/02/2024 até 31/05/2024"/>
    <s v="COMPANHIA PROV DE SECURITIZACA"/>
    <s v="18593-7 - Centralizadora"/>
    <n v="0"/>
    <m/>
    <s v="-"/>
    <n v="397292"/>
    <x v="78"/>
    <m/>
    <s v="SISPAG    PAG TIT BANCO 0"/>
    <s v="Extrato Bancário"/>
    <s v="SISPAG    PAG TIT BANCO 0"/>
    <m/>
    <n v="-397292"/>
    <n v="0"/>
    <m/>
    <s v="SISPAG    PAG TIT BANCO 0"/>
    <n v="-397292"/>
    <n v="397292"/>
    <n v="0"/>
    <x v="14"/>
    <x v="0"/>
    <x v="0"/>
    <x v="1"/>
    <s v="-"/>
    <x v="0"/>
    <x v="18"/>
    <x v="11"/>
    <s v="SISPAG    PAG TIT BANCO 0 - "/>
  </r>
  <r>
    <s v="Jardins"/>
    <x v="78"/>
    <s v="Itaú Centralizadora"/>
    <x v="2"/>
    <s v="não"/>
    <s v="2  SPE's"/>
    <s v="01/02/2024 até 31/05/2024"/>
    <s v="COMPANHIA PROV DE SECURITIZACA"/>
    <s v="18593-7 - Centralizadora"/>
    <n v="0"/>
    <m/>
    <s v="-"/>
    <n v="618020.67000000004"/>
    <x v="78"/>
    <m/>
    <s v="SISPAG    PAG TIT BANCO 0"/>
    <s v="Extrato Bancário"/>
    <s v="SISPAG    PAG TIT BANCO 0"/>
    <m/>
    <n v="-618020.67000000004"/>
    <n v="0"/>
    <m/>
    <s v="SISPAG    PAG TIT BANCO 0"/>
    <n v="-618020.67000000004"/>
    <n v="618020.67000000004"/>
    <n v="0"/>
    <x v="14"/>
    <x v="0"/>
    <x v="0"/>
    <x v="1"/>
    <s v="-"/>
    <x v="0"/>
    <x v="18"/>
    <x v="11"/>
    <s v="SISPAG    PAG TIT BANCO 0 - "/>
  </r>
  <r>
    <s v="Jardins"/>
    <x v="78"/>
    <s v="Itaú Centralizadora"/>
    <x v="2"/>
    <s v="não"/>
    <s v="2  SPE's"/>
    <s v="01/02/2024 até 31/05/2024"/>
    <s v="COMPANHIA PROV DE SECURITIZACA"/>
    <s v="18593-7 - Centralizadora"/>
    <n v="0"/>
    <m/>
    <s v="-"/>
    <n v="3656065"/>
    <x v="78"/>
    <m/>
    <s v="DI  APLICACAO CDB"/>
    <s v="Extrato Bancário"/>
    <s v="DI  APLICACAO CDB"/>
    <m/>
    <n v="-3656065"/>
    <n v="0"/>
    <m/>
    <s v="DI  APLICACAO CDB"/>
    <n v="-3656065"/>
    <n v="3656065"/>
    <n v="0"/>
    <x v="14"/>
    <x v="0"/>
    <x v="0"/>
    <x v="1"/>
    <s v="-"/>
    <x v="0"/>
    <x v="15"/>
    <x v="9"/>
    <s v="DI  APLICACAO CDB - "/>
  </r>
  <r>
    <s v="Jardins"/>
    <x v="78"/>
    <s v="Itaú Centralizadora"/>
    <x v="2"/>
    <s v="não"/>
    <s v="2  SPE's"/>
    <s v="01/02/2024 até 31/05/2024"/>
    <s v="COMPANHIA PROV DE SECURITIZACA"/>
    <s v="18593-7 - Centralizadora"/>
    <n v="0"/>
    <m/>
    <s v="-"/>
    <n v="600000"/>
    <x v="78"/>
    <m/>
    <s v="DI  APLICACAO CDB"/>
    <s v="Extrato Bancário"/>
    <s v="DI  APLICACAO CDB"/>
    <m/>
    <n v="-600000"/>
    <n v="0"/>
    <m/>
    <s v="DI  APLICACAO CDB"/>
    <n v="-600000"/>
    <n v="600000"/>
    <n v="0"/>
    <x v="14"/>
    <x v="0"/>
    <x v="0"/>
    <x v="1"/>
    <s v="-"/>
    <x v="0"/>
    <x v="15"/>
    <x v="9"/>
    <s v="DI  APLICACAO CDB - "/>
  </r>
  <r>
    <s v="Jardins"/>
    <x v="78"/>
    <s v="Itaú Centralizadora"/>
    <x v="2"/>
    <s v="não"/>
    <s v="2  SPE's"/>
    <s v="01/02/2024 até 31/05/2024"/>
    <s v="COMPANHIA PROV DE SECURITIZACA"/>
    <s v="18593-7 - Centralizadora"/>
    <n v="0"/>
    <m/>
    <s v="-"/>
    <n v="64301.46"/>
    <x v="78"/>
    <m/>
    <s v="SISPAG TRANSF TITULARID"/>
    <s v="Extrato Bancário"/>
    <s v="SISPAG TRANSF TITULARID"/>
    <m/>
    <n v="-64301.46"/>
    <n v="0"/>
    <m/>
    <s v="SISPAG TRANSF TITULARID"/>
    <n v="-64301.46"/>
    <n v="64301.46"/>
    <n v="0"/>
    <x v="14"/>
    <x v="0"/>
    <x v="0"/>
    <x v="1"/>
    <s v="-"/>
    <x v="0"/>
    <x v="18"/>
    <x v="11"/>
    <s v="SISPAG TRANSF TITULARID - "/>
  </r>
  <r>
    <s v="Jardins"/>
    <x v="78"/>
    <s v="Itaú Centralizadora"/>
    <x v="2"/>
    <s v="não"/>
    <s v="2  SPE's"/>
    <s v="01/02/2024 até 31/05/2024"/>
    <s v="COMPANHIA PROV DE SECURITIZACA"/>
    <s v="18593-7 - Centralizadora"/>
    <n v="0"/>
    <m/>
    <s v="-"/>
    <n v="5570587.2999999998"/>
    <x v="78"/>
    <m/>
    <s v="SISPAG FORNECEDORES"/>
    <s v="Extrato Bancário"/>
    <s v="SISPAG FORNECEDORES"/>
    <m/>
    <n v="-5570587.2999999998"/>
    <n v="0"/>
    <m/>
    <s v="SISPAG FORNECEDORES"/>
    <n v="-5570587.2999999998"/>
    <n v="5570587.2999999998"/>
    <n v="0"/>
    <x v="14"/>
    <x v="0"/>
    <x v="0"/>
    <x v="1"/>
    <s v="-"/>
    <x v="0"/>
    <x v="18"/>
    <x v="11"/>
    <s v="SISPAG FORNECEDORES - "/>
  </r>
  <r>
    <s v="Jardins"/>
    <x v="78"/>
    <s v="Itaú Centralizadora"/>
    <x v="2"/>
    <s v="não"/>
    <s v="2  SPE's"/>
    <s v="01/02/2024 até 31/05/2024"/>
    <s v="COMPANHIA PROV DE SECURITIZACA"/>
    <s v="18593-7 - Centralizadora"/>
    <n v="0"/>
    <m/>
    <s v="-"/>
    <n v="4377112.12"/>
    <x v="78"/>
    <m/>
    <s v="SISPAG FORNECEDORES"/>
    <s v="Extrato Bancário"/>
    <s v="SISPAG FORNECEDORES"/>
    <m/>
    <n v="-4377112.12"/>
    <n v="0"/>
    <m/>
    <s v="SISPAG FORNECEDORES"/>
    <n v="-4377112.12"/>
    <n v="4377112.12"/>
    <n v="0"/>
    <x v="14"/>
    <x v="0"/>
    <x v="0"/>
    <x v="1"/>
    <s v="-"/>
    <x v="0"/>
    <x v="18"/>
    <x v="11"/>
    <s v="SISPAG FORNECEDORES - "/>
  </r>
  <r>
    <s v="Jardins"/>
    <x v="78"/>
    <s v="Itaú Centralizadora"/>
    <x v="2"/>
    <s v="não"/>
    <s v="2  SPE's"/>
    <s v="01/02/2024 até 31/05/2024"/>
    <s v="COMPANHIA PROV DE SECURITIZACA"/>
    <s v="18593-7 - Centralizadora"/>
    <n v="0"/>
    <m/>
    <s v="-"/>
    <n v="1200000"/>
    <x v="78"/>
    <m/>
    <s v="SISPAG FORNECEDORES"/>
    <s v="Extrato Bancário"/>
    <s v="SISPAG FORNECEDORES"/>
    <m/>
    <n v="-1200000"/>
    <n v="0"/>
    <m/>
    <s v="SISPAG FORNECEDORES"/>
    <n v="-1200000"/>
    <n v="1200000"/>
    <n v="0"/>
    <x v="14"/>
    <x v="0"/>
    <x v="0"/>
    <x v="1"/>
    <s v="-"/>
    <x v="0"/>
    <x v="18"/>
    <x v="11"/>
    <s v="SISPAG FORNECEDORES - "/>
  </r>
  <r>
    <s v="Jardins"/>
    <x v="78"/>
    <s v="Itaú Centralizadora"/>
    <x v="2"/>
    <s v="não"/>
    <s v="2  SPE's"/>
    <s v="01/02/2024 até 31/05/2024"/>
    <s v="COMPANHIA PROV DE SECURITIZACA"/>
    <s v="18593-7 - Centralizadora"/>
    <n v="0"/>
    <m/>
    <s v="-"/>
    <n v="10155256.560000001"/>
    <x v="78"/>
    <m/>
    <s v="SISPAG FORNECEDORES TED"/>
    <s v="Extrato Bancário"/>
    <s v="SISPAG FORNECEDORES TED"/>
    <m/>
    <n v="-10155256.560000001"/>
    <n v="0"/>
    <m/>
    <s v="SISPAG FORNECEDORES TED"/>
    <n v="-10155256.560000001"/>
    <n v="10155256.560000001"/>
    <n v="0"/>
    <x v="14"/>
    <x v="0"/>
    <x v="0"/>
    <x v="1"/>
    <s v="-"/>
    <x v="0"/>
    <x v="18"/>
    <x v="11"/>
    <s v="SISPAG FORNECEDORES TED - "/>
  </r>
  <r>
    <s v="Jardins"/>
    <x v="78"/>
    <s v="Itaú Centralizadora"/>
    <x v="2"/>
    <s v="não"/>
    <s v="2  SPE's"/>
    <s v="01/02/2024 até 31/05/2024"/>
    <s v="COMPANHIA PROV DE SECURITIZACA"/>
    <s v="18593-7 - Centralizadora"/>
    <n v="0"/>
    <m/>
    <s v="-"/>
    <n v="14763787.02"/>
    <x v="78"/>
    <m/>
    <s v="SISPAG FORNECEDORES TED"/>
    <s v="Extrato Bancário"/>
    <s v="SISPAG FORNECEDORES TED"/>
    <m/>
    <n v="-14763787.02"/>
    <n v="0"/>
    <m/>
    <s v="SISPAG FORNECEDORES TED"/>
    <n v="-14763787.02"/>
    <n v="14763787.02"/>
    <n v="0"/>
    <x v="14"/>
    <x v="0"/>
    <x v="0"/>
    <x v="1"/>
    <s v="-"/>
    <x v="0"/>
    <x v="18"/>
    <x v="11"/>
    <s v="SISPAG FORNECEDORES TED - "/>
  </r>
  <r>
    <s v="Jardins"/>
    <x v="78"/>
    <s v="Itaú Centralizadora"/>
    <x v="2"/>
    <s v="não"/>
    <s v="2  SPE's"/>
    <s v="01/02/2024 até 31/05/2024"/>
    <s v="COMPANHIA PROV DE SECURITIZACA"/>
    <s v="18593-7 - Centralizadora"/>
    <n v="0"/>
    <m/>
    <s v="-"/>
    <n v="18"/>
    <x v="78"/>
    <m/>
    <s v="TAR C/C SISPAG"/>
    <s v="Extrato Bancário"/>
    <s v="TAR C/C SISPAG"/>
    <m/>
    <n v="-18"/>
    <n v="0"/>
    <m/>
    <s v="TAR C/C SISPAG"/>
    <n v="-18"/>
    <n v="18"/>
    <n v="0"/>
    <x v="14"/>
    <x v="0"/>
    <x v="0"/>
    <x v="1"/>
    <s v="-"/>
    <x v="0"/>
    <x v="8"/>
    <x v="2"/>
    <s v="TAR C/C SISPAG - "/>
  </r>
  <r>
    <s v="Jardins"/>
    <x v="78"/>
    <s v="Itaú Centralizadora"/>
    <x v="2"/>
    <s v="não"/>
    <s v="2  SPE's"/>
    <s v="01/02/2024 até 31/05/2024"/>
    <s v="COMPANHIA PROV DE SECURITIZACA"/>
    <s v="18593-7 - Centralizadora"/>
    <n v="0"/>
    <m/>
    <s v="-"/>
    <n v="2.7"/>
    <x v="78"/>
    <m/>
    <s v="TAR C/C SISPAG"/>
    <s v="Extrato Bancário"/>
    <s v="TAR C/C SISPAG"/>
    <m/>
    <n v="-2.7"/>
    <n v="0"/>
    <m/>
    <s v="TAR C/C SISPAG"/>
    <n v="-2.7"/>
    <n v="2.7"/>
    <n v="0"/>
    <x v="14"/>
    <x v="0"/>
    <x v="0"/>
    <x v="1"/>
    <s v="-"/>
    <x v="0"/>
    <x v="8"/>
    <x v="2"/>
    <s v="TAR C/C SISPAG - "/>
  </r>
  <r>
    <s v="Jardins"/>
    <x v="78"/>
    <s v="Itaú Centralizadora"/>
    <x v="2"/>
    <s v="não"/>
    <s v="2  SPE's"/>
    <s v="01/02/2024 até 31/05/2024"/>
    <s v="COMPANHIA PROV DE SECURITIZACA"/>
    <s v="18593-7 - Centralizadora"/>
    <n v="0"/>
    <m/>
    <s v="-"/>
    <n v="0.9"/>
    <x v="78"/>
    <m/>
    <s v="TAR C/C SISPAG"/>
    <s v="Extrato Bancário"/>
    <s v="TAR C/C SISPAG"/>
    <m/>
    <n v="-0.9"/>
    <n v="0"/>
    <m/>
    <s v="TAR C/C SISPAG"/>
    <n v="-0.9"/>
    <n v="0.9"/>
    <n v="0"/>
    <x v="14"/>
    <x v="0"/>
    <x v="0"/>
    <x v="1"/>
    <s v="-"/>
    <x v="0"/>
    <x v="8"/>
    <x v="2"/>
    <s v="TAR C/C SISPAG - "/>
  </r>
  <r>
    <s v="Jardins"/>
    <x v="78"/>
    <s v="Itaú Centralizadora"/>
    <x v="2"/>
    <s v="não"/>
    <s v="2  SPE's"/>
    <s v="01/02/2024 até 31/05/2024"/>
    <s v="COMPANHIA PROV DE SECURITIZACA"/>
    <s v="18593-7 - Centralizadora"/>
    <n v="0"/>
    <m/>
    <s v="-"/>
    <n v="28"/>
    <x v="78"/>
    <m/>
    <s v="TAR TED SISPAG"/>
    <s v="Extrato Bancário"/>
    <s v="TAR TED SISPAG"/>
    <m/>
    <n v="-28"/>
    <n v="0"/>
    <m/>
    <s v="TAR TED SISPAG"/>
    <n v="-28"/>
    <n v="28"/>
    <n v="0"/>
    <x v="14"/>
    <x v="0"/>
    <x v="0"/>
    <x v="1"/>
    <s v="-"/>
    <x v="0"/>
    <x v="8"/>
    <x v="2"/>
    <s v="TAR TED SISPAG - "/>
  </r>
  <r>
    <s v="Jardins"/>
    <x v="78"/>
    <s v="Itaú Centralizadora"/>
    <x v="2"/>
    <s v="não"/>
    <s v="2  SPE's"/>
    <s v="01/02/2024 até 31/05/2024"/>
    <s v="COMPANHIA PROV DE SECURITIZACA"/>
    <s v="18593-7 - Centralizadora"/>
    <n v="0"/>
    <m/>
    <s v="-"/>
    <n v="10"/>
    <x v="78"/>
    <m/>
    <s v="TAR TED SISPAG"/>
    <s v="Extrato Bancário"/>
    <s v="TAR TED SISPAG"/>
    <m/>
    <n v="-10"/>
    <n v="0"/>
    <m/>
    <s v="TAR TED SISPAG"/>
    <n v="-10"/>
    <n v="10"/>
    <n v="0"/>
    <x v="14"/>
    <x v="0"/>
    <x v="0"/>
    <x v="1"/>
    <s v="-"/>
    <x v="0"/>
    <x v="8"/>
    <x v="2"/>
    <s v="TAR TED SISPAG - "/>
  </r>
  <r>
    <s v="Jardins"/>
    <x v="78"/>
    <s v="Itaú Centralizadora"/>
    <x v="2"/>
    <s v="não"/>
    <s v="2  SPE's"/>
    <s v="01/02/2024 até 31/05/2024"/>
    <s v="COMPANHIA PROV DE SECURITIZACA"/>
    <s v="18593-7 - Centralizadora"/>
    <n v="0"/>
    <m/>
    <s v="-"/>
    <n v="4401010.54"/>
    <x v="78"/>
    <m/>
    <s v="RESGATE CDB"/>
    <s v="Extrato Bancário"/>
    <s v="RESGATE CDB"/>
    <m/>
    <n v="0"/>
    <n v="4401010.54"/>
    <m/>
    <s v="RESGATE CDB"/>
    <n v="4401010.54"/>
    <n v="4401010.54"/>
    <n v="0"/>
    <x v="14"/>
    <x v="0"/>
    <x v="0"/>
    <x v="1"/>
    <s v="-"/>
    <x v="0"/>
    <x v="15"/>
    <x v="9"/>
    <s v="RESGATE CDB - "/>
  </r>
  <r>
    <s v="Jardins"/>
    <x v="78"/>
    <s v="Itaú Centralizadora"/>
    <x v="2"/>
    <s v="não"/>
    <s v="2  SPE's"/>
    <s v="01/02/2024 até 31/05/2024"/>
    <s v="COMPANHIA PROV DE SECURITIZACA"/>
    <s v="18593-7 - Centralizadora"/>
    <n v="0"/>
    <m/>
    <s v="-"/>
    <n v="6104075.6399999997"/>
    <x v="78"/>
    <m/>
    <s v="RESGATE CDB"/>
    <s v="Extrato Bancário"/>
    <s v="RESGATE CDB"/>
    <m/>
    <n v="0"/>
    <n v="6104075.6399999997"/>
    <m/>
    <s v="RESGATE CDB"/>
    <n v="6104075.6399999997"/>
    <n v="6104075.6399999997"/>
    <n v="0"/>
    <x v="14"/>
    <x v="0"/>
    <x v="0"/>
    <x v="1"/>
    <s v="-"/>
    <x v="0"/>
    <x v="15"/>
    <x v="9"/>
    <s v="RESGATE CDB - "/>
  </r>
  <r>
    <s v="Jardins"/>
    <x v="78"/>
    <s v="Itaú Centralizadora"/>
    <x v="2"/>
    <s v="não"/>
    <s v="2  SPE's"/>
    <s v="01/02/2024 até 31/05/2024"/>
    <s v="COMPANHIA PROV DE SECURITIZACA"/>
    <s v="18593-7 - Centralizadora"/>
    <n v="0"/>
    <m/>
    <s v="-"/>
    <n v="31505318.68"/>
    <x v="78"/>
    <m/>
    <s v="RESGATE CDB"/>
    <s v="Extrato Bancário"/>
    <s v="RESGATE CDB"/>
    <m/>
    <n v="0"/>
    <n v="31505318.68"/>
    <m/>
    <s v="RESGATE CDB"/>
    <n v="31505318.68"/>
    <n v="31505318.68"/>
    <n v="0"/>
    <x v="14"/>
    <x v="0"/>
    <x v="0"/>
    <x v="1"/>
    <s v="-"/>
    <x v="0"/>
    <x v="15"/>
    <x v="9"/>
    <s v="RESGATE CDB - "/>
  </r>
  <r>
    <s v="Jardins"/>
    <x v="78"/>
    <s v="Itaú Centralizadora"/>
    <x v="2"/>
    <s v="não"/>
    <s v="2  SPE's"/>
    <s v="01/02/2024 até 31/05/2024"/>
    <s v="COMPANHIA PROV DE SECURITIZACA"/>
    <s v="18593-7 - Centralizadora"/>
    <n v="0"/>
    <m/>
    <s v="-"/>
    <n v="607923.13"/>
    <x v="78"/>
    <m/>
    <s v="APL APLIC AUT MAIS"/>
    <s v="Extrato Bancário"/>
    <s v="APL APLIC AUT MAIS"/>
    <m/>
    <n v="-607923.13"/>
    <n v="0"/>
    <m/>
    <s v="APL APLIC AUT MAIS"/>
    <n v="-607923.13"/>
    <n v="607923.13"/>
    <n v="0"/>
    <x v="14"/>
    <x v="0"/>
    <x v="0"/>
    <x v="1"/>
    <s v="-"/>
    <x v="0"/>
    <x v="15"/>
    <x v="9"/>
    <s v="APL APLIC AUT MAIS - "/>
  </r>
  <r>
    <s v="Jardins"/>
    <x v="79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0.01"/>
    <x v="79"/>
    <s v="BC"/>
    <s v="Rendimento de aplicação"/>
    <s v="Rendimento de aplicação"/>
    <s v=""/>
    <s v="REAP.040424"/>
    <n v="0"/>
    <n v="0.01"/>
    <n v="3952483.41"/>
    <s v=""/>
    <n v="0.01"/>
    <n v="0.01"/>
    <n v="0"/>
    <x v="14"/>
    <x v="0"/>
    <x v="0"/>
    <x v="0"/>
    <s v="1.03.01.01 - Receita de Aplicações Financeiras"/>
    <x v="0"/>
    <x v="14"/>
    <x v="8"/>
    <s v=" - REAP.040424"/>
  </r>
  <r>
    <s v="Jardins"/>
    <x v="79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9 - Fiança e Seguro Garantia"/>
    <n v="14876.75"/>
    <x v="79"/>
    <s v="CP"/>
    <s v="Pagamento LIBERTY SEGUROS S/A"/>
    <s v="Pagamento"/>
    <s v="LIBERTY SEGUROS S/A"/>
    <s v="FAT.510720240214000"/>
    <n v="-14876.75"/>
    <n v="0"/>
    <n v="3952483.4"/>
    <s v="LIBERTY SEGUROS S/A"/>
    <n v="-14876.75"/>
    <n v="14876.75"/>
    <n v="0"/>
    <x v="14"/>
    <x v="0"/>
    <x v="22"/>
    <x v="2"/>
    <s v="2.11.01.09 - Fiança e Seguro Garantia"/>
    <x v="4"/>
    <x v="19"/>
    <x v="4"/>
    <s v="LIBERTY SEGUROS S/A - FAT.510720240214000"/>
  </r>
  <r>
    <s v="Jardins"/>
    <x v="80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10060.74"/>
    <x v="80"/>
    <s v="CP"/>
    <s v="Pagamento 20 TABELIAO DE NOTAS DA CAPITAL"/>
    <s v="Pagamento"/>
    <s v="20 TABELIAO DE NOTAS DA CAPITAL"/>
    <s v="FAT.14089"/>
    <n v="-10060.74"/>
    <n v="0"/>
    <n v="3869152.63"/>
    <s v="20 TABELIAO DE NOTAS DA CAPITAL"/>
    <n v="-10060.74"/>
    <n v="10060.74"/>
    <n v="0"/>
    <x v="14"/>
    <x v="0"/>
    <x v="23"/>
    <x v="2"/>
    <s v="2.11.01.07 - Cartório &amp; Escritura"/>
    <x v="5"/>
    <x v="1"/>
    <x v="1"/>
    <s v="20 TABELIAO DE NOTAS DA CAPITAL - FAT.14089"/>
  </r>
  <r>
    <s v="Jardins"/>
    <x v="80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23668.13"/>
    <x v="80"/>
    <s v="CP"/>
    <s v="Pagamento 20 TABELIAO DE NOTAS DA CAPITAL"/>
    <s v="Pagamento"/>
    <s v="20 TABELIAO DE NOTAS DA CAPITAL"/>
    <s v="FAT.14602"/>
    <n v="-23668.13"/>
    <n v="0"/>
    <n v="3897735.28"/>
    <s v="20 TABELIAO DE NOTAS DA CAPITAL"/>
    <n v="-23668.13"/>
    <n v="23668.13"/>
    <n v="0"/>
    <x v="14"/>
    <x v="0"/>
    <x v="24"/>
    <x v="2"/>
    <s v="2.11.01.07 - Cartório &amp; Escritura"/>
    <x v="5"/>
    <x v="1"/>
    <x v="1"/>
    <s v="20 TABELIAO DE NOTAS DA CAPITAL - FAT.14602"/>
  </r>
  <r>
    <s v="Jardins"/>
    <x v="80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6150.49"/>
    <x v="80"/>
    <s v="CP"/>
    <s v="Pagamento 20 TABELIAO DE NOTAS DA CAPITAL"/>
    <s v="Pagamento"/>
    <s v="20 TABELIAO DE NOTAS DA CAPITAL"/>
    <s v="FAT.14604"/>
    <n v="-6150.49"/>
    <n v="0"/>
    <n v="3837351.8"/>
    <s v="20 TABELIAO DE NOTAS DA CAPITAL"/>
    <n v="-6150.49"/>
    <n v="6150.49"/>
    <n v="0"/>
    <x v="14"/>
    <x v="0"/>
    <x v="25"/>
    <x v="2"/>
    <s v="2.11.01.07 - Cartório &amp; Escritura"/>
    <x v="5"/>
    <x v="1"/>
    <x v="1"/>
    <s v="20 TABELIAO DE NOTAS DA CAPITAL - FAT.14604"/>
  </r>
  <r>
    <s v="Jardins"/>
    <x v="80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18521.91"/>
    <x v="80"/>
    <s v="CP"/>
    <s v="Pagamento 20 TABELIAO DE NOTAS DA CAPITAL"/>
    <s v="Pagamento"/>
    <s v="20 TABELIAO DE NOTAS DA CAPITAL"/>
    <s v="FAT.14606"/>
    <n v="-18521.91"/>
    <n v="0"/>
    <n v="3879213.37"/>
    <s v="20 TABELIAO DE NOTAS DA CAPITAL"/>
    <n v="-18521.91"/>
    <n v="18521.91"/>
    <n v="0"/>
    <x v="14"/>
    <x v="0"/>
    <x v="26"/>
    <x v="2"/>
    <s v="2.11.01.07 - Cartório &amp; Escritura"/>
    <x v="5"/>
    <x v="1"/>
    <x v="1"/>
    <s v="20 TABELIAO DE NOTAS DA CAPITAL - FAT.14606"/>
  </r>
  <r>
    <s v="Jardins"/>
    <x v="80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16140.79"/>
    <x v="80"/>
    <s v="CP"/>
    <s v="Pagamento 20 TABELIAO DE NOTAS DA CAPITAL"/>
    <s v="Pagamento"/>
    <s v="20 TABELIAO DE NOTAS DA CAPITAL"/>
    <s v="FAT.14608"/>
    <n v="-16140.79"/>
    <n v="0"/>
    <n v="3843502.29"/>
    <s v="20 TABELIAO DE NOTAS DA CAPITAL"/>
    <n v="-16140.79"/>
    <n v="16140.79"/>
    <n v="0"/>
    <x v="14"/>
    <x v="0"/>
    <x v="27"/>
    <x v="2"/>
    <s v="2.11.01.07 - Cartório &amp; Escritura"/>
    <x v="5"/>
    <x v="1"/>
    <x v="1"/>
    <s v="20 TABELIAO DE NOTAS DA CAPITAL - FAT.14608"/>
  </r>
  <r>
    <s v="Jardins"/>
    <x v="80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9509.5499999999993"/>
    <x v="80"/>
    <s v="CP"/>
    <s v="Pagamento 20 TABELIAO DE NOTAS DA CAPITAL"/>
    <s v="Pagamento"/>
    <s v="20 TABELIAO DE NOTAS DA CAPITAL"/>
    <s v="FAT.14637"/>
    <n v="-9509.5499999999993"/>
    <n v="0"/>
    <n v="3859643.08"/>
    <s v="20 TABELIAO DE NOTAS DA CAPITAL"/>
    <n v="-9509.5499999999993"/>
    <n v="9509.5499999999993"/>
    <n v="0"/>
    <x v="14"/>
    <x v="0"/>
    <x v="28"/>
    <x v="2"/>
    <s v="2.11.01.07 - Cartório &amp; Escritura"/>
    <x v="5"/>
    <x v="1"/>
    <x v="1"/>
    <s v="20 TABELIAO DE NOTAS DA CAPITAL - FAT.14637"/>
  </r>
  <r>
    <s v="Jardins"/>
    <x v="80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16211.23"/>
    <x v="80"/>
    <s v="CP"/>
    <s v="Pagamento 20 TABELIAO DE NOTAS DA CAPITAL"/>
    <s v="Pagamento"/>
    <s v="20 TABELIAO DE NOTAS DA CAPITAL"/>
    <s v="FAT.14641"/>
    <n v="-16211.23"/>
    <n v="0"/>
    <n v="3805967.58"/>
    <s v="20 TABELIAO DE NOTAS DA CAPITAL"/>
    <n v="-16211.23"/>
    <n v="16211.23"/>
    <n v="0"/>
    <x v="14"/>
    <x v="0"/>
    <x v="29"/>
    <x v="2"/>
    <s v="2.11.01.07 - Cartório &amp; Escritura"/>
    <x v="5"/>
    <x v="1"/>
    <x v="1"/>
    <s v="20 TABELIAO DE NOTAS DA CAPITAL - FAT.14641"/>
  </r>
  <r>
    <s v="Jardins"/>
    <x v="80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15172.99"/>
    <x v="80"/>
    <s v="CP"/>
    <s v="Pagamento 20 TABELIAO DE NOTAS DA CAPITAL"/>
    <s v="Pagamento"/>
    <s v="20 TABELIAO DE NOTAS DA CAPITAL"/>
    <s v="FAT.14741"/>
    <n v="-15172.99"/>
    <n v="0"/>
    <n v="3822178.81"/>
    <s v="20 TABELIAO DE NOTAS DA CAPITAL"/>
    <n v="-15172.99"/>
    <n v="15172.99"/>
    <n v="0"/>
    <x v="14"/>
    <x v="0"/>
    <x v="30"/>
    <x v="2"/>
    <s v="2.11.01.07 - Cartório &amp; Escritura"/>
    <x v="5"/>
    <x v="1"/>
    <x v="1"/>
    <s v="20 TABELIAO DE NOTAS DA CAPITAL - FAT.14741"/>
  </r>
  <r>
    <s v="Jardins"/>
    <x v="80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8.01.02 - Gastos Jurídicos Diversos"/>
    <n v="20000"/>
    <x v="80"/>
    <s v="CP"/>
    <s v="Pagamento M.C SILVA SOCIEDADE INDIVIDUAL DE ADVOCACIA."/>
    <s v="Pagamento"/>
    <s v="M.C SILVA SOCIEDADE INDIVIDUAL DE ADVOCACIA."/>
    <s v="NFSE.00456"/>
    <n v="-20000"/>
    <n v="0"/>
    <n v="3921403.41"/>
    <s v="M.C SILVA SOCIEDADE INDIVIDUAL DE ADVOCACIA."/>
    <n v="-20000"/>
    <n v="20000"/>
    <n v="0"/>
    <x v="14"/>
    <x v="0"/>
    <x v="31"/>
    <x v="2"/>
    <s v="2.18.01.02 - Gastos Jurídicos Diversos"/>
    <x v="6"/>
    <x v="0"/>
    <x v="0"/>
    <s v="M.C SILVA SOCIEDADE INDIVIDUAL DE ADVOCACIA. - NFSE.00456"/>
  </r>
  <r>
    <s v="Jardins"/>
    <x v="80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0.28999999999999998"/>
    <x v="80"/>
    <s v="CX"/>
    <s v="Rendimento de aplicação REND PAGO APLIC AUT MAIS"/>
    <s v="Rendimento de aplicação"/>
    <s v="REND PAGO APLIC AUT MAIS"/>
    <s v="REAP.20240405003"/>
    <n v="0"/>
    <n v="0.28999999999999998"/>
    <n v="3805967.87"/>
    <s v="REND PAGO APLIC AUT MAIS"/>
    <n v="0.28999999999999998"/>
    <n v="0.28999999999999998"/>
    <n v="0"/>
    <x v="14"/>
    <x v="0"/>
    <x v="0"/>
    <x v="0"/>
    <s v="1.03.01.01 - Receita de Aplicações Financeiras"/>
    <x v="0"/>
    <x v="14"/>
    <x v="8"/>
    <s v="REND PAGO APLIC AUT MAIS - REAP.20240405003"/>
  </r>
  <r>
    <s v="Jardins"/>
    <x v="80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4.01.05 - Meeting"/>
    <n v="11080"/>
    <x v="80"/>
    <s v="CP"/>
    <s v="Pagamento SANTOS AUGUSTA DESENVOLVIMENTO CULTURAL E EVENTOS LTDA"/>
    <s v="Pagamento"/>
    <s v="SANTOS AUGUSTA DESENVOLVIMENTO CULTURAL E EVENTOS LTDA"/>
    <s v="FAT.000068"/>
    <n v="-11080"/>
    <n v="0"/>
    <n v="3941403.41"/>
    <s v="SANTOS AUGUSTA DESENVOLVIMENTO CULTURAL E EVENTOS LTDA"/>
    <n v="-11080"/>
    <n v="11080"/>
    <n v="0"/>
    <x v="14"/>
    <x v="0"/>
    <x v="32"/>
    <x v="2"/>
    <s v="2.14.01.05 - Meeting"/>
    <x v="7"/>
    <x v="20"/>
    <x v="6"/>
    <s v="SANTOS AUGUSTA DESENVOLVIMENTO CULTURAL E EVENTOS LTDA - FAT.000068"/>
  </r>
  <r>
    <s v="Jardins"/>
    <x v="80"/>
    <s v="Itaú Centralizadora"/>
    <x v="2"/>
    <s v="não"/>
    <s v="2  SPE's"/>
    <s v="01/02/2024 até 31/05/2024"/>
    <s v="COMPANHIA PROV DE SECURITIZACA"/>
    <s v="18593-7 - Centralizadora"/>
    <n v="0"/>
    <m/>
    <s v="-"/>
    <n v="526944.97"/>
    <x v="80"/>
    <m/>
    <s v="SISPAG FORNECEDORES"/>
    <s v="Extrato Bancário"/>
    <s v="SISPAG FORNECEDORES"/>
    <m/>
    <n v="-526944.97"/>
    <n v="0"/>
    <m/>
    <s v="SISPAG FORNECEDORES"/>
    <n v="-526944.97"/>
    <n v="526944.97"/>
    <n v="0"/>
    <x v="14"/>
    <x v="0"/>
    <x v="0"/>
    <x v="1"/>
    <s v="-"/>
    <x v="0"/>
    <x v="18"/>
    <x v="11"/>
    <s v="SISPAG FORNECEDORES - "/>
  </r>
  <r>
    <s v="Jardins"/>
    <x v="80"/>
    <s v="Itaú Centralizadora"/>
    <x v="2"/>
    <s v="não"/>
    <s v="2  SPE's"/>
    <s v="01/02/2024 até 31/05/2024"/>
    <s v="COMPANHIA PROV DE SECURITIZACA"/>
    <s v="18593-7 - Centralizadora"/>
    <n v="0"/>
    <m/>
    <s v="-"/>
    <n v="1.8"/>
    <x v="80"/>
    <m/>
    <s v="TAR C/C SISPAG"/>
    <s v="Extrato Bancário"/>
    <s v="TAR C/C SISPAG"/>
    <m/>
    <n v="-1.8"/>
    <n v="0"/>
    <m/>
    <s v="TAR C/C SISPAG"/>
    <n v="-1.8"/>
    <n v="1.8"/>
    <n v="0"/>
    <x v="14"/>
    <x v="0"/>
    <x v="0"/>
    <x v="1"/>
    <s v="-"/>
    <x v="0"/>
    <x v="8"/>
    <x v="2"/>
    <s v="TAR C/C SISPAG - "/>
  </r>
  <r>
    <s v="Jardins"/>
    <x v="80"/>
    <s v="Itaú Centralizadora"/>
    <x v="2"/>
    <s v="não"/>
    <s v="2  SPE's"/>
    <s v="01/02/2024 até 31/05/2024"/>
    <s v="COMPANHIA PROV DE SECURITIZACA"/>
    <s v="18593-7 - Centralizadora"/>
    <n v="0"/>
    <m/>
    <s v="-"/>
    <n v="526945.87"/>
    <x v="80"/>
    <m/>
    <s v="RES APLIC AUT MAIS"/>
    <s v="Extrato Bancário"/>
    <s v="RES APLIC AUT MAIS"/>
    <m/>
    <n v="0"/>
    <n v="526945.87"/>
    <m/>
    <s v="RES APLIC AUT MAIS"/>
    <n v="526945.87"/>
    <n v="526945.87"/>
    <n v="0"/>
    <x v="14"/>
    <x v="0"/>
    <x v="0"/>
    <x v="1"/>
    <s v="-"/>
    <x v="0"/>
    <x v="15"/>
    <x v="9"/>
    <s v="RES APLIC AUT MAIS - "/>
  </r>
  <r>
    <s v="Jardins"/>
    <x v="80"/>
    <s v="Itaú Centralizadora"/>
    <x v="2"/>
    <s v="não"/>
    <s v="2  SPE's"/>
    <s v="01/02/2024 até 31/05/2024"/>
    <s v="COMPANHIA PROV DE SECURITIZACA"/>
    <s v="18593-7 - Centralizadora"/>
    <n v="0"/>
    <m/>
    <s v="-"/>
    <n v="0.91"/>
    <x v="80"/>
    <m/>
    <s v="REND PAGO APLIC AUT MAIS"/>
    <s v="Extrato Bancário"/>
    <s v="REND PAGO APLIC AUT MAIS"/>
    <m/>
    <n v="0"/>
    <n v="0.91"/>
    <m/>
    <s v="REND PAGO APLIC AUT MAIS"/>
    <n v="0.91"/>
    <n v="0.91"/>
    <n v="0"/>
    <x v="14"/>
    <x v="0"/>
    <x v="0"/>
    <x v="1"/>
    <s v="-"/>
    <x v="0"/>
    <x v="14"/>
    <x v="8"/>
    <s v="REND PAGO APLIC AUT MAIS - "/>
  </r>
  <r>
    <s v="Jardins"/>
    <x v="81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3.02.16 - Refeição (Bolos/Salgados)"/>
    <n v="245.22"/>
    <x v="81"/>
    <s v="CP"/>
    <s v="Pagamento CRISTINA PACHECO RIBEIRO"/>
    <s v="Pagamento"/>
    <s v="CRISTINA PACHECO RIBEIRO"/>
    <s v="FAT.497163"/>
    <n v="-245.22"/>
    <n v="0"/>
    <n v="3805614.82"/>
    <s v="CRISTINA PACHECO RIBEIRO"/>
    <n v="-245.22"/>
    <n v="245.22"/>
    <n v="0"/>
    <x v="14"/>
    <x v="0"/>
    <x v="33"/>
    <x v="2"/>
    <s v="2.03.02.16 - Refeição (Bolos/Salgados)"/>
    <x v="8"/>
    <x v="6"/>
    <x v="0"/>
    <s v="CRISTINA PACHECO RIBEIRO - FAT.497163"/>
  </r>
  <r>
    <s v="Jardins"/>
    <x v="81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8.01.02 - Gastos Jurídicos Diversos"/>
    <n v="1354"/>
    <x v="81"/>
    <s v="CP"/>
    <s v="Pagamento M.C SILVA SOCIEDADE INDIVIDUAL DE ADVOCACIA."/>
    <s v="Pagamento"/>
    <s v="M.C SILVA SOCIEDADE INDIVIDUAL DE ADVOCACIA."/>
    <s v="NFSE.000460"/>
    <n v="-1354"/>
    <n v="0"/>
    <n v="3794261.29"/>
    <s v="M.C SILVA SOCIEDADE INDIVIDUAL DE ADVOCACIA."/>
    <n v="-1354"/>
    <n v="1354"/>
    <n v="0"/>
    <x v="14"/>
    <x v="0"/>
    <x v="34"/>
    <x v="2"/>
    <s v="2.18.01.02 - Gastos Jurídicos Diversos"/>
    <x v="6"/>
    <x v="0"/>
    <x v="0"/>
    <s v="M.C SILVA SOCIEDADE INDIVIDUAL DE ADVOCACIA. - NFSE.000460"/>
  </r>
  <r>
    <s v="Jardins"/>
    <x v="81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8.01.02 - Gastos Jurídicos Diversos"/>
    <n v="20000"/>
    <x v="81"/>
    <s v="CP"/>
    <s v="Pagamento M.C SILVA SOCIEDADE INDIVIDUAL DE ADVOCACIA."/>
    <s v="Pagamento"/>
    <s v="M.C SILVA SOCIEDADE INDIVIDUAL DE ADVOCACIA."/>
    <s v="NFSE.000460"/>
    <n v="-20000"/>
    <n v="0"/>
    <n v="3774261.29"/>
    <s v="M.C SILVA SOCIEDADE INDIVIDUAL DE ADVOCACIA."/>
    <n v="-20000"/>
    <n v="20000"/>
    <n v="0"/>
    <x v="14"/>
    <x v="0"/>
    <x v="34"/>
    <x v="2"/>
    <s v="2.18.01.02 - Gastos Jurídicos Diversos"/>
    <x v="6"/>
    <x v="0"/>
    <x v="0"/>
    <s v="M.C SILVA SOCIEDADE INDIVIDUAL DE ADVOCACIA. - NFSE.000460"/>
  </r>
  <r>
    <s v="Jardins"/>
    <x v="81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3.02.16 - Refeição (Bolos/Salgados)"/>
    <n v="107.83"/>
    <x v="81"/>
    <s v="CP"/>
    <s v="Pagamento NATHALIA MARTINS ASSESSORIA LTDA"/>
    <s v="Pagamento"/>
    <s v="NATHALIA MARTINS ASSESSORIA LTDA"/>
    <s v="FAT.54846"/>
    <n v="-107.83"/>
    <n v="0"/>
    <n v="3805860.04"/>
    <s v="NATHALIA MARTINS ASSESSORIA LTDA"/>
    <n v="-107.83"/>
    <n v="107.83"/>
    <n v="0"/>
    <x v="14"/>
    <x v="0"/>
    <x v="35"/>
    <x v="2"/>
    <s v="2.03.02.16 - Refeição (Bolos/Salgados)"/>
    <x v="8"/>
    <x v="6"/>
    <x v="0"/>
    <s v="NATHALIA MARTINS ASSESSORIA LTDA - FAT.54846"/>
  </r>
  <r>
    <s v="Jardins"/>
    <x v="81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4.01.03 - Agência/Coordenação Offline"/>
    <n v="10000"/>
    <x v="81"/>
    <s v="CP"/>
    <s v="Pagamento PLANET APP DESENVOLVIMENTO E SERVICOS S/S LTDA."/>
    <s v="Pagamento"/>
    <s v="PLANET APP DESENVOLVIMENTO E SERVICOS S/S LTDA."/>
    <s v="NFSE.000204"/>
    <n v="-10000"/>
    <n v="0"/>
    <n v="3795614.82"/>
    <s v="PLANET APP DESENVOLVIMENTO E SERVICOS S/S LTDA."/>
    <n v="-10000"/>
    <n v="10000"/>
    <n v="0"/>
    <x v="14"/>
    <x v="0"/>
    <x v="36"/>
    <x v="2"/>
    <s v="2.14.01.03 - Agência/Coordenação Offline"/>
    <x v="9"/>
    <x v="11"/>
    <x v="6"/>
    <s v="PLANET APP DESENVOLVIMENTO E SERVICOS S/S LTDA. - NFSE.000204"/>
  </r>
  <r>
    <s v="Jardins"/>
    <x v="81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0.47"/>
    <x v="81"/>
    <s v="CX"/>
    <s v="Rendimento de aplicação REND PAGO APLIC AUT APR"/>
    <s v="Rendimento de aplicação"/>
    <s v="REND PAGO APLIC AUT APR"/>
    <s v="REAP.20240408003"/>
    <n v="0"/>
    <n v="0.47"/>
    <n v="3795615.29"/>
    <s v="REND PAGO APLIC AUT APR"/>
    <n v="0.47"/>
    <n v="0.47"/>
    <n v="0"/>
    <x v="14"/>
    <x v="0"/>
    <x v="0"/>
    <x v="0"/>
    <s v="1.03.01.01 - Receita de Aplicações Financeiras"/>
    <x v="0"/>
    <x v="14"/>
    <x v="8"/>
    <s v="REND PAGO APLIC AUT APR - REAP.20240408003"/>
  </r>
  <r>
    <s v="Jardins"/>
    <x v="81"/>
    <s v="Itaú"/>
    <x v="3"/>
    <s v="não"/>
    <s v="2 - SPE's"/>
    <s v="01/01/2023 até 16/05/2024"/>
    <s v="23 - NETCORP CONSOLACAO INCORPORACAO E EMPREENDIMENTO IMOBILIARIO SPE LTDA"/>
    <s v="51562-2 - CONSOLACAO ITAU"/>
    <n v="0"/>
    <s v="2301 - CONSOLACAO INCORPORAÇÃO"/>
    <s v="2.18.01.02 - Gastos Jurídicos Diversos"/>
    <n v="60000"/>
    <x v="81"/>
    <m/>
    <m/>
    <m/>
    <s v="SIQUEIRA NETO-ADVOGADOS ASSOCI - desocupacao imoveil"/>
    <s v="ajuste"/>
    <n v="-60000"/>
    <n v="0"/>
    <n v="3774261.29"/>
    <s v="SIQUEIRA NETO-ADVOGADOS ASSOCI - desocupacao imoveil"/>
    <n v="-60000"/>
    <n v="60000"/>
    <n v="0"/>
    <x v="14"/>
    <x v="0"/>
    <x v="0"/>
    <x v="0"/>
    <s v="2.18.01.02 - Gastos Jurídicos Diversos"/>
    <x v="0"/>
    <x v="1"/>
    <x v="1"/>
    <s v="SIQUEIRA NETO-ADVOGADOS ASSOCI - desocupacao imoveil - ajuste"/>
  </r>
  <r>
    <s v="Jardins"/>
    <x v="81"/>
    <s v="Bradesco"/>
    <x v="1"/>
    <s v="sim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74.95"/>
    <x v="81"/>
    <s v="BC"/>
    <s v="Pagamento TARIFA MANUTENCAO C/C TAR.MANUT.C/C"/>
    <s v="Pagamento"/>
    <s v="TARIFA MANUTENCAO C/C TAR.MANUT.C/C"/>
    <s v="TAR.08042024"/>
    <n v="-74.95"/>
    <n v="0"/>
    <n v="696.26"/>
    <s v="TARIFA MANUTENCAO C/C TAR.MANUT.C/C"/>
    <n v="-74.95"/>
    <n v="74.95"/>
    <n v="0"/>
    <x v="14"/>
    <x v="0"/>
    <x v="0"/>
    <x v="0"/>
    <s v="2.20.01.07 - Tarifas Bancarias"/>
    <x v="0"/>
    <x v="8"/>
    <x v="2"/>
    <s v="TARIFA MANUTENCAO C/C TAR.MANUT.C/C - TAR.08042024"/>
  </r>
  <r>
    <s v="Jardins"/>
    <x v="82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0.98"/>
    <x v="82"/>
    <s v="BC"/>
    <s v="Rendimento de aplicação"/>
    <s v="Rendimento de aplicação"/>
    <s v=""/>
    <s v="REAP.090424"/>
    <n v="0"/>
    <n v="0.98"/>
    <n v="3644262.27"/>
    <s v=""/>
    <n v="0.98"/>
    <n v="0.98"/>
    <n v="0"/>
    <x v="14"/>
    <x v="0"/>
    <x v="0"/>
    <x v="0"/>
    <s v="1.03.01.01 - Receita de Aplicações Financeiras"/>
    <x v="0"/>
    <x v="14"/>
    <x v="8"/>
    <s v=" - REAP.090424"/>
  </r>
  <r>
    <s v="Jardins"/>
    <x v="82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5 - Corretagem"/>
    <n v="138518.91"/>
    <x v="82"/>
    <s v="CP"/>
    <s v="Pagamento LASTRO SERVICOS E NEGOCIOS IMOBILIARIOS LTDA"/>
    <s v="Pagamento"/>
    <s v="LASTRO SERVICOS E NEGOCIOS IMOBILIARIOS LTDA"/>
    <s v="NFSE.000175"/>
    <n v="-138518.91"/>
    <n v="0"/>
    <n v="3635742.38"/>
    <s v="LASTRO SERVICOS E NEGOCIOS IMOBILIARIOS LTDA"/>
    <n v="-138518.91"/>
    <n v="138518.91"/>
    <n v="0"/>
    <x v="14"/>
    <x v="0"/>
    <x v="37"/>
    <x v="2"/>
    <s v="2.11.01.05 - Corretagem"/>
    <x v="10"/>
    <x v="21"/>
    <x v="4"/>
    <s v="LASTRO SERVICOS E NEGOCIOS IMOBILIARIOS LTDA - NFSE.000175"/>
  </r>
  <r>
    <s v="Jardins"/>
    <x v="82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1 - (-) Retenção de IR - Terceiros"/>
    <n v="2077.7800000000002"/>
    <x v="82"/>
    <s v="CP"/>
    <s v="Retenção impostos IR 1708 / LASTRO SERVICOS E NEGOCIOS IMOBILIARIOS LTDA"/>
    <s v="Retenção impostos"/>
    <s v="IR 1708 / LASTRO SERVICOS E NEGOCIOS IMOBILIARIOS LTDA"/>
    <s v="NFSE.000175"/>
    <n v="0"/>
    <n v="2077.7800000000002"/>
    <n v="3637820.16"/>
    <s v="LASTRO SERVICOS E NEGOCIOS IMOBILIARIOS LTDA"/>
    <n v="2077.7800000000002"/>
    <n v="2077.7800000000002"/>
    <n v="0"/>
    <x v="14"/>
    <x v="0"/>
    <x v="37"/>
    <x v="2"/>
    <s v="2.09.01.01 - (-) Retenção de IR - Terceiros"/>
    <x v="10"/>
    <x v="21"/>
    <x v="4"/>
    <s v="LASTRO SERVICOS E NEGOCIOS IMOBILIARIOS LTDA - NFSE.000175"/>
  </r>
  <r>
    <s v="Jardins"/>
    <x v="82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4 - (-) Retenção de PIS/Cofins/CSLL - Terceiros"/>
    <n v="6441.13"/>
    <x v="82"/>
    <s v="CP"/>
    <s v="Retenção impostos CSRF / LASTRO SERVICOS E NEGOCIOS IMOBILIARIOS LTDA"/>
    <s v="Retenção impostos"/>
    <s v="CSRF / LASTRO SERVICOS E NEGOCIOS IMOBILIARIOS LTDA"/>
    <s v="NFSE.000175"/>
    <n v="0"/>
    <n v="6441.13"/>
    <n v="3644261.29"/>
    <s v="LASTRO SERVICOS E NEGOCIOS IMOBILIARIOS LTDA"/>
    <n v="6441.13"/>
    <n v="6441.13"/>
    <n v="0"/>
    <x v="14"/>
    <x v="0"/>
    <x v="37"/>
    <x v="2"/>
    <s v="2.09.01.04 - (-) Retenção de PIS/Cofins/CSLL - Terceiros"/>
    <x v="10"/>
    <x v="21"/>
    <x v="4"/>
    <s v="LASTRO SERVICOS E NEGOCIOS IMOBILIARIOS LTDA - NFSE.000175"/>
  </r>
  <r>
    <s v="Jardins"/>
    <x v="83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0.01"/>
    <x v="83"/>
    <s v="BC"/>
    <s v="Rendimento de aplicação"/>
    <s v="Rendimento de aplicação"/>
    <s v=""/>
    <s v="REAP.100424"/>
    <n v="0"/>
    <n v="0.01"/>
    <n v="3643240.95"/>
    <s v=""/>
    <n v="0.01"/>
    <n v="0.01"/>
    <n v="0"/>
    <x v="14"/>
    <x v="0"/>
    <x v="0"/>
    <x v="0"/>
    <s v="1.03.01.01 - Receita de Aplicações Financeiras"/>
    <x v="0"/>
    <x v="14"/>
    <x v="8"/>
    <s v=" - REAP.100424"/>
  </r>
  <r>
    <s v="Jardins"/>
    <x v="83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2.07 - Taxas Municipalidades"/>
    <n v="1021.33"/>
    <x v="83"/>
    <s v="CP"/>
    <s v="Pagamento PREFEITURA DA CIDADE DE SÃO PAULO - DAMSP"/>
    <s v="Pagamento"/>
    <s v="PREFEITURA DA CIDADE DE SÃO PAULO - DAMSP"/>
    <s v="DAM.595925430115530941"/>
    <n v="-1021.33"/>
    <n v="0"/>
    <n v="3643240.94"/>
    <s v="PREFEITURA DA CIDADE DE SÃO PAULO - DAMSP"/>
    <n v="-1021.33"/>
    <n v="1021.33"/>
    <n v="0"/>
    <x v="14"/>
    <x v="0"/>
    <x v="38"/>
    <x v="2"/>
    <s v="2.13.02.07 - Taxas Municipalidades"/>
    <x v="2"/>
    <x v="1"/>
    <x v="1"/>
    <s v="PREFEITURA DA CIDADE DE SÃO PAULO - DAMSP - DAM.595925430115530941"/>
  </r>
  <r>
    <s v="Jardins"/>
    <x v="84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24.81"/>
    <x v="84"/>
    <s v="BC"/>
    <s v="Rendimento de aplicação"/>
    <s v="Rendimento de aplicação"/>
    <s v=""/>
    <s v="REAP.120424"/>
    <n v="0"/>
    <n v="24.81"/>
    <n v="2186739.61"/>
    <s v=""/>
    <n v="24.81"/>
    <n v="24.81"/>
    <n v="0"/>
    <x v="14"/>
    <x v="0"/>
    <x v="0"/>
    <x v="0"/>
    <s v="1.03.01.01 - Receita de Aplicações Financeiras"/>
    <x v="0"/>
    <x v="14"/>
    <x v="8"/>
    <s v=" - REAP.120424"/>
  </r>
  <r>
    <s v="Jardins"/>
    <x v="84"/>
    <s v="Itaú"/>
    <x v="3"/>
    <s v="sim"/>
    <s v="2 - SPE's"/>
    <s v="01/01/2023 até 16/05/2024"/>
    <s v="23 - NETCORP CONSOLACAO INCORPORACAO E EMPREENDIMENTO IMOBILIARIO SPE LTDA"/>
    <s v="51562-2 - CONSOLACAO ITAU"/>
    <n v="0"/>
    <s v="23 - CONSOLAÇÃO"/>
    <s v="2.11.01.07 - Cartório &amp; Escritura"/>
    <n v="503.74"/>
    <x v="84"/>
    <s v="CP"/>
    <s v="Pagamento ANGELO MONTALBANO"/>
    <s v="Pagamento"/>
    <s v="ANGELO MONTALBANO"/>
    <s v="REC.100424"/>
    <n v="-503.74"/>
    <n v="0"/>
    <n v="3392312.21"/>
    <s v="ANGELO MONTALBANO"/>
    <n v="-503.74"/>
    <n v="503.74"/>
    <n v="0"/>
    <x v="14"/>
    <x v="0"/>
    <x v="39"/>
    <x v="2"/>
    <s v="2.11.01.07 - Cartório &amp; Escritura"/>
    <x v="1"/>
    <x v="1"/>
    <x v="1"/>
    <s v="ANGELO MONTALBANO - REC.100424"/>
  </r>
  <r>
    <s v="Jardins"/>
    <x v="84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5 - Corretagem"/>
    <n v="107325"/>
    <x v="84"/>
    <s v="CP"/>
    <s v="Pagamento AVANTE CONSULTORIA DE NEGOCIOS LTDA"/>
    <s v="Pagamento"/>
    <s v="AVANTE CONSULTORIA DE NEGOCIOS LTDA"/>
    <s v="NFSE.00005"/>
    <n v="-107325"/>
    <n v="0"/>
    <n v="3282937.21"/>
    <s v="AVANTE CONSULTORIA DE NEGOCIOS LTDA"/>
    <n v="-107325"/>
    <n v="107325"/>
    <n v="0"/>
    <x v="14"/>
    <x v="0"/>
    <x v="40"/>
    <x v="2"/>
    <s v="2.11.01.05 - Corretagem"/>
    <x v="10"/>
    <x v="21"/>
    <x v="4"/>
    <s v="AVANTE CONSULTORIA DE NEGOCIOS LTDA - NFSE.00005"/>
  </r>
  <r>
    <s v="Jardins"/>
    <x v="84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5 - Corretagem"/>
    <n v="357750"/>
    <x v="84"/>
    <s v="CP"/>
    <s v="Pagamento BNS AGENCIAMENTO E INTERMEDIACAO DE SERVICOS E IMOVEIS LTDA"/>
    <s v="Pagamento"/>
    <s v="BNS AGENCIAMENTO E INTERMEDIACAO DE SERVICOS E IMOVEIS LTDA"/>
    <s v="NFSE.000005"/>
    <n v="-357750"/>
    <n v="0"/>
    <n v="2205937.21"/>
    <s v="BNS AGENCIAMENTO E INTERMEDIACAO DE SERVICOS E IMOVEIS LTDA"/>
    <n v="-357750"/>
    <n v="357750"/>
    <n v="0"/>
    <x v="14"/>
    <x v="0"/>
    <x v="41"/>
    <x v="2"/>
    <s v="2.11.01.05 - Corretagem"/>
    <x v="10"/>
    <x v="21"/>
    <x v="4"/>
    <s v="BNS AGENCIAMENTO E INTERMEDIACAO DE SERVICOS E IMOVEIS LTDA - NFSE.000005"/>
  </r>
  <r>
    <s v="Jardins"/>
    <x v="84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1.23 - Coordenação e Compatibilização"/>
    <n v="3750"/>
    <x v="84"/>
    <s v="CP"/>
    <s v="Pagamento ESTUDIO FAVO ARQUITETURA LTDA"/>
    <s v="Pagamento"/>
    <s v="ESTUDIO FAVO ARQUITETURA LTDA"/>
    <s v="NFSE.001226"/>
    <n v="-3750"/>
    <n v="0"/>
    <n v="2563687.21"/>
    <s v="ESTUDIO FAVO ARQUITETURA LTDA"/>
    <n v="-3750"/>
    <n v="3750"/>
    <n v="0"/>
    <x v="14"/>
    <x v="0"/>
    <x v="42"/>
    <x v="2"/>
    <s v="2.13.01.23 - Coordenação e Compatibilização"/>
    <x v="11"/>
    <x v="10"/>
    <x v="1"/>
    <s v="ESTUDIO FAVO ARQUITETURA LTDA - NFSE.001226"/>
  </r>
  <r>
    <s v="Jardins"/>
    <x v="84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4.01.10 - Produção de material Comunicação Visual Terreno/PD"/>
    <n v="2050"/>
    <x v="84"/>
    <s v="CP"/>
    <s v="Pagamento FRANQUE DELMO ELOIA 02360154435"/>
    <s v="Pagamento"/>
    <s v="FRANQUE DELMO ELOIA 02360154435"/>
    <s v="NFSE.000028"/>
    <n v="-2050"/>
    <n v="0"/>
    <n v="3390262.21"/>
    <s v="FRANQUE DELMO ELOIA 02360154435"/>
    <n v="-2050"/>
    <n v="2050"/>
    <n v="0"/>
    <x v="14"/>
    <x v="0"/>
    <x v="43"/>
    <x v="2"/>
    <s v="2.14.01.10 - Produção de material Comunicação Visual Terreno/PD"/>
    <x v="12"/>
    <x v="11"/>
    <x v="6"/>
    <s v="FRANQUE DELMO ELOIA 02360154435 - NFSE.000028"/>
  </r>
  <r>
    <s v="Jardins"/>
    <x v="84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5 - Corretagem"/>
    <n v="357750"/>
    <x v="84"/>
    <s v="CP"/>
    <s v="Pagamento IRRINVEST GESTAO E ADMINISTRACAO IMOBILIARIA LTDA"/>
    <s v="Pagamento"/>
    <s v="IRRINVEST GESTAO E ADMINISTRACAO IMOBILIARIA LTDA"/>
    <s v="NFSE.000723"/>
    <n v="-357750"/>
    <n v="0"/>
    <n v="2925187.21"/>
    <s v="IRRINVEST GESTAO E ADMINISTRACAO IMOBILIARIA LTDA"/>
    <n v="-357750"/>
    <n v="357750"/>
    <n v="0"/>
    <x v="14"/>
    <x v="0"/>
    <x v="44"/>
    <x v="2"/>
    <s v="2.11.01.05 - Corretagem"/>
    <x v="10"/>
    <x v="21"/>
    <x v="4"/>
    <s v="IRRINVEST GESTAO E ADMINISTRACAO IMOBILIARIA LTDA - NFSE.000723"/>
  </r>
  <r>
    <s v="Jardins"/>
    <x v="84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5 - Corretagem"/>
    <n v="357750"/>
    <x v="84"/>
    <s v="CP"/>
    <s v="Pagamento JOAQUIM GUTIERREZ ANTONIO"/>
    <s v="Pagamento"/>
    <s v="JOAQUIM GUTIERREZ ANTONIO"/>
    <s v="NFSE.000008"/>
    <n v="-357750"/>
    <n v="0"/>
    <n v="2567437.21"/>
    <s v="JOAQUIM GUTIERREZ ANTONIO"/>
    <n v="-357750"/>
    <n v="357750"/>
    <n v="0"/>
    <x v="14"/>
    <x v="0"/>
    <x v="45"/>
    <x v="2"/>
    <s v="2.11.01.05 - Corretagem"/>
    <x v="10"/>
    <x v="21"/>
    <x v="4"/>
    <s v="JOAQUIM GUTIERREZ ANTONIO - NFSE.000008"/>
  </r>
  <r>
    <s v="Jardins"/>
    <x v="84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5 - Corretagem"/>
    <n v="250425"/>
    <x v="84"/>
    <s v="CP"/>
    <s v="Pagamento MCA CONSULTORIA DE NEGOCIOS EIRELI"/>
    <s v="Pagamento"/>
    <s v="MCA CONSULTORIA DE NEGOCIOS EIRELI"/>
    <s v="NFSE.000118"/>
    <n v="-250425"/>
    <n v="0"/>
    <n v="3392815.95"/>
    <s v="MCA CONSULTORIA DE NEGOCIOS EIRELI"/>
    <n v="-250425"/>
    <n v="250425"/>
    <n v="0"/>
    <x v="14"/>
    <x v="0"/>
    <x v="46"/>
    <x v="2"/>
    <s v="2.11.01.05 - Corretagem"/>
    <x v="10"/>
    <x v="21"/>
    <x v="4"/>
    <s v="MCA CONSULTORIA DE NEGOCIOS EIRELI - NFSE.000118"/>
  </r>
  <r>
    <s v="Jardins"/>
    <x v="84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1.01.11 - IPTU Novos Terrenos"/>
    <n v="8931.7199999999993"/>
    <x v="84"/>
    <s v="CP"/>
    <s v="Pagamento PREFEITURA DA CIDADE DE SÃO PAULO - DAMSP"/>
    <s v="Pagamento"/>
    <s v="PREFEITURA DA CIDADE DE SÃO PAULO - DAMSP"/>
    <s v="DAM.CONSOLACAO 2837"/>
    <n v="-8931.7199999999993"/>
    <n v="0"/>
    <n v="2196535.66"/>
    <s v="PREFEITURA DA CIDADE DE SÃO PAULO - DAMSP"/>
    <n v="-8931.7199999999993"/>
    <n v="8931.7199999999993"/>
    <n v="0"/>
    <x v="14"/>
    <x v="0"/>
    <x v="47"/>
    <x v="2"/>
    <s v="2.01.01.11 - IPTU Novos Terrenos"/>
    <x v="13"/>
    <x v="13"/>
    <x v="4"/>
    <s v="PREFEITURA DA CIDADE DE SÃO PAULO - DAMSP - DAM.CONSOLACAO 2837"/>
  </r>
  <r>
    <s v="Jardins"/>
    <x v="84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1.01.11 - IPTU Novos Terrenos"/>
    <n v="535.88"/>
    <x v="84"/>
    <s v="CP"/>
    <s v="Pagamento PREFEITURA DA CIDADE DE SÃO PAULO - DAMSP"/>
    <s v="Pagamento"/>
    <s v="PREFEITURA DA CIDADE DE SÃO PAULO - DAMSP"/>
    <s v="DAM.CONSOLACAO 2839"/>
    <n v="-535.88"/>
    <n v="0"/>
    <n v="2194523.23"/>
    <s v="PREFEITURA DA CIDADE DE SÃO PAULO - DAMSP"/>
    <n v="-535.88"/>
    <n v="535.88"/>
    <n v="0"/>
    <x v="14"/>
    <x v="0"/>
    <x v="47"/>
    <x v="2"/>
    <s v="2.01.01.11 - IPTU Novos Terrenos"/>
    <x v="13"/>
    <x v="13"/>
    <x v="4"/>
    <s v="PREFEITURA DA CIDADE DE SÃO PAULO - DAMSP - DAM.CONSOLACAO 2839"/>
  </r>
  <r>
    <s v="Jardins"/>
    <x v="84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1.01.11 - IPTU Novos Terrenos"/>
    <n v="469.83"/>
    <x v="84"/>
    <s v="CP"/>
    <s v="Pagamento PREFEITURA DA CIDADE DE SÃO PAULO - DAMSP"/>
    <s v="Pagamento"/>
    <s v="PREFEITURA DA CIDADE DE SÃO PAULO - DAMSP"/>
    <s v="DAM.CONSOLACAO 2847 A 1"/>
    <n v="-469.83"/>
    <n v="0"/>
    <n v="2205467.38"/>
    <s v="PREFEITURA DA CIDADE DE SÃO PAULO - DAMSP"/>
    <n v="-469.83"/>
    <n v="469.83"/>
    <n v="0"/>
    <x v="14"/>
    <x v="0"/>
    <x v="47"/>
    <x v="2"/>
    <s v="2.01.01.11 - IPTU Novos Terrenos"/>
    <x v="13"/>
    <x v="13"/>
    <x v="4"/>
    <s v="PREFEITURA DA CIDADE DE SÃO PAULO - DAMSP - DAM.CONSOLACAO 2847 A 1"/>
  </r>
  <r>
    <s v="Jardins"/>
    <x v="84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1.01.11 - IPTU Novos Terrenos"/>
    <n v="421.29"/>
    <x v="84"/>
    <s v="CP"/>
    <s v="Pagamento PREFEITURA DA CIDADE DE SÃO PAULO - DAMSP"/>
    <s v="Pagamento"/>
    <s v="PREFEITURA DA CIDADE DE SÃO PAULO - DAMSP"/>
    <s v="DAM.CONSOLACAO 2847 A 11"/>
    <n v="-421.29"/>
    <n v="0"/>
    <n v="2196114.37"/>
    <s v="PREFEITURA DA CIDADE DE SÃO PAULO - DAMSP"/>
    <n v="-421.29"/>
    <n v="421.29"/>
    <n v="0"/>
    <x v="14"/>
    <x v="0"/>
    <x v="47"/>
    <x v="2"/>
    <s v="2.01.01.11 - IPTU Novos Terrenos"/>
    <x v="13"/>
    <x v="13"/>
    <x v="4"/>
    <s v="PREFEITURA DA CIDADE DE SÃO PAULO - DAMSP - DAM.CONSOLACAO 2847 A 11"/>
  </r>
  <r>
    <s v="Jardins"/>
    <x v="84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1.01.11 - IPTU Novos Terrenos"/>
    <n v="391.67"/>
    <x v="84"/>
    <s v="CP"/>
    <s v="Pagamento PREFEITURA DA CIDADE DE SÃO PAULO - DAMSP"/>
    <s v="Pagamento"/>
    <s v="PREFEITURA DA CIDADE DE SÃO PAULO - DAMSP"/>
    <s v="DAM.CONSOLACAO 2847 A 12"/>
    <n v="-391.67"/>
    <n v="0"/>
    <n v="2194131.56"/>
    <s v="PREFEITURA DA CIDADE DE SÃO PAULO - DAMSP"/>
    <n v="-391.67"/>
    <n v="391.67"/>
    <n v="0"/>
    <x v="14"/>
    <x v="0"/>
    <x v="47"/>
    <x v="2"/>
    <s v="2.01.01.11 - IPTU Novos Terrenos"/>
    <x v="13"/>
    <x v="13"/>
    <x v="4"/>
    <s v="PREFEITURA DA CIDADE DE SÃO PAULO - DAMSP - DAM.CONSOLACAO 2847 A 12"/>
  </r>
  <r>
    <s v="Jardins"/>
    <x v="84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3.87"/>
    <x v="84"/>
    <s v="CP"/>
    <s v="Pagto multa PREFEITURA DA CIDADE DE SÃO PAULO - DAMSP"/>
    <s v="Pagto multa"/>
    <s v="PREFEITURA DA CIDADE DE SÃO PAULO - DAMSP"/>
    <s v="DAM.CONSOLACAO 2847 A 12"/>
    <n v="-3.87"/>
    <n v="0"/>
    <n v="2194127.69"/>
    <s v="PREFEITURA DA CIDADE DE SÃO PAULO - DAMSP"/>
    <n v="-3.87"/>
    <n v="3.87"/>
    <n v="0"/>
    <x v="14"/>
    <x v="0"/>
    <x v="47"/>
    <x v="2"/>
    <s v="2.05.01.07 - Multas, Juros e Correções por Atraso no Pagamento"/>
    <x v="13"/>
    <x v="2"/>
    <x v="2"/>
    <s v="PREFEITURA DA CIDADE DE SÃO PAULO - DAMSP - DAM.CONSOLACAO 2847 A 12"/>
  </r>
  <r>
    <s v="Jardins"/>
    <x v="84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1.01.11 - IPTU Novos Terrenos"/>
    <n v="377.94"/>
    <x v="84"/>
    <s v="CP"/>
    <s v="Pagamento PREFEITURA DA CIDADE DE SÃO PAULO - DAMSP"/>
    <s v="Pagamento"/>
    <s v="PREFEITURA DA CIDADE DE SÃO PAULO - DAMSP"/>
    <s v="DAM.CONSOLACAO 2847 A 21"/>
    <n v="-377.94"/>
    <n v="0"/>
    <n v="2193749.75"/>
    <s v="PREFEITURA DA CIDADE DE SÃO PAULO - DAMSP"/>
    <n v="-377.94"/>
    <n v="377.94"/>
    <n v="0"/>
    <x v="14"/>
    <x v="0"/>
    <x v="47"/>
    <x v="2"/>
    <s v="2.01.01.11 - IPTU Novos Terrenos"/>
    <x v="13"/>
    <x v="13"/>
    <x v="4"/>
    <s v="PREFEITURA DA CIDADE DE SÃO PAULO - DAMSP - DAM.CONSOLACAO 2847 A 21"/>
  </r>
  <r>
    <s v="Jardins"/>
    <x v="84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6.2"/>
    <x v="84"/>
    <s v="CP"/>
    <s v="Pagto multa PREFEITURA DA CIDADE DE SÃO PAULO - DAMSP"/>
    <s v="Pagto multa"/>
    <s v="PREFEITURA DA CIDADE DE SÃO PAULO - DAMSP"/>
    <s v="DAM.CONSOLACAO 2847 A 21"/>
    <n v="-6.2"/>
    <n v="0"/>
    <n v="2193743.5499999998"/>
    <s v="PREFEITURA DA CIDADE DE SÃO PAULO - DAMSP"/>
    <n v="-6.2"/>
    <n v="6.2"/>
    <n v="0"/>
    <x v="14"/>
    <x v="0"/>
    <x v="47"/>
    <x v="2"/>
    <s v="2.05.01.07 - Multas, Juros e Correções por Atraso no Pagamento"/>
    <x v="13"/>
    <x v="2"/>
    <x v="2"/>
    <s v="PREFEITURA DA CIDADE DE SÃO PAULO - DAMSP - DAM.CONSOLACAO 2847 A 21"/>
  </r>
  <r>
    <s v="Jardins"/>
    <x v="84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1.01.11 - IPTU Novos Terrenos"/>
    <n v="338.66"/>
    <x v="84"/>
    <s v="CP"/>
    <s v="Pagamento PREFEITURA DA CIDADE DE SÃO PAULO - DAMSP"/>
    <s v="Pagamento"/>
    <s v="PREFEITURA DA CIDADE DE SÃO PAULO - DAMSP"/>
    <s v="DAM.CONSOLACAO 2847 A 22"/>
    <n v="-338.66"/>
    <n v="0"/>
    <n v="2195775.71"/>
    <s v="PREFEITURA DA CIDADE DE SÃO PAULO - DAMSP"/>
    <n v="-338.66"/>
    <n v="338.66"/>
    <n v="0"/>
    <x v="14"/>
    <x v="0"/>
    <x v="47"/>
    <x v="2"/>
    <s v="2.01.01.11 - IPTU Novos Terrenos"/>
    <x v="13"/>
    <x v="13"/>
    <x v="4"/>
    <s v="PREFEITURA DA CIDADE DE SÃO PAULO - DAMSP - DAM.CONSOLACAO 2847 A 22"/>
  </r>
  <r>
    <s v="Jardins"/>
    <x v="84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1.01.11 - IPTU Novos Terrenos"/>
    <n v="377.94"/>
    <x v="84"/>
    <s v="CP"/>
    <s v="Pagamento PREFEITURA DA CIDADE DE SÃO PAULO - DAMSP"/>
    <s v="Pagamento"/>
    <s v="PREFEITURA DA CIDADE DE SÃO PAULO - DAMSP"/>
    <s v="DAM.CONSOLACAO 2847 A 31"/>
    <n v="-377.94"/>
    <n v="0"/>
    <n v="2195397.77"/>
    <s v="PREFEITURA DA CIDADE DE SÃO PAULO - DAMSP"/>
    <n v="-377.94"/>
    <n v="377.94"/>
    <n v="0"/>
    <x v="14"/>
    <x v="0"/>
    <x v="47"/>
    <x v="2"/>
    <s v="2.01.01.11 - IPTU Novos Terrenos"/>
    <x v="13"/>
    <x v="13"/>
    <x v="4"/>
    <s v="PREFEITURA DA CIDADE DE SÃO PAULO - DAMSP - DAM.CONSOLACAO 2847 A 31"/>
  </r>
  <r>
    <s v="Jardins"/>
    <x v="84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1.01.11 - IPTU Novos Terrenos"/>
    <n v="338.66"/>
    <x v="84"/>
    <s v="CP"/>
    <s v="Pagamento PREFEITURA DA CIDADE DE SÃO PAULO - DAMSP"/>
    <s v="Pagamento"/>
    <s v="PREFEITURA DA CIDADE DE SÃO PAULO - DAMSP"/>
    <s v="DAM.CONSOLACAO 2847 A 32"/>
    <n v="-338.66"/>
    <n v="0"/>
    <n v="2195059.11"/>
    <s v="PREFEITURA DA CIDADE DE SÃO PAULO - DAMSP"/>
    <n v="-338.66"/>
    <n v="338.66"/>
    <n v="0"/>
    <x v="14"/>
    <x v="0"/>
    <x v="47"/>
    <x v="2"/>
    <s v="2.01.01.11 - IPTU Novos Terrenos"/>
    <x v="13"/>
    <x v="13"/>
    <x v="4"/>
    <s v="PREFEITURA DA CIDADE DE SÃO PAULO - DAMSP - DAM.CONSOLACAO 2847 A 32"/>
  </r>
  <r>
    <s v="Jardins"/>
    <x v="84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1.01.11 - IPTU Novos Terrenos"/>
    <n v="6672.9"/>
    <x v="84"/>
    <s v="CP"/>
    <s v="Pagamento PREFEITURA DA CIDADE DE SÃO PAULO - DAMSP"/>
    <s v="Pagamento"/>
    <s v="PREFEITURA DA CIDADE DE SÃO PAULO - DAMSP"/>
    <s v="DAM.IPTU AL ITU 1466"/>
    <n v="-6672.9"/>
    <n v="0"/>
    <n v="2187070.65"/>
    <s v="PREFEITURA DA CIDADE DE SÃO PAULO - DAMSP"/>
    <n v="-6672.9"/>
    <n v="6672.9"/>
    <n v="0"/>
    <x v="14"/>
    <x v="0"/>
    <x v="48"/>
    <x v="2"/>
    <s v="2.01.01.11 - IPTU Novos Terrenos"/>
    <x v="13"/>
    <x v="13"/>
    <x v="4"/>
    <s v="PREFEITURA DA CIDADE DE SÃO PAULO - DAMSP - DAM.IPTU AL ITU 1466"/>
  </r>
  <r>
    <s v="Jardins"/>
    <x v="84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69.59"/>
    <x v="84"/>
    <s v="CP"/>
    <s v="Pagto juros PREFEITURA DA CIDADE DE SÃO PAULO - DAMSP"/>
    <s v="Pagto juros"/>
    <s v="PREFEITURA DA CIDADE DE SÃO PAULO - DAMSP"/>
    <s v="DAM.IPTU AL ITU 1466"/>
    <n v="-69.59"/>
    <n v="0"/>
    <n v="2187001.06"/>
    <s v="PREFEITURA DA CIDADE DE SÃO PAULO - DAMSP"/>
    <n v="-69.59"/>
    <n v="69.59"/>
    <n v="0"/>
    <x v="14"/>
    <x v="0"/>
    <x v="48"/>
    <x v="2"/>
    <s v="2.05.01.07 - Multas, Juros e Correções por Atraso no Pagamento"/>
    <x v="13"/>
    <x v="2"/>
    <x v="2"/>
    <s v="PREFEITURA DA CIDADE DE SÃO PAULO - DAMSP - DAM.IPTU AL ITU 1466"/>
  </r>
  <r>
    <s v="Jardins"/>
    <x v="84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5.01.07 - Multas, Juros e Correções por Atraso no Pagamento"/>
    <n v="286.26"/>
    <x v="84"/>
    <s v="CP"/>
    <s v="Pagto multa PREFEITURA DA CIDADE DE SÃO PAULO - DAMSP"/>
    <s v="Pagto multa"/>
    <s v="PREFEITURA DA CIDADE DE SÃO PAULO - DAMSP"/>
    <s v="DAM.IPTU AL ITU 1466"/>
    <n v="-286.26"/>
    <n v="0"/>
    <n v="2186714.7999999998"/>
    <s v="PREFEITURA DA CIDADE DE SÃO PAULO - DAMSP"/>
    <n v="-286.26"/>
    <n v="286.26"/>
    <n v="0"/>
    <x v="14"/>
    <x v="0"/>
    <x v="48"/>
    <x v="2"/>
    <s v="2.05.01.07 - Multas, Juros e Correções por Atraso no Pagamento"/>
    <x v="13"/>
    <x v="2"/>
    <x v="2"/>
    <s v="PREFEITURA DA CIDADE DE SÃO PAULO - DAMSP - DAM.IPTU AL ITU 1466"/>
  </r>
  <r>
    <s v="Jardins"/>
    <x v="84"/>
    <s v="Itaú Centralizadora"/>
    <x v="2"/>
    <s v="não"/>
    <s v="2  SPE's"/>
    <s v="01/02/2024 até 31/05/2024"/>
    <s v="COMPANHIA PROV DE SECURITIZACA"/>
    <s v="18593-7 - Centralizadora"/>
    <n v="0"/>
    <m/>
    <s v="-"/>
    <n v="18770"/>
    <x v="84"/>
    <m/>
    <s v="SISPAG FORNECEDORES"/>
    <s v="Extrato Bancário"/>
    <s v="SISPAG FORNECEDORES"/>
    <m/>
    <n v="-18770"/>
    <n v="0"/>
    <m/>
    <s v="SISPAG FORNECEDORES"/>
    <n v="-18770"/>
    <n v="18770"/>
    <n v="0"/>
    <x v="14"/>
    <x v="0"/>
    <x v="0"/>
    <x v="1"/>
    <s v="-"/>
    <x v="0"/>
    <x v="18"/>
    <x v="11"/>
    <s v="SISPAG FORNECEDORES - "/>
  </r>
  <r>
    <s v="Jardins"/>
    <x v="84"/>
    <s v="Itaú Centralizadora"/>
    <x v="2"/>
    <s v="não"/>
    <s v="2  SPE's"/>
    <s v="01/02/2024 até 31/05/2024"/>
    <s v="COMPANHIA PROV DE SECURITIZACA"/>
    <s v="18593-7 - Centralizadora"/>
    <n v="0"/>
    <m/>
    <s v="-"/>
    <n v="0.9"/>
    <x v="84"/>
    <m/>
    <s v="TAR C/C SISPAG"/>
    <s v="Extrato Bancário"/>
    <s v="TAR C/C SISPAG"/>
    <m/>
    <n v="-0.9"/>
    <n v="0"/>
    <m/>
    <s v="TAR C/C SISPAG"/>
    <n v="-0.9"/>
    <n v="0.9"/>
    <n v="0"/>
    <x v="14"/>
    <x v="0"/>
    <x v="0"/>
    <x v="1"/>
    <s v="-"/>
    <x v="0"/>
    <x v="8"/>
    <x v="2"/>
    <s v="TAR C/C SISPAG - "/>
  </r>
  <r>
    <s v="Jardins"/>
    <x v="84"/>
    <s v="Itaú Centralizadora"/>
    <x v="2"/>
    <s v="não"/>
    <s v="2  SPE's"/>
    <s v="01/02/2024 até 31/05/2024"/>
    <s v="COMPANHIA PROV DE SECURITIZACA"/>
    <s v="18593-7 - Centralizadora"/>
    <n v="0"/>
    <m/>
    <s v="-"/>
    <n v="18770.64"/>
    <x v="84"/>
    <m/>
    <s v="RES APLIC AUT MAIS"/>
    <s v="Extrato Bancário"/>
    <s v="RES APLIC AUT MAIS"/>
    <m/>
    <n v="0"/>
    <n v="18770.64"/>
    <m/>
    <s v="RES APLIC AUT MAIS"/>
    <n v="18770.64"/>
    <n v="18770.64"/>
    <n v="0"/>
    <x v="14"/>
    <x v="0"/>
    <x v="0"/>
    <x v="1"/>
    <s v="-"/>
    <x v="0"/>
    <x v="15"/>
    <x v="9"/>
    <s v="RES APLIC AUT MAIS - "/>
  </r>
  <r>
    <s v="Jardins"/>
    <x v="84"/>
    <s v="Itaú Centralizadora"/>
    <x v="2"/>
    <s v="não"/>
    <s v="2  SPE's"/>
    <s v="01/02/2024 até 31/05/2024"/>
    <s v="COMPANHIA PROV DE SECURITIZACA"/>
    <s v="18593-7 - Centralizadora"/>
    <n v="0"/>
    <m/>
    <s v="-"/>
    <n v="0.26"/>
    <x v="84"/>
    <m/>
    <s v="REND PAGO APLIC AUT MAIS"/>
    <s v="Extrato Bancário"/>
    <s v="REND PAGO APLIC AUT MAIS"/>
    <m/>
    <n v="0"/>
    <n v="0.26"/>
    <m/>
    <s v="REND PAGO APLIC AUT MAIS"/>
    <n v="0.26"/>
    <n v="0.26"/>
    <n v="0"/>
    <x v="14"/>
    <x v="0"/>
    <x v="0"/>
    <x v="1"/>
    <s v="-"/>
    <x v="0"/>
    <x v="14"/>
    <x v="8"/>
    <s v="REND PAGO APLIC AUT MAIS - "/>
  </r>
  <r>
    <s v="Jardins"/>
    <x v="85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0.99"/>
    <x v="85"/>
    <s v="BC"/>
    <s v="Rendimento de aplicação"/>
    <s v="Rendimento de aplicação"/>
    <s v=""/>
    <s v="REAP.1504"/>
    <n v="0"/>
    <n v="0.99"/>
    <n v="2146740.6"/>
    <s v=""/>
    <n v="0.99"/>
    <n v="0.99"/>
    <n v="0"/>
    <x v="14"/>
    <x v="0"/>
    <x v="0"/>
    <x v="0"/>
    <s v="1.03.01.01 - Receita de Aplicações Financeiras"/>
    <x v="0"/>
    <x v="14"/>
    <x v="8"/>
    <s v=" - REAP.1504"/>
  </r>
  <r>
    <s v="Jardins"/>
    <x v="85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2.04 - CETESB"/>
    <n v="40000"/>
    <x v="85"/>
    <s v="CP"/>
    <s v="Adiantamento CAMPO SAO BENTO GESTAO DE PROJETOS AMBIENTAIS EIRELI"/>
    <s v="Adiantamento"/>
    <s v="CAMPO SAO BENTO GESTAO DE PROJETOS AMBIENTAIS EIRELI"/>
    <s v="ADT.000441"/>
    <n v="-40000"/>
    <n v="0"/>
    <n v="2146739.61"/>
    <s v="CAMPO SAO BENTO GESTAO DE PROJETOS AMBIENTAIS EIRELI"/>
    <n v="-40000"/>
    <n v="40000"/>
    <n v="0"/>
    <x v="14"/>
    <x v="0"/>
    <x v="49"/>
    <x v="2"/>
    <s v="2.13.02.04 - CETESB"/>
    <x v="14"/>
    <x v="10"/>
    <x v="1"/>
    <s v="CAMPO SAO BENTO GESTAO DE PROJETOS AMBIENTAIS EIRELI - ADT.000441"/>
  </r>
  <r>
    <s v="Jardins"/>
    <x v="86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0.41"/>
    <x v="86"/>
    <s v="BC"/>
    <s v="Rendimento de aplicação"/>
    <s v="Rendimento de aplicação"/>
    <s v=""/>
    <s v="REAP.160424"/>
    <n v="0"/>
    <n v="0.41"/>
    <n v="2132910.56"/>
    <s v=""/>
    <n v="0.41"/>
    <n v="0.41"/>
    <n v="0"/>
    <x v="14"/>
    <x v="0"/>
    <x v="0"/>
    <x v="0"/>
    <s v="1.03.01.01 - Receita de Aplicações Financeiras"/>
    <x v="0"/>
    <x v="14"/>
    <x v="8"/>
    <s v=" - REAP.160424"/>
  </r>
  <r>
    <s v="Jardins"/>
    <x v="86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4.01.10 - Produção de material Comunicação Visual Terreno/PD"/>
    <n v="800"/>
    <x v="86"/>
    <s v="CP"/>
    <s v="Pagamento FRANQUE DELMO ELOIA 02360154435"/>
    <s v="Pagamento"/>
    <s v="FRANQUE DELMO ELOIA 02360154435"/>
    <s v="NFSE.000027"/>
    <n v="-800"/>
    <n v="0"/>
    <n v="2134960.15"/>
    <s v="FRANQUE DELMO ELOIA 02360154435"/>
    <n v="-800"/>
    <n v="800"/>
    <n v="0"/>
    <x v="14"/>
    <x v="0"/>
    <x v="50"/>
    <x v="2"/>
    <s v="2.14.01.10 - Produção de material Comunicação Visual Terreno/PD"/>
    <x v="12"/>
    <x v="11"/>
    <x v="6"/>
    <s v="FRANQUE DELMO ELOIA 02360154435 - NFSE.000027"/>
  </r>
  <r>
    <s v="Jardins"/>
    <x v="86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4.01.10 - Produção de material Comunicação Visual Terreno/PD"/>
    <n v="2050"/>
    <x v="86"/>
    <s v="CP"/>
    <s v="Pagamento FRANQUE DELMO ELOIA 02360154435"/>
    <s v="Pagamento"/>
    <s v="FRANQUE DELMO ELOIA 02360154435"/>
    <s v="NFSE.000028"/>
    <n v="-2050"/>
    <n v="0"/>
    <n v="2132910.15"/>
    <s v="FRANQUE DELMO ELOIA 02360154435"/>
    <n v="-2050"/>
    <n v="2050"/>
    <n v="0"/>
    <x v="14"/>
    <x v="0"/>
    <x v="51"/>
    <x v="2"/>
    <s v="2.14.01.10 - Produção de material Comunicação Visual Terreno/PD"/>
    <x v="12"/>
    <x v="11"/>
    <x v="6"/>
    <s v="FRANQUE DELMO ELOIA 02360154435 - NFSE.000028"/>
  </r>
  <r>
    <s v="Jardins"/>
    <x v="86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1.12 - Estrutura"/>
    <n v="11700"/>
    <x v="86"/>
    <s v="CP"/>
    <s v="Pagamento NG ENGENHARIA S/C LTDA"/>
    <s v="Pagamento"/>
    <s v="NG ENGENHARIA S/C LTDA"/>
    <s v="NF.000316"/>
    <n v="-11700"/>
    <n v="0"/>
    <n v="2135040.6"/>
    <s v="NG ENGENHARIA S/C LTDA"/>
    <n v="-11700"/>
    <n v="11700"/>
    <n v="0"/>
    <x v="14"/>
    <x v="0"/>
    <x v="52"/>
    <x v="2"/>
    <s v="2.13.01.12 - Estrutura"/>
    <x v="11"/>
    <x v="10"/>
    <x v="1"/>
    <s v="NG ENGENHARIA S/C LTDA - NF.000316"/>
  </r>
  <r>
    <s v="Jardins"/>
    <x v="86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1 - (-) Retenção de IR - Terceiros"/>
    <n v="175.5"/>
    <x v="86"/>
    <s v="CP"/>
    <s v="Retenção impostos IR 1708 / NG ENGENHARIA S/C LTDA"/>
    <s v="Retenção impostos"/>
    <s v="IR 1708 / NG ENGENHARIA S/C LTDA"/>
    <s v="NF.000316"/>
    <n v="0"/>
    <n v="175.5"/>
    <n v="2135216.1"/>
    <s v="NG ENGENHARIA S/C LTDA"/>
    <n v="175.5"/>
    <n v="175.5"/>
    <n v="0"/>
    <x v="14"/>
    <x v="0"/>
    <x v="52"/>
    <x v="2"/>
    <s v="2.09.01.01 - (-) Retenção de IR - Terceiros"/>
    <x v="11"/>
    <x v="10"/>
    <x v="1"/>
    <s v="NG ENGENHARIA S/C LTDA - NF.000316"/>
  </r>
  <r>
    <s v="Jardins"/>
    <x v="86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4 - (-) Retenção de PIS/Cofins/CSLL - Terceiros"/>
    <n v="544.04999999999995"/>
    <x v="86"/>
    <s v="CP"/>
    <s v="Retenção impostos CSRF / NG ENGENHARIA S/C LTDA"/>
    <s v="Retenção impostos"/>
    <s v="CSRF / NG ENGENHARIA S/C LTDA"/>
    <s v="NF.000316"/>
    <n v="0"/>
    <n v="544.04999999999995"/>
    <n v="2135760.15"/>
    <s v="NG ENGENHARIA S/C LTDA"/>
    <n v="544.04999999999995"/>
    <n v="544.04999999999995"/>
    <n v="0"/>
    <x v="14"/>
    <x v="0"/>
    <x v="52"/>
    <x v="2"/>
    <s v="2.09.01.04 - (-) Retenção de PIS/Cofins/CSLL - Terceiros"/>
    <x v="11"/>
    <x v="10"/>
    <x v="1"/>
    <s v="NG ENGENHARIA S/C LTDA - NF.000316"/>
  </r>
  <r>
    <s v="Jardins"/>
    <x v="87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3.49"/>
    <x v="87"/>
    <s v="BC"/>
    <s v="Rendimento de aplicação"/>
    <s v="Rendimento de aplicação"/>
    <s v=""/>
    <s v="REAP.1704"/>
    <n v="0"/>
    <n v="3.49"/>
    <n v="2030943.2"/>
    <s v=""/>
    <n v="3.49"/>
    <n v="3.49"/>
    <n v="0"/>
    <x v="14"/>
    <x v="0"/>
    <x v="0"/>
    <x v="0"/>
    <s v="1.03.01.01 - Receita de Aplicações Financeiras"/>
    <x v="0"/>
    <x v="14"/>
    <x v="8"/>
    <s v=" - REAP.1704"/>
  </r>
  <r>
    <s v="Jardins"/>
    <x v="87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1.04 - Laudo de Vizinhança"/>
    <n v="2100"/>
    <x v="87"/>
    <s v="CP"/>
    <s v="Pagamento CERTENGE LAUDOS AVALIACOES E PERICIAS LTDA"/>
    <s v="Pagamento"/>
    <s v="CERTENGE LAUDOS AVALIACOES E PERICIAS LTDA"/>
    <s v="NFSE.002164"/>
    <n v="-2100"/>
    <n v="0"/>
    <n v="2030810.56"/>
    <s v="CERTENGE LAUDOS AVALIACOES E PERICIAS LTDA"/>
    <n v="-2100"/>
    <n v="2100"/>
    <n v="0"/>
    <x v="14"/>
    <x v="0"/>
    <x v="53"/>
    <x v="2"/>
    <s v="2.13.01.04 - Laudo de Vizinhança"/>
    <x v="11"/>
    <x v="10"/>
    <x v="1"/>
    <s v="CERTENGE LAUDOS AVALIACOES E PERICIAS LTDA - NFSE.002164"/>
  </r>
  <r>
    <s v="Jardins"/>
    <x v="87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1 - (-) Retenção de IR - Terceiros"/>
    <n v="31.5"/>
    <x v="87"/>
    <s v="CP"/>
    <s v="Retenção impostos IR 1708 / CERTENGE LAUDOS AVALIACOES E PERICIAS LTDA"/>
    <s v="Retenção impostos"/>
    <s v="IR 1708 / CERTENGE LAUDOS AVALIACOES E PERICIAS LTDA"/>
    <s v="NFSE.002164"/>
    <n v="0"/>
    <n v="31.5"/>
    <n v="2030842.06"/>
    <s v="CERTENGE LAUDOS AVALIACOES E PERICIAS LTDA"/>
    <n v="31.5"/>
    <n v="31.5"/>
    <n v="0"/>
    <x v="14"/>
    <x v="0"/>
    <x v="53"/>
    <x v="2"/>
    <s v="2.09.01.01 - (-) Retenção de IR - Terceiros"/>
    <x v="11"/>
    <x v="10"/>
    <x v="1"/>
    <s v="CERTENGE LAUDOS AVALIACOES E PERICIAS LTDA - NFSE.002164"/>
  </r>
  <r>
    <s v="Jardins"/>
    <x v="87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4 - (-) Retenção de PIS/Cofins/CSLL - Terceiros"/>
    <n v="97.65"/>
    <x v="87"/>
    <s v="CP"/>
    <s v="Retenção impostos CSRF / CERTENGE LAUDOS AVALIACOES E PERICIAS LTDA"/>
    <s v="Retenção impostos"/>
    <s v="CSRF / CERTENGE LAUDOS AVALIACOES E PERICIAS LTDA"/>
    <s v="NFSE.002164"/>
    <n v="0"/>
    <n v="97.65"/>
    <n v="2030939.71"/>
    <s v="CERTENGE LAUDOS AVALIACOES E PERICIAS LTDA"/>
    <n v="97.65"/>
    <n v="97.65"/>
    <n v="0"/>
    <x v="14"/>
    <x v="0"/>
    <x v="53"/>
    <x v="2"/>
    <s v="2.09.01.04 - (-) Retenção de PIS/Cofins/CSLL - Terceiros"/>
    <x v="11"/>
    <x v="10"/>
    <x v="1"/>
    <s v="CERTENGE LAUDOS AVALIACOES E PERICIAS LTDA - NFSE.002164"/>
  </r>
  <r>
    <s v="Jardins"/>
    <x v="87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5 - Corretagem"/>
    <n v="100000"/>
    <x v="87"/>
    <s v="CP"/>
    <s v="Pagamento NORSK EMPREENDIMENTOS E PARTICIPACOES LTDA."/>
    <s v="Pagamento"/>
    <s v="NORSK EMPREENDIMENTOS E PARTICIPACOES LTDA."/>
    <s v="NFSE.000018"/>
    <n v="-100000"/>
    <n v="0"/>
    <n v="2032910.56"/>
    <s v="NORSK EMPREENDIMENTOS E PARTICIPACOES LTDA."/>
    <n v="-100000"/>
    <n v="100000"/>
    <n v="0"/>
    <x v="14"/>
    <x v="0"/>
    <x v="54"/>
    <x v="2"/>
    <s v="2.11.01.05 - Corretagem"/>
    <x v="10"/>
    <x v="21"/>
    <x v="4"/>
    <s v="NORSK EMPREENDIMENTOS E PARTICIPACOES LTDA. - NFSE.000018"/>
  </r>
  <r>
    <s v="Jardins"/>
    <x v="88"/>
    <s v="Itaú Centralizadora"/>
    <x v="2"/>
    <s v="não"/>
    <s v="2  SPE's"/>
    <s v="01/02/2024 até 31/05/2024"/>
    <s v="COMPANHIA PROV DE SECURITIZACA"/>
    <s v="18593-7 - Centralizadora"/>
    <n v="0"/>
    <m/>
    <s v="-"/>
    <n v="8869.31"/>
    <x v="88"/>
    <m/>
    <s v="SISPAG FORNECEDORES TED"/>
    <s v="Extrato Bancário"/>
    <s v="SISPAG FORNECEDORES TED"/>
    <m/>
    <n v="-8869.31"/>
    <n v="0"/>
    <m/>
    <s v="SISPAG FORNECEDORES TED"/>
    <n v="-8869.31"/>
    <n v="8869.31"/>
    <n v="0"/>
    <x v="14"/>
    <x v="0"/>
    <x v="0"/>
    <x v="1"/>
    <s v="-"/>
    <x v="0"/>
    <x v="18"/>
    <x v="11"/>
    <s v="SISPAG FORNECEDORES TED - "/>
  </r>
  <r>
    <s v="Jardins"/>
    <x v="88"/>
    <s v="Itaú Centralizadora"/>
    <x v="2"/>
    <s v="não"/>
    <s v="2  SPE's"/>
    <s v="01/02/2024 até 31/05/2024"/>
    <s v="COMPANHIA PROV DE SECURITIZACA"/>
    <s v="18593-7 - Centralizadora"/>
    <n v="0"/>
    <m/>
    <s v="-"/>
    <n v="4"/>
    <x v="88"/>
    <m/>
    <s v="TAR TED SISPAG"/>
    <s v="Extrato Bancário"/>
    <s v="TAR TED SISPAG"/>
    <m/>
    <n v="-4"/>
    <n v="0"/>
    <m/>
    <s v="TAR TED SISPAG"/>
    <n v="-4"/>
    <n v="4"/>
    <n v="0"/>
    <x v="14"/>
    <x v="0"/>
    <x v="0"/>
    <x v="1"/>
    <s v="-"/>
    <x v="0"/>
    <x v="8"/>
    <x v="2"/>
    <s v="TAR TED SISPAG - "/>
  </r>
  <r>
    <s v="Jardins"/>
    <x v="88"/>
    <s v="Itaú Centralizadora"/>
    <x v="2"/>
    <s v="não"/>
    <s v="2  SPE's"/>
    <s v="01/02/2024 até 31/05/2024"/>
    <s v="COMPANHIA PROV DE SECURITIZACA"/>
    <s v="18593-7 - Centralizadora"/>
    <n v="0"/>
    <m/>
    <s v="-"/>
    <n v="8872.99"/>
    <x v="88"/>
    <m/>
    <s v="RES APLIC AUT MAIS"/>
    <s v="Extrato Bancário"/>
    <s v="RES APLIC AUT MAIS"/>
    <m/>
    <n v="0"/>
    <n v="8872.99"/>
    <m/>
    <s v="RES APLIC AUT MAIS"/>
    <n v="8872.99"/>
    <n v="8872.99"/>
    <n v="0"/>
    <x v="14"/>
    <x v="0"/>
    <x v="0"/>
    <x v="1"/>
    <s v="-"/>
    <x v="0"/>
    <x v="15"/>
    <x v="9"/>
    <s v="RES APLIC AUT MAIS - "/>
  </r>
  <r>
    <s v="Jardins"/>
    <x v="88"/>
    <s v="Itaú Centralizadora"/>
    <x v="2"/>
    <s v="não"/>
    <s v="2  SPE's"/>
    <s v="01/02/2024 até 31/05/2024"/>
    <s v="COMPANHIA PROV DE SECURITIZACA"/>
    <s v="18593-7 - Centralizadora"/>
    <n v="0"/>
    <m/>
    <s v="-"/>
    <n v="0.31"/>
    <x v="88"/>
    <m/>
    <s v="REND PAGO APLIC AUT MAIS"/>
    <s v="Extrato Bancário"/>
    <s v="REND PAGO APLIC AUT MAIS"/>
    <m/>
    <n v="0"/>
    <n v="0.31"/>
    <m/>
    <s v="REND PAGO APLIC AUT MAIS"/>
    <n v="0.31"/>
    <n v="0.31"/>
    <n v="0"/>
    <x v="14"/>
    <x v="0"/>
    <x v="0"/>
    <x v="1"/>
    <s v="-"/>
    <x v="0"/>
    <x v="14"/>
    <x v="8"/>
    <s v="REND PAGO APLIC AUT MAIS - "/>
  </r>
  <r>
    <s v="Jardins"/>
    <x v="89"/>
    <s v="Itaú"/>
    <x v="3"/>
    <s v="não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5.49"/>
    <x v="89"/>
    <s v="BC"/>
    <s v="Rendimento de aplicação"/>
    <s v="Rendimento de aplicação"/>
    <s v=""/>
    <s v="ajuste"/>
    <n v="0"/>
    <n v="5.49"/>
    <n v="1911647.45"/>
    <s v=""/>
    <n v="5.49"/>
    <n v="5.49"/>
    <n v="0"/>
    <x v="14"/>
    <x v="0"/>
    <x v="0"/>
    <x v="0"/>
    <s v="1.03.01.01 - Receita de Aplicações Financeiras"/>
    <x v="0"/>
    <x v="14"/>
    <x v="8"/>
    <s v=" - ajuste"/>
  </r>
  <r>
    <s v="Jardins"/>
    <x v="89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2.14 - DEPAVE"/>
    <n v="10000"/>
    <x v="89"/>
    <s v="CP"/>
    <s v="Pagamento AROEIRA MEIO AMBIENTE LTDA"/>
    <s v="Pagamento"/>
    <s v="AROEIRA MEIO AMBIENTE LTDA"/>
    <s v="NFSE.001873"/>
    <n v="-10000"/>
    <n v="0"/>
    <n v="1980943.2"/>
    <s v="AROEIRA MEIO AMBIENTE LTDA"/>
    <n v="-10000"/>
    <n v="10000"/>
    <n v="0"/>
    <x v="14"/>
    <x v="0"/>
    <x v="55"/>
    <x v="2"/>
    <s v="2.13.02.14 - DEPAVE"/>
    <x v="15"/>
    <x v="1"/>
    <x v="1"/>
    <s v="AROEIRA MEIO AMBIENTE LTDA - NFSE.001873"/>
  </r>
  <r>
    <s v="Jardins"/>
    <x v="89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1 - (-) Retenção de IR - Terceiros"/>
    <n v="150"/>
    <x v="89"/>
    <s v="CP"/>
    <s v="Retenção impostos IR 1708 / AROEIRA MEIO AMBIENTE LTDA"/>
    <s v="Retenção impostos"/>
    <s v="IR 1708 / AROEIRA MEIO AMBIENTE LTDA"/>
    <s v="NFSE.001873"/>
    <n v="0"/>
    <n v="150"/>
    <n v="1981093.2"/>
    <s v="AROEIRA MEIO AMBIENTE LTDA"/>
    <n v="150"/>
    <n v="150"/>
    <n v="0"/>
    <x v="14"/>
    <x v="0"/>
    <x v="55"/>
    <x v="2"/>
    <s v="2.09.01.01 - (-) Retenção de IR - Terceiros"/>
    <x v="15"/>
    <x v="1"/>
    <x v="1"/>
    <s v="AROEIRA MEIO AMBIENTE LTDA - NFSE.001873"/>
  </r>
  <r>
    <s v="Jardins"/>
    <x v="89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4 - (-) Retenção de PIS/Cofins/CSLL - Terceiros"/>
    <n v="465"/>
    <x v="89"/>
    <s v="CP"/>
    <s v="Retenção impostos CSRF / AROEIRA MEIO AMBIENTE LTDA"/>
    <s v="Retenção impostos"/>
    <s v="CSRF / AROEIRA MEIO AMBIENTE LTDA"/>
    <s v="NFSE.001873"/>
    <n v="0"/>
    <n v="465"/>
    <n v="1981558.2"/>
    <s v="AROEIRA MEIO AMBIENTE LTDA"/>
    <n v="465"/>
    <n v="465"/>
    <n v="0"/>
    <x v="14"/>
    <x v="0"/>
    <x v="55"/>
    <x v="2"/>
    <s v="2.09.01.04 - (-) Retenção de PIS/Cofins/CSLL - Terceiros"/>
    <x v="15"/>
    <x v="1"/>
    <x v="1"/>
    <s v="AROEIRA MEIO AMBIENTE LTDA - NFSE.001873"/>
  </r>
  <r>
    <s v="Jardins"/>
    <x v="89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2.04 - CETESB"/>
    <n v="40000"/>
    <x v="89"/>
    <s v="CP"/>
    <s v="Pagamento CAMPO SAO BENTO GESTAO DE PROJETOS AMBIENTAIS EIRELI"/>
    <s v="Pagamento"/>
    <s v="CAMPO SAO BENTO GESTAO DE PROJETOS AMBIENTAIS EIRELI"/>
    <s v="NFSE.000441"/>
    <n v="-40000"/>
    <n v="0"/>
    <n v="1990943.2"/>
    <s v="CAMPO SAO BENTO GESTAO DE PROJETOS AMBIENTAIS EIRELI"/>
    <n v="-40000"/>
    <n v="40000"/>
    <n v="0"/>
    <x v="14"/>
    <x v="0"/>
    <x v="0"/>
    <x v="0"/>
    <s v="2.13.02.04 - CETESB"/>
    <x v="0"/>
    <x v="10"/>
    <x v="1"/>
    <s v="CAMPO SAO BENTO GESTAO DE PROJETOS AMBIENTAIS EIRELI - NFSE.000441"/>
  </r>
  <r>
    <s v="Jardins"/>
    <x v="89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4.01.10 - Produção de material Comunicação Visual Terreno/PD"/>
    <n v="900"/>
    <x v="89"/>
    <s v="CP"/>
    <s v="Adiantamento FRANQUE DELMO ELOIA 02360154435"/>
    <s v="Adiantamento"/>
    <s v="FRANQUE DELMO ELOIA 02360154435"/>
    <s v="ADT.000029"/>
    <n v="-900"/>
    <n v="0"/>
    <n v="1911647.45"/>
    <s v="FRANQUE DELMO ELOIA 02360154435"/>
    <n v="-900"/>
    <n v="900"/>
    <n v="0"/>
    <x v="14"/>
    <x v="0"/>
    <x v="56"/>
    <x v="2"/>
    <s v="2.14.01.10 - Produção de material Comunicação Visual Terreno/PD"/>
    <x v="12"/>
    <x v="11"/>
    <x v="6"/>
    <s v="FRANQUE DELMO ELOIA 02360154435 - ADT.000029"/>
  </r>
  <r>
    <s v="Jardins"/>
    <x v="89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1.07 - Arquitetura"/>
    <n v="70000"/>
    <x v="89"/>
    <s v="CP"/>
    <s v="Pagamento JBA / JONAS BIRGER ARQUITETURA S/S"/>
    <s v="Pagamento"/>
    <s v="JBA / JONAS BIRGER ARQUITETURA S/S"/>
    <s v="NFSE.002224"/>
    <n v="-70000"/>
    <n v="0"/>
    <n v="1911558.2"/>
    <s v="JBA / JONAS BIRGER ARQUITETURA S/S"/>
    <n v="-70000"/>
    <n v="70000"/>
    <n v="0"/>
    <x v="14"/>
    <x v="0"/>
    <x v="57"/>
    <x v="2"/>
    <s v="2.13.01.07 - Arquitetura"/>
    <x v="11"/>
    <x v="10"/>
    <x v="1"/>
    <s v="JBA / JONAS BIRGER ARQUITETURA S/S - NFSE.002224"/>
  </r>
  <r>
    <s v="Jardins"/>
    <x v="89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1 - (-) Retenção de IR - Terceiros"/>
    <n v="1050"/>
    <x v="89"/>
    <s v="CP"/>
    <s v="Retenção impostos IR 1708 / JBA / JONAS BIRGER ARQUITETURA S/S"/>
    <s v="Retenção impostos"/>
    <s v="IR 1708 / JBA / JONAS BIRGER ARQUITETURA S/S"/>
    <s v="NFSE.002224"/>
    <n v="0"/>
    <n v="1050"/>
    <n v="1912608.2"/>
    <s v="JBA / JONAS BIRGER ARQUITETURA S/S"/>
    <n v="1050"/>
    <n v="1050"/>
    <n v="0"/>
    <x v="14"/>
    <x v="0"/>
    <x v="57"/>
    <x v="2"/>
    <s v="2.09.01.01 - (-) Retenção de IR - Terceiros"/>
    <x v="11"/>
    <x v="10"/>
    <x v="1"/>
    <s v="JBA / JONAS BIRGER ARQUITETURA S/S - NFSE.002224"/>
  </r>
  <r>
    <s v="Jardins"/>
    <x v="89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4 - (-) Retenção de PIS/Cofins/CSLL - Terceiros"/>
    <n v="3255"/>
    <x v="89"/>
    <s v="CP"/>
    <s v="Retenção impostos CSRF / JBA / JONAS BIRGER ARQUITETURA S/S"/>
    <s v="Retenção impostos"/>
    <s v="CSRF / JBA / JONAS BIRGER ARQUITETURA S/S"/>
    <s v="NFSE.002224"/>
    <n v="0"/>
    <n v="3255"/>
    <n v="1915863.2"/>
    <s v="JBA / JONAS BIRGER ARQUITETURA S/S"/>
    <n v="3255"/>
    <n v="3255"/>
    <n v="0"/>
    <x v="14"/>
    <x v="0"/>
    <x v="57"/>
    <x v="2"/>
    <s v="2.09.01.04 - (-) Retenção de PIS/Cofins/CSLL - Terceiros"/>
    <x v="11"/>
    <x v="10"/>
    <x v="1"/>
    <s v="JBA / JONAS BIRGER ARQUITETURA S/S - NFSE.002224"/>
  </r>
  <r>
    <s v="Jardins"/>
    <x v="89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2.14 - DEPAVE"/>
    <n v="547"/>
    <x v="89"/>
    <s v="CP"/>
    <s v="Pagamento PREFEITURA DA CIDADE DE SÃO PAULO - DAMSP"/>
    <s v="Pagamento"/>
    <s v="PREFEITURA DA CIDADE DE SÃO PAULO - DAMSP"/>
    <s v="FAT.93052024000134"/>
    <n v="-547"/>
    <n v="0"/>
    <n v="1912547.45"/>
    <s v="PREFEITURA DA CIDADE DE SÃO PAULO - DAMSP"/>
    <n v="-547"/>
    <n v="547"/>
    <n v="0"/>
    <x v="14"/>
    <x v="0"/>
    <x v="58"/>
    <x v="2"/>
    <s v="2.13.02.14 - DEPAVE"/>
    <x v="2"/>
    <x v="1"/>
    <x v="1"/>
    <s v="PREFEITURA DA CIDADE DE SÃO PAULO - DAMSP - FAT.93052024000134"/>
  </r>
  <r>
    <s v="Jardins"/>
    <x v="89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1 - Recolhimento de IRRF - Terceiros"/>
    <n v="175.5"/>
    <x v="89"/>
    <s v="CP"/>
    <s v="Pagamento Secretaria de Fazenda Federal"/>
    <s v="Pagamento"/>
    <s v="Secretaria de Fazenda Federal"/>
    <s v="DARF.000316"/>
    <n v="-175.5"/>
    <n v="0"/>
    <n v="1913680.5"/>
    <s v="Secretaria de Fazenda Federal"/>
    <n v="-175.5"/>
    <n v="175.5"/>
    <n v="0"/>
    <x v="14"/>
    <x v="0"/>
    <x v="59"/>
    <x v="2"/>
    <s v="2.09.02.01 - Recolhimento de IRRF - Terceiros"/>
    <x v="16"/>
    <x v="3"/>
    <x v="3"/>
    <s v="Secretaria de Fazenda Federal - DARF.000316"/>
  </r>
  <r>
    <s v="Jardins"/>
    <x v="89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4 - Recolhimento de PIS/Cofins/CSLL - Terceiros"/>
    <n v="544.04999999999995"/>
    <x v="89"/>
    <s v="CP"/>
    <s v="Pagamento Secretaria de Fazenda Federal"/>
    <s v="Pagamento"/>
    <s v="Secretaria de Fazenda Federal"/>
    <s v="DARF.000316"/>
    <n v="-544.04999999999995"/>
    <n v="0"/>
    <n v="1913136.45"/>
    <s v="Secretaria de Fazenda Federal"/>
    <n v="-544.04999999999995"/>
    <n v="544.04999999999995"/>
    <n v="0"/>
    <x v="14"/>
    <x v="0"/>
    <x v="60"/>
    <x v="2"/>
    <s v="2.09.02.04 - Recolhimento de PIS/Cofins/CSLL - Terceiros"/>
    <x v="16"/>
    <x v="3"/>
    <x v="3"/>
    <s v="Secretaria de Fazenda Federal - DARF.000316"/>
  </r>
  <r>
    <s v="Jardins"/>
    <x v="89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4 - Recolhimento de PIS/Cofins/CSLL - Terceiros"/>
    <n v="130.19999999999999"/>
    <x v="89"/>
    <s v="CP"/>
    <s v="Pagamento Secretaria de Fazenda Federal"/>
    <s v="Pagamento"/>
    <s v="Secretaria de Fazenda Federal"/>
    <s v="DARF.002138"/>
    <n v="-130.19999999999999"/>
    <n v="0"/>
    <n v="1913856"/>
    <s v="Secretaria de Fazenda Federal"/>
    <n v="-130.19999999999999"/>
    <n v="130.19999999999999"/>
    <n v="0"/>
    <x v="14"/>
    <x v="0"/>
    <x v="61"/>
    <x v="2"/>
    <s v="2.09.02.04 - Recolhimento de PIS/Cofins/CSLL - Terceiros"/>
    <x v="16"/>
    <x v="3"/>
    <x v="3"/>
    <s v="Secretaria de Fazenda Federal - DARF.002138"/>
  </r>
  <r>
    <s v="Jardins"/>
    <x v="89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2.01 - Recolhimento de IRRF - Terceiros"/>
    <n v="42"/>
    <x v="89"/>
    <s v="CP"/>
    <s v="Pagamento Secretaria de Fazenda Federal"/>
    <s v="Pagamento"/>
    <s v="Secretaria de Fazenda Federal"/>
    <s v="DARF.002138"/>
    <n v="-42"/>
    <n v="0"/>
    <n v="1913094.45"/>
    <s v="Secretaria de Fazenda Federal"/>
    <n v="-42"/>
    <n v="42"/>
    <n v="0"/>
    <x v="14"/>
    <x v="0"/>
    <x v="62"/>
    <x v="2"/>
    <s v="2.09.02.01 - Recolhimento de IRRF - Terceiros"/>
    <x v="16"/>
    <x v="3"/>
    <x v="3"/>
    <s v="Secretaria de Fazenda Federal - DARF.002138"/>
  </r>
  <r>
    <s v="Jardins"/>
    <x v="89"/>
    <s v="Itaú"/>
    <x v="3"/>
    <s v="não"/>
    <s v="2 - SPE's"/>
    <s v="01/01/2023 até 16/05/2024"/>
    <s v="23 - NETCORP CONSOLACAO INCORPORACAO E EMPREENDIMENTO IMOBILIARIO SPE LTDA"/>
    <s v="51562-2 - CONSOLACAO ITAU"/>
    <n v="0"/>
    <s v="2301 - CONSOLACAO INCORPORAÇÃO"/>
    <s v="2.09.02.01 - Recolhimento de IRRF - Terceiros"/>
    <n v="0.01"/>
    <x v="89"/>
    <s v="CP"/>
    <s v="Pagamento Secretaria de Fazenda Federal"/>
    <s v="Pagamento"/>
    <s v="Secretaria de Fazenda Federal"/>
    <s v="DARF.002138"/>
    <n v="-0.01"/>
    <n v="0"/>
    <n v="1913094.45"/>
    <s v="Secretaria de Fazenda Federal"/>
    <n v="-0.01"/>
    <n v="0.01"/>
    <n v="0"/>
    <x v="14"/>
    <x v="0"/>
    <x v="0"/>
    <x v="0"/>
    <s v="2.09.02.01 - Recolhimento de IRRF - Terceiros"/>
    <x v="0"/>
    <x v="3"/>
    <x v="3"/>
    <s v="Secretaria de Fazenda Federal - DARF.002138"/>
  </r>
  <r>
    <s v="Jardins"/>
    <x v="89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2.01 - Assessoria PMSP"/>
    <n v="2000"/>
    <x v="89"/>
    <s v="CP"/>
    <s v="Pagamento SERGIO LUIZ FERNANDES FILHO"/>
    <s v="Pagamento"/>
    <s v="SERGIO LUIZ FERNANDES FILHO"/>
    <s v="NFSE.002915"/>
    <n v="-2000"/>
    <n v="0"/>
    <n v="1913863.2"/>
    <s v="SERGIO LUIZ FERNANDES FILHO"/>
    <n v="-2000"/>
    <n v="2000"/>
    <n v="0"/>
    <x v="14"/>
    <x v="0"/>
    <x v="63"/>
    <x v="2"/>
    <s v="2.13.02.01 - Assessoria PMSP"/>
    <x v="17"/>
    <x v="1"/>
    <x v="1"/>
    <s v="SERGIO LUIZ FERNANDES FILHO - NFSE.002915"/>
  </r>
  <r>
    <s v="Jardins"/>
    <x v="89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1 - (-) Retenção de IR - Terceiros"/>
    <n v="30"/>
    <x v="89"/>
    <s v="CP"/>
    <s v="Retenção impostos IR 1708 / SERGIO LUIZ FERNANDES FILHO"/>
    <s v="Retenção impostos"/>
    <s v="IR 1708 / SERGIO LUIZ FERNANDES FILHO"/>
    <s v="NFSE.002915"/>
    <n v="0"/>
    <n v="30"/>
    <n v="1913893.2"/>
    <s v="SERGIO LUIZ FERNANDES FILHO"/>
    <n v="30"/>
    <n v="30"/>
    <n v="0"/>
    <x v="14"/>
    <x v="0"/>
    <x v="63"/>
    <x v="2"/>
    <s v="2.09.01.01 - (-) Retenção de IR - Terceiros"/>
    <x v="17"/>
    <x v="1"/>
    <x v="1"/>
    <s v="SERGIO LUIZ FERNANDES FILHO - NFSE.002915"/>
  </r>
  <r>
    <s v="Jardins"/>
    <x v="89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4 - (-) Retenção de PIS/Cofins/CSLL - Terceiros"/>
    <n v="93"/>
    <x v="89"/>
    <s v="CP"/>
    <s v="Retenção impostos CSRF / SERGIO LUIZ FERNANDES FILHO"/>
    <s v="Retenção impostos"/>
    <s v="CSRF / SERGIO LUIZ FERNANDES FILHO"/>
    <s v="NFSE.002915"/>
    <n v="0"/>
    <n v="93"/>
    <n v="1913986.2"/>
    <s v="SERGIO LUIZ FERNANDES FILHO"/>
    <n v="93"/>
    <n v="93"/>
    <n v="0"/>
    <x v="14"/>
    <x v="0"/>
    <x v="63"/>
    <x v="2"/>
    <s v="2.09.01.04 - (-) Retenção de PIS/Cofins/CSLL - Terceiros"/>
    <x v="17"/>
    <x v="1"/>
    <x v="1"/>
    <s v="SERGIO LUIZ FERNANDES FILHO - NFSE.002915"/>
  </r>
  <r>
    <s v="Jardins"/>
    <x v="89"/>
    <s v="Itaú Centralizadora"/>
    <x v="2"/>
    <s v="não"/>
    <s v="2  SPE's"/>
    <s v="01/02/2024 até 31/05/2024"/>
    <s v="COMPANHIA PROV DE SECURITIZACA"/>
    <s v="18593-7 - Centralizadora"/>
    <n v="0"/>
    <m/>
    <s v="-"/>
    <n v="3985.33"/>
    <x v="89"/>
    <m/>
    <s v="SISPAG TRANSF TITULARID"/>
    <s v="Extrato Bancário"/>
    <s v="SISPAG TRANSF TITULARID"/>
    <m/>
    <n v="-3985.33"/>
    <n v="0"/>
    <m/>
    <s v="SISPAG TRANSF TITULARID"/>
    <n v="-3985.33"/>
    <n v="3985.33"/>
    <n v="0"/>
    <x v="14"/>
    <x v="0"/>
    <x v="0"/>
    <x v="1"/>
    <s v="-"/>
    <x v="0"/>
    <x v="18"/>
    <x v="11"/>
    <s v="SISPAG TRANSF TITULARID - "/>
  </r>
  <r>
    <s v="Jardins"/>
    <x v="89"/>
    <s v="Itaú Centralizadora"/>
    <x v="2"/>
    <s v="não"/>
    <s v="2  SPE's"/>
    <s v="01/02/2024 até 31/05/2024"/>
    <s v="COMPANHIA PROV DE SECURITIZACA"/>
    <s v="18593-7 - Centralizadora"/>
    <n v="0"/>
    <m/>
    <s v="-"/>
    <n v="0.9"/>
    <x v="89"/>
    <m/>
    <s v="TAR C/C SISPAG"/>
    <s v="Extrato Bancário"/>
    <s v="TAR C/C SISPAG"/>
    <m/>
    <n v="-0.9"/>
    <n v="0"/>
    <m/>
    <s v="TAR C/C SISPAG"/>
    <n v="-0.9"/>
    <n v="0.9"/>
    <n v="0"/>
    <x v="14"/>
    <x v="0"/>
    <x v="0"/>
    <x v="1"/>
    <s v="-"/>
    <x v="0"/>
    <x v="8"/>
    <x v="2"/>
    <s v="TAR C/C SISPAG - "/>
  </r>
  <r>
    <s v="Jardins"/>
    <x v="89"/>
    <s v="Itaú Centralizadora"/>
    <x v="2"/>
    <s v="não"/>
    <s v="2  SPE's"/>
    <s v="01/02/2024 até 31/05/2024"/>
    <s v="COMPANHIA PROV DE SECURITIZACA"/>
    <s v="18593-7 - Centralizadora"/>
    <n v="0"/>
    <m/>
    <s v="-"/>
    <n v="3986.06"/>
    <x v="89"/>
    <m/>
    <s v="RES APLIC AUT MAIS"/>
    <s v="Extrato Bancário"/>
    <s v="RES APLIC AUT MAIS"/>
    <m/>
    <n v="0"/>
    <n v="3986.06"/>
    <m/>
    <s v="RES APLIC AUT MAIS"/>
    <n v="3986.06"/>
    <n v="3986.06"/>
    <n v="0"/>
    <x v="14"/>
    <x v="0"/>
    <x v="0"/>
    <x v="1"/>
    <s v="-"/>
    <x v="0"/>
    <x v="15"/>
    <x v="9"/>
    <s v="RES APLIC AUT MAIS - "/>
  </r>
  <r>
    <s v="Jardins"/>
    <x v="89"/>
    <s v="Itaú Centralizadora"/>
    <x v="2"/>
    <s v="não"/>
    <s v="2  SPE's"/>
    <s v="01/02/2024 até 31/05/2024"/>
    <s v="COMPANHIA PROV DE SECURITIZACA"/>
    <s v="18593-7 - Centralizadora"/>
    <n v="0"/>
    <m/>
    <s v="-"/>
    <n v="0.17"/>
    <x v="89"/>
    <m/>
    <s v="REND PAGO APLIC AUT MAIS"/>
    <s v="Extrato Bancário"/>
    <s v="REND PAGO APLIC AUT MAIS"/>
    <m/>
    <n v="0"/>
    <n v="0.17"/>
    <m/>
    <s v="REND PAGO APLIC AUT MAIS"/>
    <n v="0.17"/>
    <n v="0.17"/>
    <n v="0"/>
    <x v="14"/>
    <x v="0"/>
    <x v="0"/>
    <x v="1"/>
    <s v="-"/>
    <x v="0"/>
    <x v="14"/>
    <x v="8"/>
    <s v="REND PAGO APLIC AUT MAIS - "/>
  </r>
  <r>
    <s v="Jardins"/>
    <x v="90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2.05.02 - (-) Devolução de Adiantamento aos Fornecedores"/>
    <n v="40000"/>
    <x v="90"/>
    <s v="BC"/>
    <s v="Estorno de adiantamento CAMPO SAO BENTO"/>
    <s v="Estorno de adiantamento"/>
    <s v="CAMPO SAO BENTO"/>
    <s v="DEV.2204"/>
    <n v="0"/>
    <n v="40000"/>
    <n v="1951647.45"/>
    <s v="CAMPO SAO BENTO"/>
    <n v="40000"/>
    <n v="40000"/>
    <n v="0"/>
    <x v="14"/>
    <x v="0"/>
    <x v="0"/>
    <x v="0"/>
    <s v="2.02.05.02 - (-) Devolução de Adiantamento aos Fornecedores"/>
    <x v="0"/>
    <x v="10"/>
    <x v="1"/>
    <s v="CAMPO SAO BENTO - DEV.2204"/>
  </r>
  <r>
    <s v="Jardins"/>
    <x v="90"/>
    <s v="Itaú Centralizadora"/>
    <x v="2"/>
    <s v="não"/>
    <s v="2  SPE's"/>
    <s v="01/02/2024 até 31/05/2024"/>
    <s v="COMPANHIA PROV DE SECURITIZACA"/>
    <s v="18593-7 - Centralizadora"/>
    <n v="0"/>
    <m/>
    <s v="-"/>
    <n v="18000"/>
    <x v="90"/>
    <m/>
    <s v="SISPAG  PAG TIT BANCO 23"/>
    <s v="Extrato Bancário"/>
    <s v="SISPAG  PAG TIT BANCO 23"/>
    <m/>
    <n v="-18000"/>
    <n v="0"/>
    <m/>
    <s v="SISPAG  PAG TIT BANCO 23"/>
    <n v="-18000"/>
    <n v="18000"/>
    <n v="0"/>
    <x v="14"/>
    <x v="0"/>
    <x v="0"/>
    <x v="1"/>
    <s v="-"/>
    <x v="0"/>
    <x v="18"/>
    <x v="11"/>
    <s v="SISPAG  PAG TIT BANCO 23 - "/>
  </r>
  <r>
    <s v="Jardins"/>
    <x v="90"/>
    <s v="Itaú Centralizadora"/>
    <x v="2"/>
    <s v="não"/>
    <s v="2  SPE's"/>
    <s v="01/02/2024 até 31/05/2024"/>
    <s v="COMPANHIA PROV DE SECURITIZACA"/>
    <s v="18593-7 - Centralizadora"/>
    <n v="0"/>
    <m/>
    <s v="-"/>
    <n v="17999.060000000001"/>
    <x v="90"/>
    <m/>
    <s v="RES APLIC AUT MAIS"/>
    <s v="Extrato Bancário"/>
    <s v="RES APLIC AUT MAIS"/>
    <m/>
    <n v="0"/>
    <n v="17999.060000000001"/>
    <m/>
    <s v="RES APLIC AUT MAIS"/>
    <n v="17999.060000000001"/>
    <n v="17999.060000000001"/>
    <n v="0"/>
    <x v="14"/>
    <x v="0"/>
    <x v="0"/>
    <x v="1"/>
    <s v="-"/>
    <x v="0"/>
    <x v="15"/>
    <x v="9"/>
    <s v="RES APLIC AUT MAIS - "/>
  </r>
  <r>
    <s v="Jardins"/>
    <x v="90"/>
    <s v="Itaú Centralizadora"/>
    <x v="2"/>
    <s v="não"/>
    <s v="2  SPE's"/>
    <s v="01/02/2024 até 31/05/2024"/>
    <s v="COMPANHIA PROV DE SECURITIZACA"/>
    <s v="18593-7 - Centralizadora"/>
    <n v="0"/>
    <m/>
    <s v="-"/>
    <n v="0.94"/>
    <x v="90"/>
    <m/>
    <s v="REND PAGO APLIC AUT MAIS"/>
    <s v="Extrato Bancário"/>
    <s v="REND PAGO APLIC AUT MAIS"/>
    <m/>
    <n v="0"/>
    <n v="0.94"/>
    <m/>
    <s v="REND PAGO APLIC AUT MAIS"/>
    <n v="0.94"/>
    <n v="0.94"/>
    <n v="0"/>
    <x v="14"/>
    <x v="0"/>
    <x v="0"/>
    <x v="1"/>
    <s v="-"/>
    <x v="0"/>
    <x v="14"/>
    <x v="8"/>
    <s v="REND PAGO APLIC AUT MAIS - "/>
  </r>
  <r>
    <s v="Jardins"/>
    <x v="91"/>
    <s v="Bradesco"/>
    <x v="1"/>
    <s v="não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26.66"/>
    <x v="91"/>
    <s v="BC"/>
    <s v="CONTA DE LUZ INTERNET --ENEL DISTRIBUICAO/SP"/>
    <s v="Pagamento"/>
    <s v="CONTA DE LUZ INTERNET --ENEL DISTRIBUICAO/SP"/>
    <n v="5971186"/>
    <n v="-26.66"/>
    <n v="0"/>
    <n v="696.26"/>
    <s v="CONTA DE LUZ INTERNET --ENEL DISTRIBUICAO/SP"/>
    <n v="-26.66"/>
    <n v="26.66"/>
    <n v="0"/>
    <x v="14"/>
    <x v="0"/>
    <x v="0"/>
    <x v="0"/>
    <s v="2.20.01.07 - Tarifas Bancarias"/>
    <x v="0"/>
    <x v="8"/>
    <x v="2"/>
    <s v="CONTA DE LUZ INTERNET --ENEL DISTRIBUICAO/SP - 5971186"/>
  </r>
  <r>
    <s v="Jardins"/>
    <x v="92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46.36"/>
    <x v="92"/>
    <s v="BC"/>
    <s v="Rendimento de aplicação"/>
    <s v="Rendimento de aplicação"/>
    <s v=""/>
    <s v="REAP.2604"/>
    <n v="0"/>
    <n v="46.36"/>
    <n v="1432741.15"/>
    <s v=""/>
    <n v="46.36"/>
    <n v="46.36"/>
    <n v="0"/>
    <x v="14"/>
    <x v="0"/>
    <x v="0"/>
    <x v="0"/>
    <s v="1.03.01.01 - Receita de Aplicações Financeiras"/>
    <x v="0"/>
    <x v="14"/>
    <x v="8"/>
    <s v=" - REAP.2604"/>
  </r>
  <r>
    <s v="Jardins"/>
    <x v="92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1.04 - Laudo de Vizinhança"/>
    <n v="2100"/>
    <x v="92"/>
    <s v="CP"/>
    <s v="Pagamento CERTENGE LAUDOS AVALIACOES E PERICIAS LTDA"/>
    <s v="Pagamento"/>
    <s v="CERTENGE LAUDOS AVALIACOES E PERICIAS LTDA"/>
    <s v="NFSE.002182"/>
    <n v="-2100"/>
    <n v="0"/>
    <n v="1433680.96"/>
    <s v="CERTENGE LAUDOS AVALIACOES E PERICIAS LTDA"/>
    <n v="-2100"/>
    <n v="2100"/>
    <n v="0"/>
    <x v="14"/>
    <x v="0"/>
    <x v="64"/>
    <x v="2"/>
    <s v="2.13.01.04 - Laudo de Vizinhança"/>
    <x v="11"/>
    <x v="10"/>
    <x v="1"/>
    <s v="CERTENGE LAUDOS AVALIACOES E PERICIAS LTDA - NFSE.002182"/>
  </r>
  <r>
    <s v="Jardins"/>
    <x v="92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1 - (-) Retenção de IR - Terceiros"/>
    <n v="31.5"/>
    <x v="92"/>
    <s v="CP"/>
    <s v="Retenção impostos IR 1708 / CERTENGE LAUDOS AVALIACOES E PERICIAS LTDA"/>
    <s v="Retenção impostos"/>
    <s v="IR 1708 / CERTENGE LAUDOS AVALIACOES E PERICIAS LTDA"/>
    <s v="NFSE.002182"/>
    <n v="0"/>
    <n v="31.5"/>
    <n v="1433712.46"/>
    <s v="CERTENGE LAUDOS AVALIACOES E PERICIAS LTDA"/>
    <n v="31.5"/>
    <n v="31.5"/>
    <n v="0"/>
    <x v="14"/>
    <x v="0"/>
    <x v="64"/>
    <x v="2"/>
    <s v="2.09.01.01 - (-) Retenção de IR - Terceiros"/>
    <x v="11"/>
    <x v="10"/>
    <x v="1"/>
    <s v="CERTENGE LAUDOS AVALIACOES E PERICIAS LTDA - NFSE.002182"/>
  </r>
  <r>
    <s v="Jardins"/>
    <x v="92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9.01.04 - (-) Retenção de PIS/Cofins/CSLL - Terceiros"/>
    <n v="97.65"/>
    <x v="92"/>
    <s v="CP"/>
    <s v="Retenção impostos CSRF / CERTENGE LAUDOS AVALIACOES E PERICIAS LTDA"/>
    <s v="Retenção impostos"/>
    <s v="CSRF / CERTENGE LAUDOS AVALIACOES E PERICIAS LTDA"/>
    <s v="NFSE.002182"/>
    <n v="0"/>
    <n v="97.65"/>
    <n v="1433810.11"/>
    <s v="CERTENGE LAUDOS AVALIACOES E PERICIAS LTDA"/>
    <n v="97.65"/>
    <n v="97.65"/>
    <n v="0"/>
    <x v="14"/>
    <x v="0"/>
    <x v="64"/>
    <x v="2"/>
    <s v="2.09.01.04 - (-) Retenção de PIS/Cofins/CSLL - Terceiros"/>
    <x v="11"/>
    <x v="10"/>
    <x v="1"/>
    <s v="CERTENGE LAUDOS AVALIACOES E PERICIAS LTDA - NFSE.002182"/>
  </r>
  <r>
    <s v="Jardins"/>
    <x v="92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20.01.01 - Juros s/Emprpréstimos"/>
    <n v="515410.49"/>
    <x v="92"/>
    <s v="CP"/>
    <s v="Pagamento COMPANHIA PROVINCIA DE SECURITIZACAO"/>
    <s v="Pagamento"/>
    <s v="COMPANHIA PROVINCIA DE SECURITIZACAO"/>
    <s v="REC.042024"/>
    <n v="-515410.49"/>
    <n v="0"/>
    <n v="1436236.96"/>
    <s v="COMPANHIA PROVINCIA DE SECURITIZACAO"/>
    <n v="-515410.49"/>
    <n v="515410.49"/>
    <n v="0"/>
    <x v="14"/>
    <x v="0"/>
    <x v="65"/>
    <x v="2"/>
    <s v="2.20.01.01 - Juros s/Emprpréstimos"/>
    <x v="18"/>
    <x v="22"/>
    <x v="12"/>
    <s v="COMPANHIA PROVINCIA DE SECURITIZACAO - REC.042024"/>
  </r>
  <r>
    <s v="Jardins"/>
    <x v="92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4.04.05 - Licenças de Softwares"/>
    <n v="715.32"/>
    <x v="92"/>
    <s v="CP"/>
    <s v="Pagamento HOSTGATOR BRASIL LTDA"/>
    <s v="Pagamento"/>
    <s v="HOSTGATOR BRASIL LTDA"/>
    <s v="FAT.727600001"/>
    <n v="-715.32"/>
    <n v="0"/>
    <n v="1432694.79"/>
    <s v="HOSTGATOR BRASIL LTDA"/>
    <n v="-715.32"/>
    <n v="715.32"/>
    <n v="0"/>
    <x v="14"/>
    <x v="0"/>
    <x v="66"/>
    <x v="2"/>
    <s v="2.04.04.05 - Licenças de Softwares"/>
    <x v="19"/>
    <x v="6"/>
    <x v="0"/>
    <s v="HOSTGATOR BRASIL LTDA - FAT.727600001"/>
  </r>
  <r>
    <s v="Jardins"/>
    <x v="92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4.03.07 - Despesas com Cartórios e Legalizações"/>
    <n v="2000"/>
    <x v="92"/>
    <s v="CP"/>
    <s v="Pagamento MAURICIA ALBUQUERQUE MACEDO ME"/>
    <s v="Pagamento"/>
    <s v="MAURICIA ALBUQUERQUE MACEDO ME"/>
    <s v="NFSE.00399"/>
    <n v="-2000"/>
    <n v="0"/>
    <n v="-880941.03"/>
    <s v="MAURICIA ALBUQUERQUE MACEDO ME"/>
    <n v="-2000"/>
    <n v="2000"/>
    <n v="0"/>
    <x v="14"/>
    <x v="0"/>
    <x v="0"/>
    <x v="0"/>
    <s v="2.04.03.07 - Despesas com Cartórios e Legalizações"/>
    <x v="0"/>
    <x v="1"/>
    <x v="1"/>
    <s v="MAURICIA ALBUQUERQUE MACEDO ME - NFSE.00399"/>
  </r>
  <r>
    <s v="Jardins"/>
    <x v="92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9.01.01 - (-) Retenção de IR - Terceiros"/>
    <n v="30"/>
    <x v="92"/>
    <s v="CP"/>
    <s v="Retenção impostos IR 1708 / MAURICIA ALBUQUERQUE MACEDO ME"/>
    <s v="Retenção impostos"/>
    <s v="IR 1708 / MAURICIA ALBUQUERQUE MACEDO ME"/>
    <s v="NFSE.00399"/>
    <n v="0"/>
    <n v="30"/>
    <n v="-880911.03"/>
    <s v="MAURICIA ALBUQUERQUE MACEDO ME"/>
    <n v="30"/>
    <n v="30"/>
    <n v="0"/>
    <x v="14"/>
    <x v="0"/>
    <x v="0"/>
    <x v="0"/>
    <s v="2.09.01.01 - (-) Retenção de IR - Terceiros"/>
    <x v="0"/>
    <x v="1"/>
    <x v="1"/>
    <s v="MAURICIA ALBUQUERQUE MACEDO ME - NFSE.00399"/>
  </r>
  <r>
    <s v="Jardins"/>
    <x v="92"/>
    <s v="Holding"/>
    <x v="0"/>
    <s v="sim"/>
    <s v="2 - SPE's"/>
    <s v="01/01/2023 até 16/05/2024"/>
    <s v="16 - NETCORP JARDINS INCORPORACAO E EMPREENDIMENTO IMOBILIARIO SPE LTDA"/>
    <s v="MUTUO IPIRANGA - MUTUO IPIRANGA"/>
    <n v="-13822.84"/>
    <s v="1602 - JARDINS INCORPORACAO"/>
    <s v="2.09.01.04 - (-) Retenção de PIS/Cofins/CSLL - Terceiros"/>
    <n v="93"/>
    <x v="92"/>
    <s v="CP"/>
    <s v="Retenção impostos CSRF / MAURICIA ALBUQUERQUE MACEDO ME"/>
    <s v="Retenção impostos"/>
    <s v="CSRF / MAURICIA ALBUQUERQUE MACEDO ME"/>
    <s v="NFSE.00399"/>
    <n v="0"/>
    <n v="93"/>
    <n v="-880818.03"/>
    <s v="MAURICIA ALBUQUERQUE MACEDO ME"/>
    <n v="93"/>
    <n v="93"/>
    <n v="0"/>
    <x v="14"/>
    <x v="0"/>
    <x v="0"/>
    <x v="0"/>
    <s v="2.09.01.04 - (-) Retenção de PIS/Cofins/CSLL - Terceiros"/>
    <x v="0"/>
    <x v="1"/>
    <x v="1"/>
    <s v="MAURICIA ALBUQUERQUE MACEDO ME - NFSE.00399"/>
  </r>
  <r>
    <s v="Jardins"/>
    <x v="92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04.04.05 - Licenças de Softwares"/>
    <n v="456"/>
    <x v="92"/>
    <s v="CP"/>
    <s v="Pagamento NIC.BR - NUCLEO DE INFORMACAO E COORDENACAO DO PONTO BR"/>
    <s v="Pagamento"/>
    <s v="NIC.BR - NUCLEO DE INFORMACAO E COORDENACAO DO PONTO BR"/>
    <s v="FAT.41721426"/>
    <n v="-456"/>
    <n v="0"/>
    <n v="1435780.96"/>
    <s v="NIC.BR - NUCLEO DE INFORMACAO E COORDENACAO DO PONTO BR"/>
    <n v="-456"/>
    <n v="456"/>
    <n v="0"/>
    <x v="14"/>
    <x v="0"/>
    <x v="67"/>
    <x v="2"/>
    <s v="2.04.04.05 - Licenças de Softwares"/>
    <x v="19"/>
    <x v="6"/>
    <x v="0"/>
    <s v="NIC.BR - NUCLEO DE INFORMACAO E COORDENACAO DO PONTO BR - FAT.41721426"/>
  </r>
  <r>
    <s v="Jardins"/>
    <x v="92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6.01.01 - Contabilidade"/>
    <n v="400"/>
    <x v="92"/>
    <s v="CP"/>
    <s v="Pagamento NOVA CROP - SUPORTE ADMINISTRATIVO LTDA"/>
    <s v="Pagamento"/>
    <s v="NOVA CROP - SUPORTE ADMINISTRATIVO LTDA"/>
    <s v="NFSE.007049"/>
    <n v="-400"/>
    <n v="0"/>
    <n v="1433410.11"/>
    <s v="NOVA CROP - SUPORTE ADMINISTRATIVO LTDA"/>
    <n v="-400"/>
    <n v="400"/>
    <n v="0"/>
    <x v="14"/>
    <x v="0"/>
    <x v="68"/>
    <x v="2"/>
    <s v="2.16.01.01 - Contabilidade"/>
    <x v="20"/>
    <x v="0"/>
    <x v="0"/>
    <s v="NOVA CROP - SUPORTE ADMINISTRATIVO LTDA - NFSE.007049"/>
  </r>
  <r>
    <s v="Jardins"/>
    <x v="92"/>
    <s v="Itaú Centralizadora"/>
    <x v="2"/>
    <s v="não"/>
    <s v="2  SPE's"/>
    <s v="01/02/2024 até 31/05/2024"/>
    <s v="COMPANHIA PROV DE SECURITIZACA"/>
    <s v="18593-7 - Centralizadora"/>
    <n v="0"/>
    <m/>
    <s v="-"/>
    <n v="515410.49"/>
    <x v="92"/>
    <m/>
    <s v="SISPAG  NETCORP CONSOLAC"/>
    <s v="Extrato Bancário"/>
    <s v="SISPAG  NETCORP CONSOLAC"/>
    <m/>
    <n v="0"/>
    <n v="515410.49"/>
    <m/>
    <s v="SISPAG  NETCORP CONSOLAC"/>
    <n v="515410.49"/>
    <n v="515410.49"/>
    <n v="0"/>
    <x v="14"/>
    <x v="0"/>
    <x v="0"/>
    <x v="1"/>
    <s v="-"/>
    <x v="0"/>
    <x v="23"/>
    <x v="13"/>
    <s v="SISPAG  NETCORP CONSOLAC - "/>
  </r>
  <r>
    <s v="Jardins"/>
    <x v="92"/>
    <s v="Itaú Centralizadora"/>
    <x v="2"/>
    <s v="não"/>
    <s v="2  SPE's"/>
    <s v="01/02/2024 até 31/05/2024"/>
    <s v="COMPANHIA PROV DE SECURITIZACA"/>
    <s v="18593-7 - Centralizadora"/>
    <n v="0"/>
    <m/>
    <s v="-"/>
    <n v="515410.49"/>
    <x v="92"/>
    <m/>
    <s v="APL APLIC AUT MAIS"/>
    <s v="Extrato Bancário"/>
    <s v="APL APLIC AUT MAIS"/>
    <m/>
    <n v="-515410.49"/>
    <n v="0"/>
    <m/>
    <s v="APL APLIC AUT MAIS"/>
    <n v="-515410.49"/>
    <n v="515410.49"/>
    <n v="0"/>
    <x v="14"/>
    <x v="0"/>
    <x v="0"/>
    <x v="1"/>
    <s v="-"/>
    <x v="0"/>
    <x v="15"/>
    <x v="9"/>
    <s v="APL APLIC AUT MAIS - "/>
  </r>
  <r>
    <s v="Jardins"/>
    <x v="93"/>
    <s v="Itaú Centralizadora"/>
    <x v="2"/>
    <s v="não"/>
    <s v="2  SPE's"/>
    <s v="01/02/2024 até 31/05/2024"/>
    <s v="COMPANHIA PROV DE SECURITIZACA"/>
    <s v="18593-7 - Centralizadora"/>
    <n v="0"/>
    <m/>
    <s v="-"/>
    <n v="515410.49"/>
    <x v="93"/>
    <m/>
    <s v="CERT RECEBIVEIS IMOBIL"/>
    <s v="Extrato Bancário"/>
    <s v="CERT RECEBIVEIS IMOBIL"/>
    <m/>
    <n v="-515410.49"/>
    <n v="0"/>
    <m/>
    <s v="CERT RECEBIVEIS IMOBIL"/>
    <n v="-515410.49"/>
    <n v="515410.49"/>
    <n v="0"/>
    <x v="14"/>
    <x v="0"/>
    <x v="0"/>
    <x v="1"/>
    <s v="-"/>
    <x v="0"/>
    <x v="24"/>
    <x v="14"/>
    <s v="CERT RECEBIVEIS IMOBIL - "/>
  </r>
  <r>
    <s v="Jardins"/>
    <x v="93"/>
    <s v="Itaú Centralizadora"/>
    <x v="2"/>
    <s v="não"/>
    <s v="2  SPE's"/>
    <s v="01/02/2024 até 31/05/2024"/>
    <s v="COMPANHIA PROV DE SECURITIZACA"/>
    <s v="18593-7 - Centralizadora"/>
    <n v="0"/>
    <m/>
    <s v="-"/>
    <n v="1.32"/>
    <x v="93"/>
    <m/>
    <s v="FT  CERTIF RECEB IMOB"/>
    <s v="Extrato Bancário"/>
    <s v="FT  CERTIF RECEB IMOB"/>
    <m/>
    <n v="0"/>
    <n v="1.32"/>
    <m/>
    <s v="FT  CERTIF RECEB IMOB"/>
    <n v="1.32"/>
    <n v="1.32"/>
    <n v="0"/>
    <x v="14"/>
    <x v="0"/>
    <x v="0"/>
    <x v="1"/>
    <s v="-"/>
    <x v="0"/>
    <x v="24"/>
    <x v="14"/>
    <s v="FT  CERTIF RECEB IMOB - "/>
  </r>
  <r>
    <s v="Jardins"/>
    <x v="93"/>
    <s v="Itaú Centralizadora"/>
    <x v="2"/>
    <s v="não"/>
    <s v="2  SPE's"/>
    <s v="01/02/2024 até 31/05/2024"/>
    <s v="COMPANHIA PROV DE SECURITIZACA"/>
    <s v="18593-7 - Centralizadora"/>
    <n v="0"/>
    <m/>
    <s v="-"/>
    <n v="515367.45"/>
    <x v="93"/>
    <m/>
    <s v="RES APLIC AUT MAIS"/>
    <s v="Extrato Bancário"/>
    <s v="RES APLIC AUT MAIS"/>
    <m/>
    <n v="0"/>
    <n v="515367.45"/>
    <m/>
    <s v="RES APLIC AUT MAIS"/>
    <n v="515367.45"/>
    <n v="515367.45"/>
    <n v="0"/>
    <x v="14"/>
    <x v="0"/>
    <x v="0"/>
    <x v="1"/>
    <s v="-"/>
    <x v="0"/>
    <x v="15"/>
    <x v="9"/>
    <s v="RES APLIC AUT MAIS - "/>
  </r>
  <r>
    <s v="Jardins"/>
    <x v="93"/>
    <s v="Itaú Centralizadora"/>
    <x v="2"/>
    <s v="não"/>
    <s v="2  SPE's"/>
    <s v="01/02/2024 até 31/05/2024"/>
    <s v="COMPANHIA PROV DE SECURITIZACA"/>
    <s v="18593-7 - Centralizadora"/>
    <n v="0"/>
    <m/>
    <s v="-"/>
    <n v="41.72"/>
    <x v="93"/>
    <m/>
    <s v="REND PAGO APLIC AUT MAIS"/>
    <s v="Extrato Bancário"/>
    <s v="REND PAGO APLIC AUT MAIS"/>
    <m/>
    <n v="0"/>
    <n v="41.72"/>
    <m/>
    <s v="REND PAGO APLIC AUT MAIS"/>
    <n v="41.72"/>
    <n v="41.72"/>
    <n v="0"/>
    <x v="14"/>
    <x v="0"/>
    <x v="0"/>
    <x v="1"/>
    <s v="-"/>
    <x v="0"/>
    <x v="14"/>
    <x v="8"/>
    <s v="REND PAGO APLIC AUT MAIS - "/>
  </r>
  <r>
    <s v="Jardins"/>
    <x v="94"/>
    <s v="Itaú"/>
    <x v="3"/>
    <s v="não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0.02"/>
    <x v="94"/>
    <s v="BC"/>
    <s v="Rendimento de aplicação"/>
    <s v="Rendimento de aplicação"/>
    <s v=""/>
    <s v="ajuste"/>
    <n v="0"/>
    <n v="0.02"/>
    <n v="1911647.45"/>
    <s v=""/>
    <n v="0.02"/>
    <n v="0.02"/>
    <n v="0"/>
    <x v="15"/>
    <x v="0"/>
    <x v="0"/>
    <x v="0"/>
    <s v="1.03.01.01 - Receita de Aplicações Financeiras"/>
    <x v="0"/>
    <x v="14"/>
    <x v="8"/>
    <s v=" - ajuste"/>
  </r>
  <r>
    <s v="Jardins"/>
    <x v="94"/>
    <s v="Itaú"/>
    <x v="3"/>
    <s v="não"/>
    <s v="2 - SPE's"/>
    <s v="01/01/2023 até 16/05/2024"/>
    <s v="23 - NETCORP CONSOLACAO INCORPORACAO E EMPREENDIMENTO IMOBILIARIO SPE LTDA"/>
    <s v="51562-2 - CONSOLACAO ITAU"/>
    <n v="0"/>
    <s v="2301 - CONSOLACAO INCORPORAÇÃO"/>
    <s v="2.20.01.07 - Tarifas Bancarias"/>
    <n v="18.899999999999999"/>
    <x v="94"/>
    <s v="CX"/>
    <s v="Pag. tarifa TAR C/C SISPAG"/>
    <s v="Pag. tarifa conta"/>
    <s v="TAR C/C SISPAG"/>
    <s v="ajuste"/>
    <n v="-18.899999999999999"/>
    <n v="0"/>
    <m/>
    <s v="TAR C/C SISPAG"/>
    <n v="-18.899999999999999"/>
    <n v="18.899999999999999"/>
    <n v="0"/>
    <x v="15"/>
    <x v="0"/>
    <x v="0"/>
    <x v="0"/>
    <s v="2.20.01.07 - Tarifas Bancarias"/>
    <x v="0"/>
    <x v="8"/>
    <x v="2"/>
    <s v="TAR C/C SISPAG - ajuste"/>
  </r>
  <r>
    <s v="Jardins"/>
    <x v="95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136.81"/>
    <x v="95"/>
    <s v="BC"/>
    <s v="Rendimento de aplicação"/>
    <s v="Rendimento de aplicação"/>
    <s v=""/>
    <s v="REAP.030524"/>
    <n v="0"/>
    <n v="136.81"/>
    <n v="1301417.51"/>
    <s v=""/>
    <n v="136.81"/>
    <n v="136.81"/>
    <n v="0"/>
    <x v="15"/>
    <x v="0"/>
    <x v="0"/>
    <x v="0"/>
    <s v="1.03.01.01 - Receita de Aplicações Financeiras"/>
    <x v="0"/>
    <x v="14"/>
    <x v="8"/>
    <s v=" - REAP.030524"/>
  </r>
  <r>
    <s v="Jardins"/>
    <x v="95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20.01.07 - Tarifas Bancarias"/>
    <n v="73"/>
    <x v="95"/>
    <s v="BC"/>
    <s v="Pag. tarifa conta"/>
    <s v="Pag. tarifa conta"/>
    <s v=""/>
    <s v="TAR.0305"/>
    <n v="-73"/>
    <n v="0"/>
    <n v="1301287.2"/>
    <s v=""/>
    <n v="-73"/>
    <n v="73"/>
    <n v="0"/>
    <x v="15"/>
    <x v="0"/>
    <x v="0"/>
    <x v="0"/>
    <s v="2.20.01.07 - Tarifas Bancarias"/>
    <x v="0"/>
    <x v="8"/>
    <x v="2"/>
    <s v=" - TAR.0305"/>
  </r>
  <r>
    <s v="Jardins"/>
    <x v="95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20.01.07 - Tarifas Bancarias"/>
    <n v="6.5"/>
    <x v="95"/>
    <s v="BC"/>
    <s v="Pag. tarifa conta"/>
    <s v="Pag. tarifa conta"/>
    <s v=""/>
    <s v="TAR.0305"/>
    <n v="-6.5"/>
    <n v="0"/>
    <n v="1301280.7"/>
    <s v=""/>
    <n v="-6.5"/>
    <n v="6.5"/>
    <n v="0"/>
    <x v="15"/>
    <x v="0"/>
    <x v="0"/>
    <x v="0"/>
    <s v="2.20.01.07 - Tarifas Bancarias"/>
    <x v="0"/>
    <x v="8"/>
    <x v="2"/>
    <s v=" - TAR.0305"/>
  </r>
  <r>
    <s v="N/A"/>
    <x v="95"/>
    <s v="N/A"/>
    <x v="4"/>
    <s v="sim"/>
    <s v="2 - SPE's"/>
    <s v="01/01/2023 até 16/05/2024"/>
    <s v="23 - NETCORP CONSOLACAO INCORPORACAO E EMPREENDIMENTO IMOBILIARIO SPE LTDA"/>
    <s v="não"/>
    <n v="0"/>
    <s v="23 - CONSOLAÇÃO"/>
    <s v="2.04.03.02 - Material de Copa e Limpeza"/>
    <n v="249.5"/>
    <x v="95"/>
    <s v="CP"/>
    <s v="Pagamento AMARILDO CRESCENCIO DA SILVA"/>
    <s v="Pagamento"/>
    <s v="AMARILDO CRESCENCIO DA SILVA"/>
    <s v="CF.020409"/>
    <n v="-249.5"/>
    <n v="0"/>
    <n v="1331360.2"/>
    <s v="AMARILDO CRESCENCIO DA SILVA"/>
    <n v="-249.5"/>
    <n v="249.5"/>
    <n v="0"/>
    <x v="15"/>
    <x v="0"/>
    <x v="69"/>
    <x v="2"/>
    <s v="2.04.03.02 - Material de Copa e Limpeza"/>
    <x v="21"/>
    <x v="6"/>
    <x v="0"/>
    <s v="AMARILDO CRESCENCIO DA SILVA - CF.020409"/>
  </r>
  <r>
    <s v="Jardins"/>
    <x v="95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4.01.10 - Produção de material Comunicação Visual Terreno/PD"/>
    <n v="1800"/>
    <x v="95"/>
    <s v="CP"/>
    <s v="Pagamento FRANQUE DELMO ELOIA 02360154435"/>
    <s v="Pagamento"/>
    <s v="FRANQUE DELMO ELOIA 02360154435"/>
    <s v="NFSE.000029"/>
    <n v="-1800"/>
    <n v="0"/>
    <n v="1299617.51"/>
    <s v="FRANQUE DELMO ELOIA 02360154435"/>
    <n v="-1800"/>
    <n v="1800"/>
    <n v="0"/>
    <x v="15"/>
    <x v="0"/>
    <x v="70"/>
    <x v="2"/>
    <s v="2.14.01.10 - Produção de material Comunicação Visual Terreno/PD"/>
    <x v="12"/>
    <x v="11"/>
    <x v="6"/>
    <s v="FRANQUE DELMO ELOIA 02360154435 - NFSE.000029"/>
  </r>
  <r>
    <s v="N/A"/>
    <x v="95"/>
    <s v="N/A"/>
    <x v="4"/>
    <s v="sim"/>
    <s v="2 - SPE's"/>
    <s v="01/01/2023 até 16/05/2024"/>
    <s v="23 - NETCORP CONSOLACAO INCORPORACAO E EMPREENDIMENTO IMOBILIARIO SPE LTDA"/>
    <s v="não"/>
    <n v="0"/>
    <s v="2301 - CONSOLACAO INCORPORAÇÃO"/>
    <s v="2.18.01.02 - Gastos Jurídicos Diversos"/>
    <n v="20000"/>
    <x v="95"/>
    <s v="CP"/>
    <s v="Pagamento M.C SILVA SOCIEDADE INDIVIDUAL DE ADVOCACIA."/>
    <s v="Pagamento"/>
    <s v="M.C SILVA SOCIEDADE INDIVIDUAL DE ADVOCACIA."/>
    <s v="NFSE.000461"/>
    <n v="-20000"/>
    <n v="0"/>
    <n v="1311360.2"/>
    <s v="M.C SILVA SOCIEDADE INDIVIDUAL DE ADVOCACIA."/>
    <n v="-20000"/>
    <n v="20000"/>
    <n v="0"/>
    <x v="15"/>
    <x v="0"/>
    <x v="71"/>
    <x v="2"/>
    <s v="2.18.01.02 - Gastos Jurídicos Diversos"/>
    <x v="6"/>
    <x v="0"/>
    <x v="0"/>
    <s v="M.C SILVA SOCIEDADE INDIVIDUAL DE ADVOCACIA. - NFSE.000461"/>
  </r>
  <r>
    <s v="Jardins"/>
    <x v="95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4.01.01 - Imagens de Vends"/>
    <n v="78000"/>
    <x v="95"/>
    <s v="CP"/>
    <s v="Pagamento NEORAMA FILMES LTDA."/>
    <s v="Pagamento"/>
    <s v="NEORAMA FILMES LTDA."/>
    <s v="NFSE.0000251"/>
    <n v="-78000"/>
    <n v="0"/>
    <n v="1354741.15"/>
    <s v="NEORAMA FILMES LTDA."/>
    <n v="-78000"/>
    <n v="78000"/>
    <n v="0"/>
    <x v="15"/>
    <x v="0"/>
    <x v="72"/>
    <x v="2"/>
    <s v="2.14.01.01 - Imagens de Vends"/>
    <x v="22"/>
    <x v="11"/>
    <x v="6"/>
    <s v="NEORAMA FILMES LTDA. - NFSE.0000251"/>
  </r>
  <r>
    <s v="N/A"/>
    <x v="95"/>
    <s v="N/A"/>
    <x v="4"/>
    <s v="sim"/>
    <s v="2 - SPE's"/>
    <s v="01/01/2023 até 16/05/2024"/>
    <s v="23 - NETCORP CONSOLACAO INCORPORACAO E EMPREENDIMENTO IMOBILIARIO SPE LTDA"/>
    <s v="não"/>
    <n v="0"/>
    <s v="2301 - CONSOLACAO INCORPORAÇÃO"/>
    <s v="2.13.01.12 - Estrutura"/>
    <n v="11700"/>
    <x v="95"/>
    <s v="CP"/>
    <s v="Pagamento NG ENGENHARIA S/C LTDA"/>
    <s v="Pagamento"/>
    <s v="NG ENGENHARIA S/C LTDA"/>
    <s v="NFSE.000323"/>
    <n v="-11700"/>
    <n v="0"/>
    <n v="1343041.15"/>
    <s v="NG ENGENHARIA S/C LTDA"/>
    <n v="-11700"/>
    <n v="11700"/>
    <n v="0"/>
    <x v="15"/>
    <x v="0"/>
    <x v="73"/>
    <x v="2"/>
    <s v="2.13.01.12 - Estrutura"/>
    <x v="11"/>
    <x v="10"/>
    <x v="1"/>
    <s v="NG ENGENHARIA S/C LTDA - NFSE.000323"/>
  </r>
  <r>
    <s v="N/A"/>
    <x v="95"/>
    <s v="N/A"/>
    <x v="4"/>
    <s v="sim"/>
    <s v="2 - SPE's"/>
    <s v="01/01/2023 até 16/05/2024"/>
    <s v="23 - NETCORP CONSOLACAO INCORPORACAO E EMPREENDIMENTO IMOBILIARIO SPE LTDA"/>
    <s v="não"/>
    <n v="0"/>
    <s v="2301 - CONSOLACAO INCORPORAÇÃO"/>
    <s v="2.09.01.01 - (-) Retenção de IR - Terceiros"/>
    <n v="175.5"/>
    <x v="95"/>
    <s v="CP"/>
    <s v="Retenção impostos IR 1708 / NG ENGENHARIA S/C LTDA"/>
    <s v="Retenção impostos"/>
    <s v="IR 1708 / NG ENGENHARIA S/C LTDA"/>
    <s v="NFSE.000323"/>
    <n v="0"/>
    <n v="175.5"/>
    <n v="1343216.65"/>
    <s v="NG ENGENHARIA S/C LTDA"/>
    <n v="175.5"/>
    <n v="175.5"/>
    <n v="0"/>
    <x v="15"/>
    <x v="0"/>
    <x v="73"/>
    <x v="2"/>
    <s v="2.09.01.01 - (-) Retenção de IR - Terceiros"/>
    <x v="11"/>
    <x v="10"/>
    <x v="1"/>
    <s v="NG ENGENHARIA S/C LTDA - NFSE.000323"/>
  </r>
  <r>
    <s v="N/A"/>
    <x v="95"/>
    <s v="N/A"/>
    <x v="4"/>
    <s v="sim"/>
    <s v="2 - SPE's"/>
    <s v="01/01/2023 até 16/05/2024"/>
    <s v="23 - NETCORP CONSOLACAO INCORPORACAO E EMPREENDIMENTO IMOBILIARIO SPE LTDA"/>
    <s v="não"/>
    <n v="0"/>
    <s v="2301 - CONSOLACAO INCORPORAÇÃO"/>
    <s v="2.09.01.04 - (-) Retenção de PIS/Cofins/CSLL - Terceiros"/>
    <n v="544.04999999999995"/>
    <x v="95"/>
    <s v="CP"/>
    <s v="Retenção impostos CSRF / NG ENGENHARIA S/C LTDA"/>
    <s v="Retenção impostos"/>
    <s v="CSRF / NG ENGENHARIA S/C LTDA"/>
    <s v="NFSE.000323"/>
    <n v="0"/>
    <n v="544.04999999999995"/>
    <n v="1343760.7"/>
    <s v="NG ENGENHARIA S/C LTDA"/>
    <n v="544.04999999999995"/>
    <n v="544.04999999999995"/>
    <n v="0"/>
    <x v="15"/>
    <x v="0"/>
    <x v="73"/>
    <x v="2"/>
    <s v="2.09.01.04 - (-) Retenção de PIS/Cofins/CSLL - Terceiros"/>
    <x v="11"/>
    <x v="10"/>
    <x v="1"/>
    <s v="NG ENGENHARIA S/C LTDA - NFSE.000323"/>
  </r>
  <r>
    <s v="N/A"/>
    <x v="95"/>
    <s v="N/A"/>
    <x v="4"/>
    <s v="sim"/>
    <s v="2 - SPE's"/>
    <s v="01/01/2023 até 16/05/2024"/>
    <s v="23 - NETCORP CONSOLACAO INCORPORACAO E EMPREENDIMENTO IMOBILIARIO SPE LTDA"/>
    <s v="não"/>
    <n v="0"/>
    <s v="2301 - CONSOLACAO INCORPORAÇÃO"/>
    <s v="2.14.01.05 - Meeting"/>
    <n v="11212.5"/>
    <x v="95"/>
    <s v="CP"/>
    <s v="Pagamento PERSEU COFFEE HOUSE LTDA"/>
    <s v="Pagamento"/>
    <s v="PERSEU COFFEE HOUSE LTDA"/>
    <s v="NF.000294"/>
    <n v="-11212.5"/>
    <n v="0"/>
    <n v="1332548.2"/>
    <s v="PERSEU COFFEE HOUSE LTDA"/>
    <n v="-11212.5"/>
    <n v="11212.5"/>
    <n v="0"/>
    <x v="15"/>
    <x v="0"/>
    <x v="74"/>
    <x v="2"/>
    <s v="2.14.01.05 - Meeting"/>
    <x v="7"/>
    <x v="20"/>
    <x v="6"/>
    <s v="PERSEU COFFEE HOUSE LTDA - NF.000294"/>
  </r>
  <r>
    <s v="Jardins"/>
    <x v="95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4.01.03 - Agência/Coordenação Offline"/>
    <n v="10000"/>
    <x v="95"/>
    <s v="CP"/>
    <s v="Pagamento PLANET APP DESENVOLVIMENTO E SERVICOS S/S LTDA."/>
    <s v="Pagamento"/>
    <s v="PLANET APP DESENVOLVIMENTO E SERVICOS S/S LTDA."/>
    <s v="NFSE.000205"/>
    <n v="-10000"/>
    <n v="0"/>
    <n v="1301360.2"/>
    <s v="PLANET APP DESENVOLVIMENTO E SERVICOS S/S LTDA."/>
    <n v="-10000"/>
    <n v="10000"/>
    <n v="0"/>
    <x v="15"/>
    <x v="0"/>
    <x v="75"/>
    <x v="2"/>
    <s v="2.14.01.03 - Agência/Coordenação Offline"/>
    <x v="9"/>
    <x v="11"/>
    <x v="6"/>
    <s v="PLANET APP DESENVOLVIMENTO E SERVICOS S/S LTDA. - NFSE.000205"/>
  </r>
  <r>
    <s v="N/A"/>
    <x v="95"/>
    <s v="N/A"/>
    <x v="4"/>
    <s v="sim"/>
    <s v="2 - SPE's"/>
    <s v="01/01/2023 até 16/05/2024"/>
    <s v="23 - NETCORP CONSOLACAO INCORPORACAO E EMPREENDIMENTO IMOBILIARIO SPE LTDA"/>
    <s v="não"/>
    <n v="0"/>
    <s v="2301 - CONSOLACAO INCORPORAÇÃO"/>
    <s v="2.13.01.28 - Levantamento Arbóreo"/>
    <n v="1000"/>
    <x v="95"/>
    <s v="CP"/>
    <s v="Pagamento RELEVO TOPOGRAFIA LTDA"/>
    <s v="Pagamento"/>
    <s v="RELEVO TOPOGRAFIA LTDA"/>
    <s v="NFSE.004473"/>
    <n v="-1000"/>
    <n v="0"/>
    <n v="1331548.2"/>
    <s v="RELEVO TOPOGRAFIA LTDA"/>
    <n v="-1000"/>
    <n v="1000"/>
    <n v="0"/>
    <x v="15"/>
    <x v="0"/>
    <x v="76"/>
    <x v="2"/>
    <s v="2.13.01.28 - Levantamento Arbóreo"/>
    <x v="11"/>
    <x v="10"/>
    <x v="1"/>
    <s v="RELEVO TOPOGRAFIA LTDA - NFSE.004473"/>
  </r>
  <r>
    <s v="N/A"/>
    <x v="95"/>
    <s v="N/A"/>
    <x v="4"/>
    <s v="sim"/>
    <s v="2 - SPE's"/>
    <s v="01/01/2023 até 16/05/2024"/>
    <s v="23 - NETCORP CONSOLACAO INCORPORACAO E EMPREENDIMENTO IMOBILIARIO SPE LTDA"/>
    <s v="não"/>
    <n v="0"/>
    <s v="2301 - CONSOLACAO INCORPORAÇÃO"/>
    <s v="2.09.01.01 - (-) Retenção de IR - Terceiros"/>
    <n v="15"/>
    <x v="95"/>
    <s v="CP"/>
    <s v="Retenção impostos IR 1708 / RELEVO TOPOGRAFIA LTDA"/>
    <s v="Retenção impostos"/>
    <s v="IR 1708 / RELEVO TOPOGRAFIA LTDA"/>
    <s v="NFSE.004473"/>
    <n v="0"/>
    <n v="15"/>
    <n v="1331563.2"/>
    <s v="RELEVO TOPOGRAFIA LTDA"/>
    <n v="15"/>
    <n v="15"/>
    <n v="0"/>
    <x v="15"/>
    <x v="0"/>
    <x v="76"/>
    <x v="2"/>
    <s v="2.09.01.01 - (-) Retenção de IR - Terceiros"/>
    <x v="11"/>
    <x v="10"/>
    <x v="1"/>
    <s v="RELEVO TOPOGRAFIA LTDA - NFSE.004473"/>
  </r>
  <r>
    <s v="N/A"/>
    <x v="95"/>
    <s v="N/A"/>
    <x v="4"/>
    <s v="sim"/>
    <s v="2 - SPE's"/>
    <s v="01/01/2023 até 16/05/2024"/>
    <s v="23 - NETCORP CONSOLACAO INCORPORACAO E EMPREENDIMENTO IMOBILIARIO SPE LTDA"/>
    <s v="não"/>
    <n v="0"/>
    <s v="2301 - CONSOLACAO INCORPORAÇÃO"/>
    <s v="2.09.01.04 - (-) Retenção de PIS/Cofins/CSLL - Terceiros"/>
    <n v="46.5"/>
    <x v="95"/>
    <s v="CP"/>
    <s v="Retenção impostos CSRF / RELEVO TOPOGRAFIA LTDA"/>
    <s v="Retenção impostos"/>
    <s v="CSRF / RELEVO TOPOGRAFIA LTDA"/>
    <s v="NFSE.004473"/>
    <n v="0"/>
    <n v="46.5"/>
    <n v="1331609.7"/>
    <s v="RELEVO TOPOGRAFIA LTDA"/>
    <n v="46.5"/>
    <n v="46.5"/>
    <n v="0"/>
    <x v="15"/>
    <x v="0"/>
    <x v="76"/>
    <x v="2"/>
    <s v="2.09.01.04 - (-) Retenção de PIS/Cofins/CSLL - Terceiros"/>
    <x v="11"/>
    <x v="10"/>
    <x v="1"/>
    <s v="RELEVO TOPOGRAFIA LTDA - NFSE.004473"/>
  </r>
  <r>
    <s v="Jardins"/>
    <x v="95"/>
    <s v="Itaú"/>
    <x v="3"/>
    <m/>
    <s v="2 - SPE's"/>
    <s v="01/01/2023 até 16/05/2024"/>
    <s v="23 - NETCORP CONSOLACAO INCORPORACAO E EMPREENDIMENTO IMOBILIARIO SPE LTDA"/>
    <s v="51562-2 - CONSOLACAO ITAU"/>
    <n v="0"/>
    <s v="2301 - CONSOLACAO INCORPORAÇÃO"/>
    <s v="-"/>
    <n v="43380.95"/>
    <x v="95"/>
    <s v="CP"/>
    <s v="SISPAG FORNECEDORES"/>
    <s v="Extrato Bancário"/>
    <s v="SISPAG FORNECEDORES"/>
    <s v="SISPAG FORNECEDORES"/>
    <n v="-43380.95"/>
    <n v="0"/>
    <m/>
    <s v="SISPAG FORNECEDORES"/>
    <n v="-43380.95"/>
    <n v="43380.95"/>
    <n v="0"/>
    <x v="15"/>
    <x v="0"/>
    <x v="0"/>
    <x v="1"/>
    <s v="-"/>
    <x v="0"/>
    <x v="18"/>
    <x v="11"/>
    <s v="SISPAG FORNECEDORES - SISPAG FORNECEDORES"/>
  </r>
  <r>
    <s v="Jardins"/>
    <x v="95"/>
    <s v="Itaú Centralizadora"/>
    <x v="2"/>
    <s v="não"/>
    <s v="2  SPE's"/>
    <s v="01/02/2024 até 31/05/2024"/>
    <s v="COMPANHIA PROV DE SECURITIZACA"/>
    <s v="18593-7 - Centralizadora"/>
    <n v="0"/>
    <m/>
    <s v="-"/>
    <n v="73"/>
    <x v="95"/>
    <m/>
    <s v="TAR MANUT CONTA 04/24"/>
    <s v="Extrato Bancário"/>
    <s v="TAR MANUT CONTA 04/24"/>
    <m/>
    <n v="-73"/>
    <n v="0"/>
    <m/>
    <s v="TAR MANUT CONTA 04/24"/>
    <n v="-73"/>
    <n v="73"/>
    <n v="0"/>
    <x v="15"/>
    <x v="0"/>
    <x v="0"/>
    <x v="1"/>
    <s v="-"/>
    <x v="0"/>
    <x v="8"/>
    <x v="2"/>
    <s v="TAR MANUT CONTA 04/24 - "/>
  </r>
  <r>
    <s v="Jardins"/>
    <x v="95"/>
    <s v="Itaú Centralizadora"/>
    <x v="2"/>
    <s v="não"/>
    <s v="2  SPE's"/>
    <s v="01/02/2024 até 31/05/2024"/>
    <s v="COMPANHIA PROV DE SECURITIZACA"/>
    <s v="18593-7 - Centralizadora"/>
    <n v="0"/>
    <m/>
    <s v="-"/>
    <n v="0.5"/>
    <x v="95"/>
    <m/>
    <s v="TAR PIX PGTO TRANSF"/>
    <s v="Extrato Bancário"/>
    <s v="TAR PIX PGTO TRANSF"/>
    <m/>
    <n v="-0.5"/>
    <n v="0"/>
    <m/>
    <s v="TAR PIX PGTO TRANSF"/>
    <n v="-0.5"/>
    <n v="0.5"/>
    <n v="0"/>
    <x v="15"/>
    <x v="0"/>
    <x v="0"/>
    <x v="1"/>
    <s v="-"/>
    <x v="0"/>
    <x v="8"/>
    <x v="2"/>
    <s v="TAR PIX PGTO TRANSF - "/>
  </r>
  <r>
    <s v="Jardins"/>
    <x v="96"/>
    <s v="Itaú"/>
    <x v="3"/>
    <s v="não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0.67"/>
    <x v="96"/>
    <s v="BC"/>
    <s v="Rendimento de aplicação"/>
    <s v="Rendimento de aplicação"/>
    <s v=""/>
    <s v="ajuste"/>
    <n v="0"/>
    <n v="0.67"/>
    <m/>
    <s v=""/>
    <n v="0.67"/>
    <n v="0.67"/>
    <n v="0"/>
    <x v="15"/>
    <x v="0"/>
    <x v="0"/>
    <x v="0"/>
    <s v="1.03.01.01 - Receita de Aplicações Financeiras"/>
    <x v="0"/>
    <x v="14"/>
    <x v="8"/>
    <s v=" - ajuste"/>
  </r>
  <r>
    <s v="Jardins"/>
    <x v="96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4.02.04 - Operação / Manutenção"/>
    <n v="622"/>
    <x v="96"/>
    <s v="CP"/>
    <s v="Pagamento CADEIRAS BRASIL TROPICAL LTDA"/>
    <s v="Pagamento"/>
    <s v="CADEIRAS BRASIL TROPICAL LTDA"/>
    <s v="FAT.0605"/>
    <n v="-622"/>
    <n v="0"/>
    <n v="1298995.51"/>
    <s v="CADEIRAS BRASIL TROPICAL LTDA"/>
    <n v="-622"/>
    <n v="622"/>
    <n v="0"/>
    <x v="15"/>
    <x v="0"/>
    <x v="77"/>
    <x v="2"/>
    <s v="2.14.02.04 - Operação / Manutenção"/>
    <x v="23"/>
    <x v="20"/>
    <x v="6"/>
    <s v="CADEIRAS BRASIL TROPICAL LTDA - FAT.0605"/>
  </r>
  <r>
    <s v="Jardins"/>
    <x v="97"/>
    <s v="Bradesco"/>
    <x v="1"/>
    <s v="não"/>
    <s v="2 - SPE's"/>
    <s v="01/01/2023 até 16/05/2024"/>
    <s v="16 - NETCORP JARDINS INCORPORACAO E EMPREENDIMENTO IMOBILIARIO SPE LTDA"/>
    <s v="6222-7 - NETCORP JARDINS"/>
    <n v="0"/>
    <s v="1602 - JARDINS INCORPORACAO"/>
    <s v="2.20.01.07 - Tarifas Bancarias"/>
    <n v="74.95"/>
    <x v="97"/>
    <s v="BC"/>
    <s v="Pagamento TARIFA MANUTENCAO C/C TAR.MANUT.C/C"/>
    <s v="Pagamento"/>
    <s v="TARIFA MANUTENCAO C/C TAR.MANUT.C/C"/>
    <s v="TAR.08042024"/>
    <n v="-74.95"/>
    <n v="0"/>
    <n v="696.26"/>
    <s v="TARIFA MANUTENCAO C/C TAR.MANUT.C/C"/>
    <n v="-74.95"/>
    <n v="74.95"/>
    <n v="0"/>
    <x v="15"/>
    <x v="0"/>
    <x v="0"/>
    <x v="0"/>
    <s v="2.20.01.07 - Tarifas Bancarias"/>
    <x v="0"/>
    <x v="8"/>
    <x v="2"/>
    <s v="TARIFA MANUTENCAO C/C TAR.MANUT.C/C - TAR.08042024"/>
  </r>
  <r>
    <s v="Jardins"/>
    <x v="98"/>
    <s v="Itaú"/>
    <x v="3"/>
    <s v="não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15.11"/>
    <x v="98"/>
    <s v="BC"/>
    <s v="Rendimento de aplicação"/>
    <s v="Rendimento de aplicação"/>
    <s v=""/>
    <s v="ajuste"/>
    <n v="0"/>
    <n v="15.11"/>
    <n v="1286990.21"/>
    <s v=""/>
    <n v="15.11"/>
    <n v="15.11"/>
    <n v="0"/>
    <x v="15"/>
    <x v="0"/>
    <x v="0"/>
    <x v="0"/>
    <s v="1.03.01.01 - Receita de Aplicações Financeiras"/>
    <x v="0"/>
    <x v="14"/>
    <x v="8"/>
    <s v=" - ajuste"/>
  </r>
  <r>
    <s v="N/A"/>
    <x v="98"/>
    <s v="N/A"/>
    <x v="4"/>
    <s v="sim"/>
    <s v="2 - SPE's"/>
    <s v="01/01/2023 até 16/05/2024"/>
    <s v="23 - NETCORP CONSOLACAO INCORPORACAO E EMPREENDIMENTO IMOBILIARIO SPE LTDA"/>
    <s v="não"/>
    <n v="0"/>
    <s v="23 - CONSOLAÇÃO"/>
    <s v="2.04.03.02 - Material de Copa e Limpeza"/>
    <n v="749.5"/>
    <x v="98"/>
    <s v="CP"/>
    <s v="Pagamento AMARILDO CRESCENCIO DA SILVA"/>
    <s v="Pagamento"/>
    <s v="AMARILDO CRESCENCIO DA SILVA"/>
    <s v="CF.688658"/>
    <n v="-749.5"/>
    <n v="0"/>
    <n v="1298246.01"/>
    <s v="AMARILDO CRESCENCIO DA SILVA"/>
    <n v="-749.5"/>
    <n v="749.5"/>
    <n v="0"/>
    <x v="15"/>
    <x v="0"/>
    <x v="78"/>
    <x v="2"/>
    <s v="2.04.03.02 - Material de Copa e Limpeza"/>
    <x v="21"/>
    <x v="6"/>
    <x v="0"/>
    <s v="AMARILDO CRESCENCIO DA SILVA - CF.688658"/>
  </r>
  <r>
    <s v="Jardins"/>
    <x v="98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4.01.08 - Produção de material Gráfico e Digital"/>
    <n v="117"/>
    <x v="98"/>
    <s v="CP"/>
    <s v="Pagamento ESPINOSA CRIACAO E COMUNICACAO EIRELI"/>
    <s v="Pagamento"/>
    <s v="ESPINOSA CRIACAO E COMUNICACAO EIRELI"/>
    <s v="NFSE.011143"/>
    <n v="-117"/>
    <n v="0"/>
    <n v="1286990.21"/>
    <s v="ESPINOSA CRIACAO E COMUNICACAO EIRELI"/>
    <n v="-117"/>
    <n v="117"/>
    <n v="0"/>
    <x v="15"/>
    <x v="0"/>
    <x v="79"/>
    <x v="2"/>
    <s v="2.14.01.08 - Produção de material Gráfico e Digital"/>
    <x v="24"/>
    <x v="11"/>
    <x v="6"/>
    <s v="ESPINOSA CRIACAO E COMUNICACAO EIRELI - NFSE.011143"/>
  </r>
  <r>
    <s v="N/A"/>
    <x v="98"/>
    <s v="N/A"/>
    <x v="4"/>
    <s v="sim"/>
    <s v="2 - SPE's"/>
    <s v="01/01/2023 até 16/05/2024"/>
    <s v="23 - NETCORP CONSOLACAO INCORPORACAO E EMPREENDIMENTO IMOBILIARIO SPE LTDA"/>
    <s v="não"/>
    <n v="0"/>
    <s v="2301 - CONSOLACAO INCORPORAÇÃO"/>
    <s v="2.11.01.05 - Corretagem"/>
    <n v="10655.3"/>
    <x v="98"/>
    <s v="CP"/>
    <s v="Pagamento LASTRO SERVICOS E NEGOCIOS IMOBILIARIOS LTDA"/>
    <s v="Pagamento"/>
    <s v="LASTRO SERVICOS E NEGOCIOS IMOBILIARIOS LTDA"/>
    <s v="NFSE.000178"/>
    <n v="-10655.3"/>
    <n v="0"/>
    <n v="1287590.71"/>
    <s v="LASTRO SERVICOS E NEGOCIOS IMOBILIARIOS LTDA"/>
    <n v="-10655.3"/>
    <n v="10655.3"/>
    <n v="0"/>
    <x v="15"/>
    <x v="0"/>
    <x v="80"/>
    <x v="2"/>
    <s v="2.11.01.05 - Corretagem"/>
    <x v="10"/>
    <x v="21"/>
    <x v="4"/>
    <s v="LASTRO SERVICOS E NEGOCIOS IMOBILIARIOS LTDA - NFSE.000178"/>
  </r>
  <r>
    <s v="N/A"/>
    <x v="98"/>
    <s v="N/A"/>
    <x v="4"/>
    <s v="sim"/>
    <s v="2 - SPE's"/>
    <s v="01/01/2023 até 16/05/2024"/>
    <s v="23 - NETCORP CONSOLACAO INCORPORACAO E EMPREENDIMENTO IMOBILIARIO SPE LTDA"/>
    <s v="não"/>
    <n v="0"/>
    <s v="2301 - CONSOLACAO INCORPORAÇÃO"/>
    <s v="2.09.01.01 - (-) Retenção de IR - Terceiros"/>
    <n v="159.83000000000001"/>
    <x v="98"/>
    <s v="CP"/>
    <s v="Retenção impostos IR 1708 / LASTRO SERVICOS E NEGOCIOS IMOBILIARIOS LTDA"/>
    <s v="Retenção impostos"/>
    <s v="IR 1708 / LASTRO SERVICOS E NEGOCIOS IMOBILIARIOS LTDA"/>
    <s v="NFSE.000178"/>
    <n v="0"/>
    <n v="159.83000000000001"/>
    <n v="1287750.54"/>
    <s v="LASTRO SERVICOS E NEGOCIOS IMOBILIARIOS LTDA"/>
    <n v="159.83000000000001"/>
    <n v="159.83000000000001"/>
    <n v="0"/>
    <x v="15"/>
    <x v="0"/>
    <x v="80"/>
    <x v="2"/>
    <s v="2.09.01.01 - (-) Retenção de IR - Terceiros"/>
    <x v="10"/>
    <x v="21"/>
    <x v="4"/>
    <s v="LASTRO SERVICOS E NEGOCIOS IMOBILIARIOS LTDA - NFSE.000178"/>
  </r>
  <r>
    <s v="N/A"/>
    <x v="98"/>
    <s v="N/A"/>
    <x v="4"/>
    <s v="sim"/>
    <s v="2 - SPE's"/>
    <s v="01/01/2023 até 16/05/2024"/>
    <s v="23 - NETCORP CONSOLACAO INCORPORACAO E EMPREENDIMENTO IMOBILIARIO SPE LTDA"/>
    <s v="não"/>
    <n v="0"/>
    <s v="2301 - CONSOLACAO INCORPORAÇÃO"/>
    <s v="2.09.01.04 - (-) Retenção de PIS/Cofins/CSLL - Terceiros"/>
    <n v="495.47"/>
    <x v="98"/>
    <s v="CP"/>
    <s v="Retenção impostos CSRF / LASTRO SERVICOS E NEGOCIOS IMOBILIARIOS LTDA"/>
    <s v="Retenção impostos"/>
    <s v="CSRF / LASTRO SERVICOS E NEGOCIOS IMOBILIARIOS LTDA"/>
    <s v="NFSE.000178"/>
    <n v="0"/>
    <n v="495.47"/>
    <n v="1288246.01"/>
    <s v="LASTRO SERVICOS E NEGOCIOS IMOBILIARIOS LTDA"/>
    <n v="495.47"/>
    <n v="495.47"/>
    <n v="0"/>
    <x v="15"/>
    <x v="0"/>
    <x v="80"/>
    <x v="2"/>
    <s v="2.09.01.04 - (-) Retenção de PIS/Cofins/CSLL - Terceiros"/>
    <x v="10"/>
    <x v="21"/>
    <x v="4"/>
    <s v="LASTRO SERVICOS E NEGOCIOS IMOBILIARIOS LTDA - NFSE.000178"/>
  </r>
  <r>
    <s v="Jardins"/>
    <x v="98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4.02.04 - Operação / Manutenção"/>
    <n v="987"/>
    <x v="98"/>
    <s v="CP"/>
    <s v="Pagamento MERCADOPAGO.COM REPRESENTACOES LTDA."/>
    <s v="Pagamento"/>
    <s v="MERCADOPAGO.COM REPRESENTACOES LTDA."/>
    <s v="FAT.018670925"/>
    <n v="-987"/>
    <n v="0"/>
    <n v="1287107.21"/>
    <s v="MERCADOPAGO.COM REPRESENTACOES LTDA."/>
    <n v="-987"/>
    <n v="987"/>
    <n v="0"/>
    <x v="15"/>
    <x v="0"/>
    <x v="81"/>
    <x v="2"/>
    <s v="2.14.02.04 - Operação / Manutenção"/>
    <x v="23"/>
    <x v="20"/>
    <x v="6"/>
    <s v="MERCADOPAGO.COM REPRESENTACOES LTDA. - FAT.018670925"/>
  </r>
  <r>
    <s v="Jardins"/>
    <x v="98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4.02.04 - Operação / Manutenção"/>
    <n v="151.80000000000001"/>
    <x v="98"/>
    <s v="CP"/>
    <s v="Pagamento MERCADOPAGO.COM REPRESENTACOES LTDA."/>
    <s v="Pagamento"/>
    <s v="MERCADOPAGO.COM REPRESENTACOES LTDA."/>
    <s v="FAT.049289516"/>
    <n v="-151.80000000000001"/>
    <n v="0"/>
    <n v="1288094.21"/>
    <s v="MERCADOPAGO.COM REPRESENTACOES LTDA."/>
    <n v="-151.80000000000001"/>
    <n v="151.80000000000001"/>
    <n v="0"/>
    <x v="15"/>
    <x v="0"/>
    <x v="82"/>
    <x v="2"/>
    <s v="2.14.02.04 - Operação / Manutenção"/>
    <x v="23"/>
    <x v="20"/>
    <x v="6"/>
    <s v="MERCADOPAGO.COM REPRESENTACOES LTDA. - FAT.049289516"/>
  </r>
  <r>
    <s v="Jardins"/>
    <x v="98"/>
    <s v="Itaú"/>
    <x v="3"/>
    <m/>
    <s v="2 - SPE's"/>
    <s v="01/01/2023 até 16/05/2024"/>
    <s v="23 - NETCORP CONSOLACAO INCORPORACAO E EMPREENDIMENTO IMOBILIARIO SPE LTDA"/>
    <s v="51562-2 - CONSOLACAO ITAU"/>
    <n v="0"/>
    <s v="2301 - CONSOLACAO INCORPORAÇÃO"/>
    <s v="-"/>
    <n v="10749.5"/>
    <x v="98"/>
    <s v="CP"/>
    <s v="SISPAG FORNECEDORES"/>
    <s v="Extrato Bancário"/>
    <s v="SISPAG FORNECEDORES"/>
    <s v="SISPAG FORNECEDORES"/>
    <n v="-10749.5"/>
    <n v="0"/>
    <m/>
    <s v="SISPAG FORNECEDORES"/>
    <n v="-10749.5"/>
    <n v="10749.5"/>
    <n v="0"/>
    <x v="15"/>
    <x v="0"/>
    <x v="0"/>
    <x v="1"/>
    <s v="-"/>
    <x v="0"/>
    <x v="18"/>
    <x v="11"/>
    <s v="SISPAG FORNECEDORES - SISPAG FORNECEDORES"/>
  </r>
  <r>
    <s v="Jardins"/>
    <x v="99"/>
    <s v="Itaú"/>
    <x v="3"/>
    <s v="não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23.97"/>
    <x v="99"/>
    <s v="BC"/>
    <s v="Rendimento de aplicação"/>
    <s v="Rendimento de aplicação"/>
    <s v=""/>
    <s v="ajuste"/>
    <n v="0"/>
    <n v="23.97"/>
    <m/>
    <s v=""/>
    <n v="23.97"/>
    <n v="23.97"/>
    <n v="0"/>
    <x v="15"/>
    <x v="0"/>
    <x v="0"/>
    <x v="0"/>
    <s v="1.03.01.01 - Receita de Aplicações Financeiras"/>
    <x v="0"/>
    <x v="14"/>
    <x v="8"/>
    <s v=" - ajuste"/>
  </r>
  <r>
    <s v="Jardins"/>
    <x v="99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2.02.06 - EXTRA DEMOLICAO"/>
    <n v="1500"/>
    <x v="99"/>
    <s v="CP"/>
    <s v="Pagamento JOANA DARC SANTOS MEIRELES"/>
    <s v="Pagamento"/>
    <s v="JOANA DARC SANTOS MEIRELES"/>
    <s v="REC.130524"/>
    <n v="-1500"/>
    <n v="0"/>
    <n v="1285490.21"/>
    <s v="JOANA DARC SANTOS MEIRELES"/>
    <n v="-1500"/>
    <n v="1500"/>
    <n v="0"/>
    <x v="15"/>
    <x v="0"/>
    <x v="83"/>
    <x v="2"/>
    <s v="2.12.02.06 - EXTRA DEMOLICAO"/>
    <x v="25"/>
    <x v="4"/>
    <x v="4"/>
    <s v="JOANA DARC SANTOS MEIRELES - REC.130524"/>
  </r>
  <r>
    <s v="Jardins"/>
    <x v="99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2.02.06 - EXTRA DEMOLICAO"/>
    <n v="800"/>
    <x v="99"/>
    <s v="CP"/>
    <s v="Pagamento JOANA DARC SANTOS MEIRELES"/>
    <s v="Pagamento"/>
    <s v="JOANA DARC SANTOS MEIRELES"/>
    <s v="REC.130524"/>
    <n v="-800"/>
    <n v="0"/>
    <n v="1284690.21"/>
    <s v="JOANA DARC SANTOS MEIRELES"/>
    <n v="-800"/>
    <n v="800"/>
    <n v="0"/>
    <x v="15"/>
    <x v="0"/>
    <x v="84"/>
    <x v="2"/>
    <s v="2.12.02.06 - EXTRA DEMOLICAO"/>
    <x v="25"/>
    <x v="4"/>
    <x v="4"/>
    <s v="JOANA DARC SANTOS MEIRELES - REC.130524"/>
  </r>
  <r>
    <s v="Jardins"/>
    <x v="99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4.02.04 - Operação / Manutenção"/>
    <n v="16074.5"/>
    <x v="99"/>
    <s v="CP"/>
    <s v="Pagamento M G MARMORES LTDA"/>
    <s v="Pagamento"/>
    <s v="M G MARMORES LTDA"/>
    <s v="NFSE.000005"/>
    <n v="-16074.5"/>
    <n v="0"/>
    <n v="1268615.71"/>
    <s v="M G MARMORES LTDA"/>
    <n v="-16074.5"/>
    <n v="16074.5"/>
    <n v="0"/>
    <x v="15"/>
    <x v="0"/>
    <x v="85"/>
    <x v="2"/>
    <s v="2.14.02.04 - Operação / Manutenção"/>
    <x v="26"/>
    <x v="20"/>
    <x v="6"/>
    <s v="M G MARMORES LTDA - NFSE.000005"/>
  </r>
  <r>
    <s v="Jardins"/>
    <x v="100"/>
    <s v="Itaú"/>
    <x v="3"/>
    <s v="não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44.74"/>
    <x v="100"/>
    <s v="BC"/>
    <s v="Rendimento de aplicação"/>
    <s v="Rendimento de aplicação"/>
    <s v=""/>
    <s v="ajuste"/>
    <n v="0"/>
    <n v="44.74"/>
    <m/>
    <s v=""/>
    <n v="44.74"/>
    <n v="44.74"/>
    <n v="0"/>
    <x v="15"/>
    <x v="0"/>
    <x v="0"/>
    <x v="0"/>
    <s v="1.03.01.01 - Receita de Aplicações Financeiras"/>
    <x v="0"/>
    <x v="14"/>
    <x v="8"/>
    <s v=" - ajuste"/>
  </r>
  <r>
    <s v="Jardins"/>
    <x v="100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4.02.04 - Operação / Manutenção"/>
    <n v="33150"/>
    <x v="100"/>
    <s v="CP"/>
    <s v="Pagamento ROBSON LIRA MARTINS"/>
    <s v="Pagamento"/>
    <s v="ROBSON LIRA MARTINS"/>
    <s v="REC.140524"/>
    <n v="-33150"/>
    <n v="0"/>
    <n v="1235465.71"/>
    <s v="ROBSON LIRA MARTINS"/>
    <n v="-33150"/>
    <n v="33150"/>
    <n v="0"/>
    <x v="15"/>
    <x v="0"/>
    <x v="86"/>
    <x v="2"/>
    <s v="2.14.02.04 - Operação / Manutenção"/>
    <x v="23"/>
    <x v="20"/>
    <x v="6"/>
    <s v="ROBSON LIRA MARTINS - REC.140524"/>
  </r>
  <r>
    <s v="Jardins"/>
    <x v="101"/>
    <s v="Itaú"/>
    <x v="3"/>
    <s v="não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1.1200000000000001"/>
    <x v="101"/>
    <s v="BC"/>
    <s v="Rendimento de aplicação"/>
    <s v="Rendimento de aplicação"/>
    <s v=""/>
    <s v="ajuste"/>
    <n v="0"/>
    <n v="1.1200000000000001"/>
    <m/>
    <s v=""/>
    <n v="1.1200000000000001"/>
    <n v="1.1200000000000001"/>
    <n v="0"/>
    <x v="15"/>
    <x v="0"/>
    <x v="0"/>
    <x v="0"/>
    <s v="1.03.01.01 - Receita de Aplicações Financeiras"/>
    <x v="0"/>
    <x v="14"/>
    <x v="8"/>
    <s v=" - ajuste"/>
  </r>
  <r>
    <s v="Jardins"/>
    <x v="101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6.01.03 - Despesas Diversas"/>
    <n v="251.76"/>
    <x v="101"/>
    <s v="CP"/>
    <s v="Pagamento ASSIMPI- ASSOCIACAO N DOS S S DA MICRO E PEQUENA INDUSTRIA"/>
    <s v="Pagamento"/>
    <s v="ASSIMPI- ASSOCIACAO N DOS S S DA MICRO E PEQUENA INDUSTRIA"/>
    <s v="REC.240590084830822"/>
    <n v="-251.76"/>
    <n v="0"/>
    <n v="1235213.95"/>
    <s v="ASSIMPI- ASSOCIACAO N DOS S S DA MICRO E PEQUENA INDUSTRIA"/>
    <n v="-251.76"/>
    <n v="251.76"/>
    <n v="0"/>
    <x v="15"/>
    <x v="0"/>
    <x v="87"/>
    <x v="2"/>
    <s v="2.16.01.03 - Despesas Diversas"/>
    <x v="8"/>
    <x v="6"/>
    <x v="0"/>
    <s v="ASSIMPI- ASSOCIACAO N DOS S S DA MICRO E PEQUENA INDUSTRIA - REC.240590084830822"/>
  </r>
  <r>
    <s v="Jardins"/>
    <x v="101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6.01.03 - Despesas Diversas"/>
    <n v="251.76"/>
    <x v="101"/>
    <s v="CP"/>
    <s v="Pagamento ASSIMPI- ASSOCIACAO N DOS S S DA MICRO E PEQUENA INDUSTRIA"/>
    <s v="Pagamento"/>
    <s v="ASSIMPI- ASSOCIACAO N DOS S S DA MICRO E PEQUENA INDUSTRIA"/>
    <s v="REC.240590084835178"/>
    <n v="-251.76"/>
    <n v="0"/>
    <n v="1234661.8899999999"/>
    <s v="ASSIMPI- ASSOCIACAO N DOS S S DA MICRO E PEQUENA INDUSTRIA"/>
    <n v="-251.76"/>
    <n v="251.76"/>
    <n v="0"/>
    <x v="15"/>
    <x v="0"/>
    <x v="88"/>
    <x v="2"/>
    <s v="2.16.01.03 - Despesas Diversas"/>
    <x v="8"/>
    <x v="6"/>
    <x v="0"/>
    <s v="ASSIMPI- ASSOCIACAO N DOS S S DA MICRO E PEQUENA INDUSTRIA - REC.240590084835178"/>
  </r>
  <r>
    <s v="Jardins"/>
    <x v="101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3.02.07 - Taxas Municipalidades"/>
    <n v="300.3"/>
    <x v="101"/>
    <s v="CP"/>
    <s v="Pagamento PREFEITURA DA CIDADE DE SÃO PAULO - DAMSP"/>
    <s v="Pagamento"/>
    <s v="PREFEITURA DA CIDADE DE SÃO PAULO - DAMSP"/>
    <s v="DAM.2024004610"/>
    <n v="-300.3"/>
    <n v="0"/>
    <n v="1234913.6499999999"/>
    <s v="PREFEITURA DA CIDADE DE SÃO PAULO - DAMSP"/>
    <n v="-300.3"/>
    <n v="300.3"/>
    <n v="0"/>
    <x v="15"/>
    <x v="0"/>
    <x v="89"/>
    <x v="2"/>
    <s v="2.13.02.07 - Taxas Municipalidades"/>
    <x v="2"/>
    <x v="1"/>
    <x v="1"/>
    <s v="PREFEITURA DA CIDADE DE SÃO PAULO - DAMSP - DAM.2024004610"/>
  </r>
  <r>
    <s v="Jardins"/>
    <x v="102"/>
    <s v="Itaú"/>
    <x v="3"/>
    <s v="não"/>
    <s v="2 - SPE's"/>
    <s v="01/01/2023 até 16/05/2024"/>
    <s v="23 - NETCORP CONSOLACAO INCORPORACAO E EMPREENDIMENTO IMOBILIARIO SPE LTDA"/>
    <s v="51562-2 - CONSOLACAO ITAU"/>
    <n v="0"/>
    <s v="2301 - CONSOLACAO INCORPORAÇÃO"/>
    <s v="1.03.01.01 - Receita de Aplicações Financeiras"/>
    <n v="253.22"/>
    <x v="102"/>
    <s v="BC"/>
    <s v="Rendimento de aplicação"/>
    <s v="Rendimento de aplicação"/>
    <s v=""/>
    <s v="ajuste"/>
    <n v="0"/>
    <n v="253.22"/>
    <m/>
    <s v=""/>
    <n v="253.22"/>
    <n v="253.22"/>
    <n v="0"/>
    <x v="15"/>
    <x v="0"/>
    <x v="0"/>
    <x v="0"/>
    <s v="1.03.01.01 - Receita de Aplicações Financeiras"/>
    <x v="0"/>
    <x v="14"/>
    <x v="8"/>
    <s v=" - ajuste"/>
  </r>
  <r>
    <s v="Jardins"/>
    <x v="102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6419.45"/>
    <x v="102"/>
    <s v="CP"/>
    <s v="Pagamento 13 OFICIAL DE REGISTRO DE IMOVEIS DA CAPITAL"/>
    <s v="Pagamento"/>
    <s v="13 OFICIAL DE REGISTRO DE IMOVEIS DA CAPITAL"/>
    <s v="FAT.388448"/>
    <n v="-6419.45"/>
    <n v="0"/>
    <n v="1183217.8999999999"/>
    <s v="13 OFICIAL DE REGISTRO DE IMOVEIS DA CAPITAL"/>
    <n v="-6419.45"/>
    <n v="6419.45"/>
    <n v="0"/>
    <x v="15"/>
    <x v="0"/>
    <x v="90"/>
    <x v="2"/>
    <s v="2.11.01.07 - Cartório &amp; Escritura"/>
    <x v="5"/>
    <x v="1"/>
    <x v="1"/>
    <s v="13 OFICIAL DE REGISTRO DE IMOVEIS DA CAPITAL - FAT.388448"/>
  </r>
  <r>
    <s v="Jardins"/>
    <x v="102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22879.03"/>
    <x v="102"/>
    <s v="CP"/>
    <s v="Pagamento 13 OFICIAL DE REGISTRO DE IMOVEIS DA CAPITAL"/>
    <s v="Pagamento"/>
    <s v="13 OFICIAL DE REGISTRO DE IMOVEIS DA CAPITAL"/>
    <s v="FAT.388449"/>
    <n v="-22879.03"/>
    <n v="0"/>
    <n v="1160338.8700000001"/>
    <s v="13 OFICIAL DE REGISTRO DE IMOVEIS DA CAPITAL"/>
    <n v="-22879.03"/>
    <n v="22879.03"/>
    <n v="0"/>
    <x v="15"/>
    <x v="0"/>
    <x v="91"/>
    <x v="2"/>
    <s v="2.11.01.07 - Cartório &amp; Escritura"/>
    <x v="5"/>
    <x v="1"/>
    <x v="1"/>
    <s v="13 OFICIAL DE REGISTRO DE IMOVEIS DA CAPITAL - FAT.388449"/>
  </r>
  <r>
    <s v="Jardins"/>
    <x v="102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11706.86"/>
    <x v="102"/>
    <s v="CP"/>
    <s v="Pagamento 13 OFICIAL DE REGISTRO DE IMOVEIS DA CAPITAL"/>
    <s v="Pagamento"/>
    <s v="13 OFICIAL DE REGISTRO DE IMOVEIS DA CAPITAL"/>
    <s v="FAT.388450"/>
    <n v="-11706.86"/>
    <n v="0"/>
    <n v="1189637.3500000001"/>
    <s v="13 OFICIAL DE REGISTRO DE IMOVEIS DA CAPITAL"/>
    <n v="-11706.86"/>
    <n v="11706.86"/>
    <n v="0"/>
    <x v="15"/>
    <x v="0"/>
    <x v="92"/>
    <x v="2"/>
    <s v="2.11.01.07 - Cartório &amp; Escritura"/>
    <x v="5"/>
    <x v="1"/>
    <x v="1"/>
    <s v="13 OFICIAL DE REGISTRO DE IMOVEIS DA CAPITAL - FAT.388450"/>
  </r>
  <r>
    <s v="Jardins"/>
    <x v="102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10383.23"/>
    <x v="102"/>
    <s v="CP"/>
    <s v="Pagamento 13 OFICIAL DE REGISTRO DE IMOVEIS DA CAPITAL"/>
    <s v="Pagamento"/>
    <s v="13 OFICIAL DE REGISTRO DE IMOVEIS DA CAPITAL"/>
    <s v="FAT.388452"/>
    <n v="-10383.23"/>
    <n v="0"/>
    <n v="1201344.21"/>
    <s v="13 OFICIAL DE REGISTRO DE IMOVEIS DA CAPITAL"/>
    <n v="-10383.23"/>
    <n v="10383.23"/>
    <n v="0"/>
    <x v="15"/>
    <x v="0"/>
    <x v="93"/>
    <x v="2"/>
    <s v="2.11.01.07 - Cartório &amp; Escritura"/>
    <x v="5"/>
    <x v="1"/>
    <x v="1"/>
    <s v="13 OFICIAL DE REGISTRO DE IMOVEIS DA CAPITAL - FAT.388452"/>
  </r>
  <r>
    <s v="Jardins"/>
    <x v="102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12551.22"/>
    <x v="102"/>
    <s v="CP"/>
    <s v="Pagamento 13 OFICIAL DE REGISTRO DE IMOVEIS DA CAPITAL"/>
    <s v="Pagamento"/>
    <s v="13 OFICIAL DE REGISTRO DE IMOVEIS DA CAPITAL"/>
    <s v="FAT.388453"/>
    <n v="-12551.22"/>
    <n v="0"/>
    <n v="1211727.44"/>
    <s v="13 OFICIAL DE REGISTRO DE IMOVEIS DA CAPITAL"/>
    <n v="-12551.22"/>
    <n v="12551.22"/>
    <n v="0"/>
    <x v="15"/>
    <x v="0"/>
    <x v="94"/>
    <x v="2"/>
    <s v="2.11.01.07 - Cartório &amp; Escritura"/>
    <x v="5"/>
    <x v="1"/>
    <x v="1"/>
    <s v="13 OFICIAL DE REGISTRO DE IMOVEIS DA CAPITAL - FAT.388453"/>
  </r>
  <r>
    <s v="Jardins"/>
    <x v="102"/>
    <s v="Itaú"/>
    <x v="3"/>
    <s v="sim"/>
    <s v="2 - SPE's"/>
    <s v="01/01/2023 até 16/05/2024"/>
    <s v="23 - NETCORP CONSOLACAO INCORPORACAO E EMPREENDIMENTO IMOBILIARIO SPE LTDA"/>
    <s v="51562-2 - CONSOLACAO ITAU"/>
    <n v="0"/>
    <s v="2301 - CONSOLACAO INCORPORAÇÃO"/>
    <s v="2.11.01.07 - Cartório &amp; Escritura"/>
    <n v="10383.23"/>
    <x v="102"/>
    <s v="CP"/>
    <s v="Pagamento 13 OFICIAL DE REGISTRO DE IMOVEIS DA CAPITAL"/>
    <s v="Pagamento"/>
    <s v="13 OFICIAL DE REGISTRO DE IMOVEIS DA CAPITAL"/>
    <s v="FAT.388454"/>
    <n v="-10383.23"/>
    <n v="0"/>
    <n v="1224278.6599999999"/>
    <s v="13 OFICIAL DE REGISTRO DE IMOVEIS DA CAPITAL"/>
    <n v="-10383.23"/>
    <n v="10383.23"/>
    <n v="0"/>
    <x v="15"/>
    <x v="0"/>
    <x v="95"/>
    <x v="2"/>
    <s v="2.11.01.07 - Cartório &amp; Escritura"/>
    <x v="5"/>
    <x v="1"/>
    <x v="1"/>
    <s v="13 OFICIAL DE REGISTRO DE IMOVEIS DA CAPITAL - FAT.388454"/>
  </r>
  <r>
    <s v="Jardins"/>
    <x v="102"/>
    <s v="Itaú"/>
    <x v="3"/>
    <s v="não"/>
    <s v="2 - SPE's"/>
    <s v="01/01/2023 até 16/05/2024"/>
    <s v="23 - NETCORP CONSOLACAO INCORPORACAO E EMPREENDIMENTO IMOBILIARIO SPE LTDA"/>
    <s v="51562-2 - CONSOLACAO ITAU"/>
    <n v="0"/>
    <s v="2301 - CONSOLACAO INCORPORAÇÃO"/>
    <s v="2.11.01.05 - Corretagem"/>
    <n v="100000"/>
    <x v="102"/>
    <s v="CP"/>
    <s v="Pagamento NORSK EMPREENDIMENTOS E PARTICIPACOES LTDA."/>
    <s v="Pagamento"/>
    <s v="NORSK EMPREENDIMENTOS E PARTIC"/>
    <s v="ajuste"/>
    <n v="-100000"/>
    <n v="0"/>
    <m/>
    <s v="NORSK EMPREENDIMENTOS E PARTIC"/>
    <n v="-100000"/>
    <n v="100000"/>
    <n v="0"/>
    <x v="15"/>
    <x v="0"/>
    <x v="0"/>
    <x v="0"/>
    <s v="2.11.01.05 - Corretagem"/>
    <x v="0"/>
    <x v="21"/>
    <x v="4"/>
    <s v="NORSK EMPREENDIMENTOS E PARTIC - ajuste"/>
  </r>
  <r>
    <s v="Jardins"/>
    <x v="102"/>
    <s v="Itaú"/>
    <x v="3"/>
    <s v="não"/>
    <s v="2 - SPE's"/>
    <s v="01/01/2023 até 16/05/2024"/>
    <s v="23 - NETCORP CONSOLACAO INCORPORACAO E EMPREENDIMENTO IMOBILIARIO SPE LTDA"/>
    <s v="51562-2 - CONSOLACAO ITAU"/>
    <n v="0"/>
    <s v="2301 - CONSOLACAO INCORPORAÇÃO"/>
    <s v="-"/>
    <n v="1405"/>
    <x v="102"/>
    <m/>
    <m/>
    <m/>
    <s v="SISPAG TRIBUTOS"/>
    <s v="ajuste"/>
    <n v="-1405"/>
    <n v="0"/>
    <m/>
    <s v="SISPAG TRIBUTOS"/>
    <n v="-1405"/>
    <n v="1405"/>
    <n v="0"/>
    <x v="15"/>
    <x v="0"/>
    <x v="96"/>
    <x v="2"/>
    <s v="-"/>
    <x v="2"/>
    <x v="1"/>
    <x v="1"/>
    <s v="SISPAG TRIBUTOS - ajuste"/>
  </r>
  <r>
    <s v="N/A"/>
    <x v="103"/>
    <s v="N/A"/>
    <x v="4"/>
    <m/>
    <s v="2 - SPE's"/>
    <s v="01/01/2023 até 31/05/2024"/>
    <s v="23 - NETCORP CONSOLACAO INCORPORACAO E EMPREENDIMENTO IMOBILIARIO SPE LTDA"/>
    <s v="não"/>
    <n v="0"/>
    <s v="2301 - CONSOLACAO INCORPORAÇÃO"/>
    <s v="2.11.01.07 - Cartório &amp; Escritura"/>
    <n v="4159.16"/>
    <x v="103"/>
    <s v="CP"/>
    <s v="Pagamento 13 OFICIAL DE REGISTRO DE IMOVEIS DA CAPITAL"/>
    <s v="Pagamento"/>
    <s v="13 OFICIAL DE REGISTRO DE IMOVEIS DA CAPITAL"/>
    <s v="FAT.388447"/>
    <n v="-4159.16"/>
    <n v="0"/>
    <m/>
    <s v="13 OFICIAL DE REGISTRO DE IMOVEIS DA CAPITAL"/>
    <n v="-4159.16"/>
    <n v="4159.16"/>
    <n v="0"/>
    <x v="15"/>
    <x v="0"/>
    <x v="0"/>
    <x v="1"/>
    <s v="2.11.01.07 - Cartório &amp; Escritura"/>
    <x v="5"/>
    <x v="1"/>
    <x v="1"/>
    <s v="13 OFICIAL DE REGISTRO DE IMOVEIS DA CAPITAL - FAT.388447"/>
  </r>
  <r>
    <s v="N/A"/>
    <x v="103"/>
    <s v="N/A"/>
    <x v="4"/>
    <m/>
    <s v="2 - SPE's"/>
    <s v="01/01/2023 até 31/05/2024"/>
    <s v="23 - NETCORP CONSOLACAO INCORPORACAO E EMPREENDIMENTO IMOBILIARIO SPE LTDA"/>
    <s v="não"/>
    <n v="0"/>
    <s v="2301 - CONSOLACAO INCORPORAÇÃO"/>
    <s v="2.11.01.07 - Cartório &amp; Escritura"/>
    <n v="6260.94"/>
    <x v="103"/>
    <s v="CP"/>
    <s v="Pagamento 13 OFICIAL DE REGISTRO DE IMOVEIS DA CAPITAL"/>
    <s v="Pagamento"/>
    <s v="13 OFICIAL DE REGISTRO DE IMOVEIS DA CAPITAL"/>
    <s v="FAT.388451"/>
    <n v="-6260.94"/>
    <n v="0"/>
    <m/>
    <s v="13 OFICIAL DE REGISTRO DE IMOVEIS DA CAPITAL"/>
    <n v="-6260.94"/>
    <n v="6260.94"/>
    <n v="0"/>
    <x v="15"/>
    <x v="0"/>
    <x v="0"/>
    <x v="1"/>
    <s v="2.11.01.07 - Cartório &amp; Escritura"/>
    <x v="5"/>
    <x v="1"/>
    <x v="1"/>
    <s v="13 OFICIAL DE REGISTRO DE IMOVEIS DA CAPITAL - FAT.388451"/>
  </r>
  <r>
    <s v="N/A"/>
    <x v="103"/>
    <s v="N/A"/>
    <x v="4"/>
    <m/>
    <s v="2 - SPE's"/>
    <s v="01/01/2023 até 31/05/2024"/>
    <s v="23 - NETCORP CONSOLACAO INCORPORACAO E EMPREENDIMENTO IMOBILIARIO SPE LTDA"/>
    <s v="não"/>
    <n v="0"/>
    <s v="2301 - CONSOLACAO INCORPORAÇÃO"/>
    <s v="2.11.01.07 - Cartório &amp; Escritura"/>
    <n v="589.91999999999996"/>
    <x v="103"/>
    <s v="CP"/>
    <s v="PAGAMENTO ANGELO MONTALBANO"/>
    <s v="Pagamento"/>
    <s v="ANGELO MONTALBANO"/>
    <s v="REC.26042024"/>
    <n v="-589.91999999999996"/>
    <n v="0"/>
    <m/>
    <s v="ANGELO MONTALBANO"/>
    <n v="-589.91999999999996"/>
    <n v="589.91999999999996"/>
    <n v="0"/>
    <x v="15"/>
    <x v="0"/>
    <x v="0"/>
    <x v="1"/>
    <s v="2.11.01.07 - Cartório &amp; Escritura"/>
    <x v="1"/>
    <x v="1"/>
    <x v="1"/>
    <s v="ANGELO MONTALBANO - REC.26042024"/>
  </r>
  <r>
    <s v="N/A"/>
    <x v="103"/>
    <s v="N/A"/>
    <x v="4"/>
    <m/>
    <s v="2 - SPE's"/>
    <s v="01/01/2023 até 31/05/2024"/>
    <s v="23 - NETCORP CONSOLACAO INCORPORACAO E EMPREENDIMENTO IMOBILIARIO SPE LTDA"/>
    <s v="não"/>
    <n v="0"/>
    <s v="2301 - CONSOLACAO INCORPORAÇÃO"/>
    <s v="2.13.02.14 - DEPAVE"/>
    <n v="7038.75"/>
    <x v="103"/>
    <s v="CP"/>
    <s v="Pagamento AROEIRA MEIO AMBIENTE LTDA"/>
    <s v="Pagamento"/>
    <s v="AROEIRA MEIO AMBIENTE LTDA"/>
    <s v="NFSE.001926"/>
    <n v="-7038.75"/>
    <n v="0"/>
    <m/>
    <s v="AROEIRA MEIO AMBIENTE LTDA"/>
    <n v="-7038.75"/>
    <n v="7038.75"/>
    <n v="0"/>
    <x v="15"/>
    <x v="0"/>
    <x v="0"/>
    <x v="1"/>
    <s v="2.13.02.14 - DEPAVE"/>
    <x v="15"/>
    <x v="1"/>
    <x v="1"/>
    <s v="AROEIRA MEIO AMBIENTE LTDA - NFSE.001926"/>
  </r>
  <r>
    <s v="Jardins"/>
    <x v="103"/>
    <s v="Itaú"/>
    <x v="3"/>
    <m/>
    <s v="2 - SPE's"/>
    <s v="01/01/2023 até 31/05/2024"/>
    <s v="23 - NETCORP CONSOLACAO INCORPORACAO E EMPREENDIMENTO IMOBILIARIO SPE LTDA"/>
    <s v="51562-2 - CONSOLACAO ITAU"/>
    <n v="0"/>
    <s v="2301 - CONSOLACAO INCORPORAÇÃO"/>
    <s v="2.12.02.06 - EXTRA DEMOLICAO"/>
    <n v="450"/>
    <x v="103"/>
    <s v="CP"/>
    <s v="Pagamento ELYS FLAVIA SILVA RODRIGUES COUTO"/>
    <s v="Pagamento"/>
    <s v="ELYS FLAVIA SILVA RODRIGUES COUTO"/>
    <s v="REC.170524"/>
    <n v="-450"/>
    <n v="0"/>
    <m/>
    <s v="ELYS FLAVIA SILVA RODRIGUES COUTO"/>
    <n v="-450"/>
    <n v="450"/>
    <n v="0"/>
    <x v="15"/>
    <x v="0"/>
    <x v="0"/>
    <x v="1"/>
    <s v="2.12.02.06 - EXTRA DEMOLICAO"/>
    <x v="25"/>
    <x v="4"/>
    <x v="4"/>
    <s v="ELYS FLAVIA SILVA RODRIGUES COUTO - REC.170524"/>
  </r>
  <r>
    <s v="N/A"/>
    <x v="103"/>
    <s v="N/A"/>
    <x v="4"/>
    <m/>
    <s v="2 - SPE's"/>
    <s v="01/01/2023 até 31/05/2024"/>
    <s v="23 - NETCORP CONSOLACAO INCORPORACAO E EMPREENDIMENTO IMOBILIARIO SPE LTDA"/>
    <s v="não"/>
    <n v="0"/>
    <s v="2301 - CONSOLACAO INCORPORAÇÃO"/>
    <s v="2.13.01.05 - Sondagem"/>
    <n v="24671.37"/>
    <x v="103"/>
    <s v="CP"/>
    <s v="Pagamento  ENGENHARIA  DE SOLOS FUNDACOES E TERRAPLENAGEM LTDA."/>
    <s v="Pagamento"/>
    <s v="ENGENHARIA  DE SOLOS FUNDACOES E TERRAPLENAGEM LTDA."/>
    <s v="PCT.194"/>
    <n v="-24671.37"/>
    <n v="0"/>
    <m/>
    <s v="ENGENHARIA  DE SOLOS FUNDACOES E TERRAPLENAGEM LTDA."/>
    <n v="-24671.37"/>
    <n v="24671.37"/>
    <n v="0"/>
    <x v="15"/>
    <x v="0"/>
    <x v="0"/>
    <x v="1"/>
    <s v="2.13.01.05 - Sondagem"/>
    <x v="0"/>
    <x v="4"/>
    <x v="4"/>
    <s v="ENGENHARIA  DE SOLOS FUNDACOES E TERRAPLENAGEM LTDA. - PCT.194"/>
  </r>
  <r>
    <s v="N/A"/>
    <x v="103"/>
    <s v="N/A"/>
    <x v="4"/>
    <m/>
    <s v="2 - SPE's"/>
    <s v="01/01/2023 até 31/05/2024"/>
    <s v="23 - NETCORP CONSOLACAO INCORPORACAO E EMPREENDIMENTO IMOBILIARIO SPE LTDA"/>
    <s v="não"/>
    <n v="0"/>
    <s v="2301 - CONSOLACAO INCORPORAÇÃO"/>
    <s v="2.14.02.02 - Construção"/>
    <n v="602.70000000000005"/>
    <x v="103"/>
    <s v="CP"/>
    <s v="Pagamento HSN CONSTRUTORA E INCORPORADORA LTDA."/>
    <s v="Pagamento"/>
    <s v="HSN CONSTRUTORA E INCORPORADORA LTDA."/>
    <s v="PCT.195"/>
    <n v="-602.70000000000005"/>
    <n v="0"/>
    <m/>
    <s v="HSN CONSTRUTORA E INCORPORADORA LTDA."/>
    <n v="-602.70000000000005"/>
    <n v="602.70000000000005"/>
    <n v="0"/>
    <x v="15"/>
    <x v="0"/>
    <x v="0"/>
    <x v="1"/>
    <s v="2.14.02.02 - Construção"/>
    <x v="0"/>
    <x v="4"/>
    <x v="4"/>
    <s v="HSN CONSTRUTORA E INCORPORADORA LTDA. - PCT.195"/>
  </r>
  <r>
    <s v="N/A"/>
    <x v="103"/>
    <s v="N/A"/>
    <x v="4"/>
    <m/>
    <s v="2 - SPE's"/>
    <s v="01/01/2023 até 31/05/2024"/>
    <s v="23 - NETCORP CONSOLACAO INCORPORACAO E EMPREENDIMENTO IMOBILIARIO SPE LTDA"/>
    <s v="não"/>
    <n v="0"/>
    <s v="2301 - CONSOLACAO INCORPORAÇÃO"/>
    <s v="2.13.02.07 - Taxas Municipalidades"/>
    <n v="1405"/>
    <x v="103"/>
    <s v="CP"/>
    <s v="Pagamento PREFEITURA DA CIDADE DE SÃO PAULO - DAMSP"/>
    <s v="Pagamento"/>
    <s v="PREFEITURA DA CIDADE DE SÃO PAULO - DAMSP"/>
    <s v="DAM.659169323665"/>
    <n v="-1405"/>
    <n v="0"/>
    <m/>
    <s v="PREFEITURA DA CIDADE DE SÃO PAULO - DAMSP"/>
    <n v="-1405"/>
    <n v="1405"/>
    <n v="0"/>
    <x v="15"/>
    <x v="0"/>
    <x v="0"/>
    <x v="1"/>
    <s v="2.13.02.07 - Taxas Municipalidades"/>
    <x v="2"/>
    <x v="1"/>
    <x v="1"/>
    <s v="PREFEITURA DA CIDADE DE SÃO PAULO - DAMSP - DAM.659169323665"/>
  </r>
  <r>
    <s v="Jardins"/>
    <x v="103"/>
    <s v="Itaú"/>
    <x v="3"/>
    <m/>
    <s v="2 - SPE's"/>
    <s v="01/01/2023 até 31/05/2024"/>
    <s v="23 - NETCORP CONSOLACAO INCORPORACAO E EMPREENDIMENTO IMOBILIARIO SPE LTDA"/>
    <s v="51562-2 - CONSOLACAO ITAU"/>
    <n v="0"/>
    <s v="2301 - CONSOLACAO INCORPORAÇÃO"/>
    <s v="1.03.01.01 - Receita de Aplicações Financeiras"/>
    <n v="37.96"/>
    <x v="103"/>
    <s v="BC"/>
    <s v="REND PAGO APLIC AUT MAIS"/>
    <m/>
    <s v="REND PAGO APLIC AUT MAIS"/>
    <m/>
    <n v="0"/>
    <n v="37.96"/>
    <m/>
    <s v="REND PAGO APLIC AUT MAIS"/>
    <n v="37.96"/>
    <n v="37.96"/>
    <n v="0"/>
    <x v="15"/>
    <x v="0"/>
    <x v="0"/>
    <x v="1"/>
    <s v="1.03.01.01 - Receita de Aplicações Financeiras"/>
    <x v="0"/>
    <x v="14"/>
    <x v="8"/>
    <s v="REND PAGO APLIC AUT MAIS - "/>
  </r>
  <r>
    <s v="Jardins"/>
    <x v="103"/>
    <s v="Itaú"/>
    <x v="3"/>
    <m/>
    <s v="2 - SPE's"/>
    <s v="01/01/2023 até 31/05/2024"/>
    <s v="23 - NETCORP CONSOLACAO INCORPORACAO E EMPREENDIMENTO IMOBILIARIO SPE LTDA"/>
    <s v="51562-2 - CONSOLACAO ITAU"/>
    <n v="0"/>
    <s v="2301 - CONSOLACAO INCORPORAÇÃO"/>
    <s v="-"/>
    <n v="25087.52"/>
    <x v="103"/>
    <s v="CP"/>
    <s v="SISPAG FORNECEDORES"/>
    <s v="Extrato Bancário"/>
    <s v="SISPAG FORNECEDORES"/>
    <m/>
    <n v="-25087.52"/>
    <n v="0"/>
    <m/>
    <s v="SISPAG FORNECEDORES"/>
    <n v="-25087.52"/>
    <n v="25087.52"/>
    <n v="0"/>
    <x v="15"/>
    <x v="0"/>
    <x v="0"/>
    <x v="1"/>
    <s v="-"/>
    <x v="0"/>
    <x v="18"/>
    <x v="11"/>
    <s v="SISPAG FORNECEDORES - "/>
  </r>
  <r>
    <s v="N/A"/>
    <x v="103"/>
    <s v="N/A"/>
    <x v="4"/>
    <m/>
    <s v="2 - SPE's"/>
    <s v="01/01/2023 até 31/05/2024"/>
    <s v="23 - NETCORP CONSOLACAO INCORPORACAO E EMPREENDIMENTO IMOBILIARIO SPE LTDA"/>
    <s v="não"/>
    <n v="0"/>
    <s v="2301 - CONSOLACAO INCORPORAÇÃO"/>
    <s v="2.13.01.09 - Ar Condicionado"/>
    <n v="7038.75"/>
    <x v="103"/>
    <s v="CP"/>
    <s v="Pagamento WILLEM SCHEEPMAKER E ASSOCIADOS LTDA"/>
    <s v="Pagamento"/>
    <s v="WILLEM SCHEEPMAKER E ASSOCIADOS LTDA"/>
    <s v="NFSE.007846"/>
    <n v="-7038.75"/>
    <n v="0"/>
    <m/>
    <s v="WILLEM SCHEEPMAKER E ASSOCIADOS LTDA"/>
    <n v="-7038.75"/>
    <n v="7038.75"/>
    <n v="0"/>
    <x v="15"/>
    <x v="0"/>
    <x v="0"/>
    <x v="1"/>
    <s v="2.13.01.09 - Ar Condicionado"/>
    <x v="0"/>
    <x v="10"/>
    <x v="1"/>
    <s v="WILLEM SCHEEPMAKER E ASSOCIADOS LTDA - NFSE.007846"/>
  </r>
  <r>
    <s v="Jardins"/>
    <x v="104"/>
    <s v="Itaú"/>
    <x v="3"/>
    <m/>
    <s v="2 - SPE's"/>
    <s v="01/01/2023 até 31/05/2024"/>
    <s v="23 - NETCORP CONSOLACAO INCORPORACAO E EMPREENDIMENTO IMOBILIARIO SPE LTDA"/>
    <s v="51562-2 - CONSOLACAO ITAU"/>
    <n v="0"/>
    <s v="2301 - CONSOLACAO INCORPORAÇÃO"/>
    <s v="2.14.01.18 - Mídia On"/>
    <n v="2178"/>
    <x v="104"/>
    <s v="CP"/>
    <s v="Pagamento GOOGLE INTERNET LTDA"/>
    <s v="Pagamento"/>
    <s v="GOOGLE INTERNET LTDA"/>
    <s v="FAT.7357928482"/>
    <n v="-2178"/>
    <n v="0"/>
    <m/>
    <s v="GOOGLE INTERNET LTDA"/>
    <n v="-2178"/>
    <n v="2178"/>
    <n v="0"/>
    <x v="15"/>
    <x v="0"/>
    <x v="0"/>
    <x v="1"/>
    <s v="2.14.01.18 - Mídia On"/>
    <x v="19"/>
    <x v="11"/>
    <x v="6"/>
    <s v="GOOGLE INTERNET LTDA - FAT.7357928482"/>
  </r>
  <r>
    <s v="Jardins"/>
    <x v="104"/>
    <s v="Itaú"/>
    <x v="3"/>
    <m/>
    <s v="2 - SPE's"/>
    <s v="01/01/2023 até 31/05/2024"/>
    <s v="23 - NETCORP CONSOLACAO INCORPORACAO E EMPREENDIMENTO IMOBILIARIO SPE LTDA"/>
    <s v="51562-2 - CONSOLACAO ITAU"/>
    <n v="0"/>
    <s v="2301 - CONSOLACAO INCORPORAÇÃO"/>
    <s v="2.14.01.19 - Mídia Off"/>
    <n v="18000"/>
    <x v="104"/>
    <s v="CP"/>
    <s v="Pagamento MANEXT PROMOCOES E EVENTOS COMERCIAIS LTDA"/>
    <s v="Pagamento"/>
    <s v="MANEXT PROMOCOES E EVENTOS COMERCIAIS LTDA"/>
    <s v="NFSE.000034"/>
    <n v="-18000"/>
    <n v="0"/>
    <m/>
    <s v="MANEXT PROMOCOES E EVENTOS COMERCIAIS LTDA"/>
    <n v="-18000"/>
    <n v="18000"/>
    <n v="0"/>
    <x v="15"/>
    <x v="0"/>
    <x v="0"/>
    <x v="1"/>
    <s v="2.14.01.19 - Mídia Off"/>
    <x v="9"/>
    <x v="11"/>
    <x v="6"/>
    <s v="MANEXT PROMOCOES E EVENTOS COMERCIAIS LTDA - NFSE.000034"/>
  </r>
  <r>
    <s v="Jardins"/>
    <x v="104"/>
    <s v="Itaú"/>
    <x v="3"/>
    <m/>
    <s v="2 - SPE's"/>
    <s v="01/01/2023 até 31/05/2024"/>
    <s v="23 - NETCORP CONSOLACAO INCORPORACAO E EMPREENDIMENTO IMOBILIARIO SPE LTDA"/>
    <s v="51562-2 - CONSOLACAO ITAU"/>
    <n v="0"/>
    <s v="2301 - CONSOLACAO INCORPORAÇÃO"/>
    <s v="2.01.01.11 - IPTU Novos Terrenos"/>
    <n v="40738.35"/>
    <x v="104"/>
    <s v="CP"/>
    <s v="Pagamento PREFEITURA DA CIDADE DE SÃO PAULO - DAMSP"/>
    <s v="Pagamento"/>
    <s v="PREFEITURA DA CIDADE DE SÃO PAULO - DAMSP"/>
    <s v="DAM.01008300179"/>
    <n v="-40738.35"/>
    <n v="0"/>
    <m/>
    <s v="PREFEITURA DA CIDADE DE SÃO PAULO - DAMSP"/>
    <n v="-40738.35"/>
    <n v="40738.35"/>
    <n v="0"/>
    <x v="15"/>
    <x v="0"/>
    <x v="0"/>
    <x v="1"/>
    <s v="2.01.01.11 - IPTU Novos Terrenos"/>
    <x v="13"/>
    <x v="13"/>
    <x v="4"/>
    <s v="PREFEITURA DA CIDADE DE SÃO PAULO - DAMSP - DAM.01008300179"/>
  </r>
  <r>
    <s v="Jardins"/>
    <x v="104"/>
    <s v="Itaú"/>
    <x v="3"/>
    <m/>
    <s v="2 - SPE's"/>
    <s v="01/01/2023 até 31/05/2024"/>
    <s v="23 - NETCORP CONSOLACAO INCORPORACAO E EMPREENDIMENTO IMOBILIARIO SPE LTDA"/>
    <s v="51562-2 - CONSOLACAO ITAU"/>
    <n v="0"/>
    <s v="2301 - CONSOLACAO INCORPORAÇÃO"/>
    <s v="1.03.01.01 - Receita de Aplicações Financeiras"/>
    <n v="116.54"/>
    <x v="104"/>
    <s v="BC"/>
    <s v="REND PAGO APLIC AUT MAIS"/>
    <s v="Extrato Bancário"/>
    <s v="REND PAGO APLIC AUT MAIS"/>
    <m/>
    <n v="0"/>
    <n v="116.54"/>
    <m/>
    <s v="REND PAGO APLIC AUT MAIS"/>
    <n v="116.54"/>
    <n v="116.54"/>
    <n v="0"/>
    <x v="15"/>
    <x v="0"/>
    <x v="0"/>
    <x v="1"/>
    <s v="1.03.01.01 - Receita de Aplicações Financeiras"/>
    <x v="0"/>
    <x v="14"/>
    <x v="8"/>
    <s v="REND PAGO APLIC AUT MAIS - "/>
  </r>
  <r>
    <s v="Jardins"/>
    <x v="104"/>
    <s v="Itaú"/>
    <x v="3"/>
    <m/>
    <s v="2 - SPE's"/>
    <s v="01/01/2023 até 31/05/2024"/>
    <s v="23 - NETCORP CONSOLACAO INCORPORACAO E EMPREENDIMENTO IMOBILIARIO SPE LTDA"/>
    <s v="51562-2 - CONSOLACAO ITAU"/>
    <n v="0"/>
    <s v="2301 - CONSOLACAO INCORPORAÇÃO"/>
    <s v="2.09.02.01 - Recolhimento de IRRF - Terceiros"/>
    <n v="2077.7800000000002"/>
    <x v="104"/>
    <s v="CP"/>
    <s v="Pagamento Secretaria de Fazenda Federal"/>
    <s v="Pagamento"/>
    <s v="Secretaria de Fazenda Federal"/>
    <s v="DARF.000175"/>
    <n v="-2077.7800000000002"/>
    <n v="0"/>
    <m/>
    <s v="Secretaria de Fazenda Federal"/>
    <n v="-2077.7800000000002"/>
    <n v="2077.7800000000002"/>
    <n v="0"/>
    <x v="15"/>
    <x v="0"/>
    <x v="0"/>
    <x v="1"/>
    <s v="2.09.02.01 - Recolhimento de IRRF - Terceiros"/>
    <x v="16"/>
    <x v="3"/>
    <x v="3"/>
    <s v="Secretaria de Fazenda Federal - DARF.000175"/>
  </r>
  <r>
    <s v="Jardins"/>
    <x v="104"/>
    <s v="Itaú"/>
    <x v="3"/>
    <m/>
    <s v="2 - SPE's"/>
    <s v="01/01/2023 até 31/05/2024"/>
    <s v="23 - NETCORP CONSOLACAO INCORPORACAO E EMPREENDIMENTO IMOBILIARIO SPE LTDA"/>
    <s v="51562-2 - CONSOLACAO ITAU"/>
    <n v="0"/>
    <s v="2301 - CONSOLACAO INCORPORAÇÃO"/>
    <s v="2.09.02.04 - Recolhimento de PIS/Cofins/CSLL - Terceiros"/>
    <n v="6441.13"/>
    <x v="104"/>
    <s v="CP"/>
    <s v="Pagamento Secretaria de Fazenda Federal"/>
    <s v="Pagamento"/>
    <s v="Secretaria de Fazenda Federal"/>
    <s v="DARF.000175"/>
    <n v="-6441.13"/>
    <n v="0"/>
    <m/>
    <s v="Secretaria de Fazenda Federal"/>
    <n v="-6441.13"/>
    <n v="6441.13"/>
    <n v="0"/>
    <x v="15"/>
    <x v="0"/>
    <x v="0"/>
    <x v="1"/>
    <s v="2.09.02.04 - Recolhimento de PIS/Cofins/CSLL - Terceiros"/>
    <x v="16"/>
    <x v="3"/>
    <x v="3"/>
    <s v="Secretaria de Fazenda Federal - DARF.000175"/>
  </r>
  <r>
    <s v="Jardins"/>
    <x v="104"/>
    <s v="Itaú"/>
    <x v="3"/>
    <m/>
    <s v="2 - SPE's"/>
    <s v="01/01/2023 até 31/05/2024"/>
    <s v="23 - NETCORP CONSOLACAO INCORPORACAO E EMPREENDIMENTO IMOBILIARIO SPE LTDA"/>
    <s v="51562-2 - CONSOLACAO ITAU"/>
    <n v="0"/>
    <s v="2301 - CONSOLACAO INCORPORAÇÃO"/>
    <s v="2.09.02.01 - Recolhimento de IRRF - Terceiros"/>
    <n v="175.5"/>
    <x v="104"/>
    <s v="CP"/>
    <s v="Pagamento Secretaria de Fazenda Federal"/>
    <s v="Pagamento"/>
    <s v="Secretaria de Fazenda Federal"/>
    <s v="DARF.000323"/>
    <n v="-175.5"/>
    <n v="0"/>
    <m/>
    <s v="Secretaria de Fazenda Federal"/>
    <n v="-175.5"/>
    <n v="175.5"/>
    <n v="0"/>
    <x v="15"/>
    <x v="0"/>
    <x v="0"/>
    <x v="1"/>
    <s v="2.09.02.01 - Recolhimento de IRRF - Terceiros"/>
    <x v="16"/>
    <x v="3"/>
    <x v="3"/>
    <s v="Secretaria de Fazenda Federal - DARF.000323"/>
  </r>
  <r>
    <s v="Jardins"/>
    <x v="104"/>
    <s v="Itaú"/>
    <x v="3"/>
    <m/>
    <s v="2 - SPE's"/>
    <s v="01/01/2023 até 31/05/2024"/>
    <s v="23 - NETCORP CONSOLACAO INCORPORACAO E EMPREENDIMENTO IMOBILIARIO SPE LTDA"/>
    <s v="51562-2 - CONSOLACAO ITAU"/>
    <n v="0"/>
    <s v="2301 - CONSOLACAO INCORPORAÇÃO"/>
    <s v="2.09.02.04 - Recolhimento de PIS/Cofins/CSLL - Terceiros"/>
    <n v="544.04999999999995"/>
    <x v="104"/>
    <s v="CP"/>
    <s v="Pagamento Secretaria de Fazenda Federal"/>
    <s v="Pagamento"/>
    <s v="Secretaria de Fazenda Federal"/>
    <s v="DARF.000323"/>
    <n v="-544.04999999999995"/>
    <n v="0"/>
    <m/>
    <s v="Secretaria de Fazenda Federal"/>
    <n v="-544.04999999999995"/>
    <n v="544.04999999999995"/>
    <n v="0"/>
    <x v="15"/>
    <x v="0"/>
    <x v="0"/>
    <x v="1"/>
    <s v="2.09.02.04 - Recolhimento de PIS/Cofins/CSLL - Terceiros"/>
    <x v="16"/>
    <x v="3"/>
    <x v="3"/>
    <s v="Secretaria de Fazenda Federal - DARF.000323"/>
  </r>
  <r>
    <s v="Jardins"/>
    <x v="104"/>
    <s v="Itaú"/>
    <x v="3"/>
    <m/>
    <s v="2 - SPE's"/>
    <s v="01/01/2023 até 31/05/2024"/>
    <s v="23 - NETCORP CONSOLACAO INCORPORACAO E EMPREENDIMENTO IMOBILIARIO SPE LTDA"/>
    <s v="51562-2 - CONSOLACAO ITAU"/>
    <n v="0"/>
    <s v="2301 - CONSOLACAO INCORPORAÇÃO"/>
    <s v="2.09.02.01 - Recolhimento de IRRF - Terceiros"/>
    <n v="150"/>
    <x v="104"/>
    <s v="CP"/>
    <s v="Pagamento Secretaria de Fazenda Federal"/>
    <s v="Pagamento"/>
    <s v="Secretaria de Fazenda Federal"/>
    <s v="DARF.001873"/>
    <n v="-150"/>
    <n v="0"/>
    <m/>
    <s v="Secretaria de Fazenda Federal"/>
    <n v="-150"/>
    <n v="150"/>
    <n v="0"/>
    <x v="15"/>
    <x v="0"/>
    <x v="0"/>
    <x v="1"/>
    <s v="2.09.02.01 - Recolhimento de IRRF - Terceiros"/>
    <x v="16"/>
    <x v="3"/>
    <x v="3"/>
    <s v="Secretaria de Fazenda Federal - DARF.001873"/>
  </r>
  <r>
    <s v="Jardins"/>
    <x v="104"/>
    <s v="Itaú"/>
    <x v="3"/>
    <m/>
    <s v="2 - SPE's"/>
    <s v="01/01/2023 até 31/05/2024"/>
    <s v="23 - NETCORP CONSOLACAO INCORPORACAO E EMPREENDIMENTO IMOBILIARIO SPE LTDA"/>
    <s v="51562-2 - CONSOLACAO ITAU"/>
    <n v="0"/>
    <s v="2301 - CONSOLACAO INCORPORAÇÃO"/>
    <s v="2.09.02.04 - Recolhimento de PIS/Cofins/CSLL - Terceiros"/>
    <n v="465"/>
    <x v="104"/>
    <s v="CP"/>
    <s v="Pagamento Secretaria de Fazenda Federal"/>
    <s v="Pagamento"/>
    <s v="Secretaria de Fazenda Federal"/>
    <s v="DARF.001873"/>
    <n v="-465"/>
    <n v="0"/>
    <m/>
    <s v="Secretaria de Fazenda Federal"/>
    <n v="-465"/>
    <n v="465"/>
    <n v="0"/>
    <x v="15"/>
    <x v="0"/>
    <x v="0"/>
    <x v="1"/>
    <s v="2.09.02.04 - Recolhimento de PIS/Cofins/CSLL - Terceiros"/>
    <x v="16"/>
    <x v="3"/>
    <x v="3"/>
    <s v="Secretaria de Fazenda Federal - DARF.001873"/>
  </r>
  <r>
    <s v="Jardins"/>
    <x v="104"/>
    <s v="Itaú"/>
    <x v="3"/>
    <m/>
    <s v="2 - SPE's"/>
    <s v="01/01/2023 até 31/05/2024"/>
    <s v="23 - NETCORP CONSOLACAO INCORPORACAO E EMPREENDIMENTO IMOBILIARIO SPE LTDA"/>
    <s v="51562-2 - CONSOLACAO ITAU"/>
    <n v="0"/>
    <s v="2301 - CONSOLACAO INCORPORAÇÃO"/>
    <s v="2.09.02.01 - Recolhimento de IRRF - Terceiros"/>
    <n v="112.5"/>
    <x v="104"/>
    <s v="CP"/>
    <s v="Pagamento Secretaria de Fazenda Federal"/>
    <s v="Pagamento"/>
    <s v="Secretaria de Fazenda Federal"/>
    <s v="DARF.001926"/>
    <n v="-112.5"/>
    <n v="0"/>
    <m/>
    <s v="Secretaria de Fazenda Federal"/>
    <n v="-112.5"/>
    <n v="112.5"/>
    <n v="0"/>
    <x v="15"/>
    <x v="0"/>
    <x v="0"/>
    <x v="1"/>
    <s v="2.09.02.01 - Recolhimento de IRRF - Terceiros"/>
    <x v="16"/>
    <x v="3"/>
    <x v="3"/>
    <s v="Secretaria de Fazenda Federal - DARF.001926"/>
  </r>
  <r>
    <s v="Jardins"/>
    <x v="104"/>
    <s v="Itaú"/>
    <x v="3"/>
    <m/>
    <s v="2 - SPE's"/>
    <s v="01/01/2023 até 31/05/2024"/>
    <s v="23 - NETCORP CONSOLACAO INCORPORACAO E EMPREENDIMENTO IMOBILIARIO SPE LTDA"/>
    <s v="51562-2 - CONSOLACAO ITAU"/>
    <n v="0"/>
    <s v="2301 - CONSOLACAO INCORPORAÇÃO"/>
    <s v="2.09.02.04 - Recolhimento de PIS/Cofins/CSLL - Terceiros"/>
    <n v="348.75"/>
    <x v="104"/>
    <s v="CP"/>
    <s v="Pagamento Secretaria de Fazenda Federal"/>
    <s v="Pagamento"/>
    <s v="Secretaria de Fazenda Federal"/>
    <s v="DARF.001926"/>
    <n v="-348.75"/>
    <n v="0"/>
    <m/>
    <s v="Secretaria de Fazenda Federal"/>
    <n v="-348.75"/>
    <n v="348.75"/>
    <n v="0"/>
    <x v="15"/>
    <x v="0"/>
    <x v="0"/>
    <x v="1"/>
    <s v="2.09.02.04 - Recolhimento de PIS/Cofins/CSLL - Terceiros"/>
    <x v="16"/>
    <x v="3"/>
    <x v="3"/>
    <s v="Secretaria de Fazenda Federal - DARF.001926"/>
  </r>
  <r>
    <s v="Jardins"/>
    <x v="104"/>
    <s v="Itaú"/>
    <x v="3"/>
    <m/>
    <s v="2 - SPE's"/>
    <s v="01/01/2023 até 31/05/2024"/>
    <s v="23 - NETCORP CONSOLACAO INCORPORACAO E EMPREENDIMENTO IMOBILIARIO SPE LTDA"/>
    <s v="51562-2 - CONSOLACAO ITAU"/>
    <n v="0"/>
    <s v="2301 - CONSOLACAO INCORPORAÇÃO"/>
    <s v="2.09.02.01 - Recolhimento de IRRF - Terceiros"/>
    <n v="31.5"/>
    <x v="104"/>
    <s v="CP"/>
    <s v="Pagamento Secretaria de Fazenda Federal"/>
    <s v="Pagamento"/>
    <s v="Secretaria de Fazenda Federal"/>
    <s v="DARF.002164"/>
    <n v="-31.5"/>
    <n v="0"/>
    <m/>
    <s v="Secretaria de Fazenda Federal"/>
    <n v="-31.5"/>
    <n v="31.5"/>
    <n v="0"/>
    <x v="15"/>
    <x v="0"/>
    <x v="0"/>
    <x v="1"/>
    <s v="2.09.02.01 - Recolhimento de IRRF - Terceiros"/>
    <x v="16"/>
    <x v="3"/>
    <x v="3"/>
    <s v="Secretaria de Fazenda Federal - DARF.002164"/>
  </r>
  <r>
    <s v="Jardins"/>
    <x v="104"/>
    <s v="Itaú"/>
    <x v="3"/>
    <m/>
    <s v="2 - SPE's"/>
    <s v="01/01/2023 até 31/05/2024"/>
    <s v="23 - NETCORP CONSOLACAO INCORPORACAO E EMPREENDIMENTO IMOBILIARIO SPE LTDA"/>
    <s v="51562-2 - CONSOLACAO ITAU"/>
    <n v="0"/>
    <s v="2301 - CONSOLACAO INCORPORAÇÃO"/>
    <s v="2.09.02.04 - Recolhimento de PIS/Cofins/CSLL - Terceiros"/>
    <n v="97.65"/>
    <x v="104"/>
    <s v="CP"/>
    <s v="Pagamento Secretaria de Fazenda Federal"/>
    <s v="Pagamento"/>
    <s v="Secretaria de Fazenda Federal"/>
    <s v="DARF.002164"/>
    <n v="-97.65"/>
    <n v="0"/>
    <m/>
    <s v="Secretaria de Fazenda Federal"/>
    <n v="-97.65"/>
    <n v="97.65"/>
    <n v="0"/>
    <x v="15"/>
    <x v="0"/>
    <x v="0"/>
    <x v="1"/>
    <s v="2.09.02.04 - Recolhimento de PIS/Cofins/CSLL - Terceiros"/>
    <x v="16"/>
    <x v="3"/>
    <x v="3"/>
    <s v="Secretaria de Fazenda Federal - DARF.002164"/>
  </r>
  <r>
    <s v="Jardins"/>
    <x v="104"/>
    <s v="Itaú"/>
    <x v="3"/>
    <m/>
    <s v="2 - SPE's"/>
    <s v="01/01/2023 até 31/05/2024"/>
    <s v="23 - NETCORP CONSOLACAO INCORPORACAO E EMPREENDIMENTO IMOBILIARIO SPE LTDA"/>
    <s v="51562-2 - CONSOLACAO ITAU"/>
    <n v="0"/>
    <s v="2301 - CONSOLACAO INCORPORAÇÃO"/>
    <s v="2.09.02.01 - Recolhimento de IRRF - Terceiros"/>
    <n v="31.5"/>
    <x v="104"/>
    <s v="CP"/>
    <s v="Pagamento Secretaria de Fazenda Federal"/>
    <s v="Pagamento"/>
    <s v="Secretaria de Fazenda Federal"/>
    <s v="DARF.002182"/>
    <n v="-31.5"/>
    <n v="0"/>
    <m/>
    <s v="Secretaria de Fazenda Federal"/>
    <n v="-31.5"/>
    <n v="31.5"/>
    <n v="0"/>
    <x v="15"/>
    <x v="0"/>
    <x v="0"/>
    <x v="1"/>
    <s v="2.09.02.01 - Recolhimento de IRRF - Terceiros"/>
    <x v="16"/>
    <x v="3"/>
    <x v="3"/>
    <s v="Secretaria de Fazenda Federal - DARF.002182"/>
  </r>
  <r>
    <s v="Jardins"/>
    <x v="104"/>
    <s v="Itaú"/>
    <x v="3"/>
    <m/>
    <s v="2 - SPE's"/>
    <s v="01/01/2023 até 31/05/2024"/>
    <s v="23 - NETCORP CONSOLACAO INCORPORACAO E EMPREENDIMENTO IMOBILIARIO SPE LTDA"/>
    <s v="51562-2 - CONSOLACAO ITAU"/>
    <n v="0"/>
    <s v="2301 - CONSOLACAO INCORPORAÇÃO"/>
    <s v="2.09.02.04 - Recolhimento de PIS/Cofins/CSLL - Terceiros"/>
    <n v="97.65"/>
    <x v="104"/>
    <s v="CP"/>
    <s v="Pagamento Secretaria de Fazenda Federal"/>
    <s v="Pagamento"/>
    <s v="Secretaria de Fazenda Federal"/>
    <s v="DARF.002182"/>
    <n v="-97.65"/>
    <n v="0"/>
    <m/>
    <s v="Secretaria de Fazenda Federal"/>
    <n v="-97.65"/>
    <n v="97.65"/>
    <n v="0"/>
    <x v="15"/>
    <x v="0"/>
    <x v="0"/>
    <x v="1"/>
    <s v="2.09.02.04 - Recolhimento de PIS/Cofins/CSLL - Terceiros"/>
    <x v="16"/>
    <x v="3"/>
    <x v="3"/>
    <s v="Secretaria de Fazenda Federal - DARF.002182"/>
  </r>
  <r>
    <s v="Jardins"/>
    <x v="104"/>
    <s v="Itaú"/>
    <x v="3"/>
    <m/>
    <s v="2 - SPE's"/>
    <s v="01/01/2023 até 31/05/2024"/>
    <s v="23 - NETCORP CONSOLACAO INCORPORACAO E EMPREENDIMENTO IMOBILIARIO SPE LTDA"/>
    <s v="51562-2 - CONSOLACAO ITAU"/>
    <n v="0"/>
    <s v="2301 - CONSOLACAO INCORPORAÇÃO"/>
    <s v="2.09.02.01 - Recolhimento de IRRF - Terceiros"/>
    <n v="1050"/>
    <x v="104"/>
    <s v="CP"/>
    <s v="Pagamento Secretaria de Fazenda Federal"/>
    <s v="Pagamento"/>
    <s v="Secretaria de Fazenda Federal"/>
    <s v="DARF.002224"/>
    <n v="-1050"/>
    <n v="0"/>
    <m/>
    <s v="Secretaria de Fazenda Federal"/>
    <n v="-1050"/>
    <n v="1050"/>
    <n v="0"/>
    <x v="15"/>
    <x v="0"/>
    <x v="0"/>
    <x v="1"/>
    <s v="2.09.02.01 - Recolhimento de IRRF - Terceiros"/>
    <x v="16"/>
    <x v="3"/>
    <x v="3"/>
    <s v="Secretaria de Fazenda Federal - DARF.002224"/>
  </r>
  <r>
    <s v="Jardins"/>
    <x v="104"/>
    <s v="Itaú"/>
    <x v="3"/>
    <m/>
    <s v="2 - SPE's"/>
    <s v="01/01/2023 até 31/05/2024"/>
    <s v="23 - NETCORP CONSOLACAO INCORPORACAO E EMPREENDIMENTO IMOBILIARIO SPE LTDA"/>
    <s v="51562-2 - CONSOLACAO ITAU"/>
    <n v="0"/>
    <s v="2301 - CONSOLACAO INCORPORAÇÃO"/>
    <s v="2.09.02.04 - Recolhimento de PIS/Cofins/CSLL - Terceiros"/>
    <n v="3255"/>
    <x v="104"/>
    <s v="CP"/>
    <s v="Pagamento Secretaria de Fazenda Federal"/>
    <s v="Pagamento"/>
    <s v="Secretaria de Fazenda Federal"/>
    <s v="DARF.002224"/>
    <n v="-3255"/>
    <n v="0"/>
    <m/>
    <s v="Secretaria de Fazenda Federal"/>
    <n v="-3255"/>
    <n v="3255"/>
    <n v="0"/>
    <x v="15"/>
    <x v="0"/>
    <x v="0"/>
    <x v="1"/>
    <s v="2.09.02.04 - Recolhimento de PIS/Cofins/CSLL - Terceiros"/>
    <x v="16"/>
    <x v="3"/>
    <x v="3"/>
    <s v="Secretaria de Fazenda Federal - DARF.002224"/>
  </r>
  <r>
    <s v="Jardins"/>
    <x v="104"/>
    <s v="Itaú"/>
    <x v="3"/>
    <m/>
    <s v="2 - SPE's"/>
    <s v="01/01/2023 até 31/05/2024"/>
    <s v="23 - NETCORP CONSOLACAO INCORPORACAO E EMPREENDIMENTO IMOBILIARIO SPE LTDA"/>
    <s v="51562-2 - CONSOLACAO ITAU"/>
    <n v="0"/>
    <s v="2301 - CONSOLACAO INCORPORAÇÃO"/>
    <s v="2.09.02.04 - Recolhimento de PIS/Cofins/CSLL - Terceiros"/>
    <n v="93"/>
    <x v="104"/>
    <s v="CP"/>
    <s v="Pagamento Secretaria de Fazenda Federal"/>
    <s v="Pagamento"/>
    <s v="Secretaria de Fazenda Federal"/>
    <s v="DARF.002915"/>
    <n v="-93"/>
    <n v="0"/>
    <m/>
    <s v="Secretaria de Fazenda Federal"/>
    <n v="-93"/>
    <n v="93"/>
    <n v="0"/>
    <x v="15"/>
    <x v="0"/>
    <x v="0"/>
    <x v="1"/>
    <s v="2.09.02.04 - Recolhimento de PIS/Cofins/CSLL - Terceiros"/>
    <x v="16"/>
    <x v="3"/>
    <x v="3"/>
    <s v="Secretaria de Fazenda Federal - DARF.002915"/>
  </r>
  <r>
    <s v="Jardins"/>
    <x v="104"/>
    <s v="Itaú"/>
    <x v="3"/>
    <m/>
    <s v="2 - SPE's"/>
    <s v="01/01/2023 até 31/05/2024"/>
    <s v="23 - NETCORP CONSOLACAO INCORPORACAO E EMPREENDIMENTO IMOBILIARIO SPE LTDA"/>
    <s v="51562-2 - CONSOLACAO ITAU"/>
    <n v="0"/>
    <s v="2301 - CONSOLACAO INCORPORAÇÃO"/>
    <s v="2.09.02.01 - Recolhimento de IRRF - Terceiros"/>
    <n v="15"/>
    <x v="104"/>
    <s v="CP"/>
    <s v="Pagamento Secretaria de Fazenda Federal"/>
    <s v="Pagamento"/>
    <s v="Secretaria de Fazenda Federal"/>
    <s v="DARF.004473"/>
    <n v="-15"/>
    <n v="0"/>
    <m/>
    <s v="Secretaria de Fazenda Federal"/>
    <n v="-15"/>
    <n v="15"/>
    <n v="0"/>
    <x v="15"/>
    <x v="0"/>
    <x v="0"/>
    <x v="1"/>
    <s v="2.09.02.01 - Recolhimento de IRRF - Terceiros"/>
    <x v="16"/>
    <x v="3"/>
    <x v="3"/>
    <s v="Secretaria de Fazenda Federal - DARF.004473"/>
  </r>
  <r>
    <s v="Jardins"/>
    <x v="104"/>
    <s v="Itaú"/>
    <x v="3"/>
    <m/>
    <s v="2 - SPE's"/>
    <s v="01/01/2023 até 31/05/2024"/>
    <s v="23 - NETCORP CONSOLACAO INCORPORACAO E EMPREENDIMENTO IMOBILIARIO SPE LTDA"/>
    <s v="51562-2 - CONSOLACAO ITAU"/>
    <n v="0"/>
    <s v="2301 - CONSOLACAO INCORPORAÇÃO"/>
    <s v="2.09.02.04 - Recolhimento de PIS/Cofins/CSLL - Terceiros"/>
    <n v="46.5"/>
    <x v="104"/>
    <s v="CP"/>
    <s v="Pagamento Secretaria de Fazenda Federal"/>
    <s v="Pagamento"/>
    <s v="Secretaria de Fazenda Federal"/>
    <s v="DARF.004473"/>
    <n v="-46.5"/>
    <n v="0"/>
    <m/>
    <s v="Secretaria de Fazenda Federal"/>
    <n v="-46.5"/>
    <n v="46.5"/>
    <n v="0"/>
    <x v="15"/>
    <x v="0"/>
    <x v="0"/>
    <x v="1"/>
    <s v="2.09.02.04 - Recolhimento de PIS/Cofins/CSLL - Terceiros"/>
    <x v="16"/>
    <x v="3"/>
    <x v="3"/>
    <s v="Secretaria de Fazenda Federal - DARF.004473"/>
  </r>
  <r>
    <s v="Jardins"/>
    <x v="104"/>
    <s v="Itaú"/>
    <x v="3"/>
    <m/>
    <s v="2 - SPE's"/>
    <s v="01/01/2023 até 31/05/2024"/>
    <s v="23 - NETCORP CONSOLACAO INCORPORACAO E EMPREENDIMENTO IMOBILIARIO SPE LTDA"/>
    <s v="51562-2 - CONSOLACAO ITAU"/>
    <n v="0"/>
    <s v="2301 - CONSOLACAO INCORPORAÇÃO"/>
    <s v="2.09.02.01 - Recolhimento de IRRF - Terceiros"/>
    <n v="112.5"/>
    <x v="104"/>
    <s v="CP"/>
    <s v="Pagamento Secretaria de Fazenda Federal"/>
    <s v="Pagamento"/>
    <s v="Secretaria de Fazenda Federal"/>
    <s v="DARF.007846"/>
    <n v="-112.5"/>
    <n v="0"/>
    <m/>
    <s v="Secretaria de Fazenda Federal"/>
    <n v="-112.5"/>
    <n v="112.5"/>
    <n v="0"/>
    <x v="15"/>
    <x v="0"/>
    <x v="0"/>
    <x v="1"/>
    <s v="2.09.02.01 - Recolhimento de IRRF - Terceiros"/>
    <x v="16"/>
    <x v="3"/>
    <x v="3"/>
    <s v="Secretaria de Fazenda Federal - DARF.007846"/>
  </r>
  <r>
    <s v="Jardins"/>
    <x v="104"/>
    <s v="Itaú Centralizadora"/>
    <x v="2"/>
    <s v="não"/>
    <s v="2  SPE's"/>
    <s v="01/02/2024 até 31/05/2024"/>
    <s v="COMPANHIA PROV DE SECURITIZACA"/>
    <s v="18593-7 - Centralizadora"/>
    <n v="0"/>
    <m/>
    <s v="-"/>
    <n v="5400.73"/>
    <x v="104"/>
    <m/>
    <s v="RESGATE CDB"/>
    <s v="Extrato Bancário"/>
    <s v="RESGATE CDB"/>
    <m/>
    <n v="0"/>
    <n v="5400.73"/>
    <m/>
    <s v="RESGATE CDB"/>
    <n v="5400.73"/>
    <n v="5400.73"/>
    <n v="0"/>
    <x v="15"/>
    <x v="0"/>
    <x v="0"/>
    <x v="1"/>
    <s v="-"/>
    <x v="0"/>
    <x v="15"/>
    <x v="9"/>
    <s v="RESGATE CDB - "/>
  </r>
  <r>
    <s v="Jardins"/>
    <x v="105"/>
    <s v="Itaú Centralizadora"/>
    <x v="2"/>
    <s v="não"/>
    <s v="2  SPE's"/>
    <s v="01/02/2024 até 31/05/2024"/>
    <s v="COMPANHIA PROV DE SECURITIZACA"/>
    <s v="18593-7 - Centralizadora"/>
    <n v="0"/>
    <m/>
    <s v="-"/>
    <n v="313357.06"/>
    <x v="105"/>
    <m/>
    <s v="SISPAG TRANSF TITULARID"/>
    <s v="Extrato Bancário"/>
    <s v="SISPAG TRANSF TITULARID"/>
    <m/>
    <n v="-313357.06"/>
    <n v="0"/>
    <m/>
    <s v="SISPAG TRANSF TITULARID"/>
    <n v="-313357.06"/>
    <n v="313357.06"/>
    <n v="0"/>
    <x v="15"/>
    <x v="0"/>
    <x v="0"/>
    <x v="1"/>
    <s v="-"/>
    <x v="0"/>
    <x v="18"/>
    <x v="11"/>
    <s v="SISPAG TRANSF TITULARID - "/>
  </r>
  <r>
    <s v="Jardins"/>
    <x v="105"/>
    <s v="Itaú Centralizadora"/>
    <x v="2"/>
    <s v="não"/>
    <s v="2  SPE's"/>
    <s v="01/02/2024 até 31/05/2024"/>
    <s v="COMPANHIA PROV DE SECURITIZACA"/>
    <s v="18593-7 - Centralizadora"/>
    <n v="0"/>
    <m/>
    <s v="-"/>
    <n v="27670.17"/>
    <x v="105"/>
    <m/>
    <s v="SISPAG FORNECEDORES TED"/>
    <s v="Extrato Bancário"/>
    <s v="SISPAG FORNECEDORES TED"/>
    <m/>
    <n v="-27670.17"/>
    <n v="0"/>
    <m/>
    <s v="SISPAG FORNECEDORES TED"/>
    <n v="-27670.17"/>
    <n v="27670.17"/>
    <n v="0"/>
    <x v="15"/>
    <x v="0"/>
    <x v="0"/>
    <x v="1"/>
    <s v="-"/>
    <x v="0"/>
    <x v="18"/>
    <x v="11"/>
    <s v="SISPAG FORNECEDORES TED - "/>
  </r>
  <r>
    <s v="Jardins"/>
    <x v="105"/>
    <s v="Itaú Centralizadora"/>
    <x v="2"/>
    <s v="não"/>
    <s v="2  SPE's"/>
    <s v="01/02/2024 até 31/05/2024"/>
    <s v="COMPANHIA PROV DE SECURITIZACA"/>
    <s v="18593-7 - Centralizadora"/>
    <n v="0"/>
    <m/>
    <s v="-"/>
    <n v="0.9"/>
    <x v="105"/>
    <m/>
    <s v="TAR C/C SISPAG"/>
    <s v="Extrato Bancário"/>
    <s v="TAR C/C SISPAG"/>
    <m/>
    <n v="-0.9"/>
    <n v="0"/>
    <m/>
    <s v="TAR C/C SISPAG"/>
    <n v="-0.9"/>
    <n v="0.9"/>
    <n v="0"/>
    <x v="15"/>
    <x v="0"/>
    <x v="0"/>
    <x v="1"/>
    <s v="-"/>
    <x v="0"/>
    <x v="8"/>
    <x v="2"/>
    <s v="TAR C/C SISPAG - "/>
  </r>
  <r>
    <s v="Jardins"/>
    <x v="105"/>
    <s v="Itaú Centralizadora"/>
    <x v="2"/>
    <s v="não"/>
    <s v="2  SPE's"/>
    <s v="01/02/2024 até 31/05/2024"/>
    <s v="COMPANHIA PROV DE SECURITIZACA"/>
    <s v="18593-7 - Centralizadora"/>
    <n v="0"/>
    <m/>
    <s v="-"/>
    <n v="2"/>
    <x v="105"/>
    <m/>
    <s v="TAR TED SISPAG"/>
    <s v="Extrato Bancário"/>
    <s v="TAR TED SISPAG"/>
    <m/>
    <n v="-2"/>
    <n v="0"/>
    <m/>
    <s v="TAR TED SISPAG"/>
    <n v="-2"/>
    <n v="2"/>
    <n v="0"/>
    <x v="15"/>
    <x v="0"/>
    <x v="0"/>
    <x v="1"/>
    <s v="-"/>
    <x v="0"/>
    <x v="8"/>
    <x v="2"/>
    <s v="TAR TED SISPAG - "/>
  </r>
  <r>
    <s v="Jardins"/>
    <x v="105"/>
    <s v="Itaú Centralizadora"/>
    <x v="2"/>
    <s v="não"/>
    <s v="2  SPE's"/>
    <s v="01/02/2024 até 31/05/2024"/>
    <s v="COMPANHIA PROV DE SECURITIZACA"/>
    <s v="18593-7 - Centralizadora"/>
    <n v="0"/>
    <m/>
    <s v="-"/>
    <n v="28.25"/>
    <x v="105"/>
    <m/>
    <s v="REND PAGO APLIC AUT MAIS"/>
    <s v="Extrato Bancário"/>
    <s v="REND PAGO APLIC AUT MAIS"/>
    <m/>
    <n v="0"/>
    <n v="28.25"/>
    <m/>
    <s v="REND PAGO APLIC AUT MAIS"/>
    <n v="28.25"/>
    <n v="28.25"/>
    <n v="0"/>
    <x v="15"/>
    <x v="0"/>
    <x v="0"/>
    <x v="1"/>
    <s v="-"/>
    <x v="0"/>
    <x v="14"/>
    <x v="8"/>
    <s v="REND PAGO APLIC AUT MAIS - "/>
  </r>
  <r>
    <s v="Jardins"/>
    <x v="106"/>
    <s v="Itaú"/>
    <x v="3"/>
    <m/>
    <s v="2 - SPE's"/>
    <s v="01/01/2023 até 31/05/2024"/>
    <s v="23 - NETCORP CONSOLACAO INCORPORACAO E EMPREENDIMENTO IMOBILIARIO SPE LTDA"/>
    <s v="51562-2 - CONSOLACAO ITAU"/>
    <n v="0"/>
    <s v="2301 - CONSOLACAO INCORPORAÇÃO"/>
    <s v="2.14.01.18 - Mídia On"/>
    <n v="4422"/>
    <x v="106"/>
    <s v="CP"/>
    <s v="Pagamento FACEBOOK SERVICOS ONLINE DO BRASIL LTDA."/>
    <s v="Pagamento"/>
    <s v="FACEBOOK SERVICOS ONLINE DO BRASIL LTDA."/>
    <s v="FAT.62070503"/>
    <n v="-4422"/>
    <n v="0"/>
    <m/>
    <s v="FACEBOOK SERVICOS ONLINE DO BRASIL LTDA."/>
    <n v="-4422"/>
    <n v="4422"/>
    <n v="0"/>
    <x v="15"/>
    <x v="0"/>
    <x v="0"/>
    <x v="1"/>
    <s v="2.14.01.18 - Mídia On"/>
    <x v="19"/>
    <x v="11"/>
    <x v="6"/>
    <s v="FACEBOOK SERVICOS ONLINE DO BRASIL LTDA. - FAT.62070503"/>
  </r>
  <r>
    <s v="Jardins"/>
    <x v="106"/>
    <s v="Itaú"/>
    <x v="3"/>
    <m/>
    <s v="2 - SPE's"/>
    <s v="01/01/2023 até 31/05/2024"/>
    <s v="23 - NETCORP CONSOLACAO INCORPORACAO E EMPREENDIMENTO IMOBILIARIO SPE LTDA"/>
    <s v="51562-2 - CONSOLACAO ITAU"/>
    <n v="0"/>
    <s v="2301 - CONSOLACAO INCORPORAÇÃO"/>
    <s v="1.03.01.01 - Receita de Aplicações Financeiras"/>
    <n v="4422"/>
    <x v="106"/>
    <s v="BC"/>
    <s v="REND PAGO APLIC AUT MAIS"/>
    <s v="Extrato Bancário"/>
    <s v="REND PAGO APLIC AUT MAIS"/>
    <m/>
    <n v="0"/>
    <n v="7.38"/>
    <m/>
    <s v="REND PAGO APLIC AUT MAIS"/>
    <n v="7.38"/>
    <n v="7.38"/>
    <n v="0"/>
    <x v="15"/>
    <x v="0"/>
    <x v="0"/>
    <x v="1"/>
    <s v="1.03.01.01 - Receita de Aplicações Financeiras"/>
    <x v="0"/>
    <x v="14"/>
    <x v="8"/>
    <s v="REND PAGO APLIC AUT MAIS - "/>
  </r>
  <r>
    <s v="Jardins"/>
    <x v="106"/>
    <s v="Itaú Centralizadora"/>
    <x v="2"/>
    <s v="não"/>
    <s v="2  SPE's"/>
    <s v="01/02/2024 até 31/05/2024"/>
    <s v="COMPANHIA PROV DE SECURITIZACA"/>
    <s v="18593-7 - Centralizadora"/>
    <n v="0"/>
    <m/>
    <s v="-"/>
    <n v="16151.52"/>
    <x v="106"/>
    <m/>
    <s v="SISPAG TRANSF TITULARID"/>
    <s v="Extrato Bancário"/>
    <s v="SISPAG TRANSF TITULARID"/>
    <m/>
    <n v="-16151.52"/>
    <n v="0"/>
    <m/>
    <s v="SISPAG TRANSF TITULARID"/>
    <n v="-16151.52"/>
    <n v="16151.52"/>
    <n v="0"/>
    <x v="15"/>
    <x v="0"/>
    <x v="0"/>
    <x v="1"/>
    <s v="-"/>
    <x v="0"/>
    <x v="18"/>
    <x v="11"/>
    <s v="SISPAG TRANSF TITULARID - "/>
  </r>
  <r>
    <s v="Jardins"/>
    <x v="106"/>
    <s v="Itaú Centralizadora"/>
    <x v="2"/>
    <s v="não"/>
    <s v="2  SPE's"/>
    <s v="01/02/2024 até 31/05/2024"/>
    <s v="COMPANHIA PROV DE SECURITIZACA"/>
    <s v="18593-7 - Centralizadora"/>
    <n v="0"/>
    <m/>
    <s v="-"/>
    <n v="0.9"/>
    <x v="106"/>
    <m/>
    <s v="TAR C/C SISPAG"/>
    <s v="Extrato Bancário"/>
    <s v="TAR C/C SISPAG"/>
    <m/>
    <n v="-0.9"/>
    <n v="0"/>
    <m/>
    <s v="TAR C/C SISPAG"/>
    <n v="-0.9"/>
    <n v="0.9"/>
    <n v="0"/>
    <x v="15"/>
    <x v="0"/>
    <x v="0"/>
    <x v="1"/>
    <s v="-"/>
    <x v="0"/>
    <x v="8"/>
    <x v="2"/>
    <s v="TAR C/C SISPAG - "/>
  </r>
  <r>
    <s v="Jardins"/>
    <x v="106"/>
    <s v="Itaú Centralizadora"/>
    <x v="2"/>
    <s v="não"/>
    <s v="2  SPE's"/>
    <s v="01/02/2024 até 31/05/2024"/>
    <s v="COMPANHIA PROV DE SECURITIZACA"/>
    <s v="18593-7 - Centralizadora"/>
    <n v="0"/>
    <m/>
    <s v="-"/>
    <n v="16152.25"/>
    <x v="106"/>
    <m/>
    <s v="RESGATE CDB"/>
    <s v="Extrato Bancário"/>
    <s v="RESGATE CDB"/>
    <m/>
    <n v="0"/>
    <n v="16152.25"/>
    <m/>
    <s v="RESGATE CDB"/>
    <n v="16152.25"/>
    <n v="16152.25"/>
    <n v="0"/>
    <x v="15"/>
    <x v="0"/>
    <x v="0"/>
    <x v="1"/>
    <s v="-"/>
    <x v="0"/>
    <x v="15"/>
    <x v="9"/>
    <s v="RESGATE CDB - "/>
  </r>
  <r>
    <s v="Jardins"/>
    <x v="106"/>
    <s v="Itaú Centralizadora"/>
    <x v="2"/>
    <s v="não"/>
    <s v="2  SPE's"/>
    <s v="01/02/2024 até 31/05/2024"/>
    <s v="COMPANHIA PROV DE SECURITIZACA"/>
    <s v="18593-7 - Centralizadora"/>
    <n v="0"/>
    <m/>
    <s v="-"/>
    <n v="100994.4"/>
    <x v="106"/>
    <m/>
    <s v="CERT RECEBIVEIS IMOBIL"/>
    <s v="Extrato Bancário"/>
    <s v="CERT RECEBIVEIS IMOBIL"/>
    <m/>
    <n v="0"/>
    <n v="100994.4"/>
    <m/>
    <s v="CERT RECEBIVEIS IMOBIL"/>
    <n v="100994.4"/>
    <n v="100994.4"/>
    <n v="0"/>
    <x v="15"/>
    <x v="0"/>
    <x v="0"/>
    <x v="1"/>
    <s v="-"/>
    <x v="0"/>
    <x v="16"/>
    <x v="10"/>
    <s v="CERT RECEBIVEIS IMOBIL - "/>
  </r>
  <r>
    <s v="N/A"/>
    <x v="107"/>
    <s v="N/A"/>
    <x v="4"/>
    <m/>
    <s v="2 - SPE's"/>
    <s v="01/01/2023 até 31/05/2024"/>
    <s v="23 - NETCORP CONSOLACAO INCORPORACAO E EMPREENDIMENTO IMOBILIARIO SPE LTDA"/>
    <s v="não"/>
    <n v="0"/>
    <s v="2301 - CONSOLACAO INCORPORAÇÃO"/>
    <s v="2.14.01.10 - Produção de material Comunicação Visual Terreno/PD"/>
    <n v="700"/>
    <x v="107"/>
    <s v="CP"/>
    <s v="Pagamento FRANQUE DELMO ELOIA 02360154435"/>
    <s v="Pagamento"/>
    <s v="FRANQUE DELMO ELOIA 02360154435"/>
    <s v="ADT.000034"/>
    <n v="-700"/>
    <n v="0"/>
    <m/>
    <s v="FRANQUE DELMO ELOIA 02360154435"/>
    <n v="-700"/>
    <n v="700"/>
    <n v="0"/>
    <x v="15"/>
    <x v="0"/>
    <x v="0"/>
    <x v="1"/>
    <s v="2.14.01.10 - Produção de material Comunicação Visual Terreno/PD"/>
    <x v="12"/>
    <x v="11"/>
    <x v="6"/>
    <s v="FRANQUE DELMO ELOIA 02360154435 - ADT.000034"/>
  </r>
  <r>
    <s v="N/A"/>
    <x v="107"/>
    <s v="N/A"/>
    <x v="4"/>
    <m/>
    <s v="2 - SPE's"/>
    <s v="01/01/2023 até 31/05/2024"/>
    <s v="23 - NETCORP CONSOLACAO INCORPORACAO E EMPREENDIMENTO IMOBILIARIO SPE LTDA"/>
    <s v="não"/>
    <n v="0"/>
    <s v="2301 - CONSOLACAO INCORPORAÇÃO"/>
    <s v="2.01.01.11 - IPTU Novos Terrenos"/>
    <n v="2287.19"/>
    <x v="107"/>
    <s v="CP"/>
    <s v="Pagamento PREFEITURA DA CIDADE DE SÃO PAULO - DAMSP"/>
    <s v="Pagamento"/>
    <s v="PREFEITURA DA CIDADE DE SÃO PAULO - DAMSP"/>
    <s v="DAM.AL ITU 1478"/>
    <n v="-2287.19"/>
    <n v="0"/>
    <m/>
    <s v="PREFEITURA DA CIDADE DE SÃO PAULO - DAMSP"/>
    <n v="-2287.19"/>
    <n v="2287.19"/>
    <n v="0"/>
    <x v="15"/>
    <x v="0"/>
    <x v="0"/>
    <x v="1"/>
    <s v="2.01.01.11 - IPTU Novos Terrenos"/>
    <x v="13"/>
    <x v="13"/>
    <x v="4"/>
    <s v="PREFEITURA DA CIDADE DE SÃO PAULO - DAMSP - DAM.AL ITU 1478"/>
  </r>
  <r>
    <s v="N/A"/>
    <x v="107"/>
    <s v="N/A"/>
    <x v="4"/>
    <m/>
    <s v="2 - SPE's"/>
    <s v="01/01/2023 até 31/05/2024"/>
    <s v="23 - NETCORP CONSOLACAO INCORPORACAO E EMPREENDIMENTO IMOBILIARIO SPE LTDA"/>
    <s v="não"/>
    <n v="0"/>
    <s v="2301 - CONSOLACAO INCORPORAÇÃO"/>
    <s v="2.01.01.11 - IPTU Novos Terrenos"/>
    <n v="8931.7199999999993"/>
    <x v="107"/>
    <s v="CP"/>
    <s v="Pagamento PREFEITURA DA CIDADE DE SÃO PAULO - DAMSP"/>
    <s v="Pagamento"/>
    <s v="PREFEITURA DA CIDADE DE SÃO PAULO - DAMSP"/>
    <s v="DAM.CONSOLACAO 2837"/>
    <n v="-8931.7199999999993"/>
    <n v="0"/>
    <m/>
    <s v="PREFEITURA DA CIDADE DE SÃO PAULO - DAMSP"/>
    <n v="-8931.7199999999993"/>
    <n v="8931.7199999999993"/>
    <n v="0"/>
    <x v="15"/>
    <x v="0"/>
    <x v="0"/>
    <x v="1"/>
    <s v="2.01.01.11 - IPTU Novos Terrenos"/>
    <x v="13"/>
    <x v="13"/>
    <x v="4"/>
    <s v="PREFEITURA DA CIDADE DE SÃO PAULO - DAMSP - DAM.CONSOLACAO 2837"/>
  </r>
  <r>
    <s v="N/A"/>
    <x v="107"/>
    <s v="N/A"/>
    <x v="4"/>
    <m/>
    <s v="2 - SPE's"/>
    <s v="01/01/2023 até 31/05/2024"/>
    <s v="23 - NETCORP CONSOLACAO INCORPORACAO E EMPREENDIMENTO IMOBILIARIO SPE LTDA"/>
    <s v="não"/>
    <n v="0"/>
    <s v="2301 - CONSOLACAO INCORPORAÇÃO"/>
    <s v="2.01.01.11 - IPTU Novos Terrenos"/>
    <n v="535.88"/>
    <x v="107"/>
    <s v="CP"/>
    <s v="Pagamento PREFEITURA DA CIDADE DE SÃO PAULO - DAMSP"/>
    <s v="Pagamento"/>
    <s v="PREFEITURA DA CIDADE DE SÃO PAULO - DAMSP"/>
    <s v="DAM.CONSOLACAO 2839"/>
    <n v="-535.88"/>
    <n v="0"/>
    <m/>
    <s v="PREFEITURA DA CIDADE DE SÃO PAULO - DAMSP"/>
    <n v="-535.88"/>
    <n v="535.88"/>
    <n v="0"/>
    <x v="15"/>
    <x v="0"/>
    <x v="0"/>
    <x v="1"/>
    <s v="2.01.01.11 - IPTU Novos Terrenos"/>
    <x v="13"/>
    <x v="13"/>
    <x v="4"/>
    <s v="PREFEITURA DA CIDADE DE SÃO PAULO - DAMSP - DAM.CONSOLACAO 2839"/>
  </r>
  <r>
    <s v="N/A"/>
    <x v="107"/>
    <s v="N/A"/>
    <x v="4"/>
    <m/>
    <s v="2 - SPE's"/>
    <s v="01/01/2023 até 31/05/2024"/>
    <s v="23 - NETCORP CONSOLACAO INCORPORACAO E EMPREENDIMENTO IMOBILIARIO SPE LTDA"/>
    <s v="não"/>
    <n v="0"/>
    <s v="2301 - CONSOLACAO INCORPORAÇÃO"/>
    <s v="2.01.01.11 - IPTU Novos Terrenos"/>
    <n v="469.83"/>
    <x v="107"/>
    <s v="CP"/>
    <s v="Pagamento PREFEITURA DA CIDADE DE SÃO PAULO - DAMSP"/>
    <s v="Pagamento"/>
    <s v="PREFEITURA DA CIDADE DE SÃO PAULO - DAMSP"/>
    <s v="DAM.CONSOLACAO 2847 A 1"/>
    <n v="-469.83"/>
    <n v="0"/>
    <m/>
    <s v="PREFEITURA DA CIDADE DE SÃO PAULO - DAMSP"/>
    <n v="-469.83"/>
    <n v="469.83"/>
    <n v="0"/>
    <x v="15"/>
    <x v="0"/>
    <x v="0"/>
    <x v="1"/>
    <s v="2.01.01.11 - IPTU Novos Terrenos"/>
    <x v="13"/>
    <x v="13"/>
    <x v="4"/>
    <s v="PREFEITURA DA CIDADE DE SÃO PAULO - DAMSP - DAM.CONSOLACAO 2847 A 1"/>
  </r>
  <r>
    <s v="N/A"/>
    <x v="107"/>
    <s v="N/A"/>
    <x v="4"/>
    <m/>
    <s v="2 - SPE's"/>
    <s v="01/01/2023 até 31/05/2024"/>
    <s v="23 - NETCORP CONSOLACAO INCORPORACAO E EMPREENDIMENTO IMOBILIARIO SPE LTDA"/>
    <s v="não"/>
    <n v="0"/>
    <s v="2301 - CONSOLACAO INCORPORAÇÃO"/>
    <s v="2.01.01.11 - IPTU Novos Terrenos"/>
    <n v="421.29"/>
    <x v="107"/>
    <s v="CP"/>
    <s v="Pagamento PREFEITURA DA CIDADE DE SÃO PAULO - DAMSP"/>
    <s v="Pagamento"/>
    <s v="PREFEITURA DA CIDADE DE SÃO PAULO - DAMSP"/>
    <s v="DAM.CONSOLACAO 2847 A 11"/>
    <n v="-421.29"/>
    <n v="0"/>
    <m/>
    <s v="PREFEITURA DA CIDADE DE SÃO PAULO - DAMSP"/>
    <n v="-421.29"/>
    <n v="421.29"/>
    <n v="0"/>
    <x v="15"/>
    <x v="0"/>
    <x v="0"/>
    <x v="1"/>
    <s v="2.01.01.11 - IPTU Novos Terrenos"/>
    <x v="13"/>
    <x v="13"/>
    <x v="4"/>
    <s v="PREFEITURA DA CIDADE DE SÃO PAULO - DAMSP - DAM.CONSOLACAO 2847 A 11"/>
  </r>
  <r>
    <s v="N/A"/>
    <x v="107"/>
    <s v="N/A"/>
    <x v="4"/>
    <m/>
    <s v="2 - SPE's"/>
    <s v="01/01/2023 até 31/05/2024"/>
    <s v="23 - NETCORP CONSOLACAO INCORPORACAO E EMPREENDIMENTO IMOBILIARIO SPE LTDA"/>
    <s v="não"/>
    <n v="0"/>
    <s v="2301 - CONSOLACAO INCORPORAÇÃO"/>
    <s v="2.01.01.11 - IPTU Novos Terrenos"/>
    <n v="338.66"/>
    <x v="107"/>
    <s v="CP"/>
    <s v="Pagamento PREFEITURA DA CIDADE DE SÃO PAULO - DAMSP"/>
    <s v="Pagamento"/>
    <s v="PREFEITURA DA CIDADE DE SÃO PAULO - DAMSP"/>
    <s v="DAM.CONSOLACAO 2847 A 22"/>
    <n v="-338.66"/>
    <n v="0"/>
    <m/>
    <s v="PREFEITURA DA CIDADE DE SÃO PAULO - DAMSP"/>
    <n v="-338.66"/>
    <n v="338.66"/>
    <n v="0"/>
    <x v="15"/>
    <x v="0"/>
    <x v="0"/>
    <x v="1"/>
    <s v="2.01.01.11 - IPTU Novos Terrenos"/>
    <x v="13"/>
    <x v="13"/>
    <x v="4"/>
    <s v="PREFEITURA DA CIDADE DE SÃO PAULO - DAMSP - DAM.CONSOLACAO 2847 A 22"/>
  </r>
  <r>
    <s v="N/A"/>
    <x v="107"/>
    <s v="N/A"/>
    <x v="4"/>
    <m/>
    <s v="2 - SPE's"/>
    <s v="01/01/2023 até 31/05/2024"/>
    <s v="23 - NETCORP CONSOLACAO INCORPORACAO E EMPREENDIMENTO IMOBILIARIO SPE LTDA"/>
    <s v="não"/>
    <n v="0"/>
    <s v="2301 - CONSOLACAO INCORPORAÇÃO"/>
    <s v="2.01.01.11 - IPTU Novos Terrenos"/>
    <n v="377.94"/>
    <x v="107"/>
    <s v="CP"/>
    <s v="Pagamento PREFEITURA DA CIDADE DE SÃO PAULO - DAMSP"/>
    <s v="Pagamento"/>
    <s v="PREFEITURA DA CIDADE DE SÃO PAULO - DAMSP"/>
    <s v="DAM.CONSOLACAO 2847 A 31"/>
    <n v="-377.94"/>
    <n v="0"/>
    <m/>
    <s v="PREFEITURA DA CIDADE DE SÃO PAULO - DAMSP"/>
    <n v="-377.94"/>
    <n v="377.94"/>
    <n v="0"/>
    <x v="15"/>
    <x v="0"/>
    <x v="0"/>
    <x v="1"/>
    <s v="2.01.01.11 - IPTU Novos Terrenos"/>
    <x v="13"/>
    <x v="13"/>
    <x v="4"/>
    <s v="PREFEITURA DA CIDADE DE SÃO PAULO - DAMSP - DAM.CONSOLACAO 2847 A 31"/>
  </r>
  <r>
    <s v="N/A"/>
    <x v="107"/>
    <s v="N/A"/>
    <x v="4"/>
    <m/>
    <s v="2 - SPE's"/>
    <s v="01/01/2023 até 31/05/2024"/>
    <s v="23 - NETCORP CONSOLACAO INCORPORACAO E EMPREENDIMENTO IMOBILIARIO SPE LTDA"/>
    <s v="não"/>
    <n v="0"/>
    <s v="2301 - CONSOLACAO INCORPORAÇÃO"/>
    <s v="2.01.01.11 - IPTU Novos Terrenos"/>
    <n v="338.66"/>
    <x v="107"/>
    <s v="CP"/>
    <s v="Pagamento PREFEITURA DA CIDADE DE SÃO PAULO - DAMSP"/>
    <s v="Pagamento"/>
    <s v="PREFEITURA DA CIDADE DE SÃO PAULO - DAMSP"/>
    <s v="DAM.CONSOLACAO 2847 A 32"/>
    <n v="-338.66"/>
    <n v="0"/>
    <m/>
    <s v="PREFEITURA DA CIDADE DE SÃO PAULO - DAMSP"/>
    <n v="-338.66"/>
    <n v="338.66"/>
    <n v="0"/>
    <x v="15"/>
    <x v="0"/>
    <x v="0"/>
    <x v="1"/>
    <s v="2.01.01.11 - IPTU Novos Terrenos"/>
    <x v="13"/>
    <x v="13"/>
    <x v="4"/>
    <s v="PREFEITURA DA CIDADE DE SÃO PAULO - DAMSP - DAM.CONSOLACAO 2847 A 32"/>
  </r>
  <r>
    <s v="Jardins"/>
    <x v="107"/>
    <s v="Itaú"/>
    <x v="3"/>
    <m/>
    <s v="2 - SPE's"/>
    <s v="01/01/2023 até 31/05/2024"/>
    <s v="23 - NETCORP CONSOLACAO INCORPORACAO E EMPREENDIMENTO IMOBILIARIO SPE LTDA"/>
    <s v="51562-2 - CONSOLACAO ITAU"/>
    <n v="0"/>
    <s v="2301 - CONSOLACAO INCORPORAÇÃO"/>
    <s v="1.03.01.01 - Receita de Aplicações Financeiras"/>
    <n v="20.68"/>
    <x v="107"/>
    <s v="BC"/>
    <s v="REND PAGO APLIC AUT MAIS"/>
    <s v="Extrato Bancário"/>
    <s v="REND PAGO APLIC AUT MAIS"/>
    <m/>
    <n v="0"/>
    <n v="20.68"/>
    <m/>
    <s v="REND PAGO APLIC AUT MAIS"/>
    <n v="20.68"/>
    <n v="20.68"/>
    <n v="0"/>
    <x v="15"/>
    <x v="0"/>
    <x v="0"/>
    <x v="1"/>
    <s v="1.03.01.01 - Receita de Aplicações Financeiras"/>
    <x v="0"/>
    <x v="14"/>
    <x v="8"/>
    <s v="REND PAGO APLIC AUT MAIS - "/>
  </r>
  <r>
    <s v="Jardins"/>
    <x v="107"/>
    <s v="Itaú"/>
    <x v="3"/>
    <m/>
    <s v="2 - SPE's"/>
    <s v="01/01/2023 até 31/05/2024"/>
    <s v="23 - NETCORP CONSOLACAO INCORPORACAO E EMPREENDIMENTO IMOBILIARIO SPE LTDA"/>
    <s v="51562-2 - CONSOLACAO ITAU"/>
    <n v="0"/>
    <s v="2301 - CONSOLACAO INCORPORAÇÃO"/>
    <s v="-"/>
    <n v="175"/>
    <x v="107"/>
    <s v="CP"/>
    <s v="SISPAG CONSOLIDADO"/>
    <s v="Extrato Bancário"/>
    <s v="SISPAG CONSOLIDADO"/>
    <m/>
    <n v="-175"/>
    <n v="0"/>
    <m/>
    <s v="SISPAG CONSOLIDADO"/>
    <n v="-175"/>
    <n v="175"/>
    <n v="0"/>
    <x v="15"/>
    <x v="0"/>
    <x v="0"/>
    <x v="1"/>
    <s v="-"/>
    <x v="0"/>
    <x v="18"/>
    <x v="11"/>
    <s v="SISPAG CONSOLIDADO - "/>
  </r>
  <r>
    <s v="Jardins"/>
    <x v="107"/>
    <s v="Itaú"/>
    <x v="3"/>
    <m/>
    <s v="2 - SPE's"/>
    <s v="01/01/2023 até 31/05/2024"/>
    <s v="23 - NETCORP CONSOLACAO INCORPORACAO E EMPREENDIMENTO IMOBILIARIO SPE LTDA"/>
    <s v="51562-2 - CONSOLACAO ITAU"/>
    <n v="0"/>
    <s v="2301 - CONSOLACAO INCORPORAÇÃO"/>
    <s v="-"/>
    <n v="251.76"/>
    <x v="107"/>
    <s v="CP"/>
    <s v="SISPAG TRIBUTOS"/>
    <s v="Extrato Bancário"/>
    <s v="SISPAG TRIBUTOS"/>
    <m/>
    <n v="-251.76"/>
    <n v="0"/>
    <m/>
    <s v="SISPAG TRIBUTOS"/>
    <n v="-251.76"/>
    <n v="251.76"/>
    <n v="0"/>
    <x v="15"/>
    <x v="0"/>
    <x v="0"/>
    <x v="1"/>
    <s v="-"/>
    <x v="2"/>
    <x v="1"/>
    <x v="1"/>
    <s v="SISPAG TRIBUTOS - "/>
  </r>
  <r>
    <s v="Jardins"/>
    <x v="107"/>
    <s v="Itaú"/>
    <x v="3"/>
    <m/>
    <s v="2 - SPE's"/>
    <s v="01/01/2023 até 31/05/2024"/>
    <s v="23 - NETCORP CONSOLACAO INCORPORACAO E EMPREENDIMENTO IMOBILIARIO SPE LTDA"/>
    <s v="51562-2 - CONSOLACAO ITAU"/>
    <n v="0"/>
    <s v="2301 - CONSOLACAO INCORPORAÇÃO"/>
    <s v="-"/>
    <n v="11634.77"/>
    <x v="107"/>
    <s v="CP"/>
    <s v="SISPAG TRIBUTOS"/>
    <s v="Extrato Bancário"/>
    <s v="SISPAG TRIBUTOS"/>
    <m/>
    <n v="-11634.77"/>
    <n v="0"/>
    <m/>
    <s v="SISPAG TRIBUTOS"/>
    <n v="-11634.77"/>
    <n v="11634.77"/>
    <n v="0"/>
    <x v="15"/>
    <x v="0"/>
    <x v="0"/>
    <x v="1"/>
    <s v="-"/>
    <x v="2"/>
    <x v="1"/>
    <x v="1"/>
    <s v="SISPAG TRIBUTOS - "/>
  </r>
  <r>
    <s v="Jardins"/>
    <x v="107"/>
    <s v="Itaú Centralizadora"/>
    <x v="2"/>
    <s v="não"/>
    <s v="2  SPE's"/>
    <s v="01/02/2024 até 31/05/2024"/>
    <s v="COMPANHIA PROV DE SECURITIZACA"/>
    <s v="18593-7 - Centralizadora"/>
    <n v="0"/>
    <m/>
    <s v="-"/>
    <n v="100994"/>
    <x v="107"/>
    <m/>
    <s v="DI  APLICACAO CDB"/>
    <s v="Extrato Bancário"/>
    <s v="DI  APLICACAO CDB"/>
    <m/>
    <n v="-100994"/>
    <n v="0"/>
    <m/>
    <s v="DI  APLICACAO CDB"/>
    <n v="-100994"/>
    <n v="100994"/>
    <n v="0"/>
    <x v="15"/>
    <x v="0"/>
    <x v="0"/>
    <x v="1"/>
    <s v="-"/>
    <x v="0"/>
    <x v="15"/>
    <x v="9"/>
    <s v="DI  APLICACAO CDB - "/>
  </r>
  <r>
    <s v="Jardins"/>
    <x v="107"/>
    <s v="Itaú Centralizadora"/>
    <x v="2"/>
    <s v="não"/>
    <s v="2  SPE's"/>
    <s v="01/02/2024 até 31/05/2024"/>
    <s v="COMPANHIA PROV DE SECURITIZACA"/>
    <s v="18593-7 - Centralizadora"/>
    <n v="0"/>
    <m/>
    <s v="-"/>
    <n v="5400.22"/>
    <x v="107"/>
    <m/>
    <s v="RESGATE CDB"/>
    <s v="Extrato Bancário"/>
    <s v="RESGATE CDB"/>
    <m/>
    <n v="0"/>
    <n v="5400.22"/>
    <m/>
    <s v="RESGATE CDB"/>
    <n v="5400.22"/>
    <n v="5400.22"/>
    <n v="0"/>
    <x v="15"/>
    <x v="0"/>
    <x v="0"/>
    <x v="1"/>
    <s v="-"/>
    <x v="0"/>
    <x v="15"/>
    <x v="9"/>
    <s v="RESGATE CDB - "/>
  </r>
  <r>
    <s v="Jardins"/>
    <x v="107"/>
    <s v="Itaú Centralizadora"/>
    <x v="2"/>
    <s v="não"/>
    <s v="2  SPE's"/>
    <s v="01/02/2024 até 31/05/2024"/>
    <s v="COMPANHIA PROV DE SECURITIZACA"/>
    <s v="18593-7 - Centralizadora"/>
    <n v="0"/>
    <m/>
    <s v="-"/>
    <n v="566623.34"/>
    <x v="107"/>
    <m/>
    <s v="RESGATE CDB"/>
    <s v="Extrato Bancário"/>
    <s v="RESGATE CDB"/>
    <m/>
    <n v="0"/>
    <n v="566623.34"/>
    <m/>
    <s v="RESGATE CDB"/>
    <n v="566623.34"/>
    <n v="566623.34"/>
    <n v="0"/>
    <x v="15"/>
    <x v="0"/>
    <x v="0"/>
    <x v="1"/>
    <s v="-"/>
    <x v="0"/>
    <x v="15"/>
    <x v="9"/>
    <s v="RESGATE CDB - "/>
  </r>
  <r>
    <s v="Jardins"/>
    <x v="108"/>
    <s v="Itaú"/>
    <x v="3"/>
    <m/>
    <s v="2 - SPE's"/>
    <s v="01/01/2023 até 31/05/2024"/>
    <s v="23 - NETCORP CONSOLACAO INCORPORACAO E EMPREENDIMENTO IMOBILIARIO SPE LTDA"/>
    <s v="51562-2 - CONSOLACAO ITAU"/>
    <n v="0"/>
    <s v="2301 - CONSOLACAO INCORPORAÇÃO"/>
    <s v="2.14.01.05 - Meeting"/>
    <n v="16740"/>
    <x v="108"/>
    <s v="CP"/>
    <s v="Pagamento ESP COMERCIAL LTDA"/>
    <s v="Pagamento"/>
    <s v="ESP COMERCIAL LTDA"/>
    <s v="REC.0000182"/>
    <n v="-16740"/>
    <n v="0"/>
    <m/>
    <s v="ESP COMERCIAL LTDA"/>
    <n v="-16740"/>
    <n v="16740"/>
    <n v="0"/>
    <x v="15"/>
    <x v="0"/>
    <x v="0"/>
    <x v="1"/>
    <s v="2.14.01.05 - Meeting"/>
    <x v="7"/>
    <x v="20"/>
    <x v="6"/>
    <s v="ESP COMERCIAL LTDA - REC.0000182"/>
  </r>
  <r>
    <s v="Jardins"/>
    <x v="108"/>
    <s v="Itaú"/>
    <x v="3"/>
    <m/>
    <s v="2 - SPE's"/>
    <s v="01/01/2023 até 31/05/2024"/>
    <s v="23 - NETCORP CONSOLACAO INCORPORACAO E EMPREENDIMENTO IMOBILIARIO SPE LTDA"/>
    <s v="51562-2 - CONSOLACAO ITAU"/>
    <n v="0"/>
    <s v="2301 - CONSOLACAO INCORPORAÇÃO"/>
    <s v="2.13.02.07 - Taxas Municipalidades"/>
    <n v="1405"/>
    <x v="108"/>
    <s v="CP"/>
    <s v="Pagamento PREFEITURA DA CIDADE DE SÃO PAULO - DAMSP"/>
    <s v="Pagamento"/>
    <s v="PREFEITURA DA CIDADE DE SÃO PAULO - DAMSP"/>
    <s v="DAM.646902623663"/>
    <n v="-1405"/>
    <n v="0"/>
    <m/>
    <s v="PREFEITURA DA CIDADE DE SÃO PAULO - DAMSP"/>
    <n v="-1405"/>
    <n v="1405"/>
    <n v="0"/>
    <x v="15"/>
    <x v="0"/>
    <x v="0"/>
    <x v="1"/>
    <s v="2.13.02.07 - Taxas Municipalidades"/>
    <x v="2"/>
    <x v="1"/>
    <x v="1"/>
    <s v="PREFEITURA DA CIDADE DE SÃO PAULO - DAMSP - DAM.646902623663"/>
  </r>
  <r>
    <s v="Jardins"/>
    <x v="108"/>
    <s v="Itaú"/>
    <x v="3"/>
    <m/>
    <s v="2 - SPE's"/>
    <s v="01/01/2023 até 31/05/2024"/>
    <s v="23 - NETCORP CONSOLACAO INCORPORACAO E EMPREENDIMENTO IMOBILIARIO SPE LTDA"/>
    <s v="51562-2 - CONSOLACAO ITAU"/>
    <n v="0"/>
    <s v="2301 - CONSOLACAO INCORPORAÇÃO"/>
    <s v="1.03.01.01 - Receita de Aplicações Financeiras"/>
    <n v="31.93"/>
    <x v="108"/>
    <s v="BC"/>
    <s v="REND PAGO APLIC AUT MAIS"/>
    <m/>
    <s v="REND PAGO APLIC AUT MAIS"/>
    <m/>
    <n v="0"/>
    <n v="31.93"/>
    <m/>
    <s v="REND PAGO APLIC AUT MAIS"/>
    <n v="31.93"/>
    <n v="31.93"/>
    <n v="0"/>
    <x v="15"/>
    <x v="0"/>
    <x v="0"/>
    <x v="1"/>
    <s v="1.03.01.01 - Receita de Aplicações Financeiras"/>
    <x v="0"/>
    <x v="14"/>
    <x v="8"/>
    <s v="REND PAGO APLIC AUT MAIS - "/>
  </r>
  <r>
    <s v="Jardins"/>
    <x v="108"/>
    <s v="Itaú Centralizadora"/>
    <x v="2"/>
    <s v="não"/>
    <s v="2  SPE's"/>
    <s v="01/02/2024 até 31/05/2024"/>
    <s v="COMPANHIA PROV DE SECURITIZACA"/>
    <s v="18593-7 - Centralizadora"/>
    <n v="0"/>
    <m/>
    <s v="-"/>
    <n v="5400"/>
    <x v="108"/>
    <m/>
    <s v="DI  APLICACAO CDB"/>
    <s v="Extrato Bancário"/>
    <s v="DI  APLICACAO CDB"/>
    <m/>
    <n v="-5400"/>
    <n v="0"/>
    <m/>
    <s v="DI  APLICACAO CDB"/>
    <n v="-5400"/>
    <n v="5400"/>
    <n v="0"/>
    <x v="15"/>
    <x v="0"/>
    <x v="0"/>
    <x v="1"/>
    <s v="-"/>
    <x v="0"/>
    <x v="15"/>
    <x v="9"/>
    <s v="DI  APLICACAO CDB - "/>
  </r>
  <r>
    <s v="Jardins"/>
    <x v="108"/>
    <s v="Itaú Centralizadora"/>
    <x v="2"/>
    <s v="não"/>
    <s v="2  SPE's"/>
    <s v="01/02/2024 até 31/05/2024"/>
    <s v="COMPANHIA PROV DE SECURITIZACA"/>
    <s v="18593-7 - Centralizadora"/>
    <n v="0"/>
    <m/>
    <s v="-"/>
    <n v="0.66"/>
    <x v="108"/>
    <m/>
    <s v="REND PAGO APLIC AUT MAIS"/>
    <s v="Extrato Bancário"/>
    <s v="REND PAGO APLIC AUT MAIS"/>
    <m/>
    <n v="0"/>
    <n v="0.66"/>
    <m/>
    <s v="REND PAGO APLIC AUT MAIS"/>
    <n v="0.66"/>
    <n v="0.66"/>
    <n v="0"/>
    <x v="15"/>
    <x v="0"/>
    <x v="0"/>
    <x v="1"/>
    <s v="-"/>
    <x v="0"/>
    <x v="14"/>
    <x v="8"/>
    <s v="REND PAGO APLIC AUT MAIS - "/>
  </r>
  <r>
    <s v="Jardins"/>
    <x v="109"/>
    <s v="Itaú Centralizadora"/>
    <x v="2"/>
    <s v="não"/>
    <s v="2  SPE's"/>
    <s v="01/02/2024 até 31/05/2024"/>
    <s v="COMPANHIA PROV DE SECURITIZACA"/>
    <s v="18593-7 - Centralizadora"/>
    <n v="0"/>
    <m/>
    <s v="-"/>
    <n v="565395.52"/>
    <x v="109"/>
    <m/>
    <s v="FT  CERTIF RECEB IMOB"/>
    <s v="Extrato Bancário"/>
    <s v="FT  CERTIF RECEB IMOB"/>
    <m/>
    <n v="-565395.52"/>
    <n v="0"/>
    <m/>
    <s v="FT  CERTIF RECEB IMOB"/>
    <n v="-565395.52"/>
    <n v="565395.52"/>
    <n v="0"/>
    <x v="15"/>
    <x v="0"/>
    <x v="0"/>
    <x v="1"/>
    <s v="-"/>
    <x v="0"/>
    <x v="24"/>
    <x v="14"/>
    <s v="FT  CERTIF RECEB IMOB - "/>
  </r>
  <r>
    <s v="Jardins"/>
    <x v="109"/>
    <s v="Itaú Centralizadora"/>
    <x v="2"/>
    <s v="não"/>
    <s v="2  SPE's"/>
    <s v="01/02/2024 até 31/05/2024"/>
    <s v="COMPANHIA PROV DE SECURITIZACA"/>
    <s v="18593-7 - Centralizadora"/>
    <n v="0"/>
    <m/>
    <s v="-"/>
    <n v="11.61"/>
    <x v="109"/>
    <m/>
    <s v="REND PAGO APLIC AUT MAIS"/>
    <s v="Extrato Bancário"/>
    <s v="REND PAGO APLIC AUT MAIS"/>
    <m/>
    <n v="0"/>
    <n v="11.61"/>
    <m/>
    <s v="REND PAGO APLIC AUT MAIS"/>
    <n v="11.61"/>
    <n v="11.61"/>
    <n v="0"/>
    <x v="15"/>
    <x v="0"/>
    <x v="0"/>
    <x v="1"/>
    <s v="-"/>
    <x v="0"/>
    <x v="14"/>
    <x v="8"/>
    <s v="REND PAGO APLIC AUT MAIS - "/>
  </r>
  <r>
    <s v="Jardins"/>
    <x v="110"/>
    <s v="Itaú"/>
    <x v="3"/>
    <m/>
    <s v="2 - SPE's"/>
    <s v="01/01/2023 até 31/05/2024"/>
    <s v="23 - NETCORP CONSOLACAO INCORPORACAO E EMPREENDIMENTO IMOBILIARIO SPE LTDA"/>
    <s v="51562-2 - CONSOLACAO ITAU"/>
    <n v="0"/>
    <s v="2301 - CONSOLACAO INCORPORAÇÃO"/>
    <s v="2.02.04.01 - Materiais e Insumos Aplicados na Obra"/>
    <n v="262"/>
    <x v="110"/>
    <s v="CP"/>
    <s v="Pagamento COMERCIAL PIZZUTTI LTDA"/>
    <s v="Pagamento"/>
    <s v="COMERCIAL PIZZUTTI LTDA"/>
    <s v="NF.000814"/>
    <n v="-262"/>
    <n v="0"/>
    <m/>
    <s v="COMERCIAL PIZZUTTI LTDA"/>
    <n v="-262"/>
    <n v="262"/>
    <n v="0"/>
    <x v="15"/>
    <x v="0"/>
    <x v="0"/>
    <x v="1"/>
    <s v="2.02.04.01 - Materiais e Insumos Aplicados na Obra"/>
    <x v="8"/>
    <x v="4"/>
    <x v="4"/>
    <s v="COMERCIAL PIZZUTTI LTDA - NF.000814"/>
  </r>
  <r>
    <s v="Jardins"/>
    <x v="110"/>
    <s v="Itaú"/>
    <x v="3"/>
    <m/>
    <s v="2 - SPE's"/>
    <s v="01/01/2023 até 31/05/2024"/>
    <s v="23 - NETCORP CONSOLACAO INCORPORACAO E EMPREENDIMENTO IMOBILIARIO SPE LTDA"/>
    <s v="51562-2 - CONSOLACAO ITAU"/>
    <n v="0"/>
    <s v="2301 - CONSOLACAO INCORPORAÇÃO"/>
    <s v="2.13.02.13 - Assessoria Alvará de Stand"/>
    <n v="15000"/>
    <x v="110"/>
    <s v="CP"/>
    <s v="Pagamento EPAVGG NOGUEIRA CONSTRUCOES DESIGN EIRELI"/>
    <s v="Pagamento"/>
    <s v="EPAVGG NOGUEIRA CONSTRUCOES DESIGN EIRELI"/>
    <s v="NFSE.000153"/>
    <n v="-15000"/>
    <n v="0"/>
    <m/>
    <s v="EPAVGG NOGUEIRA CONSTRUCOES DESIGN EIRELI"/>
    <n v="-15000"/>
    <n v="15000"/>
    <n v="0"/>
    <x v="15"/>
    <x v="0"/>
    <x v="0"/>
    <x v="1"/>
    <s v="2.13.02.13 - Assessoria Alvará de Stand"/>
    <x v="26"/>
    <x v="20"/>
    <x v="6"/>
    <s v="EPAVGG NOGUEIRA CONSTRUCOES DESIGN EIRELI - NFSE.000153"/>
  </r>
  <r>
    <s v="Jardins"/>
    <x v="110"/>
    <s v="Itaú"/>
    <x v="3"/>
    <m/>
    <s v="2 - SPE's"/>
    <s v="01/01/2023 até 31/05/2024"/>
    <s v="23 - NETCORP CONSOLACAO INCORPORACAO E EMPREENDIMENTO IMOBILIARIO SPE LTDA"/>
    <s v="51562-2 - CONSOLACAO ITAU"/>
    <n v="0"/>
    <s v="2301 - CONSOLACAO INCORPORAÇÃO"/>
    <s v="2.14.01.24 - Despesas Diversas MKT 3"/>
    <n v="10000"/>
    <x v="110"/>
    <s v="CP"/>
    <s v="Pagamento LC DESIGN DE INTERIORES LTDA"/>
    <s v="Pagamento"/>
    <s v="LC DESIGN DE INTERIORES LTDA"/>
    <s v="NFSE.0000006"/>
    <n v="-10000"/>
    <n v="0"/>
    <m/>
    <s v="LC DESIGN DE INTERIORES LTDA"/>
    <n v="-10000"/>
    <n v="10000"/>
    <n v="0"/>
    <x v="15"/>
    <x v="0"/>
    <x v="0"/>
    <x v="1"/>
    <s v="2.14.01.24 - Despesas Diversas MKT 3"/>
    <x v="8"/>
    <x v="11"/>
    <x v="6"/>
    <s v="LC DESIGN DE INTERIORES LTDA - NFSE.0000006"/>
  </r>
  <r>
    <s v="Jardins"/>
    <x v="110"/>
    <s v="Itaú"/>
    <x v="3"/>
    <m/>
    <s v="2 - SPE's"/>
    <s v="01/01/2023 até 31/05/2024"/>
    <s v="23 - NETCORP CONSOLACAO INCORPORACAO E EMPREENDIMENTO IMOBILIARIO SPE LTDA"/>
    <s v="51562-2 - CONSOLACAO ITAU"/>
    <n v="0"/>
    <s v="2301 - CONSOLACAO INCORPORAÇÃO"/>
    <s v="2.18.01.02 - Gastos Jurídicos Diversos"/>
    <n v="20000"/>
    <x v="110"/>
    <s v="CP"/>
    <s v="Pagamento M.C SILVA SOCIEDADE INDIVIDUAL DE ADVOCACIA."/>
    <s v="Pagamento"/>
    <s v="M.C SILVA SOCIEDADE INDIVIDUAL DE ADVOCACIA."/>
    <s v="NFSE.000464"/>
    <n v="-20000"/>
    <n v="0"/>
    <m/>
    <s v="M.C SILVA SOCIEDADE INDIVIDUAL DE ADVOCACIA."/>
    <n v="-20000"/>
    <n v="20000"/>
    <n v="0"/>
    <x v="15"/>
    <x v="0"/>
    <x v="0"/>
    <x v="1"/>
    <s v="2.18.01.02 - Gastos Jurídicos Diversos"/>
    <x v="6"/>
    <x v="0"/>
    <x v="0"/>
    <s v="M.C SILVA SOCIEDADE INDIVIDUAL DE ADVOCACIA. - NFSE.000464"/>
  </r>
  <r>
    <s v="Jardins"/>
    <x v="110"/>
    <s v="Itaú"/>
    <x v="3"/>
    <m/>
    <s v="2 - SPE's"/>
    <s v="01/01/2023 até 31/05/2024"/>
    <s v="23 - NETCORP CONSOLACAO INCORPORACAO E EMPREENDIMENTO IMOBILIARIO SPE LTDA"/>
    <s v="51562-2 - CONSOLACAO ITAU"/>
    <n v="0"/>
    <s v="2301 - CONSOLACAO INCORPORAÇÃO"/>
    <s v="2.12.02.06 - EXTRA DEMOLICAO"/>
    <n v="128"/>
    <x v="110"/>
    <s v="CP"/>
    <s v="Pagamento MERCADOPAGO.COM REPRESENTACOES LTDA."/>
    <s v="Pagamento"/>
    <s v="MERCADOPAGO.COM REPRESENTACOES LTDA."/>
    <s v="FAT.019731475"/>
    <n v="-128"/>
    <n v="0"/>
    <m/>
    <s v="MERCADOPAGO.COM REPRESENTACOES LTDA."/>
    <n v="-128"/>
    <n v="128"/>
    <n v="0"/>
    <x v="15"/>
    <x v="0"/>
    <x v="0"/>
    <x v="1"/>
    <s v="2.12.02.06 - EXTRA DEMOLICAO"/>
    <x v="25"/>
    <x v="4"/>
    <x v="4"/>
    <s v="MERCADOPAGO.COM REPRESENTACOES LTDA. - FAT.019731475"/>
  </r>
  <r>
    <s v="Jardins"/>
    <x v="110"/>
    <s v="Itaú"/>
    <x v="3"/>
    <m/>
    <s v="2 - SPE's"/>
    <s v="01/01/2023 até 31/05/2024"/>
    <s v="23 - NETCORP CONSOLACAO INCORPORACAO E EMPREENDIMENTO IMOBILIARIO SPE LTDA"/>
    <s v="51562-2 - CONSOLACAO ITAU"/>
    <n v="0"/>
    <s v="2301 - CONSOLACAO INCORPORAÇÃO"/>
    <s v="2.14.02.04 - Operação / Manutenção"/>
    <n v="227.7"/>
    <x v="110"/>
    <s v="CP"/>
    <s v="Pagamento MERCADOPAGO.COM REPRESENTACOES LTDA."/>
    <s v="Pagamento"/>
    <s v="MERCADOPAGO.COM REPRESENTACOES LTDA."/>
    <s v="FAT.019761935"/>
    <n v="-227.7"/>
    <n v="0"/>
    <m/>
    <s v="MERCADOPAGO.COM REPRESENTACOES LTDA."/>
    <n v="-227.7"/>
    <n v="227.7"/>
    <n v="0"/>
    <x v="15"/>
    <x v="0"/>
    <x v="0"/>
    <x v="1"/>
    <s v="2.14.02.04 - Operação / Manutenção"/>
    <x v="23"/>
    <x v="20"/>
    <x v="6"/>
    <s v="MERCADOPAGO.COM REPRESENTACOES LTDA. - FAT.019761935"/>
  </r>
  <r>
    <s v="Jardins"/>
    <x v="110"/>
    <s v="Itaú"/>
    <x v="3"/>
    <m/>
    <s v="2 - SPE's"/>
    <s v="01/01/2023 até 31/05/2024"/>
    <s v="23 - NETCORP CONSOLACAO INCORPORACAO E EMPREENDIMENTO IMOBILIARIO SPE LTDA"/>
    <s v="51562-2 - CONSOLACAO ITAU"/>
    <n v="0"/>
    <s v="2301 - CONSOLACAO INCORPORAÇÃO"/>
    <s v="2.14.02.04 - Operação / Manutenção"/>
    <n v="729.6"/>
    <x v="110"/>
    <s v="CP"/>
    <s v="Pagamento MERCADOPAGO.COM REPRESENTACOES LTDA."/>
    <s v="Pagamento"/>
    <s v="MERCADOPAGO.COM REPRESENTACOES LTDA."/>
    <s v="FAT.019798617"/>
    <n v="-729.6"/>
    <n v="0"/>
    <m/>
    <s v="MERCADOPAGO.COM REPRESENTACOES LTDA."/>
    <n v="-729.6"/>
    <n v="729.6"/>
    <n v="0"/>
    <x v="15"/>
    <x v="0"/>
    <x v="0"/>
    <x v="1"/>
    <s v="2.14.02.04 - Operação / Manutenção"/>
    <x v="23"/>
    <x v="20"/>
    <x v="6"/>
    <s v="MERCADOPAGO.COM REPRESENTACOES LTDA. - FAT.019798617"/>
  </r>
  <r>
    <s v="Jardins"/>
    <x v="110"/>
    <s v="Itaú"/>
    <x v="3"/>
    <m/>
    <s v="2 - SPE's"/>
    <s v="01/01/2023 até 31/05/2024"/>
    <s v="23 - NETCORP CONSOLACAO INCORPORACAO E EMPREENDIMENTO IMOBILIARIO SPE LTDA"/>
    <s v="51562-2 - CONSOLACAO ITAU"/>
    <n v="0"/>
    <s v="2301 - CONSOLACAO INCORPORAÇÃO"/>
    <s v="2.12.02.06 - EXTRA DEMOLICAO"/>
    <n v="86.9"/>
    <x v="110"/>
    <s v="CP"/>
    <s v="Pagamento MERCADOPAGO.COM REPRESENTACOES LTDA."/>
    <s v="Pagamento"/>
    <s v="MERCADOPAGO.COM REPRESENTACOES LTDA."/>
    <s v="FAT.050347452"/>
    <n v="-86.9"/>
    <n v="0"/>
    <m/>
    <s v="MERCADOPAGO.COM REPRESENTACOES LTDA."/>
    <n v="-86.9"/>
    <n v="86.9"/>
    <n v="0"/>
    <x v="15"/>
    <x v="0"/>
    <x v="0"/>
    <x v="1"/>
    <s v="2.12.02.06 - EXTRA DEMOLICAO"/>
    <x v="25"/>
    <x v="4"/>
    <x v="4"/>
    <s v="MERCADOPAGO.COM REPRESENTACOES LTDA. - FAT.050347452"/>
  </r>
  <r>
    <s v="Jardins"/>
    <x v="110"/>
    <s v="Itaú"/>
    <x v="3"/>
    <m/>
    <s v="2 - SPE's"/>
    <s v="01/01/2023 até 31/05/2024"/>
    <s v="23 - NETCORP CONSOLACAO INCORPORACAO E EMPREENDIMENTO IMOBILIARIO SPE LTDA"/>
    <s v="51562-2 - CONSOLACAO ITAU"/>
    <n v="0"/>
    <s v="2301 - CONSOLACAO INCORPORAÇÃO"/>
    <s v="2.14.01.01 - Imagens de Vends"/>
    <n v="78000"/>
    <x v="110"/>
    <s v="CP"/>
    <s v="Pagamento NEORAMA FILMES LTDA."/>
    <s v="Pagamento"/>
    <s v="NEORAMA FILMES LTDA."/>
    <s v="NFSE.000061"/>
    <n v="-78000"/>
    <n v="0"/>
    <m/>
    <s v="NEORAMA FILMES LTDA."/>
    <n v="-78000"/>
    <n v="78000"/>
    <n v="0"/>
    <x v="15"/>
    <x v="0"/>
    <x v="0"/>
    <x v="1"/>
    <s v="2.14.01.01 - Imagens de Vends"/>
    <x v="22"/>
    <x v="11"/>
    <x v="6"/>
    <s v="NEORAMA FILMES LTDA. - NFSE.000061"/>
  </r>
  <r>
    <s v="Jardins"/>
    <x v="110"/>
    <s v="Itaú"/>
    <x v="3"/>
    <m/>
    <s v="2 - SPE's"/>
    <s v="01/01/2023 até 31/05/2024"/>
    <s v="23 - NETCORP CONSOLACAO INCORPORACAO E EMPREENDIMENTO IMOBILIARIO SPE LTDA"/>
    <s v="51562-2 - CONSOLACAO ITAU"/>
    <n v="0"/>
    <s v="2301 - CONSOLACAO INCORPORAÇÃO"/>
    <s v="2.16.01.01 - Contabilidade"/>
    <n v="400"/>
    <x v="110"/>
    <s v="CP"/>
    <s v="Pagamento NOVA CROP - SUPORTE ADMINISTRATIVO LTDA"/>
    <s v="Pagamento"/>
    <s v="NOVA CROP - SUPORTE ADMINISTRATIVO LTDA"/>
    <s v="NFSE.007260"/>
    <n v="-400"/>
    <n v="0"/>
    <m/>
    <s v="NOVA CROP - SUPORTE ADMINISTRATIVO LTDA"/>
    <n v="-400"/>
    <n v="400"/>
    <n v="0"/>
    <x v="15"/>
    <x v="0"/>
    <x v="0"/>
    <x v="1"/>
    <s v="2.16.01.01 - Contabilidade"/>
    <x v="20"/>
    <x v="0"/>
    <x v="0"/>
    <s v="NOVA CROP - SUPORTE ADMINISTRATIVO LTDA - NFSE.007260"/>
  </r>
  <r>
    <s v="Jardins"/>
    <x v="110"/>
    <s v="Itaú"/>
    <x v="3"/>
    <m/>
    <s v="2 - SPE's"/>
    <s v="01/01/2023 até 31/05/2024"/>
    <s v="23 - NETCORP CONSOLACAO INCORPORACAO E EMPREENDIMENTO IMOBILIARIO SPE LTDA"/>
    <s v="51562-2 - CONSOLACAO ITAU"/>
    <n v="0"/>
    <s v="2301 - CONSOLACAO INCORPORAÇÃO"/>
    <s v="2.13.01.11 - Caixilho"/>
    <n v="8446.5"/>
    <x v="110"/>
    <s v="CP"/>
    <s v="Pagamento PEDRO MARTINS ENGENHARIA LTDA"/>
    <s v="Pagamento"/>
    <s v="PEDRO MARTINS ENGENHARIA LTDA"/>
    <s v="NFSE.002215"/>
    <n v="-8446.5"/>
    <n v="0"/>
    <m/>
    <s v="PEDRO MARTINS ENGENHARIA LTDA"/>
    <n v="-8446.5"/>
    <n v="8446.5"/>
    <n v="0"/>
    <x v="15"/>
    <x v="0"/>
    <x v="0"/>
    <x v="1"/>
    <s v="2.13.01.11 - Caixilho"/>
    <x v="8"/>
    <x v="4"/>
    <x v="4"/>
    <s v="PEDRO MARTINS ENGENHARIA LTDA - NFSE.002215"/>
  </r>
  <r>
    <s v="Jardins"/>
    <x v="110"/>
    <s v="Itaú"/>
    <x v="3"/>
    <m/>
    <s v="2 - SPE's"/>
    <s v="01/01/2023 até 31/05/2024"/>
    <s v="23 - NETCORP CONSOLACAO INCORPORACAO E EMPREENDIMENTO IMOBILIARIO SPE LTDA"/>
    <s v="51562-2 - CONSOLACAO ITAU"/>
    <n v="0"/>
    <s v="2301 - CONSOLACAO INCORPORAÇÃO"/>
    <s v="1.03.01.01 - Receita de Aplicações Financeiras"/>
    <n v="267.32"/>
    <x v="110"/>
    <s v="BC"/>
    <s v="REND PAGO APLIC AUT MAIS"/>
    <s v="Extrato Bancário"/>
    <s v="REND PAGO APLIC AUT MAIS"/>
    <m/>
    <n v="0"/>
    <n v="267.32"/>
    <m/>
    <s v="REND PAGO APLIC AUT MAIS"/>
    <n v="267.32"/>
    <n v="267.32"/>
    <n v="0"/>
    <x v="15"/>
    <x v="0"/>
    <x v="0"/>
    <x v="1"/>
    <s v="1.03.01.01 - Receita de Aplicações Financeiras"/>
    <x v="0"/>
    <x v="14"/>
    <x v="8"/>
    <s v="REND PAGO APLIC AUT MAIS - "/>
  </r>
  <r>
    <s v="Jardins"/>
    <x v="110"/>
    <s v="Itaú"/>
    <x v="3"/>
    <m/>
    <s v="2 - SPE's"/>
    <s v="01/01/2023 até 31/05/2024"/>
    <s v="23 - NETCORP CONSOLACAO INCORPORACAO E EMPREENDIMENTO IMOBILIARIO SPE LTDA"/>
    <s v="51562-2 - CONSOLACAO ITAU"/>
    <n v="0"/>
    <s v="2301 - CONSOLACAO INCORPORAÇÃO"/>
    <s v="2.13.02.01 - Assessoria PMSP"/>
    <n v="4692.5"/>
    <x v="110"/>
    <s v="CP"/>
    <s v="Pagamento SERGIO LUIZ FERNANDES FILHO"/>
    <s v="Pagamento"/>
    <s v="SERGIO LUIZ FERNANDES FILHO"/>
    <s v="NFSE.002964"/>
    <n v="-4692.5"/>
    <n v="0"/>
    <m/>
    <s v="SERGIO LUIZ FERNANDES FILHO"/>
    <n v="-4692.5"/>
    <n v="4692.5"/>
    <n v="0"/>
    <x v="15"/>
    <x v="0"/>
    <x v="0"/>
    <x v="1"/>
    <s v="2.13.02.01 - Assessoria PMSP"/>
    <x v="17"/>
    <x v="1"/>
    <x v="1"/>
    <s v="SERGIO LUIZ FERNANDES FILHO - NFSE.002964"/>
  </r>
  <r>
    <s v="Jardins"/>
    <x v="110"/>
    <s v="Itaú"/>
    <x v="3"/>
    <m/>
    <s v="2 - SPE's"/>
    <s v="01/01/2023 até 31/05/2024"/>
    <s v="23 - NETCORP CONSOLACAO INCORPORACAO E EMPREENDIMENTO IMOBILIARIO SPE LTDA"/>
    <s v="51562-2 - CONSOLACAO ITAU"/>
    <n v="0"/>
    <s v="2301 - CONSOLACAO INCORPORAÇÃO"/>
    <s v="2.14.02.04 - Operação / Manutenção"/>
    <n v="5133.33"/>
    <x v="110"/>
    <s v="CP"/>
    <s v="Pagamento THE GUARDIAN SERVIÇOS PATRIMONIAL LTDA"/>
    <s v="Pagamento"/>
    <s v="THE GUARDIAN SERVIÇOS PATRIMONIAL LTDA"/>
    <s v="NFSE.000021"/>
    <n v="-5133.33"/>
    <n v="0"/>
    <m/>
    <s v="THE GUARDIAN SERVIÇOS PATRIMONIAL LTDA"/>
    <n v="-5133.33"/>
    <n v="5133.33"/>
    <n v="0"/>
    <x v="15"/>
    <x v="0"/>
    <x v="0"/>
    <x v="1"/>
    <s v="2.14.02.04 - Operação / Manutenção"/>
    <x v="23"/>
    <x v="20"/>
    <x v="6"/>
    <s v="THE GUARDIAN SERVIÇOS PATRIMONIAL LTDA - NFSE.000021"/>
  </r>
  <r>
    <s v="Jardins"/>
    <x v="110"/>
    <s v="Itaú"/>
    <x v="3"/>
    <m/>
    <s v="2 - SPE's"/>
    <s v="01/01/2023 até 31/05/2024"/>
    <s v="23 - NETCORP CONSOLACAO INCORPORACAO E EMPREENDIMENTO IMOBILIARIO SPE LTDA"/>
    <s v="51562-2 - CONSOLACAO ITAU"/>
    <n v="0"/>
    <s v="2301 - CONSOLACAO INCORPORAÇÃO"/>
    <s v="2.12.02.06 - EXTRA DEMOLICAO"/>
    <n v="1239.83"/>
    <x v="110"/>
    <s v="CP"/>
    <s v="Pagamento WESTWING COMERCIO VAREJISTA EIRELI"/>
    <s v="Pagamento"/>
    <s v="WESTWING COMERCIO VAREJISTA EIRELI"/>
    <s v="REC.2905"/>
    <n v="-1239.83"/>
    <n v="0"/>
    <m/>
    <s v="WESTWING COMERCIO VAREJISTA EIRELI"/>
    <n v="-1239.83"/>
    <n v="1239.83"/>
    <n v="0"/>
    <x v="15"/>
    <x v="0"/>
    <x v="0"/>
    <x v="1"/>
    <s v="2.12.02.06 - EXTRA DEMOLICAO"/>
    <x v="25"/>
    <x v="4"/>
    <x v="4"/>
    <s v="WESTWING COMERCIO VAREJISTA EIRELI - REC.2905"/>
  </r>
  <r>
    <s v="Jardins"/>
    <x v="110"/>
    <s v="Itaú Centralizadora"/>
    <x v="2"/>
    <s v="não"/>
    <s v="2  SPE's"/>
    <s v="01/02/2024 até 31/05/2024"/>
    <s v="COMPANHIA PROV DE SECURITIZACA"/>
    <s v="18593-7 - Centralizadora"/>
    <n v="0"/>
    <m/>
    <s v="-"/>
    <n v="5341.49"/>
    <x v="110"/>
    <m/>
    <s v="SISPAG  PAG TIT BANCO 23"/>
    <s v="Extrato Bancário"/>
    <s v="SISPAG  PAG TIT BANCO 23"/>
    <m/>
    <n v="-5341.49"/>
    <n v="0"/>
    <m/>
    <s v="SISPAG  PAG TIT BANCO 23"/>
    <n v="-5341.49"/>
    <n v="5341.49"/>
    <n v="0"/>
    <x v="15"/>
    <x v="0"/>
    <x v="0"/>
    <x v="1"/>
    <s v="-"/>
    <x v="0"/>
    <x v="18"/>
    <x v="11"/>
    <s v="SISPAG  PAG TIT BANCO 23 - "/>
  </r>
  <r>
    <s v="Jardins"/>
    <x v="110"/>
    <s v="Itaú Centralizadora"/>
    <x v="2"/>
    <s v="não"/>
    <s v="2  SPE's"/>
    <s v="01/02/2024 até 31/05/2024"/>
    <s v="COMPANHIA PROV DE SECURITIZACA"/>
    <s v="18593-7 - Centralizadora"/>
    <n v="0"/>
    <m/>
    <s v="-"/>
    <n v="17092.77"/>
    <x v="110"/>
    <m/>
    <s v="SISPAG  PAG TIT BANCO 23"/>
    <s v="Extrato Bancário"/>
    <s v="SISPAG  PAG TIT BANCO 23"/>
    <m/>
    <n v="-17092.77"/>
    <n v="0"/>
    <m/>
    <s v="SISPAG  PAG TIT BANCO 23"/>
    <n v="-17092.77"/>
    <n v="17092.77"/>
    <n v="0"/>
    <x v="15"/>
    <x v="0"/>
    <x v="0"/>
    <x v="1"/>
    <s v="-"/>
    <x v="0"/>
    <x v="18"/>
    <x v="11"/>
    <s v="SISPAG  PAG TIT BANCO 23 - "/>
  </r>
  <r>
    <s v="Jardins"/>
    <x v="110"/>
    <s v="Itaú Centralizadora"/>
    <x v="2"/>
    <s v="não"/>
    <s v="2  SPE's"/>
    <s v="01/02/2024 até 31/05/2024"/>
    <s v="COMPANHIA PROV DE SECURITIZACA"/>
    <s v="18593-7 - Centralizadora"/>
    <n v="0"/>
    <m/>
    <s v="-"/>
    <n v="1225.0899999999999"/>
    <x v="110"/>
    <m/>
    <s v="CERT RECEBIVEIS IMOBIL"/>
    <s v="Extrato Bancário"/>
    <s v="CERT RECEBIVEIS IMOBIL"/>
    <m/>
    <n v="-1225.0899999999999"/>
    <n v="0"/>
    <m/>
    <s v="CERT RECEBIVEIS IMOBIL"/>
    <n v="-1225.0899999999999"/>
    <n v="1225.0899999999999"/>
    <n v="0"/>
    <x v="15"/>
    <x v="0"/>
    <x v="0"/>
    <x v="1"/>
    <s v="-"/>
    <x v="0"/>
    <x v="24"/>
    <x v="14"/>
    <s v="CERT RECEBIVEIS IMOBIL - "/>
  </r>
  <r>
    <s v="Jardins"/>
    <x v="110"/>
    <s v="Itaú Centralizadora"/>
    <x v="2"/>
    <s v="não"/>
    <s v="2  SPE's"/>
    <s v="01/02/2024 até 31/05/2024"/>
    <s v="COMPANHIA PROV DE SECURITIZACA"/>
    <s v="18593-7 - Centralizadora"/>
    <n v="0"/>
    <m/>
    <s v="-"/>
    <n v="2.8"/>
    <x v="110"/>
    <m/>
    <s v="TAR SISPAG TIT OUTRO BCO"/>
    <s v="Extrato Bancário"/>
    <s v="TAR SISPAG TIT OUTRO BCO"/>
    <m/>
    <n v="-2.8"/>
    <n v="0"/>
    <m/>
    <s v="TAR SISPAG TIT OUTRO BCO"/>
    <n v="-2.8"/>
    <n v="2.8"/>
    <n v="0"/>
    <x v="15"/>
    <x v="0"/>
    <x v="0"/>
    <x v="1"/>
    <s v="-"/>
    <x v="0"/>
    <x v="8"/>
    <x v="2"/>
    <s v="TAR SISPAG TIT OUTRO BCO - "/>
  </r>
  <r>
    <s v="Jardins"/>
    <x v="110"/>
    <s v="Itaú Centralizadora"/>
    <x v="2"/>
    <s v="não"/>
    <s v="2  SPE's"/>
    <s v="01/02/2024 até 31/05/2024"/>
    <s v="COMPANHIA PROV DE SECURITIZACA"/>
    <s v="18593-7 - Centralizadora"/>
    <n v="0"/>
    <m/>
    <s v="-"/>
    <n v="0.08"/>
    <x v="110"/>
    <m/>
    <s v="REND PAGO APLIC AUT MAIS"/>
    <s v="Extrato Bancário"/>
    <s v="REND PAGO APLIC AUT MAIS"/>
    <m/>
    <n v="0"/>
    <n v="0.08"/>
    <m/>
    <s v="REND PAGO APLIC AUT MAIS"/>
    <n v="0.08"/>
    <n v="0.08"/>
    <n v="0"/>
    <x v="15"/>
    <x v="0"/>
    <x v="0"/>
    <x v="1"/>
    <s v="-"/>
    <x v="0"/>
    <x v="14"/>
    <x v="8"/>
    <s v="REND PAGO APLIC AUT MAIS - "/>
  </r>
  <r>
    <s v="Jardins"/>
    <x v="111"/>
    <s v="Itaú"/>
    <x v="3"/>
    <m/>
    <s v="2 - SPE's"/>
    <s v="01/01/2023 até 31/05/2024"/>
    <s v="23 - NETCORP CONSOLACAO INCORPORACAO E EMPREENDIMENTO IMOBILIARIO SPE LTDA"/>
    <s v="51562-2 - CONSOLACAO ITAU"/>
    <n v="0"/>
    <s v="2301 - CONSOLACAO INCORPORAÇÃO"/>
    <s v="2.13.01.05 - Sondagem"/>
    <n v="24671.37"/>
    <x v="111"/>
    <s v="CP"/>
    <s v="Pagamento  ENGENHARIA  DE SOLOS FUNDACOES E TERRAPLENAGEM LTDA."/>
    <s v="Pagamento"/>
    <s v=" ENGENHARIA  DE SOLOS FUNDACOES E TERRAPLENAGEM LTDA."/>
    <s v="NFSE.003044"/>
    <n v="-24671.37"/>
    <n v="0"/>
    <m/>
    <s v=" ENGENHARIA  DE SOLOS FUNDACOES E TERRAPLENAGEM LTDA."/>
    <n v="-24671.37"/>
    <n v="24671.37"/>
    <n v="0"/>
    <x v="15"/>
    <x v="0"/>
    <x v="0"/>
    <x v="1"/>
    <s v="2.13.01.05 - Sondagem"/>
    <x v="0"/>
    <x v="4"/>
    <x v="4"/>
    <s v=" ENGENHARIA  DE SOLOS FUNDACOES E TERRAPLENAGEM LTDA. - NFSE.003044"/>
  </r>
  <r>
    <s v="Jardins"/>
    <x v="111"/>
    <s v="Itaú"/>
    <x v="3"/>
    <m/>
    <s v="2 - SPE's"/>
    <s v="01/01/2023 até 31/05/2024"/>
    <s v="23 - NETCORP CONSOLACAO INCORPORACAO E EMPREENDIMENTO IMOBILIARIO SPE LTDA"/>
    <s v="51562-2 - CONSOLACAO ITAU"/>
    <n v="0"/>
    <s v="2301 - CONSOLACAO INCORPORAÇÃO"/>
    <s v="2.14.01.24 - Despesas Diversas MKT 3"/>
    <n v="17500"/>
    <x v="111"/>
    <s v="CP"/>
    <s v="Pagamento A.C.S SERVICOS ADMINISTRATIVOS LTDA"/>
    <s v="Pagamento"/>
    <s v="A.C.S SERVICOS ADMINISTRATIVOS LTDA"/>
    <s v="NFSE.000029"/>
    <n v="-17500"/>
    <n v="0"/>
    <m/>
    <s v="A.C.S SERVICOS ADMINISTRATIVOS LTDA"/>
    <n v="-17500"/>
    <n v="17500"/>
    <n v="0"/>
    <x v="15"/>
    <x v="0"/>
    <x v="0"/>
    <x v="1"/>
    <s v="2.14.01.24 - Despesas Diversas MKT 3"/>
    <x v="8"/>
    <x v="11"/>
    <x v="6"/>
    <s v="A.C.S SERVICOS ADMINISTRATIVOS LTDA - NFSE.000029"/>
  </r>
  <r>
    <s v="Jardins"/>
    <x v="111"/>
    <s v="Itaú"/>
    <x v="3"/>
    <m/>
    <s v="2 - SPE's"/>
    <s v="01/01/2023 até 31/05/2024"/>
    <s v="23 - NETCORP CONSOLACAO INCORPORACAO E EMPREENDIMENTO IMOBILIARIO SPE LTDA"/>
    <s v="51562-2 - CONSOLACAO ITAU"/>
    <n v="0"/>
    <s v="2301 - CONSOLACAO INCORPORAÇÃO"/>
    <s v="2.18.01.02 - Gastos Jurídicos Diversos"/>
    <n v="750"/>
    <x v="111"/>
    <s v="CP"/>
    <s v="Pagamento EMERGENCY DOCUMENTACAO IMOBILIARIA EIRELI"/>
    <s v="Pagamento"/>
    <s v="EMERGENCY DOCUMENTACAO IMOBILIARIA EIRELI"/>
    <s v="NFSE.030236"/>
    <n v="-750"/>
    <n v="0"/>
    <m/>
    <s v="EMERGENCY DOCUMENTACAO IMOBILIARIA EIRELI"/>
    <n v="-750"/>
    <n v="750"/>
    <n v="0"/>
    <x v="15"/>
    <x v="0"/>
    <x v="0"/>
    <x v="1"/>
    <s v="2.18.01.02 - Gastos Jurídicos Diversos"/>
    <x v="6"/>
    <x v="0"/>
    <x v="0"/>
    <s v="EMERGENCY DOCUMENTACAO IMOBILIARIA EIRELI - NFSE.030236"/>
  </r>
  <r>
    <s v="Jardins"/>
    <x v="111"/>
    <s v="Itaú"/>
    <x v="3"/>
    <m/>
    <s v="2 - SPE's"/>
    <s v="01/01/2023 até 31/05/2024"/>
    <s v="23 - NETCORP CONSOLACAO INCORPORACAO E EMPREENDIMENTO IMOBILIARIO SPE LTDA"/>
    <s v="51562-2 - CONSOLACAO ITAU"/>
    <n v="0"/>
    <s v="2301 - CONSOLACAO INCORPORAÇÃO"/>
    <s v="2.13.01.23 - Coordenação e Compatibilização"/>
    <n v="3750"/>
    <x v="111"/>
    <s v="CP"/>
    <s v="Pagamento ESTUDIO FAVO ARQUITETURA LTDA"/>
    <s v="Pagamento"/>
    <s v="ESTUDIO FAVO ARQUITETURA LTDA"/>
    <s v="NFSE.001248"/>
    <n v="-3750"/>
    <n v="0"/>
    <m/>
    <s v="ESTUDIO FAVO ARQUITETURA LTDA"/>
    <n v="-3750"/>
    <n v="3750"/>
    <n v="0"/>
    <x v="15"/>
    <x v="0"/>
    <x v="0"/>
    <x v="1"/>
    <s v="2.13.01.23 - Coordenação e Compatibilização"/>
    <x v="11"/>
    <x v="10"/>
    <x v="1"/>
    <s v="ESTUDIO FAVO ARQUITETURA LTDA - NFSE.001248"/>
  </r>
  <r>
    <s v="Jardins"/>
    <x v="111"/>
    <s v="Itaú"/>
    <x v="3"/>
    <m/>
    <s v="2 - SPE's"/>
    <s v="01/01/2023 até 31/05/2024"/>
    <s v="23 - NETCORP CONSOLACAO INCORPORACAO E EMPREENDIMENTO IMOBILIARIO SPE LTDA"/>
    <s v="51562-2 - CONSOLACAO ITAU"/>
    <n v="0"/>
    <s v="2301 - CONSOLACAO INCORPORAÇÃO"/>
    <s v="2.13.01.26 - Projeto dos Decorados"/>
    <n v="81649.5"/>
    <x v="111"/>
    <s v="CP"/>
    <s v="Pagamento FERNANDA MARQUES ARQUITETO ASSOCIADOS LTDA."/>
    <s v="Pagamento"/>
    <s v="FERNANDA MARQUES ARQUITETO ASSOCIADOS LTDA."/>
    <s v="NFSE.003861"/>
    <n v="-81649.5"/>
    <n v="0"/>
    <m/>
    <s v="FERNANDA MARQUES ARQUITETO ASSOCIADOS LTDA."/>
    <n v="-81649.5"/>
    <n v="81649.5"/>
    <n v="0"/>
    <x v="15"/>
    <x v="0"/>
    <x v="0"/>
    <x v="1"/>
    <s v="2.13.01.26 - Projeto dos Decorados"/>
    <x v="8"/>
    <x v="10"/>
    <x v="1"/>
    <s v="FERNANDA MARQUES ARQUITETO ASSOCIADOS LTDA. - NFSE.003861"/>
  </r>
  <r>
    <s v="Jardins"/>
    <x v="111"/>
    <s v="Itaú"/>
    <x v="3"/>
    <m/>
    <s v="2 - SPE's"/>
    <s v="01/01/2023 até 31/05/2024"/>
    <s v="23 - NETCORP CONSOLACAO INCORPORACAO E EMPREENDIMENTO IMOBILIARIO SPE LTDA"/>
    <s v="51562-2 - CONSOLACAO ITAU"/>
    <n v="0"/>
    <s v="2301 - CONSOLACAO INCORPORAÇÃO"/>
    <s v="2.14.01.19 - Mídia Off"/>
    <n v="76"/>
    <x v="111"/>
    <s v="CP"/>
    <s v="Pagamento PLANET APP DESENVOLVIMENTO E SERVICOS S/S LTDA."/>
    <s v="Pagamento"/>
    <s v="PLANET APP DESENVOLVIMENTO E SERVICOS S/S LTDA."/>
    <s v="FAT.reemb 2105"/>
    <n v="-76"/>
    <n v="0"/>
    <m/>
    <s v="PLANET APP DESENVOLVIMENTO E SERVICOS S/S LTDA."/>
    <n v="-76"/>
    <n v="76"/>
    <n v="0"/>
    <x v="15"/>
    <x v="0"/>
    <x v="0"/>
    <x v="1"/>
    <s v="2.14.01.19 - Mídia Off"/>
    <x v="9"/>
    <x v="20"/>
    <x v="6"/>
    <s v="PLANET APP DESENVOLVIMENTO E SERVICOS S/S LTDA. - FAT.reemb 2105"/>
  </r>
  <r>
    <s v="Jardins"/>
    <x v="111"/>
    <s v="Itaú"/>
    <x v="3"/>
    <m/>
    <s v="2 - SPE's"/>
    <s v="01/01/2023 até 31/05/2024"/>
    <s v="23 - NETCORP CONSOLACAO INCORPORACAO E EMPREENDIMENTO IMOBILIARIO SPE LTDA"/>
    <s v="51562-2 - CONSOLACAO ITAU"/>
    <n v="0"/>
    <s v="2301 - CONSOLACAO INCORPORAÇÃO"/>
    <s v="1.03.01.01 - Receita de Aplicações Financeiras"/>
    <n v="249.41"/>
    <x v="111"/>
    <s v="BC"/>
    <s v="REND PAGO APLIC AUT MAIS"/>
    <s v="Extrato Bancário"/>
    <s v="REND PAGO APLIC AUT MAIS"/>
    <m/>
    <n v="0"/>
    <n v="249.41"/>
    <m/>
    <s v="REND PAGO APLIC AUT MAIS"/>
    <n v="249.41"/>
    <n v="249.41"/>
    <n v="0"/>
    <x v="15"/>
    <x v="0"/>
    <x v="0"/>
    <x v="1"/>
    <s v="1.03.01.01 - Receita de Aplicações Financeiras"/>
    <x v="0"/>
    <x v="14"/>
    <x v="8"/>
    <s v="REND PAGO APLIC AUT MAIS - "/>
  </r>
  <r>
    <s v="Jardins"/>
    <x v="111"/>
    <s v="Itaú"/>
    <x v="3"/>
    <m/>
    <s v="2 - SPE's"/>
    <s v="01/01/2023 até 31/05/2024"/>
    <s v="23 - NETCORP CONSOLACAO INCORPORACAO E EMPREENDIMENTO IMOBILIARIO SPE LTDA"/>
    <s v="51562-2 - CONSOLACAO ITAU"/>
    <n v="0"/>
    <s v="2301 - CONSOLACAO INCORPORAÇÃO"/>
    <s v="2.13.02.01 - Assessoria PMSP"/>
    <n v="3050.13"/>
    <x v="111"/>
    <s v="CP"/>
    <s v="Pagamento SERGIO LUIZ FERNANDES FILHO"/>
    <s v="Pagamento"/>
    <s v="SERGIO LUIZ FERNANDES FILHO"/>
    <s v="NFSE.002945"/>
    <n v="-3050.13"/>
    <n v="0"/>
    <m/>
    <s v="SERGIO LUIZ FERNANDES FILHO"/>
    <n v="-3050.13"/>
    <n v="3050.13"/>
    <n v="0"/>
    <x v="15"/>
    <x v="0"/>
    <x v="0"/>
    <x v="1"/>
    <s v="2.13.02.01 - Assessoria PMSP"/>
    <x v="17"/>
    <x v="1"/>
    <x v="1"/>
    <s v="SERGIO LUIZ FERNANDES FILHO - NFSE.002945"/>
  </r>
  <r>
    <s v="Jardins"/>
    <x v="112"/>
    <s v="Itaú"/>
    <x v="3"/>
    <s v="sim"/>
    <s v="2 - SPE's"/>
    <s v="01/01/2024 até 30/06/2024"/>
    <s v="23 - NETCORP CONSOLACAO INCORPORACAO E EMPREENDIMENTO IMOBILIARIO SPE LTDA"/>
    <s v="51562-2 - CONSOLACAO ITAU"/>
    <n v="653104.13"/>
    <s v="2301 - CONSOLACAO INCORPORAÇÃO"/>
    <s v="2.20.01.07 - Tarifas Bancarias"/>
    <n v="26.1"/>
    <x v="112"/>
    <s v="CX"/>
    <s v="Pag. tarifa conta TAR C/C SISPAG"/>
    <s v="Pagamento"/>
    <s v="Pag. tarifa conta TAR C/C SISPAG"/>
    <s v="TAR.20240603001"/>
    <n v="-26.1"/>
    <n v="0"/>
    <n v="653078.03"/>
    <s v="Pag. tarifa conta TAR C/C SISPAG"/>
    <n v="-26.1"/>
    <n v="26.1"/>
    <n v="0"/>
    <x v="16"/>
    <x v="0"/>
    <x v="0"/>
    <x v="1"/>
    <s v="2.20.01.07 - Tarifas Bancarias"/>
    <x v="0"/>
    <x v="8"/>
    <x v="2"/>
    <s v="Pag. tarifa conta TAR C/C SISPAG - TAR.20240603001"/>
  </r>
  <r>
    <s v="Jardins"/>
    <x v="112"/>
    <s v="Itaú"/>
    <x v="3"/>
    <s v="sim"/>
    <s v="2 - SPE's"/>
    <s v="01/01/2024 até 30/06/2024"/>
    <s v="23 - NETCORP CONSOLACAO INCORPORACAO E EMPREENDIMENTO IMOBILIARIO SPE LTDA"/>
    <s v="51562-2 - CONSOLACAO ITAU"/>
    <n v="653078.03"/>
    <s v="2301 - CONSOLACAO INCORPORAÇÃO"/>
    <s v="2.20.01.07 - Tarifas Bancarias"/>
    <n v="58.24"/>
    <x v="112"/>
    <s v="CX"/>
    <s v="Pag. tarifa TED TAR TED SISPAG"/>
    <s v="Pagamento"/>
    <s v="Pag. tarifa TED TAR TED SISPAG"/>
    <s v="TAR.20240603003"/>
    <n v="-58.24"/>
    <n v="0"/>
    <n v="653019.79"/>
    <s v="Pag. tarifa TED TAR TED SISPAG"/>
    <n v="-58.24"/>
    <n v="58.24"/>
    <n v="0"/>
    <x v="16"/>
    <x v="0"/>
    <x v="0"/>
    <x v="1"/>
    <s v="2.20.01.07 - Tarifas Bancarias"/>
    <x v="0"/>
    <x v="8"/>
    <x v="2"/>
    <s v="Pag. tarifa TED TAR TED SISPAG - TAR.20240603003"/>
  </r>
  <r>
    <s v="Jardins"/>
    <x v="112"/>
    <s v="Itaú"/>
    <x v="3"/>
    <s v="sim"/>
    <s v="2 - SPE's"/>
    <s v="01/01/2024 até 30/06/2024"/>
    <s v="23 - NETCORP CONSOLACAO INCORPORACAO E EMPREENDIMENTO IMOBILIARIO SPE LTDA"/>
    <s v="51562-2 - CONSOLACAO ITAU"/>
    <n v="653680.43000000005"/>
    <s v="2301 - CONSOLACAO INCORPORAÇÃO"/>
    <s v="2.14.02.04 - Operação / Manutenção"/>
    <n v="576.29999999999995"/>
    <x v="112"/>
    <s v="CP"/>
    <s v="Pagamento ELETROPAULO METROPOLITANA"/>
    <s v="Pagamento"/>
    <s v="Pagamento ELETROPAULO METROPOLITANA"/>
    <s v="FAT.610415978"/>
    <n v="-576.29999999999995"/>
    <n v="0"/>
    <n v="653104.13"/>
    <s v="Pagamento ELETROPAULO METROPOLITANA"/>
    <n v="-576.29999999999995"/>
    <n v="576.29999999999995"/>
    <n v="0"/>
    <x v="16"/>
    <x v="0"/>
    <x v="0"/>
    <x v="1"/>
    <s v="2.14.02.04 - Operação / Manutenção"/>
    <x v="0"/>
    <x v="6"/>
    <x v="0"/>
    <s v="Pagamento ELETROPAULO METROPOLITANA - FAT.610415978"/>
  </r>
  <r>
    <s v="Jardins"/>
    <x v="112"/>
    <s v="Bradesco"/>
    <x v="1"/>
    <s v="sim"/>
    <s v="2 - SPE's"/>
    <s v="01/01/2024 até 30/06/2024"/>
    <s v="16 - NETCORP JARDINS INCORPORACAO E EMPREENDIMENTO IMOBILIARIO SPE LTDA"/>
    <s v="6222-7 - NETCORP JARDINS"/>
    <n v="621.30999999999995"/>
    <s v="1602 - JARDINS INCORPORACAO"/>
    <s v="2.02.05.02 - (-) Devolução de Adiantamento aos Fornecedores"/>
    <n v="3758299.84"/>
    <x v="112"/>
    <s v="BC"/>
    <s v="Recebimento TED-TRANSF ELET DISPON REMET. COMPANHIA PROVINCIA"/>
    <s v="Recebimento"/>
    <s v="Recebimento TED-TRANSF ELET DISPON REMET. COMPANHIA PROVINCIA"/>
    <s v="REC.03062024"/>
    <n v="0"/>
    <n v="3758299.84"/>
    <n v="3758921.15"/>
    <s v="Recebimento TED-TRANSF ELET DISPON REMET. COMPANHIA PROVINCIA"/>
    <n v="3758299.84"/>
    <n v="3758299.84"/>
    <n v="0"/>
    <x v="16"/>
    <x v="0"/>
    <x v="0"/>
    <x v="1"/>
    <s v="2.02.05.02 - (-) Devolução de Adiantamento aos Fornecedores"/>
    <x v="0"/>
    <x v="25"/>
    <x v="15"/>
    <s v="Recebimento TED-TRANSF ELET DISPON REMET. COMPANHIA PROVINCIA - REC.03062024"/>
  </r>
  <r>
    <s v="Jardins"/>
    <x v="112"/>
    <s v="Itaú"/>
    <x v="3"/>
    <s v="sim"/>
    <s v="2 - SPE's"/>
    <s v="01/01/2024 até 30/06/2024"/>
    <s v="23 - NETCORP CONSOLACAO INCORPORACAO E EMPREENDIMENTO IMOBILIARIO SPE LTDA"/>
    <s v="51562-2 - CONSOLACAO ITAU"/>
    <n v="653019.79"/>
    <s v="2301 - CONSOLACAO INCORPORAÇÃO"/>
    <s v="1.03.01.01 - Receita de Aplicações Financeiras"/>
    <n v="1.28"/>
    <x v="112"/>
    <s v="CX"/>
    <s v="Rendimento de aplicação REND PAGO APLIC AUT MAIS"/>
    <s v="Rendimento de aplicação"/>
    <s v="Rendimento de aplicação REND PAGO APLIC AUT MAIS"/>
    <s v="REAP. 20240603004"/>
    <n v="0"/>
    <n v="1.28"/>
    <n v="653021.06999999995"/>
    <s v="Rendimento de aplicação REND PAGO APLIC AUT MAIS"/>
    <n v="1.28"/>
    <n v="1.28"/>
    <n v="0"/>
    <x v="16"/>
    <x v="0"/>
    <x v="0"/>
    <x v="1"/>
    <s v="1.03.01.01 - Receita de Aplicações Financeiras"/>
    <x v="0"/>
    <x v="14"/>
    <x v="8"/>
    <s v="Rendimento de aplicação REND PAGO APLIC AUT MAIS - REAP. 20240603004"/>
  </r>
  <r>
    <s v="Jardins"/>
    <x v="112"/>
    <s v="Itaú Centralizadora"/>
    <x v="2"/>
    <s v="não"/>
    <s v="2  SPE's"/>
    <s v="01/01/2024 até 30/06/2024"/>
    <s v="COMPANHIA PROV DE SECURITIZACA"/>
    <s v="18593-7 - Centralizadora"/>
    <n v="0"/>
    <m/>
    <s v="2.13.02.12 - Taxas de Concessionárias"/>
    <n v="55842.61"/>
    <x v="112"/>
    <s v="BC"/>
    <s v="RESGATE CDB"/>
    <s v="Extrato Bancário"/>
    <s v="RESGATE CDB"/>
    <m/>
    <n v="0"/>
    <n v="55842.61"/>
    <m/>
    <s v="RESGATE CDB"/>
    <n v="55842.61"/>
    <n v="55842.61"/>
    <n v="0"/>
    <x v="16"/>
    <x v="0"/>
    <x v="0"/>
    <x v="1"/>
    <s v="2.13.02.12 - Taxas de Concessionárias"/>
    <x v="0"/>
    <x v="15"/>
    <x v="9"/>
    <s v="RESGATE CDB - "/>
  </r>
  <r>
    <s v="Jardins"/>
    <x v="112"/>
    <s v="Itaú Centralizadora"/>
    <x v="2"/>
    <s v="não"/>
    <s v="2  SPE's"/>
    <s v="01/01/2024 até 30/06/2024"/>
    <s v="COMPANHIA PROV DE SECURITIZACA"/>
    <s v="18593-7 - Centralizadora"/>
    <n v="0"/>
    <m/>
    <s v="2.13.02.12 - Taxas de Concessionárias"/>
    <n v="3702456.94"/>
    <x v="112"/>
    <s v="BC"/>
    <s v="RESGATE CDB"/>
    <s v="Extrato Bancário"/>
    <s v="RESGATE CDB"/>
    <m/>
    <n v="0"/>
    <n v="3702456.94"/>
    <m/>
    <s v="RESGATE CDB"/>
    <n v="3702456.94"/>
    <n v="3702456.94"/>
    <n v="0"/>
    <x v="16"/>
    <x v="0"/>
    <x v="0"/>
    <x v="1"/>
    <s v="2.13.02.12 - Taxas de Concessionárias"/>
    <x v="0"/>
    <x v="15"/>
    <x v="9"/>
    <s v="RESGATE CDB - "/>
  </r>
  <r>
    <s v="Jardins"/>
    <x v="112"/>
    <s v="Itaú Centralizadora"/>
    <x v="2"/>
    <s v="não"/>
    <s v="2  SPE's"/>
    <s v="01/01/2024 até 30/06/2024"/>
    <s v="COMPANHIA PROV DE SECURITIZACA"/>
    <s v="18593-7 - Centralizadora"/>
    <n v="0"/>
    <m/>
    <s v="-"/>
    <n v="3758299.84"/>
    <x v="112"/>
    <s v="CP"/>
    <s v="SISPAG FORNECEDORES TED"/>
    <s v="Extrato Bancário"/>
    <s v="SISPAG FORNECEDORES TED"/>
    <m/>
    <n v="-3758299.84"/>
    <n v="0"/>
    <m/>
    <s v="SISPAG FORNECEDORES TED"/>
    <n v="-3758299.84"/>
    <n v="3758299.84"/>
    <n v="0"/>
    <x v="16"/>
    <x v="0"/>
    <x v="0"/>
    <x v="1"/>
    <s v="-"/>
    <x v="0"/>
    <x v="26"/>
    <x v="16"/>
    <s v="SISPAG FORNECEDORES TED - "/>
  </r>
  <r>
    <s v="Jardins"/>
    <x v="112"/>
    <s v="Itaú Centralizadora"/>
    <x v="2"/>
    <s v="não"/>
    <s v="2  SPE's"/>
    <s v="01/01/2024 até 30/06/2024"/>
    <s v="COMPANHIA PROV DE SECURITIZACA"/>
    <s v="18593-7 - Centralizadora"/>
    <n v="0"/>
    <m/>
    <s v="2.20.01.07 - Tarifas Bancarias"/>
    <n v="2"/>
    <x v="112"/>
    <s v="CX"/>
    <s v="TAR TED SISPAG"/>
    <s v="Extrato Bancário"/>
    <s v="TAR TED SISPAG"/>
    <m/>
    <n v="-2"/>
    <n v="0"/>
    <m/>
    <s v="TAR TED SISPAG"/>
    <n v="-2"/>
    <n v="2"/>
    <n v="0"/>
    <x v="16"/>
    <x v="0"/>
    <x v="0"/>
    <x v="1"/>
    <s v="2.20.01.07 - Tarifas Bancarias"/>
    <x v="0"/>
    <x v="8"/>
    <x v="2"/>
    <s v="TAR TED SISPAG - "/>
  </r>
  <r>
    <s v="Jardins"/>
    <x v="113"/>
    <s v="Bradesco"/>
    <x v="1"/>
    <s v="sim"/>
    <s v="2 - SPE's"/>
    <s v="01/01/2024 até 30/06/2024"/>
    <s v="16 - NETCORP JARDINS INCORPORACAO E EMPREENDIMENTO IMOBILIARIO SPE LTDA"/>
    <s v="6222-7 - NETCORP JARDINS"/>
    <n v="3758921.15"/>
    <s v="1602 - JARDINS INCORPORACAO"/>
    <s v="2.20.01.07 - Tarifas Bancarias"/>
    <n v="3758000"/>
    <x v="113"/>
    <s v="BC"/>
    <s v="Aplicação APLICACAO CDB"/>
    <m/>
    <s v="Aplicação APLICACAO CDB"/>
    <s v="APL.0406"/>
    <n v="-3758000"/>
    <n v="0"/>
    <n v="921.15"/>
    <s v="Aplicação APLICACAO CDB"/>
    <n v="-3758000"/>
    <n v="3758000"/>
    <n v="0"/>
    <x v="16"/>
    <x v="0"/>
    <x v="0"/>
    <x v="1"/>
    <s v="2.20.01.07 - Tarifas Bancarias"/>
    <x v="0"/>
    <x v="15"/>
    <x v="9"/>
    <s v="Aplicação APLICACAO CDB - APL.0406"/>
  </r>
  <r>
    <s v="Jardins"/>
    <x v="113"/>
    <s v="Itaú"/>
    <x v="3"/>
    <s v="sim"/>
    <s v="2 - SPE's"/>
    <s v="01/01/2024 até 30/06/2024"/>
    <s v="23 - NETCORP CONSOLACAO INCORPORACAO E EMPREENDIMENTO IMOBILIARIO SPE LTDA"/>
    <s v="51562-2 - CONSOLACAO ITAU"/>
    <n v="653021.06999999995"/>
    <s v="2301 - CONSOLACAO INCORPORAÇÃO"/>
    <s v="2.20.01.07 - Tarifas Bancarias"/>
    <n v="73"/>
    <x v="113"/>
    <s v="CX"/>
    <s v="Pag. tarifa conta TAR MANUT CONTA 05/24"/>
    <s v="Pagamento"/>
    <s v="Pag. tarifa conta TAR MANUT CONTA 05/24"/>
    <s v="TAR.20240604001"/>
    <n v="-73"/>
    <n v="0"/>
    <n v="652948.06999999995"/>
    <s v="Pag. tarifa conta TAR MANUT CONTA 05/24"/>
    <n v="-73"/>
    <n v="73"/>
    <n v="0"/>
    <x v="16"/>
    <x v="0"/>
    <x v="0"/>
    <x v="1"/>
    <s v="2.20.01.07 - Tarifas Bancarias"/>
    <x v="0"/>
    <x v="8"/>
    <x v="2"/>
    <s v="Pag. tarifa conta TAR MANUT CONTA 05/24 - TAR.20240604001"/>
  </r>
  <r>
    <s v="Jardins"/>
    <x v="113"/>
    <s v="Itaú"/>
    <x v="3"/>
    <s v="sim"/>
    <s v="2 - SPE's"/>
    <s v="01/01/2024 até 30/06/2024"/>
    <s v="23 - NETCORP CONSOLACAO INCORPORACAO E EMPREENDIMENTO IMOBILIARIO SPE LTDA"/>
    <s v="51562-2 - CONSOLACAO ITAU"/>
    <n v="652948.22"/>
    <s v="2301 - CONSOLACAO INCORPORAÇÃO"/>
    <s v="2.20.01.07 - Tarifas Bancarias"/>
    <n v="3"/>
    <x v="113"/>
    <s v="CX"/>
    <s v="Pag. tarifa TED TAR PIX PGTO TRANSF"/>
    <s v="Pagamento"/>
    <s v="Pag. tarifa TED TAR PIX PGTO TRANSF"/>
    <s v="TAR.20240604003"/>
    <n v="-3"/>
    <n v="0"/>
    <n v="652945.22"/>
    <s v="Pag. tarifa TED TAR PIX PGTO TRANSF"/>
    <n v="-3"/>
    <n v="3"/>
    <n v="0"/>
    <x v="16"/>
    <x v="0"/>
    <x v="0"/>
    <x v="1"/>
    <s v="2.20.01.07 - Tarifas Bancarias"/>
    <x v="0"/>
    <x v="8"/>
    <x v="2"/>
    <s v="Pag. tarifa TED TAR PIX PGTO TRANSF - TAR.20240604003"/>
  </r>
  <r>
    <s v="Jardins"/>
    <x v="113"/>
    <s v="Itaú"/>
    <x v="3"/>
    <s v="sim"/>
    <s v="2 - SPE's"/>
    <s v="01/01/2024 até 30/06/2024"/>
    <s v="23 - NETCORP CONSOLACAO INCORPORACAO E EMPREENDIMENTO IMOBILIARIO SPE LTDA"/>
    <s v="51562-2 - CONSOLACAO ITAU"/>
    <n v="652948.06999999995"/>
    <s v="2301 - CONSOLACAO INCORPORAÇÃO"/>
    <s v="1.03.01.01 - Receita de Aplicações Financeiras"/>
    <n v="0.15"/>
    <x v="113"/>
    <s v="CX"/>
    <s v="Rendimento de aplicação REND PAGO APLIC AUT MAIS"/>
    <s v="Rendimento de aplicação"/>
    <s v="Rendimento de aplicação REND PAGO APLIC AUT MAIS"/>
    <s v="REAP. 20240604002"/>
    <n v="0"/>
    <n v="0.15"/>
    <n v="652948.22"/>
    <s v="Rendimento de aplicação REND PAGO APLIC AUT MAIS"/>
    <n v="0.15"/>
    <n v="0.15"/>
    <n v="0"/>
    <x v="16"/>
    <x v="0"/>
    <x v="0"/>
    <x v="1"/>
    <s v="1.03.01.01 - Receita de Aplicações Financeiras"/>
    <x v="0"/>
    <x v="14"/>
    <x v="8"/>
    <s v="Rendimento de aplicação REND PAGO APLIC AUT MAIS - REAP. 20240604002"/>
  </r>
  <r>
    <s v="Jardins"/>
    <x v="113"/>
    <s v="Itaú Centralizadora"/>
    <x v="2"/>
    <s v="não"/>
    <s v="2  SPE's"/>
    <s v="01/01/2024 até 30/06/2024"/>
    <s v="COMPANHIA PROV DE SECURITIZACA"/>
    <s v="18593-7 - Centralizadora"/>
    <n v="0"/>
    <m/>
    <s v="2.20.01.07 - Tarifas Bancarias"/>
    <n v="73"/>
    <x v="113"/>
    <s v="CX"/>
    <s v="TAR MANUT CONTA 05/24"/>
    <s v="Extrato Bancário"/>
    <s v="TAR MANUT CONTA 05/24"/>
    <m/>
    <n v="-73"/>
    <n v="0"/>
    <m/>
    <s v="TAR MANUT CONTA 05/24"/>
    <n v="-73"/>
    <n v="73"/>
    <n v="0"/>
    <x v="16"/>
    <x v="0"/>
    <x v="0"/>
    <x v="1"/>
    <s v="2.20.01.07 - Tarifas Bancarias"/>
    <x v="0"/>
    <x v="8"/>
    <x v="2"/>
    <s v="TAR MANUT CONTA 05/24 - "/>
  </r>
  <r>
    <s v="N/A"/>
    <x v="114"/>
    <s v="N/A"/>
    <x v="4"/>
    <s v="sim"/>
    <s v="2 - SPE's"/>
    <s v="01/01/2024 até 30/06/2024"/>
    <s v="23 - NETCORP CONSOLACAO INCORPORACAO E EMPREENDIMENTO IMOBILIARIO SPE LTDA"/>
    <s v="não"/>
    <n v="521656.48"/>
    <s v="2301 - CONSOLACAO INCORPORAÇÃO"/>
    <s v="2.09.01.01 - (-) Retenção de IR - Terceiros"/>
    <n v="1492.5"/>
    <x v="114"/>
    <s v="CP"/>
    <s v="Retenção impostos IR 1708 / FD SERVICOS E MAQUETES"/>
    <s v="Retenção impostos"/>
    <s v="Retenção impostos IR 1708 / FD SERVICOS E MAQUETES"/>
    <s v="NFSE.001681"/>
    <n v="0"/>
    <n v="1492.5"/>
    <n v="523148.98"/>
    <s v="FD SERVICOS E MAQUETES"/>
    <n v="1492.5"/>
    <n v="1492.5"/>
    <n v="0"/>
    <x v="16"/>
    <x v="0"/>
    <x v="0"/>
    <x v="1"/>
    <s v="2.09.01.01 - (-) Retenção de IR - Terceiros"/>
    <x v="0"/>
    <x v="1"/>
    <x v="1"/>
    <s v="FD SERVICOS E MAQUETES - NFSE.001681"/>
  </r>
  <r>
    <s v="N/A"/>
    <x v="114"/>
    <s v="N/A"/>
    <x v="4"/>
    <s v="sim"/>
    <s v="2 - SPE's"/>
    <s v="01/01/2024 até 30/06/2024"/>
    <s v="23 - NETCORP CONSOLACAO INCORPORACAO E EMPREENDIMENTO IMOBILIARIO SPE LTDA"/>
    <s v="não"/>
    <n v="523148.98"/>
    <s v="2301 - CONSOLACAO INCORPORAÇÃO"/>
    <s v="2.09.01.04 - (-) Retenção de PIS/Cofins/CSLL -"/>
    <n v="4626.75"/>
    <x v="114"/>
    <s v="CP"/>
    <s v="Retenção impostos CSRF / FD SERVICOS E MAQUETES"/>
    <s v="Retenção impostos"/>
    <s v="Retenção impostos CSRF / FD SERVICOS E MAQUETES"/>
    <s v="NFSE.001681"/>
    <n v="0"/>
    <n v="4626.75"/>
    <n v="527775.73"/>
    <s v="FD SERVICOS E MAQUETES"/>
    <n v="4626.75"/>
    <n v="4626.75"/>
    <n v="0"/>
    <x v="16"/>
    <x v="0"/>
    <x v="0"/>
    <x v="1"/>
    <s v="2.09.01.04 - (-) Retenção de PIS/Cofins/CSLL -"/>
    <x v="0"/>
    <x v="10"/>
    <x v="1"/>
    <s v="FD SERVICOS E MAQUETES - NFSE.001681"/>
  </r>
  <r>
    <s v="Jardins"/>
    <x v="114"/>
    <s v="Itaú"/>
    <x v="3"/>
    <s v="sim"/>
    <s v="2 - SPE's"/>
    <s v="01/01/2024 até 30/06/2024"/>
    <s v="23 - NETCORP CONSOLACAO INCORPORACAO E EMPREENDIMENTO IMOBILIARIO SPE LTDA"/>
    <s v="51562-2 - CONSOLACAO ITAU"/>
    <n v="646585.22"/>
    <s v="2301 - CONSOLACAO INCORPORAÇÃO"/>
    <s v="2.11.01.07 - Cartório &amp; Escritura"/>
    <n v="700"/>
    <x v="114"/>
    <s v="CP"/>
    <s v="Pagamento ANGELO MONTALBANO"/>
    <s v="Pagamento"/>
    <s v="Pagamento ANGELO MONTALBANO"/>
    <s v="NFSE.002820"/>
    <n v="-700"/>
    <n v="0"/>
    <n v="645885.22"/>
    <s v="Pagamento ANGELO MONTALBANO"/>
    <n v="-700"/>
    <n v="700"/>
    <n v="0"/>
    <x v="16"/>
    <x v="0"/>
    <x v="0"/>
    <x v="1"/>
    <s v="2.11.01.07 - Cartório &amp; Escritura"/>
    <x v="0"/>
    <x v="1"/>
    <x v="1"/>
    <s v="Pagamento ANGELO MONTALBANO - NFSE.002820"/>
  </r>
  <r>
    <s v="Jardins"/>
    <x v="114"/>
    <s v="Itaú"/>
    <x v="3"/>
    <s v="sim"/>
    <s v="2 - SPE's"/>
    <s v="01/01/2024 até 30/06/2024"/>
    <s v="23 - NETCORP CONSOLACAO INCORPORACAO E EMPREENDIMENTO IMOBILIARIO SPE LTDA"/>
    <s v="51562-2 - CONSOLACAO ITAU"/>
    <n v="621156.48"/>
    <s v="2301 - CONSOLACAO INCORPORAÇÃO"/>
    <s v="2.14.01.02 - Maquete de Vendas"/>
    <n v="93380.75"/>
    <x v="114"/>
    <s v="CP"/>
    <s v="Pagamento FD SERVICOS E MAQUETES EIRELI"/>
    <s v="Pagamento"/>
    <s v="Pagamento FD SERVICOS E MAQUETES EIRELI"/>
    <s v="NFSE.001681"/>
    <n v="-93380.75"/>
    <n v="0"/>
    <n v="521656.48"/>
    <s v="Pagamento FD SERVICOS E MAQUETES EIRELI"/>
    <n v="-93380.75"/>
    <n v="93380.75"/>
    <n v="0"/>
    <x v="16"/>
    <x v="0"/>
    <x v="0"/>
    <x v="1"/>
    <s v="2.14.01.02 - Maquete de Vendas"/>
    <x v="0"/>
    <x v="10"/>
    <x v="1"/>
    <s v="Pagamento FD SERVICOS E MAQUETES EIRELI - NFSE.001681"/>
  </r>
  <r>
    <s v="Jardins"/>
    <x v="114"/>
    <s v="Itaú"/>
    <x v="3"/>
    <s v="sim"/>
    <s v="2 - SPE's"/>
    <s v="01/01/2024 até 30/06/2024"/>
    <s v="23 - NETCORP CONSOLACAO INCORPORACAO E EMPREENDIMENTO IMOBILIARIO SPE LTDA"/>
    <s v="51562-2 - CONSOLACAO ITAU"/>
    <n v="635885.22"/>
    <s v="2301 - CONSOLACAO INCORPORAÇÃO"/>
    <s v="2.14.02.04 - Operação / Manutenção"/>
    <n v="236.2"/>
    <x v="114"/>
    <s v="CP"/>
    <s v="Pagamento MERCADOPAGO.COM REPRESENTACOES"/>
    <s v="Pagamento"/>
    <s v="Pagamento MERCADOPAGO.COM REPRESENTACOES"/>
    <s v="FAT.020106315"/>
    <n v="-236.2"/>
    <n v="0"/>
    <n v="635649.02"/>
    <s v="Pagamento MERCADOPAGO.COM REPRESENTACOES"/>
    <n v="-236.2"/>
    <n v="236.2"/>
    <n v="0"/>
    <x v="16"/>
    <x v="0"/>
    <x v="0"/>
    <x v="1"/>
    <s v="2.14.02.04 - Operação / Manutenção"/>
    <x v="0"/>
    <x v="20"/>
    <x v="6"/>
    <s v="Pagamento MERCADOPAGO.COM REPRESENTACOES - FAT.020106315"/>
  </r>
  <r>
    <s v="Jardins"/>
    <x v="114"/>
    <s v="Itaú"/>
    <x v="3"/>
    <s v="sim"/>
    <s v="2 - SPE's"/>
    <s v="01/01/2024 até 30/06/2024"/>
    <s v="23 - NETCORP CONSOLACAO INCORPORACAO E EMPREENDIMENTO IMOBILIARIO SPE LTDA"/>
    <s v="51562-2 - CONSOLACAO ITAU"/>
    <n v="652945.22"/>
    <s v="2301 - CONSOLACAO INCORPORAÇÃO"/>
    <s v="2.14.01.05 - Meeting"/>
    <n v="6360"/>
    <x v="114"/>
    <s v="CP"/>
    <s v="Pagamento PALOSA INDUSTRIA E COMERCIO"/>
    <s v="Pagamento"/>
    <s v="Pagamento PALOSA INDUSTRIA E COMERCIO"/>
    <s v="FAT.000989"/>
    <n v="-6360"/>
    <n v="0"/>
    <n v="646585.22"/>
    <s v="Pagamento PALOSA INDUSTRIA E COMERCIO"/>
    <n v="-6360"/>
    <n v="6360"/>
    <n v="0"/>
    <x v="16"/>
    <x v="0"/>
    <x v="0"/>
    <x v="1"/>
    <s v="2.14.01.05 - Meeting"/>
    <x v="0"/>
    <x v="20"/>
    <x v="6"/>
    <s v="Pagamento PALOSA INDUSTRIA E COMERCIO - FAT.000989"/>
  </r>
  <r>
    <s v="Jardins"/>
    <x v="114"/>
    <s v="Itaú"/>
    <x v="3"/>
    <s v="sim"/>
    <s v="2 - SPE's"/>
    <s v="01/01/2024 até 30/06/2024"/>
    <s v="23 - NETCORP CONSOLACAO INCORPORACAO E EMPREENDIMENTO IMOBILIARIO SPE LTDA"/>
    <s v="51562-2 - CONSOLACAO ITAU"/>
    <n v="645885.22"/>
    <s v="2301 - CONSOLACAO INCORPORAÇÃO"/>
    <s v="2.14.01.03 - Agência/Coordenação Offline"/>
    <n v="10000"/>
    <x v="114"/>
    <s v="CP"/>
    <s v="Pagamento PLANET APP DESENVOLVIMENTO E"/>
    <s v="Pagamento"/>
    <s v="Pagamento PLANET APP DESENVOLVIMENTO E"/>
    <s v="NFSE.000206"/>
    <n v="-10000"/>
    <n v="0"/>
    <n v="635885.22"/>
    <s v="Pagamento PLANET APP DESENVOLVIMENTO E"/>
    <n v="-10000"/>
    <n v="10000"/>
    <n v="0"/>
    <x v="16"/>
    <x v="0"/>
    <x v="0"/>
    <x v="1"/>
    <s v="2.14.01.03 - Agência/Coordenação Offline"/>
    <x v="0"/>
    <x v="11"/>
    <x v="6"/>
    <s v="Pagamento PLANET APP DESENVOLVIMENTO E - NFSE.000206"/>
  </r>
  <r>
    <s v="Jardins"/>
    <x v="114"/>
    <s v="Itaú"/>
    <x v="3"/>
    <s v="sim"/>
    <s v="2 - SPE's"/>
    <s v="01/01/2024 até 30/06/2024"/>
    <s v="23 - NETCORP CONSOLACAO INCORPORACAO E EMPREENDIMENTO IMOBILIARIO SPE LTDA"/>
    <s v="51562-2 - CONSOLACAO ITAU"/>
    <n v="633135.25"/>
    <s v="2301 - CONSOLACAO INCORPORAÇÃO"/>
    <s v="2.11.01.03 - IPTU"/>
    <n v="8931.7199999999993"/>
    <x v="114"/>
    <s v="CP"/>
    <s v="Pagamento PREFEITURA DA CIDADE DE SÃO PAULO - DAMSP"/>
    <s v="Pagamento"/>
    <s v="Pagamento PREFEITURA DA CIDADE DE SÃO PAULO - DAMSP"/>
    <s v="DAM. CONSOLACAO 2837"/>
    <n v="-8931.7199999999993"/>
    <n v="0"/>
    <n v="624203.53"/>
    <s v="Pagamento PREFEITURA DA CIDADE DE SÃO PAULO - DAMSP"/>
    <n v="-8931.7199999999993"/>
    <n v="8931.7199999999993"/>
    <n v="0"/>
    <x v="16"/>
    <x v="0"/>
    <x v="0"/>
    <x v="1"/>
    <s v="2.11.01.03 - IPTU"/>
    <x v="0"/>
    <x v="13"/>
    <x v="4"/>
    <s v="Pagamento PREFEITURA DA CIDADE DE SÃO PAULO - DAMSP - DAM. CONSOLACAO 2837"/>
  </r>
  <r>
    <s v="Jardins"/>
    <x v="114"/>
    <s v="Itaú"/>
    <x v="3"/>
    <s v="sim"/>
    <s v="2 - SPE's"/>
    <s v="01/01/2024 até 30/06/2024"/>
    <s v="23 - NETCORP CONSOLACAO INCORPORACAO E EMPREENDIMENTO IMOBILIARIO SPE LTDA"/>
    <s v="51562-2 - CONSOLACAO ITAU"/>
    <n v="635917.29"/>
    <s v="2301 - CONSOLACAO INCORPORAÇÃO"/>
    <s v="2.11.01.03 - IPTU"/>
    <n v="535.88"/>
    <x v="114"/>
    <s v="CP"/>
    <s v="Pagamento PREFEITURA DA CIDADE DE SÃO PAULO - DAMSP"/>
    <s v="Pagamento"/>
    <s v="Pagamento PREFEITURA DA CIDADE DE SÃO PAULO - DAMSP"/>
    <s v="DAM. CONSOLACAO 2839"/>
    <n v="-535.88"/>
    <n v="0"/>
    <n v="635381.41"/>
    <s v="Pagamento PREFEITURA DA CIDADE DE SÃO PAULO - DAMSP"/>
    <n v="-535.88"/>
    <n v="535.88"/>
    <n v="0"/>
    <x v="16"/>
    <x v="0"/>
    <x v="0"/>
    <x v="1"/>
    <s v="2.11.01.03 - IPTU"/>
    <x v="0"/>
    <x v="13"/>
    <x v="4"/>
    <s v="Pagamento PREFEITURA DA CIDADE DE SÃO PAULO - DAMSP - DAM. CONSOLACAO 2839"/>
  </r>
  <r>
    <s v="Jardins"/>
    <x v="114"/>
    <s v="Itaú"/>
    <x v="3"/>
    <s v="sim"/>
    <s v="2 - SPE's"/>
    <s v="01/01/2024 até 30/06/2024"/>
    <s v="23 - NETCORP CONSOLACAO INCORPORACAO E EMPREENDIMENTO IMOBILIARIO SPE LTDA"/>
    <s v="51562-2 - CONSOLACAO ITAU"/>
    <n v="635381.41"/>
    <s v="2301 - CONSOLACAO INCORPORAÇÃO"/>
    <s v="2.11.01.03 - IPTU"/>
    <n v="391.67"/>
    <x v="114"/>
    <s v="CP"/>
    <s v="Pagamento PREFEITURA DA CIDADE DE SÃO PAULO - DAMSP"/>
    <s v="Pagamento"/>
    <s v="Pagamento PREFEITURA DA CIDADE DE SÃO PAULO - DAMSP"/>
    <s v="DAM. CONSOLACAO 2847 A 12"/>
    <n v="-391.67"/>
    <n v="0"/>
    <n v="634989.74"/>
    <s v="Pagamento PREFEITURA DA CIDADE DE SÃO PAULO - DAMSP"/>
    <n v="-391.67"/>
    <n v="391.67"/>
    <n v="0"/>
    <x v="16"/>
    <x v="0"/>
    <x v="0"/>
    <x v="1"/>
    <s v="2.11.01.03 - IPTU"/>
    <x v="0"/>
    <x v="13"/>
    <x v="4"/>
    <s v="Pagamento PREFEITURA DA CIDADE DE SÃO PAULO - DAMSP - DAM. CONSOLACAO 2847 A 12"/>
  </r>
  <r>
    <s v="Jardins"/>
    <x v="114"/>
    <s v="Itaú"/>
    <x v="3"/>
    <s v="sim"/>
    <s v="2 - SPE's"/>
    <s v="01/01/2024 até 30/06/2024"/>
    <s v="23 - NETCORP CONSOLACAO INCORPORACAO E EMPREENDIMENTO IMOBILIARIO SPE LTDA"/>
    <s v="51562-2 - CONSOLACAO ITAU"/>
    <n v="634273.14"/>
    <s v="2301 - CONSOLACAO INCORPORAÇÃO"/>
    <s v="2.11.01.03 - IPTU"/>
    <n v="377.94"/>
    <x v="114"/>
    <s v="CP"/>
    <s v="Pagamento PREFEITURA DA CIDADE DE SÃO PAULO - DAMSP"/>
    <s v="Pagamento"/>
    <s v="Pagamento PREFEITURA DA CIDADE DE SÃO PAULO - DAMSP"/>
    <s v="DAM. CONSOLACAO 2847 A 21"/>
    <n v="-377.94"/>
    <n v="0"/>
    <n v="633895.19999999995"/>
    <s v="Pagamento PREFEITURA DA CIDADE DE SÃO PAULO - DAMSP"/>
    <n v="-377.94"/>
    <n v="377.94"/>
    <n v="0"/>
    <x v="16"/>
    <x v="0"/>
    <x v="0"/>
    <x v="1"/>
    <s v="2.11.01.03 - IPTU"/>
    <x v="0"/>
    <x v="13"/>
    <x v="4"/>
    <s v="Pagamento PREFEITURA DA CIDADE DE SÃO PAULO - DAMSP - DAM. CONSOLACAO 2847 A 21"/>
  </r>
  <r>
    <s v="Jardins"/>
    <x v="114"/>
    <s v="Itaú"/>
    <x v="3"/>
    <s v="sim"/>
    <s v="2 - SPE's"/>
    <s v="01/01/2024 até 30/06/2024"/>
    <s v="23 - NETCORP CONSOLACAO INCORPORACAO E EMPREENDIMENTO IMOBILIARIO SPE LTDA"/>
    <s v="51562-2 - CONSOLACAO ITAU"/>
    <n v="633556.54"/>
    <s v="2301 - CONSOLACAO INCORPORAÇÃO"/>
    <s v="2.11.01.03 - IPTU"/>
    <n v="421.29"/>
    <x v="114"/>
    <s v="CP"/>
    <s v="Pagamento PREFEITURA DA CIDADE DE SÃO PAULO - DAMSP"/>
    <s v="Pagamento"/>
    <s v="Pagamento PREFEITURA DA CIDADE DE SÃO PAULO - DAMSP"/>
    <s v="DAM. CONSOLACAO 2847 A 21"/>
    <n v="-421.29"/>
    <n v="0"/>
    <n v="633135.25"/>
    <s v="Pagamento PREFEITURA DA CIDADE DE SÃO PAULO - DAMSP"/>
    <n v="-421.29"/>
    <n v="421.29"/>
    <n v="0"/>
    <x v="16"/>
    <x v="0"/>
    <x v="0"/>
    <x v="1"/>
    <s v="2.11.01.03 - IPTU"/>
    <x v="0"/>
    <x v="13"/>
    <x v="4"/>
    <s v="Pagamento PREFEITURA DA CIDADE DE SÃO PAULO - DAMSP - DAM. CONSOLACAO 2847 A 21"/>
  </r>
  <r>
    <s v="Jardins"/>
    <x v="114"/>
    <s v="Itaú"/>
    <x v="3"/>
    <s v="sim"/>
    <s v="2 - SPE's"/>
    <s v="01/01/2024 até 30/06/2024"/>
    <s v="23 - NETCORP CONSOLACAO INCORPORACAO E EMPREENDIMENTO IMOBILIARIO SPE LTDA"/>
    <s v="51562-2 - CONSOLACAO ITAU"/>
    <n v="621626.31000000006"/>
    <s v="2301 - CONSOLACAO INCORPORAÇÃO"/>
    <s v="2.11.01.03 - IPTU"/>
    <n v="469.83"/>
    <x v="114"/>
    <s v="CP"/>
    <s v="Pagamento PREFEITURA DA CIDADE DE SÃO PAULO - DAMSP"/>
    <s v="Pagamento"/>
    <s v="Pagamento PREFEITURA DA CIDADE DE SÃO PAULO - DAMSP"/>
    <s v="DAM. CONSOLACAO 2847 A 21"/>
    <n v="-469.83"/>
    <n v="0"/>
    <n v="621156.48"/>
    <s v="Pagamento PREFEITURA DA CIDADE DE SÃO PAULO - DAMSP"/>
    <n v="-469.83"/>
    <n v="469.83"/>
    <n v="0"/>
    <x v="16"/>
    <x v="0"/>
    <x v="0"/>
    <x v="1"/>
    <s v="2.11.01.03 - IPTU"/>
    <x v="0"/>
    <x v="13"/>
    <x v="4"/>
    <s v="Pagamento PREFEITURA DA CIDADE DE SÃO PAULO - DAMSP - DAM. CONSOLACAO 2847 A 21"/>
  </r>
  <r>
    <s v="Jardins"/>
    <x v="114"/>
    <s v="Itaú"/>
    <x v="3"/>
    <s v="sim"/>
    <s v="2 - SPE's"/>
    <s v="01/01/2024 até 30/06/2024"/>
    <s v="23 - NETCORP CONSOLACAO INCORPORACAO E EMPREENDIMENTO IMOBILIARIO SPE LTDA"/>
    <s v="51562-2 - CONSOLACAO ITAU"/>
    <n v="527775.73"/>
    <s v="2301 - CONSOLACAO INCORPORAÇÃO"/>
    <s v="2.11.01.03 - IPTU"/>
    <n v="377.94"/>
    <x v="114"/>
    <s v="CP"/>
    <s v="Pagamento PREFEITURA DA CIDADE DE SÃO PAULO - DAMSP"/>
    <s v="Pagamento"/>
    <s v="Pagamento PREFEITURA DA CIDADE DE SÃO PAULO - DAMSP"/>
    <s v="DAM. CONSOLACAO 2847 A 21"/>
    <n v="-377.94"/>
    <n v="0"/>
    <n v="527397.79"/>
    <s v="Pagamento PREFEITURA DA CIDADE DE SÃO PAULO - DAMSP"/>
    <n v="-377.94"/>
    <n v="377.94"/>
    <n v="0"/>
    <x v="16"/>
    <x v="0"/>
    <x v="0"/>
    <x v="1"/>
    <s v="2.11.01.03 - IPTU"/>
    <x v="0"/>
    <x v="13"/>
    <x v="4"/>
    <s v="Pagamento PREFEITURA DA CIDADE DE SÃO PAULO - DAMSP - DAM. CONSOLACAO 2847 A 21"/>
  </r>
  <r>
    <s v="Jardins"/>
    <x v="114"/>
    <s v="Itaú"/>
    <x v="3"/>
    <s v="sim"/>
    <s v="2 - SPE's"/>
    <s v="01/01/2024 até 30/06/2024"/>
    <s v="23 - NETCORP CONSOLACAO INCORPORACAO E EMPREENDIMENTO IMOBILIARIO SPE LTDA"/>
    <s v="51562-2 - CONSOLACAO ITAU"/>
    <n v="527397.79"/>
    <s v="2301 - CONSOLACAO INCORPORAÇÃO"/>
    <s v="2.11.01.03 - IPTU"/>
    <n v="42.6"/>
    <x v="114"/>
    <s v="CP"/>
    <s v="Pagamento PREFEITURA DA CIDADE DE SÃO PAULO - DAMSP"/>
    <s v="Pagamento"/>
    <s v="Pagamento PREFEITURA DA CIDADE DE SÃO PAULO - DAMSP"/>
    <s v="DAM. CONSOLACAO 2847 A 21"/>
    <n v="-42.6"/>
    <n v="0"/>
    <n v="527355.18999999994"/>
    <s v="Pagamento PREFEITURA DA CIDADE DE SÃO PAULO - DAMSP"/>
    <n v="-42.6"/>
    <n v="42.6"/>
    <n v="0"/>
    <x v="16"/>
    <x v="0"/>
    <x v="0"/>
    <x v="1"/>
    <s v="2.11.01.03 - IPTU"/>
    <x v="0"/>
    <x v="13"/>
    <x v="4"/>
    <s v="Pagamento PREFEITURA DA CIDADE DE SÃO PAULO - DAMSP - DAM. CONSOLACAO 2847 A 21"/>
  </r>
  <r>
    <s v="Jardins"/>
    <x v="114"/>
    <s v="Itaú"/>
    <x v="3"/>
    <s v="sim"/>
    <s v="2 - SPE's"/>
    <s v="01/01/2024 até 30/06/2024"/>
    <s v="23 - NETCORP CONSOLACAO INCORPORACAO E EMPREENDIMENTO IMOBILIARIO SPE LTDA"/>
    <s v="51562-2 - CONSOLACAO ITAU"/>
    <n v="527355.18999999994"/>
    <s v="2301 - CONSOLACAO INCORPORAÇÃO"/>
    <s v="2.11.01.03 - IPTU"/>
    <n v="377.94"/>
    <x v="114"/>
    <s v="CP"/>
    <s v="Pagamento PREFEITURA DA CIDADE DE SÃO PAULO - DAMSP"/>
    <s v="Pagamento"/>
    <s v="Pagamento PREFEITURA DA CIDADE DE SÃO PAULO - DAMSP"/>
    <s v="DAM. CONSOLACAO 2847 A 21"/>
    <n v="-377.94"/>
    <n v="0"/>
    <n v="526977.25"/>
    <s v="Pagamento PREFEITURA DA CIDADE DE SÃO PAULO - DAMSP"/>
    <n v="-377.94"/>
    <n v="377.94"/>
    <n v="0"/>
    <x v="16"/>
    <x v="0"/>
    <x v="0"/>
    <x v="1"/>
    <s v="2.11.01.03 - IPTU"/>
    <x v="0"/>
    <x v="13"/>
    <x v="4"/>
    <s v="Pagamento PREFEITURA DA CIDADE DE SÃO PAULO - DAMSP - DAM. CONSOLACAO 2847 A 21"/>
  </r>
  <r>
    <s v="Jardins"/>
    <x v="114"/>
    <s v="Itaú"/>
    <x v="3"/>
    <s v="sim"/>
    <s v="2 - SPE's"/>
    <s v="01/01/2024 até 30/06/2024"/>
    <s v="23 - NETCORP CONSOLACAO INCORPORACAO E EMPREENDIMENTO IMOBILIARIO SPE LTDA"/>
    <s v="51562-2 - CONSOLACAO ITAU"/>
    <n v="633895.19999999995"/>
    <s v="2301 - CONSOLACAO INCORPORAÇÃO"/>
    <s v="2.11.01.03 - IPTU"/>
    <n v="338.66"/>
    <x v="114"/>
    <s v="CP"/>
    <s v="Pagamento PREFEITURA DA CIDADE DE SÃO PAULO - DAMSP"/>
    <s v="Pagamento"/>
    <s v="Pagamento PREFEITURA DA CIDADE DE SÃO PAULO - DAMSP"/>
    <s v="DAM. CONSOLACAO 2847 A 22"/>
    <n v="-338.66"/>
    <n v="0"/>
    <n v="633556.54"/>
    <s v="Pagamento PREFEITURA DA CIDADE DE SÃO PAULO - DAMSP"/>
    <n v="-338.66"/>
    <n v="338.66"/>
    <n v="0"/>
    <x v="16"/>
    <x v="0"/>
    <x v="0"/>
    <x v="1"/>
    <s v="2.11.01.03 - IPTU"/>
    <x v="0"/>
    <x v="13"/>
    <x v="4"/>
    <s v="Pagamento PREFEITURA DA CIDADE DE SÃO PAULO - DAMSP - DAM. CONSOLACAO 2847 A 22"/>
  </r>
  <r>
    <s v="Jardins"/>
    <x v="114"/>
    <s v="Itaú"/>
    <x v="3"/>
    <s v="sim"/>
    <s v="2 - SPE's"/>
    <s v="01/01/2024 até 30/06/2024"/>
    <s v="23 - NETCORP CONSOLACAO INCORPORACAO E EMPREENDIMENTO IMOBILIARIO SPE LTDA"/>
    <s v="51562-2 - CONSOLACAO ITAU"/>
    <n v="634989.74"/>
    <s v="2301 - CONSOLACAO INCORPORAÇÃO"/>
    <s v="2.11.01.03 - IPTU"/>
    <n v="377.94"/>
    <x v="114"/>
    <s v="CP"/>
    <s v="Pagamento PREFEITURA DA CIDADE DE SÃO PAULO - DAMSP"/>
    <s v="Pagamento"/>
    <s v="Pagamento PREFEITURA DA CIDADE DE SÃO PAULO - DAMSP"/>
    <s v="DAM. CONSOLACAO 2847 A 31"/>
    <n v="-377.94"/>
    <n v="0"/>
    <n v="634611.80000000005"/>
    <s v="Pagamento PREFEITURA DA CIDADE DE SÃO PAULO - DAMSP"/>
    <n v="-377.94"/>
    <n v="377.94"/>
    <n v="0"/>
    <x v="16"/>
    <x v="0"/>
    <x v="0"/>
    <x v="1"/>
    <s v="2.11.01.03 - IPTU"/>
    <x v="0"/>
    <x v="13"/>
    <x v="4"/>
    <s v="Pagamento PREFEITURA DA CIDADE DE SÃO PAULO - DAMSP - DAM. CONSOLACAO 2847 A 31"/>
  </r>
  <r>
    <s v="Jardins"/>
    <x v="114"/>
    <s v="Itaú"/>
    <x v="3"/>
    <s v="sim"/>
    <s v="2 - SPE's"/>
    <s v="01/01/2024 até 30/06/2024"/>
    <s v="23 - NETCORP CONSOLACAO INCORPORACAO E EMPREENDIMENTO IMOBILIARIO SPE LTDA"/>
    <s v="51562-2 - CONSOLACAO ITAU"/>
    <n v="634611.80000000005"/>
    <s v="2301 - CONSOLACAO INCORPORAÇÃO"/>
    <s v="2.11.01.03 - IPTU"/>
    <n v="338.66"/>
    <x v="114"/>
    <s v="CP"/>
    <s v="Pagamento PREFEITURA DA CIDADE DE SÃO PAULO - DAMSP"/>
    <s v="Pagamento"/>
    <s v="Pagamento PREFEITURA DA CIDADE DE SÃO PAULO - DAMSP"/>
    <s v="DAM. CONSOLACAO 2847 A 32"/>
    <n v="-338.66"/>
    <n v="0"/>
    <n v="634273.14"/>
    <s v="Pagamento PREFEITURA DA CIDADE DE SÃO PAULO - DAMSP"/>
    <n v="-338.66"/>
    <n v="338.66"/>
    <n v="0"/>
    <x v="16"/>
    <x v="0"/>
    <x v="0"/>
    <x v="1"/>
    <s v="2.11.01.03 - IPTU"/>
    <x v="0"/>
    <x v="13"/>
    <x v="4"/>
    <s v="Pagamento PREFEITURA DA CIDADE DE SÃO PAULO - DAMSP - DAM. CONSOLACAO 2847 A 32"/>
  </r>
  <r>
    <s v="Jardins"/>
    <x v="114"/>
    <s v="Itaú"/>
    <x v="3"/>
    <s v="sim"/>
    <s v="2 - SPE's"/>
    <s v="01/01/2024 até 30/06/2024"/>
    <s v="23 - NETCORP CONSOLACAO INCORPORACAO E EMPREENDIMENTO IMOBILIARIO SPE LTDA"/>
    <s v="51562-2 - CONSOLACAO ITAU"/>
    <n v="624203.53"/>
    <s v="2301 - CONSOLACAO INCORPORAÇÃO"/>
    <s v="2.11.01.03 - IPTU"/>
    <n v="2577.2199999999998"/>
    <x v="114"/>
    <s v="CP"/>
    <s v="Pagamento PREFEITURA DA CIDADE DE SÃO PAULO - DAMSP"/>
    <s v="Pagamento"/>
    <s v="Pagamento PREFEITURA DA CIDADE DE SÃO PAULO - DAMSP"/>
    <s v="DAM.AL ITU 1478"/>
    <n v="-2577.2199999999998"/>
    <n v="0"/>
    <n v="621626.31000000006"/>
    <s v="Pagamento PREFEITURA DA CIDADE DE SÃO PAULO - DAMSP"/>
    <n v="-2577.2199999999998"/>
    <n v="2577.2199999999998"/>
    <n v="0"/>
    <x v="16"/>
    <x v="0"/>
    <x v="0"/>
    <x v="1"/>
    <s v="2.11.01.03 - IPTU"/>
    <x v="0"/>
    <x v="13"/>
    <x v="4"/>
    <s v="Pagamento PREFEITURA DA CIDADE DE SÃO PAULO - DAMSP - DAM.AL ITU 1478"/>
  </r>
  <r>
    <s v="Jardins"/>
    <x v="114"/>
    <s v="Itaú"/>
    <x v="3"/>
    <s v="sim"/>
    <s v="2 - SPE's"/>
    <s v="01/01/2024 até 30/06/2024"/>
    <s v="23 - NETCORP CONSOLACAO INCORPORACAO E EMPREENDIMENTO IMOBILIARIO SPE LTDA"/>
    <s v="51562-2 - CONSOLACAO ITAU"/>
    <n v="635649.02"/>
    <s v="2301 - CONSOLACAO INCORPORAÇÃO"/>
    <s v="1.03.01.01 - Receita de Aplicações Financeiras"/>
    <n v="268.27"/>
    <x v="114"/>
    <s v="CX"/>
    <s v="Rendimento de aplicação REND PAGO APLIC AUT MAIS"/>
    <s v="Rendimento de aplicação"/>
    <s v="Rendimento de aplicação REND PAGO APLIC AUT MAIS"/>
    <s v="REAP. 20240607006"/>
    <n v="0"/>
    <n v="268.27"/>
    <n v="635917.29"/>
    <s v="Rendimento de aplicação REND PAGO APLIC AUT MAIS"/>
    <n v="268.27"/>
    <n v="268.27"/>
    <n v="0"/>
    <x v="16"/>
    <x v="0"/>
    <x v="0"/>
    <x v="1"/>
    <s v="1.03.01.01 - Receita de Aplicações Financeiras"/>
    <x v="0"/>
    <x v="14"/>
    <x v="8"/>
    <s v="Rendimento de aplicação REND PAGO APLIC AUT MAIS - REAP. 20240607006"/>
  </r>
  <r>
    <s v="N/A"/>
    <x v="115"/>
    <s v="N/A"/>
    <x v="4"/>
    <s v="sim"/>
    <s v="2 - SPE's"/>
    <s v="01/01/2024 até 30/06/2024"/>
    <s v="23 - NETCORP CONSOLACAO INCORPORACAO E EMPREENDIMENTO IMOBILIARIO SPE LTDA"/>
    <s v="não"/>
    <n v="517517.75"/>
    <s v="2301 - CONSOLACAO INCORPORAÇÃO"/>
    <s v="2.09.01.02 - (-) Retenção de INSS - Terceiros"/>
    <n v="301"/>
    <x v="115"/>
    <s v="CP"/>
    <s v="Retenção impostos INSS 3,5 / AGC CONSTRUCOES LTDA"/>
    <s v="Retenção impostos"/>
    <s v="Retenção impostos INSS 3,5 / AGC CONSTRUCOES LTDA"/>
    <s v="NFSE.000026"/>
    <n v="0"/>
    <n v="301"/>
    <n v="517818.75"/>
    <s v="AGC CONSTRUCOES LTDA"/>
    <n v="301"/>
    <n v="301"/>
    <n v="0"/>
    <x v="16"/>
    <x v="0"/>
    <x v="0"/>
    <x v="1"/>
    <s v="2.09.01.02 - (-) Retenção de INSS - Terceiros"/>
    <x v="0"/>
    <x v="1"/>
    <x v="1"/>
    <s v="AGC CONSTRUCOES LTDA - NFSE.000026"/>
  </r>
  <r>
    <s v="Jardins"/>
    <x v="115"/>
    <s v="Bradesco"/>
    <x v="1"/>
    <s v="sim"/>
    <s v="2 - SPE's"/>
    <s v="01/01/2024 até 30/06/2024"/>
    <s v="16 - NETCORP JARDINS INCORPORACAO E EMPREENDIMENTO IMOBILIARIO SPE LTDA"/>
    <s v="6222-7 - NETCORP JARDINS"/>
    <n v="921.15"/>
    <s v="1602 - JARDINS INCORPORACAO"/>
    <s v="2.20.01.07 - Tarifas Bancarias"/>
    <n v="74.95"/>
    <x v="115"/>
    <s v="BC"/>
    <s v="Pag. tarifa conta TARIFA MANUTENCAO C/C TAR.MANUT.C/C"/>
    <s v="Pagamento"/>
    <s v="Pag. tarifa conta TARIFA MANUTENCAO C/C TAR.MANUT.C/C"/>
    <s v="TAR.1006"/>
    <n v="-74.95"/>
    <n v="0"/>
    <n v="846.2"/>
    <s v="Pag. tarifa conta TARIFA MANUTENCAO C/C TAR.MANUT.C/C"/>
    <n v="-74.95"/>
    <n v="74.95"/>
    <n v="0"/>
    <x v="16"/>
    <x v="0"/>
    <x v="0"/>
    <x v="1"/>
    <s v="2.20.01.07 - Tarifas Bancarias"/>
    <x v="0"/>
    <x v="8"/>
    <x v="2"/>
    <s v="Pag. tarifa conta TARIFA MANUTENCAO C/C TAR.MANUT.C/C - TAR.1006"/>
  </r>
  <r>
    <s v="Jardins"/>
    <x v="115"/>
    <s v="Itaú"/>
    <x v="3"/>
    <s v="sim"/>
    <s v="2 - SPE's"/>
    <s v="01/01/2024 até 30/06/2024"/>
    <s v="23 - NETCORP CONSOLACAO INCORPORACAO E EMPREENDIMENTO IMOBILIARIO SPE LTDA"/>
    <s v="51562-2 - CONSOLACAO ITAU"/>
    <n v="526535.25"/>
    <s v="2301 - CONSOLACAO INCORPORAÇÃO"/>
    <s v="2.14.02.02 - Construção"/>
    <n v="8716.5"/>
    <x v="115"/>
    <s v="CP"/>
    <s v="Pagamento AGC CONSTRUCOES LTDA"/>
    <s v="Pagamento"/>
    <s v="Pagamento AGC CONSTRUCOES LTDA"/>
    <s v="NFSE.000026"/>
    <n v="-8716.5"/>
    <n v="0"/>
    <n v="517517.75"/>
    <s v="Pagamento AGC CONSTRUCOES LTDA"/>
    <n v="-8716.5"/>
    <n v="8716.5"/>
    <n v="0"/>
    <x v="16"/>
    <x v="0"/>
    <x v="0"/>
    <x v="1"/>
    <s v="2.14.02.02 - Construção"/>
    <x v="0"/>
    <x v="4"/>
    <x v="4"/>
    <s v="Pagamento AGC CONSTRUCOES LTDA - NFSE.000026"/>
  </r>
  <r>
    <s v="Jardins"/>
    <x v="115"/>
    <s v="Itaú"/>
    <x v="3"/>
    <s v="sim"/>
    <s v="2 - SPE's"/>
    <s v="01/01/2024 até 30/06/2024"/>
    <s v="23 - NETCORP CONSOLACAO INCORPORACAO E EMPREENDIMENTO IMOBILIARIO SPE LTDA"/>
    <s v="51562-2 - CONSOLACAO ITAU"/>
    <n v="526977.25"/>
    <s v="2301 - CONSOLACAO INCORPORAÇÃO"/>
    <s v="2.14.02.02 - Construção"/>
    <n v="442"/>
    <x v="115"/>
    <s v="CP"/>
    <s v="Pagamento AMARILDO CRESCENCIO DA SILVA"/>
    <s v="Pagamento"/>
    <s v="Pagamento AMARILDO CRESCENCIO DA SILVA"/>
    <s v="CF.1006"/>
    <n v="-442"/>
    <n v="0"/>
    <n v="526535.25"/>
    <s v="Pagamento AMARILDO CRESCENCIO DA SILVA"/>
    <n v="-442"/>
    <n v="442"/>
    <n v="0"/>
    <x v="16"/>
    <x v="0"/>
    <x v="0"/>
    <x v="1"/>
    <s v="2.14.02.02 - Construção"/>
    <x v="0"/>
    <x v="4"/>
    <x v="4"/>
    <s v="Pagamento AMARILDO CRESCENCIO DA SILVA - CF.1006"/>
  </r>
  <r>
    <s v="Jardins"/>
    <x v="115"/>
    <s v="Itaú"/>
    <x v="3"/>
    <s v="sim"/>
    <s v="2 - SPE's"/>
    <s v="01/01/2024 até 30/06/2024"/>
    <s v="23 - NETCORP CONSOLACAO INCORPORACAO E EMPREENDIMENTO IMOBILIARIO SPE LTDA"/>
    <s v="51562-2 - CONSOLACAO ITAU"/>
    <n v="517818.75"/>
    <s v="2301 - CONSOLACAO INCORPORAÇÃO"/>
    <s v="1.03.01.01 - Receita de Aplicações Financeiras"/>
    <n v="19.88"/>
    <x v="115"/>
    <s v="CX"/>
    <s v="Rendimento de aplicação REND PAGO APLIC AUT MAIS"/>
    <s v="Rendimento de aplicação"/>
    <s v="Rendimento de aplicação REND PAGO APLIC AUT MAIS"/>
    <s v="REAP. 20240610003"/>
    <n v="0"/>
    <n v="19.88"/>
    <n v="517838.63"/>
    <s v="Rendimento de aplicação REND PAGO APLIC AUT MAIS"/>
    <n v="19.88"/>
    <n v="19.88"/>
    <n v="0"/>
    <x v="16"/>
    <x v="0"/>
    <x v="0"/>
    <x v="1"/>
    <s v="1.03.01.01 - Receita de Aplicações Financeiras"/>
    <x v="0"/>
    <x v="14"/>
    <x v="8"/>
    <s v="Rendimento de aplicação REND PAGO APLIC AUT MAIS - REAP. 20240610003"/>
  </r>
  <r>
    <s v="Jardins"/>
    <x v="116"/>
    <s v="Itaú"/>
    <x v="3"/>
    <s v="sim"/>
    <s v="2 - SPE's"/>
    <s v="01/01/2024 até 30/06/2024"/>
    <s v="23 - NETCORP CONSOLACAO INCORPORACAO E EMPREENDIMENTO IMOBILIARIO SPE LTDA"/>
    <s v="51562-2 - CONSOLACAO ITAU"/>
    <n v="517838.63"/>
    <s v="2301 - CONSOLACAO INCORPORAÇÃO"/>
    <s v="2.14.01.20 - Ajuda corretores"/>
    <n v="1600"/>
    <x v="116"/>
    <s v="CP"/>
    <s v="Pagamento ALEX S CAMPELO M IMOVEIS"/>
    <s v="Pagamento"/>
    <s v="Pagamento ALEX S CAMPELO M IMOVEIS"/>
    <s v="REC.120624"/>
    <n v="-1600"/>
    <n v="0"/>
    <n v="516238.63"/>
    <s v="Pagamento ALEX S CAMPELO M IMOVEIS"/>
    <n v="-1600"/>
    <n v="1600"/>
    <n v="0"/>
    <x v="16"/>
    <x v="0"/>
    <x v="0"/>
    <x v="1"/>
    <s v="2.14.01.20 - Ajuda corretores"/>
    <x v="0"/>
    <x v="20"/>
    <x v="6"/>
    <s v="Pagamento ALEX S CAMPELO M IMOVEIS - REC.120624"/>
  </r>
  <r>
    <s v="Jardins"/>
    <x v="116"/>
    <s v="Itaú"/>
    <x v="3"/>
    <s v="sim"/>
    <s v="2 - SPE's"/>
    <s v="01/01/2024 até 30/06/2024"/>
    <s v="23 - NETCORP CONSOLACAO INCORPORACAO E EMPREENDIMENTO IMOBILIARIO SPE LTDA"/>
    <s v="51562-2 - CONSOLACAO ITAU"/>
    <n v="516238.63"/>
    <s v="2301 - CONSOLACAO INCORPORAÇÃO"/>
    <s v="2.14.01.20 - Ajuda corretores"/>
    <n v="1000"/>
    <x v="116"/>
    <s v="CP"/>
    <s v="Pagamento DIEGO CARLINI PISSARRA"/>
    <s v="Pagamento"/>
    <s v="Pagamento DIEGO CARLINI PISSARRA"/>
    <s v="REC.120623"/>
    <n v="-1000"/>
    <n v="0"/>
    <n v="515238.63"/>
    <s v="Pagamento DIEGO CARLINI PISSARRA"/>
    <n v="-1000"/>
    <n v="1000"/>
    <n v="0"/>
    <x v="16"/>
    <x v="0"/>
    <x v="0"/>
    <x v="1"/>
    <s v="2.14.01.20 - Ajuda corretores"/>
    <x v="0"/>
    <x v="20"/>
    <x v="6"/>
    <s v="Pagamento DIEGO CARLINI PISSARRA - REC.120623"/>
  </r>
  <r>
    <s v="Jardins"/>
    <x v="116"/>
    <s v="Itaú"/>
    <x v="3"/>
    <s v="sim"/>
    <s v="2 - SPE's"/>
    <s v="01/01/2024 até 30/06/2024"/>
    <s v="23 - NETCORP CONSOLACAO INCORPORACAO E EMPREENDIMENTO IMOBILIARIO SPE LTDA"/>
    <s v="51562-2 - CONSOLACAO ITAU"/>
    <n v="515238.63"/>
    <s v="2301 - CONSOLACAO INCORPORAÇÃO"/>
    <s v="1.03.01.01 - Receita de Aplicações Financeiras"/>
    <n v="5.88"/>
    <x v="116"/>
    <s v="CX"/>
    <s v="Rendimento de aplicação REND PAGO APLIC AUT MAIS"/>
    <s v="Rendimento de aplicação"/>
    <s v="Rendimento de aplicação REND PAGO APLIC AUT MAIS"/>
    <s v="REAP. 20240612003"/>
    <n v="0"/>
    <n v="5.88"/>
    <n v="515244.51"/>
    <s v="Rendimento de aplicação REND PAGO APLIC AUT MAIS"/>
    <n v="5.88"/>
    <n v="5.88"/>
    <n v="0"/>
    <x v="16"/>
    <x v="0"/>
    <x v="0"/>
    <x v="1"/>
    <s v="1.03.01.01 - Receita de Aplicações Financeiras"/>
    <x v="0"/>
    <x v="14"/>
    <x v="8"/>
    <s v="Rendimento de aplicação REND PAGO APLIC AUT MAIS - REAP. 20240612003"/>
  </r>
  <r>
    <s v="Jardins"/>
    <x v="117"/>
    <s v="Itaú"/>
    <x v="3"/>
    <s v="sim"/>
    <s v="2 - SPE's"/>
    <s v="01/01/2024 até 30/06/2024"/>
    <s v="23 - NETCORP CONSOLACAO INCORPORACAO E EMPREENDIMENTO IMOBILIARIO SPE LTDA"/>
    <s v="51562-2 - CONSOLACAO ITAU"/>
    <n v="515290.66"/>
    <s v="2301 - CONSOLACAO INCORPORAÇÃO"/>
    <s v="2.19.01.06 - EXTRA DEMOLICAO"/>
    <n v="20000"/>
    <x v="117"/>
    <s v="CP"/>
    <s v="Pagamento EPAVGG NOGUEIRA CONSTRUCOES DESIGN"/>
    <s v="Pagamento"/>
    <s v="Pagamento EPAVGG NOGUEIRA CONSTRUCOES DESIGN"/>
    <s v="NFSE.000155"/>
    <n v="-20000"/>
    <n v="0"/>
    <n v="495290.66"/>
    <s v="Pagamento EPAVGG NOGUEIRA CONSTRUCOES DESIGN"/>
    <n v="-20000"/>
    <n v="20000"/>
    <n v="0"/>
    <x v="16"/>
    <x v="0"/>
    <x v="0"/>
    <x v="1"/>
    <s v="2.19.01.06 - EXTRA DEMOLICAO"/>
    <x v="0"/>
    <x v="4"/>
    <x v="4"/>
    <s v="Pagamento EPAVGG NOGUEIRA CONSTRUCOES DESIGN - NFSE.000155"/>
  </r>
  <r>
    <s v="Jardins"/>
    <x v="117"/>
    <s v="Itaú"/>
    <x v="3"/>
    <s v="sim"/>
    <s v="2 - SPE's"/>
    <s v="01/01/2024 até 30/06/2024"/>
    <s v="23 - NETCORP CONSOLACAO INCORPORACAO E EMPREENDIMENTO IMOBILIARIO SPE LTDA"/>
    <s v="51562-2 - CONSOLACAO ITAU"/>
    <n v="515244.51"/>
    <s v="2301 - CONSOLACAO INCORPORAÇÃO"/>
    <s v="1.03.01.01 - Receita de Aplicações Financeiras"/>
    <n v="46.15"/>
    <x v="117"/>
    <s v="CX"/>
    <s v="Rendimento de aplicação REND PAGO APLIC AUT MAIS"/>
    <s v="Rendimento de aplicação"/>
    <s v="Rendimento de aplicação REND PAGO APLIC AUT MAIS"/>
    <s v="REAP. 20240613002"/>
    <n v="0"/>
    <n v="46.15"/>
    <n v="515290.66"/>
    <s v="Rendimento de aplicação REND PAGO APLIC AUT MAIS"/>
    <n v="46.15"/>
    <n v="46.15"/>
    <n v="0"/>
    <x v="16"/>
    <x v="0"/>
    <x v="0"/>
    <x v="1"/>
    <s v="1.03.01.01 - Receita de Aplicações Financeiras"/>
    <x v="0"/>
    <x v="14"/>
    <x v="8"/>
    <s v="Rendimento de aplicação REND PAGO APLIC AUT MAIS - REAP. 20240613002"/>
  </r>
  <r>
    <s v="N/A"/>
    <x v="118"/>
    <s v="N/A"/>
    <x v="4"/>
    <s v="sim"/>
    <s v="2 - SPE's"/>
    <s v="01/01/2024 até 30/06/2024"/>
    <s v="23 - NETCORP CONSOLACAO INCORPORACAO E EMPREENDIMENTO IMOBILIARIO SPE LTDA"/>
    <s v="não"/>
    <n v="468251.91"/>
    <s v="2301 - CONSOLACAO INCORPORAÇÃO"/>
    <s v="2.09.01.01 - (-) Retenção de IR - Terceiros"/>
    <n v="300"/>
    <x v="118"/>
    <s v="CP"/>
    <s v="Retenção impostos IR 1708 / ADDOR E ASSOCIADOS"/>
    <s v="Retenção impostos"/>
    <s v="Retenção impostos IR 1708 / ADDOR E ASSOCIADOS"/>
    <s v="NFSE.004145"/>
    <n v="0"/>
    <n v="300"/>
    <n v="468551.91"/>
    <s v="ADDOR E ASSOCIADOS"/>
    <n v="300"/>
    <n v="300"/>
    <n v="0"/>
    <x v="16"/>
    <x v="0"/>
    <x v="0"/>
    <x v="1"/>
    <s v="2.09.01.01 - (-) Retenção de IR - Terceiros"/>
    <x v="0"/>
    <x v="1"/>
    <x v="1"/>
    <s v="ADDOR E ASSOCIADOS - NFSE.004145"/>
  </r>
  <r>
    <s v="N/A"/>
    <x v="118"/>
    <s v="N/A"/>
    <x v="4"/>
    <s v="sim"/>
    <s v="2 - SPE's"/>
    <s v="01/01/2024 até 30/06/2024"/>
    <s v="23 - NETCORP CONSOLACAO INCORPORACAO E EMPREENDIMENTO IMOBILIARIO SPE LTDA"/>
    <s v="não"/>
    <n v="468551.91"/>
    <s v="2301 - CONSOLACAO INCORPORAÇÃO"/>
    <s v="2.09.01.04 - (-) Retenção de PIS/Cofins/CSLL -"/>
    <n v="930"/>
    <x v="118"/>
    <s v="CP"/>
    <s v="Retenção impostos CSRF / ADDOR E ASSOCIADOS"/>
    <s v="Retenção impostos"/>
    <s v="Retenção impostos CSRF / ADDOR E ASSOCIADOS"/>
    <s v="NFSE.004145"/>
    <n v="0"/>
    <n v="930"/>
    <n v="469481.91"/>
    <s v="ADDOR E ASSOCIADOS"/>
    <n v="930"/>
    <n v="930"/>
    <n v="0"/>
    <x v="16"/>
    <x v="0"/>
    <x v="0"/>
    <x v="1"/>
    <s v="2.09.01.04 - (-) Retenção de PIS/Cofins/CSLL -"/>
    <x v="0"/>
    <x v="10"/>
    <x v="1"/>
    <s v="ADDOR E ASSOCIADOS - NFSE.004145"/>
  </r>
  <r>
    <s v="Jardins"/>
    <x v="118"/>
    <s v="Itaú"/>
    <x v="3"/>
    <s v="sim"/>
    <s v="2 - SPE's"/>
    <s v="01/01/2024 até 30/06/2024"/>
    <s v="23 - NETCORP CONSOLACAO INCORPORACAO E EMPREENDIMENTO IMOBILIARIO SPE LTDA"/>
    <s v="51562-2 - CONSOLACAO ITAU"/>
    <n v="488251.91"/>
    <s v="2301 - CONSOLACAO INCORPORAÇÃO"/>
    <s v="2.13.01.27 - Projeto de Vedação"/>
    <n v="18770"/>
    <x v="118"/>
    <s v="CP"/>
    <s v="Pagamento ADDOR E ASSOCIADOS PROJETOS E"/>
    <s v="Pagamento"/>
    <s v="Pagamento ADDOR E ASSOCIADOS PROJETOS E"/>
    <s v="NFSE.004145"/>
    <n v="-18770"/>
    <n v="0"/>
    <n v="468251.91"/>
    <s v="Pagamento ADDOR E ASSOCIADOS PROJETOS E"/>
    <n v="-18770"/>
    <n v="18770"/>
    <n v="0"/>
    <x v="16"/>
    <x v="0"/>
    <x v="0"/>
    <x v="1"/>
    <s v="2.13.01.27 - Projeto de Vedação"/>
    <x v="0"/>
    <x v="10"/>
    <x v="1"/>
    <s v="Pagamento ADDOR E ASSOCIADOS PROJETOS E - NFSE.004145"/>
  </r>
  <r>
    <s v="Jardins"/>
    <x v="118"/>
    <s v="Itaú"/>
    <x v="3"/>
    <s v="sim"/>
    <s v="2 - SPE's"/>
    <s v="01/01/2024 até 30/06/2024"/>
    <s v="23 - NETCORP CONSOLACAO INCORPORACAO E EMPREENDIMENTO IMOBILIARIO SPE LTDA"/>
    <s v="51562-2 - CONSOLACAO ITAU"/>
    <n v="465705.36"/>
    <s v="2301 - CONSOLACAO INCORPORAÇÃO"/>
    <s v="2.14.02.02 - Construção"/>
    <n v="1013.5"/>
    <x v="118"/>
    <s v="CP"/>
    <s v="Pagamento ATLANTA MATERIAS PARA CONSTRUCAO"/>
    <s v="Pagamento"/>
    <s v="Pagamento ATLANTA MATERIAS PARA CONSTRUCAO"/>
    <s v="NF.578238"/>
    <n v="-1013.5"/>
    <n v="0"/>
    <n v="464691.86"/>
    <s v="Pagamento ATLANTA MATERIAS PARA CONSTRUCAO"/>
    <n v="-1013.5"/>
    <n v="1013.5"/>
    <n v="0"/>
    <x v="16"/>
    <x v="0"/>
    <x v="0"/>
    <x v="1"/>
    <s v="2.14.02.02 - Construção"/>
    <x v="0"/>
    <x v="4"/>
    <x v="4"/>
    <s v="Pagamento ATLANTA MATERIAS PARA CONSTRUCAO - NF.578238"/>
  </r>
  <r>
    <s v="Jardins"/>
    <x v="118"/>
    <s v="Itaú"/>
    <x v="3"/>
    <s v="sim"/>
    <s v="2 - SPE's"/>
    <s v="01/01/2024 até 30/06/2024"/>
    <s v="23 - NETCORP CONSOLACAO INCORPORACAO E EMPREENDIMENTO IMOBILIARIO SPE LTDA"/>
    <s v="51562-2 - CONSOLACAO ITAU"/>
    <n v="468447.81"/>
    <s v="2301 - CONSOLACAO INCORPORAÇÃO"/>
    <s v="2.14.02.02 - Construção"/>
    <n v="1035"/>
    <x v="118"/>
    <s v="CP"/>
    <s v="Pagamento ATLANTA MATERIAS PARA CONSTRUCAO"/>
    <s v="Pagamento"/>
    <s v="Pagamento ATLANTA MATERIAS PARA CONSTRUCAO"/>
    <s v="NF.578239"/>
    <n v="-1035"/>
    <n v="0"/>
    <n v="467412.81"/>
    <s v="Pagamento ATLANTA MATERIAS PARA CONSTRUCAO"/>
    <n v="-1035"/>
    <n v="1035"/>
    <n v="0"/>
    <x v="16"/>
    <x v="0"/>
    <x v="0"/>
    <x v="1"/>
    <s v="2.14.02.02 - Construção"/>
    <x v="0"/>
    <x v="4"/>
    <x v="4"/>
    <s v="Pagamento ATLANTA MATERIAS PARA CONSTRUCAO - NF.578239"/>
  </r>
  <r>
    <s v="Jardins"/>
    <x v="118"/>
    <s v="Itaú"/>
    <x v="3"/>
    <s v="sim"/>
    <s v="2 - SPE's"/>
    <s v="01/01/2024 até 30/06/2024"/>
    <s v="23 - NETCORP CONSOLACAO INCORPORACAO E EMPREENDIMENTO IMOBILIARIO SPE LTDA"/>
    <s v="51562-2 - CONSOLACAO ITAU"/>
    <n v="469481.91"/>
    <s v="2301 - CONSOLACAO INCORPORAÇÃO"/>
    <s v="2.14.02.02 - Construção"/>
    <n v="1034.0999999999999"/>
    <x v="118"/>
    <s v="CP"/>
    <s v="Pagamento ATLANTA MATERIAS PARA CONSTRUCAO"/>
    <s v="Pagamento"/>
    <s v="Pagamento ATLANTA MATERIAS PARA CONSTRUCAO"/>
    <s v="NF.578240"/>
    <n v="-1034.0999999999999"/>
    <n v="0"/>
    <n v="468447.81"/>
    <s v="Pagamento ATLANTA MATERIAS PARA CONSTRUCAO"/>
    <n v="-1034.0999999999999"/>
    <n v="1034.0999999999999"/>
    <n v="0"/>
    <x v="16"/>
    <x v="0"/>
    <x v="0"/>
    <x v="1"/>
    <s v="2.14.02.02 - Construção"/>
    <x v="0"/>
    <x v="4"/>
    <x v="4"/>
    <s v="Pagamento ATLANTA MATERIAS PARA CONSTRUCAO - NF.578240"/>
  </r>
  <r>
    <s v="Jardins"/>
    <x v="118"/>
    <s v="Itaú"/>
    <x v="3"/>
    <s v="sim"/>
    <s v="2 - SPE's"/>
    <s v="01/01/2024 até 30/06/2024"/>
    <s v="23 - NETCORP CONSOLACAO INCORPORACAO E EMPREENDIMENTO IMOBILIARIO SPE LTDA"/>
    <s v="51562-2 - CONSOLACAO ITAU"/>
    <n v="467412.81"/>
    <s v="2301 - CONSOLACAO INCORPORAÇÃO"/>
    <s v="2.14.02.02 - Construção"/>
    <n v="1707.45"/>
    <x v="118"/>
    <s v="CP"/>
    <s v="Pagamento ATLANTA MATERIAS PARA CONSTRUCAO"/>
    <s v="Pagamento"/>
    <s v="Pagamento ATLANTA MATERIAS PARA CONSTRUCAO"/>
    <s v="NFSE.2105"/>
    <n v="-1707.45"/>
    <n v="0"/>
    <n v="465705.36"/>
    <s v="Pagamento ATLANTA MATERIAS PARA CONSTRUCAO"/>
    <n v="-1707.45"/>
    <n v="1707.45"/>
    <n v="0"/>
    <x v="16"/>
    <x v="0"/>
    <x v="0"/>
    <x v="1"/>
    <s v="2.14.02.02 - Construção"/>
    <x v="0"/>
    <x v="4"/>
    <x v="4"/>
    <s v="Pagamento ATLANTA MATERIAS PARA CONSTRUCAO - NFSE.2105"/>
  </r>
  <r>
    <s v="Jardins"/>
    <x v="118"/>
    <s v="Itaú"/>
    <x v="3"/>
    <s v="sim"/>
    <s v="2 - SPE's"/>
    <s v="01/01/2024 até 30/06/2024"/>
    <s v="23 - NETCORP CONSOLACAO INCORPORACAO E EMPREENDIMENTO IMOBILIARIO SPE LTDA"/>
    <s v="51562-2 - CONSOLACAO ITAU"/>
    <n v="460780.17"/>
    <s v="2301 - CONSOLACAO INCORPORAÇÃO"/>
    <s v="2.14.02.02 - Construção"/>
    <n v="1407"/>
    <x v="118"/>
    <s v="CP"/>
    <s v="Pagamento RIO DO SUL COMERCIO DE MADEIRAS E MATERIAIS PARA CONSTRUCAO EIRELI"/>
    <s v="Pagamento"/>
    <s v="Pagamento RIO DO SUL COMERCIO DE MADEIRAS E MATERIAIS PARA CONSTRUCAO EIRELI"/>
    <s v="NF.002530"/>
    <n v="-1407"/>
    <n v="0"/>
    <n v="459373.17"/>
    <s v="Pagamento RIO DO SUL COMERCIO DE MADEIRAS E MATERIAIS PARA CONSTRUCAO EIRELI"/>
    <n v="-1407"/>
    <n v="1407"/>
    <n v="0"/>
    <x v="16"/>
    <x v="0"/>
    <x v="0"/>
    <x v="1"/>
    <s v="2.14.02.02 - Construção"/>
    <x v="0"/>
    <x v="4"/>
    <x v="4"/>
    <s v="Pagamento RIO DO SUL COMERCIO DE MADEIRAS E MATERIAIS PARA CONSTRUCAO EIRELI - NF.002530"/>
  </r>
  <r>
    <s v="Jardins"/>
    <x v="118"/>
    <s v="Itaú"/>
    <x v="3"/>
    <s v="sim"/>
    <s v="2 - SPE's"/>
    <s v="01/01/2024 até 30/06/2024"/>
    <s v="23 - NETCORP CONSOLACAO INCORPORACAO E EMPREENDIMENTO IMOBILIARIO SPE LTDA"/>
    <s v="51562-2 - CONSOLACAO ITAU"/>
    <n v="461246.09"/>
    <s v="2301 - CONSOLACAO INCORPORAÇÃO"/>
    <s v="2.14.02.04 - Operação / Manutenção"/>
    <n v="465.92"/>
    <x v="118"/>
    <s v="CP"/>
    <s v="Pagamento SOEDRAL SOCIEDADE ELETRICA HIDRAULICA"/>
    <s v="Pagamento"/>
    <s v="Pagamento SOEDRAL SOCIEDADE ELETRICA HIDRAULICA"/>
    <s v="NF.290874"/>
    <n v="-465.92"/>
    <n v="0"/>
    <n v="460780.17"/>
    <s v="Pagamento SOEDRAL SOCIEDADE ELETRICA HIDRAULICA"/>
    <n v="-465.92"/>
    <n v="465.92"/>
    <n v="0"/>
    <x v="16"/>
    <x v="0"/>
    <x v="0"/>
    <x v="1"/>
    <s v="2.14.02.04 - Operação / Manutenção"/>
    <x v="0"/>
    <x v="6"/>
    <x v="0"/>
    <s v="Pagamento SOEDRAL SOCIEDADE ELETRICA HIDRAULICA - NF.290874"/>
  </r>
  <r>
    <s v="Jardins"/>
    <x v="118"/>
    <s v="Itaú"/>
    <x v="3"/>
    <s v="sim"/>
    <s v="2 - SPE's"/>
    <s v="01/01/2024 até 30/06/2024"/>
    <s v="23 - NETCORP CONSOLACAO INCORPORACAO E EMPREENDIMENTO IMOBILIARIO SPE LTDA"/>
    <s v="51562-2 - CONSOLACAO ITAU"/>
    <n v="464089.26"/>
    <s v="2301 - CONSOLACAO INCORPORAÇÃO"/>
    <s v="2.14.02.02 - Construção"/>
    <n v="2843.17"/>
    <x v="118"/>
    <s v="CP"/>
    <s v="Pagamento TIGRE MATERIAIS E SOLUCOES PARA CONSTRUCAO LTDA."/>
    <s v="Pagamento"/>
    <s v="Pagamento TIGRE MATERIAIS E SOLUCOES PARA CONSTRUCAO LTDA."/>
    <s v="NF.008603"/>
    <n v="-2843.17"/>
    <n v="0"/>
    <n v="461246.09"/>
    <s v="Pagamento TIGRE MATERIAIS E SOLUCOES PARA CONSTRUCAO LTDA."/>
    <n v="-2843.17"/>
    <n v="2843.17"/>
    <n v="0"/>
    <x v="16"/>
    <x v="0"/>
    <x v="0"/>
    <x v="1"/>
    <s v="2.14.02.02 - Construção"/>
    <x v="0"/>
    <x v="4"/>
    <x v="4"/>
    <s v="Pagamento TIGRE MATERIAIS E SOLUCOES PARA CONSTRUCAO LTDA. - NF.008603"/>
  </r>
  <r>
    <s v="Jardins"/>
    <x v="118"/>
    <s v="Itaú"/>
    <x v="3"/>
    <s v="sim"/>
    <s v="2 - SPE's"/>
    <s v="01/01/2024 até 30/06/2024"/>
    <s v="23 - NETCORP CONSOLACAO INCORPORACAO E EMPREENDIMENTO IMOBILIARIO SPE LTDA"/>
    <s v="51562-2 - CONSOLACAO ITAU"/>
    <n v="464691.86"/>
    <s v="2301 - CONSOLACAO INCORPORAÇÃO"/>
    <s v="2.14.02.02 - Construção"/>
    <n v="602.6"/>
    <x v="118"/>
    <s v="CP"/>
    <s v="Pagamento USINA FORTALEZA IND E COMERCIO DE MASSA FINA LTDA"/>
    <s v="Pagamento"/>
    <s v="Pagamento USINA FORTALEZA IND E COMERCIO DE MASSA FINA LTDA"/>
    <s v="NF.020192"/>
    <n v="-602.6"/>
    <n v="0"/>
    <n v="464089.26"/>
    <s v="Pagamento USINA FORTALEZA IND E COMERCIO DE MASSA FINA LTDA"/>
    <n v="-602.6"/>
    <n v="602.6"/>
    <n v="0"/>
    <x v="16"/>
    <x v="0"/>
    <x v="0"/>
    <x v="1"/>
    <s v="2.14.02.02 - Construção"/>
    <x v="0"/>
    <x v="4"/>
    <x v="4"/>
    <s v="Pagamento USINA FORTALEZA IND E COMERCIO DE MASSA FINA LTDA - NF.020192"/>
  </r>
  <r>
    <s v="Jardins"/>
    <x v="118"/>
    <s v="Itaú"/>
    <x v="3"/>
    <s v="sim"/>
    <s v="2 - SPE's"/>
    <s v="01/01/2024 até 30/06/2024"/>
    <s v="23 - NETCORP CONSOLACAO INCORPORACAO E EMPREENDIMENTO IMOBILIARIO SPE LTDA"/>
    <s v="51562-2 - CONSOLACAO ITAU"/>
    <n v="495290.66"/>
    <s v="2301 - CONSOLACAO INCORPORAÇÃO"/>
    <s v="2.13.01.09 - Ar Condicionado"/>
    <n v="7038.75"/>
    <x v="118"/>
    <s v="CP"/>
    <s v="Pagamento WILLEM SCHEEPMAKER E ASSOCIADOS LTDA"/>
    <s v="Pagamento"/>
    <s v="Pagamento WILLEM SCHEEPMAKER E ASSOCIADOS LTDA"/>
    <s v="NFSE.7888"/>
    <n v="-7038.75"/>
    <n v="0"/>
    <n v="487790.66"/>
    <s v="Pagamento WILLEM SCHEEPMAKER E ASSOCIADOS LTDA"/>
    <n v="-7038.75"/>
    <n v="7038.75"/>
    <n v="0"/>
    <x v="16"/>
    <x v="0"/>
    <x v="0"/>
    <x v="1"/>
    <s v="2.13.01.09 - Ar Condicionado"/>
    <x v="0"/>
    <x v="10"/>
    <x v="1"/>
    <s v="Pagamento WILLEM SCHEEPMAKER E ASSOCIADOS LTDA - NFSE.7888"/>
  </r>
  <r>
    <s v="Jardins"/>
    <x v="118"/>
    <s v="Itaú"/>
    <x v="3"/>
    <s v="sim"/>
    <s v="2 - SPE's"/>
    <s v="01/01/2024 até 30/06/2024"/>
    <s v="23 - NETCORP CONSOLACAO INCORPORACAO E EMPREENDIMENTO IMOBILIARIO SPE LTDA"/>
    <s v="51562-2 - CONSOLACAO ITAU"/>
    <n v="459373.17"/>
    <s v="2301 - CONSOLACAO INCORPORAÇÃO"/>
    <s v="1.03.01.01 - Receita de Aplicações Financeiras"/>
    <n v="84.5"/>
    <x v="118"/>
    <s v="CX"/>
    <s v="Rendimento de aplicação REND PAGO APLIC AUT MAIS"/>
    <s v="Rendimento de aplicação"/>
    <s v="Rendimento de aplicação REND PAGO APLIC AUT MAIS"/>
    <s v="REAP. 20240620003"/>
    <n v="0"/>
    <n v="84.5"/>
    <n v="459457.67"/>
    <s v="Rendimento de aplicação REND PAGO APLIC AUT MAIS"/>
    <n v="84.5"/>
    <n v="84.5"/>
    <n v="0"/>
    <x v="16"/>
    <x v="0"/>
    <x v="0"/>
    <x v="1"/>
    <s v="1.03.01.01 - Receita de Aplicações Financeiras"/>
    <x v="0"/>
    <x v="14"/>
    <x v="8"/>
    <s v="Rendimento de aplicação REND PAGO APLIC AUT MAIS - REAP. 20240620003"/>
  </r>
  <r>
    <s v="N/A"/>
    <x v="118"/>
    <s v="N/A"/>
    <x v="4"/>
    <s v="sim"/>
    <s v="2 - SPE's"/>
    <s v="01/01/2024 até 30/06/2024"/>
    <s v="23 - NETCORP CONSOLACAO INCORPORACAO E EMPREENDIMENTO IMOBILIARIO SPE LTDA"/>
    <s v="não"/>
    <n v="487790.66"/>
    <s v="2301 - CONSOLACAO INCORPORAÇÃO"/>
    <s v="2.09.01.01 - (-) Retenção de IR - Terceiros"/>
    <n v="112.5"/>
    <x v="118"/>
    <s v="CP"/>
    <s v="Retenção impostos IR 1708 / WILLEM SCHEEPMAKER E"/>
    <s v="Retenção impostos"/>
    <s v="Retenção impostos IR 1708 / WILLEM SCHEEPMAKER E"/>
    <s v="NFSE.7888"/>
    <n v="0"/>
    <n v="112.5"/>
    <n v="487903.16"/>
    <s v="WILLEM SCHEEPMAKER E"/>
    <n v="112.5"/>
    <n v="112.5"/>
    <n v="0"/>
    <x v="16"/>
    <x v="0"/>
    <x v="0"/>
    <x v="1"/>
    <s v="2.09.01.01 - (-) Retenção de IR - Terceiros"/>
    <x v="0"/>
    <x v="1"/>
    <x v="1"/>
    <s v="WILLEM SCHEEPMAKER E - NFSE.7888"/>
  </r>
  <r>
    <s v="N/A"/>
    <x v="118"/>
    <s v="N/A"/>
    <x v="4"/>
    <s v="sim"/>
    <s v="2 - SPE's"/>
    <s v="01/01/2024 até 30/06/2024"/>
    <s v="23 - NETCORP CONSOLACAO INCORPORACAO E EMPREENDIMENTO IMOBILIARIO SPE LTDA"/>
    <s v="não"/>
    <n v="487903.16"/>
    <s v="2301 - CONSOLACAO INCORPORAÇÃO"/>
    <s v="2.09.01.04 - (-) Retenção de PIS/Cofins/CSLL -"/>
    <n v="348.75"/>
    <x v="118"/>
    <s v="CP"/>
    <s v="Retenção impostos CSRF / WILLEM SCHEEPMAKER E"/>
    <s v="Retenção impostos"/>
    <s v="Retenção impostos CSRF / WILLEM SCHEEPMAKER E"/>
    <s v="NFSE.7888"/>
    <n v="0"/>
    <n v="348.75"/>
    <n v="488251.91"/>
    <s v="WILLEM SCHEEPMAKER E"/>
    <n v="348.75"/>
    <n v="348.75"/>
    <n v="0"/>
    <x v="16"/>
    <x v="0"/>
    <x v="0"/>
    <x v="1"/>
    <s v="2.09.01.04 - (-) Retenção de PIS/Cofins/CSLL -"/>
    <x v="0"/>
    <x v="10"/>
    <x v="1"/>
    <s v="WILLEM SCHEEPMAKER E - NFSE.7888"/>
  </r>
  <r>
    <s v="Jardins"/>
    <x v="119"/>
    <s v="Itaú Centralizadora"/>
    <x v="2"/>
    <s v="não"/>
    <s v="2  SPE's"/>
    <s v="01/01/2024 até 30/06/2024"/>
    <s v="COMPANHIA PROV DE SECURITIZACA"/>
    <s v="18593-7 - Centralizadora"/>
    <n v="0"/>
    <m/>
    <s v="1.03.01.01 - Receita de Aplicações Financeiras"/>
    <n v="1.35"/>
    <x v="119"/>
    <s v="CX"/>
    <s v="REND PAGO APLIC AUT MAIS"/>
    <s v="Extrato Bancário"/>
    <s v="REND PAGO APLIC AUT MAIS"/>
    <m/>
    <n v="0"/>
    <n v="1.35"/>
    <m/>
    <s v="REND PAGO APLIC AUT MAIS"/>
    <n v="1.35"/>
    <n v="1.35"/>
    <n v="0"/>
    <x v="16"/>
    <x v="0"/>
    <x v="0"/>
    <x v="1"/>
    <s v="1.03.01.01 - Receita de Aplicações Financeiras"/>
    <x v="0"/>
    <x v="14"/>
    <x v="8"/>
    <s v="REND PAGO APLIC AUT MAIS - "/>
  </r>
  <r>
    <s v="Jardins"/>
    <x v="119"/>
    <s v="Itaú Centralizadora"/>
    <x v="2"/>
    <s v="não"/>
    <s v="2  SPE's"/>
    <s v="01/01/2024 até 30/06/2024"/>
    <s v="COMPANHIA PROV DE SECURITIZACA"/>
    <s v="18593-7 - Centralizadora"/>
    <n v="0"/>
    <m/>
    <s v="-"/>
    <n v="14915"/>
    <x v="119"/>
    <s v="CP"/>
    <s v="SISPAG PAG TIT 48513229"/>
    <s v="Extrato Bancário"/>
    <s v="SISPAG PAG TIT 48513229"/>
    <m/>
    <n v="-14915"/>
    <n v="0"/>
    <m/>
    <s v="SISPAG PAG TIT 48513229"/>
    <n v="-14915"/>
    <n v="14915"/>
    <n v="0"/>
    <x v="16"/>
    <x v="0"/>
    <x v="0"/>
    <x v="1"/>
    <s v="-"/>
    <x v="0"/>
    <x v="18"/>
    <x v="11"/>
    <s v="SISPAG PAG TIT 48513229 - "/>
  </r>
  <r>
    <s v="Jardins"/>
    <x v="119"/>
    <s v="Itaú Centralizadora"/>
    <x v="2"/>
    <s v="não"/>
    <s v="2  SPE's"/>
    <s v="01/01/2024 até 30/06/2024"/>
    <s v="COMPANHIA PROV DE SECURITIZACA"/>
    <s v="18593-7 - Centralizadora"/>
    <n v="0"/>
    <m/>
    <s v="2.20.01.07 - Tarifas Bancarias"/>
    <n v="0.9"/>
    <x v="119"/>
    <s v="CX"/>
    <s v="TAR BLOQUETO ITAU"/>
    <s v="Extrato Bancário"/>
    <s v="TAR BLOQUETO ITAU"/>
    <m/>
    <n v="-0.9"/>
    <n v="0"/>
    <m/>
    <s v="TAR BLOQUETO ITAU"/>
    <n v="-0.9"/>
    <n v="0.9"/>
    <n v="0"/>
    <x v="16"/>
    <x v="0"/>
    <x v="0"/>
    <x v="1"/>
    <s v="2.20.01.07 - Tarifas Bancarias"/>
    <x v="0"/>
    <x v="8"/>
    <x v="2"/>
    <s v="TAR BLOQUETO ITAU - "/>
  </r>
  <r>
    <s v="Jardins"/>
    <x v="120"/>
    <s v="Itaú"/>
    <x v="3"/>
    <s v="sim"/>
    <s v="2 - SPE's"/>
    <s v="01/01/2024 até 30/06/2024"/>
    <s v="23 - NETCORP CONSOLACAO INCORPORACAO E EMPREENDIMENTO IMOBILIARIO SPE LTDA"/>
    <s v="51562-2 - CONSOLACAO ITAU"/>
    <n v="458791.67"/>
    <s v="2301 - CONSOLACAO INCORPORAÇÃO"/>
    <s v="2.09.02.04 - Recolhimento de PIS/Cofins/CSLL -"/>
    <n v="495.47"/>
    <x v="120"/>
    <s v="CP"/>
    <s v="Pagamento Secretaria de Fazenda Federal"/>
    <s v="Pagamento"/>
    <s v="Pagamento Secretaria de Fazenda Federal"/>
    <s v="DARF.000178"/>
    <n v="-495.47"/>
    <n v="0"/>
    <n v="458296.2"/>
    <s v="Pagamento Secretaria de Fazenda Federal"/>
    <n v="-495.47"/>
    <n v="495.47"/>
    <n v="0"/>
    <x v="16"/>
    <x v="0"/>
    <x v="0"/>
    <x v="1"/>
    <s v="2.09.02.04 - Recolhimento de PIS/Cofins/CSLL -"/>
    <x v="0"/>
    <x v="3"/>
    <x v="3"/>
    <s v="Pagamento Secretaria de Fazenda Federal - DARF.000178"/>
  </r>
  <r>
    <s v="Jardins"/>
    <x v="120"/>
    <s v="Itaú"/>
    <x v="3"/>
    <s v="sim"/>
    <s v="2 - SPE's"/>
    <s v="01/01/2024 até 30/06/2024"/>
    <s v="23 - NETCORP CONSOLACAO INCORPORACAO E EMPREENDIMENTO IMOBILIARIO SPE LTDA"/>
    <s v="51562-2 - CONSOLACAO ITAU"/>
    <n v="458296.2"/>
    <s v="2301 - CONSOLACAO INCORPORAÇÃO"/>
    <s v="2.09.02.01 - Recolhimento de IRRF - Terceiros"/>
    <n v="159.82"/>
    <x v="120"/>
    <s v="CP"/>
    <s v="Pagamento Secretaria de Fazenda Federal"/>
    <s v="Pagamento"/>
    <s v="Pagamento Secretaria de Fazenda Federal"/>
    <s v="DARF.000178"/>
    <n v="-159.82"/>
    <n v="0"/>
    <n v="458136.37"/>
    <s v="Pagamento Secretaria de Fazenda Federal"/>
    <n v="-159.82"/>
    <n v="159.82"/>
    <n v="0"/>
    <x v="16"/>
    <x v="0"/>
    <x v="0"/>
    <x v="1"/>
    <s v="2.09.02.01 - Recolhimento de IRRF - Terceiros"/>
    <x v="0"/>
    <x v="3"/>
    <x v="3"/>
    <s v="Pagamento Secretaria de Fazenda Federal - DARF.000178"/>
  </r>
  <r>
    <s v="Jardins"/>
    <x v="120"/>
    <s v="Itaú"/>
    <x v="3"/>
    <s v="sim"/>
    <s v="2 - SPE's"/>
    <s v="01/01/2024 até 30/06/2024"/>
    <s v="23 - NETCORP CONSOLACAO INCORPORACAO E EMPREENDIMENTO IMOBILIARIO SPE LTDA"/>
    <s v="51562-2 - CONSOLACAO ITAU"/>
    <n v="458061.37"/>
    <s v="2301 - CONSOLACAO INCORPORAÇÃO"/>
    <s v="2.09.02.04 - Recolhimento de PIS/Cofins/CSLL -"/>
    <n v="11625"/>
    <x v="120"/>
    <s v="CP"/>
    <s v="Pagamento Secretaria de Fazenda Federal"/>
    <s v="Pagamento"/>
    <s v="Pagamento Secretaria de Fazenda Federal"/>
    <s v="DARF.000670"/>
    <n v="-11625"/>
    <n v="0"/>
    <n v="446436.37"/>
    <s v="Pagamento Secretaria de Fazenda Federal"/>
    <n v="-11625"/>
    <n v="11625"/>
    <n v="0"/>
    <x v="16"/>
    <x v="0"/>
    <x v="0"/>
    <x v="1"/>
    <s v="2.09.02.04 - Recolhimento de PIS/Cofins/CSLL -"/>
    <x v="0"/>
    <x v="3"/>
    <x v="3"/>
    <s v="Pagamento Secretaria de Fazenda Federal - DARF.000670"/>
  </r>
  <r>
    <s v="Jardins"/>
    <x v="120"/>
    <s v="Itaú"/>
    <x v="3"/>
    <s v="sim"/>
    <s v="2 - SPE's"/>
    <s v="01/01/2024 até 30/06/2024"/>
    <s v="23 - NETCORP CONSOLACAO INCORPORACAO E EMPREENDIMENTO IMOBILIARIO SPE LTDA"/>
    <s v="51562-2 - CONSOLACAO ITAU"/>
    <n v="446436.37"/>
    <s v="2301 - CONSOLACAO INCORPORAÇÃO"/>
    <s v="2.09.02.01 - Recolhimento de IRRF - Terceiros"/>
    <n v="3750"/>
    <x v="120"/>
    <s v="CP"/>
    <s v="Pagamento Secretaria de Fazenda Federal"/>
    <s v="Pagamento"/>
    <s v="Pagamento Secretaria de Fazenda Federal"/>
    <s v="DARF.000670"/>
    <n v="-3750"/>
    <n v="0"/>
    <n v="442686.37"/>
    <s v="Pagamento Secretaria de Fazenda Federal"/>
    <n v="-3750"/>
    <n v="3750"/>
    <n v="0"/>
    <x v="16"/>
    <x v="0"/>
    <x v="0"/>
    <x v="1"/>
    <s v="2.09.02.01 - Recolhimento de IRRF - Terceiros"/>
    <x v="0"/>
    <x v="3"/>
    <x v="3"/>
    <s v="Pagamento Secretaria de Fazenda Federal - DARF.000670"/>
  </r>
  <r>
    <s v="Jardins"/>
    <x v="120"/>
    <s v="Itaú"/>
    <x v="3"/>
    <s v="sim"/>
    <s v="2 - SPE's"/>
    <s v="01/01/2024 até 30/06/2024"/>
    <s v="23 - NETCORP CONSOLACAO INCORPORACAO E EMPREENDIMENTO IMOBILIARIO SPE LTDA"/>
    <s v="51562-2 - CONSOLACAO ITAU"/>
    <n v="438650.61"/>
    <s v="2301 - CONSOLACAO INCORPORAÇÃO"/>
    <s v="2.09.02.01 - Recolhimento de IRRF - Terceiros"/>
    <n v="120"/>
    <x v="120"/>
    <s v="CP"/>
    <s v="Pagamento Secretaria de Fazenda Federal"/>
    <s v="Pagamento"/>
    <s v="Pagamento Secretaria de Fazenda Federal"/>
    <s v="DARF.001622"/>
    <n v="-120"/>
    <n v="0"/>
    <n v="438530.61"/>
    <s v="Pagamento Secretaria de Fazenda Federal"/>
    <n v="-120"/>
    <n v="120"/>
    <n v="0"/>
    <x v="16"/>
    <x v="0"/>
    <x v="0"/>
    <x v="1"/>
    <s v="2.09.02.01 - Recolhimento de IRRF - Terceiros"/>
    <x v="0"/>
    <x v="3"/>
    <x v="3"/>
    <s v="Pagamento Secretaria de Fazenda Federal - DARF.001622"/>
  </r>
  <r>
    <s v="Jardins"/>
    <x v="120"/>
    <s v="Itaú"/>
    <x v="3"/>
    <s v="sim"/>
    <s v="2 - SPE's"/>
    <s v="01/01/2024 até 30/06/2024"/>
    <s v="23 - NETCORP CONSOLACAO INCORPORACAO E EMPREENDIMENTO IMOBILIARIO SPE LTDA"/>
    <s v="51562-2 - CONSOLACAO ITAU"/>
    <n v="442686.37"/>
    <s v="2301 - CONSOLACAO INCORPORAÇÃO"/>
    <s v="2.09.02.01 - Recolhimento de IRRF - Terceiros"/>
    <n v="1492.5"/>
    <x v="120"/>
    <s v="CP"/>
    <s v="Pagamento Secretaria de Fazenda Federal"/>
    <s v="Pagamento"/>
    <s v="Pagamento Secretaria de Fazenda Federal"/>
    <s v="DARF.001681"/>
    <n v="-1492.5"/>
    <n v="0"/>
    <n v="441193.87"/>
    <s v="Pagamento Secretaria de Fazenda Federal"/>
    <n v="-1492.5"/>
    <n v="1492.5"/>
    <n v="0"/>
    <x v="16"/>
    <x v="0"/>
    <x v="0"/>
    <x v="1"/>
    <s v="2.09.02.01 - Recolhimento de IRRF - Terceiros"/>
    <x v="0"/>
    <x v="3"/>
    <x v="3"/>
    <s v="Pagamento Secretaria de Fazenda Federal - DARF.001681"/>
  </r>
  <r>
    <s v="Jardins"/>
    <x v="120"/>
    <s v="Itaú"/>
    <x v="3"/>
    <s v="sim"/>
    <s v="2 - SPE's"/>
    <s v="01/01/2024 até 30/06/2024"/>
    <s v="23 - NETCORP CONSOLACAO INCORPORACAO E EMPREENDIMENTO IMOBILIARIO SPE LTDA"/>
    <s v="51562-2 - CONSOLACAO ITAU"/>
    <n v="459457.67"/>
    <s v="2301 - CONSOLACAO INCORPORAÇÃO"/>
    <s v="2.09.02.01 - Recolhimento de IRRF - Terceiros"/>
    <n v="135"/>
    <x v="120"/>
    <s v="CP"/>
    <s v="Pagamento Secretaria de Fazenda Federal"/>
    <s v="Pagamento"/>
    <s v="Pagamento Secretaria de Fazenda Federal"/>
    <s v="DARF.002215"/>
    <n v="-135"/>
    <n v="0"/>
    <n v="459322.67"/>
    <s v="Pagamento Secretaria de Fazenda Federal"/>
    <n v="-135"/>
    <n v="135"/>
    <n v="0"/>
    <x v="16"/>
    <x v="0"/>
    <x v="0"/>
    <x v="1"/>
    <s v="2.09.02.01 - Recolhimento de IRRF - Terceiros"/>
    <x v="0"/>
    <x v="3"/>
    <x v="3"/>
    <s v="Pagamento Secretaria de Fazenda Federal - DARF.002215"/>
  </r>
  <r>
    <s v="Jardins"/>
    <x v="120"/>
    <s v="Itaú"/>
    <x v="3"/>
    <s v="sim"/>
    <s v="2 - SPE's"/>
    <s v="01/01/2024 até 30/06/2024"/>
    <s v="23 - NETCORP CONSOLACAO INCORPORACAO E EMPREENDIMENTO IMOBILIARIO SPE LTDA"/>
    <s v="51562-2 - CONSOLACAO ITAU"/>
    <n v="459322.67"/>
    <s v="2301 - CONSOLACAO INCORPORAÇÃO"/>
    <s v="2.09.02.04 - Recolhimento de PIS/Cofins/CSLL -"/>
    <n v="418.5"/>
    <x v="120"/>
    <s v="CP"/>
    <s v="Pagamento Secretaria de Fazenda Federal"/>
    <s v="Pagamento"/>
    <s v="Pagamento Secretaria de Fazenda Federal"/>
    <s v="DARF.002215"/>
    <n v="-418.5"/>
    <n v="0"/>
    <n v="458904.17"/>
    <s v="Pagamento Secretaria de Fazenda Federal"/>
    <n v="-418.5"/>
    <n v="418.5"/>
    <n v="0"/>
    <x v="16"/>
    <x v="0"/>
    <x v="0"/>
    <x v="1"/>
    <s v="2.09.02.04 - Recolhimento de PIS/Cofins/CSLL -"/>
    <x v="0"/>
    <x v="3"/>
    <x v="3"/>
    <s v="Pagamento Secretaria de Fazenda Federal - DARF.002215"/>
  </r>
  <r>
    <s v="Jardins"/>
    <x v="120"/>
    <s v="Bradesco"/>
    <x v="1"/>
    <s v="sim"/>
    <s v="2 - SPE's"/>
    <s v="01/01/2024 até 30/06/2024"/>
    <s v="16 - NETCORP JARDINS INCORPORACAO E EMPREENDIMENTO IMOBILIARIO SPE LTDA"/>
    <s v="6222-7 - NETCORP JARDINS"/>
    <n v="497.45"/>
    <s v="1602 - JARDINS INCORPORACAO"/>
    <s v="2.13.02.12 - Taxas de Concessionárias"/>
    <n v="151.13"/>
    <x v="120"/>
    <s v="CP"/>
    <s v="Pagamento Secretaria de Fazenda Federal"/>
    <s v="Pagamento"/>
    <s v="Pagamento Secretaria de Fazenda Federal"/>
    <s v="DARF.002945"/>
    <n v="-151.13"/>
    <n v="0"/>
    <n v="346.32"/>
    <s v="Pagamento Secretaria de Fazenda Federal"/>
    <n v="-151.13"/>
    <n v="151.13"/>
    <n v="0"/>
    <x v="16"/>
    <x v="0"/>
    <x v="0"/>
    <x v="1"/>
    <s v="2.13.02.12 - Taxas de Concessionárias"/>
    <x v="0"/>
    <x v="3"/>
    <x v="3"/>
    <s v="Pagamento Secretaria de Fazenda Federal - DARF.002945"/>
  </r>
  <r>
    <s v="Jardins"/>
    <x v="120"/>
    <s v="Bradesco"/>
    <x v="1"/>
    <s v="sim"/>
    <s v="2 - SPE's"/>
    <s v="01/01/2024 até 30/06/2024"/>
    <s v="16 - NETCORP JARDINS INCORPORACAO E EMPREENDIMENTO IMOBILIARIO SPE LTDA"/>
    <s v="6222-7 - NETCORP JARDINS"/>
    <n v="346.32"/>
    <s v="1602 - JARDINS INCORPORACAO"/>
    <s v="2.13.02.12 - Taxas de Concessionárias"/>
    <n v="48.75"/>
    <x v="120"/>
    <s v="CP"/>
    <s v="Pagamento Secretaria de Fazenda Federal"/>
    <s v="Pagamento"/>
    <s v="Pagamento Secretaria de Fazenda Federal"/>
    <s v="DARF.002945"/>
    <n v="-48.75"/>
    <n v="0"/>
    <n v="297.57"/>
    <s v="Pagamento Secretaria de Fazenda Federal"/>
    <n v="-48.75"/>
    <n v="48.75"/>
    <n v="0"/>
    <x v="16"/>
    <x v="0"/>
    <x v="0"/>
    <x v="1"/>
    <s v="2.13.02.12 - Taxas de Concessionárias"/>
    <x v="0"/>
    <x v="3"/>
    <x v="3"/>
    <s v="Pagamento Secretaria de Fazenda Federal - DARF.002945"/>
  </r>
  <r>
    <s v="Jardins"/>
    <x v="120"/>
    <s v="Itaú"/>
    <x v="3"/>
    <s v="sim"/>
    <s v="2 - SPE's"/>
    <s v="01/01/2024 até 30/06/2024"/>
    <s v="23 - NETCORP CONSOLACAO INCORPORACAO E EMPREENDIMENTO IMOBILIARIO SPE LTDA"/>
    <s v="51562-2 - CONSOLACAO ITAU"/>
    <n v="458136.37"/>
    <s v="2301 - CONSOLACAO INCORPORAÇÃO"/>
    <s v="2.09.02.01 - Recolhimento de IRRF - Terceiros"/>
    <n v="75"/>
    <x v="120"/>
    <s v="CP"/>
    <s v="Pagamento Secretaria de Fazenda Federal"/>
    <s v="Pagamento"/>
    <s v="Pagamento Secretaria de Fazenda Federal"/>
    <s v="DARF.002964"/>
    <n v="-75"/>
    <n v="0"/>
    <n v="458061.37"/>
    <s v="Pagamento Secretaria de Fazenda Federal"/>
    <n v="-75"/>
    <n v="75"/>
    <n v="0"/>
    <x v="16"/>
    <x v="0"/>
    <x v="0"/>
    <x v="1"/>
    <s v="2.09.02.01 - Recolhimento de IRRF - Terceiros"/>
    <x v="0"/>
    <x v="3"/>
    <x v="3"/>
    <s v="Pagamento Secretaria de Fazenda Federal - DARF.002964"/>
  </r>
  <r>
    <s v="Jardins"/>
    <x v="120"/>
    <s v="Bradesco"/>
    <x v="1"/>
    <s v="sim"/>
    <s v="2 - SPE's"/>
    <s v="01/01/2024 até 30/06/2024"/>
    <s v="16 - NETCORP JARDINS INCORPORACAO E EMPREENDIMENTO IMOBILIARIO SPE LTDA"/>
    <s v="6222-7 - NETCORP JARDINS"/>
    <n v="297.57"/>
    <s v="1602 - JARDINS INCORPORACAO"/>
    <s v="2.13.02.12 - Taxas de Concessionárias"/>
    <n v="232.5"/>
    <x v="120"/>
    <s v="CP"/>
    <s v="Pagamento Secretaria de Fazenda Federal"/>
    <s v="Pagamento"/>
    <s v="Pagamento Secretaria de Fazenda Federal"/>
    <s v="DARF.002964"/>
    <n v="-232.5"/>
    <n v="0"/>
    <n v="65.069999999999993"/>
    <s v="Pagamento Secretaria de Fazenda Federal"/>
    <n v="-232.5"/>
    <n v="232.5"/>
    <n v="0"/>
    <x v="16"/>
    <x v="0"/>
    <x v="0"/>
    <x v="1"/>
    <s v="2.13.02.12 - Taxas de Concessionárias"/>
    <x v="0"/>
    <x v="3"/>
    <x v="3"/>
    <s v="Pagamento Secretaria de Fazenda Federal - DARF.002964"/>
  </r>
  <r>
    <s v="Jardins"/>
    <x v="120"/>
    <s v="Itaú"/>
    <x v="3"/>
    <s v="sim"/>
    <s v="2 - SPE's"/>
    <s v="01/01/2024 até 30/06/2024"/>
    <s v="23 - NETCORP CONSOLACAO INCORPORACAO E EMPREENDIMENTO IMOBILIARIO SPE LTDA"/>
    <s v="51562-2 - CONSOLACAO ITAU"/>
    <n v="441193.87"/>
    <s v="2301 - CONSOLACAO INCORPORAÇÃO"/>
    <s v="2.09.02.04 - Recolhimento de PIS/Cofins/CSLL -"/>
    <n v="183.17"/>
    <x v="120"/>
    <s v="CP"/>
    <s v="Pagamento Secretaria de Fazenda Federal"/>
    <s v="Pagamento"/>
    <s v="Pagamento Secretaria de Fazenda Federal"/>
    <s v="DARF.003265"/>
    <n v="-183.17"/>
    <n v="0"/>
    <n v="441010.7"/>
    <s v="Pagamento Secretaria de Fazenda Federal"/>
    <n v="-183.17"/>
    <n v="183.17"/>
    <n v="0"/>
    <x v="16"/>
    <x v="0"/>
    <x v="0"/>
    <x v="1"/>
    <s v="2.09.02.04 - Recolhimento de PIS/Cofins/CSLL -"/>
    <x v="0"/>
    <x v="3"/>
    <x v="3"/>
    <s v="Pagamento Secretaria de Fazenda Federal - DARF.003265"/>
  </r>
  <r>
    <s v="Jardins"/>
    <x v="120"/>
    <s v="Itaú"/>
    <x v="3"/>
    <s v="sim"/>
    <s v="2 - SPE's"/>
    <s v="01/01/2024 até 30/06/2024"/>
    <s v="23 - NETCORP CONSOLACAO INCORPORACAO E EMPREENDIMENTO IMOBILIARIO SPE LTDA"/>
    <s v="51562-2 - CONSOLACAO ITAU"/>
    <n v="441010.7"/>
    <s v="2301 - CONSOLACAO INCORPORAÇÃO"/>
    <s v="2.09.02.01 - Recolhimento de IRRF - Terceiros"/>
    <n v="59.09"/>
    <x v="120"/>
    <s v="CP"/>
    <s v="Pagamento Secretaria de Fazenda Federal"/>
    <s v="Pagamento"/>
    <s v="Pagamento Secretaria de Fazenda Federal"/>
    <s v="DARF.003265"/>
    <n v="-59.09"/>
    <n v="0"/>
    <n v="440951.61"/>
    <s v="Pagamento Secretaria de Fazenda Federal"/>
    <n v="-59.09"/>
    <n v="59.09"/>
    <n v="0"/>
    <x v="16"/>
    <x v="0"/>
    <x v="0"/>
    <x v="1"/>
    <s v="2.09.02.01 - Recolhimento de IRRF - Terceiros"/>
    <x v="0"/>
    <x v="3"/>
    <x v="3"/>
    <s v="Pagamento Secretaria de Fazenda Federal - DARF.003265"/>
  </r>
  <r>
    <s v="Jardins"/>
    <x v="120"/>
    <s v="Itaú"/>
    <x v="3"/>
    <s v="sim"/>
    <s v="2 - SPE's"/>
    <s v="01/01/2024 até 30/06/2024"/>
    <s v="23 - NETCORP CONSOLACAO INCORPORACAO E EMPREENDIMENTO IMOBILIARIO SPE LTDA"/>
    <s v="51562-2 - CONSOLACAO ITAU"/>
    <n v="439955.61"/>
    <s v="2301 - CONSOLACAO INCORPORAÇÃO"/>
    <s v="2.09.02.01 - Recolhimento de IRRF - Terceiros"/>
    <n v="1305"/>
    <x v="120"/>
    <s v="CP"/>
    <s v="Pagamento Secretaria de Fazenda Federal"/>
    <s v="Pagamento"/>
    <s v="Pagamento Secretaria de Fazenda Federal"/>
    <s v="DARF.003861"/>
    <n v="-1305"/>
    <n v="0"/>
    <n v="438650.61"/>
    <s v="Pagamento Secretaria de Fazenda Federal"/>
    <n v="-1305"/>
    <n v="1305"/>
    <n v="0"/>
    <x v="16"/>
    <x v="0"/>
    <x v="0"/>
    <x v="1"/>
    <s v="2.09.02.01 - Recolhimento de IRRF - Terceiros"/>
    <x v="0"/>
    <x v="3"/>
    <x v="3"/>
    <s v="Pagamento Secretaria de Fazenda Federal - DARF.003861"/>
  </r>
  <r>
    <s v="Jardins"/>
    <x v="120"/>
    <s v="Itaú"/>
    <x v="3"/>
    <s v="sim"/>
    <s v="2 - SPE's"/>
    <s v="01/01/2024 até 30/06/2024"/>
    <s v="23 - NETCORP CONSOLACAO INCORPORACAO E EMPREENDIMENTO IMOBILIARIO SPE LTDA"/>
    <s v="51562-2 - CONSOLACAO ITAU"/>
    <n v="438530.61"/>
    <s v="2301 - CONSOLACAO INCORPORAÇÃO"/>
    <s v="2.09.02.04 - Recolhimento de PIS/Cofins/CSLL -"/>
    <n v="4045.5"/>
    <x v="120"/>
    <s v="CP"/>
    <s v="Pagamento Secretaria de Fazenda Federal"/>
    <s v="Pagamento"/>
    <s v="Pagamento Secretaria de Fazenda Federal"/>
    <s v="DARF.003861"/>
    <n v="-4045.5"/>
    <n v="0"/>
    <n v="434485.11"/>
    <s v="Pagamento Secretaria de Fazenda Federal"/>
    <n v="-4045.5"/>
    <n v="4045.5"/>
    <n v="0"/>
    <x v="16"/>
    <x v="0"/>
    <x v="0"/>
    <x v="1"/>
    <s v="2.09.02.04 - Recolhimento de PIS/Cofins/CSLL -"/>
    <x v="0"/>
    <x v="3"/>
    <x v="3"/>
    <s v="Pagamento Secretaria de Fazenda Federal - DARF.003861"/>
  </r>
  <r>
    <s v="Jardins"/>
    <x v="120"/>
    <s v="Itaú"/>
    <x v="3"/>
    <s v="sim"/>
    <s v="2 - SPE's"/>
    <s v="01/01/2024 até 30/06/2024"/>
    <s v="23 - NETCORP CONSOLACAO INCORPORACAO E EMPREENDIMENTO IMOBILIARIO SPE LTDA"/>
    <s v="51562-2 - CONSOLACAO ITAU"/>
    <n v="458904.17"/>
    <s v="2301 - CONSOLACAO INCORPORAÇÃO"/>
    <s v="2.09.02.01 - Recolhimento de IRRF - Terceiros"/>
    <n v="112.5"/>
    <x v="120"/>
    <s v="CP"/>
    <s v="Pagamento Secretaria de Fazenda Federal"/>
    <s v="Pagamento"/>
    <s v="Pagamento Secretaria de Fazenda Federal"/>
    <s v="DARF.7888"/>
    <n v="-112.5"/>
    <n v="0"/>
    <n v="458791.67"/>
    <s v="Pagamento Secretaria de Fazenda Federal"/>
    <n v="-112.5"/>
    <n v="112.5"/>
    <n v="0"/>
    <x v="16"/>
    <x v="0"/>
    <x v="0"/>
    <x v="1"/>
    <s v="2.09.02.01 - Recolhimento de IRRF - Terceiros"/>
    <x v="0"/>
    <x v="3"/>
    <x v="3"/>
    <s v="Pagamento Secretaria de Fazenda Federal - DARF.7888"/>
  </r>
  <r>
    <s v="Jardins"/>
    <x v="120"/>
    <s v="Bradesco"/>
    <x v="1"/>
    <s v="sim"/>
    <s v="2 - SPE's"/>
    <s v="01/01/2024 até 30/06/2024"/>
    <s v="16 - NETCORP JARDINS INCORPORACAO E EMPREENDIMENTO IMOBILIARIO SPE LTDA"/>
    <s v="6222-7 - NETCORP JARDINS"/>
    <n v="846.2"/>
    <s v="1602 - JARDINS INCORPORACAO"/>
    <s v="2.13.02.12 - Taxas de Concessionárias"/>
    <n v="348.75"/>
    <x v="120"/>
    <s v="CP"/>
    <s v="Pagamento Secretaria de Fazenda Federal"/>
    <s v="Pagamento"/>
    <s v="Pagamento Secretaria de Fazenda Federal"/>
    <s v="DARF.7888"/>
    <n v="-348.75"/>
    <n v="0"/>
    <n v="497.45"/>
    <s v="Pagamento Secretaria de Fazenda Federal"/>
    <n v="-348.75"/>
    <n v="348.75"/>
    <n v="0"/>
    <x v="16"/>
    <x v="0"/>
    <x v="0"/>
    <x v="1"/>
    <s v="2.13.02.12 - Taxas de Concessionárias"/>
    <x v="0"/>
    <x v="3"/>
    <x v="3"/>
    <s v="Pagamento Secretaria de Fazenda Federal - DARF.7888"/>
  </r>
  <r>
    <s v="Jardins"/>
    <x v="120"/>
    <s v="Itaú"/>
    <x v="3"/>
    <s v="sim"/>
    <s v="2 - SPE's"/>
    <s v="01/01/2024 até 30/06/2024"/>
    <s v="23 - NETCORP CONSOLACAO INCORPORACAO E EMPREENDIMENTO IMOBILIARIO SPE LTDA"/>
    <s v="51562-2 - CONSOLACAO ITAU"/>
    <n v="440951.61"/>
    <s v="2301 - CONSOLACAO INCORPORAÇÃO"/>
    <s v="2.19.01.06 - EXTRA DEMOLICAO"/>
    <n v="996"/>
    <x v="120"/>
    <s v="CP"/>
    <s v="Pagamento WESTWING COMERCIO VAREJISTA EIRELI"/>
    <s v="Pagamento"/>
    <s v="Pagamento WESTWING COMERCIO VAREJISTA EIRELI"/>
    <s v="REC.061309424"/>
    <n v="-996"/>
    <n v="0"/>
    <n v="439955.61"/>
    <s v="Pagamento WESTWING COMERCIO VAREJISTA EIRELI"/>
    <n v="-996"/>
    <n v="996"/>
    <n v="0"/>
    <x v="16"/>
    <x v="0"/>
    <x v="0"/>
    <x v="1"/>
    <s v="2.19.01.06 - EXTRA DEMOLICAO"/>
    <x v="0"/>
    <x v="4"/>
    <x v="4"/>
    <s v="Pagamento WESTWING COMERCIO VAREJISTA EIRELI - REC.061309424"/>
  </r>
  <r>
    <s v="Jardins"/>
    <x v="120"/>
    <s v="Itaú"/>
    <x v="3"/>
    <s v="sim"/>
    <s v="2 - SPE's"/>
    <s v="01/01/2024 até 30/06/2024"/>
    <s v="23 - NETCORP CONSOLACAO INCORPORACAO E EMPREENDIMENTO IMOBILIARIO SPE LTDA"/>
    <s v="51562-2 - CONSOLACAO ITAU"/>
    <n v="434485.11"/>
    <s v="2301 - CONSOLACAO INCORPORAÇÃO"/>
    <s v="1.03.01.01 - Receita de Aplicações Financeiras"/>
    <n v="63.32"/>
    <x v="120"/>
    <s v="CX"/>
    <s v="Rendimento de aplicação REND PAGO APLIC AUT MAIS"/>
    <s v="Rendimento de aplicação"/>
    <s v="Rendimento de aplicação REND PAGO APLIC AUT MAIS"/>
    <s v="REAP. 20240620003"/>
    <n v="0"/>
    <n v="63.32"/>
    <n v="434548.43"/>
    <s v="Rendimento de aplicação REND PAGO APLIC AUT MAIS"/>
    <n v="63.32"/>
    <n v="63.32"/>
    <n v="0"/>
    <x v="16"/>
    <x v="0"/>
    <x v="0"/>
    <x v="1"/>
    <s v="1.03.01.01 - Receita de Aplicações Financeiras"/>
    <x v="0"/>
    <x v="14"/>
    <x v="8"/>
    <s v="Rendimento de aplicação REND PAGO APLIC AUT MAIS - REAP. 20240620003"/>
  </r>
  <r>
    <s v="Jardins"/>
    <x v="120"/>
    <s v="Bradesco"/>
    <x v="1"/>
    <s v="sim"/>
    <s v="2 - SPE's"/>
    <s v="01/01/2024 até 30/06/2024"/>
    <s v="16 - NETCORP JARDINS INCORPORACAO E EMPREENDIMENTO IMOBILIARIO SPE LTDA"/>
    <s v="6222-7 - NETCORP JARDINS"/>
    <n v="65.069999999999993"/>
    <s v="1602 - JARDINS INCORPORACAO"/>
    <s v="2.13.02.12 - Taxas de Concessionárias"/>
    <n v="160000"/>
    <x v="120"/>
    <s v="BC"/>
    <s v="Resgate de Aplicação RESG/VENCTO CDB"/>
    <m/>
    <s v="Resgate de Aplicação RESG/VENCTO CDB"/>
    <s v="RESG.2006"/>
    <n v="0"/>
    <n v="160000"/>
    <n v="160065.07"/>
    <s v="Resgate de Aplicação RESG/VENCTO CDB"/>
    <n v="160000"/>
    <n v="160000"/>
    <n v="0"/>
    <x v="16"/>
    <x v="0"/>
    <x v="0"/>
    <x v="1"/>
    <s v="2.13.02.12 - Taxas de Concessionárias"/>
    <x v="0"/>
    <x v="15"/>
    <x v="9"/>
    <s v="Resgate de Aplicação RESG/VENCTO CDB - RESG.2006"/>
  </r>
  <r>
    <s v="N/A"/>
    <x v="121"/>
    <s v="N/A"/>
    <x v="4"/>
    <s v="sim"/>
    <s v="2 - SPE's"/>
    <s v="01/01/2024 até 30/06/2024"/>
    <s v="23 - NETCORP CONSOLACAO INCORPORACAO E EMPREENDIMENTO IMOBILIARIO SPE LTDA"/>
    <s v="não"/>
    <n v="181377.11"/>
    <s v="2301 - CONSOLACAO INCORPORAÇÃO"/>
    <s v="2.09.01.04 - (-) Retenção de PIS/Cofins/CSLL -"/>
    <n v="129.04"/>
    <x v="121"/>
    <s v="CP"/>
    <s v="Retenção impostos CSRF / DTA - DESENHO TECNICO E AGRIMENSURA S/S LTDA."/>
    <s v="Retenção impostos"/>
    <s v="Retenção impostos CSRF / DTA - DESENHO TECNICO E AGRIMENSURA S/S LTDA."/>
    <s v="NFSE.000491"/>
    <n v="0"/>
    <n v="129.04"/>
    <n v="181506.15"/>
    <s v="DTA - DESENHO TECNICO E AGRIMENSURA S/S LTDA."/>
    <n v="129.04"/>
    <n v="129.04"/>
    <n v="0"/>
    <x v="16"/>
    <x v="0"/>
    <x v="0"/>
    <x v="1"/>
    <s v="2.09.01.04 - (-) Retenção de PIS/Cofins/CSLL -"/>
    <x v="0"/>
    <x v="10"/>
    <x v="1"/>
    <s v="DTA - DESENHO TECNICO E AGRIMENSURA S/S LTDA. - NFSE.000491"/>
  </r>
  <r>
    <s v="N/A"/>
    <x v="121"/>
    <s v="N/A"/>
    <x v="4"/>
    <s v="sim"/>
    <s v="2 - SPE's"/>
    <s v="01/01/2024 até 30/06/2024"/>
    <s v="23 - NETCORP CONSOLACAO INCORPORACAO E EMPREENDIMENTO IMOBILIARIO SPE LTDA"/>
    <s v="não"/>
    <n v="181506.15"/>
    <s v="2301 - CONSOLACAO INCORPORAÇÃO"/>
    <s v="2.09.01.01 - (-) Retenção de IR - Terceiros"/>
    <n v="41.62"/>
    <x v="121"/>
    <s v="CP"/>
    <s v="Retenção impostos IR 1708 / DTA - DESENHO TECNICO E AGRIMENSURA S/S LTDA."/>
    <s v="Retenção impostos"/>
    <s v="Retenção impostos IR 1708 / DTA - DESENHO TECNICO E AGRIMENSURA S/S LTDA."/>
    <s v="NFSE.000491"/>
    <n v="0"/>
    <n v="41.62"/>
    <n v="181547.77"/>
    <s v="DTA - DESENHO TECNICO E AGRIMENSURA S/S LTDA."/>
    <n v="41.62"/>
    <n v="41.62"/>
    <n v="0"/>
    <x v="16"/>
    <x v="0"/>
    <x v="0"/>
    <x v="1"/>
    <s v="2.09.01.01 - (-) Retenção de IR - Terceiros"/>
    <x v="0"/>
    <x v="1"/>
    <x v="1"/>
    <s v="DTA - DESENHO TECNICO E AGRIMENSURA S/S LTDA. - NFSE.000491"/>
  </r>
  <r>
    <s v="N/A"/>
    <x v="121"/>
    <s v="N/A"/>
    <x v="4"/>
    <s v="sim"/>
    <s v="2 - SPE's"/>
    <s v="01/01/2024 até 30/06/2024"/>
    <s v="23 - NETCORP CONSOLACAO INCORPORACAO E EMPREENDIMENTO IMOBILIARIO SPE LTDA"/>
    <s v="não"/>
    <n v="138491.26999999999"/>
    <s v="2301 - CONSOLACAO INCORPORAÇÃO"/>
    <s v="2.09.01.01 - (-) Retenção de IR - Terceiros"/>
    <n v="202.5"/>
    <x v="121"/>
    <s v="CP"/>
    <s v="Retenção impostos IR 1708 / FERNANDA MARQUES ARQUITETO ASSOCIADOS LTDA."/>
    <s v="Retenção impostos"/>
    <s v="Retenção impostos IR 1708 / FERNANDA MARQUES ARQUITETO ASSOCIADOS LTDA."/>
    <s v="NFSE.003870"/>
    <n v="0"/>
    <n v="202.5"/>
    <n v="138693.76999999999"/>
    <s v="FERNANDA MARQUES ARQUITETO ASSOCIADOS LTDA."/>
    <n v="202.5"/>
    <n v="202.5"/>
    <n v="0"/>
    <x v="16"/>
    <x v="0"/>
    <x v="0"/>
    <x v="1"/>
    <s v="2.09.01.01 - (-) Retenção de IR - Terceiros"/>
    <x v="0"/>
    <x v="1"/>
    <x v="1"/>
    <s v="FERNANDA MARQUES ARQUITETO ASSOCIADOS LTDA. - NFSE.003870"/>
  </r>
  <r>
    <s v="N/A"/>
    <x v="121"/>
    <s v="N/A"/>
    <x v="4"/>
    <s v="sim"/>
    <s v="2 - SPE's"/>
    <s v="01/01/2024 até 30/06/2024"/>
    <s v="23 - NETCORP CONSOLACAO INCORPORACAO E EMPREENDIMENTO IMOBILIARIO SPE LTDA"/>
    <s v="não"/>
    <n v="138693.76999999999"/>
    <s v="2301 - CONSOLACAO INCORPORAÇÃO"/>
    <s v="2.09.01.04 - (-) Retenção de PIS/Cofins/CSLL -"/>
    <n v="627.75"/>
    <x v="121"/>
    <s v="CP"/>
    <s v="Retenção impostos CSRF / FERNANDA MARQUES ARQUITETO ASSOCIADOS LTDA."/>
    <s v="Retenção impostos"/>
    <s v="Retenção impostos CSRF / FERNANDA MARQUES ARQUITETO ASSOCIADOS LTDA."/>
    <s v="NFSE.003870"/>
    <n v="0"/>
    <n v="627.75"/>
    <n v="139321.51999999999"/>
    <s v="FERNANDA MARQUES ARQUITETO ASSOCIADOS LTDA."/>
    <n v="627.75"/>
    <n v="627.75"/>
    <n v="0"/>
    <x v="16"/>
    <x v="0"/>
    <x v="0"/>
    <x v="1"/>
    <s v="2.09.01.04 - (-) Retenção de PIS/Cofins/CSLL -"/>
    <x v="0"/>
    <x v="10"/>
    <x v="1"/>
    <s v="FERNANDA MARQUES ARQUITETO ASSOCIADOS LTDA. - NFSE.003870"/>
  </r>
  <r>
    <s v="N/A"/>
    <x v="121"/>
    <s v="N/A"/>
    <x v="4"/>
    <s v="sim"/>
    <s v="2 - SPE's"/>
    <s v="01/01/2024 até 30/06/2024"/>
    <s v="23 - NETCORP CONSOLACAO INCORPORACAO E EMPREENDIMENTO IMOBILIARIO SPE LTDA"/>
    <s v="não"/>
    <n v="150207.76999999999"/>
    <s v="2301 - CONSOLACAO INCORPORAÇÃO"/>
    <s v="2.09.01.01 - (-) Retenção de IR - Terceiros"/>
    <n v="435"/>
    <x v="121"/>
    <s v="CP"/>
    <s v="Retenção impostos IR 1708 / FERNANDA MARQUES ARQUITETO ASSOCIADOS LTDA."/>
    <s v="Retenção impostos"/>
    <s v="Retenção impostos IR 1708 / FERNANDA MARQUES ARQUITETO ASSOCIADOS LTDA."/>
    <s v="NFSE.003871"/>
    <n v="0"/>
    <n v="435"/>
    <n v="150642.76999999999"/>
    <s v="FERNANDA MARQUES ARQUITETO ASSOCIADOS LTDA."/>
    <n v="435"/>
    <n v="435"/>
    <n v="0"/>
    <x v="16"/>
    <x v="0"/>
    <x v="0"/>
    <x v="1"/>
    <s v="2.09.01.01 - (-) Retenção de IR - Terceiros"/>
    <x v="0"/>
    <x v="1"/>
    <x v="1"/>
    <s v="FERNANDA MARQUES ARQUITETO ASSOCIADOS LTDA. - NFSE.003871"/>
  </r>
  <r>
    <s v="N/A"/>
    <x v="121"/>
    <s v="N/A"/>
    <x v="4"/>
    <s v="sim"/>
    <s v="2 - SPE's"/>
    <s v="01/01/2024 até 30/06/2024"/>
    <s v="23 - NETCORP CONSOLACAO INCORPORACAO E EMPREENDIMENTO IMOBILIARIO SPE LTDA"/>
    <s v="não"/>
    <n v="150642.76999999999"/>
    <s v="2301 - CONSOLACAO INCORPORAÇÃO"/>
    <s v="2.09.01.04 - (-) Retenção de PIS/Cofins/CSLL -"/>
    <n v="1348.5"/>
    <x v="121"/>
    <s v="CP"/>
    <s v="Retenção impostos CSRF / FERNANDA MARQUES ARQUITETO ASSOCIADOS LTDA."/>
    <s v="Retenção impostos"/>
    <s v="Retenção impostos CSRF / FERNANDA MARQUES ARQUITETO ASSOCIADOS LTDA."/>
    <s v="NFSE.003871"/>
    <n v="0"/>
    <n v="1348.5"/>
    <n v="151991.26999999999"/>
    <s v="FERNANDA MARQUES ARQUITETO ASSOCIADOS LTDA."/>
    <n v="1348.5"/>
    <n v="1348.5"/>
    <n v="0"/>
    <x v="16"/>
    <x v="0"/>
    <x v="0"/>
    <x v="1"/>
    <s v="2.09.01.04 - (-) Retenção de PIS/Cofins/CSLL -"/>
    <x v="0"/>
    <x v="10"/>
    <x v="1"/>
    <s v="FERNANDA MARQUES ARQUITETO ASSOCIADOS LTDA. - NFSE.003871"/>
  </r>
  <r>
    <s v="N/A"/>
    <x v="121"/>
    <s v="N/A"/>
    <x v="4"/>
    <s v="sim"/>
    <s v="2 - SPE's"/>
    <s v="01/01/2024 até 30/06/2024"/>
    <s v="23 - NETCORP CONSOLACAO INCORPORACAO E EMPREENDIMENTO IMOBILIARIO SPE LTDA"/>
    <s v="não"/>
    <n v="168777.11"/>
    <s v="2301 - CONSOLACAO INCORPORAÇÃO"/>
    <s v="2.09.01.01 - (-) Retenção de IR - Terceiros"/>
    <n v="3750"/>
    <x v="121"/>
    <s v="CP"/>
    <s v="Retenção impostos IR 1708 / HSN CONSTRUTORA E"/>
    <s v="Retenção impostos"/>
    <s v="Retenção impostos IR 1708 / HSN CONSTRUTORA E"/>
    <s v="NFSE.000670"/>
    <n v="0"/>
    <n v="3750"/>
    <n v="172527.11"/>
    <s v="HSN CONSTRUTORA E"/>
    <n v="3750"/>
    <n v="3750"/>
    <n v="0"/>
    <x v="16"/>
    <x v="0"/>
    <x v="0"/>
    <x v="1"/>
    <s v="2.09.01.01 - (-) Retenção de IR - Terceiros"/>
    <x v="0"/>
    <x v="1"/>
    <x v="1"/>
    <s v="HSN CONSTRUTORA E - NFSE.000670"/>
  </r>
  <r>
    <s v="N/A"/>
    <x v="121"/>
    <s v="N/A"/>
    <x v="4"/>
    <s v="sim"/>
    <s v="2 - SPE's"/>
    <s v="01/01/2024 até 30/06/2024"/>
    <s v="23 - NETCORP CONSOLACAO INCORPORACAO E EMPREENDIMENTO IMOBILIARIO SPE LTDA"/>
    <s v="não"/>
    <n v="172527.11"/>
    <s v="2301 - CONSOLACAO INCORPORAÇÃO"/>
    <s v="2.09.01.04 - (-) Retenção de PIS/Cofins/CSLL -"/>
    <n v="11625"/>
    <x v="121"/>
    <s v="CP"/>
    <s v="Retenção impostos CSRF / HSN CONSTRUTORA E INCORPORADORA LTDA."/>
    <s v="Retenção impostos"/>
    <s v="Retenção impostos CSRF / HSN CONSTRUTORA E INCORPORADORA LTDA."/>
    <s v="NFSE.000670"/>
    <n v="0"/>
    <n v="11625"/>
    <n v="184152.11"/>
    <s v="HSN CONSTRUTORA E INCORPORADORA LTDA."/>
    <n v="11625"/>
    <n v="11625"/>
    <n v="0"/>
    <x v="16"/>
    <x v="0"/>
    <x v="0"/>
    <x v="1"/>
    <s v="2.09.01.04 - (-) Retenção de PIS/Cofins/CSLL -"/>
    <x v="0"/>
    <x v="10"/>
    <x v="1"/>
    <s v="HSN CONSTRUTORA E INCORPORADORA LTDA. - NFSE.000670"/>
  </r>
  <r>
    <s v="Jardins"/>
    <x v="121"/>
    <s v="Itaú"/>
    <x v="3"/>
    <s v="sim"/>
    <s v="2 - SPE's"/>
    <s v="01/01/2024 até 30/06/2024"/>
    <s v="23 - NETCORP CONSOLACAO INCORPORACAO E EMPREENDIMENTO IMOBILIARIO SPE LTDA"/>
    <s v="51562-2 - CONSOLACAO ITAU"/>
    <n v="420277.11"/>
    <s v="2301 - CONSOLACAO INCORPORAÇÃO"/>
    <s v="2.14.01.20 - Ajuda corretores"/>
    <n v="1500"/>
    <x v="121"/>
    <s v="CP"/>
    <s v="Pagamento ALEX S CAMPELO M IMOVEIS"/>
    <s v="Pagamento"/>
    <s v="Pagamento ALEX S CAMPELO M IMOVEIS"/>
    <s v="REC.180624"/>
    <n v="-1500"/>
    <n v="0"/>
    <n v="418777.11"/>
    <s v="Pagamento ALEX S CAMPELO M IMOVEIS"/>
    <n v="-1500"/>
    <n v="1500"/>
    <n v="0"/>
    <x v="16"/>
    <x v="0"/>
    <x v="0"/>
    <x v="1"/>
    <s v="2.14.01.20 - Ajuda corretores"/>
    <x v="0"/>
    <x v="20"/>
    <x v="6"/>
    <s v="Pagamento ALEX S CAMPELO M IMOVEIS - REC.180624"/>
  </r>
  <r>
    <s v="Jardins"/>
    <x v="121"/>
    <s v="Bradesco"/>
    <x v="1"/>
    <s v="sim"/>
    <s v="2 - SPE's"/>
    <s v="01/01/2024 até 30/06/2024"/>
    <s v="16 - NETCORP JARDINS INCORPORACAO E EMPREENDIMENTO IMOBILIARIO SPE LTDA"/>
    <s v="6222-7 - NETCORP JARDINS"/>
    <n v="451564.53"/>
    <s v="1602 - JARDINS INCORPORACAO"/>
    <s v="2.13.02.07 - Taxas Municipalidades"/>
    <n v="7508"/>
    <x v="121"/>
    <s v="CP"/>
    <s v="Pagamento CA2 CONSULTORES AMBIENTAIS ASSOCIADOS LTDA"/>
    <s v="Pagamento"/>
    <s v="Pagamento CA2 CONSULTORES AMBIENTAIS ASSOCIADOS LTDA"/>
    <s v="NFSE.001622"/>
    <n v="-7508"/>
    <n v="0"/>
    <n v="444056.53"/>
    <s v="Pagamento CA2 CONSULTORES AMBIENTAIS ASSOCIADOS LTDA"/>
    <n v="-7508"/>
    <n v="7508"/>
    <n v="0"/>
    <x v="16"/>
    <x v="0"/>
    <x v="0"/>
    <x v="1"/>
    <s v="2.13.02.07 - Taxas Municipalidades"/>
    <x v="0"/>
    <x v="1"/>
    <x v="1"/>
    <s v="Pagamento CA2 CONSULTORES AMBIENTAIS ASSOCIADOS LTDA - NFSE.001622"/>
  </r>
  <r>
    <s v="Jardins"/>
    <x v="121"/>
    <s v="Bradesco"/>
    <x v="1"/>
    <s v="sim"/>
    <s v="2 - SPE's"/>
    <s v="01/01/2024 até 30/06/2024"/>
    <s v="16 - NETCORP JARDINS INCORPORACAO E EMPREENDIMENTO IMOBILIARIO SPE LTDA"/>
    <s v="6222-7 - NETCORP JARDINS"/>
    <n v="453321.87"/>
    <s v="1602 - JARDINS INCORPORACAO"/>
    <s v="2.13.02.12 - Taxas de Concessionárias"/>
    <n v="1757.34"/>
    <x v="121"/>
    <s v="CP"/>
    <s v="Pagamento COMPANHIA DE ENGENHARIA DE TRAFEGO"/>
    <s v="Pagamento"/>
    <s v="Pagamento COMPANHIA DE ENGENHARIA DE TRAFEGO"/>
    <s v="FAT.98150261224"/>
    <n v="-1757.34"/>
    <n v="0"/>
    <n v="451564.53"/>
    <s v="Pagamento COMPANHIA DE ENGENHARIA DE TRAFEGO"/>
    <n v="-1757.34"/>
    <n v="1757.34"/>
    <n v="0"/>
    <x v="16"/>
    <x v="0"/>
    <x v="0"/>
    <x v="1"/>
    <s v="2.13.02.12 - Taxas de Concessionárias"/>
    <x v="0"/>
    <x v="1"/>
    <x v="1"/>
    <s v="Pagamento COMPANHIA DE ENGENHARIA DE TRAFEGO - FAT.98150261224"/>
  </r>
  <r>
    <s v="Jardins"/>
    <x v="121"/>
    <s v="Bradesco"/>
    <x v="1"/>
    <s v="sim"/>
    <s v="2 - SPE's"/>
    <s v="01/01/2024 até 30/06/2024"/>
    <s v="16 - NETCORP JARDINS INCORPORACAO E EMPREENDIMENTO IMOBILIARIO SPE LTDA"/>
    <s v="6222-7 - NETCORP JARDINS"/>
    <n v="492065.07"/>
    <s v="1602 - JARDINS INCORPORACAO"/>
    <s v="2.13.02.12 - Taxas de Concessionárias"/>
    <n v="27900"/>
    <x v="121"/>
    <s v="CP"/>
    <s v="Pagamento DEMOLICOM DEMOLICOES TECNICAS LTDA"/>
    <s v="Pagamento"/>
    <s v="Pagamento DEMOLICOM DEMOLICOES TECNICAS LTDA"/>
    <s v="NFSE.000941"/>
    <n v="-27900"/>
    <n v="0"/>
    <n v="464165.07"/>
    <s v="Pagamento DEMOLICOM DEMOLICOES TECNICAS LTDA"/>
    <n v="-27900"/>
    <n v="27900"/>
    <n v="0"/>
    <x v="16"/>
    <x v="0"/>
    <x v="0"/>
    <x v="1"/>
    <s v="2.13.02.12 - Taxas de Concessionárias"/>
    <x v="0"/>
    <x v="1"/>
    <x v="1"/>
    <s v="Pagamento DEMOLICOM DEMOLICOES TECNICAS LTDA - NFSE.000941"/>
  </r>
  <r>
    <s v="Jardins"/>
    <x v="121"/>
    <s v="Itaú"/>
    <x v="3"/>
    <s v="sim"/>
    <s v="2 - SPE's"/>
    <s v="01/01/2024 até 30/06/2024"/>
    <s v="23 - NETCORP CONSOLACAO INCORPORACAO E EMPREENDIMENTO IMOBILIARIO SPE LTDA"/>
    <s v="51562-2 - CONSOLACAO ITAU"/>
    <n v="184152.11"/>
    <s v="2301 - CONSOLACAO INCORPORAÇÃO"/>
    <s v="2.14.02.04 - Operação / Manutenção"/>
    <n v="2604.34"/>
    <x v="121"/>
    <s v="CP"/>
    <s v="Pagamento DTA - DESENHO TECNICO E AGRIMENSURA S/S LTDA."/>
    <s v="Pagamento"/>
    <s v="Pagamento DTA - DESENHO TECNICO E AGRIMENSURA S/S LTDA."/>
    <s v="NFSE.000491"/>
    <n v="-2604.34"/>
    <n v="0"/>
    <n v="181377.11"/>
    <s v="Pagamento DTA - DESENHO TECNICO E AGRIMENSURA S/S LTDA."/>
    <n v="-2604.34"/>
    <n v="2604.34"/>
    <n v="0"/>
    <x v="16"/>
    <x v="0"/>
    <x v="0"/>
    <x v="1"/>
    <s v="2.14.02.04 - Operação / Manutenção"/>
    <x v="0"/>
    <x v="20"/>
    <x v="6"/>
    <s v="Pagamento DTA - DESENHO TECNICO E AGRIMENSURA S/S LTDA. - NFSE.000491"/>
  </r>
  <r>
    <s v="Jardins"/>
    <x v="121"/>
    <s v="Itaú"/>
    <x v="3"/>
    <s v="sim"/>
    <s v="2 - SPE's"/>
    <s v="01/01/2024 até 30/06/2024"/>
    <s v="23 - NETCORP CONSOLACAO INCORPORACAO E EMPREENDIMENTO IMOBILIARIO SPE LTDA"/>
    <s v="51562-2 - CONSOLACAO ITAU"/>
    <n v="137821.51999999999"/>
    <s v="2301 - CONSOLACAO INCORPORAÇÃO"/>
    <s v="2.19.01.06 - EXTRA DEMOLICAO"/>
    <n v="20000"/>
    <x v="121"/>
    <s v="CP"/>
    <s v="Pagamento EPAVGG NOGUEIRA CONSTRUCOES DESIGN"/>
    <s v="Pagamento"/>
    <s v="Pagamento EPAVGG NOGUEIRA CONSTRUCOES DESIGN"/>
    <s v="NFSE.156"/>
    <n v="-20000"/>
    <n v="0"/>
    <n v="117821.52"/>
    <s v="Pagamento EPAVGG NOGUEIRA CONSTRUCOES DESIGN"/>
    <n v="-20000"/>
    <n v="20000"/>
    <n v="0"/>
    <x v="16"/>
    <x v="0"/>
    <x v="0"/>
    <x v="1"/>
    <s v="2.19.01.06 - EXTRA DEMOLICAO"/>
    <x v="0"/>
    <x v="4"/>
    <x v="4"/>
    <s v="Pagamento EPAVGG NOGUEIRA CONSTRUCOES DESIGN - NFSE.156"/>
  </r>
  <r>
    <s v="Jardins"/>
    <x v="121"/>
    <s v="Itaú"/>
    <x v="3"/>
    <s v="sim"/>
    <s v="2 - SPE's"/>
    <s v="01/01/2024 até 30/06/2024"/>
    <s v="23 - NETCORP CONSOLACAO INCORPORACAO E EMPREENDIMENTO IMOBILIARIO SPE LTDA"/>
    <s v="51562-2 - CONSOLACAO ITAU"/>
    <n v="139321.51999999999"/>
    <s v="2301 - CONSOLACAO INCORPORAÇÃO"/>
    <s v="2.14.01.01 - Imagens de Vends"/>
    <n v="1500"/>
    <x v="121"/>
    <s v="CP"/>
    <s v="Pagamento FELIPE DE ANDRADE AZEVEDO 38951897826"/>
    <s v="Pagamento"/>
    <s v="Pagamento FELIPE DE ANDRADE AZEVEDO 38951897826"/>
    <s v="NFSE.000178"/>
    <n v="-1500"/>
    <n v="0"/>
    <n v="137821.51999999999"/>
    <s v="Pagamento FELIPE DE ANDRADE AZEVEDO 38951897826"/>
    <n v="-1500"/>
    <n v="1500"/>
    <n v="0"/>
    <x v="16"/>
    <x v="0"/>
    <x v="0"/>
    <x v="1"/>
    <s v="2.14.01.01 - Imagens de Vends"/>
    <x v="0"/>
    <x v="11"/>
    <x v="6"/>
    <s v="Pagamento FELIPE DE ANDRADE AZEVEDO 38951897826 - NFSE.000178"/>
  </r>
  <r>
    <s v="Jardins"/>
    <x v="121"/>
    <s v="Itaú"/>
    <x v="3"/>
    <s v="sim"/>
    <s v="2 - SPE's"/>
    <s v="01/01/2024 até 30/06/2024"/>
    <s v="23 - NETCORP CONSOLACAO INCORPORACAO E EMPREENDIMENTO IMOBILIARIO SPE LTDA"/>
    <s v="51562-2 - CONSOLACAO ITAU"/>
    <n v="151991.26999999999"/>
    <s v="2301 - CONSOLACAO INCORPORAÇÃO"/>
    <s v="2.13.01.15 - Interiores"/>
    <n v="12669.75"/>
    <x v="121"/>
    <s v="CP"/>
    <s v="Pagamento FERNANDA MARQUES ARQUITETO ASSOCIADOS LTDA."/>
    <s v="Pagamento"/>
    <s v="Pagamento FERNANDA MARQUES ARQUITETO ASSOCIADOS LTDA."/>
    <s v="NFSE.003870"/>
    <n v="-12669.75"/>
    <n v="0"/>
    <n v="138491.26999999999"/>
    <s v="Pagamento FERNANDA MARQUES ARQUITETO ASSOCIADOS LTDA."/>
    <n v="-12669.75"/>
    <n v="12669.75"/>
    <n v="0"/>
    <x v="16"/>
    <x v="0"/>
    <x v="0"/>
    <x v="1"/>
    <s v="2.13.01.15 - Interiores"/>
    <x v="0"/>
    <x v="10"/>
    <x v="1"/>
    <s v="Pagamento FERNANDA MARQUES ARQUITETO ASSOCIADOS LTDA. - NFSE.003870"/>
  </r>
  <r>
    <s v="Jardins"/>
    <x v="121"/>
    <s v="Itaú"/>
    <x v="3"/>
    <s v="sim"/>
    <s v="2 - SPE's"/>
    <s v="01/01/2024 até 30/06/2024"/>
    <s v="23 - NETCORP CONSOLACAO INCORPORACAO E EMPREENDIMENTO IMOBILIARIO SPE LTDA"/>
    <s v="51562-2 - CONSOLACAO ITAU"/>
    <n v="179207.77"/>
    <s v="2301 - CONSOLACAO INCORPORAÇÃO"/>
    <s v="2.14.02.01 - Projeto"/>
    <n v="27216.5"/>
    <x v="121"/>
    <s v="CP"/>
    <s v="Pagamento FERNANDA MARQUES ARQUITETO ASSOCIADOS LTDA."/>
    <s v="Pagamento"/>
    <s v="Pagamento FERNANDA MARQUES ARQUITETO ASSOCIADOS LTDA."/>
    <s v="NFSE.003871"/>
    <n v="-27216.5"/>
    <n v="0"/>
    <n v="150207.76999999999"/>
    <s v="Pagamento FERNANDA MARQUES ARQUITETO ASSOCIADOS LTDA."/>
    <n v="-27216.5"/>
    <n v="27216.5"/>
    <n v="0"/>
    <x v="16"/>
    <x v="0"/>
    <x v="0"/>
    <x v="1"/>
    <s v="2.14.02.01 - Projeto"/>
    <x v="0"/>
    <x v="10"/>
    <x v="1"/>
    <s v="Pagamento FERNANDA MARQUES ARQUITETO ASSOCIADOS LTDA. - NFSE.003871"/>
  </r>
  <r>
    <s v="Jardins"/>
    <x v="121"/>
    <s v="Itaú"/>
    <x v="3"/>
    <s v="sim"/>
    <s v="2 - SPE's"/>
    <s v="01/01/2024 até 30/06/2024"/>
    <s v="23 - NETCORP CONSOLACAO INCORPORACAO E EMPREENDIMENTO IMOBILIARIO SPE LTDA"/>
    <s v="51562-2 - CONSOLACAO ITAU"/>
    <n v="418777.11"/>
    <s v="2301 - CONSOLACAO INCORPORAÇÃO"/>
    <s v="2.14.02.02 - Construção"/>
    <n v="234625"/>
    <x v="121"/>
    <s v="CP"/>
    <s v="Pagamento HSN CONSTRUTORA E INCORPORADORA"/>
    <s v="Pagamento"/>
    <s v="Pagamento HSN CONSTRUTORA E INCORPORADORA"/>
    <s v="NFSE.000670"/>
    <n v="-234625"/>
    <n v="0"/>
    <n v="168777.11"/>
    <s v="Pagamento HSN CONSTRUTORA E INCORPORADORA"/>
    <n v="-234625"/>
    <n v="234625"/>
    <n v="0"/>
    <x v="16"/>
    <x v="0"/>
    <x v="0"/>
    <x v="1"/>
    <s v="2.14.02.02 - Construção"/>
    <x v="0"/>
    <x v="4"/>
    <x v="4"/>
    <s v="Pagamento HSN CONSTRUTORA E INCORPORADORA - NFSE.000670"/>
  </r>
  <r>
    <s v="Jardins"/>
    <x v="121"/>
    <s v="Bradesco"/>
    <x v="1"/>
    <s v="sim"/>
    <s v="2 - SPE's"/>
    <s v="01/01/2024 até 30/06/2024"/>
    <s v="16 - NETCORP JARDINS INCORPORACAO E EMPREENDIMENTO IMOBILIARIO SPE LTDA"/>
    <s v="6222-7 - NETCORP JARDINS"/>
    <n v="510065.07"/>
    <s v="1602 - JARDINS INCORPORACAO"/>
    <s v="2.13.02.12 - Taxas de Concessionárias"/>
    <n v="18000"/>
    <x v="121"/>
    <s v="CP"/>
    <s v="Pagamento MANEXT PROMOCOES E EVENTOS COMERCIAIS LTDA"/>
    <s v="Pagamento"/>
    <s v="Pagamento MANEXT PROMOCOES E EVENTOS COMERCIAIS LTDA"/>
    <s v="NFSE.000043"/>
    <n v="-18000"/>
    <n v="0"/>
    <n v="492065.07"/>
    <s v="Pagamento MANEXT PROMOCOES E EVENTOS COMERCIAIS LTDA"/>
    <n v="-18000"/>
    <n v="18000"/>
    <n v="0"/>
    <x v="16"/>
    <x v="0"/>
    <x v="0"/>
    <x v="1"/>
    <s v="2.13.02.12 - Taxas de Concessionárias"/>
    <x v="0"/>
    <x v="1"/>
    <x v="1"/>
    <s v="Pagamento MANEXT PROMOCOES E EVENTOS COMERCIAIS LTDA - NFSE.000043"/>
  </r>
  <r>
    <s v="Jardins"/>
    <x v="121"/>
    <s v="Itaú"/>
    <x v="3"/>
    <s v="sim"/>
    <s v="2 - SPE's"/>
    <s v="01/01/2024 até 30/06/2024"/>
    <s v="23 - NETCORP CONSOLACAO INCORPORACAO E EMPREENDIMENTO IMOBILIARIO SPE LTDA"/>
    <s v="51562-2 - CONSOLACAO ITAU"/>
    <n v="434548.43"/>
    <s v="2301 - CONSOLACAO INCORPORAÇÃO"/>
    <s v="2.14.01.01 - Imagens de Vends"/>
    <n v="10400"/>
    <x v="121"/>
    <s v="CP"/>
    <s v="Pagamento NEORAMA FILMES LTDA."/>
    <s v="Pagamento"/>
    <s v="Pagamento NEORAMA FILMES LTDA."/>
    <s v="NFSE.000075"/>
    <n v="-10400"/>
    <n v="0"/>
    <n v="424148.43"/>
    <s v="Pagamento NEORAMA FILMES LTDA."/>
    <n v="-10400"/>
    <n v="10400"/>
    <n v="0"/>
    <x v="16"/>
    <x v="0"/>
    <x v="0"/>
    <x v="1"/>
    <s v="2.14.01.01 - Imagens de Vends"/>
    <x v="0"/>
    <x v="11"/>
    <x v="6"/>
    <s v="Pagamento NEORAMA FILMES LTDA. - NFSE.000075"/>
  </r>
  <r>
    <s v="Jardins"/>
    <x v="121"/>
    <s v="Itaú"/>
    <x v="3"/>
    <s v="sim"/>
    <s v="2 - SPE's"/>
    <s v="01/01/2024 até 30/06/2024"/>
    <s v="23 - NETCORP CONSOLACAO INCORPORACAO E EMPREENDIMENTO IMOBILIARIO SPE LTDA"/>
    <s v="51562-2 - CONSOLACAO ITAU"/>
    <n v="181547.77"/>
    <s v="2301 - CONSOLACAO INCORPORAÇÃO"/>
    <s v="2.14.02.02 - Construção"/>
    <n v="2340"/>
    <x v="121"/>
    <s v="CP"/>
    <s v="Pagamento PORT BAN LOCACOES DE BANHEIROS LTDA"/>
    <s v="Pagamento"/>
    <s v="Pagamento PORT BAN LOCACOES DE BANHEIROS LTDA"/>
    <s v="FAT.000765"/>
    <n v="-2340"/>
    <n v="0"/>
    <n v="179207.77"/>
    <s v="Pagamento PORT BAN LOCACOES DE BANHEIROS LTDA"/>
    <n v="-2340"/>
    <n v="2340"/>
    <n v="0"/>
    <x v="16"/>
    <x v="0"/>
    <x v="0"/>
    <x v="1"/>
    <s v="2.14.02.02 - Construção"/>
    <x v="0"/>
    <x v="4"/>
    <x v="4"/>
    <s v="Pagamento PORT BAN LOCACOES DE BANHEIROS LTDA - FAT.000765"/>
  </r>
  <r>
    <s v="Jardins"/>
    <x v="121"/>
    <s v="Bradesco"/>
    <x v="1"/>
    <s v="sim"/>
    <s v="2 - SPE's"/>
    <s v="01/01/2024 até 30/06/2024"/>
    <s v="16 - NETCORP JARDINS INCORPORACAO E EMPREENDIMENTO IMOBILIARIO SPE LTDA"/>
    <s v="6222-7 - NETCORP JARDINS"/>
    <n v="444056.53"/>
    <s v="1602 - JARDINS INCORPORACAO"/>
    <s v="2.13.02.07 - Taxas Municipalidades"/>
    <n v="27.6"/>
    <x v="121"/>
    <s v="CP"/>
    <s v="Pagamento PREFEITURA DA CIDADE DE SÃO PAULO - DAMSP"/>
    <s v="Pagamento"/>
    <s v="Pagamento PREFEITURA DA CIDADE DE SÃO PAULO - DAMSP"/>
    <s v="DAM. 41327024017438"/>
    <n v="-27.6"/>
    <n v="0"/>
    <n v="444028.93"/>
    <s v="Pagamento PREFEITURA DA CIDADE DE SÃO PAULO - DAMSP"/>
    <n v="-27.6"/>
    <n v="27.6"/>
    <n v="0"/>
    <x v="16"/>
    <x v="0"/>
    <x v="0"/>
    <x v="1"/>
    <s v="2.13.02.07 - Taxas Municipalidades"/>
    <x v="0"/>
    <x v="1"/>
    <x v="1"/>
    <s v="Pagamento PREFEITURA DA CIDADE DE SÃO PAULO - DAMSP - DAM. 41327024017438"/>
  </r>
  <r>
    <s v="Jardins"/>
    <x v="121"/>
    <s v="Itaú"/>
    <x v="3"/>
    <s v="sim"/>
    <s v="2 - SPE's"/>
    <s v="01/01/2024 até 30/06/2024"/>
    <s v="23 - NETCORP CONSOLACAO INCORPORACAO E EMPREENDIMENTO IMOBILIARIO SPE LTDA"/>
    <s v="51562-2 - CONSOLACAO ITAU"/>
    <n v="424148.43"/>
    <s v="2301 - CONSOLACAO INCORPORAÇÃO"/>
    <s v="2.13.01.14 - Impermeabilização"/>
    <n v="3871.31"/>
    <x v="121"/>
    <s v="CP"/>
    <s v="Pagamento PROISO PROJETOS E CONSULTORIA LTDA."/>
    <s v="Pagamento"/>
    <s v="Pagamento PROISO PROJETOS E CONSULTORIA LTDA."/>
    <s v="NFSE.000318"/>
    <n v="-3871.31"/>
    <n v="0"/>
    <n v="420023.43"/>
    <s v="Pagamento PROISO PROJETOS E CONSULTORIA LTDA."/>
    <n v="-3871.31"/>
    <n v="3871.31"/>
    <n v="0"/>
    <x v="16"/>
    <x v="0"/>
    <x v="0"/>
    <x v="1"/>
    <s v="2.13.01.14 - Impermeabilização"/>
    <x v="0"/>
    <x v="10"/>
    <x v="1"/>
    <s v="Pagamento PROISO PROJETOS E CONSULTORIA LTDA. - NFSE.000318"/>
  </r>
  <r>
    <s v="Jardins"/>
    <x v="121"/>
    <s v="Bradesco"/>
    <x v="1"/>
    <s v="sim"/>
    <s v="2 - SPE's"/>
    <s v="01/01/2024 até 30/06/2024"/>
    <s v="16 - NETCORP JARDINS INCORPORACAO E EMPREENDIMENTO IMOBILIARIO SPE LTDA"/>
    <s v="6222-7 - NETCORP JARDINS"/>
    <n v="464165.07"/>
    <s v="1602 - JARDINS INCORPORACAO"/>
    <s v="2.13.02.12 - Taxas de Concessionárias"/>
    <n v="390"/>
    <x v="121"/>
    <s v="CP"/>
    <s v="Pagamento SELECT COLOR - ARTES GRAFICAS LTDA"/>
    <s v="Pagamento"/>
    <s v="Pagamento SELECT COLOR - ARTES GRAFICAS LTDA"/>
    <s v="NFSE.017793"/>
    <n v="-390"/>
    <n v="0"/>
    <n v="463775.07"/>
    <s v="Pagamento SELECT COLOR - ARTES GRAFICAS LTDA"/>
    <n v="-390"/>
    <n v="390"/>
    <n v="0"/>
    <x v="16"/>
    <x v="0"/>
    <x v="0"/>
    <x v="1"/>
    <s v="2.13.02.12 - Taxas de Concessionárias"/>
    <x v="0"/>
    <x v="1"/>
    <x v="1"/>
    <s v="Pagamento SELECT COLOR - ARTES GRAFICAS LTDA - NFSE.017793"/>
  </r>
  <r>
    <s v="Jardins"/>
    <x v="121"/>
    <s v="Bradesco"/>
    <x v="1"/>
    <s v="sim"/>
    <s v="2 - SPE's"/>
    <s v="01/01/2024 até 30/06/2024"/>
    <s v="16 - NETCORP JARDINS INCORPORACAO E EMPREENDIMENTO IMOBILIARIO SPE LTDA"/>
    <s v="6222-7 - NETCORP JARDINS"/>
    <n v="463775.07"/>
    <s v="1602 - JARDINS INCORPORACAO"/>
    <s v="2.13.02.12 - Taxas de Concessionárias"/>
    <n v="10453.200000000001"/>
    <x v="121"/>
    <s v="CP"/>
    <s v="Pagamento VANESSA SANTIN LAVANDOWSKI"/>
    <s v="Pagamento"/>
    <s v="Pagamento VANESSA SANTIN LAVANDOWSKI"/>
    <s v="FAT.2443"/>
    <n v="-10453.200000000001"/>
    <n v="0"/>
    <n v="453321.87"/>
    <s v="Pagamento VANESSA SANTIN LAVANDOWSKI"/>
    <n v="-10453.200000000001"/>
    <n v="10453.200000000001"/>
    <n v="0"/>
    <x v="16"/>
    <x v="0"/>
    <x v="0"/>
    <x v="1"/>
    <s v="2.13.02.12 - Taxas de Concessionárias"/>
    <x v="0"/>
    <x v="1"/>
    <x v="1"/>
    <s v="Pagamento VANESSA SANTIN LAVANDOWSKI - FAT.2443"/>
  </r>
  <r>
    <s v="N/A"/>
    <x v="121"/>
    <s v="N/A"/>
    <x v="4"/>
    <s v="sim"/>
    <s v="2 - SPE's"/>
    <s v="01/01/2024 até 30/06/2024"/>
    <s v="23 - NETCORP CONSOLACAO INCORPORACAO E EMPREENDIMENTO IMOBILIARIO SPE LTDA"/>
    <s v="não"/>
    <n v="420023.43"/>
    <s v="2301 - CONSOLACAO INCORPORAÇÃO"/>
    <s v="2.09.01.04 - (-) Retenção de PIS/Cofins/CSLL -"/>
    <n v="191.81"/>
    <x v="121"/>
    <s v="CP"/>
    <s v="Retenção impostos CSRF / PROISO PROJETOS E CONSULTORIA LTDA."/>
    <s v="Retenção impostos"/>
    <s v="Retenção impostos CSRF / PROISO PROJETOS E CONSULTORIA LTDA."/>
    <s v="NFSE.000318"/>
    <n v="0"/>
    <n v="191.81"/>
    <n v="420215.24"/>
    <s v="PROISO PROJETOS E CONSULTORIA LTDA."/>
    <n v="191.81"/>
    <n v="191.81"/>
    <n v="0"/>
    <x v="16"/>
    <x v="0"/>
    <x v="0"/>
    <x v="1"/>
    <s v="2.09.01.04 - (-) Retenção de PIS/Cofins/CSLL -"/>
    <x v="0"/>
    <x v="10"/>
    <x v="1"/>
    <s v="PROISO PROJETOS E CONSULTORIA LTDA. - NFSE.000318"/>
  </r>
  <r>
    <s v="N/A"/>
    <x v="121"/>
    <s v="N/A"/>
    <x v="4"/>
    <s v="sim"/>
    <s v="2 - SPE's"/>
    <s v="01/01/2024 até 30/06/2024"/>
    <s v="23 - NETCORP CONSOLACAO INCORPORACAO E EMPREENDIMENTO IMOBILIARIO SPE LTDA"/>
    <s v="não"/>
    <n v="420215.24"/>
    <s v="2301 - CONSOLACAO INCORPORAÇÃO"/>
    <s v="2.09.01.01 - (-) Retenção de IR - Terceiros"/>
    <n v="61.87"/>
    <x v="121"/>
    <s v="CP"/>
    <s v="Retenção impostos IR 1708 / PROISO PROJETOS E CONSULTORIA LTDA."/>
    <s v="Retenção impostos"/>
    <s v="Retenção impostos IR 1708 / PROISO PROJETOS E CONSULTORIA LTDA."/>
    <s v="NFSE.000318"/>
    <n v="0"/>
    <n v="61.87"/>
    <n v="420277.11"/>
    <s v="PROISO PROJETOS E CONSULTORIA LTDA."/>
    <n v="61.87"/>
    <n v="61.87"/>
    <n v="0"/>
    <x v="16"/>
    <x v="0"/>
    <x v="0"/>
    <x v="1"/>
    <s v="2.09.01.01 - (-) Retenção de IR - Terceiros"/>
    <x v="0"/>
    <x v="1"/>
    <x v="1"/>
    <s v="PROISO PROJETOS E CONSULTORIA LTDA. - NFSE.000318"/>
  </r>
  <r>
    <s v="Jardins"/>
    <x v="121"/>
    <s v="Itaú Centralizadora"/>
    <x v="2"/>
    <s v="não"/>
    <s v="2  SPE's"/>
    <s v="01/01/2024 até 30/06/2024"/>
    <s v="COMPANHIA PROV DE SECURITIZACA"/>
    <s v="18593-7 - Centralizadora"/>
    <n v="0"/>
    <m/>
    <s v="1.03.01.01 - Receita de Aplicações Financeiras"/>
    <n v="0.73"/>
    <x v="121"/>
    <s v="CX"/>
    <s v="REND PAGO APLIC AUT MAIS"/>
    <s v="Extrato Bancário"/>
    <s v="REND PAGO APLIC AUT MAIS"/>
    <m/>
    <n v="0"/>
    <n v="0.73"/>
    <m/>
    <s v="REND PAGO APLIC AUT MAIS"/>
    <n v="0.73"/>
    <n v="0.73"/>
    <n v="0"/>
    <x v="16"/>
    <x v="0"/>
    <x v="0"/>
    <x v="1"/>
    <s v="1.03.01.01 - Receita de Aplicações Financeiras"/>
    <x v="0"/>
    <x v="14"/>
    <x v="8"/>
    <s v="REND PAGO APLIC AUT MAIS - "/>
  </r>
  <r>
    <s v="Jardins"/>
    <x v="121"/>
    <s v="Itaú"/>
    <x v="3"/>
    <s v="sim"/>
    <s v="2 - SPE's"/>
    <s v="01/01/2024 até 30/06/2024"/>
    <s v="23 - NETCORP CONSOLACAO INCORPORACAO E EMPREENDIMENTO IMOBILIARIO SPE LTDA"/>
    <s v="51562-2 - CONSOLACAO ITAU"/>
    <n v="117821.52"/>
    <s v="2301 - CONSOLACAO INCORPORAÇÃO"/>
    <s v="1.03.01.01 - Receita de Aplicações Financeiras"/>
    <n v="804.6"/>
    <x v="121"/>
    <s v="CX"/>
    <s v="Rendimento de aplicação REND PAGO APLIC AUT MAIS"/>
    <s v="Rendimento de aplicação"/>
    <s v="Rendimento de aplicação REND PAGO APLIC AUT MAIS"/>
    <s v="REAP. 20240621002"/>
    <n v="0"/>
    <n v="804.6"/>
    <n v="118626.12"/>
    <s v="Rendimento de aplicação REND PAGO APLIC AUT MAIS"/>
    <n v="804.6"/>
    <n v="804.6"/>
    <n v="0"/>
    <x v="16"/>
    <x v="0"/>
    <x v="0"/>
    <x v="1"/>
    <s v="1.03.01.01 - Receita de Aplicações Financeiras"/>
    <x v="0"/>
    <x v="14"/>
    <x v="8"/>
    <s v="Rendimento de aplicação REND PAGO APLIC AUT MAIS - REAP. 20240621002"/>
  </r>
  <r>
    <s v="Jardins"/>
    <x v="121"/>
    <s v="Bradesco"/>
    <x v="1"/>
    <s v="sim"/>
    <s v="2 - SPE's"/>
    <s v="01/01/2024 até 30/06/2024"/>
    <s v="16 - NETCORP JARDINS INCORPORACAO E EMPREENDIMENTO IMOBILIARIO SPE LTDA"/>
    <s v="6222-7 - NETCORP JARDINS"/>
    <n v="160065.07"/>
    <s v="1602 - JARDINS INCORPORACAO"/>
    <s v="2.13.02.12 - Taxas de Concessionárias"/>
    <n v="350000"/>
    <x v="121"/>
    <s v="BC"/>
    <s v="Resgate de Aplicação RESG/VENCTO CDB"/>
    <m/>
    <s v="Resgate de Aplicação RESG/VENCTO CDB"/>
    <s v="RESG.2106"/>
    <n v="0"/>
    <n v="350000"/>
    <n v="510065.07"/>
    <s v="Resgate de Aplicação RESG/VENCTO CDB"/>
    <n v="350000"/>
    <n v="350000"/>
    <n v="0"/>
    <x v="16"/>
    <x v="0"/>
    <x v="0"/>
    <x v="1"/>
    <s v="2.13.02.12 - Taxas de Concessionárias"/>
    <x v="0"/>
    <x v="15"/>
    <x v="9"/>
    <s v="Resgate de Aplicação RESG/VENCTO CDB - RESG.2106"/>
  </r>
  <r>
    <s v="Jardins"/>
    <x v="121"/>
    <s v="Itaú Centralizadora"/>
    <x v="2"/>
    <s v="não"/>
    <s v="2  SPE's"/>
    <s v="01/01/2024 até 30/06/2024"/>
    <s v="COMPANHIA PROV DE SECURITIZACA"/>
    <s v="18593-7 - Centralizadora"/>
    <n v="0"/>
    <m/>
    <s v="-"/>
    <n v="6760.13"/>
    <x v="121"/>
    <s v="CP"/>
    <s v="SISPAG TRANSF TITULARID"/>
    <s v="Extrato Bancário"/>
    <s v="SISPAG TRANSF TITULARID"/>
    <m/>
    <n v="-6760.13"/>
    <n v="0"/>
    <m/>
    <s v="SISPAG TRANSF TITULARID"/>
    <n v="-6760.13"/>
    <n v="6760.13"/>
    <n v="0"/>
    <x v="16"/>
    <x v="0"/>
    <x v="0"/>
    <x v="1"/>
    <s v="-"/>
    <x v="0"/>
    <x v="18"/>
    <x v="11"/>
    <s v="SISPAG TRANSF TITULARID - "/>
  </r>
  <r>
    <s v="Jardins"/>
    <x v="121"/>
    <s v="Itaú Centralizadora"/>
    <x v="2"/>
    <s v="não"/>
    <s v="2  SPE's"/>
    <s v="01/01/2024 até 30/06/2024"/>
    <s v="COMPANHIA PROV DE SECURITIZACA"/>
    <s v="18593-7 - Centralizadora"/>
    <n v="0"/>
    <m/>
    <s v="2.20.01.07 - Tarifas Bancarias"/>
    <n v="0.9"/>
    <x v="121"/>
    <s v="CX"/>
    <s v="TAR C/C SISPAG"/>
    <s v="Extrato Bancário"/>
    <s v="TAR C/C SISPAG"/>
    <m/>
    <n v="-0.9"/>
    <n v="0"/>
    <m/>
    <s v="TAR C/C SISPAG"/>
    <n v="-0.9"/>
    <n v="0.9"/>
    <n v="0"/>
    <x v="16"/>
    <x v="0"/>
    <x v="0"/>
    <x v="1"/>
    <s v="2.20.01.07 - Tarifas Bancarias"/>
    <x v="0"/>
    <x v="8"/>
    <x v="2"/>
    <s v="TAR C/C SISPAG - "/>
  </r>
  <r>
    <s v="Jardins"/>
    <x v="122"/>
    <s v="Bradesco"/>
    <x v="1"/>
    <s v="sim"/>
    <s v="2 - SPE's"/>
    <s v="01/01/2024 até 30/06/2024"/>
    <s v="16 - NETCORP JARDINS INCORPORACAO E EMPREENDIMENTO IMOBILIARIO SPE LTDA"/>
    <s v="6222-7 - NETCORP JARDINS"/>
    <n v="444028.93"/>
    <s v="1602 - JARDINS INCORPORACAO"/>
    <s v="2.13.01.18 - Paisagismo"/>
    <n v="170000"/>
    <x v="122"/>
    <s v="CP"/>
    <s v="Pagamento DEMOLICOM DEMOLICOES TECNICAS LTDA"/>
    <s v="Pagamento"/>
    <s v="Pagamento DEMOLICOM DEMOLICOES TECNICAS LTDA"/>
    <s v="FAT.000498"/>
    <n v="-170000"/>
    <n v="0"/>
    <n v="274028.93"/>
    <s v="Pagamento DEMOLICOM DEMOLICOES TECNICAS LTDA"/>
    <n v="-170000"/>
    <n v="170000"/>
    <n v="0"/>
    <x v="16"/>
    <x v="0"/>
    <x v="0"/>
    <x v="1"/>
    <s v="2.13.01.18 - Paisagismo"/>
    <x v="0"/>
    <x v="10"/>
    <x v="1"/>
    <s v="Pagamento DEMOLICOM DEMOLICOES TECNICAS LTDA - FAT.000498"/>
  </r>
  <r>
    <s v="Jardins"/>
    <x v="122"/>
    <s v="Bradesco"/>
    <x v="1"/>
    <s v="sim"/>
    <s v="2 - SPE's"/>
    <s v="01/01/2024 até 30/06/2024"/>
    <s v="16 - NETCORP JARDINS INCORPORACAO E EMPREENDIMENTO IMOBILIARIO SPE LTDA"/>
    <s v="6222-7 - NETCORP JARDINS"/>
    <n v="158593.43"/>
    <s v="1602 - JARDINS INCORPORACAO"/>
    <s v="2.20.01.07 - Tarifas Bancarias"/>
    <n v="2195.54"/>
    <x v="122"/>
    <s v="CP"/>
    <s v="Pagamento MINERADORA PEDRIX LTDA"/>
    <s v="Pagamento"/>
    <s v="Pagamento MINERADORA PEDRIX LTDA"/>
    <s v="NF.1001053"/>
    <n v="-2195.54"/>
    <n v="0"/>
    <n v="156397.89000000001"/>
    <s v="Pagamento MINERADORA PEDRIX LTDA"/>
    <n v="-2195.54"/>
    <n v="2195.54"/>
    <n v="0"/>
    <x v="16"/>
    <x v="0"/>
    <x v="0"/>
    <x v="1"/>
    <s v="2.20.01.07 - Tarifas Bancarias"/>
    <x v="0"/>
    <x v="8"/>
    <x v="2"/>
    <s v="Pagamento MINERADORA PEDRIX LTDA - NF.1001053"/>
  </r>
  <r>
    <s v="Jardins"/>
    <x v="122"/>
    <s v="Bradesco"/>
    <x v="1"/>
    <s v="sim"/>
    <s v="2 - SPE's"/>
    <s v="01/01/2024 até 30/06/2024"/>
    <s v="16 - NETCORP JARDINS INCORPORACAO E EMPREENDIMENTO IMOBILIARIO SPE LTDA"/>
    <s v="6222-7 - NETCORP JARDINS"/>
    <n v="274028.93"/>
    <s v="1602 - JARDINS INCORPORACAO"/>
    <s v="2.13.01.18 - Paisagismo"/>
    <n v="115435.5"/>
    <x v="122"/>
    <s v="CP"/>
    <s v="Pagamento PAISAGISMO E COMERCIO DE PLANTAS ORNAMENTAIS ALEX HANAZAKI LTDA"/>
    <s v="Pagamento"/>
    <s v="Pagamento PAISAGISMO E COMERCIO DE PLANTAS ORNAMENTAIS ALEX HANAZAKI LTDA"/>
    <s v="NFSE.003562"/>
    <n v="-115435.5"/>
    <n v="0"/>
    <n v="151028.93"/>
    <s v="Pagamento PAISAGISMO E COMERCIO DE PLANTAS ORNAMENTAIS ALEX HANAZAKI LTDA"/>
    <n v="-115435.5"/>
    <n v="115435.5"/>
    <n v="0"/>
    <x v="16"/>
    <x v="0"/>
    <x v="0"/>
    <x v="1"/>
    <s v="2.13.01.18 - Paisagismo"/>
    <x v="0"/>
    <x v="10"/>
    <x v="1"/>
    <s v="Pagamento PAISAGISMO E COMERCIO DE PLANTAS ORNAMENTAIS ALEX HANAZAKI LTDA - NFSE.003562"/>
  </r>
  <r>
    <s v="N/A"/>
    <x v="122"/>
    <s v="N/A"/>
    <x v="4"/>
    <s v="sim"/>
    <s v="2 - SPE's"/>
    <s v="01/01/2024 até 30/06/2024"/>
    <s v="16 - NETCORP JARDINS INCORPORACAO E EMPREENDIMENTO IMOBILIARIO SPE LTDA"/>
    <s v="não"/>
    <n v="151028.93"/>
    <s v="1602 - JARDINS INCORPORACAO"/>
    <s v="2.09.01.01 - (-) Retenção de IR - Terceiros"/>
    <n v="1845"/>
    <x v="122"/>
    <s v="CP"/>
    <s v="Retenção impostos IR 1708 / PAISAGISMO E COMERCIO DE PLANTAS ORNAMENTAIS ALEX HANAZAKI LTDA"/>
    <s v="Retenção impostos"/>
    <s v="Retenção impostos IR 1708 / PAISAGISMO E COMERCIO DE PLANTAS ORNAMENTAIS ALEX HANAZAKI LTDA"/>
    <s v="NFSE.003562"/>
    <n v="0"/>
    <n v="1845"/>
    <n v="152873.93"/>
    <s v="PAISAGISMO E COMERCIO DE PLANTAS ORNAMENTAIS ALEX HANAZAKI LTDA"/>
    <n v="1845"/>
    <n v="1845"/>
    <n v="0"/>
    <x v="16"/>
    <x v="0"/>
    <x v="0"/>
    <x v="1"/>
    <s v="2.09.01.01 - (-) Retenção de IR - Terceiros"/>
    <x v="0"/>
    <x v="1"/>
    <x v="1"/>
    <s v="PAISAGISMO E COMERCIO DE PLANTAS ORNAMENTAIS ALEX HANAZAKI LTDA - NFSE.003562"/>
  </r>
  <r>
    <s v="Jardins"/>
    <x v="122"/>
    <s v="Itaú Centralizadora"/>
    <x v="2"/>
    <s v="não"/>
    <s v="2  SPE's"/>
    <s v="01/01/2024 até 30/06/2024"/>
    <s v="COMPANHIA PROV DE SECURITIZACA"/>
    <s v="18593-7 - Centralizadora"/>
    <n v="0"/>
    <m/>
    <s v="1.03.01.01 - Receita de Aplicações Financeiras"/>
    <n v="0.21"/>
    <x v="122"/>
    <s v="CX"/>
    <s v="REND PAGO APLIC AUT MAIS"/>
    <s v="Extrato Bancário"/>
    <s v="REND PAGO APLIC AUT MAIS"/>
    <m/>
    <n v="0"/>
    <n v="0.21"/>
    <m/>
    <s v="REND PAGO APLIC AUT MAIS"/>
    <n v="0.21"/>
    <n v="0.21"/>
    <n v="0"/>
    <x v="16"/>
    <x v="0"/>
    <x v="0"/>
    <x v="1"/>
    <s v="1.03.01.01 - Receita de Aplicações Financeiras"/>
    <x v="0"/>
    <x v="14"/>
    <x v="8"/>
    <s v="REND PAGO APLIC AUT MAIS - "/>
  </r>
  <r>
    <s v="N/A"/>
    <x v="122"/>
    <s v="N/A"/>
    <x v="4"/>
    <s v="sim"/>
    <s v="2 - SPE's"/>
    <s v="01/01/2024 até 30/06/2024"/>
    <s v="16 - NETCORP JARDINS INCORPORACAO E EMPREENDIMENTO IMOBILIARIO SPE LTDA"/>
    <s v="não"/>
    <n v="152873.93"/>
    <s v="1602 - JARDINS INCORPORACAO"/>
    <s v="2.09.01.04 - (-) Retenção de PIS/Cofins/CSLL -"/>
    <n v="5719.5"/>
    <x v="122"/>
    <s v="CP"/>
    <s v="Retenção impostos CSRF / PAISAGISMO E COMERCIO DE PLANTAS ORNAMENTAIS ALEX HANAZAKI LTDA"/>
    <s v="Pagamento"/>
    <s v="Retenção impostos CSRF / PAISAGISMO E COMERCIO DE PLANTAS ORNAMENTAIS ALEX HANAZAKI LTDA"/>
    <s v="NFSE.003562"/>
    <n v="0"/>
    <n v="5719.5"/>
    <n v="158593.43"/>
    <s v="Retenção impostos CSRF / PAISAGISMO E COMERCIO DE PLANTAS ORNAMENTAIS ALEX HANAZAKI LTDA"/>
    <n v="5719.5"/>
    <n v="5719.5"/>
    <n v="0"/>
    <x v="16"/>
    <x v="0"/>
    <x v="0"/>
    <x v="1"/>
    <s v="2.09.01.04 - (-) Retenção de PIS/Cofins/CSLL -"/>
    <x v="0"/>
    <x v="10"/>
    <x v="1"/>
    <s v="Retenção impostos CSRF / PAISAGISMO E COMERCIO DE PLANTAS ORNAMENTAIS ALEX HANAZAKI LTDA - NFSE.003562"/>
  </r>
  <r>
    <s v="Jardins"/>
    <x v="122"/>
    <s v="Itaú Centralizadora"/>
    <x v="2"/>
    <s v="não"/>
    <s v="2  SPE's"/>
    <s v="01/01/2024 até 30/06/2024"/>
    <s v="COMPANHIA PROV DE SECURITIZACA"/>
    <s v="18593-7 - Centralizadora"/>
    <n v="0"/>
    <m/>
    <s v="-"/>
    <n v="1689.3"/>
    <x v="122"/>
    <s v="CP"/>
    <s v="SISPAG PAG TIT BANCO 00"/>
    <s v="Extrato Bancário"/>
    <s v="SISPAG PAG TIT BANCO 00"/>
    <m/>
    <n v="-1689.3"/>
    <n v="0"/>
    <m/>
    <s v="SISPAG PAG TIT BANCO 00"/>
    <n v="-1689.3"/>
    <n v="1689.3"/>
    <n v="0"/>
    <x v="16"/>
    <x v="0"/>
    <x v="0"/>
    <x v="1"/>
    <s v="-"/>
    <x v="0"/>
    <x v="18"/>
    <x v="11"/>
    <s v="SISPAG PAG TIT BANCO 00 - "/>
  </r>
  <r>
    <s v="Jardins"/>
    <x v="122"/>
    <s v="Itaú Centralizadora"/>
    <x v="2"/>
    <s v="não"/>
    <s v="2  SPE's"/>
    <s v="01/01/2024 até 30/06/2024"/>
    <s v="COMPANHIA PROV DE SECURITIZACA"/>
    <s v="18593-7 - Centralizadora"/>
    <n v="0"/>
    <m/>
    <s v="2.20.01.07 - Tarifas Bancarias"/>
    <n v="1.4"/>
    <x v="122"/>
    <s v="CX"/>
    <s v="TAR SISPAG TIT OUTRO BCO"/>
    <s v="Extrato Bancário"/>
    <s v="TAR SISPAG TIT OUTRO BCO"/>
    <m/>
    <n v="-1.4"/>
    <n v="0"/>
    <m/>
    <s v="TAR SISPAG TIT OUTRO BCO"/>
    <n v="-1.4"/>
    <n v="1.4"/>
    <n v="0"/>
    <x v="16"/>
    <x v="0"/>
    <x v="0"/>
    <x v="1"/>
    <s v="2.20.01.07 - Tarifas Bancarias"/>
    <x v="0"/>
    <x v="8"/>
    <x v="2"/>
    <s v="TAR SISPAG TIT OUTRO BCO - "/>
  </r>
  <r>
    <s v="Jardins"/>
    <x v="123"/>
    <s v="Bradesco"/>
    <x v="1"/>
    <s v="sim"/>
    <s v="2 - SPE's"/>
    <s v="01/01/2024 até 30/06/2024"/>
    <s v="16 - NETCORP JARDINS INCORPORACAO E EMPREENDIMENTO IMOBILIARIO SPE LTDA"/>
    <s v="6222-7 - NETCORP JARDINS"/>
    <n v="294876.86"/>
    <s v="1602 - JARDINS INCORPORACAO"/>
    <s v="2.11.01.05 - Corretagem"/>
    <n v="8000"/>
    <x v="123"/>
    <s v="CP"/>
    <s v="Pagamento ASSISTEC ENGENHARIA, ARQUITETURA E"/>
    <s v="Pagamento"/>
    <s v="Pagamento ASSISTEC ENGENHARIA, ARQUITETURA E"/>
    <s v="NFSE.000304"/>
    <n v="-8000"/>
    <n v="0"/>
    <n v="286876.86"/>
    <s v="Pagamento ASSISTEC ENGENHARIA, ARQUITETURA E"/>
    <n v="-8000"/>
    <n v="8000"/>
    <n v="0"/>
    <x v="16"/>
    <x v="0"/>
    <x v="0"/>
    <x v="1"/>
    <s v="2.11.01.05 - Corretagem"/>
    <x v="0"/>
    <x v="21"/>
    <x v="4"/>
    <s v="Pagamento ASSISTEC ENGENHARIA, ARQUITETURA E - NFSE.000304"/>
  </r>
  <r>
    <s v="Jardins"/>
    <x v="123"/>
    <s v="Bradesco"/>
    <x v="1"/>
    <s v="sim"/>
    <s v="2 - SPE's"/>
    <s v="01/01/2024 até 30/06/2024"/>
    <s v="16 - NETCORP JARDINS INCORPORACAO E EMPREENDIMENTO IMOBILIARIO SPE LTDA"/>
    <s v="6222-7 - NETCORP JARDINS"/>
    <n v="286876.86"/>
    <s v="1602 - JARDINS INCORPORACAO"/>
    <s v="2.11.01.05 - Corretagem"/>
    <n v="142000"/>
    <x v="123"/>
    <s v="CP"/>
    <s v="Pagamento NORSK EMPREENDIMENTOS E PARTICIPACOES LTDA."/>
    <s v="Pagamento"/>
    <s v="Pagamento NORSK EMPREENDIMENTOS E PARTICIPACOES LTDA."/>
    <s v="NFSE.000023"/>
    <n v="-142000"/>
    <n v="0"/>
    <n v="144876.85999999999"/>
    <s v="Pagamento NORSK EMPREENDIMENTOS E PARTICIPACOES LTDA."/>
    <n v="-142000"/>
    <n v="142000"/>
    <n v="0"/>
    <x v="16"/>
    <x v="0"/>
    <x v="0"/>
    <x v="1"/>
    <s v="2.11.01.05 - Corretagem"/>
    <x v="0"/>
    <x v="21"/>
    <x v="4"/>
    <s v="Pagamento NORSK EMPREENDIMENTOS E PARTICIPACOES LTDA. - NFSE.000023"/>
  </r>
  <r>
    <s v="Jardins"/>
    <x v="123"/>
    <s v="Bradesco"/>
    <x v="1"/>
    <s v="sim"/>
    <s v="2 - SPE's"/>
    <s v="01/01/2024 até 30/06/2024"/>
    <s v="16 - NETCORP JARDINS INCORPORACAO E EMPREENDIMENTO IMOBILIARIO SPE LTDA"/>
    <s v="6222-7 - NETCORP JARDINS"/>
    <n v="298397.89"/>
    <s v="1602 - JARDINS INCORPORACAO"/>
    <s v="2.20.01.07 - Tarifas Bancarias"/>
    <n v="5.46"/>
    <x v="123"/>
    <s v="CX"/>
    <s v="Pagamento TARIFA BANCARIA TRANSF PGTO PIX"/>
    <s v="Pagamento"/>
    <s v="Pagamento TARIFA BANCARIA TRANSF PGTO PIX"/>
    <s v="TAR.N102DC"/>
    <n v="-5.46"/>
    <n v="0"/>
    <n v="298392.43"/>
    <s v="Pagamento TARIFA BANCARIA TRANSF PGTO PIX"/>
    <n v="-5.46"/>
    <n v="5.46"/>
    <n v="0"/>
    <x v="16"/>
    <x v="0"/>
    <x v="0"/>
    <x v="1"/>
    <s v="2.20.01.07 - Tarifas Bancarias"/>
    <x v="0"/>
    <x v="8"/>
    <x v="2"/>
    <s v="Pagamento TARIFA BANCARIA TRANSF PGTO PIX - TAR.N102DC"/>
  </r>
  <r>
    <s v="Jardins"/>
    <x v="123"/>
    <s v="Bradesco"/>
    <x v="1"/>
    <s v="sim"/>
    <s v="2 - SPE's"/>
    <s v="01/01/2024 até 30/06/2024"/>
    <s v="16 - NETCORP JARDINS INCORPORACAO E EMPREENDIMENTO IMOBILIARIO SPE LTDA"/>
    <s v="6222-7 - NETCORP JARDINS"/>
    <n v="298392.43"/>
    <s v="1602 - JARDINS INCORPORACAO"/>
    <s v="2.20.01.07 - Tarifas Bancarias"/>
    <n v="9"/>
    <x v="123"/>
    <s v="CX"/>
    <s v="Pagamento TARIFA BANCARIA TRANSF PGTO PIX"/>
    <s v="Pagamento"/>
    <s v="Pagamento TARIFA BANCARIA TRANSF PGTO PIX"/>
    <s v="TAR.N102F2"/>
    <n v="-9"/>
    <n v="0"/>
    <n v="298383.43"/>
    <s v="Pagamento TARIFA BANCARIA TRANSF PGTO PIX"/>
    <n v="-9"/>
    <n v="9"/>
    <n v="0"/>
    <x v="16"/>
    <x v="0"/>
    <x v="0"/>
    <x v="1"/>
    <s v="2.20.01.07 - Tarifas Bancarias"/>
    <x v="0"/>
    <x v="8"/>
    <x v="2"/>
    <s v="Pagamento TARIFA BANCARIA TRANSF PGTO PIX - TAR.N102F2"/>
  </r>
  <r>
    <s v="Jardins"/>
    <x v="123"/>
    <s v="Bradesco"/>
    <x v="1"/>
    <s v="sim"/>
    <s v="2 - SPE's"/>
    <s v="01/01/2024 até 30/06/2024"/>
    <s v="16 - NETCORP JARDINS INCORPORACAO E EMPREENDIMENTO IMOBILIARIO SPE LTDA"/>
    <s v="6222-7 - NETCORP JARDINS"/>
    <n v="298383.43"/>
    <s v="1602 - JARDINS INCORPORACAO"/>
    <s v="2.20.01.07 - Tarifas Bancarias"/>
    <n v="9"/>
    <x v="123"/>
    <s v="CX"/>
    <s v="Pagamento TARIFA BANCARIA TRANSF PGTO PIX"/>
    <s v="Pagamento"/>
    <s v="Pagamento TARIFA BANCARIA TRANSF PGTO PIX"/>
    <s v="TAR.N10308"/>
    <n v="-9"/>
    <n v="0"/>
    <n v="298374.43"/>
    <s v="Pagamento TARIFA BANCARIA TRANSF PGTO PIX"/>
    <n v="-9"/>
    <n v="9"/>
    <n v="0"/>
    <x v="16"/>
    <x v="0"/>
    <x v="0"/>
    <x v="1"/>
    <s v="2.20.01.07 - Tarifas Bancarias"/>
    <x v="0"/>
    <x v="8"/>
    <x v="2"/>
    <s v="Pagamento TARIFA BANCARIA TRANSF PGTO PIX - TAR.N10308"/>
  </r>
  <r>
    <s v="Jardins"/>
    <x v="123"/>
    <s v="Bradesco"/>
    <x v="1"/>
    <s v="sim"/>
    <s v="2 - SPE's"/>
    <s v="01/01/2024 até 30/06/2024"/>
    <s v="16 - NETCORP JARDINS INCORPORACAO E EMPREENDIMENTO IMOBILIARIO SPE LTDA"/>
    <s v="6222-7 - NETCORP JARDINS"/>
    <n v="298374.43"/>
    <s v="1602 - JARDINS INCORPORACAO"/>
    <s v="2.20.01.07 - Tarifas Bancarias"/>
    <n v="9"/>
    <x v="123"/>
    <s v="CX"/>
    <s v="Pagamento TARIFA BANCARIA TRANSF PGTO PIX"/>
    <s v="Pagamento"/>
    <s v="Pagamento TARIFA BANCARIA TRANSF PGTO PIX"/>
    <s v="TAR.N1031E"/>
    <n v="-9"/>
    <n v="0"/>
    <n v="298365.43"/>
    <s v="Pagamento TARIFA BANCARIA TRANSF PGTO PIX"/>
    <n v="-9"/>
    <n v="9"/>
    <n v="0"/>
    <x v="16"/>
    <x v="0"/>
    <x v="0"/>
    <x v="1"/>
    <s v="2.20.01.07 - Tarifas Bancarias"/>
    <x v="0"/>
    <x v="8"/>
    <x v="2"/>
    <s v="Pagamento TARIFA BANCARIA TRANSF PGTO PIX - TAR.N1031E"/>
  </r>
  <r>
    <s v="Jardins"/>
    <x v="123"/>
    <s v="Bradesco"/>
    <x v="1"/>
    <s v="sim"/>
    <s v="2 - SPE's"/>
    <s v="01/01/2024 até 30/06/2024"/>
    <s v="16 - NETCORP JARDINS INCORPORACAO E EMPREENDIMENTO IMOBILIARIO SPE LTDA"/>
    <s v="6222-7 - NETCORP JARDINS"/>
    <n v="298365.43"/>
    <s v="1602 - JARDINS INCORPORACAO"/>
    <s v="2.20.01.07 - Tarifas Bancarias"/>
    <n v="9"/>
    <x v="123"/>
    <s v="CX"/>
    <s v="Pagamento TARIFA BANCARIA TRANSF PGTO PIX"/>
    <s v="Pagamento"/>
    <s v="Pagamento TARIFA BANCARIA TRANSF PGTO PIX"/>
    <s v="TAR.N10334"/>
    <n v="-9"/>
    <n v="0"/>
    <n v="298356.43"/>
    <s v="Pagamento TARIFA BANCARIA TRANSF PGTO PIX"/>
    <n v="-9"/>
    <n v="9"/>
    <n v="0"/>
    <x v="16"/>
    <x v="0"/>
    <x v="0"/>
    <x v="1"/>
    <s v="2.20.01.07 - Tarifas Bancarias"/>
    <x v="0"/>
    <x v="8"/>
    <x v="2"/>
    <s v="Pagamento TARIFA BANCARIA TRANSF PGTO PIX - TAR.N10334"/>
  </r>
  <r>
    <s v="Jardins"/>
    <x v="123"/>
    <s v="Bradesco"/>
    <x v="1"/>
    <s v="sim"/>
    <s v="2 - SPE's"/>
    <s v="01/01/2024 até 30/06/2024"/>
    <s v="16 - NETCORP JARDINS INCORPORACAO E EMPREENDIMENTO IMOBILIARIO SPE LTDA"/>
    <s v="6222-7 - NETCORP JARDINS"/>
    <n v="295720.39"/>
    <s v="1602 - JARDINS INCORPORACAO"/>
    <s v="2.11.01.05 - Corretagem"/>
    <n v="843.53"/>
    <x v="123"/>
    <s v="CP"/>
    <s v="Pagamento USINA FORTALEZA IND E COMERCIO DE"/>
    <s v="Pagamento"/>
    <s v="Pagamento USINA FORTALEZA IND E COMERCIO DE"/>
    <s v="NF.312680"/>
    <n v="-843.53"/>
    <n v="0"/>
    <n v="294876.86"/>
    <s v="Pagamento USINA FORTALEZA IND E COMERCIO DE"/>
    <n v="-843.53"/>
    <n v="843.53"/>
    <n v="0"/>
    <x v="16"/>
    <x v="0"/>
    <x v="0"/>
    <x v="1"/>
    <s v="2.11.01.05 - Corretagem"/>
    <x v="0"/>
    <x v="21"/>
    <x v="4"/>
    <s v="Pagamento USINA FORTALEZA IND E COMERCIO DE - NF.312680"/>
  </r>
  <r>
    <s v="Jardins"/>
    <x v="123"/>
    <s v="Bradesco"/>
    <x v="1"/>
    <s v="sim"/>
    <s v="2 - SPE's"/>
    <s v="01/01/2024 até 30/06/2024"/>
    <s v="16 - NETCORP JARDINS INCORPORACAO E EMPREENDIMENTO IMOBILIARIO SPE LTDA"/>
    <s v="6222-7 - NETCORP JARDINS"/>
    <n v="298356.43"/>
    <s v="1602 - JARDINS INCORPORACAO"/>
    <s v="2.11.01.05 - Corretagem"/>
    <n v="2636.04"/>
    <x v="123"/>
    <s v="CP"/>
    <s v="Pagamento USINA FORTALEZA IND E COMERCIO DE MASSA FINA LTDA"/>
    <s v="Pagamento"/>
    <s v="Pagamento USINA FORTALEZA IND E COMERCIO DE MASSA FINA LTDA"/>
    <s v="NF.312658"/>
    <n v="-2636.04"/>
    <n v="0"/>
    <n v="295720.39"/>
    <s v="Pagamento USINA FORTALEZA IND E COMERCIO DE MASSA FINA LTDA"/>
    <n v="-2636.04"/>
    <n v="2636.04"/>
    <n v="0"/>
    <x v="16"/>
    <x v="0"/>
    <x v="0"/>
    <x v="1"/>
    <s v="2.11.01.05 - Corretagem"/>
    <x v="0"/>
    <x v="21"/>
    <x v="4"/>
    <s v="Pagamento USINA FORTALEZA IND E COMERCIO DE MASSA FINA LTDA - NF.312658"/>
  </r>
  <r>
    <s v="Jardins"/>
    <x v="123"/>
    <s v="Itaú Centralizadora"/>
    <x v="2"/>
    <s v="não"/>
    <s v="2  SPE's"/>
    <s v="01/01/2024 até 30/06/2024"/>
    <s v="COMPANHIA PROV DE SECURITIZACA"/>
    <s v="18593-7 - Centralizadora"/>
    <n v="0"/>
    <m/>
    <s v="2.13.02.12 - Taxas de Concessionárias"/>
    <n v="7145.97"/>
    <x v="123"/>
    <s v="BC"/>
    <s v="RESGATE CDB"/>
    <s v="Extrato Bancário"/>
    <s v="RESGATE CDB"/>
    <m/>
    <n v="0"/>
    <n v="7145.97"/>
    <m/>
    <s v="RESGATE CDB"/>
    <n v="7145.97"/>
    <n v="7145.97"/>
    <n v="0"/>
    <x v="16"/>
    <x v="0"/>
    <x v="0"/>
    <x v="1"/>
    <s v="2.13.02.12 - Taxas de Concessionárias"/>
    <x v="0"/>
    <x v="15"/>
    <x v="9"/>
    <s v="RESGATE CDB - "/>
  </r>
  <r>
    <s v="Jardins"/>
    <x v="123"/>
    <s v="Itaú Centralizadora"/>
    <x v="2"/>
    <s v="não"/>
    <s v="2  SPE's"/>
    <s v="01/01/2024 até 30/06/2024"/>
    <s v="COMPANHIA PROV DE SECURITIZACA"/>
    <s v="18593-7 - Centralizadora"/>
    <n v="0"/>
    <m/>
    <s v="2.13.02.12 - Taxas de Concessionárias"/>
    <n v="562429.74"/>
    <x v="123"/>
    <s v="BC"/>
    <s v="RESGATE CDB"/>
    <s v="Extrato Bancário"/>
    <s v="RESGATE CDB"/>
    <m/>
    <n v="0"/>
    <n v="562429.74"/>
    <m/>
    <s v="RESGATE CDB"/>
    <n v="562429.74"/>
    <n v="562429.74"/>
    <n v="0"/>
    <x v="16"/>
    <x v="0"/>
    <x v="0"/>
    <x v="1"/>
    <s v="2.13.02.12 - Taxas de Concessionárias"/>
    <x v="0"/>
    <x v="15"/>
    <x v="9"/>
    <s v="RESGATE CDB - "/>
  </r>
  <r>
    <s v="Jardins"/>
    <x v="123"/>
    <s v="Bradesco"/>
    <x v="1"/>
    <s v="sim"/>
    <s v="2 - SPE's"/>
    <s v="01/01/2024 até 30/06/2024"/>
    <s v="16 - NETCORP JARDINS INCORPORACAO E EMPREENDIMENTO IMOBILIARIO SPE LTDA"/>
    <s v="6222-7 - NETCORP JARDINS"/>
    <n v="156397.89000000001"/>
    <s v="1602 - JARDINS INCORPORACAO"/>
    <s v="2.20.01.07 - Tarifas Bancarias"/>
    <n v="142000"/>
    <x v="123"/>
    <s v="BC"/>
    <s v="Resgate de Aplicação RESG/VENCTO CDB"/>
    <m/>
    <s v="Resgate de Aplicação RESG/VENCTO CDB"/>
    <s v="RESG.250624"/>
    <n v="0"/>
    <n v="142000"/>
    <n v="298397.89"/>
    <s v="Resgate de Aplicação RESG/VENCTO CDB"/>
    <n v="142000"/>
    <n v="142000"/>
    <n v="0"/>
    <x v="16"/>
    <x v="0"/>
    <x v="0"/>
    <x v="1"/>
    <s v="2.20.01.07 - Tarifas Bancarias"/>
    <x v="0"/>
    <x v="15"/>
    <x v="9"/>
    <s v="Resgate de Aplicação RESG/VENCTO CDB - RESG.250624"/>
  </r>
  <r>
    <s v="Jardins"/>
    <x v="124"/>
    <s v="Bradesco"/>
    <x v="1"/>
    <s v="sim"/>
    <s v="2 - SPE's"/>
    <s v="01/01/2024 até 30/06/2024"/>
    <s v="16 - NETCORP JARDINS INCORPORACAO E EMPREENDIMENTO IMOBILIARIO SPE LTDA"/>
    <s v="6222-7 - NETCORP JARDINS"/>
    <n v="144876.85999999999"/>
    <s v="1602 - JARDINS INCORPORACAO"/>
    <s v="2.20.01.07 - Tarifas Bancarias"/>
    <n v="2500"/>
    <x v="124"/>
    <s v="CP"/>
    <s v="Pagamento HENRIQUE PADILHA SANTOS 80554369087"/>
    <s v="Pagamento"/>
    <s v="Pagamento HENRIQUE PADILHA SANTOS 80554369087"/>
    <s v="NFSE.61"/>
    <n v="-2500"/>
    <n v="0"/>
    <n v="142376.85999999999"/>
    <s v="Pagamento HENRIQUE PADILHA SANTOS 80554369087"/>
    <n v="-2500"/>
    <n v="2500"/>
    <n v="0"/>
    <x v="16"/>
    <x v="0"/>
    <x v="0"/>
    <x v="1"/>
    <s v="2.20.01.07 - Tarifas Bancarias"/>
    <x v="0"/>
    <x v="8"/>
    <x v="2"/>
    <s v="Pagamento HENRIQUE PADILHA SANTOS 80554369087 - NFSE.61"/>
  </r>
  <r>
    <s v="Jardins"/>
    <x v="125"/>
    <s v="Itaú Centralizadora"/>
    <x v="2"/>
    <s v="não"/>
    <s v="2  SPE's"/>
    <s v="01/01/2024 até 30/06/2024"/>
    <s v="COMPANHIA PROV DE SECURITIZACA"/>
    <s v="18593-7 - Centralizadora"/>
    <n v="0"/>
    <m/>
    <s v="-"/>
    <n v="562429.6"/>
    <x v="125"/>
    <s v="CP"/>
    <s v="FT CERTIF RECEB IMOB"/>
    <s v="Extrato Bancário"/>
    <s v="FT CERTIF RECEB IMOB"/>
    <m/>
    <n v="-562429.6"/>
    <n v="0"/>
    <m/>
    <s v="FT CERTIF RECEB IMOB"/>
    <n v="-562429.6"/>
    <n v="562429.6"/>
    <n v="0"/>
    <x v="16"/>
    <x v="0"/>
    <x v="0"/>
    <x v="1"/>
    <s v="-"/>
    <x v="0"/>
    <x v="24"/>
    <x v="14"/>
    <s v="FT CERTIF RECEB IMOB - "/>
  </r>
  <r>
    <s v="Jardins"/>
    <x v="125"/>
    <s v="Bradesco"/>
    <x v="1"/>
    <s v="sim"/>
    <s v="2 - SPE's"/>
    <s v="01/01/2024 até 30/06/2024"/>
    <s v="16 - NETCORP JARDINS INCORPORACAO E EMPREENDIMENTO IMOBILIARIO SPE LTDA"/>
    <s v="6222-7 - NETCORP JARDINS"/>
    <n v="142376.85999999999"/>
    <s v="1602 - JARDINS INCORPORACAO"/>
    <s v="2.20.01.07 - Tarifas Bancarias"/>
    <n v="8300"/>
    <x v="125"/>
    <s v="CP"/>
    <s v="Pagamento AMARO ALVES DE ABREU"/>
    <s v="Pagamento"/>
    <s v="Pagamento AMARO ALVES DE ABREU"/>
    <s v="NFSE.000024"/>
    <n v="-8300"/>
    <n v="0"/>
    <n v="134076.85999999999"/>
    <s v="Pagamento AMARO ALVES DE ABREU"/>
    <n v="-8300"/>
    <n v="8300"/>
    <n v="0"/>
    <x v="16"/>
    <x v="0"/>
    <x v="0"/>
    <x v="1"/>
    <s v="2.20.01.07 - Tarifas Bancarias"/>
    <x v="0"/>
    <x v="8"/>
    <x v="2"/>
    <s v="Pagamento AMARO ALVES DE ABREU - NFSE.000024"/>
  </r>
  <r>
    <s v="Jardins"/>
    <x v="125"/>
    <s v="Bradesco"/>
    <x v="1"/>
    <s v="sim"/>
    <s v="2 - SPE's"/>
    <s v="01/01/2024 até 30/06/2024"/>
    <s v="16 - NETCORP JARDINS INCORPORACAO E EMPREENDIMENTO IMOBILIARIO SPE LTDA"/>
    <s v="6222-7 - NETCORP JARDINS"/>
    <n v="134076.85999999999"/>
    <s v="1602 - JARDINS INCORPORACAO"/>
    <s v="2.20.01.07 - Tarifas Bancarias"/>
    <n v="9"/>
    <x v="125"/>
    <s v="CX"/>
    <s v="Pagamento TARIFA BANCARIA TRANSF PGTO PIX"/>
    <s v="Pagamento"/>
    <s v="Pagamento TARIFA BANCARIA TRANSF PGTO PIX"/>
    <s v="TAR.N1023A"/>
    <n v="-9"/>
    <n v="0"/>
    <n v="134067.85999999999"/>
    <s v="Pagamento TARIFA BANCARIA TRANSF PGTO PIX"/>
    <n v="-9"/>
    <n v="9"/>
    <n v="0"/>
    <x v="16"/>
    <x v="0"/>
    <x v="0"/>
    <x v="1"/>
    <s v="2.20.01.07 - Tarifas Bancarias"/>
    <x v="0"/>
    <x v="8"/>
    <x v="2"/>
    <s v="Pagamento TARIFA BANCARIA TRANSF PGTO PIX - TAR.N1023A"/>
  </r>
  <r>
    <s v="Jardins"/>
    <x v="125"/>
    <s v="Bradesco"/>
    <x v="1"/>
    <s v="sim"/>
    <s v="2 - SPE's"/>
    <s v="01/01/2024 até 30/06/2024"/>
    <s v="16 - NETCORP JARDINS INCORPORACAO E EMPREENDIMENTO IMOBILIARIO SPE LTDA"/>
    <s v="6222-7 - NETCORP JARDINS"/>
    <n v="134067.85999999999"/>
    <s v="1602 - JARDINS INCORPORACAO"/>
    <s v="2.20.01.07 - Tarifas Bancarias"/>
    <n v="9"/>
    <x v="125"/>
    <s v="CX"/>
    <s v="Pagamento TARIFA BANCARIA TRANSF PGTO PIX"/>
    <s v="Pagamento"/>
    <s v="Pagamento TARIFA BANCARIA TRANSF PGTO PIX"/>
    <s v="TAR.N10250"/>
    <n v="-9"/>
    <n v="0"/>
    <n v="134058.85999999999"/>
    <s v="Pagamento TARIFA BANCARIA TRANSF PGTO PIX"/>
    <n v="-9"/>
    <n v="9"/>
    <n v="0"/>
    <x v="16"/>
    <x v="0"/>
    <x v="0"/>
    <x v="1"/>
    <s v="2.20.01.07 - Tarifas Bancarias"/>
    <x v="0"/>
    <x v="8"/>
    <x v="2"/>
    <s v="Pagamento TARIFA BANCARIA TRANSF PGTO PIX - TAR.N10250"/>
  </r>
  <r>
    <s v="Jardins"/>
    <x v="125"/>
    <s v="Bradesco"/>
    <x v="1"/>
    <s v="sim"/>
    <s v="2 - SPE's"/>
    <s v="01/01/2024 até 30/06/2024"/>
    <s v="16 - NETCORP JARDINS INCORPORACAO E EMPREENDIMENTO IMOBILIARIO SPE LTDA"/>
    <s v="6222-7 - NETCORP JARDINS"/>
    <n v="134058.85999999999"/>
    <s v="1602 - JARDINS INCORPORACAO"/>
    <s v="2.20.01.07 - Tarifas Bancarias"/>
    <n v="9"/>
    <x v="125"/>
    <s v="CX"/>
    <s v="Pagamento TARIFA BANCARIA TRANSF PGTO PIX"/>
    <s v="Pagamento"/>
    <s v="Pagamento TARIFA BANCARIA TRANSF PGTO PIX"/>
    <s v="TAR.N10266"/>
    <n v="-9"/>
    <n v="0"/>
    <n v="134049.85999999999"/>
    <s v="Pagamento TARIFA BANCARIA TRANSF PGTO PIX"/>
    <n v="-9"/>
    <n v="9"/>
    <n v="0"/>
    <x v="16"/>
    <x v="0"/>
    <x v="0"/>
    <x v="1"/>
    <s v="2.20.01.07 - Tarifas Bancarias"/>
    <x v="0"/>
    <x v="8"/>
    <x v="2"/>
    <s v="Pagamento TARIFA BANCARIA TRANSF PGTO PIX - TAR.N10266"/>
  </r>
  <r>
    <s v="Jardins"/>
    <x v="125"/>
    <s v="Bradesco"/>
    <x v="1"/>
    <s v="sim"/>
    <s v="2 - SPE's"/>
    <s v="01/01/2024 até 30/06/2024"/>
    <s v="16 - NETCORP JARDINS INCORPORACAO E EMPREENDIMENTO IMOBILIARIO SPE LTDA"/>
    <s v="6222-7 - NETCORP JARDINS"/>
    <n v="134049.85999999999"/>
    <s v="1602 - JARDINS INCORPORACAO"/>
    <s v="2.20.01.07 - Tarifas Bancarias"/>
    <n v="9"/>
    <x v="125"/>
    <s v="CX"/>
    <s v="Pagamento TARIFA BANCARIA TRANSF PGTO PIX"/>
    <s v="Pagamento"/>
    <s v="Pagamento TARIFA BANCARIA TRANSF PGTO PIX"/>
    <s v="TAR.N1027C"/>
    <n v="-9"/>
    <n v="0"/>
    <n v="134040.85999999999"/>
    <s v="Pagamento TARIFA BANCARIA TRANSF PGTO PIX"/>
    <n v="-9"/>
    <n v="9"/>
    <n v="0"/>
    <x v="16"/>
    <x v="0"/>
    <x v="0"/>
    <x v="1"/>
    <s v="2.20.01.07 - Tarifas Bancarias"/>
    <x v="0"/>
    <x v="8"/>
    <x v="2"/>
    <s v="Pagamento TARIFA BANCARIA TRANSF PGTO PIX - TAR.N1027C"/>
  </r>
  <r>
    <s v="Jardins"/>
    <x v="125"/>
    <s v="Itaú Centralizadora"/>
    <x v="2"/>
    <s v="não"/>
    <s v="2  SPE's"/>
    <s v="01/01/2024 até 30/06/2024"/>
    <s v="COMPANHIA PROV DE SECURITIZACA"/>
    <s v="18593-7 - Centralizadora"/>
    <n v="0"/>
    <m/>
    <s v="1.03.01.01 - Receita de Aplicações Financeiras"/>
    <n v="7.01"/>
    <x v="125"/>
    <s v="CX"/>
    <s v="REND PAGO APLIC AUT MAIS"/>
    <s v="Extrato Bancário"/>
    <s v="REND PAGO APLIC AUT MAIS"/>
    <m/>
    <n v="0"/>
    <n v="7.01"/>
    <m/>
    <s v="REND PAGO APLIC AUT MAIS"/>
    <n v="7.01"/>
    <n v="7.01"/>
    <n v="0"/>
    <x v="16"/>
    <x v="0"/>
    <x v="0"/>
    <x v="1"/>
    <s v="1.03.01.01 - Receita de Aplicações Financeiras"/>
    <x v="0"/>
    <x v="14"/>
    <x v="8"/>
    <s v="REND PAGO APLIC AUT MAIS - "/>
  </r>
  <r>
    <s v="N/A"/>
    <x v="126"/>
    <s v="N/A"/>
    <x v="4"/>
    <s v="sim"/>
    <s v="2 - SPE's"/>
    <s v="01/01/2024 até 30/06/2024"/>
    <s v="16 - NETCORP JARDINS INCORPORACAO E EMPREENDIMENTO IMOBILIARIO SPE LTDA"/>
    <s v="não"/>
    <n v="-16471.66"/>
    <s v="1602 - JARDINS INCORPORACAO"/>
    <s v="2.09.01.01 - (-) Retenção de IR - Terceiros"/>
    <n v="120"/>
    <x v="126"/>
    <s v="CP"/>
    <s v="Retenção impostos IR 1708 / FIGUEIREDO E ASSOCIADOS CONSULTORIA"/>
    <s v="Retenção impostos"/>
    <s v="Retenção impostos IR 1708 / FIGUEIREDO E ASSOCIADOS CONSULTORIA"/>
    <s v="NFSE.004460"/>
    <n v="0"/>
    <n v="120"/>
    <n v="-16351.66"/>
    <s v="FIGUEIREDO E ASSOCIADOS CONSULTORIA"/>
    <n v="120"/>
    <n v="120"/>
    <n v="0"/>
    <x v="16"/>
    <x v="0"/>
    <x v="0"/>
    <x v="1"/>
    <s v="2.09.01.01 - (-) Retenção de IR - Terceiros"/>
    <x v="0"/>
    <x v="1"/>
    <x v="1"/>
    <s v="FIGUEIREDO E ASSOCIADOS CONSULTORIA - NFSE.004460"/>
  </r>
  <r>
    <s v="Jardins"/>
    <x v="126"/>
    <s v="Itaú Centralizadora"/>
    <x v="2"/>
    <s v="não"/>
    <s v="2  SPE's"/>
    <s v="01/01/2024 até 30/06/2024"/>
    <s v="COMPANHIA PROV DE SECURITIZACA"/>
    <s v="18593-7 - Centralizadora"/>
    <n v="0"/>
    <m/>
    <s v="-"/>
    <n v="1.06"/>
    <x v="126"/>
    <s v="CX"/>
    <s v="FT CERTIF RECEB IMOB"/>
    <s v="Extrato Bancário"/>
    <s v="FT CERTIF RECEB IMOB"/>
    <m/>
    <n v="0"/>
    <n v="1.06"/>
    <m/>
    <s v="FT CERTIF RECEB IMOB"/>
    <n v="1.06"/>
    <n v="1.06"/>
    <n v="0"/>
    <x v="16"/>
    <x v="0"/>
    <x v="0"/>
    <x v="1"/>
    <s v="-"/>
    <x v="0"/>
    <x v="24"/>
    <x v="14"/>
    <s v="FT CERTIF RECEB IMOB - "/>
  </r>
  <r>
    <s v="N/A"/>
    <x v="126"/>
    <s v="N/A"/>
    <x v="4"/>
    <s v="sim"/>
    <s v="2 - SPE's"/>
    <s v="01/01/2024 até 30/06/2024"/>
    <s v="16 - NETCORP JARDINS INCORPORACAO E EMPREENDIMENTO IMOBILIARIO SPE LTDA"/>
    <s v="não"/>
    <n v="56017.46"/>
    <s v="1602 - JARDINS INCORPORACAO"/>
    <s v="2.09.01.01 - (-) Retenção de IR - Terceiros"/>
    <n v="261"/>
    <x v="126"/>
    <s v="CP"/>
    <s v="Retenção impostos IR 1708 / MINGRONE ARQUITETURA E ENGENHARIA SOCIEDADE SIMPLES PURA"/>
    <s v="Retenção impostos"/>
    <s v="Retenção impostos IR 1708 / MINGRONE ARQUITETURA E ENGENHARIA SOCIEDADE SIMPLES PURA"/>
    <s v="NFSE.009710"/>
    <n v="0"/>
    <n v="261"/>
    <n v="56278.46"/>
    <s v="MINGRONE ARQUITETURA E ENGENHARIA SOCIEDADE SIMPLES PURA"/>
    <n v="261"/>
    <n v="261"/>
    <n v="0"/>
    <x v="16"/>
    <x v="0"/>
    <x v="0"/>
    <x v="1"/>
    <s v="2.09.01.01 - (-) Retenção de IR - Terceiros"/>
    <x v="0"/>
    <x v="1"/>
    <x v="1"/>
    <s v="MINGRONE ARQUITETURA E ENGENHARIA SOCIEDADE SIMPLES PURA - NFSE.009710"/>
  </r>
  <r>
    <s v="Jardins"/>
    <x v="126"/>
    <s v="Bradesco"/>
    <x v="1"/>
    <s v="sim"/>
    <s v="2 - SPE's"/>
    <s v="01/01/2024 até 30/06/2024"/>
    <s v="16 - NETCORP JARDINS INCORPORACAO E EMPREENDIMENTO IMOBILIARIO SPE LTDA"/>
    <s v="6222-7 - NETCORP JARDINS"/>
    <n v="117147.86"/>
    <s v="1602 - JARDINS INCORPORACAO"/>
    <s v="2.13.01.17 - Luminotécnica"/>
    <n v="17500"/>
    <x v="126"/>
    <s v="CP"/>
    <s v="Pagamento A.C.S SERVICOS ADMINISTRATIVOS LTDA"/>
    <s v="Pagamento"/>
    <s v="Pagamento A.C.S SERVICOS ADMINISTRATIVOS LTDA"/>
    <s v="NFSE.000030"/>
    <n v="-17500"/>
    <n v="0"/>
    <n v="99647.86"/>
    <s v="Pagamento A.C.S SERVICOS ADMINISTRATIVOS LTDA"/>
    <n v="-17500"/>
    <n v="17500"/>
    <n v="0"/>
    <x v="16"/>
    <x v="0"/>
    <x v="0"/>
    <x v="1"/>
    <s v="2.13.01.17 - Luminotécnica"/>
    <x v="0"/>
    <x v="20"/>
    <x v="6"/>
    <s v="Pagamento A.C.S SERVICOS ADMINISTRATIVOS LTDA - NFSE.000030"/>
  </r>
  <r>
    <s v="Jardins"/>
    <x v="126"/>
    <s v="Bradesco"/>
    <x v="1"/>
    <s v="sim"/>
    <s v="2 - SPE's"/>
    <s v="01/01/2024 até 30/06/2024"/>
    <s v="16 - NETCORP JARDINS INCORPORACAO E EMPREENDIMENTO IMOBILIARIO SPE LTDA"/>
    <s v="6222-7 - NETCORP JARDINS"/>
    <n v="74308.36"/>
    <s v="1602 - JARDINS INCORPORACAO"/>
    <s v="2.13.01.17 - Luminotécnica"/>
    <n v="1700"/>
    <x v="126"/>
    <s v="CP"/>
    <s v="Pagamento ALEX S CAMPELO M IMOVEIS"/>
    <s v="Pagamento"/>
    <s v="Pagamento ALEX S CAMPELO M IMOVEIS"/>
    <s v="REC.2806"/>
    <n v="-1700"/>
    <n v="0"/>
    <n v="72608.36"/>
    <s v="Pagamento ALEX S CAMPELO M IMOVEIS"/>
    <n v="-1700"/>
    <n v="1700"/>
    <n v="0"/>
    <x v="16"/>
    <x v="0"/>
    <x v="0"/>
    <x v="1"/>
    <s v="2.13.01.17 - Luminotécnica"/>
    <x v="0"/>
    <x v="20"/>
    <x v="6"/>
    <s v="Pagamento ALEX S CAMPELO M IMOVEIS - REC.2806"/>
  </r>
  <r>
    <s v="Jardins"/>
    <x v="126"/>
    <s v="Bradesco"/>
    <x v="1"/>
    <s v="sim"/>
    <s v="2 - SPE's"/>
    <s v="01/01/2024 até 30/06/2024"/>
    <s v="16 - NETCORP JARDINS INCORPORACAO E EMPREENDIMENTO IMOBILIARIO SPE LTDA"/>
    <s v="6222-7 - NETCORP JARDINS"/>
    <n v="-3673.66"/>
    <s v="1602 - JARDINS INCORPORACAO"/>
    <s v="2.19.01.06 - EXTRA DEMOLICAO"/>
    <n v="4798"/>
    <x v="126"/>
    <s v="CP"/>
    <s v="Pagamento ELYON SOLUCOES GRAFICAS LTDA ME."/>
    <s v="Pagamento"/>
    <s v="Pagamento ELYON SOLUCOES GRAFICAS LTDA ME."/>
    <s v="NFSE.035839"/>
    <n v="-4798"/>
    <n v="0"/>
    <n v="-8471.66"/>
    <s v="Pagamento ELYON SOLUCOES GRAFICAS LTDA ME."/>
    <n v="-4798"/>
    <n v="4798"/>
    <n v="0"/>
    <x v="16"/>
    <x v="0"/>
    <x v="0"/>
    <x v="1"/>
    <s v="2.19.01.06 - EXTRA DEMOLICAO"/>
    <x v="0"/>
    <x v="4"/>
    <x v="4"/>
    <s v="Pagamento ELYON SOLUCOES GRAFICAS LTDA ME. - NFSE.035839"/>
  </r>
  <r>
    <s v="Jardins"/>
    <x v="126"/>
    <s v="Bradesco"/>
    <x v="1"/>
    <s v="sim"/>
    <s v="2 - SPE's"/>
    <s v="01/01/2024 até 30/06/2024"/>
    <s v="16 - NETCORP JARDINS INCORPORACAO E EMPREENDIMENTO IMOBILIARIO SPE LTDA"/>
    <s v="6222-7 - NETCORP JARDINS"/>
    <n v="56278.46"/>
    <s v="1602 - JARDINS INCORPORACAO"/>
    <s v="2.19.01.06 - EXTRA DEMOLICAO"/>
    <n v="16740"/>
    <x v="126"/>
    <s v="CP"/>
    <s v="Pagamento ESP COMERCIAL LTDA"/>
    <s v="Pagamento"/>
    <s v="Pagamento ESP COMERCIAL LTDA"/>
    <s v="REC.0000182"/>
    <n v="-16740"/>
    <n v="0"/>
    <n v="39538.46"/>
    <s v="Pagamento ESP COMERCIAL LTDA"/>
    <n v="-16740"/>
    <n v="16740"/>
    <n v="0"/>
    <x v="16"/>
    <x v="0"/>
    <x v="0"/>
    <x v="1"/>
    <s v="2.19.01.06 - EXTRA DEMOLICAO"/>
    <x v="0"/>
    <x v="4"/>
    <x v="4"/>
    <s v="Pagamento ESP COMERCIAL LTDA - REC.0000182"/>
  </r>
  <r>
    <s v="Jardins"/>
    <x v="126"/>
    <s v="Bradesco"/>
    <x v="1"/>
    <s v="sim"/>
    <s v="2 - SPE's"/>
    <s v="01/01/2024 até 30/06/2024"/>
    <s v="16 - NETCORP JARDINS INCORPORACAO E EMPREENDIMENTO IMOBILIARIO SPE LTDA"/>
    <s v="6222-7 - NETCORP JARDINS"/>
    <n v="99647.86"/>
    <s v="1602 - JARDINS INCORPORACAO"/>
    <s v="2.13.01.17 - Luminotécnica"/>
    <n v="25339.5"/>
    <x v="126"/>
    <s v="CP"/>
    <s v="Pagamento FERNANDA MARQUES ARQUITETO ASSOCIADOS LTDA."/>
    <s v="Pagamento"/>
    <s v="Pagamento FERNANDA MARQUES ARQUITETO ASSOCIADOS LTDA."/>
    <s v="NFSE.3874"/>
    <n v="-25339.5"/>
    <n v="0"/>
    <n v="74308.36"/>
    <s v="Pagamento FERNANDA MARQUES ARQUITETO ASSOCIADOS LTDA."/>
    <n v="-25339.5"/>
    <n v="25339.5"/>
    <n v="0"/>
    <x v="16"/>
    <x v="0"/>
    <x v="0"/>
    <x v="1"/>
    <s v="2.13.01.17 - Luminotécnica"/>
    <x v="0"/>
    <x v="20"/>
    <x v="6"/>
    <s v="Pagamento FERNANDA MARQUES ARQUITETO ASSOCIADOS LTDA. - NFSE.3874"/>
  </r>
  <r>
    <s v="Jardins"/>
    <x v="126"/>
    <s v="Bradesco"/>
    <x v="1"/>
    <s v="sim"/>
    <s v="2 - SPE's"/>
    <s v="01/01/2024 até 30/06/2024"/>
    <s v="16 - NETCORP JARDINS INCORPORACAO E EMPREENDIMENTO IMOBILIARIO SPE LTDA"/>
    <s v="6222-7 - NETCORP JARDINS"/>
    <n v="-8471.66"/>
    <s v="1602 - JARDINS INCORPORACAO"/>
    <s v="2.19.01.06 - EXTRA DEMOLICAO"/>
    <n v="7508"/>
    <x v="126"/>
    <s v="CP"/>
    <s v="Pagamento FIGUEIREDO E ASSOCIADOS CONSULTORIA"/>
    <s v="Pagamento"/>
    <s v="Pagamento FIGUEIREDO E ASSOCIADOS CONSULTORIA"/>
    <s v="NFSE.004460"/>
    <n v="-7508"/>
    <n v="0"/>
    <n v="-16471.66"/>
    <s v="Pagamento FIGUEIREDO E ASSOCIADOS CONSULTORIA"/>
    <n v="-7508"/>
    <n v="7508"/>
    <n v="0"/>
    <x v="16"/>
    <x v="0"/>
    <x v="0"/>
    <x v="1"/>
    <s v="2.19.01.06 - EXTRA DEMOLICAO"/>
    <x v="0"/>
    <x v="4"/>
    <x v="4"/>
    <s v="Pagamento FIGUEIREDO E ASSOCIADOS CONSULTORIA - NFSE.004460"/>
  </r>
  <r>
    <s v="Jardins"/>
    <x v="126"/>
    <s v="Bradesco"/>
    <x v="1"/>
    <s v="sim"/>
    <s v="2 - SPE's"/>
    <s v="01/01/2024 até 30/06/2024"/>
    <s v="16 - NETCORP JARDINS INCORPORACAO E EMPREENDIMENTO IMOBILIARIO SPE LTDA"/>
    <s v="6222-7 - NETCORP JARDINS"/>
    <n v="-15979.66"/>
    <s v="1602 - JARDINS INCORPORACAO"/>
    <s v="2.14.01.24 - Despesas Diversas MKT"/>
    <n v="10000"/>
    <x v="126"/>
    <s v="CP"/>
    <s v="Pagamento LC DESIGN DE INTERIORES LTDA"/>
    <s v="Pagamento"/>
    <s v="Pagamento LC DESIGN DE INTERIORES LTDA"/>
    <s v="NFSE.000007"/>
    <n v="-10000"/>
    <n v="0"/>
    <n v="-25979.66"/>
    <s v="Pagamento LC DESIGN DE INTERIORES LTDA"/>
    <n v="-10000"/>
    <n v="10000"/>
    <n v="0"/>
    <x v="16"/>
    <x v="0"/>
    <x v="0"/>
    <x v="1"/>
    <s v="2.14.01.24 - Despesas Diversas MKT"/>
    <x v="0"/>
    <x v="11"/>
    <x v="6"/>
    <s v="Pagamento LC DESIGN DE INTERIORES LTDA - NFSE.000007"/>
  </r>
  <r>
    <s v="Jardins"/>
    <x v="126"/>
    <s v="Bradesco"/>
    <x v="1"/>
    <s v="sim"/>
    <s v="2 - SPE's"/>
    <s v="01/01/2024 até 30/06/2024"/>
    <s v="16 - NETCORP JARDINS INCORPORACAO E EMPREENDIMENTO IMOBILIARIO SPE LTDA"/>
    <s v="6222-7 - NETCORP JARDINS"/>
    <n v="72608.36"/>
    <s v="1602 - JARDINS INCORPORACAO"/>
    <s v="2.13.01.17 - Luminotécnica"/>
    <n v="16329.9"/>
    <x v="126"/>
    <s v="CP"/>
    <s v="Pagamento MINGRONE ARQUITETURA E ENGENHARIA SOCIEDADE SIMPLES PURA"/>
    <s v="Pagamento"/>
    <s v="Pagamento MINGRONE ARQUITETURA E ENGENHARIA SOCIEDADE SIMPLES PURA"/>
    <s v="NFSE.009710"/>
    <n v="-16329.9"/>
    <n v="0"/>
    <n v="55208.36"/>
    <s v="Pagamento MINGRONE ARQUITETURA E ENGENHARIA SOCIEDADE SIMPLES PURA"/>
    <n v="-16329.9"/>
    <n v="16329.9"/>
    <n v="0"/>
    <x v="16"/>
    <x v="0"/>
    <x v="0"/>
    <x v="1"/>
    <s v="2.13.01.17 - Luminotécnica"/>
    <x v="0"/>
    <x v="20"/>
    <x v="6"/>
    <s v="Pagamento MINGRONE ARQUITETURA E ENGENHARIA SOCIEDADE SIMPLES PURA - NFSE.009710"/>
  </r>
  <r>
    <s v="Jardins"/>
    <x v="126"/>
    <s v="Bradesco"/>
    <x v="1"/>
    <s v="sim"/>
    <s v="2 - SPE's"/>
    <s v="01/01/2024 até 30/06/2024"/>
    <s v="16 - NETCORP JARDINS INCORPORACAO E EMPREENDIMENTO IMOBILIARIO SPE LTDA"/>
    <s v="6222-7 - NETCORP JARDINS"/>
    <n v="-169.15"/>
    <s v="1602 - JARDINS INCORPORACAO"/>
    <s v="2.19.01.06 - EXTRA DEMOLICAO"/>
    <n v="3504.51"/>
    <x v="126"/>
    <s v="CP"/>
    <s v="Pagamento PC CORTE  E DOBRA COMERCIO DE FERRAGENS EM GERAL EIRELI"/>
    <s v="Pagamento"/>
    <s v="Pagamento PC CORTE  E DOBRA COMERCIO DE FERRAGENS EM GERAL EIRELI"/>
    <s v="NF.0000127"/>
    <n v="-3504.51"/>
    <n v="0"/>
    <n v="-3673.66"/>
    <s v="Pagamento PC CORTE  E DOBRA COMERCIO DE FERRAGENS EM GERAL EIRELI"/>
    <n v="-3504.51"/>
    <n v="3504.51"/>
    <n v="0"/>
    <x v="16"/>
    <x v="0"/>
    <x v="0"/>
    <x v="1"/>
    <s v="2.19.01.06 - EXTRA DEMOLICAO"/>
    <x v="0"/>
    <x v="4"/>
    <x v="4"/>
    <s v="Pagamento PC CORTE  E DOBRA COMERCIO DE FERRAGENS EM GERAL EIRELI - NF.0000127"/>
  </r>
  <r>
    <s v="Jardins"/>
    <x v="126"/>
    <s v="Bradesco"/>
    <x v="1"/>
    <s v="sim"/>
    <s v="2 - SPE's"/>
    <s v="01/01/2024 até 30/06/2024"/>
    <s v="16 - NETCORP JARDINS INCORPORACAO E EMPREENDIMENTO IMOBILIARIO SPE LTDA"/>
    <s v="6222-7 - NETCORP JARDINS"/>
    <n v="134040.85999999999"/>
    <s v="1602 - JARDINS INCORPORACAO"/>
    <s v="2.13.01.17 - Luminotécnica"/>
    <n v="16893"/>
    <x v="126"/>
    <s v="CP"/>
    <s v="Pagamento PORTELLA ALARCON ENGENHEIROS ASSOCIADOS S/C LTDA."/>
    <s v="Pagamento"/>
    <s v="Pagamento PORTELLA ALARCON ENGENHEIROS ASSOCIADOS S/C LTDA."/>
    <s v="NFSE.002348"/>
    <n v="-16893"/>
    <n v="0"/>
    <n v="117147.86"/>
    <s v="Pagamento PORTELLA ALARCON ENGENHEIROS ASSOCIADOS S/C LTDA."/>
    <n v="-16893"/>
    <n v="16893"/>
    <n v="0"/>
    <x v="16"/>
    <x v="0"/>
    <x v="0"/>
    <x v="1"/>
    <s v="2.13.01.17 - Luminotécnica"/>
    <x v="0"/>
    <x v="20"/>
    <x v="6"/>
    <s v="Pagamento PORTELLA ALARCON ENGENHEIROS ASSOCIADOS S/C LTDA. - NFSE.002348"/>
  </r>
  <r>
    <s v="Jardins"/>
    <x v="126"/>
    <s v="Bradesco"/>
    <x v="1"/>
    <s v="sim"/>
    <s v="2 - SPE's"/>
    <s v="01/01/2024 até 30/06/2024"/>
    <s v="16 - NETCORP JARDINS INCORPORACAO E EMPREENDIMENTO IMOBILIARIO SPE LTDA"/>
    <s v="6222-7 - NETCORP JARDINS"/>
    <n v="39538.46"/>
    <s v="1602 - JARDINS INCORPORACAO"/>
    <s v="2.19.01.06 - EXTRA DEMOLICAO"/>
    <n v="39707.61"/>
    <x v="126"/>
    <s v="CP"/>
    <s v="Pagamento PREFEITURA DA CIDADE DE SÃO PAULO - DAMSP"/>
    <s v="Pagamento"/>
    <s v="Pagamento PREFEITURA DA CIDADE DE SÃO PAULO - DAMSP"/>
    <s v="DAM. 01008300179"/>
    <n v="-39707.61"/>
    <n v="0"/>
    <n v="-169.15"/>
    <s v="Pagamento PREFEITURA DA CIDADE DE SÃO PAULO - DAMSP"/>
    <n v="-39707.61"/>
    <n v="39707.61"/>
    <n v="0"/>
    <x v="16"/>
    <x v="0"/>
    <x v="0"/>
    <x v="1"/>
    <s v="2.19.01.06 - EXTRA DEMOLICAO"/>
    <x v="0"/>
    <x v="4"/>
    <x v="4"/>
    <s v="Pagamento PREFEITURA DA CIDADE DE SÃO PAULO - DAMSP - DAM. 01008300179"/>
  </r>
  <r>
    <s v="N/A"/>
    <x v="126"/>
    <s v="N/A"/>
    <x v="4"/>
    <s v="sim"/>
    <s v="2 - SPE's"/>
    <s v="01/01/2024 até 30/06/2024"/>
    <s v="16 - NETCORP JARDINS INCORPORACAO E EMPREENDIMENTO IMOBILIARIO SPE LTDA"/>
    <s v="não"/>
    <n v="-16351.66"/>
    <s v="1602 - JARDINS INCORPORACAO"/>
    <s v="2.09.01.04 - (-) Retenção de PIS/Cofins/CSLL -"/>
    <n v="372"/>
    <x v="126"/>
    <s v="CP"/>
    <s v="Retenção impostos CSRF / FIGUEIREDO E ASSOCIADOS CONSULTORIA"/>
    <s v="Pagamento"/>
    <s v="Retenção impostos CSRF / FIGUEIREDO E ASSOCIADOS CONSULTORIA"/>
    <s v="NFSE.004460"/>
    <n v="0"/>
    <n v="372"/>
    <n v="-15979.66"/>
    <s v="Retenção impostos CSRF / FIGUEIREDO E ASSOCIADOS CONSULTORIA"/>
    <n v="372"/>
    <n v="372"/>
    <n v="0"/>
    <x v="16"/>
    <x v="0"/>
    <x v="0"/>
    <x v="1"/>
    <s v="2.09.01.04 - (-) Retenção de PIS/Cofins/CSLL -"/>
    <x v="0"/>
    <x v="10"/>
    <x v="1"/>
    <s v="Retenção impostos CSRF / FIGUEIREDO E ASSOCIADOS CONSULTORIA - NFSE.004460"/>
  </r>
  <r>
    <s v="N/A"/>
    <x v="126"/>
    <s v="N/A"/>
    <x v="4"/>
    <s v="sim"/>
    <s v="2 - SPE's"/>
    <s v="01/01/2024 até 30/06/2024"/>
    <s v="16 - NETCORP JARDINS INCORPORACAO E EMPREENDIMENTO IMOBILIARIO SPE LTDA"/>
    <s v="não"/>
    <n v="55208.36"/>
    <s v="1602 - JARDINS INCORPORACAO"/>
    <s v="2.09.01.04 - (-) Retenção de PIS/Cofins/CSLL -"/>
    <n v="809.1"/>
    <x v="126"/>
    <s v="CP"/>
    <s v="Retenção impostos CSRF / MINGRONE ARQUITETURA E ENGENHARIA SOCIEDADE SIMPLES PURA"/>
    <s v="Pagamento"/>
    <s v="Retenção impostos CSRF / MINGRONE ARQUITETURA E ENGENHARIA SOCIEDADE SIMPLES PURA"/>
    <s v="NFSE.009710"/>
    <n v="0"/>
    <n v="809.1"/>
    <n v="56017.46"/>
    <s v="Retenção impostos CSRF / MINGRONE ARQUITETURA E ENGENHARIA SOCIEDADE SIMPLES PURA"/>
    <n v="809.1"/>
    <n v="809.1"/>
    <n v="0"/>
    <x v="16"/>
    <x v="0"/>
    <x v="0"/>
    <x v="1"/>
    <s v="2.09.01.04 - (-) Retenção de PIS/Cofins/CSLL -"/>
    <x v="0"/>
    <x v="10"/>
    <x v="1"/>
    <s v="Retenção impostos CSRF / MINGRONE ARQUITETURA E ENGENHARIA SOCIEDADE SIMPLES PURA - NFSE.009710"/>
  </r>
  <r>
    <s v="Jardins"/>
    <x v="126"/>
    <s v="Bradesco"/>
    <x v="1"/>
    <s v="não"/>
    <s v="2 - SPE's"/>
    <s v="01/01/2024 até 30/06/2024"/>
    <s v="16 - NETCORP JARDINS INCORPORACAO E EMPREENDIMENTO IMOBILIARIO SPE LTDA"/>
    <s v="6222-7 - NETCORP JARDINS"/>
    <m/>
    <s v="1602 - JARDINS INCORPORACAO"/>
    <s v="2.13.02.12 - Taxas de Concessionárias"/>
    <n v="160000"/>
    <x v="126"/>
    <m/>
    <s v="RESG/VENCTO CDB 1803396 160.000,00 294.014,14"/>
    <s v="Extrato Bancário"/>
    <s v="RESG/VENCTO CDB 1803396 160.000,00 294.014,14"/>
    <m/>
    <n v="0"/>
    <n v="160000"/>
    <m/>
    <s v="RESG/VENCTO CDB 1803396 160.000,00 294.014,14"/>
    <n v="160000"/>
    <n v="160000"/>
    <n v="0"/>
    <x v="16"/>
    <x v="0"/>
    <x v="0"/>
    <x v="1"/>
    <s v="2.13.02.12 - Taxas de Concessionárias"/>
    <x v="0"/>
    <x v="15"/>
    <x v="9"/>
    <s v="RESG/VENCTO CDB 1803396 160.000,00 294.014,14 - "/>
  </r>
  <r>
    <s v="Jardins"/>
    <x v="126"/>
    <s v="Bradesco"/>
    <x v="1"/>
    <s v="não"/>
    <s v="2 - SPE's"/>
    <s v="01/01/2024 até 30/06/2024"/>
    <s v="16 - NETCORP JARDINS INCORPORACAO E EMPREENDIMENTO IMOBILIARIO SPE LTDA"/>
    <s v="6222-7 - NETCORP JARDINS"/>
    <m/>
    <s v="1602 - JARDINS INCORPORACAO"/>
    <s v="2.20.01.07 - Tarifas Bancarias"/>
    <n v="9"/>
    <x v="126"/>
    <m/>
    <s v="TARIFA BANCARIA"/>
    <s v="Extrato Bancário"/>
    <s v="TARIFA BANCARIA"/>
    <m/>
    <n v="-9"/>
    <n v="0"/>
    <m/>
    <s v="TARIFA BANCARIA"/>
    <n v="-9"/>
    <n v="9"/>
    <n v="0"/>
    <x v="16"/>
    <x v="0"/>
    <x v="0"/>
    <x v="1"/>
    <s v="2.20.01.07 - Tarifas Bancarias"/>
    <x v="0"/>
    <x v="8"/>
    <x v="2"/>
    <s v="TARIFA BANCARIA - "/>
  </r>
  <r>
    <s v="Jardins"/>
    <x v="127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13.01.28 - Levantamento Arbóreo"/>
    <n v="900"/>
    <x v="127"/>
    <s v="CP"/>
    <s v="Pagamento RELEVO TOPOGRAFIA LTDA"/>
    <s v="Pagamento"/>
    <s v="RELEVO TOPOGRAFIA LTDA"/>
    <s v="NFSE.004515"/>
    <n v="-900"/>
    <n v="0"/>
    <n v="133111.34"/>
    <s v="RELEVO TOPOGRAFIA LTDA"/>
    <n v="-900"/>
    <n v="900"/>
    <n v="0"/>
    <x v="17"/>
    <x v="0"/>
    <x v="0"/>
    <x v="1"/>
    <s v="2.13.01.28 - Levantamento Arbóreo"/>
    <x v="0"/>
    <x v="10"/>
    <x v="1"/>
    <s v="RELEVO TOPOGRAFIA LTDA - NFSE.004515"/>
  </r>
  <r>
    <s v="Jardins"/>
    <x v="127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09.01.01 - (-) Retenção de IR - Terceiros"/>
    <n v="13.5"/>
    <x v="127"/>
    <s v="CP"/>
    <s v="Retenção impostos IR 1708 / RELEVO TOPOGRAFIA LTDA"/>
    <s v="Retenção impostos"/>
    <s v="IR 1708 / RELEVO TOPOGRAFIA LTDA"/>
    <s v="NFSE.004515"/>
    <n v="0"/>
    <n v="13.5"/>
    <n v="133124.84"/>
    <s v="RELEVO TOPOGRAFIA LTDA"/>
    <n v="13.5"/>
    <n v="13.5"/>
    <n v="0"/>
    <x v="17"/>
    <x v="0"/>
    <x v="0"/>
    <x v="1"/>
    <s v="2.09.01.01 - (-) Retenção de IR - Terceiros"/>
    <x v="0"/>
    <x v="10"/>
    <x v="1"/>
    <s v="RELEVO TOPOGRAFIA LTDA - NFSE.004515"/>
  </r>
  <r>
    <s v="Jardins"/>
    <x v="127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09.01.04 - (-) Retenção de PIS/Cofins/CSLL - Terceiros"/>
    <n v="41.85"/>
    <x v="127"/>
    <s v="CP"/>
    <s v="Retenção impostos CSRF / RELEVO TOPOGRAFIA LTDA"/>
    <s v="Retenção impostos"/>
    <s v="CSRF / RELEVO TOPOGRAFIA LTDA"/>
    <s v="NFSE.004515"/>
    <n v="0"/>
    <n v="41.85"/>
    <n v="133166.69"/>
    <s v="RELEVO TOPOGRAFIA LTDA"/>
    <n v="41.85"/>
    <n v="41.85"/>
    <n v="0"/>
    <x v="17"/>
    <x v="0"/>
    <x v="0"/>
    <x v="1"/>
    <s v="2.09.01.04 - (-) Retenção de PIS/Cofins/CSLL - Terceiros"/>
    <x v="0"/>
    <x v="10"/>
    <x v="1"/>
    <s v="RELEVO TOPOGRAFIA LTDA - NFSE.004515"/>
  </r>
  <r>
    <s v="Jardins"/>
    <x v="127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14.02.02 - Construção Stand"/>
    <n v="2000"/>
    <x v="127"/>
    <s v="CP"/>
    <s v="Pagamento ETRA ARQUITETURA DE SOLUCOES LTDA"/>
    <s v="Pagamento"/>
    <s v="ETRA ARQUITETURA DE SOLUCOES LTDA"/>
    <s v="NFSE.002305"/>
    <n v="-2000"/>
    <n v="0"/>
    <n v="131166.69"/>
    <s v="ETRA ARQUITETURA DE SOLUCOES LTDA"/>
    <n v="-2000"/>
    <n v="2000"/>
    <n v="0"/>
    <x v="17"/>
    <x v="0"/>
    <x v="0"/>
    <x v="1"/>
    <s v="2.14.02.02 - Construção Stand"/>
    <x v="0"/>
    <x v="20"/>
    <x v="6"/>
    <s v="ETRA ARQUITETURA DE SOLUCOES LTDA - NFSE.002305"/>
  </r>
  <r>
    <s v="Jardins"/>
    <x v="127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13.01.28 - Levantamento Arbóreo"/>
    <n v="1650"/>
    <x v="127"/>
    <s v="CP"/>
    <s v="Pagamento RELEVO TOPOGRAFIA LTDA"/>
    <s v="Pagamento"/>
    <s v="RELEVO TOPOGRAFIA LTDA"/>
    <s v="NFSE.004514"/>
    <n v="-1650"/>
    <n v="0"/>
    <n v="129516.69"/>
    <s v="RELEVO TOPOGRAFIA LTDA"/>
    <n v="-1650"/>
    <n v="1650"/>
    <n v="0"/>
    <x v="17"/>
    <x v="0"/>
    <x v="0"/>
    <x v="1"/>
    <s v="2.13.01.28 - Levantamento Arbóreo"/>
    <x v="0"/>
    <x v="10"/>
    <x v="1"/>
    <s v="RELEVO TOPOGRAFIA LTDA - NFSE.004514"/>
  </r>
  <r>
    <s v="Jardins"/>
    <x v="127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09.01.04 - (-) Retenção de PIS/Cofins/CSLL - Terceiros"/>
    <n v="76.72"/>
    <x v="127"/>
    <s v="CP"/>
    <s v="Retenção impostos CSRF / RELEVO TOPOGRAFIA LTDA"/>
    <s v="Retenção impostos"/>
    <s v="CSRF / RELEVO TOPOGRAFIA LTDA"/>
    <s v="NFSE.004514"/>
    <n v="0"/>
    <n v="76.72"/>
    <n v="129593.41"/>
    <s v="RELEVO TOPOGRAFIA LTDA"/>
    <n v="76.72"/>
    <n v="76.72"/>
    <n v="0"/>
    <x v="17"/>
    <x v="0"/>
    <x v="0"/>
    <x v="1"/>
    <s v="2.09.01.04 - (-) Retenção de PIS/Cofins/CSLL - Terceiros"/>
    <x v="0"/>
    <x v="10"/>
    <x v="1"/>
    <s v="RELEVO TOPOGRAFIA LTDA - NFSE.004514"/>
  </r>
  <r>
    <s v="Jardins"/>
    <x v="127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09.01.01 - (-) Retenção de IR - Terceiros"/>
    <n v="24.76"/>
    <x v="127"/>
    <s v="CP"/>
    <s v="Retenção impostos IR 1708 / RELEVO TOPOGRAFIA LTDA"/>
    <s v="Retenção impostos"/>
    <s v="IR 1708 / RELEVO TOPOGRAFIA LTDA"/>
    <s v="NFSE.004514"/>
    <n v="0"/>
    <n v="24.76"/>
    <n v="129618.17"/>
    <s v="RELEVO TOPOGRAFIA LTDA"/>
    <n v="24.76"/>
    <n v="24.76"/>
    <n v="0"/>
    <x v="17"/>
    <x v="0"/>
    <x v="0"/>
    <x v="1"/>
    <s v="2.09.01.01 - (-) Retenção de IR - Terceiros"/>
    <x v="0"/>
    <x v="10"/>
    <x v="1"/>
    <s v="RELEVO TOPOGRAFIA LTDA - NFSE.004514"/>
  </r>
  <r>
    <s v="Jardins"/>
    <x v="127"/>
    <s v="Bradesco"/>
    <x v="1"/>
    <s v="sim"/>
    <s v="2 - SPE's"/>
    <s v="01/07/2024 até 31/07/2024"/>
    <s v="16 - NETCORP JARDINS INCORPORACAO E EMPREENDIMENTO IMOBILIARIO SPE LTDA"/>
    <s v="6222-7 - NETCORP JARDINS"/>
    <n v="134011.34"/>
    <s v="Sem Classificação"/>
    <s v="Sem Classificação"/>
    <s v="Sem Classificação"/>
    <x v="127"/>
    <s v="CP"/>
    <s v="Pagamento CORTESIA SERVICOS DE CONCRETAGEM LTDA."/>
    <s v="Pagamento"/>
    <s v="CORTESIA SERVICOS DE CONCRETAGEM LTDA."/>
    <s v="NFSE.078266"/>
    <n v="-3332.76"/>
    <n v="0"/>
    <n v="126285.41"/>
    <s v="CORTESIA SERVICOS DE CONCRETAGEM LTDA."/>
    <n v="-3332.76"/>
    <n v="3332.76"/>
    <n v="0"/>
    <x v="17"/>
    <x v="0"/>
    <x v="0"/>
    <x v="1"/>
    <s v="Sem Classificação"/>
    <x v="0"/>
    <x v="4"/>
    <x v="4"/>
    <s v="CORTESIA SERVICOS DE CONCRETAGEM LTDA. - NFSE.078266"/>
  </r>
  <r>
    <s v="Jardins"/>
    <x v="127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20.01.07 - Tarifas Bancarias"/>
    <n v="9"/>
    <x v="127"/>
    <s v="CX"/>
    <s v="Pagamento TARIFA BANCARIA TRANSF PGTO PIX"/>
    <s v="Pagamento"/>
    <s v="TARIFA BANCARIA TRANSF PGTO PIX"/>
    <s v="TAR.N103DA"/>
    <n v="-9"/>
    <n v="0"/>
    <n v="126276.41"/>
    <s v="TARIFA BANCARIA TRANSF PGTO PIX"/>
    <n v="-9"/>
    <n v="9"/>
    <n v="0"/>
    <x v="17"/>
    <x v="0"/>
    <x v="0"/>
    <x v="1"/>
    <s v="2.20.01.07 - Tarifas Bancarias"/>
    <x v="0"/>
    <x v="8"/>
    <x v="2"/>
    <s v="TARIFA BANCARIA TRANSF PGTO PIX - TAR.N103DA"/>
  </r>
  <r>
    <s v="Jardins"/>
    <x v="128"/>
    <s v="Itaú"/>
    <x v="3"/>
    <s v="não"/>
    <s v="2 - SPE's"/>
    <s v="-"/>
    <s v="Extrato Bancário"/>
    <s v="51562-2 - CONSOLACAO ITAU"/>
    <m/>
    <s v="-"/>
    <s v="-"/>
    <n v="73"/>
    <x v="128"/>
    <s v="-"/>
    <s v="TAR MANUT CONTA    06/24"/>
    <s v="-"/>
    <s v="TAR MANUT CONTA    06/24"/>
    <s v=""/>
    <n v="-73"/>
    <n v="0"/>
    <s v="-"/>
    <s v="TAR MANUT CONTA    06/24"/>
    <n v="-73"/>
    <n v="73"/>
    <n v="0"/>
    <x v="17"/>
    <x v="0"/>
    <x v="0"/>
    <x v="1"/>
    <s v="-"/>
    <x v="0"/>
    <x v="8"/>
    <x v="2"/>
    <s v="TAR MANUT CONTA    06/24 - "/>
  </r>
  <r>
    <s v="Jardins"/>
    <x v="128"/>
    <s v="Itaú"/>
    <x v="3"/>
    <s v="não"/>
    <s v="2 - SPE's"/>
    <s v="-"/>
    <s v="Extrato Bancário"/>
    <s v="51562-2 - CONSOLACAO ITAU"/>
    <m/>
    <s v="-"/>
    <s v="-"/>
    <n v="5"/>
    <x v="128"/>
    <s v="-"/>
    <s v="TAR PIX PGTO TRANSF"/>
    <s v="-"/>
    <s v="TAR PIX PGTO TRANSF"/>
    <s v=""/>
    <n v="-5"/>
    <n v="0"/>
    <s v="-"/>
    <s v="TAR PIX PGTO TRANSF"/>
    <n v="-5"/>
    <n v="5"/>
    <n v="0"/>
    <x v="17"/>
    <x v="0"/>
    <x v="0"/>
    <x v="1"/>
    <s v="-"/>
    <x v="0"/>
    <x v="8"/>
    <x v="2"/>
    <s v="TAR PIX PGTO TRANSF - "/>
  </r>
  <r>
    <s v="Jardins"/>
    <x v="128"/>
    <s v="Itaú"/>
    <x v="3"/>
    <s v="não"/>
    <s v="2 - SPE's"/>
    <s v="-"/>
    <s v="Extrato Bancário"/>
    <s v="51562-2 - CONSOLACAO ITAU"/>
    <m/>
    <s v="-"/>
    <s v="-"/>
    <n v="6.3"/>
    <x v="128"/>
    <s v="-"/>
    <s v="TAR C/C SISPAG"/>
    <s v="-"/>
    <s v="TAR C/C SISPAG"/>
    <s v=""/>
    <n v="-6.3"/>
    <n v="0"/>
    <s v="-"/>
    <s v="TAR C/C SISPAG"/>
    <n v="-6.3"/>
    <n v="6.3"/>
    <n v="0"/>
    <x v="17"/>
    <x v="0"/>
    <x v="0"/>
    <x v="1"/>
    <s v="-"/>
    <x v="0"/>
    <x v="8"/>
    <x v="2"/>
    <s v="TAR C/C SISPAG - "/>
  </r>
  <r>
    <s v="Jardins"/>
    <x v="128"/>
    <s v="Itaú"/>
    <x v="3"/>
    <s v="não"/>
    <s v="2 - SPE's"/>
    <s v="-"/>
    <s v="Extrato Bancário"/>
    <s v="51562-2 - CONSOLACAO ITAU"/>
    <m/>
    <s v="-"/>
    <s v="-"/>
    <n v="8.32"/>
    <x v="128"/>
    <s v="-"/>
    <s v="TAR TED SISPAG"/>
    <s v="-"/>
    <s v="TAR TED SISPAG"/>
    <s v=""/>
    <n v="-8.32"/>
    <n v="0"/>
    <s v="-"/>
    <s v="TAR TED SISPAG"/>
    <n v="-8.32"/>
    <n v="8.32"/>
    <n v="0"/>
    <x v="17"/>
    <x v="0"/>
    <x v="0"/>
    <x v="1"/>
    <s v="-"/>
    <x v="0"/>
    <x v="8"/>
    <x v="2"/>
    <s v="TAR TED SISPAG - "/>
  </r>
  <r>
    <s v="Jardins"/>
    <x v="128"/>
    <s v="Itaú"/>
    <x v="3"/>
    <s v="não"/>
    <s v="2 - SPE's"/>
    <s v="-"/>
    <s v="Extrato Bancário"/>
    <s v="51562-2 - CONSOLACAO ITAU"/>
    <m/>
    <s v="-"/>
    <s v="-"/>
    <n v="45.15"/>
    <x v="128"/>
    <s v="-"/>
    <s v="REND PAGO APLIC AUT MAIS"/>
    <s v="-"/>
    <s v="REND PAGO APLIC AUT MAIS"/>
    <s v=""/>
    <n v="0"/>
    <n v="45.15"/>
    <s v="-"/>
    <s v="REND PAGO APLIC AUT MAIS"/>
    <n v="45.15"/>
    <n v="45.15"/>
    <n v="0"/>
    <x v="17"/>
    <x v="0"/>
    <x v="0"/>
    <x v="1"/>
    <s v="-"/>
    <x v="0"/>
    <x v="14"/>
    <x v="8"/>
    <s v="REND PAGO APLIC AUT MAIS - "/>
  </r>
  <r>
    <s v="Jardins"/>
    <x v="128"/>
    <s v="Itaú Centralizadora"/>
    <x v="2"/>
    <s v="não"/>
    <s v="2 - SPE's"/>
    <s v="-"/>
    <s v="Extrato Bancário"/>
    <s v="18593-7 - Centralizadora"/>
    <m/>
    <s v="-"/>
    <s v="-"/>
    <n v="73"/>
    <x v="128"/>
    <s v="-"/>
    <s v="TAR MANUT CONTA 06/24"/>
    <s v="-"/>
    <s v="TAR MANUT CONTA 06/24"/>
    <s v=" 6327"/>
    <n v="-73"/>
    <n v="0"/>
    <s v="-"/>
    <s v="TAR MANUT CONTA 06/24"/>
    <n v="-73"/>
    <n v="73"/>
    <n v="0"/>
    <x v="17"/>
    <x v="0"/>
    <x v="0"/>
    <x v="1"/>
    <s v="-"/>
    <x v="0"/>
    <x v="8"/>
    <x v="2"/>
    <s v="TAR MANUT CONTA 06/24 -  6327"/>
  </r>
  <r>
    <s v="Jardins"/>
    <x v="128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14.01.01 - Imagens de Vends"/>
    <n v="78000"/>
    <x v="128"/>
    <s v="CP"/>
    <s v="Pagamento NEORAMA FILMES LTDA."/>
    <s v="Pagamento"/>
    <s v="NEORAMA FILMES LTDA."/>
    <s v="NFSE.000099"/>
    <n v="-78000"/>
    <n v="0"/>
    <n v="48276.41"/>
    <s v="NEORAMA FILMES LTDA."/>
    <n v="-78000"/>
    <n v="78000"/>
    <n v="0"/>
    <x v="17"/>
    <x v="0"/>
    <x v="0"/>
    <x v="1"/>
    <s v="2.14.01.01 - Imagens de Vends"/>
    <x v="0"/>
    <x v="11"/>
    <x v="6"/>
    <s v="NEORAMA FILMES LTDA. - NFSE.000099"/>
  </r>
  <r>
    <s v="Jardins"/>
    <x v="128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1 - OBRA JARDINS"/>
    <s v="2.02.03.04 - Assessoria e Consultoria Contábil"/>
    <n v="415.96"/>
    <x v="128"/>
    <s v="CP"/>
    <s v="Pagamento NOVA CROP - SUPORTE ADMINISTRATIVO LTDA"/>
    <s v="Pagamento"/>
    <s v="NOVA CROP - SUPORTE ADMINISTRATIVO LTDA"/>
    <s v="NFSE.007477"/>
    <n v="-415.96"/>
    <n v="0"/>
    <n v="47860.45"/>
    <s v="NOVA CROP - SUPORTE ADMINISTRATIVO LTDA"/>
    <n v="-415.96"/>
    <n v="415.96"/>
    <n v="0"/>
    <x v="17"/>
    <x v="0"/>
    <x v="0"/>
    <x v="1"/>
    <s v="2.02.03.04 - Assessoria e Consultoria Contábil"/>
    <x v="0"/>
    <x v="0"/>
    <x v="0"/>
    <s v="NOVA CROP - SUPORTE ADMINISTRATIVO LTDA - NFSE.007477"/>
  </r>
  <r>
    <s v="Jardins"/>
    <x v="128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14.01.20 - Ajuda corretores"/>
    <n v="1200"/>
    <x v="128"/>
    <s v="CP"/>
    <s v="Pagamento ALEX S CAMPELO M IMOVEIS"/>
    <s v="Pagamento"/>
    <s v="ALEX S CAMPELO M IMOVEIS"/>
    <s v="REC.0207"/>
    <n v="-1200"/>
    <n v="0"/>
    <n v="46660.45"/>
    <s v="ALEX S CAMPELO M IMOVEIS"/>
    <n v="-1200"/>
    <n v="1200"/>
    <n v="0"/>
    <x v="17"/>
    <x v="0"/>
    <x v="0"/>
    <x v="1"/>
    <s v="2.14.01.20 - Ajuda corretores"/>
    <x v="0"/>
    <x v="20"/>
    <x v="6"/>
    <s v="ALEX S CAMPELO M IMOVEIS - REC.0207"/>
  </r>
  <r>
    <s v="Jardins"/>
    <x v="128"/>
    <s v="Bradesco"/>
    <x v="1"/>
    <s v="sim"/>
    <s v="2 - SPE's"/>
    <s v="01/07/2024 até 31/07/2024"/>
    <s v="16 - NETCORP JARDINS INCORPORACAO E EMPREENDIMENTO IMOBILIARIO SPE LTDA"/>
    <s v="6222-7 - NETCORP JARDINS"/>
    <n v="134011.34"/>
    <s v="Sem Classificação"/>
    <s v="Sem Classificação"/>
    <s v="Sem Classificação"/>
    <x v="128"/>
    <s v="CP"/>
    <s v="Pagamento NOVA CROP - SUPORTE ADMINISTRATIVO LTDA"/>
    <s v="Pagamento"/>
    <s v="NOVA CROP - SUPORTE ADMINISTRATIVO LTDA"/>
    <s v="NFSE.007476"/>
    <n v="-400"/>
    <n v="0"/>
    <n v="46260.45"/>
    <s v="NOVA CROP - SUPORTE ADMINISTRATIVO LTDA"/>
    <n v="-400"/>
    <n v="400"/>
    <n v="0"/>
    <x v="17"/>
    <x v="0"/>
    <x v="0"/>
    <x v="1"/>
    <s v="Sem Classificação"/>
    <x v="0"/>
    <x v="0"/>
    <x v="0"/>
    <s v="NOVA CROP - SUPORTE ADMINISTRATIVO LTDA - NFSE.007476"/>
  </r>
  <r>
    <s v="Jardins"/>
    <x v="128"/>
    <s v="Bradesco"/>
    <x v="1"/>
    <s v="sim"/>
    <s v="2 - SPE's"/>
    <s v="01/07/2024 até 31/07/2024"/>
    <s v="16 - NETCORP JARDINS INCORPORACAO E EMPREENDIMENTO IMOBILIARIO SPE LTDA"/>
    <s v="6222-7 - NETCORP JARDINS"/>
    <n v="134011.34"/>
    <s v="Sem Classificação"/>
    <s v="Sem Classificação"/>
    <s v="Sem Classificação"/>
    <x v="128"/>
    <s v="CX"/>
    <s v="Aplicação APLICACAO AUTOMATICA"/>
    <e v="#N/A"/>
    <e v="#N/A"/>
    <s v="APL.N10432"/>
    <n v="-46160.73"/>
    <n v="0"/>
    <n v="99.72"/>
    <e v="#N/A"/>
    <n v="-46160.73"/>
    <n v="46160.73"/>
    <n v="0"/>
    <x v="17"/>
    <x v="0"/>
    <x v="0"/>
    <x v="1"/>
    <s v="Sem Classificação"/>
    <x v="0"/>
    <x v="15"/>
    <x v="9"/>
    <e v="#N/A"/>
  </r>
  <r>
    <s v="Jardins"/>
    <x v="128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20.01.07 - Tarifas Bancarias"/>
    <n v="9"/>
    <x v="128"/>
    <s v="CX"/>
    <s v="Pagamento TARIFA BANCARIA TRANSF PGTO PIX"/>
    <s v="Pagamento"/>
    <s v="TARIFA BANCARIA TRANSF PGTO PIX"/>
    <s v="TAR.N10472"/>
    <n v="-9"/>
    <n v="0"/>
    <n v="90.72"/>
    <s v="TARIFA BANCARIA TRANSF PGTO PIX"/>
    <n v="-9"/>
    <n v="9"/>
    <n v="0"/>
    <x v="17"/>
    <x v="0"/>
    <x v="0"/>
    <x v="1"/>
    <s v="2.20.01.07 - Tarifas Bancarias"/>
    <x v="0"/>
    <x v="8"/>
    <x v="2"/>
    <s v="TARIFA BANCARIA TRANSF PGTO PIX - TAR.N10472"/>
  </r>
  <r>
    <s v="Jardins"/>
    <x v="128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20.01.07 - Tarifas Bancarias"/>
    <n v="9"/>
    <x v="128"/>
    <s v="CX"/>
    <s v="Pagamento TARIFA BANCARIA TRANSF PGTO PIX"/>
    <s v="Pagamento"/>
    <s v="TARIFA BANCARIA TRANSF PGTO PIX"/>
    <s v="TAR.N10488"/>
    <n v="-9"/>
    <n v="0"/>
    <n v="81.72"/>
    <s v="TARIFA BANCARIA TRANSF PGTO PIX"/>
    <n v="-9"/>
    <n v="9"/>
    <n v="0"/>
    <x v="17"/>
    <x v="0"/>
    <x v="0"/>
    <x v="1"/>
    <s v="2.20.01.07 - Tarifas Bancarias"/>
    <x v="0"/>
    <x v="8"/>
    <x v="2"/>
    <s v="TARIFA BANCARIA TRANSF PGTO PIX - TAR.N10488"/>
  </r>
  <r>
    <s v="Jardins"/>
    <x v="128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20.01.07 - Tarifas Bancarias"/>
    <n v="9"/>
    <x v="128"/>
    <s v="CX"/>
    <s v="Pagamento TARIFA BANCARIA TRANSF PGTO PIX"/>
    <s v="Pagamento"/>
    <s v="TARIFA BANCARIA TRANSF PGTO PIX"/>
    <s v="TAR.N1049E"/>
    <n v="-9"/>
    <n v="0"/>
    <n v="72.72"/>
    <s v="TARIFA BANCARIA TRANSF PGTO PIX"/>
    <n v="-9"/>
    <n v="9"/>
    <n v="0"/>
    <x v="17"/>
    <x v="0"/>
    <x v="0"/>
    <x v="1"/>
    <s v="2.20.01.07 - Tarifas Bancarias"/>
    <x v="0"/>
    <x v="8"/>
    <x v="2"/>
    <s v="TARIFA BANCARIA TRANSF PGTO PIX - TAR.N1049E"/>
  </r>
  <r>
    <s v="Jardins"/>
    <x v="128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20.01.07 - Tarifas Bancarias"/>
    <n v="9"/>
    <x v="128"/>
    <s v="CX"/>
    <s v="Pagamento TARIFA BANCARIA TRANSF PGTO PIX"/>
    <s v="Pagamento"/>
    <s v="TARIFA BANCARIA TRANSF PGTO PIX"/>
    <s v="TAR.N104B4"/>
    <n v="-9"/>
    <n v="0"/>
    <n v="63.72"/>
    <s v="TARIFA BANCARIA TRANSF PGTO PIX"/>
    <n v="-9"/>
    <n v="9"/>
    <n v="0"/>
    <x v="17"/>
    <x v="0"/>
    <x v="0"/>
    <x v="1"/>
    <s v="2.20.01.07 - Tarifas Bancarias"/>
    <x v="0"/>
    <x v="8"/>
    <x v="2"/>
    <s v="TARIFA BANCARIA TRANSF PGTO PIX - TAR.N104B4"/>
  </r>
  <r>
    <s v="Jardins"/>
    <x v="128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20.01.07 - Tarifas Bancarias"/>
    <n v="9"/>
    <x v="128"/>
    <s v="CX"/>
    <s v="Pagamento TARIFA BANCARIA TRANSF PGTO PIX"/>
    <s v="Pagamento"/>
    <s v="TARIFA BANCARIA TRANSF PGTO PIX"/>
    <s v="TAR.N104CA"/>
    <n v="-9"/>
    <n v="0"/>
    <n v="54.72"/>
    <s v="TARIFA BANCARIA TRANSF PGTO PIX"/>
    <n v="-9"/>
    <n v="9"/>
    <n v="0"/>
    <x v="17"/>
    <x v="0"/>
    <x v="0"/>
    <x v="1"/>
    <s v="2.20.01.07 - Tarifas Bancarias"/>
    <x v="0"/>
    <x v="8"/>
    <x v="2"/>
    <s v="TARIFA BANCARIA TRANSF PGTO PIX - TAR.N104CA"/>
  </r>
  <r>
    <s v="Jardins"/>
    <x v="128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20.01.07 - Tarifas Bancarias"/>
    <n v="9"/>
    <x v="128"/>
    <s v="CX"/>
    <s v="Pagamento TARIFA BANCARIA TRANSF PGTO PIX"/>
    <s v="Pagamento"/>
    <s v="TARIFA BANCARIA TRANSF PGTO PIX"/>
    <s v="TAR.N104E0"/>
    <n v="-9"/>
    <n v="0"/>
    <n v="45.72"/>
    <s v="TARIFA BANCARIA TRANSF PGTO PIX"/>
    <n v="-9"/>
    <n v="9"/>
    <n v="0"/>
    <x v="17"/>
    <x v="0"/>
    <x v="0"/>
    <x v="1"/>
    <s v="2.20.01.07 - Tarifas Bancarias"/>
    <x v="0"/>
    <x v="8"/>
    <x v="2"/>
    <s v="TARIFA BANCARIA TRANSF PGTO PIX - TAR.N104E0"/>
  </r>
  <r>
    <s v="Jardins"/>
    <x v="128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20.01.07 - Tarifas Bancarias"/>
    <n v="9"/>
    <x v="128"/>
    <s v="CX"/>
    <s v="Pagamento TARIFA BANCARIA TRANSF PGTO PIX"/>
    <s v="Pagamento"/>
    <s v="TARIFA BANCARIA TRANSF PGTO PIX"/>
    <s v="TAR.N104F6"/>
    <n v="-9"/>
    <n v="0"/>
    <n v="36.72"/>
    <s v="TARIFA BANCARIA TRANSF PGTO PIX"/>
    <n v="-9"/>
    <n v="9"/>
    <n v="0"/>
    <x v="17"/>
    <x v="0"/>
    <x v="0"/>
    <x v="1"/>
    <s v="2.20.01.07 - Tarifas Bancarias"/>
    <x v="0"/>
    <x v="8"/>
    <x v="2"/>
    <s v="TARIFA BANCARIA TRANSF PGTO PIX - TAR.N104F6"/>
  </r>
  <r>
    <s v="Jardins"/>
    <x v="128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20.01.07 - Tarifas Bancarias"/>
    <n v="9"/>
    <x v="128"/>
    <s v="CX"/>
    <s v="Pagamento TARIFA BANCARIA TRANSF PGTO PIX"/>
    <s v="Pagamento"/>
    <s v="TARIFA BANCARIA TRANSF PGTO PIX"/>
    <s v="TAR.N1050C"/>
    <n v="-9"/>
    <n v="0"/>
    <n v="27.72"/>
    <s v="TARIFA BANCARIA TRANSF PGTO PIX"/>
    <n v="-9"/>
    <n v="9"/>
    <n v="0"/>
    <x v="17"/>
    <x v="0"/>
    <x v="0"/>
    <x v="1"/>
    <s v="2.20.01.07 - Tarifas Bancarias"/>
    <x v="0"/>
    <x v="8"/>
    <x v="2"/>
    <s v="TARIFA BANCARIA TRANSF PGTO PIX - TAR.N1050C"/>
  </r>
  <r>
    <s v="Jardins"/>
    <x v="128"/>
    <s v="Itaú"/>
    <x v="3"/>
    <s v="sim"/>
    <s v="2 - SPE's"/>
    <s v="01/07/2024 até 31/07/2024"/>
    <s v="23 - NETCORP CONSOLACAO INCORPORACAO E EMPREENDIMENTO IMOBILIARIO SPE LTDA"/>
    <s v="51562-2 - CONSOLACAO ITAU"/>
    <n v="118626.12"/>
    <s v="23 - CONSOLAÇÃO"/>
    <s v="2.14.02.02 - Construção Stand"/>
    <n v="20000"/>
    <x v="128"/>
    <s v="CP"/>
    <s v="Pagamento ZINALDO TAVARES SOARES 31194697852"/>
    <s v="Pagamento"/>
    <s v="ZINALDO TAVARES SOARES 31194697852"/>
    <s v="NFSE.000053"/>
    <n v="-20000"/>
    <n v="0"/>
    <n v="98626.12"/>
    <s v="ZINALDO TAVARES SOARES 31194697852"/>
    <n v="-20000"/>
    <n v="20000"/>
    <n v="0"/>
    <x v="17"/>
    <x v="0"/>
    <x v="0"/>
    <x v="1"/>
    <s v="2.14.02.02 - Construção Stand"/>
    <x v="0"/>
    <x v="20"/>
    <x v="6"/>
    <s v="ZINALDO TAVARES SOARES 31194697852 - NFSE.000053"/>
  </r>
  <r>
    <s v="Jardins"/>
    <x v="129"/>
    <s v="Bradesco"/>
    <x v="1"/>
    <s v="sim"/>
    <s v="2 - SPE's"/>
    <s v="01/07/2024 até 31/07/2024"/>
    <s v="16 - NETCORP JARDINS INCORPORACAO E EMPREENDIMENTO IMOBILIARIO SPE LTDA"/>
    <s v="6222-7 - NETCORP JARDINS"/>
    <n v="134011.34"/>
    <s v="Sem Classificação"/>
    <s v="Sem Classificação"/>
    <s v="Sem Classificação"/>
    <x v="129"/>
    <s v="CX"/>
    <s v="Resgate de Aplicação RESGATE INVEST FACIL"/>
    <e v="#N/A"/>
    <e v="#N/A"/>
    <s v="RESG.N10590"/>
    <n v="0"/>
    <n v="45"/>
    <n v="72.72"/>
    <e v="#N/A"/>
    <n v="45"/>
    <n v="45"/>
    <n v="0"/>
    <x v="17"/>
    <x v="0"/>
    <x v="0"/>
    <x v="1"/>
    <s v="Sem Classificação"/>
    <x v="0"/>
    <x v="15"/>
    <x v="9"/>
    <e v="#N/A"/>
  </r>
  <r>
    <s v="Jardins"/>
    <x v="129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20.01.07 - Tarifas Bancarias"/>
    <n v="9"/>
    <x v="129"/>
    <s v="CX"/>
    <s v="Pagamento TARIFA BANCARIA TRANSF PGTO PIX"/>
    <s v="Pagamento"/>
    <s v="TARIFA BANCARIA TRANSF PGTO PIX"/>
    <s v="TAR.N105A4"/>
    <n v="-9"/>
    <n v="0"/>
    <n v="63.72"/>
    <s v="TARIFA BANCARIA TRANSF PGTO PIX"/>
    <n v="-9"/>
    <n v="9"/>
    <n v="0"/>
    <x v="17"/>
    <x v="0"/>
    <x v="0"/>
    <x v="1"/>
    <s v="2.20.01.07 - Tarifas Bancarias"/>
    <x v="0"/>
    <x v="8"/>
    <x v="2"/>
    <s v="TARIFA BANCARIA TRANSF PGTO PIX - TAR.N105A4"/>
  </r>
  <r>
    <s v="Jardins"/>
    <x v="129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20.01.07 - Tarifas Bancarias"/>
    <n v="9"/>
    <x v="129"/>
    <s v="CX"/>
    <s v="Pagamento TARIFA BANCARIA TRANSF PGTO PIX"/>
    <s v="Pagamento"/>
    <s v="TARIFA BANCARIA TRANSF PGTO PIX"/>
    <s v="TAR.N105BA"/>
    <n v="-9"/>
    <n v="0"/>
    <n v="54.72"/>
    <s v="TARIFA BANCARIA TRANSF PGTO PIX"/>
    <n v="-9"/>
    <n v="9"/>
    <n v="0"/>
    <x v="17"/>
    <x v="0"/>
    <x v="0"/>
    <x v="1"/>
    <s v="2.20.01.07 - Tarifas Bancarias"/>
    <x v="0"/>
    <x v="8"/>
    <x v="2"/>
    <s v="TARIFA BANCARIA TRANSF PGTO PIX - TAR.N105BA"/>
  </r>
  <r>
    <s v="Jardins"/>
    <x v="129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20.01.07 - Tarifas Bancarias"/>
    <n v="9"/>
    <x v="129"/>
    <s v="CX"/>
    <s v="Pagamento TARIFA BANCARIA TRANSF PGTO PIX"/>
    <s v="Pagamento"/>
    <s v="TARIFA BANCARIA TRANSF PGTO PIX"/>
    <s v="TAR.N105D0"/>
    <n v="-9"/>
    <n v="0"/>
    <n v="45.72"/>
    <s v="TARIFA BANCARIA TRANSF PGTO PIX"/>
    <n v="-9"/>
    <n v="9"/>
    <n v="0"/>
    <x v="17"/>
    <x v="0"/>
    <x v="0"/>
    <x v="1"/>
    <s v="2.20.01.07 - Tarifas Bancarias"/>
    <x v="0"/>
    <x v="8"/>
    <x v="2"/>
    <s v="TARIFA BANCARIA TRANSF PGTO PIX - TAR.N105D0"/>
  </r>
  <r>
    <s v="Jardins"/>
    <x v="129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20.01.07 - Tarifas Bancarias"/>
    <n v="9"/>
    <x v="129"/>
    <s v="CX"/>
    <s v="Pagamento TARIFA BANCARIA TRANSF PGTO PIX"/>
    <s v="Pagamento"/>
    <s v="TARIFA BANCARIA TRANSF PGTO PIX"/>
    <s v="TAR.N105E6"/>
    <n v="-9"/>
    <n v="0"/>
    <n v="36.72"/>
    <s v="TARIFA BANCARIA TRANSF PGTO PIX"/>
    <n v="-9"/>
    <n v="9"/>
    <n v="0"/>
    <x v="17"/>
    <x v="0"/>
    <x v="0"/>
    <x v="1"/>
    <s v="2.20.01.07 - Tarifas Bancarias"/>
    <x v="0"/>
    <x v="8"/>
    <x v="2"/>
    <s v="TARIFA BANCARIA TRANSF PGTO PIX - TAR.N105E6"/>
  </r>
  <r>
    <s v="Jardins"/>
    <x v="129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20.01.07 - Tarifas Bancarias"/>
    <n v="9"/>
    <x v="129"/>
    <s v="CX"/>
    <s v="Pagamento TARIFA BANCARIA TRANSF PGTO PIX"/>
    <s v="Pagamento"/>
    <s v="TARIFA BANCARIA TRANSF PGTO PIX"/>
    <s v="TAR.N105FC"/>
    <n v="-9"/>
    <n v="0"/>
    <n v="27.72"/>
    <s v="TARIFA BANCARIA TRANSF PGTO PIX"/>
    <n v="-9"/>
    <n v="9"/>
    <n v="0"/>
    <x v="17"/>
    <x v="0"/>
    <x v="0"/>
    <x v="1"/>
    <s v="2.20.01.07 - Tarifas Bancarias"/>
    <x v="0"/>
    <x v="8"/>
    <x v="2"/>
    <s v="TARIFA BANCARIA TRANSF PGTO PIX - TAR.N105FC"/>
  </r>
  <r>
    <s v="Jardins"/>
    <x v="130"/>
    <s v="Bradesco"/>
    <x v="1"/>
    <s v="sim"/>
    <s v="2 - SPE's"/>
    <s v="01/07/2024 até 31/07/2024"/>
    <s v="16 - NETCORP JARDINS INCORPORACAO E EMPREENDIMENTO IMOBILIARIO SPE LTDA"/>
    <s v="6222-7 - NETCORP JARDINS"/>
    <n v="134011.34"/>
    <s v="Sem Classificação"/>
    <s v="Sem Classificação"/>
    <s v="Sem Classificação"/>
    <x v="130"/>
    <s v="CX"/>
    <s v="Resgate de Aplicação RESG/VENCTO CDB"/>
    <e v="#N/A"/>
    <e v="#N/A"/>
    <s v="RESG.N10612"/>
    <n v="0"/>
    <n v="120000"/>
    <n v="120027.72"/>
    <e v="#N/A"/>
    <n v="120000"/>
    <n v="120000"/>
    <n v="0"/>
    <x v="17"/>
    <x v="0"/>
    <x v="0"/>
    <x v="1"/>
    <s v="Sem Classificação"/>
    <x v="0"/>
    <x v="15"/>
    <x v="9"/>
    <e v="#N/A"/>
  </r>
  <r>
    <s v="Jardins"/>
    <x v="130"/>
    <s v="Bradesco"/>
    <x v="1"/>
    <s v="sim"/>
    <s v="2 - SPE's"/>
    <s v="01/07/2024 até 31/07/2024"/>
    <s v="16 - NETCORP JARDINS INCORPORACAO E EMPREENDIMENTO IMOBILIARIO SPE LTDA"/>
    <s v="6222-7 - NETCORP JARDINS"/>
    <n v="134011.34"/>
    <s v="Sem Classificação"/>
    <s v="Sem Classificação"/>
    <s v="Sem Classificação"/>
    <x v="130"/>
    <s v="CX"/>
    <s v="Aplicação APLIC.INVEST FACIL"/>
    <e v="#N/A"/>
    <e v="#N/A"/>
    <s v="APL.N10652"/>
    <n v="-66743.5"/>
    <n v="0"/>
    <n v="53284.22"/>
    <e v="#N/A"/>
    <n v="-66743.5"/>
    <n v="66743.5"/>
    <n v="0"/>
    <x v="17"/>
    <x v="0"/>
    <x v="0"/>
    <x v="1"/>
    <s v="Sem Classificação"/>
    <x v="0"/>
    <x v="15"/>
    <x v="9"/>
    <e v="#N/A"/>
  </r>
  <r>
    <s v="Jardins"/>
    <x v="130"/>
    <s v="Bradesco"/>
    <x v="1"/>
    <s v="sim"/>
    <s v="2 - SPE's"/>
    <s v="01/07/2024 até 31/07/2024"/>
    <s v="16 - NETCORP JARDINS INCORPORACAO E EMPREENDIMENTO IMOBILIARIO SPE LTDA"/>
    <s v="6222-7 - NETCORP JARDINS"/>
    <n v="134011.34"/>
    <s v="Sem Classificação"/>
    <s v="Sem Classificação"/>
    <s v="Sem Classificação"/>
    <x v="130"/>
    <s v="CP"/>
    <s v="Pagamento PALOSA INDUSTRIA E COMERCIO"/>
    <s v="Pagamento"/>
    <s v="PALOSA INDUSTRIA E COMERCIO"/>
    <s v="FAT.000989"/>
    <n v="-9540"/>
    <n v="0"/>
    <n v="43744.22"/>
    <s v="PALOSA INDUSTRIA E COMERCIO"/>
    <n v="-9540"/>
    <n v="9540"/>
    <n v="0"/>
    <x v="17"/>
    <x v="0"/>
    <x v="0"/>
    <x v="1"/>
    <s v="Sem Classificação"/>
    <x v="0"/>
    <x v="10"/>
    <x v="1"/>
    <s v="PALOSA INDUSTRIA E COMERCIO - FAT.000989"/>
  </r>
  <r>
    <s v="Jardins"/>
    <x v="130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18.01.02 - Gastos Jurídicos Diversos"/>
    <n v="20000"/>
    <x v="130"/>
    <s v="CP"/>
    <s v="Pagamento M.C SILVA SOCIEDADE INDIVIDUAL DE ADVOCACIA."/>
    <s v="Pagamento"/>
    <s v="M.C SILVA SOCIEDADE INDIVIDUAL DE ADVOCACIA."/>
    <s v="NFSE.000467"/>
    <n v="-20000"/>
    <n v="0"/>
    <n v="23744.22"/>
    <s v="M.C SILVA SOCIEDADE INDIVIDUAL DE ADVOCACIA."/>
    <n v="-20000"/>
    <n v="20000"/>
    <n v="0"/>
    <x v="17"/>
    <x v="0"/>
    <x v="0"/>
    <x v="1"/>
    <s v="2.18.01.02 - Gastos Jurídicos Diversos"/>
    <x v="0"/>
    <x v="0"/>
    <x v="0"/>
    <s v="M.C SILVA SOCIEDADE INDIVIDUAL DE ADVOCACIA. - NFSE.000467"/>
  </r>
  <r>
    <s v="Jardins"/>
    <x v="130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12.02.01 - Projeto"/>
    <n v="10000"/>
    <x v="130"/>
    <s v="CP"/>
    <s v="Pagamento APARECIDO ULISSES ARAUJO DE AMORIM"/>
    <s v="Pagamento"/>
    <s v="APARECIDO ULISSES ARAUJO DE AMORIM"/>
    <s v="NFSE.000135"/>
    <n v="-10000"/>
    <n v="0"/>
    <n v="13744.22"/>
    <s v="APARECIDO ULISSES ARAUJO DE AMORIM"/>
    <n v="-10000"/>
    <n v="10000"/>
    <n v="0"/>
    <x v="17"/>
    <x v="0"/>
    <x v="0"/>
    <x v="1"/>
    <s v="2.12.02.01 - Projeto"/>
    <x v="0"/>
    <x v="10"/>
    <x v="1"/>
    <s v="APARECIDO ULISSES ARAUJO DE AMORIM - NFSE.000135"/>
  </r>
  <r>
    <s v="Jardins"/>
    <x v="130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14.01.03 - Agência/Coordenação Offline"/>
    <n v="10000"/>
    <x v="130"/>
    <s v="CP"/>
    <s v="Pagamento PLANET APP DESENVOLVIMENTO E SERVICOS S/S LTDA."/>
    <s v="Pagamento"/>
    <s v="PLANET APP DESENVOLVIMENTO E SERVICOS S/S LTDA."/>
    <s v="NFSE.000209"/>
    <n v="-10000"/>
    <n v="0"/>
    <n v="3744.22"/>
    <s v="PLANET APP DESENVOLVIMENTO E SERVICOS S/S LTDA."/>
    <n v="-10000"/>
    <n v="10000"/>
    <n v="0"/>
    <x v="17"/>
    <x v="0"/>
    <x v="0"/>
    <x v="1"/>
    <s v="2.14.01.03 - Agência/Coordenação Offline"/>
    <x v="0"/>
    <x v="11"/>
    <x v="6"/>
    <s v="PLANET APP DESENVOLVIMENTO E SERVICOS S/S LTDA. - NFSE.000209"/>
  </r>
  <r>
    <s v="Jardins"/>
    <x v="130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14.02.03 - Decoração Stand"/>
    <n v="3716.49"/>
    <x v="130"/>
    <s v="CP"/>
    <s v="Pagamento LUMINI SOLUCOES EM ILUMINACAO LTDA"/>
    <s v="Pagamento"/>
    <s v="LUMINI SOLUCOES EM ILUMINACAO LTDA"/>
    <s v="FAT.157778"/>
    <n v="-3716.49"/>
    <n v="0"/>
    <n v="27.73"/>
    <s v="LUMINI SOLUCOES EM ILUMINACAO LTDA"/>
    <n v="-3716.49"/>
    <n v="3716.49"/>
    <n v="0"/>
    <x v="17"/>
    <x v="0"/>
    <x v="0"/>
    <x v="1"/>
    <s v="2.14.02.03 - Decoração Stand"/>
    <x v="0"/>
    <x v="20"/>
    <x v="6"/>
    <s v="LUMINI SOLUCOES EM ILUMINACAO LTDA - FAT.157778"/>
  </r>
  <r>
    <s v="Jardins"/>
    <x v="130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05.01.07 - Multas, Juros e Correções por Atraso no Pagamento"/>
    <n v="0.01"/>
    <x v="130"/>
    <s v="CP"/>
    <s v="Pagto multa LUMINI SOLUCOES EM ILUMINACAO LTDA"/>
    <s v="Pagto multa"/>
    <s v="LUMINI SOLUCOES EM ILUMINACAO LTDA"/>
    <s v="FAT.157778"/>
    <n v="-0.01"/>
    <n v="0"/>
    <n v="27.72"/>
    <s v="LUMINI SOLUCOES EM ILUMINACAO LTDA"/>
    <n v="-0.01"/>
    <n v="0.01"/>
    <n v="0"/>
    <x v="17"/>
    <x v="0"/>
    <x v="0"/>
    <x v="1"/>
    <s v="2.05.01.07 - Multas, Juros e Correções por Atraso no Pagamento"/>
    <x v="0"/>
    <x v="20"/>
    <x v="6"/>
    <s v="LUMINI SOLUCOES EM ILUMINACAO LTDA - FAT.157778"/>
  </r>
  <r>
    <s v="Jardins"/>
    <x v="131"/>
    <s v="Bradesco"/>
    <x v="1"/>
    <s v="sim"/>
    <s v="2 - SPE's"/>
    <s v="01/07/2024 até 31/07/2024"/>
    <s v="16 - NETCORP JARDINS INCORPORACAO E EMPREENDIMENTO IMOBILIARIO SPE LTDA"/>
    <s v="6222-7 - NETCORP JARDINS"/>
    <n v="134011.34"/>
    <s v="Sem Classificação"/>
    <s v="Sem Classificação"/>
    <s v="Sem Classificação"/>
    <x v="131"/>
    <s v="CX"/>
    <s v="Resgate de Aplicação RESGATE INVEST FACIL"/>
    <e v="#N/A"/>
    <e v="#N/A"/>
    <s v="RESG.N106A8"/>
    <n v="0"/>
    <n v="46115.73"/>
    <n v="46143.45"/>
    <e v="#N/A"/>
    <n v="46115.73"/>
    <n v="46115.73"/>
    <n v="0"/>
    <x v="17"/>
    <x v="0"/>
    <x v="0"/>
    <x v="1"/>
    <s v="Sem Classificação"/>
    <x v="0"/>
    <x v="15"/>
    <x v="9"/>
    <e v="#N/A"/>
  </r>
  <r>
    <s v="Jardins"/>
    <x v="131"/>
    <s v="Bradesco"/>
    <x v="1"/>
    <s v="sim"/>
    <s v="2 - SPE's"/>
    <s v="01/07/2024 até 31/07/2024"/>
    <s v="16 - NETCORP JARDINS INCORPORACAO E EMPREENDIMENTO IMOBILIARIO SPE LTDA"/>
    <s v="6222-7 - NETCORP JARDINS"/>
    <n v="134011.34"/>
    <s v="Sem Classificação"/>
    <s v="Sem Classificação"/>
    <s v="Sem Classificação"/>
    <x v="131"/>
    <s v="CX"/>
    <s v="Resgate de Aplicação RESGATE INVEST FACIL"/>
    <e v="#N/A"/>
    <e v="#N/A"/>
    <s v="RESG.N106BC"/>
    <n v="0"/>
    <n v="25793.200000000001"/>
    <n v="71936.649999999994"/>
    <e v="#N/A"/>
    <n v="25793.200000000001"/>
    <n v="25793.200000000001"/>
    <n v="0"/>
    <x v="17"/>
    <x v="0"/>
    <x v="0"/>
    <x v="1"/>
    <s v="Sem Classificação"/>
    <x v="0"/>
    <x v="15"/>
    <x v="9"/>
    <e v="#N/A"/>
  </r>
  <r>
    <s v="Jardins"/>
    <x v="131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1.03.01.01 - Receita de Aplicações Financeiras"/>
    <n v="0.56999999999999995"/>
    <x v="131"/>
    <s v="CX"/>
    <s v="Rendimento de aplicação RENTAB.INVEST FACILCRED*"/>
    <s v="Rendimento de aplicação"/>
    <s v="RENTAB.INVEST FACILCRED*"/>
    <s v="REAP.N106D0"/>
    <n v="0"/>
    <n v="0.56999999999999995"/>
    <n v="71937.22"/>
    <s v="RENTAB.INVEST FACILCRED*"/>
    <n v="0.56999999999999995"/>
    <n v="0.56999999999999995"/>
    <n v="0"/>
    <x v="17"/>
    <x v="0"/>
    <x v="0"/>
    <x v="1"/>
    <s v="1.03.01.01 - Receita de Aplicações Financeiras"/>
    <x v="0"/>
    <x v="14"/>
    <x v="8"/>
    <s v="RENTAB.INVEST FACILCRED* - REAP.N106D0"/>
  </r>
  <r>
    <s v="Jardins"/>
    <x v="131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1.03.01.01 - Receita de Aplicações Financeiras"/>
    <n v="0.04"/>
    <x v="131"/>
    <s v="CX"/>
    <s v="Rendimento de aplicação RENTAB.INVEST FACILCRED*"/>
    <s v="Rendimento de aplicação"/>
    <s v="RENTAB.INVEST FACILCRED*"/>
    <s v="REAP.N106E4"/>
    <n v="0"/>
    <n v="0.04"/>
    <n v="71937.259999999995"/>
    <s v="RENTAB.INVEST FACILCRED*"/>
    <n v="0.04"/>
    <n v="0.04"/>
    <n v="0"/>
    <x v="17"/>
    <x v="0"/>
    <x v="0"/>
    <x v="1"/>
    <s v="1.03.01.01 - Receita de Aplicações Financeiras"/>
    <x v="0"/>
    <x v="14"/>
    <x v="8"/>
    <s v="RENTAB.INVEST FACILCRED* - REAP.N106E4"/>
  </r>
  <r>
    <s v="Jardins"/>
    <x v="131"/>
    <s v="Bradesco"/>
    <x v="1"/>
    <s v="sim"/>
    <s v="2 - SPE's"/>
    <s v="01/07/2024 até 31/07/2024"/>
    <s v="16 - NETCORP JARDINS INCORPORACAO E EMPREENDIMENTO IMOBILIARIO SPE LTDA"/>
    <s v="6222-7 - NETCORP JARDINS"/>
    <n v="134011.34"/>
    <s v="Sem Classificação"/>
    <s v="Sem Classificação"/>
    <s v="Sem Classificação"/>
    <x v="131"/>
    <s v="CP"/>
    <s v="Pagamento PROVERACO - INDUSTRIA E COMERCIO LTDA"/>
    <s v="Pagamento"/>
    <s v="PROVERACO - INDUSTRIA E COMERCIO LTDA"/>
    <s v="NF.083737"/>
    <n v="-27276"/>
    <n v="0"/>
    <n v="44661.26"/>
    <s v="PROVERACO - INDUSTRIA E COMERCIO LTDA"/>
    <n v="-27276"/>
    <n v="27276"/>
    <n v="0"/>
    <x v="17"/>
    <x v="0"/>
    <x v="0"/>
    <x v="1"/>
    <s v="Sem Classificação"/>
    <x v="0"/>
    <x v="10"/>
    <x v="1"/>
    <s v="PROVERACO - INDUSTRIA E COMERCIO LTDA - NF.083737"/>
  </r>
  <r>
    <s v="Jardins"/>
    <x v="131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14.02.04 - Operação / Manutenção"/>
    <n v="6834.41"/>
    <x v="131"/>
    <s v="CP"/>
    <s v="Pagamento THE GUARDIAN SERVIÇOS PATRIMONIAL LTDA"/>
    <s v="Pagamento"/>
    <s v="THE GUARDIAN SERVIÇOS PATRIMONIAL LTDA"/>
    <s v="NFSE.000024"/>
    <n v="-6834.41"/>
    <n v="0"/>
    <n v="37826.85"/>
    <s v="THE GUARDIAN SERVIÇOS PATRIMONIAL LTDA"/>
    <n v="-6834.41"/>
    <n v="6834.41"/>
    <n v="0"/>
    <x v="17"/>
    <x v="0"/>
    <x v="0"/>
    <x v="1"/>
    <s v="2.14.02.04 - Operação / Manutenção"/>
    <x v="0"/>
    <x v="6"/>
    <x v="0"/>
    <s v="THE GUARDIAN SERVIÇOS PATRIMONIAL LTDA - NFSE.000024"/>
  </r>
  <r>
    <s v="Jardins"/>
    <x v="131"/>
    <s v="Bradesco"/>
    <x v="1"/>
    <s v="sim"/>
    <s v="2 - SPE's"/>
    <s v="01/07/2024 até 31/07/2024"/>
    <s v="16 - NETCORP JARDINS INCORPORACAO E EMPREENDIMENTO IMOBILIARIO SPE LTDA"/>
    <s v="6222-7 - NETCORP JARDINS"/>
    <n v="134011.34"/>
    <s v="Sem Classificação"/>
    <s v="Sem Classificação"/>
    <s v="Sem Classificação"/>
    <x v="131"/>
    <s v="CP"/>
    <s v="Pagamento MINERADORA PEDRIX LTDA"/>
    <s v="Pagamento"/>
    <s v="MINERADORA PEDRIX LTDA"/>
    <s v="NF.1003693"/>
    <n v="-1542.34"/>
    <n v="0"/>
    <n v="36284.51"/>
    <s v="MINERADORA PEDRIX LTDA"/>
    <n v="-1542.34"/>
    <n v="1542.34"/>
    <n v="0"/>
    <x v="17"/>
    <x v="0"/>
    <x v="0"/>
    <x v="1"/>
    <s v="Sem Classificação"/>
    <x v="0"/>
    <x v="4"/>
    <x v="4"/>
    <s v="MINERADORA PEDRIX LTDA - NF.1003693"/>
  </r>
  <r>
    <s v="Jardins"/>
    <x v="131"/>
    <s v="Bradesco"/>
    <x v="1"/>
    <s v="sim"/>
    <s v="2 - SPE's"/>
    <s v="01/07/2024 até 31/07/2024"/>
    <s v="16 - NETCORP JARDINS INCORPORACAO E EMPREENDIMENTO IMOBILIARIO SPE LTDA"/>
    <s v="6222-7 - NETCORP JARDINS"/>
    <n v="134011.34"/>
    <s v="Sem Classificação"/>
    <s v="Sem Classificação"/>
    <s v="Sem Classificação"/>
    <x v="131"/>
    <s v="CP"/>
    <s v="Pagamento KABURE IWA COMERCIO DE TIJOLOS E ARTEFATOS RUSTICOS EIRELI"/>
    <s v="Pagamento"/>
    <s v="KABURE IWA COMERCIO DE TIJOLOS E ARTEFATOS RUSTICOS EIRELI"/>
    <s v="NF.000700"/>
    <n v="-18710"/>
    <n v="0"/>
    <n v="17574.509999999998"/>
    <s v="KABURE IWA COMERCIO DE TIJOLOS E ARTEFATOS RUSTICOS EIRELI"/>
    <n v="-18710"/>
    <n v="18710"/>
    <n v="0"/>
    <x v="17"/>
    <x v="0"/>
    <x v="0"/>
    <x v="1"/>
    <s v="Sem Classificação"/>
    <x v="0"/>
    <x v="4"/>
    <x v="4"/>
    <s v="KABURE IWA COMERCIO DE TIJOLOS E ARTEFATOS RUSTICOS EIRELI - NF.000700"/>
  </r>
  <r>
    <s v="Jardins"/>
    <x v="131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13.01.23 - Coordenação e Compatibilização"/>
    <n v="10000"/>
    <x v="131"/>
    <s v="CP"/>
    <s v="Pagamento ESTUDIO FAVO ARQUITETURA LTDA"/>
    <s v="Pagamento"/>
    <s v="ESTUDIO FAVO ARQUITETURA LTDA"/>
    <s v="NFSE.001259"/>
    <n v="-10000"/>
    <n v="0"/>
    <n v="7574.51"/>
    <s v="ESTUDIO FAVO ARQUITETURA LTDA"/>
    <n v="-10000"/>
    <n v="10000"/>
    <n v="0"/>
    <x v="17"/>
    <x v="0"/>
    <x v="0"/>
    <x v="1"/>
    <s v="2.13.01.23 - Coordenação e Compatibilização"/>
    <x v="0"/>
    <x v="10"/>
    <x v="1"/>
    <s v="ESTUDIO FAVO ARQUITETURA LTDA - NFSE.001259"/>
  </r>
  <r>
    <s v="Jardins"/>
    <x v="131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13.01.23 - Coordenação e Compatibilização"/>
    <n v="3750"/>
    <x v="131"/>
    <s v="CP"/>
    <s v="Pagamento ESTUDIO FAVO ARQUITETURA LTDA"/>
    <s v="Pagamento"/>
    <s v="ESTUDIO FAVO ARQUITETURA LTDA"/>
    <s v="NFSE.001258"/>
    <n v="-3750"/>
    <n v="0"/>
    <n v="3824.51"/>
    <s v="ESTUDIO FAVO ARQUITETURA LTDA"/>
    <n v="-3750"/>
    <n v="3750"/>
    <n v="0"/>
    <x v="17"/>
    <x v="0"/>
    <x v="0"/>
    <x v="1"/>
    <s v="2.13.01.23 - Coordenação e Compatibilização"/>
    <x v="0"/>
    <x v="10"/>
    <x v="1"/>
    <s v="ESTUDIO FAVO ARQUITETURA LTDA - NFSE.001258"/>
  </r>
  <r>
    <s v="Jardins"/>
    <x v="131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20.01.07 - Tarifas Bancarias"/>
    <n v="74.95"/>
    <x v="131"/>
    <s v="CX"/>
    <s v="Pag. tarifa conta TARIFA MANUTENCAO C/C TAR.MANUT.C/C"/>
    <s v="Pag. tarifa conta"/>
    <s v="TARIFA MANUTENCAO C/C TAR.MANUT.C/C"/>
    <s v="TAR.N10750"/>
    <n v="-74.95"/>
    <n v="0"/>
    <n v="3749.56"/>
    <s v="TARIFA MANUTENCAO C/C TAR.MANUT.C/C"/>
    <n v="-74.95"/>
    <n v="74.95"/>
    <n v="0"/>
    <x v="17"/>
    <x v="0"/>
    <x v="0"/>
    <x v="1"/>
    <s v="2.20.01.07 - Tarifas Bancarias"/>
    <x v="0"/>
    <x v="8"/>
    <x v="2"/>
    <s v="TARIFA MANUTENCAO C/C TAR.MANUT.C/C - TAR.N10750"/>
  </r>
  <r>
    <s v="Jardins"/>
    <x v="131"/>
    <s v="Bradesco"/>
    <x v="1"/>
    <s v="sim"/>
    <s v="2 - SPE's"/>
    <s v="01/07/2024 até 31/07/2024"/>
    <s v="16 - NETCORP JARDINS INCORPORACAO E EMPREENDIMENTO IMOBILIARIO SPE LTDA"/>
    <s v="6222-7 - NETCORP JARDINS"/>
    <n v="134011.34"/>
    <s v="Sem Classificação"/>
    <s v="Sem Classificação"/>
    <s v="Sem Classificação"/>
    <x v="131"/>
    <s v="CP"/>
    <s v="Pagamento PREFEITURA DA CIDADE DE SÃO PAULO - DAMSP"/>
    <s v="Pagamento"/>
    <s v="PREFEITURA DA CIDADE DE SÃO PAULO - DAMSP"/>
    <s v="DAM.CONSOLACAO 2847 A 21"/>
    <n v="-377.94"/>
    <n v="0"/>
    <n v="3371.62"/>
    <s v="PREFEITURA DA CIDADE DE SÃO PAULO - DAMSP"/>
    <n v="-377.94"/>
    <n v="377.94"/>
    <n v="0"/>
    <x v="17"/>
    <x v="0"/>
    <x v="0"/>
    <x v="1"/>
    <s v="Sem Classificação"/>
    <x v="0"/>
    <x v="18"/>
    <x v="11"/>
    <s v="PREFEITURA DA CIDADE DE SÃO PAULO - DAMSP - DAM.CONSOLACAO 2847 A 21"/>
  </r>
  <r>
    <s v="Jardins"/>
    <x v="131"/>
    <s v="Bradesco"/>
    <x v="1"/>
    <s v="sim"/>
    <s v="2 - SPE's"/>
    <s v="01/07/2024 até 31/07/2024"/>
    <s v="16 - NETCORP JARDINS INCORPORACAO E EMPREENDIMENTO IMOBILIARIO SPE LTDA"/>
    <s v="6222-7 - NETCORP JARDINS"/>
    <n v="134011.34"/>
    <s v="Sem Classificação"/>
    <s v="Sem Classificação"/>
    <s v="Sem Classificação"/>
    <x v="131"/>
    <s v="CP"/>
    <s v="Pagamento A. MOREIRA DA SILVA-TRANSPORTES EIRELI"/>
    <s v="Pagamento"/>
    <s v="A. MOREIRA DA SILVA-TRANSPORTES EIRELI"/>
    <s v="NFSE.001041"/>
    <n v="-3343.9"/>
    <n v="0"/>
    <n v="27.72"/>
    <s v="A. MOREIRA DA SILVA-TRANSPORTES EIRELI"/>
    <n v="-3343.9"/>
    <n v="3343.9"/>
    <n v="0"/>
    <x v="17"/>
    <x v="0"/>
    <x v="0"/>
    <x v="1"/>
    <s v="Sem Classificação"/>
    <x v="0"/>
    <x v="10"/>
    <x v="1"/>
    <s v="A. MOREIRA DA SILVA-TRANSPORTES EIRELI - NFSE.001041"/>
  </r>
  <r>
    <s v="Jardins"/>
    <x v="132"/>
    <s v="Bradesco"/>
    <x v="1"/>
    <s v="sim"/>
    <s v="2 - SPE's"/>
    <s v="01/07/2024 até 31/07/2024"/>
    <s v="16 - NETCORP JARDINS INCORPORACAO E EMPREENDIMENTO IMOBILIARIO SPE LTDA"/>
    <s v="6222-7 - NETCORP JARDINS"/>
    <n v="134011.34"/>
    <s v="Sem Classificação"/>
    <s v="Sem Classificação"/>
    <s v="Sem Classificação"/>
    <x v="132"/>
    <s v="CX"/>
    <s v="Resgate de Aplicação RESGATE INVEST FACIL"/>
    <e v="#N/A"/>
    <e v="#N/A"/>
    <s v="RESG.N107A8"/>
    <n v="0"/>
    <n v="14002.94"/>
    <n v="14030.66"/>
    <e v="#N/A"/>
    <n v="14002.94"/>
    <n v="14002.94"/>
    <n v="0"/>
    <x v="17"/>
    <x v="0"/>
    <x v="0"/>
    <x v="1"/>
    <s v="Sem Classificação"/>
    <x v="0"/>
    <x v="15"/>
    <x v="9"/>
    <e v="#N/A"/>
  </r>
  <r>
    <s v="Jardins"/>
    <x v="132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1.03.01.01 - Receita de Aplicações Financeiras"/>
    <n v="0.11"/>
    <x v="132"/>
    <s v="CX"/>
    <s v="Rendimento de aplicação RENTAB.INVEST FACILCRED*"/>
    <s v="Rendimento de aplicação"/>
    <s v="RENTAB.INVEST FACILCRED*"/>
    <s v="REAP.N107BC"/>
    <n v="0"/>
    <n v="0.11"/>
    <n v="14030.77"/>
    <s v="RENTAB.INVEST FACILCRED*"/>
    <n v="0.11"/>
    <n v="0.11"/>
    <n v="0"/>
    <x v="17"/>
    <x v="0"/>
    <x v="0"/>
    <x v="1"/>
    <s v="1.03.01.01 - Receita de Aplicações Financeiras"/>
    <x v="0"/>
    <x v="14"/>
    <x v="8"/>
    <s v="RENTAB.INVEST FACILCRED* - REAP.N107BC"/>
  </r>
  <r>
    <s v="Jardins"/>
    <x v="132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20.01.07 - Tarifas Bancarias"/>
    <n v="9"/>
    <x v="132"/>
    <s v="CX"/>
    <s v="Pagamento TARIFA BANCARIA TRANSF PGTO PIX"/>
    <s v="Pagamento"/>
    <s v="TARIFA BANCARIA TRANSF PGTO PIX"/>
    <s v="TAR.N107FC"/>
    <n v="-9"/>
    <n v="0"/>
    <n v="14021.77"/>
    <s v="TARIFA BANCARIA TRANSF PGTO PIX"/>
    <n v="-9"/>
    <n v="9"/>
    <n v="0"/>
    <x v="17"/>
    <x v="0"/>
    <x v="0"/>
    <x v="1"/>
    <s v="2.20.01.07 - Tarifas Bancarias"/>
    <x v="0"/>
    <x v="8"/>
    <x v="2"/>
    <s v="TARIFA BANCARIA TRANSF PGTO PIX - TAR.N107FC"/>
  </r>
  <r>
    <s v="Jardins"/>
    <x v="132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20.01.07 - Tarifas Bancarias"/>
    <n v="9"/>
    <x v="132"/>
    <s v="CX"/>
    <s v="Pagamento TARIFA BANCARIA TRANSF PGTO PIX"/>
    <s v="Pagamento"/>
    <s v="TARIFA BANCARIA TRANSF PGTO PIX"/>
    <s v="TAR.N10812"/>
    <n v="-9"/>
    <n v="0"/>
    <n v="14012.77"/>
    <s v="TARIFA BANCARIA TRANSF PGTO PIX"/>
    <n v="-9"/>
    <n v="9"/>
    <n v="0"/>
    <x v="17"/>
    <x v="0"/>
    <x v="0"/>
    <x v="1"/>
    <s v="2.20.01.07 - Tarifas Bancarias"/>
    <x v="0"/>
    <x v="8"/>
    <x v="2"/>
    <s v="TARIFA BANCARIA TRANSF PGTO PIX - TAR.N10812"/>
  </r>
  <r>
    <s v="Jardins"/>
    <x v="132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20.01.07 - Tarifas Bancarias"/>
    <n v="9"/>
    <x v="132"/>
    <s v="CX"/>
    <s v="Pagamento TARIFA BANCARIA TRANSF PGTO PIX"/>
    <s v="Pagamento"/>
    <s v="TARIFA BANCARIA TRANSF PGTO PIX"/>
    <s v="TAR.N10828"/>
    <n v="-9"/>
    <n v="0"/>
    <n v="14003.77"/>
    <s v="TARIFA BANCARIA TRANSF PGTO PIX"/>
    <n v="-9"/>
    <n v="9"/>
    <n v="0"/>
    <x v="17"/>
    <x v="0"/>
    <x v="0"/>
    <x v="1"/>
    <s v="2.20.01.07 - Tarifas Bancarias"/>
    <x v="0"/>
    <x v="8"/>
    <x v="2"/>
    <s v="TARIFA BANCARIA TRANSF PGTO PIX - TAR.N10828"/>
  </r>
  <r>
    <s v="Jardins"/>
    <x v="132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16.01.03 - Despesas Diversas"/>
    <n v="216.23"/>
    <x v="132"/>
    <s v="CP"/>
    <s v="Pagamento PREFEITURA DA CIDADE DE SÃO PAULO - DAMSP"/>
    <s v="Pagamento"/>
    <s v="PREFEITURA DA CIDADE DE SÃO PAULO - DAMSP"/>
    <s v="DAM.TFE 2024"/>
    <n v="-216.23"/>
    <n v="0"/>
    <n v="13787.54"/>
    <s v="PREFEITURA DA CIDADE DE SÃO PAULO - DAMSP"/>
    <n v="-216.23"/>
    <n v="216.23"/>
    <n v="0"/>
    <x v="17"/>
    <x v="0"/>
    <x v="0"/>
    <x v="1"/>
    <s v="2.16.01.03 - Despesas Diversas"/>
    <x v="0"/>
    <x v="6"/>
    <x v="0"/>
    <s v="PREFEITURA DA CIDADE DE SÃO PAULO - DAMSP - DAM.TFE 2024"/>
  </r>
  <r>
    <s v="Jardins"/>
    <x v="132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13.02.07 - Taxas Municipalidades"/>
    <n v="571.69000000000005"/>
    <x v="132"/>
    <s v="CP"/>
    <s v="Pagamento PREFEITURA DA CIDADE DE SÃO PAULO - DAMSP"/>
    <s v="Pagamento"/>
    <s v="PREFEITURA DA CIDADE DE SÃO PAULO - DAMSP"/>
    <s v="DAM.747394472379"/>
    <n v="-571.69000000000005"/>
    <n v="0"/>
    <n v="13215.85"/>
    <s v="PREFEITURA DA CIDADE DE SÃO PAULO - DAMSP"/>
    <n v="-571.69000000000005"/>
    <n v="571.69000000000005"/>
    <n v="0"/>
    <x v="17"/>
    <x v="0"/>
    <x v="0"/>
    <x v="1"/>
    <s v="2.13.02.07 - Taxas Municipalidades"/>
    <x v="0"/>
    <x v="1"/>
    <x v="1"/>
    <s v="PREFEITURA DA CIDADE DE SÃO PAULO - DAMSP - DAM.747394472379"/>
  </r>
  <r>
    <s v="Jardins"/>
    <x v="132"/>
    <s v="Bradesco"/>
    <x v="1"/>
    <s v="sim"/>
    <s v="2 - SPE's"/>
    <s v="01/07/2024 até 31/07/2024"/>
    <s v="16 - NETCORP JARDINS INCORPORACAO E EMPREENDIMENTO IMOBILIARIO SPE LTDA"/>
    <s v="6222-7 - NETCORP JARDINS"/>
    <n v="134011.34"/>
    <s v="Sem Classificação"/>
    <s v="Sem Classificação"/>
    <s v="Sem Classificação"/>
    <x v="132"/>
    <s v="CP"/>
    <s v="Pagamento PREFEITURA DA CIDADE DE SÃO PAULO - DAMSP"/>
    <s v="Pagamento"/>
    <s v="PREFEITURA DA CIDADE DE SÃO PAULO - DAMSP"/>
    <s v="DAM.CONSOLACAO 2847 A 12"/>
    <n v="-391.67"/>
    <n v="0"/>
    <n v="12824.18"/>
    <s v="PREFEITURA DA CIDADE DE SÃO PAULO - DAMSP"/>
    <n v="-391.67"/>
    <n v="391.67"/>
    <n v="0"/>
    <x v="17"/>
    <x v="0"/>
    <x v="0"/>
    <x v="1"/>
    <s v="Sem Classificação"/>
    <x v="0"/>
    <x v="18"/>
    <x v="11"/>
    <s v="PREFEITURA DA CIDADE DE SÃO PAULO - DAMSP - DAM.CONSOLACAO 2847 A 12"/>
  </r>
  <r>
    <s v="Jardins"/>
    <x v="132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13.02.08 - Taxas Cartórios"/>
    <n v="603.74"/>
    <x v="132"/>
    <s v="CP"/>
    <s v="Pagamento ANGELO MONTALBANO"/>
    <s v="Pagamento"/>
    <s v="ANGELO MONTALBANO"/>
    <s v="REC.100724"/>
    <n v="-603.74"/>
    <n v="0"/>
    <n v="12220.44"/>
    <s v="ANGELO MONTALBANO"/>
    <n v="-603.74"/>
    <n v="603.74"/>
    <n v="0"/>
    <x v="17"/>
    <x v="0"/>
    <x v="0"/>
    <x v="1"/>
    <s v="2.13.02.08 - Taxas Cartórios"/>
    <x v="0"/>
    <x v="10"/>
    <x v="1"/>
    <s v="ANGELO MONTALBANO - REC.100724"/>
  </r>
  <r>
    <s v="Jardins"/>
    <x v="132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14.01.04 - Agência/Coordenação Online"/>
    <n v="6800"/>
    <x v="132"/>
    <s v="CP"/>
    <s v="Pagamento V. FANTINATI MARKETING E TECNOLOGIA EIRELI"/>
    <s v="Pagamento"/>
    <s v="V. FANTINATI MARKETING E TECNOLOGIA EIRELI"/>
    <s v="NFSE.000703"/>
    <n v="-6800"/>
    <n v="0"/>
    <n v="5420.44"/>
    <s v="V. FANTINATI MARKETING E TECNOLOGIA EIRELI"/>
    <n v="-6800"/>
    <n v="6800"/>
    <n v="0"/>
    <x v="17"/>
    <x v="0"/>
    <x v="0"/>
    <x v="1"/>
    <s v="2.14.01.04 - Agência/Coordenação Online"/>
    <x v="0"/>
    <x v="11"/>
    <x v="6"/>
    <s v="V. FANTINATI MARKETING E TECNOLOGIA EIRELI - NFSE.000703"/>
  </r>
  <r>
    <s v="Jardins"/>
    <x v="132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13.01.32 - SABESP"/>
    <n v="3000"/>
    <x v="132"/>
    <s v="CP"/>
    <s v="Pagamento ACQUABRASILIS MEIO AMBIENTE EIRELI"/>
    <s v="Pagamento"/>
    <s v="ACQUABRASILIS MEIO AMBIENTE EIRELI"/>
    <s v="NFSE.004953"/>
    <n v="-3000"/>
    <n v="0"/>
    <n v="2420.44"/>
    <s v="ACQUABRASILIS MEIO AMBIENTE EIRELI"/>
    <n v="-3000"/>
    <n v="3000"/>
    <n v="0"/>
    <x v="17"/>
    <x v="0"/>
    <x v="0"/>
    <x v="1"/>
    <s v="2.13.01.32 - SABESP"/>
    <x v="0"/>
    <x v="10"/>
    <x v="1"/>
    <s v="ACQUABRASILIS MEIO AMBIENTE EIRELI - NFSE.004953"/>
  </r>
  <r>
    <s v="Jardins"/>
    <x v="132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09.01.01 - (-) Retenção de IR - Terceiros"/>
    <n v="45"/>
    <x v="132"/>
    <s v="CP"/>
    <s v="Retenção impostos IR 1708 / ACQUABRASILIS MEIO AMBIENTE EIRELI"/>
    <s v="Retenção impostos"/>
    <s v="IR 1708 / ACQUABRASILIS MEIO AMBIENTE EIRELI"/>
    <s v="NFSE.004953"/>
    <n v="0"/>
    <n v="45"/>
    <n v="2465.44"/>
    <s v="ACQUABRASILIS MEIO AMBIENTE EIRELI"/>
    <n v="45"/>
    <n v="45"/>
    <n v="0"/>
    <x v="17"/>
    <x v="0"/>
    <x v="0"/>
    <x v="1"/>
    <s v="2.09.01.01 - (-) Retenção de IR - Terceiros"/>
    <x v="0"/>
    <x v="10"/>
    <x v="1"/>
    <s v="ACQUABRASILIS MEIO AMBIENTE EIRELI - NFSE.004953"/>
  </r>
  <r>
    <s v="Jardins"/>
    <x v="132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09.01.04 - (-) Retenção de PIS/Cofins/CSLL - Terceiros"/>
    <n v="139.5"/>
    <x v="132"/>
    <s v="CP"/>
    <s v="Retenção impostos CSRF / ACQUABRASILIS MEIO AMBIENTE EIRELI"/>
    <s v="Retenção impostos"/>
    <s v="CSRF / ACQUABRASILIS MEIO AMBIENTE EIRELI"/>
    <s v="NFSE.004953"/>
    <n v="0"/>
    <n v="139.5"/>
    <n v="2604.94"/>
    <s v="ACQUABRASILIS MEIO AMBIENTE EIRELI"/>
    <n v="139.5"/>
    <n v="139.5"/>
    <n v="0"/>
    <x v="17"/>
    <x v="0"/>
    <x v="0"/>
    <x v="1"/>
    <s v="2.09.01.04 - (-) Retenção de PIS/Cofins/CSLL - Terceiros"/>
    <x v="0"/>
    <x v="10"/>
    <x v="1"/>
    <s v="ACQUABRASILIS MEIO AMBIENTE EIRELI - NFSE.004953"/>
  </r>
  <r>
    <s v="Jardins"/>
    <x v="132"/>
    <s v="Bradesco"/>
    <x v="1"/>
    <s v="sim"/>
    <s v="2 - SPE's"/>
    <s v="01/07/2024 até 31/07/2024"/>
    <s v="16 - NETCORP JARDINS INCORPORACAO E EMPREENDIMENTO IMOBILIARIO SPE LTDA"/>
    <s v="6222-7 - NETCORP JARDINS"/>
    <n v="134011.34"/>
    <s v="Sem Classificação"/>
    <s v="Sem Classificação"/>
    <s v="Sem Classificação"/>
    <x v="132"/>
    <s v="CP"/>
    <s v="Pagamento PREFEITURA DA CIDADE DE SÃO PAULO - DAMSP"/>
    <s v="Pagamento"/>
    <s v="PREFEITURA DA CIDADE DE SÃO PAULO - DAMSP"/>
    <s v="DAM.AL ITU, 1476"/>
    <n v="-2577.2199999999998"/>
    <n v="0"/>
    <n v="27.72"/>
    <s v="PREFEITURA DA CIDADE DE SÃO PAULO - DAMSP"/>
    <n v="-2577.2199999999998"/>
    <n v="2577.2199999999998"/>
    <n v="0"/>
    <x v="17"/>
    <x v="0"/>
    <x v="0"/>
    <x v="1"/>
    <s v="Sem Classificação"/>
    <x v="0"/>
    <x v="18"/>
    <x v="11"/>
    <s v="PREFEITURA DA CIDADE DE SÃO PAULO - DAMSP - DAM.AL ITU, 1476"/>
  </r>
  <r>
    <s v="Jardins"/>
    <x v="133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1.03.01.01 - Receita de Aplicações Financeiras"/>
    <n v="1726.98"/>
    <x v="133"/>
    <s v="CX"/>
    <s v="Rendimento de aplicação RESGATE INVEST FACIL"/>
    <s v="Rendimento de aplicação"/>
    <s v="RESGATE INVEST FACIL"/>
    <s v="REAP.N108AC"/>
    <n v="0"/>
    <n v="1726.98"/>
    <n v="1754.7"/>
    <s v="RESGATE INVEST FACIL"/>
    <n v="1726.98"/>
    <n v="1726.98"/>
    <n v="0"/>
    <x v="17"/>
    <x v="0"/>
    <x v="0"/>
    <x v="1"/>
    <s v="1.03.01.01 - Receita de Aplicações Financeiras"/>
    <x v="0"/>
    <x v="15"/>
    <x v="9"/>
    <s v="RESGATE INVEST FACIL - REAP.N108AC"/>
  </r>
  <r>
    <s v="Jardins"/>
    <x v="133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1.03.01.01 - Receita de Aplicações Financeiras"/>
    <n v="0.03"/>
    <x v="133"/>
    <s v="CX"/>
    <s v="Rendimento de aplicação RENTAB.INVEST FACILCRED*"/>
    <s v="Rendimento de aplicação"/>
    <s v="RENTAB.INVEST FACILCRED*"/>
    <s v="REAP.N108C0"/>
    <n v="0"/>
    <n v="0.03"/>
    <n v="1754.73"/>
    <s v="RENTAB.INVEST FACILCRED*"/>
    <n v="0.03"/>
    <n v="0.03"/>
    <n v="0"/>
    <x v="17"/>
    <x v="0"/>
    <x v="0"/>
    <x v="1"/>
    <s v="1.03.01.01 - Receita de Aplicações Financeiras"/>
    <x v="0"/>
    <x v="14"/>
    <x v="8"/>
    <s v="RENTAB.INVEST FACILCRED* - REAP.N108C0"/>
  </r>
  <r>
    <s v="Jardins"/>
    <x v="133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20.01.07 - Tarifas Bancarias"/>
    <n v="9"/>
    <x v="133"/>
    <s v="CX"/>
    <s v="Pagamento TARIFA BANCARIA TRANSF PGTO PIX"/>
    <s v="Pagamento"/>
    <s v="TARIFA BANCARIA TRANSF PGTO PIX"/>
    <s v="TAR.N108D4"/>
    <n v="-9"/>
    <n v="0"/>
    <n v="1745.73"/>
    <s v="TARIFA BANCARIA TRANSF PGTO PIX"/>
    <n v="-9"/>
    <n v="9"/>
    <n v="0"/>
    <x v="17"/>
    <x v="0"/>
    <x v="0"/>
    <x v="1"/>
    <s v="2.20.01.07 - Tarifas Bancarias"/>
    <x v="0"/>
    <x v="8"/>
    <x v="2"/>
    <s v="TARIFA BANCARIA TRANSF PGTO PIX - TAR.N108D4"/>
  </r>
  <r>
    <s v="Jardins"/>
    <x v="133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20.01.07 - Tarifas Bancarias"/>
    <n v="9"/>
    <x v="133"/>
    <s v="CX"/>
    <s v="Pagamento TARIFA BANCARIA TRANSF PGTO PIX"/>
    <s v="Pagamento"/>
    <s v="TARIFA BANCARIA TRANSF PGTO PIX"/>
    <s v="TAR.N108EA"/>
    <n v="-9"/>
    <n v="0"/>
    <n v="1736.73"/>
    <s v="TARIFA BANCARIA TRANSF PGTO PIX"/>
    <n v="-9"/>
    <n v="9"/>
    <n v="0"/>
    <x v="17"/>
    <x v="0"/>
    <x v="0"/>
    <x v="1"/>
    <s v="2.20.01.07 - Tarifas Bancarias"/>
    <x v="0"/>
    <x v="8"/>
    <x v="2"/>
    <s v="TARIFA BANCARIA TRANSF PGTO PIX - TAR.N108EA"/>
  </r>
  <r>
    <s v="Jardins"/>
    <x v="133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20.01.07 - Tarifas Bancarias"/>
    <n v="9"/>
    <x v="133"/>
    <s v="CX"/>
    <s v="Pagamento TARIFA BANCARIA TRANSF PGTO PIX"/>
    <s v="Pagamento"/>
    <s v="TARIFA BANCARIA TRANSF PGTO PIX"/>
    <s v="TAR.N10900"/>
    <n v="-9"/>
    <n v="0"/>
    <n v="1727.73"/>
    <s v="TARIFA BANCARIA TRANSF PGTO PIX"/>
    <n v="-9"/>
    <n v="9"/>
    <n v="0"/>
    <x v="17"/>
    <x v="0"/>
    <x v="0"/>
    <x v="1"/>
    <s v="2.20.01.07 - Tarifas Bancarias"/>
    <x v="0"/>
    <x v="8"/>
    <x v="2"/>
    <s v="TARIFA BANCARIA TRANSF PGTO PIX - TAR.N10900"/>
  </r>
  <r>
    <s v="Jardins"/>
    <x v="133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14.01.20 - Ajuda corretores"/>
    <n v="1700"/>
    <x v="133"/>
    <s v="CP"/>
    <s v="Pagamento ALEX S CAMPELO M IMOVEIS"/>
    <s v="Pagamento"/>
    <s v="ALEX S CAMPELO M IMOVEIS"/>
    <s v="REC.1607"/>
    <n v="-1700"/>
    <n v="0"/>
    <n v="27.73"/>
    <s v="ALEX S CAMPELO M IMOVEIS"/>
    <n v="-1700"/>
    <n v="1700"/>
    <n v="0"/>
    <x v="17"/>
    <x v="0"/>
    <x v="0"/>
    <x v="1"/>
    <s v="2.14.01.20 - Ajuda corretores"/>
    <x v="0"/>
    <x v="20"/>
    <x v="6"/>
    <s v="ALEX S CAMPELO M IMOVEIS - REC.1607"/>
  </r>
  <r>
    <s v="Jardins"/>
    <x v="134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14.02.02 - Construção Stand"/>
    <n v="6800"/>
    <x v="134"/>
    <s v="CP"/>
    <s v="Pagamento PEDRO EIJI SASAKI"/>
    <s v="Pagamento"/>
    <s v="PEDRO EIJI SASAKI"/>
    <s v="REC.120724"/>
    <n v="-6800"/>
    <n v="0"/>
    <n v="-6772.27"/>
    <s v="PEDRO EIJI SASAKI"/>
    <n v="-6800"/>
    <n v="6800"/>
    <n v="0"/>
    <x v="17"/>
    <x v="0"/>
    <x v="0"/>
    <x v="1"/>
    <s v="2.14.02.02 - Construção Stand"/>
    <x v="0"/>
    <x v="20"/>
    <x v="6"/>
    <s v="PEDRO EIJI SASAKI - REC.120724"/>
  </r>
  <r>
    <s v="Jardins"/>
    <x v="134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14.01.05 - Meeting"/>
    <n v="5000"/>
    <x v="134"/>
    <s v="CP"/>
    <s v="Pagamento HENRIQUE PADILHA SANTOS 80554369087"/>
    <s v="Pagamento"/>
    <s v="HENRIQUE PADILHA SANTOS 80554369087"/>
    <s v="NFSE.000064"/>
    <n v="-5000"/>
    <n v="0"/>
    <n v="-11772.27"/>
    <s v="HENRIQUE PADILHA SANTOS 80554369087"/>
    <n v="-5000"/>
    <n v="5000"/>
    <n v="0"/>
    <x v="17"/>
    <x v="0"/>
    <x v="0"/>
    <x v="1"/>
    <s v="2.14.01.05 - Meeting"/>
    <x v="0"/>
    <x v="20"/>
    <x v="6"/>
    <s v="HENRIQUE PADILHA SANTOS 80554369087 - NFSE.000064"/>
  </r>
  <r>
    <s v="Jardins"/>
    <x v="134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14.02.02 - Construção Stand"/>
    <n v="5550"/>
    <x v="134"/>
    <s v="CP"/>
    <s v="Pagamento ELETRICA VERLY SERVICOS E COMERCIO DE MATERIAIS ELETRICOS LTDA"/>
    <s v="Pagamento"/>
    <s v="ELETRICA VERLY SERVICOS E COMERCIO DE MATERIAIS ELETRICOS LTDA"/>
    <s v="NFSE.004006"/>
    <n v="-5550"/>
    <n v="0"/>
    <n v="-17322.27"/>
    <s v="ELETRICA VERLY SERVICOS E COMERCIO DE MATERIAIS ELETRICOS LTDA"/>
    <n v="-5550"/>
    <n v="5550"/>
    <n v="0"/>
    <x v="17"/>
    <x v="0"/>
    <x v="0"/>
    <x v="1"/>
    <s v="2.14.02.02 - Construção Stand"/>
    <x v="0"/>
    <x v="20"/>
    <x v="6"/>
    <s v="ELETRICA VERLY SERVICOS E COMERCIO DE MATERIAIS ELETRICOS LTDA - NFSE.004006"/>
  </r>
  <r>
    <s v="Jardins"/>
    <x v="134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09.01.02 - (-) Retenção de INSS - Terceiros"/>
    <n v="610.5"/>
    <x v="134"/>
    <s v="CP"/>
    <s v="Retenção impostos INSS 2631 / ELETRICA VERLY SERVICOS E COMERCIO DE MATERIAIS ELETRICOS LTDA"/>
    <s v="Retenção impostos"/>
    <s v="INSS 2631 / ELETRICA VERLY SERVICOS E COMERCIO DE MATERIAIS ELETRICOS LTDA"/>
    <s v="NFSE.004006"/>
    <n v="0"/>
    <n v="610.5"/>
    <n v="-16711.77"/>
    <s v="ELETRICA VERLY SERVICOS E COMERCIO DE MATERIAIS ELETRICOS LTDA"/>
    <n v="610.5"/>
    <n v="610.5"/>
    <n v="0"/>
    <x v="17"/>
    <x v="0"/>
    <x v="0"/>
    <x v="1"/>
    <s v="2.09.01.02 - (-) Retenção de INSS - Terceiros"/>
    <x v="0"/>
    <x v="20"/>
    <x v="6"/>
    <s v="ELETRICA VERLY SERVICOS E COMERCIO DE MATERIAIS ELETRICOS LTDA - NFSE.004006"/>
  </r>
  <r>
    <s v="Jardins"/>
    <x v="134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14.02.02 - Construção Stand"/>
    <n v="12950"/>
    <x v="134"/>
    <s v="CP"/>
    <s v="Pagamento ELETRICA VERLY SERVICOS E COMERCIO DE MATERIAIS ELETRICOS LTDA"/>
    <s v="Pagamento"/>
    <s v="ELETRICA VERLY SERVICOS E COMERCIO DE MATERIAIS ELETRICOS LTDA"/>
    <s v="NFSE.001666"/>
    <n v="-12950"/>
    <n v="0"/>
    <n v="-29661.77"/>
    <s v="ELETRICA VERLY SERVICOS E COMERCIO DE MATERIAIS ELETRICOS LTDA"/>
    <n v="-12950"/>
    <n v="12950"/>
    <n v="0"/>
    <x v="17"/>
    <x v="0"/>
    <x v="0"/>
    <x v="1"/>
    <s v="2.14.02.02 - Construção Stand"/>
    <x v="0"/>
    <x v="20"/>
    <x v="6"/>
    <s v="ELETRICA VERLY SERVICOS E COMERCIO DE MATERIAIS ELETRICOS LTDA - NFSE.001666"/>
  </r>
  <r>
    <s v="Jardins"/>
    <x v="134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13.01.29 - Plotagem"/>
    <n v="294.7"/>
    <x v="134"/>
    <s v="CP"/>
    <s v="Pagamento DAVINCI BUREAU DE IMPRESSOES LTDA"/>
    <s v="Pagamento"/>
    <s v="DAVINCI BUREAU DE IMPRESSOES LTDA"/>
    <s v="NFSE.091134"/>
    <n v="-294.7"/>
    <n v="0"/>
    <n v="-29956.47"/>
    <s v="DAVINCI BUREAU DE IMPRESSOES LTDA"/>
    <n v="-294.7"/>
    <n v="294.7"/>
    <n v="0"/>
    <x v="17"/>
    <x v="0"/>
    <x v="0"/>
    <x v="1"/>
    <s v="2.13.01.29 - Plotagem"/>
    <x v="0"/>
    <x v="10"/>
    <x v="1"/>
    <s v="DAVINCI BUREAU DE IMPRESSOES LTDA - NFSE.091134"/>
  </r>
  <r>
    <s v="Jardins"/>
    <x v="134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13.01.18 - Paisagismo"/>
    <n v="102500"/>
    <x v="134"/>
    <s v="CP"/>
    <s v="Pagamento PAISAGISMO E COMERCIO DE PLANTAS ORNAMENTAIS ALEX HANAZAKI LTDA"/>
    <s v="Pagamento"/>
    <s v="PAISAGISMO E COMERCIO DE PLANTAS ORNAMENTAIS ALEX HANAZAKI LTDA"/>
    <s v="NFSE.3563"/>
    <n v="-102500"/>
    <n v="0"/>
    <n v="-132456.47"/>
    <s v="PAISAGISMO E COMERCIO DE PLANTAS ORNAMENTAIS ALEX HANAZAKI LTDA"/>
    <n v="-102500"/>
    <n v="102500"/>
    <n v="0"/>
    <x v="17"/>
    <x v="0"/>
    <x v="0"/>
    <x v="1"/>
    <s v="2.13.01.18 - Paisagismo"/>
    <x v="0"/>
    <x v="10"/>
    <x v="1"/>
    <s v="PAISAGISMO E COMERCIO DE PLANTAS ORNAMENTAIS ALEX HANAZAKI LTDA - NFSE.3563"/>
  </r>
  <r>
    <s v="Jardins"/>
    <x v="134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09.01.01 - (-) Retenção de IR - Terceiros"/>
    <n v="1537.5"/>
    <x v="134"/>
    <s v="CP"/>
    <s v="Retenção impostos IR 1708 / PAISAGISMO E COMERCIO DE PLANTAS ORNAMENTAIS ALEX HANAZAKI LTDA"/>
    <s v="Retenção impostos"/>
    <s v="IR 1708 / PAISAGISMO E COMERCIO DE PLANTAS ORNAMENTAIS ALEX HANAZAKI LTDA"/>
    <s v="NFSE.3563"/>
    <n v="0"/>
    <n v="1537.5"/>
    <n v="-130918.97"/>
    <s v="PAISAGISMO E COMERCIO DE PLANTAS ORNAMENTAIS ALEX HANAZAKI LTDA"/>
    <n v="1537.5"/>
    <n v="1537.5"/>
    <n v="0"/>
    <x v="17"/>
    <x v="0"/>
    <x v="0"/>
    <x v="1"/>
    <s v="2.09.01.01 - (-) Retenção de IR - Terceiros"/>
    <x v="0"/>
    <x v="10"/>
    <x v="1"/>
    <s v="PAISAGISMO E COMERCIO DE PLANTAS ORNAMENTAIS ALEX HANAZAKI LTDA - NFSE.3563"/>
  </r>
  <r>
    <s v="Jardins"/>
    <x v="134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09.01.04 - (-) Retenção de PIS/Cofins/CSLL - Terceiros"/>
    <n v="4766.25"/>
    <x v="134"/>
    <s v="CP"/>
    <s v="Retenção impostos CSRF / PAISAGISMO E COMERCIO DE PLANTAS ORNAMENTAIS ALEX HANAZAKI LTDA"/>
    <s v="Retenção impostos"/>
    <s v="CSRF / PAISAGISMO E COMERCIO DE PLANTAS ORNAMENTAIS ALEX HANAZAKI LTDA"/>
    <s v="NFSE.3563"/>
    <n v="0"/>
    <n v="4766.25"/>
    <n v="-126152.72"/>
    <s v="PAISAGISMO E COMERCIO DE PLANTAS ORNAMENTAIS ALEX HANAZAKI LTDA"/>
    <n v="4766.25"/>
    <n v="4766.25"/>
    <n v="0"/>
    <x v="17"/>
    <x v="0"/>
    <x v="0"/>
    <x v="1"/>
    <s v="2.09.01.04 - (-) Retenção de PIS/Cofins/CSLL - Terceiros"/>
    <x v="0"/>
    <x v="10"/>
    <x v="1"/>
    <s v="PAISAGISMO E COMERCIO DE PLANTAS ORNAMENTAIS ALEX HANAZAKI LTDA - NFSE.3563"/>
  </r>
  <r>
    <s v="Jardins"/>
    <x v="134"/>
    <s v="Bradesco"/>
    <x v="1"/>
    <s v="sim"/>
    <s v="2 - SPE's"/>
    <s v="01/07/2024 até 31/07/2024"/>
    <s v="16 - NETCORP JARDINS INCORPORACAO E EMPREENDIMENTO IMOBILIARIO SPE LTDA"/>
    <s v="6222-7 - NETCORP JARDINS"/>
    <n v="134011.34"/>
    <s v="Sem Classificação"/>
    <s v="Sem Classificação"/>
    <s v="Sem Classificação"/>
    <x v="134"/>
    <s v="CP"/>
    <s v="Pagamento MANEXT PROMOCOES E EVENTOS COMERCIAIS LTDA"/>
    <s v="Pagamento"/>
    <s v="MANEXT PROMOCOES E EVENTOS COMERCIAIS LTDA"/>
    <s v="NFSE.000044"/>
    <n v="-18000"/>
    <n v="0"/>
    <n v="-144152.72"/>
    <s v="MANEXT PROMOCOES E EVENTOS COMERCIAIS LTDA"/>
    <n v="-18000"/>
    <n v="18000"/>
    <n v="0"/>
    <x v="17"/>
    <x v="0"/>
    <x v="0"/>
    <x v="1"/>
    <s v="Sem Classificação"/>
    <x v="0"/>
    <x v="11"/>
    <x v="6"/>
    <s v="MANEXT PROMOCOES E EVENTOS COMERCIAIS LTDA - NFSE.000044"/>
  </r>
  <r>
    <s v="Jardins"/>
    <x v="134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14.02.02 - Construção Stand"/>
    <n v="100000"/>
    <x v="134"/>
    <s v="CP"/>
    <s v="Pagamento HSN CONSTRUTORA E INCORPORADORA LTDA."/>
    <s v="Pagamento"/>
    <s v="HSN CONSTRUTORA E INCORPORADORA LTDA."/>
    <s v="NFSE.000673"/>
    <n v="-100000"/>
    <n v="0"/>
    <n v="-244152.72"/>
    <s v="HSN CONSTRUTORA E INCORPORADORA LTDA."/>
    <n v="-100000"/>
    <n v="100000"/>
    <n v="0"/>
    <x v="17"/>
    <x v="0"/>
    <x v="0"/>
    <x v="1"/>
    <s v="2.14.02.02 - Construção Stand"/>
    <x v="0"/>
    <x v="20"/>
    <x v="6"/>
    <s v="HSN CONSTRUTORA E INCORPORADORA LTDA. - NFSE.000673"/>
  </r>
  <r>
    <s v="Jardins"/>
    <x v="134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09.01.01 - (-) Retenção de IR - Terceiros"/>
    <n v="1500"/>
    <x v="134"/>
    <s v="CP"/>
    <s v="Retenção impostos IR 1708 / HSN CONSTRUTORA E INCORPORADORA LTDA."/>
    <s v="Retenção impostos"/>
    <s v="IR 1708 / HSN CONSTRUTORA E INCORPORADORA LTDA."/>
    <s v="NFSE.000673"/>
    <n v="0"/>
    <n v="1500"/>
    <n v="-242652.72"/>
    <s v="HSN CONSTRUTORA E INCORPORADORA LTDA."/>
    <n v="1500"/>
    <n v="1500"/>
    <n v="0"/>
    <x v="17"/>
    <x v="0"/>
    <x v="0"/>
    <x v="1"/>
    <s v="2.09.01.01 - (-) Retenção de IR - Terceiros"/>
    <x v="0"/>
    <x v="20"/>
    <x v="6"/>
    <s v="HSN CONSTRUTORA E INCORPORADORA LTDA. - NFSE.000673"/>
  </r>
  <r>
    <s v="Jardins"/>
    <x v="134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09.01.04 - (-) Retenção de PIS/Cofins/CSLL - Terceiros"/>
    <n v="4650"/>
    <x v="134"/>
    <s v="CP"/>
    <s v="Retenção impostos CSRF / HSN CONSTRUTORA E INCORPORADORA LTDA."/>
    <s v="Retenção impostos"/>
    <s v="CSRF / HSN CONSTRUTORA E INCORPORADORA LTDA."/>
    <s v="NFSE.000673"/>
    <n v="0"/>
    <n v="4650"/>
    <n v="-238002.72"/>
    <s v="HSN CONSTRUTORA E INCORPORADORA LTDA."/>
    <n v="4650"/>
    <n v="4650"/>
    <n v="0"/>
    <x v="17"/>
    <x v="0"/>
    <x v="0"/>
    <x v="1"/>
    <s v="2.09.01.04 - (-) Retenção de PIS/Cofins/CSLL - Terceiros"/>
    <x v="0"/>
    <x v="20"/>
    <x v="6"/>
    <s v="HSN CONSTRUTORA E INCORPORADORA LTDA. - NFSE.000673"/>
  </r>
  <r>
    <s v="Jardins"/>
    <x v="134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14.02.02 - Construção Stand"/>
    <n v="60000"/>
    <x v="134"/>
    <s v="CP"/>
    <s v="Pagamento JUAREZ CASTRO OLIVEIRA-GESSO"/>
    <s v="Pagamento"/>
    <s v="JUAREZ CASTRO OLIVEIRA-GESSO"/>
    <s v="NFSE.000453"/>
    <n v="-60000"/>
    <n v="0"/>
    <n v="-298002.71999999997"/>
    <s v="JUAREZ CASTRO OLIVEIRA-GESSO"/>
    <n v="-60000"/>
    <n v="60000"/>
    <n v="0"/>
    <x v="17"/>
    <x v="0"/>
    <x v="0"/>
    <x v="1"/>
    <s v="2.14.02.02 - Construção Stand"/>
    <x v="0"/>
    <x v="20"/>
    <x v="6"/>
    <s v="JUAREZ CASTRO OLIVEIRA-GESSO - NFSE.000453"/>
  </r>
  <r>
    <s v="Jardins"/>
    <x v="134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14.02.02 - Construção Stand"/>
    <n v="12000"/>
    <x v="134"/>
    <s v="CP"/>
    <s v="Pagamento STAR CLIMA AR CONDICIONADO E REFRIGERACAO LTDA"/>
    <s v="Pagamento"/>
    <s v="STAR CLIMA AR CONDICIONADO E REFRIGERACAO LTDA"/>
    <s v="NFSE.000148"/>
    <n v="-12000"/>
    <n v="0"/>
    <n v="-310002.71999999997"/>
    <s v="STAR CLIMA AR CONDICIONADO E REFRIGERACAO LTDA"/>
    <n v="-12000"/>
    <n v="12000"/>
    <n v="0"/>
    <x v="17"/>
    <x v="0"/>
    <x v="0"/>
    <x v="1"/>
    <s v="2.14.02.02 - Construção Stand"/>
    <x v="0"/>
    <x v="20"/>
    <x v="6"/>
    <s v="STAR CLIMA AR CONDICIONADO E REFRIGERACAO LTDA - NFSE.000148"/>
  </r>
  <r>
    <s v="Jardins"/>
    <x v="134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14.01.10 - Produção de material Comunicação Visual Terreno/PD"/>
    <n v="80"/>
    <x v="134"/>
    <s v="CP"/>
    <s v="Pagamento SELECT COLOR - ARTES GRAFICAS LTDA"/>
    <s v="Pagamento"/>
    <s v="SELECT COLOR - ARTES GRAFICAS LTDA"/>
    <s v="NFSE.0017904"/>
    <n v="-80"/>
    <n v="0"/>
    <n v="-310082.71999999997"/>
    <s v="SELECT COLOR - ARTES GRAFICAS LTDA"/>
    <n v="-80"/>
    <n v="80"/>
    <n v="0"/>
    <x v="17"/>
    <x v="0"/>
    <x v="0"/>
    <x v="1"/>
    <s v="2.14.01.10 - Produção de material Comunicação Visual Terreno/PD"/>
    <x v="0"/>
    <x v="11"/>
    <x v="6"/>
    <s v="SELECT COLOR - ARTES GRAFICAS LTDA - NFSE.0017904"/>
  </r>
  <r>
    <s v="Jardins"/>
    <x v="134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13.01.26 - Projeto dos Decorados"/>
    <n v="87000"/>
    <x v="134"/>
    <s v="CP"/>
    <s v="Pagamento FERNANDA MARQUES ARQUITETO ASSOCIADOS LTDA."/>
    <s v="Pagamento"/>
    <s v="FERNANDA MARQUES ARQUITETO ASSOCIADOS LTDA."/>
    <s v="NFSE.003899"/>
    <n v="-87000"/>
    <n v="0"/>
    <n v="-397082.72"/>
    <s v="FERNANDA MARQUES ARQUITETO ASSOCIADOS LTDA."/>
    <n v="-87000"/>
    <n v="87000"/>
    <n v="0"/>
    <x v="17"/>
    <x v="0"/>
    <x v="0"/>
    <x v="1"/>
    <s v="2.13.01.26 - Projeto dos Decorados"/>
    <x v="0"/>
    <x v="20"/>
    <x v="6"/>
    <s v="FERNANDA MARQUES ARQUITETO ASSOCIADOS LTDA. - NFSE.003899"/>
  </r>
  <r>
    <s v="Jardins"/>
    <x v="134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09.01.01 - (-) Retenção de IR - Terceiros"/>
    <n v="1305"/>
    <x v="134"/>
    <s v="CP"/>
    <s v="Retenção impostos IR 1708 / FERNANDA MARQUES ARQUITETO ASSOCIADOS LTDA."/>
    <s v="Retenção impostos"/>
    <s v="IR 1708 / FERNANDA MARQUES ARQUITETO ASSOCIADOS LTDA."/>
    <s v="NFSE.003899"/>
    <n v="0"/>
    <n v="1305"/>
    <n v="-395777.72"/>
    <s v="FERNANDA MARQUES ARQUITETO ASSOCIADOS LTDA."/>
    <n v="1305"/>
    <n v="1305"/>
    <n v="0"/>
    <x v="17"/>
    <x v="0"/>
    <x v="0"/>
    <x v="1"/>
    <s v="2.09.01.01 - (-) Retenção de IR - Terceiros"/>
    <x v="0"/>
    <x v="20"/>
    <x v="6"/>
    <s v="FERNANDA MARQUES ARQUITETO ASSOCIADOS LTDA. - NFSE.003899"/>
  </r>
  <r>
    <s v="Jardins"/>
    <x v="134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09.01.04 - (-) Retenção de PIS/Cofins/CSLL - Terceiros"/>
    <n v="4045.5"/>
    <x v="134"/>
    <s v="CP"/>
    <s v="Retenção impostos CSRF / FERNANDA MARQUES ARQUITETO ASSOCIADOS LTDA."/>
    <s v="Retenção impostos"/>
    <s v="CSRF / FERNANDA MARQUES ARQUITETO ASSOCIADOS LTDA."/>
    <s v="NFSE.003899"/>
    <n v="0"/>
    <n v="4045.5"/>
    <n v="-391732.22"/>
    <s v="FERNANDA MARQUES ARQUITETO ASSOCIADOS LTDA."/>
    <n v="4045.5"/>
    <n v="4045.5"/>
    <n v="0"/>
    <x v="17"/>
    <x v="0"/>
    <x v="0"/>
    <x v="1"/>
    <s v="2.09.01.04 - (-) Retenção de PIS/Cofins/CSLL - Terceiros"/>
    <x v="0"/>
    <x v="20"/>
    <x v="6"/>
    <s v="FERNANDA MARQUES ARQUITETO ASSOCIADOS LTDA. - NFSE.003899"/>
  </r>
  <r>
    <s v="Jardins"/>
    <x v="134"/>
    <s v="Bradesco"/>
    <x v="1"/>
    <s v="sim"/>
    <s v="2 - SPE's"/>
    <s v="01/07/2024 até 31/07/2024"/>
    <s v="16 - NETCORP JARDINS INCORPORACAO E EMPREENDIMENTO IMOBILIARIO SPE LTDA"/>
    <s v="6222-7 - NETCORP JARDINS"/>
    <n v="134011.34"/>
    <s v="16 - JARDINS"/>
    <s v="2.13.01.16 - Instalações"/>
    <n v="4000"/>
    <x v="134"/>
    <s v="CP"/>
    <s v="Pagamento ACQUA LINEA PROJETOS E CONSULTORIA LTDA"/>
    <s v="Pagamento"/>
    <s v="ACQUA LINEA PROJETOS E CONSULTORIA LTDA"/>
    <s v="NFSE.001475"/>
    <n v="-4000"/>
    <n v="0"/>
    <n v="-395732.22"/>
    <s v="ACQUA LINEA PROJETOS E CONSULTORIA LTDA"/>
    <n v="-4000"/>
    <n v="4000"/>
    <n v="0"/>
    <x v="17"/>
    <x v="0"/>
    <x v="0"/>
    <x v="1"/>
    <s v="2.13.01.16 - Instalações"/>
    <x v="0"/>
    <x v="10"/>
    <x v="1"/>
    <s v="ACQUA LINEA PROJETOS E CONSULTORIA LTDA - NFSE.001475"/>
  </r>
  <r>
    <s v="Jardins"/>
    <x v="134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14.01.05 - Meeting"/>
    <n v="4000"/>
    <x v="134"/>
    <s v="CP"/>
    <s v="Pagamento CAPELLA PRODUÇÕES E EVENTOS"/>
    <s v="Pagamento"/>
    <s v="CAPELLA PRODUÇÕES E EVENTOS"/>
    <s v="NFSE.000053"/>
    <n v="-4000"/>
    <n v="0"/>
    <n v="-399732.22"/>
    <s v="CAPELLA PRODUÇÕES E EVENTOS"/>
    <n v="-4000"/>
    <n v="4000"/>
    <n v="0"/>
    <x v="17"/>
    <x v="0"/>
    <x v="0"/>
    <x v="1"/>
    <s v="2.14.01.05 - Meeting"/>
    <x v="0"/>
    <x v="20"/>
    <x v="6"/>
    <s v="CAPELLA PRODUÇÕES E EVENTOS - NFSE.000053"/>
  </r>
  <r>
    <s v="Jardins"/>
    <x v="134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14.01.05 - Meeting"/>
    <n v="21787.5"/>
    <x v="134"/>
    <s v="CP"/>
    <s v="Pagamento PERSEU COFFEE HOUSE LTDA"/>
    <s v="Pagamento"/>
    <s v="PERSEU COFFEE HOUSE LTDA"/>
    <s v="NF.000325"/>
    <n v="-21787.5"/>
    <n v="0"/>
    <n v="-421519.72"/>
    <s v="PERSEU COFFEE HOUSE LTDA"/>
    <n v="-21787.5"/>
    <n v="21787.5"/>
    <n v="0"/>
    <x v="17"/>
    <x v="0"/>
    <x v="0"/>
    <x v="1"/>
    <s v="2.14.01.05 - Meeting"/>
    <x v="0"/>
    <x v="20"/>
    <x v="6"/>
    <s v="PERSEU COFFEE HOUSE LTDA - NF.000325"/>
  </r>
  <r>
    <s v="Jardins"/>
    <x v="134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14.01.24 - Despesas Diversas MKT 3"/>
    <n v="17500"/>
    <x v="134"/>
    <s v="CP"/>
    <s v="Pagamento A.C.S SERVICOS ADMINISTRATIVOS LTDA"/>
    <s v="Pagamento"/>
    <s v="A.C.S SERVICOS ADMINISTRATIVOS LTDA"/>
    <s v="NFSE.000031"/>
    <n v="-17500"/>
    <n v="0"/>
    <n v="-439019.72"/>
    <s v="A.C.S SERVICOS ADMINISTRATIVOS LTDA"/>
    <n v="-17500"/>
    <n v="17500"/>
    <n v="0"/>
    <x v="17"/>
    <x v="0"/>
    <x v="0"/>
    <x v="1"/>
    <s v="2.14.01.24 - Despesas Diversas MKT 3"/>
    <x v="0"/>
    <x v="11"/>
    <x v="6"/>
    <s v="A.C.S SERVICOS ADMINISTRATIVOS LTDA - NFSE.000031"/>
  </r>
  <r>
    <s v="Jardins"/>
    <x v="134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14.02.01 - Projeto Stand"/>
    <n v="10000"/>
    <x v="134"/>
    <s v="CP"/>
    <s v="Pagamento LC DESIGN DE INTERIORES LTDA"/>
    <s v="Pagamento"/>
    <s v="LC DESIGN DE INTERIORES LTDA"/>
    <s v="NFSE.000008"/>
    <n v="-10000"/>
    <n v="0"/>
    <n v="-449019.72"/>
    <s v="LC DESIGN DE INTERIORES LTDA"/>
    <n v="-10000"/>
    <n v="10000"/>
    <n v="0"/>
    <x v="17"/>
    <x v="0"/>
    <x v="0"/>
    <x v="1"/>
    <s v="2.14.02.01 - Projeto Stand"/>
    <x v="0"/>
    <x v="20"/>
    <x v="6"/>
    <s v="LC DESIGN DE INTERIORES LTDA - NFSE.000008"/>
  </r>
  <r>
    <s v="Jardins"/>
    <x v="134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14.01.10 - Produção de material Comunicação Visual Terreno/PD"/>
    <n v="5900"/>
    <x v="134"/>
    <s v="CP"/>
    <s v="Pagamento MANEXT PROMOCOES E EVENTOS COMERCIAIS LTDA"/>
    <s v="Pagamento"/>
    <s v="MANEXT PROMOCOES E EVENTOS COMERCIAIS LTDA"/>
    <s v="NFSE.000047"/>
    <n v="-5900"/>
    <n v="0"/>
    <n v="-454919.72"/>
    <s v="MANEXT PROMOCOES E EVENTOS COMERCIAIS LTDA"/>
    <n v="-5900"/>
    <n v="5900"/>
    <n v="0"/>
    <x v="17"/>
    <x v="0"/>
    <x v="0"/>
    <x v="1"/>
    <s v="2.14.01.10 - Produção de material Comunicação Visual Terreno/PD"/>
    <x v="0"/>
    <x v="11"/>
    <x v="6"/>
    <s v="MANEXT PROMOCOES E EVENTOS COMERCIAIS LTDA - NFSE.000047"/>
  </r>
  <r>
    <s v="Jardins"/>
    <x v="134"/>
    <s v="Bradesco"/>
    <x v="1"/>
    <s v="sim"/>
    <s v="2 - SPE's"/>
    <s v="01/07/2024 até 31/07/2024"/>
    <s v="16 - NETCORP JARDINS INCORPORACAO E EMPREENDIMENTO IMOBILIARIO SPE LTDA"/>
    <s v="6222-7 - NETCORP JARDINS"/>
    <n v="134011.34"/>
    <s v="Sem Classificação"/>
    <s v="Sem Classificação"/>
    <s v="Sem Classificação"/>
    <x v="134"/>
    <s v="CP"/>
    <s v="Pagamento DEMOLICOM DEMOLICOES TECNICAS LTDA"/>
    <s v="Pagamento"/>
    <s v="DEMOLICOM DEMOLICOES TECNICAS LTDA"/>
    <s v="NFSE.000941"/>
    <n v="-30000"/>
    <n v="0"/>
    <n v="-484919.72"/>
    <s v="DEMOLICOM DEMOLICOES TECNICAS LTDA"/>
    <n v="-30000"/>
    <n v="30000"/>
    <n v="0"/>
    <x v="17"/>
    <x v="0"/>
    <x v="0"/>
    <x v="1"/>
    <s v="Sem Classificação"/>
    <x v="0"/>
    <x v="4"/>
    <x v="4"/>
    <s v="DEMOLICOM DEMOLICOES TECNICAS LTDA - NFSE.000941"/>
  </r>
  <r>
    <s v="Jardins"/>
    <x v="134"/>
    <s v="Bradesco"/>
    <x v="1"/>
    <s v="sim"/>
    <s v="2 - SPE's"/>
    <s v="01/07/2024 até 31/07/2024"/>
    <s v="16 - NETCORP JARDINS INCORPORACAO E EMPREENDIMENTO IMOBILIARIO SPE LTDA"/>
    <s v="6222-7 - NETCORP JARDINS"/>
    <n v="134011.34"/>
    <s v="Sem Classificação"/>
    <s v="Sem Classificação"/>
    <s v="Sem Classificação"/>
    <x v="134"/>
    <s v="CP"/>
    <s v="Pagamento DEMOLICOM DEMOLICOES TECNICAS LTDA"/>
    <s v="Pagamento"/>
    <s v="DEMOLICOM DEMOLICOES TECNICAS LTDA"/>
    <s v="FAT.000498"/>
    <n v="-170000"/>
    <n v="0"/>
    <n v="-654919.72"/>
    <s v="DEMOLICOM DEMOLICOES TECNICAS LTDA"/>
    <n v="-170000"/>
    <n v="170000"/>
    <n v="0"/>
    <x v="17"/>
    <x v="0"/>
    <x v="0"/>
    <x v="1"/>
    <s v="Sem Classificação"/>
    <x v="0"/>
    <x v="4"/>
    <x v="4"/>
    <s v="DEMOLICOM DEMOLICOES TECNICAS LTDA - FAT.000498"/>
  </r>
  <r>
    <s v="Jardins"/>
    <x v="134"/>
    <s v="Bradesco"/>
    <x v="1"/>
    <s v="sim"/>
    <s v="2 - SPE's"/>
    <s v="01/07/2024 até 31/07/2024"/>
    <s v="16 - NETCORP JARDINS INCORPORACAO E EMPREENDIMENTO IMOBILIARIO SPE LTDA"/>
    <s v="6222-7 - NETCORP JARDINS"/>
    <n v="134011.34"/>
    <s v="Sem Classificação"/>
    <s v="Sem Classificação"/>
    <s v="Sem Classificação"/>
    <x v="134"/>
    <s v="CP"/>
    <s v="Pagamento VANESSA SANTIN LAVANDOWSKI"/>
    <s v="Pagamento"/>
    <s v="VANESSA SANTIN LAVANDOWSKI"/>
    <s v="FAT.2443"/>
    <n v="-4479.9399999999996"/>
    <n v="0"/>
    <n v="-659399.66"/>
    <s v="VANESSA SANTIN LAVANDOWSKI"/>
    <n v="-4479.9399999999996"/>
    <n v="4479.9399999999996"/>
    <n v="0"/>
    <x v="17"/>
    <x v="0"/>
    <x v="0"/>
    <x v="1"/>
    <s v="Sem Classificação"/>
    <x v="0"/>
    <x v="1"/>
    <x v="1"/>
    <s v="VANESSA SANTIN LAVANDOWSKI - FAT.2443"/>
  </r>
  <r>
    <s v="Jardins"/>
    <x v="134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14.02.02 - Construção Stand"/>
    <n v="2658.95"/>
    <x v="134"/>
    <s v="CP"/>
    <s v="Pagamento COBREFLEX INDUSTRIA, DISTRIBUICAO E COMERCIO DE FIOS E CABOS EIRELI"/>
    <s v="Pagamento"/>
    <s v="COBREFLEX INDUSTRIA, DISTRIBUICAO E COMERCIO DE FIOS E CABOS EIRELI"/>
    <s v="NF.007335"/>
    <n v="-2658.95"/>
    <n v="0"/>
    <n v="-662058.61"/>
    <s v="COBREFLEX INDUSTRIA, DISTRIBUICAO E COMERCIO DE FIOS E CABOS EIRELI"/>
    <n v="-2658.95"/>
    <n v="2658.95"/>
    <n v="0"/>
    <x v="17"/>
    <x v="0"/>
    <x v="0"/>
    <x v="1"/>
    <s v="2.14.02.02 - Construção Stand"/>
    <x v="0"/>
    <x v="20"/>
    <x v="6"/>
    <s v="COBREFLEX INDUSTRIA, DISTRIBUICAO E COMERCIO DE FIOS E CABOS EIRELI - NF.007335"/>
  </r>
  <r>
    <s v="Jardins"/>
    <x v="134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14.02.02 - Construção Stand"/>
    <n v="7564"/>
    <x v="134"/>
    <s v="CP"/>
    <s v="Pagamento DRY CONSTRUCTION SOLUCOES PARA CONSTRUCAO A SECO LTDA"/>
    <s v="Pagamento"/>
    <s v="DRY CONSTRUCTION SOLUCOES PARA CONSTRUCAO A SECO LTDA"/>
    <s v="NF.007802"/>
    <n v="-7564"/>
    <n v="0"/>
    <n v="-669622.61"/>
    <s v="DRY CONSTRUCTION SOLUCOES PARA CONSTRUCAO A SECO LTDA"/>
    <n v="-7564"/>
    <n v="7564"/>
    <n v="0"/>
    <x v="17"/>
    <x v="0"/>
    <x v="0"/>
    <x v="1"/>
    <s v="2.14.02.02 - Construção Stand"/>
    <x v="0"/>
    <x v="20"/>
    <x v="6"/>
    <s v="DRY CONSTRUCTION SOLUCOES PARA CONSTRUCAO A SECO LTDA - NF.007802"/>
  </r>
  <r>
    <s v="Jardins"/>
    <x v="134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14.02.02 - Construção Stand"/>
    <n v="2812.5"/>
    <x v="134"/>
    <s v="CP"/>
    <s v="Pagamento MIXER PRIME INDUSTRIAL LTDA"/>
    <s v="Pagamento"/>
    <s v="MIXER PRIME INDUSTRIAL LTDA"/>
    <s v="FAT.001397"/>
    <n v="-2812.5"/>
    <n v="0"/>
    <n v="-672435.11"/>
    <s v="MIXER PRIME INDUSTRIAL LTDA"/>
    <n v="-2812.5"/>
    <n v="2812.5"/>
    <n v="0"/>
    <x v="17"/>
    <x v="0"/>
    <x v="0"/>
    <x v="1"/>
    <s v="2.14.02.02 - Construção Stand"/>
    <x v="0"/>
    <x v="20"/>
    <x v="6"/>
    <s v="MIXER PRIME INDUSTRIAL LTDA - FAT.001397"/>
  </r>
  <r>
    <s v="Jardins"/>
    <x v="134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14.02.02 - Construção Stand"/>
    <n v="875.1"/>
    <x v="134"/>
    <s v="CP"/>
    <s v="Pagamento TIGRE MATERIAIS E SOLUCOES PARA CONSTRUCAO LTDA."/>
    <s v="Pagamento"/>
    <s v="TIGRE MATERIAIS E SOLUCOES PARA CONSTRUCAO LTDA."/>
    <s v="NF.009460"/>
    <n v="-875.1"/>
    <n v="0"/>
    <n v="-673310.21"/>
    <s v="TIGRE MATERIAIS E SOLUCOES PARA CONSTRUCAO LTDA."/>
    <n v="-875.1"/>
    <n v="875.1"/>
    <n v="0"/>
    <x v="17"/>
    <x v="0"/>
    <x v="0"/>
    <x v="1"/>
    <s v="2.14.02.02 - Construção Stand"/>
    <x v="0"/>
    <x v="20"/>
    <x v="6"/>
    <s v="TIGRE MATERIAIS E SOLUCOES PARA CONSTRUCAO LTDA. - NF.009460"/>
  </r>
  <r>
    <s v="Jardins"/>
    <x v="134"/>
    <s v="Bradesco"/>
    <x v="1"/>
    <s v="sim"/>
    <s v="2 - SPE's"/>
    <s v="01/07/2024 até 31/07/2024"/>
    <s v="16 - NETCORP JARDINS INCORPORACAO E EMPREENDIMENTO IMOBILIARIO SPE LTDA"/>
    <s v="6222-7 - NETCORP JARDINS"/>
    <n v="134011.34"/>
    <s v="Sem Classificação"/>
    <s v="Sem Classificação"/>
    <s v="Sem Classificação"/>
    <x v="134"/>
    <s v="CP"/>
    <s v="Pagamento ADRIANA FERNANDES COMERCIO DE MATERIAIS ELETRICOS LTDA"/>
    <s v="Pagamento"/>
    <s v="ADRIANA FERNANDES COMERCIO DE MATERIAIS ELETRICOS LTDA"/>
    <s v="NF.114952"/>
    <n v="-5500"/>
    <n v="0"/>
    <n v="-678810.21"/>
    <s v="ADRIANA FERNANDES COMERCIO DE MATERIAIS ELETRICOS LTDA"/>
    <n v="-5500"/>
    <n v="5500"/>
    <n v="0"/>
    <x v="17"/>
    <x v="0"/>
    <x v="0"/>
    <x v="1"/>
    <s v="Sem Classificação"/>
    <x v="0"/>
    <x v="10"/>
    <x v="1"/>
    <s v="ADRIANA FERNANDES COMERCIO DE MATERIAIS ELETRICOS LTDA - NF.114952"/>
  </r>
  <r>
    <s v="Jardins"/>
    <x v="134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14.02.02 - Construção Stand"/>
    <n v="1717.2"/>
    <x v="134"/>
    <s v="CP"/>
    <s v="Pagamento MINERADORA PEDRIX LTDA"/>
    <s v="Pagamento"/>
    <s v="MINERADORA PEDRIX LTDA"/>
    <s v="NF.1007603"/>
    <n v="-1717.2"/>
    <n v="0"/>
    <n v="-680527.41"/>
    <s v="MINERADORA PEDRIX LTDA"/>
    <n v="-1717.2"/>
    <n v="1717.2"/>
    <n v="0"/>
    <x v="17"/>
    <x v="0"/>
    <x v="0"/>
    <x v="1"/>
    <s v="2.14.02.02 - Construção Stand"/>
    <x v="0"/>
    <x v="20"/>
    <x v="6"/>
    <s v="MINERADORA PEDRIX LTDA - NF.1007603"/>
  </r>
  <r>
    <s v="Jardins"/>
    <x v="134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14.02.02 - Construção Stand"/>
    <n v="3300"/>
    <x v="134"/>
    <s v="CP"/>
    <s v="Pagamento DHM TRANSPORTES LTDA"/>
    <s v="Pagamento"/>
    <s v="DHM TRANSPORTES LTDA"/>
    <s v="CTE.018004"/>
    <n v="-3300"/>
    <n v="0"/>
    <n v="-683827.41"/>
    <s v="DHM TRANSPORTES LTDA"/>
    <n v="-3300"/>
    <n v="3300"/>
    <n v="0"/>
    <x v="17"/>
    <x v="0"/>
    <x v="0"/>
    <x v="1"/>
    <s v="2.14.02.02 - Construção Stand"/>
    <x v="0"/>
    <x v="20"/>
    <x v="6"/>
    <s v="DHM TRANSPORTES LTDA - CTE.018004"/>
  </r>
  <r>
    <s v="Jardins"/>
    <x v="134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14.02.02 - Construção Stand"/>
    <n v="2335"/>
    <x v="134"/>
    <s v="CP"/>
    <s v="Pagamento COMERCIO DE FERROS E METAIS SILVA RONCHETTI LTDA"/>
    <s v="Pagamento"/>
    <s v="COMERCIO DE FERROS E METAIS SILVA RONCHETTI LTDA"/>
    <s v="NF.049606"/>
    <n v="-2335"/>
    <n v="0"/>
    <n v="-686162.41"/>
    <s v="COMERCIO DE FERROS E METAIS SILVA RONCHETTI LTDA"/>
    <n v="-2335"/>
    <n v="2335"/>
    <n v="0"/>
    <x v="17"/>
    <x v="0"/>
    <x v="0"/>
    <x v="1"/>
    <s v="2.14.02.02 - Construção Stand"/>
    <x v="0"/>
    <x v="20"/>
    <x v="6"/>
    <s v="COMERCIO DE FERROS E METAIS SILVA RONCHETTI LTDA - NF.049606"/>
  </r>
  <r>
    <s v="Jardins"/>
    <x v="134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14.02.02 - Construção Stand"/>
    <n v="1210"/>
    <x v="134"/>
    <s v="CP"/>
    <s v="Pagamento COMERCIO DE FERROS E METAIS SILVA RONCHETTI LTDA"/>
    <s v="Pagamento"/>
    <s v="COMERCIO DE FERROS E METAIS SILVA RONCHETTI LTDA"/>
    <s v="NF.049626"/>
    <n v="-1210"/>
    <n v="0"/>
    <n v="-687372.41"/>
    <s v="COMERCIO DE FERROS E METAIS SILVA RONCHETTI LTDA"/>
    <n v="-1210"/>
    <n v="1210"/>
    <n v="0"/>
    <x v="17"/>
    <x v="0"/>
    <x v="0"/>
    <x v="1"/>
    <s v="2.14.02.02 - Construção Stand"/>
    <x v="0"/>
    <x v="20"/>
    <x v="6"/>
    <s v="COMERCIO DE FERROS E METAIS SILVA RONCHETTI LTDA - NF.049626"/>
  </r>
  <r>
    <s v="Jardins"/>
    <x v="134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14.02.02 - Construção Stand"/>
    <n v="12000"/>
    <x v="134"/>
    <s v="CP"/>
    <s v="Pagamento ADRIANA FERNANDES COMERCIO DE MATERIAIS ELETRICOS LTDA"/>
    <s v="Pagamento"/>
    <s v="ADRIANA FERNANDES COMERCIO DE MATERIAIS ELETRICOS LTDA"/>
    <s v="NF.115178"/>
    <n v="-12000"/>
    <n v="0"/>
    <n v="-699372.41"/>
    <s v="ADRIANA FERNANDES COMERCIO DE MATERIAIS ELETRICOS LTDA"/>
    <n v="-12000"/>
    <n v="12000"/>
    <n v="0"/>
    <x v="17"/>
    <x v="0"/>
    <x v="0"/>
    <x v="1"/>
    <s v="2.14.02.02 - Construção Stand"/>
    <x v="0"/>
    <x v="20"/>
    <x v="6"/>
    <s v="ADRIANA FERNANDES COMERCIO DE MATERIAIS ELETRICOS LTDA - NF.115178"/>
  </r>
  <r>
    <s v="Jardins"/>
    <x v="134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14.02.02 - Construção Stand"/>
    <n v="1610.37"/>
    <x v="134"/>
    <s v="CP"/>
    <s v="Pagamento ATLANTA MATERIAS PARA CONSTRUCAO LTDA."/>
    <s v="Pagamento"/>
    <s v="ATLANTA MATERIAS PARA CONSTRUCAO LTDA."/>
    <s v="NF.585068"/>
    <n v="-1610.37"/>
    <n v="0"/>
    <n v="-700982.78"/>
    <s v="ATLANTA MATERIAS PARA CONSTRUCAO LTDA."/>
    <n v="-1610.37"/>
    <n v="1610.37"/>
    <n v="0"/>
    <x v="17"/>
    <x v="0"/>
    <x v="0"/>
    <x v="1"/>
    <s v="2.14.02.02 - Construção Stand"/>
    <x v="0"/>
    <x v="20"/>
    <x v="6"/>
    <s v="ATLANTA MATERIAS PARA CONSTRUCAO LTDA. - NF.585068"/>
  </r>
  <r>
    <s v="Jardins"/>
    <x v="134"/>
    <s v="Bradesco"/>
    <x v="1"/>
    <s v="sim"/>
    <s v="2 - SPE's"/>
    <s v="01/07/2024 até 31/07/2024"/>
    <s v="16 - NETCORP JARDINS INCORPORACAO E EMPREENDIMENTO IMOBILIARIO SPE LTDA"/>
    <s v="6222-7 - NETCORP JARDINS"/>
    <n v="134011.34"/>
    <s v="Sem Classificação"/>
    <s v="Sem Classificação"/>
    <s v="Sem Classificação"/>
    <x v="134"/>
    <s v="CP"/>
    <s v="Pagamento REWALD ENGENHARIA LTDA"/>
    <s v="Pagamento"/>
    <s v="REWALD ENGENHARIA LTDA"/>
    <s v="NFSE.003857"/>
    <n v="-22379.74"/>
    <n v="0"/>
    <n v="-723362.52"/>
    <s v="REWALD ENGENHARIA LTDA"/>
    <n v="-22379.74"/>
    <n v="22379.74"/>
    <n v="0"/>
    <x v="17"/>
    <x v="0"/>
    <x v="0"/>
    <x v="1"/>
    <s v="Sem Classificação"/>
    <x v="0"/>
    <x v="10"/>
    <x v="1"/>
    <s v="REWALD ENGENHARIA LTDA - NFSE.003857"/>
  </r>
  <r>
    <s v="Jardins"/>
    <x v="134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14.02.02 - Construção Stand"/>
    <n v="58030.73"/>
    <x v="134"/>
    <s v="CP"/>
    <s v="Pagamento DRY CONSTRUCTION SOLUCOES PARA CONSTRUCAO A SECO LTDA"/>
    <s v="Pagamento"/>
    <s v="DRY CONSTRUCTION SOLUCOES PARA CONSTRUCAO A SECO LTDA"/>
    <s v="NF.003624"/>
    <n v="-58030.73"/>
    <n v="0"/>
    <n v="-781393.25"/>
    <s v="DRY CONSTRUCTION SOLUCOES PARA CONSTRUCAO A SECO LTDA"/>
    <n v="-58030.73"/>
    <n v="58030.73"/>
    <n v="0"/>
    <x v="17"/>
    <x v="0"/>
    <x v="0"/>
    <x v="1"/>
    <s v="2.14.02.02 - Construção Stand"/>
    <x v="0"/>
    <x v="20"/>
    <x v="6"/>
    <s v="DRY CONSTRUCTION SOLUCOES PARA CONSTRUCAO A SECO LTDA - NF.003624"/>
  </r>
  <r>
    <s v="Jardins"/>
    <x v="134"/>
    <s v="Bradesco"/>
    <x v="1"/>
    <s v="sim"/>
    <s v="2 - SPE's"/>
    <s v="01/07/2024 até 31/07/2024"/>
    <s v="16 - NETCORP JARDINS INCORPORACAO E EMPREENDIMENTO IMOBILIARIO SPE LTDA"/>
    <s v="6222-7 - NETCORP JARDINS"/>
    <n v="134011.34"/>
    <s v="Sem Classificação"/>
    <s v="Sem Classificação"/>
    <s v="Sem Classificação"/>
    <x v="134"/>
    <s v="CP"/>
    <s v="Pagamento CORTESIA SERVICOS DE CONCRETAGEM LTDA."/>
    <s v="Pagamento"/>
    <s v="CORTESIA SERVICOS DE CONCRETAGEM LTDA."/>
    <s v="NFSE.078486"/>
    <n v="-23850"/>
    <n v="0"/>
    <n v="-805243.25"/>
    <s v="CORTESIA SERVICOS DE CONCRETAGEM LTDA."/>
    <n v="-23850"/>
    <n v="23850"/>
    <n v="0"/>
    <x v="17"/>
    <x v="0"/>
    <x v="0"/>
    <x v="1"/>
    <s v="Sem Classificação"/>
    <x v="0"/>
    <x v="4"/>
    <x v="4"/>
    <s v="CORTESIA SERVICOS DE CONCRETAGEM LTDA. - NFSE.078486"/>
  </r>
  <r>
    <s v="Jardins"/>
    <x v="134"/>
    <s v="Bradesco"/>
    <x v="1"/>
    <s v="sim"/>
    <s v="2 - SPE's"/>
    <s v="01/07/2024 até 31/07/2024"/>
    <s v="16 - NETCORP JARDINS INCORPORACAO E EMPREENDIMENTO IMOBILIARIO SPE LTDA"/>
    <s v="6222-7 - NETCORP JARDINS"/>
    <n v="134011.34"/>
    <s v="Sem Classificação"/>
    <s v="Sem Classificação"/>
    <s v="Sem Classificação"/>
    <x v="134"/>
    <s v="CX"/>
    <s v="Resgate de Aplicação RESG/VENCTO CDB"/>
    <e v="#N/A"/>
    <e v="#N/A"/>
    <s v="RESG.N1092C"/>
    <n v="0"/>
    <n v="880000"/>
    <n v="74756.75"/>
    <e v="#N/A"/>
    <n v="880000"/>
    <n v="880000"/>
    <n v="0"/>
    <x v="17"/>
    <x v="0"/>
    <x v="0"/>
    <x v="1"/>
    <s v="Sem Classificação"/>
    <x v="0"/>
    <x v="15"/>
    <x v="9"/>
    <e v="#N/A"/>
  </r>
  <r>
    <s v="Jardins"/>
    <x v="134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20.01.07 - Tarifas Bancarias"/>
    <n v="7.8"/>
    <x v="134"/>
    <s v="CX"/>
    <s v="Pagamento TAR CC REAL TIME PAGFOR"/>
    <s v="Pagamento"/>
    <s v="TAR CC REAL TIME PAGFOR"/>
    <s v="TAR.N10980"/>
    <n v="-7.8"/>
    <n v="0"/>
    <n v="74748.95"/>
    <s v="TAR CC REAL TIME PAGFOR"/>
    <n v="-7.8"/>
    <n v="7.8"/>
    <n v="0"/>
    <x v="17"/>
    <x v="0"/>
    <x v="0"/>
    <x v="1"/>
    <s v="2.20.01.07 - Tarifas Bancarias"/>
    <x v="0"/>
    <x v="8"/>
    <x v="2"/>
    <s v="TAR CC REAL TIME PAGFOR - TAR.N10980"/>
  </r>
  <r>
    <s v="Jardins"/>
    <x v="134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20.01.07 - Tarifas Bancarias"/>
    <n v="186.4"/>
    <x v="134"/>
    <s v="CX"/>
    <s v="Pag. tarifa conta TAR SERV TED STR PAGFOR"/>
    <s v="Pag. tarifa conta"/>
    <s v="TAR SERV TED STR PAGFOR"/>
    <s v="TAR.N10994"/>
    <n v="-186.4"/>
    <n v="0"/>
    <n v="74562.55"/>
    <s v="TAR SERV TED STR PAGFOR"/>
    <n v="-186.4"/>
    <n v="186.4"/>
    <n v="0"/>
    <x v="17"/>
    <x v="0"/>
    <x v="0"/>
    <x v="1"/>
    <s v="2.20.01.07 - Tarifas Bancarias"/>
    <x v="0"/>
    <x v="8"/>
    <x v="2"/>
    <s v="TAR SERV TED STR PAGFOR - TAR.N10994"/>
  </r>
  <r>
    <s v="Jardins"/>
    <x v="134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20.01.07 - Tarifas Bancarias"/>
    <n v="8.4499999999999993"/>
    <x v="134"/>
    <s v="CX"/>
    <s v="Pagamento TARIFA BANCARIA TRANSF PGTO PIX"/>
    <s v="Pagamento"/>
    <s v="TARIFA BANCARIA TRANSF PGTO PIX"/>
    <s v="TAR.N109BC"/>
    <n v="-8.4499999999999993"/>
    <n v="0"/>
    <n v="74554.100000000006"/>
    <s v="TARIFA BANCARIA TRANSF PGTO PIX"/>
    <n v="-8.4499999999999993"/>
    <n v="8.4499999999999993"/>
    <n v="0"/>
    <x v="17"/>
    <x v="0"/>
    <x v="0"/>
    <x v="1"/>
    <s v="2.20.01.07 - Tarifas Bancarias"/>
    <x v="0"/>
    <x v="8"/>
    <x v="2"/>
    <s v="TARIFA BANCARIA TRANSF PGTO PIX - TAR.N109BC"/>
  </r>
  <r>
    <s v="Jardins"/>
    <x v="134"/>
    <s v="Bradesco"/>
    <x v="1"/>
    <s v="sim"/>
    <s v="2 - SPE's"/>
    <s v="01/07/2024 até 31/07/2024"/>
    <s v="16 - NETCORP JARDINS INCORPORACAO E EMPREENDIMENTO IMOBILIARIO SPE LTDA"/>
    <s v="6222-7 - NETCORP JARDINS"/>
    <n v="134011.34"/>
    <s v="Sem Classificação"/>
    <s v="Sem Classificação"/>
    <s v="Sem Classificação"/>
    <x v="134"/>
    <s v="CX"/>
    <s v="Aplicação APLIC.INVEST FACIL"/>
    <e v="#N/A"/>
    <e v="#N/A"/>
    <s v="APL.N109FA"/>
    <n v="-61332.38"/>
    <n v="0"/>
    <n v="13221.72"/>
    <e v="#N/A"/>
    <n v="-61332.38"/>
    <n v="61332.38"/>
    <n v="0"/>
    <x v="17"/>
    <x v="0"/>
    <x v="0"/>
    <x v="1"/>
    <s v="Sem Classificação"/>
    <x v="0"/>
    <x v="15"/>
    <x v="9"/>
    <e v="#N/A"/>
  </r>
  <r>
    <s v="Jardins"/>
    <x v="134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14.01.18 - Mídia On"/>
    <n v="3150"/>
    <x v="134"/>
    <s v="CP"/>
    <s v="Pagamento FACEBOOK SERVICOS ONLINE DO BRASIL LTDA."/>
    <s v="Pagamento"/>
    <s v="FACEBOOK SERVICOS ONLINE DO BRASIL LTDA."/>
    <s v="FAT.7873363552"/>
    <n v="-3150"/>
    <n v="0"/>
    <n v="10071.719999999999"/>
    <s v="FACEBOOK SERVICOS ONLINE DO BRASIL LTDA."/>
    <n v="-3150"/>
    <n v="3150"/>
    <n v="0"/>
    <x v="17"/>
    <x v="0"/>
    <x v="0"/>
    <x v="1"/>
    <s v="2.14.01.18 - Mídia On"/>
    <x v="0"/>
    <x v="11"/>
    <x v="6"/>
    <s v="FACEBOOK SERVICOS ONLINE DO BRASIL LTDA. - FAT.7873363552"/>
  </r>
  <r>
    <s v="Jardins"/>
    <x v="134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14.01.18 - Mídia On"/>
    <n v="3850"/>
    <x v="134"/>
    <s v="CP"/>
    <s v="Pagamento GOOGLE INTERNET LTDA"/>
    <s v="Pagamento"/>
    <s v="GOOGLE INTERNET LTDA"/>
    <s v="FAT.005925"/>
    <n v="-3850"/>
    <n v="0"/>
    <n v="6221.72"/>
    <s v="GOOGLE INTERNET LTDA"/>
    <n v="-3850"/>
    <n v="3850"/>
    <n v="0"/>
    <x v="17"/>
    <x v="0"/>
    <x v="0"/>
    <x v="1"/>
    <s v="2.14.01.18 - Mídia On"/>
    <x v="0"/>
    <x v="11"/>
    <x v="6"/>
    <s v="GOOGLE INTERNET LTDA - FAT.005925"/>
  </r>
  <r>
    <s v="Jardins"/>
    <x v="134"/>
    <s v="Bradesco"/>
    <x v="1"/>
    <s v="sim"/>
    <s v="2 - SPE's"/>
    <s v="01/07/2024 até 31/07/2024"/>
    <s v="16 - NETCORP JARDINS INCORPORACAO E EMPREENDIMENTO IMOBILIARIO SPE LTDA"/>
    <s v="6222-7 - NETCORP JARDINS"/>
    <n v="134011.34"/>
    <s v="Sem Classificação"/>
    <s v="Sem Classificação"/>
    <s v="Sem Classificação"/>
    <x v="134"/>
    <s v="CP"/>
    <s v="Pagamento ATLANTA MATERIAS PARA CONSTRUCAO LTDA."/>
    <s v="Pagamento"/>
    <s v="ATLANTA MATERIAS PARA CONSTRUCAO LTDA."/>
    <s v="NF.583436"/>
    <n v="-2194"/>
    <n v="0"/>
    <n v="4027.72"/>
    <s v="ATLANTA MATERIAS PARA CONSTRUCAO LTDA."/>
    <n v="-2194"/>
    <n v="2194"/>
    <n v="0"/>
    <x v="17"/>
    <x v="0"/>
    <x v="0"/>
    <x v="1"/>
    <s v="Sem Classificação"/>
    <x v="0"/>
    <x v="20"/>
    <x v="6"/>
    <s v="ATLANTA MATERIAS PARA CONSTRUCAO LTDA. - NF.583436"/>
  </r>
  <r>
    <s v="Jardins"/>
    <x v="134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14.02.02 - Construção Stand"/>
    <n v="4000"/>
    <x v="134"/>
    <s v="CP"/>
    <s v="Pagamento AMARO ALVES DE ABREU"/>
    <s v="Pagamento"/>
    <s v="AMARO ALVES DE ABREU"/>
    <s v="NFSE.000025"/>
    <n v="-4000"/>
    <n v="0"/>
    <n v="27.72"/>
    <s v="AMARO ALVES DE ABREU"/>
    <n v="-4000"/>
    <n v="4000"/>
    <n v="0"/>
    <x v="17"/>
    <x v="0"/>
    <x v="0"/>
    <x v="1"/>
    <s v="2.14.02.02 - Construção Stand"/>
    <x v="0"/>
    <x v="20"/>
    <x v="6"/>
    <s v="AMARO ALVES DE ABREU - NFSE.000025"/>
  </r>
  <r>
    <s v="Jardins"/>
    <x v="135"/>
    <s v="Bradesco"/>
    <x v="1"/>
    <s v="sim"/>
    <s v="2 - SPE's"/>
    <s v="01/07/2024 até 31/07/2024"/>
    <s v="16 - NETCORP JARDINS INCORPORACAO E EMPREENDIMENTO IMOBILIARIO SPE LTDA"/>
    <s v="6222-7 - NETCORP JARDINS"/>
    <n v="134011.34"/>
    <s v="Sem Classificação"/>
    <s v="Sem Classificação"/>
    <s v="Sem Classificação"/>
    <x v="135"/>
    <s v="CX"/>
    <s v="Resgate de Aplicação RESGATE INVEST FACIL"/>
    <e v="#N/A"/>
    <e v="#N/A"/>
    <s v="RESG.N10A50"/>
    <n v="0"/>
    <n v="9502.61"/>
    <n v="9530.33"/>
    <e v="#N/A"/>
    <n v="9502.61"/>
    <n v="9502.61"/>
    <n v="0"/>
    <x v="17"/>
    <x v="0"/>
    <x v="0"/>
    <x v="1"/>
    <s v="Sem Classificação"/>
    <x v="0"/>
    <x v="15"/>
    <x v="9"/>
    <e v="#N/A"/>
  </r>
  <r>
    <s v="Jardins"/>
    <x v="135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1.03.01.01 - Receita de Aplicações Financeiras"/>
    <n v="0.3"/>
    <x v="135"/>
    <s v="CX"/>
    <s v="Rendimento de aplicação RENTAB.INVEST FACILCRED*"/>
    <s v="Rendimento de aplicação"/>
    <s v="RENTAB.INVEST FACILCRED*"/>
    <s v="REAP.N10A64"/>
    <n v="0"/>
    <n v="0.3"/>
    <n v="9530.6299999999992"/>
    <s v="RENTAB.INVEST FACILCRED*"/>
    <n v="0.3"/>
    <n v="0.3"/>
    <n v="0"/>
    <x v="17"/>
    <x v="0"/>
    <x v="0"/>
    <x v="1"/>
    <s v="1.03.01.01 - Receita de Aplicações Financeiras"/>
    <x v="0"/>
    <x v="14"/>
    <x v="8"/>
    <s v="RENTAB.INVEST FACILCRED* - REAP.N10A64"/>
  </r>
  <r>
    <s v="Jardins"/>
    <x v="135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20.01.07 - Tarifas Bancarias"/>
    <n v="11.65"/>
    <x v="135"/>
    <s v="CX"/>
    <s v="Pagamento TAR SERV TED STR PAGFOR"/>
    <s v="Pagamento"/>
    <s v="TAR SERV TED STR PAGFOR"/>
    <s v="TAR.N10A78"/>
    <n v="-11.65"/>
    <n v="0"/>
    <n v="9518.98"/>
    <s v="TAR SERV TED STR PAGFOR"/>
    <n v="-11.65"/>
    <n v="11.65"/>
    <n v="0"/>
    <x v="17"/>
    <x v="0"/>
    <x v="0"/>
    <x v="1"/>
    <s v="2.20.01.07 - Tarifas Bancarias"/>
    <x v="0"/>
    <x v="8"/>
    <x v="2"/>
    <s v="TAR SERV TED STR PAGFOR - TAR.N10A78"/>
  </r>
  <r>
    <s v="Jardins"/>
    <x v="135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20.01.07 - Tarifas Bancarias"/>
    <n v="9"/>
    <x v="135"/>
    <s v="CX"/>
    <s v="Pagamento TARIFA BANCARIA TRANSF PGTO PIX"/>
    <s v="Pagamento"/>
    <s v="TARIFA BANCARIA TRANSF PGTO PIX"/>
    <s v="TAR.N10A8C"/>
    <n v="-9"/>
    <n v="0"/>
    <n v="9509.98"/>
    <s v="TARIFA BANCARIA TRANSF PGTO PIX"/>
    <n v="-9"/>
    <n v="9"/>
    <n v="0"/>
    <x v="17"/>
    <x v="0"/>
    <x v="0"/>
    <x v="1"/>
    <s v="2.20.01.07 - Tarifas Bancarias"/>
    <x v="0"/>
    <x v="8"/>
    <x v="2"/>
    <s v="TARIFA BANCARIA TRANSF PGTO PIX - TAR.N10A8C"/>
  </r>
  <r>
    <s v="Jardins"/>
    <x v="135"/>
    <s v="Bradesco"/>
    <x v="1"/>
    <s v="sim"/>
    <s v="2 - SPE's"/>
    <s v="01/07/2024 até 31/07/2024"/>
    <s v="16 - NETCORP JARDINS INCORPORACAO E EMPREENDIMENTO IMOBILIARIO SPE LTDA"/>
    <s v="6222-7 - NETCORP JARDINS"/>
    <n v="134011.34"/>
    <s v="16 - JARDINS"/>
    <s v="2.14.01.20 - Ajuda corretores"/>
    <n v="7000"/>
    <x v="135"/>
    <s v="CP"/>
    <s v="Pagamento NATHALIA MARTINS ASSESSORIA LTDA"/>
    <s v="Pagamento"/>
    <s v="NATHALIA MARTINS ASSESSORIA LTDA"/>
    <s v="NFSE.1207"/>
    <n v="-7000"/>
    <n v="0"/>
    <n v="2509.98"/>
    <s v="NATHALIA MARTINS ASSESSORIA LTDA"/>
    <n v="-7000"/>
    <n v="7000"/>
    <n v="0"/>
    <x v="17"/>
    <x v="0"/>
    <x v="0"/>
    <x v="1"/>
    <s v="2.14.01.20 - Ajuda corretores"/>
    <x v="0"/>
    <x v="0"/>
    <x v="0"/>
    <s v="NATHALIA MARTINS ASSESSORIA LTDA - NFSE.1207"/>
  </r>
  <r>
    <s v="Jardins"/>
    <x v="135"/>
    <s v="Bradesco"/>
    <x v="1"/>
    <s v="sim"/>
    <s v="2 - SPE's"/>
    <s v="01/07/2024 até 31/07/2024"/>
    <s v="16 - NETCORP JARDINS INCORPORACAO E EMPREENDIMENTO IMOBILIARIO SPE LTDA"/>
    <s v="6222-7 - NETCORP JARDINS"/>
    <n v="134011.34"/>
    <s v="Sem Classificação"/>
    <s v="Sem Classificação"/>
    <s v="Sem Classificação"/>
    <x v="135"/>
    <s v="CP"/>
    <s v="Pagamento PREFEITURA DA CIDADE DE SÃO PAULO - DAMSP"/>
    <s v="Pagamento"/>
    <s v="PREFEITURA DA CIDADE DE SÃO PAULO - DAMSP"/>
    <s v="DAM.CONSOLACAO 2839"/>
    <n v="-535.88"/>
    <n v="0"/>
    <n v="1974.1"/>
    <s v="PREFEITURA DA CIDADE DE SÃO PAULO - DAMSP"/>
    <n v="-535.88"/>
    <n v="535.88"/>
    <n v="0"/>
    <x v="17"/>
    <x v="0"/>
    <x v="0"/>
    <x v="1"/>
    <s v="Sem Classificação"/>
    <x v="0"/>
    <x v="18"/>
    <x v="11"/>
    <s v="PREFEITURA DA CIDADE DE SÃO PAULO - DAMSP - DAM.CONSOLACAO 2839"/>
  </r>
  <r>
    <s v="Jardins"/>
    <x v="135"/>
    <s v="Bradesco"/>
    <x v="1"/>
    <s v="sim"/>
    <s v="2 - SPE's"/>
    <s v="01/07/2024 até 31/07/2024"/>
    <s v="16 - NETCORP JARDINS INCORPORACAO E EMPREENDIMENTO IMOBILIARIO SPE LTDA"/>
    <s v="6222-7 - NETCORP JARDINS"/>
    <n v="134011.34"/>
    <s v="Sem Classificação"/>
    <s v="Sem Classificação"/>
    <s v="Sem Classificação"/>
    <x v="135"/>
    <s v="CP"/>
    <s v="Pagamento PREFEITURA DA CIDADE DE SÃO PAULO - DAMSP"/>
    <s v="Pagamento"/>
    <s v="PREFEITURA DA CIDADE DE SÃO PAULO - DAMSP"/>
    <s v="DAM.CONSOLACAO 2847 A 32"/>
    <n v="-338.66"/>
    <n v="0"/>
    <n v="1635.44"/>
    <s v="PREFEITURA DA CIDADE DE SÃO PAULO - DAMSP"/>
    <n v="-338.66"/>
    <n v="338.66"/>
    <n v="0"/>
    <x v="17"/>
    <x v="0"/>
    <x v="0"/>
    <x v="1"/>
    <s v="Sem Classificação"/>
    <x v="0"/>
    <x v="18"/>
    <x v="11"/>
    <s v="PREFEITURA DA CIDADE DE SÃO PAULO - DAMSP - DAM.CONSOLACAO 2847 A 32"/>
  </r>
  <r>
    <s v="Jardins"/>
    <x v="135"/>
    <s v="Bradesco"/>
    <x v="1"/>
    <s v="sim"/>
    <s v="2 - SPE's"/>
    <s v="01/07/2024 até 31/07/2024"/>
    <s v="16 - NETCORP JARDINS INCORPORACAO E EMPREENDIMENTO IMOBILIARIO SPE LTDA"/>
    <s v="6222-7 - NETCORP JARDINS"/>
    <n v="134011.34"/>
    <s v="Sem Classificação"/>
    <s v="Sem Classificação"/>
    <s v="Sem Classificação"/>
    <x v="135"/>
    <s v="CP"/>
    <s v="Pagamento PREFEITURA DA CIDADE DE SÃO PAULO - DAMSP"/>
    <s v="Pagamento"/>
    <s v="PREFEITURA DA CIDADE DE SÃO PAULO - DAMSP"/>
    <s v="DAM.CONSOLACAO 2847 A 22"/>
    <n v="-338.66"/>
    <n v="0"/>
    <n v="1296.78"/>
    <s v="PREFEITURA DA CIDADE DE SÃO PAULO - DAMSP"/>
    <n v="-338.66"/>
    <n v="338.66"/>
    <n v="0"/>
    <x v="17"/>
    <x v="0"/>
    <x v="0"/>
    <x v="1"/>
    <s v="Sem Classificação"/>
    <x v="0"/>
    <x v="18"/>
    <x v="11"/>
    <s v="PREFEITURA DA CIDADE DE SÃO PAULO - DAMSP - DAM.CONSOLACAO 2847 A 22"/>
  </r>
  <r>
    <s v="Jardins"/>
    <x v="135"/>
    <s v="Bradesco"/>
    <x v="1"/>
    <s v="sim"/>
    <s v="2 - SPE's"/>
    <s v="01/07/2024 até 31/07/2024"/>
    <s v="16 - NETCORP JARDINS INCORPORACAO E EMPREENDIMENTO IMOBILIARIO SPE LTDA"/>
    <s v="6222-7 - NETCORP JARDINS"/>
    <n v="134011.34"/>
    <s v="Sem Classificação"/>
    <s v="Sem Classificação"/>
    <s v="Sem Classificação"/>
    <x v="135"/>
    <s v="CP"/>
    <s v="Pagamento PREFEITURA DA CIDADE DE SÃO PAULO - DAMSP"/>
    <s v="Pagamento"/>
    <s v="PREFEITURA DA CIDADE DE SÃO PAULO - DAMSP"/>
    <s v="DAM.CONSOLACAO 2847 A 31"/>
    <n v="-377.94"/>
    <n v="0"/>
    <n v="918.84"/>
    <s v="PREFEITURA DA CIDADE DE SÃO PAULO - DAMSP"/>
    <n v="-377.94"/>
    <n v="377.94"/>
    <n v="0"/>
    <x v="17"/>
    <x v="0"/>
    <x v="0"/>
    <x v="1"/>
    <s v="Sem Classificação"/>
    <x v="0"/>
    <x v="18"/>
    <x v="11"/>
    <s v="PREFEITURA DA CIDADE DE SÃO PAULO - DAMSP - DAM.CONSOLACAO 2847 A 31"/>
  </r>
  <r>
    <s v="Jardins"/>
    <x v="135"/>
    <s v="Bradesco"/>
    <x v="1"/>
    <s v="sim"/>
    <s v="2 - SPE's"/>
    <s v="01/07/2024 até 31/07/2024"/>
    <s v="16 - NETCORP JARDINS INCORPORACAO E EMPREENDIMENTO IMOBILIARIO SPE LTDA"/>
    <s v="6222-7 - NETCORP JARDINS"/>
    <n v="134011.34"/>
    <s v="Sem Classificação"/>
    <s v="Sem Classificação"/>
    <s v="Sem Classificação"/>
    <x v="135"/>
    <s v="CP"/>
    <s v="Pagamento PREFEITURA DA CIDADE DE SÃO PAULO - DAMSP"/>
    <s v="Pagamento"/>
    <s v="PREFEITURA DA CIDADE DE SÃO PAULO - DAMSP"/>
    <s v="DAM.CONSOLACAO 2847 A 11"/>
    <n v="-421.29"/>
    <n v="0"/>
    <n v="497.55"/>
    <s v="PREFEITURA DA CIDADE DE SÃO PAULO - DAMSP"/>
    <n v="-421.29"/>
    <n v="421.29"/>
    <n v="0"/>
    <x v="17"/>
    <x v="0"/>
    <x v="0"/>
    <x v="1"/>
    <s v="Sem Classificação"/>
    <x v="0"/>
    <x v="18"/>
    <x v="11"/>
    <s v="PREFEITURA DA CIDADE DE SÃO PAULO - DAMSP - DAM.CONSOLACAO 2847 A 11"/>
  </r>
  <r>
    <s v="Jardins"/>
    <x v="135"/>
    <s v="Bradesco"/>
    <x v="1"/>
    <s v="sim"/>
    <s v="2 - SPE's"/>
    <s v="01/07/2024 até 31/07/2024"/>
    <s v="16 - NETCORP JARDINS INCORPORACAO E EMPREENDIMENTO IMOBILIARIO SPE LTDA"/>
    <s v="6222-7 - NETCORP JARDINS"/>
    <n v="134011.34"/>
    <s v="Sem Classificação"/>
    <s v="Sem Classificação"/>
    <s v="Sem Classificação"/>
    <x v="135"/>
    <s v="CP"/>
    <s v="Pagamento PREFEITURA DA CIDADE DE SÃO PAULO - DAMSP"/>
    <s v="Pagamento"/>
    <s v="PREFEITURA DA CIDADE DE SÃO PAULO - DAMSP"/>
    <s v="DAM.CONSOLACAO 2847 A 1"/>
    <n v="-469.83"/>
    <n v="0"/>
    <n v="27.72"/>
    <s v="PREFEITURA DA CIDADE DE SÃO PAULO - DAMSP"/>
    <n v="-469.83"/>
    <n v="469.83"/>
    <n v="0"/>
    <x v="17"/>
    <x v="0"/>
    <x v="0"/>
    <x v="1"/>
    <s v="Sem Classificação"/>
    <x v="0"/>
    <x v="18"/>
    <x v="11"/>
    <s v="PREFEITURA DA CIDADE DE SÃO PAULO - DAMSP - DAM.CONSOLACAO 2847 A 1"/>
  </r>
  <r>
    <s v="Jardins"/>
    <x v="136"/>
    <s v="Bradesco"/>
    <x v="1"/>
    <s v="sim"/>
    <s v="2 - SPE's"/>
    <s v="01/07/2024 até 31/07/2024"/>
    <s v="16 - NETCORP JARDINS INCORPORACAO E EMPREENDIMENTO IMOBILIARIO SPE LTDA"/>
    <s v="6222-7 - NETCORP JARDINS"/>
    <n v="134011.34"/>
    <s v="Sem Classificação"/>
    <s v="Sem Classificação"/>
    <s v="Sem Classificação"/>
    <x v="136"/>
    <s v="CX"/>
    <s v="Resgate de Aplicação RESGATE INVEST FACIL"/>
    <e v="#N/A"/>
    <e v="#N/A"/>
    <s v="RESG.N10B3A"/>
    <n v="0"/>
    <n v="10"/>
    <n v="37.72"/>
    <e v="#N/A"/>
    <n v="10"/>
    <n v="10"/>
    <n v="0"/>
    <x v="17"/>
    <x v="0"/>
    <x v="0"/>
    <x v="1"/>
    <s v="Sem Classificação"/>
    <x v="0"/>
    <x v="15"/>
    <x v="9"/>
    <e v="#N/A"/>
  </r>
  <r>
    <s v="Jardins"/>
    <x v="136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20.01.07 - Tarifas Bancarias"/>
    <n v="9"/>
    <x v="136"/>
    <s v="CX"/>
    <s v="Pagamento TARIFA BANCARIA TRANSF PGTO PIX"/>
    <s v="Pagamento"/>
    <s v="TARIFA BANCARIA TRANSF PGTO PIX"/>
    <s v="TAR.N10B4E"/>
    <n v="-9"/>
    <n v="0"/>
    <n v="28.72"/>
    <s v="TARIFA BANCARIA TRANSF PGTO PIX"/>
    <n v="-9"/>
    <n v="9"/>
    <n v="0"/>
    <x v="17"/>
    <x v="0"/>
    <x v="0"/>
    <x v="1"/>
    <s v="2.20.01.07 - Tarifas Bancarias"/>
    <x v="0"/>
    <x v="8"/>
    <x v="2"/>
    <s v="TARIFA BANCARIA TRANSF PGTO PIX - TAR.N10B4E"/>
  </r>
  <r>
    <s v="Jardins"/>
    <x v="137"/>
    <s v="Bradesco"/>
    <x v="1"/>
    <s v="sim"/>
    <s v="2 - SPE's"/>
    <s v="01/07/2024 até 31/07/2024"/>
    <s v="16 - NETCORP JARDINS INCORPORACAO E EMPREENDIMENTO IMOBILIARIO SPE LTDA"/>
    <s v="6222-7 - NETCORP JARDINS"/>
    <n v="134011.34"/>
    <s v="Sem Classificação"/>
    <s v="Sem Classificação"/>
    <s v="Sem Classificação"/>
    <x v="137"/>
    <s v="CX"/>
    <s v="Resgate de Aplicação RESGATE INVEST FACIL"/>
    <e v="#N/A"/>
    <e v="#N/A"/>
    <s v="RESG.N10B64"/>
    <n v="0"/>
    <n v="54331.13"/>
    <n v="54359.85"/>
    <e v="#N/A"/>
    <n v="54331.13"/>
    <n v="54331.13"/>
    <n v="0"/>
    <x v="17"/>
    <x v="0"/>
    <x v="0"/>
    <x v="1"/>
    <s v="Sem Classificação"/>
    <x v="0"/>
    <x v="15"/>
    <x v="9"/>
    <e v="#N/A"/>
  </r>
  <r>
    <s v="Jardins"/>
    <x v="137"/>
    <s v="Bradesco"/>
    <x v="1"/>
    <s v="sim"/>
    <s v="2 - SPE's"/>
    <s v="01/07/2024 até 31/07/2024"/>
    <s v="16 - NETCORP JARDINS INCORPORACAO E EMPREENDIMENTO IMOBILIARIO SPE LTDA"/>
    <s v="6222-7 - NETCORP JARDINS"/>
    <n v="134011.34"/>
    <s v="Sem Classificação"/>
    <s v="Sem Classificação"/>
    <s v="Sem Classificação"/>
    <x v="137"/>
    <s v="CX"/>
    <s v="Resgate de Aplicação RESGATE INVEST FACIL"/>
    <e v="#N/A"/>
    <e v="#N/A"/>
    <s v="RESG.N10B78"/>
    <n v="0"/>
    <n v="15707.77"/>
    <n v="70067.62"/>
    <e v="#N/A"/>
    <n v="15707.77"/>
    <n v="15707.77"/>
    <n v="0"/>
    <x v="17"/>
    <x v="0"/>
    <x v="0"/>
    <x v="1"/>
    <s v="Sem Classificação"/>
    <x v="0"/>
    <x v="15"/>
    <x v="9"/>
    <e v="#N/A"/>
  </r>
  <r>
    <s v="Jardins"/>
    <x v="137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1.03.01.01 - Receita de Aplicações Financeiras"/>
    <n v="0.67"/>
    <x v="137"/>
    <s v="CX"/>
    <s v="Rendimento de aplicação RENTAB.INVEST FACILCRED*"/>
    <s v="Rendimento de aplicação"/>
    <s v="RENTAB.INVEST FACILCRED*"/>
    <s v="REAP.N10B8C"/>
    <n v="0"/>
    <n v="0.67"/>
    <n v="70068.289999999994"/>
    <s v="RENTAB.INVEST FACILCRED*"/>
    <n v="0.67"/>
    <n v="0.67"/>
    <n v="0"/>
    <x v="17"/>
    <x v="0"/>
    <x v="0"/>
    <x v="1"/>
    <s v="1.03.01.01 - Receita de Aplicações Financeiras"/>
    <x v="0"/>
    <x v="14"/>
    <x v="8"/>
    <s v="RENTAB.INVEST FACILCRED* - REAP.N10B8C"/>
  </r>
  <r>
    <s v="Jardins"/>
    <x v="137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1.03.01.01 - Receita de Aplicações Financeiras"/>
    <n v="0.95"/>
    <x v="137"/>
    <s v="CX"/>
    <s v="Rendimento de aplicação RENTAB.INVEST FACILCRED*"/>
    <s v="Rendimento de aplicação"/>
    <s v="RENTAB.INVEST FACILCRED*"/>
    <s v="REAP.N10BA0"/>
    <n v="0"/>
    <n v="0.95"/>
    <n v="70069.240000000005"/>
    <s v="RENTAB.INVEST FACILCRED*"/>
    <n v="0.95"/>
    <n v="0.95"/>
    <n v="0"/>
    <x v="17"/>
    <x v="0"/>
    <x v="0"/>
    <x v="1"/>
    <s v="1.03.01.01 - Receita de Aplicações Financeiras"/>
    <x v="0"/>
    <x v="14"/>
    <x v="8"/>
    <s v="RENTAB.INVEST FACILCRED* - REAP.N10BA0"/>
  </r>
  <r>
    <s v="Jardins"/>
    <x v="137"/>
    <s v="Bradesco"/>
    <x v="1"/>
    <s v="sim"/>
    <s v="2 - SPE's"/>
    <s v="01/07/2024 até 31/07/2024"/>
    <s v="16 - NETCORP JARDINS INCORPORACAO E EMPREENDIMENTO IMOBILIARIO SPE LTDA"/>
    <s v="6222-7 - NETCORP JARDINS"/>
    <n v="134011.34"/>
    <s v="Sem Classificação"/>
    <s v="Sem Classificação"/>
    <s v="Sem Classificação"/>
    <x v="137"/>
    <s v="CP"/>
    <s v="Pagamento SERGIO LUIZ FERNANDES FILHO"/>
    <s v="Pagamento"/>
    <s v="SERGIO LUIZ FERNANDES FILHO"/>
    <s v="NFSE.3026"/>
    <n v="-14077.5"/>
    <n v="0"/>
    <n v="55991.74"/>
    <s v="SERGIO LUIZ FERNANDES FILHO"/>
    <n v="-14077.5"/>
    <n v="14077.5"/>
    <n v="0"/>
    <x v="17"/>
    <x v="0"/>
    <x v="0"/>
    <x v="1"/>
    <s v="Sem Classificação"/>
    <x v="0"/>
    <x v="1"/>
    <x v="1"/>
    <s v="SERGIO LUIZ FERNANDES FILHO - NFSE.3026"/>
  </r>
  <r>
    <s v="Jardins"/>
    <x v="137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14.02.02 - Construção Stand"/>
    <n v="1211.71"/>
    <x v="137"/>
    <s v="CP"/>
    <s v="Pagamento ATLANTA MATERIAS PARA CONSTRUCAO LTDA."/>
    <s v="Pagamento"/>
    <s v="ATLANTA MATERIAS PARA CONSTRUCAO LTDA."/>
    <s v="NF.587029"/>
    <n v="-1211.71"/>
    <n v="0"/>
    <n v="54780.03"/>
    <s v="ATLANTA MATERIAS PARA CONSTRUCAO LTDA."/>
    <n v="-1211.71"/>
    <n v="1211.71"/>
    <n v="0"/>
    <x v="17"/>
    <x v="0"/>
    <x v="0"/>
    <x v="1"/>
    <s v="2.14.02.02 - Construção Stand"/>
    <x v="0"/>
    <x v="20"/>
    <x v="6"/>
    <s v="ATLANTA MATERIAS PARA CONSTRUCAO LTDA. - NF.587029"/>
  </r>
  <r>
    <s v="Jardins"/>
    <x v="137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14.02.02 - Construção Stand"/>
    <n v="1045.6500000000001"/>
    <x v="137"/>
    <s v="CP"/>
    <s v="Pagamento ATLANTA MATERIAS PARA CONSTRUCAO LTDA."/>
    <s v="Pagamento"/>
    <s v="ATLANTA MATERIAS PARA CONSTRUCAO LTDA."/>
    <s v="NF.587030"/>
    <n v="-1045.6500000000001"/>
    <n v="0"/>
    <n v="53734.38"/>
    <s v="ATLANTA MATERIAS PARA CONSTRUCAO LTDA."/>
    <n v="-1045.6500000000001"/>
    <n v="1045.6500000000001"/>
    <n v="0"/>
    <x v="17"/>
    <x v="0"/>
    <x v="0"/>
    <x v="1"/>
    <s v="2.14.02.02 - Construção Stand"/>
    <x v="0"/>
    <x v="20"/>
    <x v="6"/>
    <s v="ATLANTA MATERIAS PARA CONSTRUCAO LTDA. - NF.587030"/>
  </r>
  <r>
    <s v="Jardins"/>
    <x v="137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14.02.02 - Construção Stand"/>
    <n v="2589.9"/>
    <x v="137"/>
    <s v="CP"/>
    <s v="Pagamento ATLANTA MATERIAS PARA CONSTRUCAO LTDA."/>
    <s v="Pagamento"/>
    <s v="ATLANTA MATERIAS PARA CONSTRUCAO LTDA."/>
    <s v="NF.587245"/>
    <n v="-2589.9"/>
    <n v="0"/>
    <n v="51144.480000000003"/>
    <s v="ATLANTA MATERIAS PARA CONSTRUCAO LTDA."/>
    <n v="-2589.9"/>
    <n v="2589.9"/>
    <n v="0"/>
    <x v="17"/>
    <x v="0"/>
    <x v="0"/>
    <x v="1"/>
    <s v="2.14.02.02 - Construção Stand"/>
    <x v="0"/>
    <x v="20"/>
    <x v="6"/>
    <s v="ATLANTA MATERIAS PARA CONSTRUCAO LTDA. - NF.587245"/>
  </r>
  <r>
    <s v="Jardins"/>
    <x v="137"/>
    <s v="Bradesco"/>
    <x v="1"/>
    <s v="sim"/>
    <s v="2 - SPE's"/>
    <s v="01/07/2024 até 31/07/2024"/>
    <s v="16 - NETCORP JARDINS INCORPORACAO E EMPREENDIMENTO IMOBILIARIO SPE LTDA"/>
    <s v="6222-7 - NETCORP JARDINS"/>
    <n v="134011.34"/>
    <s v="16 - JARDINS"/>
    <s v="2.14.02.02 - Construção Stand"/>
    <n v="5070"/>
    <x v="137"/>
    <s v="CP"/>
    <s v="Pagamento CORTESIA SERVICOS DE CONCRETAGEM LTDA."/>
    <s v="Pagamento"/>
    <s v="CORTESIA SERVICOS DE CONCRETAGEM LTDA."/>
    <s v="NFSE.078665"/>
    <n v="-5070"/>
    <n v="0"/>
    <n v="46074.48"/>
    <s v="CORTESIA SERVICOS DE CONCRETAGEM LTDA."/>
    <n v="-5070"/>
    <n v="5070"/>
    <n v="0"/>
    <x v="17"/>
    <x v="0"/>
    <x v="0"/>
    <x v="1"/>
    <s v="2.14.02.02 - Construção Stand"/>
    <x v="0"/>
    <x v="20"/>
    <x v="6"/>
    <s v="CORTESIA SERVICOS DE CONCRETAGEM LTDA. - NFSE.078665"/>
  </r>
  <r>
    <s v="Jardins"/>
    <x v="137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14.02.02 - Construção Stand"/>
    <n v="3845.1"/>
    <x v="137"/>
    <s v="CP"/>
    <s v="Pagamento COBREFLEX INDUSTRIA, DISTRIBUICAO E COMERCIO DE FIOS E CABOS EIRELI"/>
    <s v="Pagamento"/>
    <s v="COBREFLEX INDUSTRIA, DISTRIBUICAO E COMERCIO DE FIOS E CABOS EIRELI"/>
    <s v="NF.016507"/>
    <n v="-3845.1"/>
    <n v="0"/>
    <n v="42229.38"/>
    <s v="COBREFLEX INDUSTRIA, DISTRIBUICAO E COMERCIO DE FIOS E CABOS EIRELI"/>
    <n v="-3845.1"/>
    <n v="3845.1"/>
    <n v="0"/>
    <x v="17"/>
    <x v="0"/>
    <x v="0"/>
    <x v="1"/>
    <s v="2.14.02.02 - Construção Stand"/>
    <x v="0"/>
    <x v="20"/>
    <x v="6"/>
    <s v="COBREFLEX INDUSTRIA, DISTRIBUICAO E COMERCIO DE FIOS E CABOS EIRELI - NF.016507"/>
  </r>
  <r>
    <s v="Jardins"/>
    <x v="137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14.02.03 - Decoração Stand"/>
    <n v="2348.12"/>
    <x v="137"/>
    <s v="CP"/>
    <s v="Pagamento OFICINA DO TAPETE COMERCIO E RESTAURACAO LTDA"/>
    <s v="Pagamento"/>
    <s v="OFICINA DO TAPETE COMERCIO E RESTAURACAO LTDA"/>
    <s v="NF.010892"/>
    <n v="-2348.12"/>
    <n v="0"/>
    <n v="39881.26"/>
    <s v="OFICINA DO TAPETE COMERCIO E RESTAURACAO LTDA"/>
    <n v="-2348.12"/>
    <n v="2348.12"/>
    <n v="0"/>
    <x v="17"/>
    <x v="0"/>
    <x v="0"/>
    <x v="1"/>
    <s v="2.14.02.03 - Decoração Stand"/>
    <x v="0"/>
    <x v="20"/>
    <x v="6"/>
    <s v="OFICINA DO TAPETE COMERCIO E RESTAURACAO LTDA - NF.010892"/>
  </r>
  <r>
    <s v="Jardins"/>
    <x v="137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14.02.02 - Construção Stand"/>
    <n v="10000"/>
    <x v="137"/>
    <s v="CP"/>
    <s v="Pagamento SAINT-GOBAIN DISTRIBUICAO BRASIL LTDA"/>
    <s v="Pagamento"/>
    <s v="SAINT-GOBAIN DISTRIBUICAO BRASIL LTDA"/>
    <s v="NF.61533562"/>
    <n v="-10000"/>
    <n v="0"/>
    <n v="29881.26"/>
    <s v="SAINT-GOBAIN DISTRIBUICAO BRASIL LTDA"/>
    <n v="-10000"/>
    <n v="10000"/>
    <n v="0"/>
    <x v="17"/>
    <x v="0"/>
    <x v="0"/>
    <x v="1"/>
    <s v="2.14.02.02 - Construção Stand"/>
    <x v="0"/>
    <x v="20"/>
    <x v="6"/>
    <s v="SAINT-GOBAIN DISTRIBUICAO BRASIL LTDA - NF.61533562"/>
  </r>
  <r>
    <s v="Jardins"/>
    <x v="137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14.02.04 - Operação / Manutenção"/>
    <n v="580.88"/>
    <x v="137"/>
    <s v="CP"/>
    <s v="Pagamento ELETROPAULO METROPOLITANA ELETRICIDADE DE SAO PAULO S.A"/>
    <s v="Pagamento"/>
    <s v="ELETROPAULO METROPOLITANA ELETRICIDADE DE SAO PAULO S.A"/>
    <s v="FAT.616090174"/>
    <n v="-580.88"/>
    <n v="0"/>
    <n v="29300.38"/>
    <s v="ELETROPAULO METROPOLITANA ELETRICIDADE DE SAO PAULO S.A"/>
    <n v="-580.88"/>
    <n v="580.88"/>
    <n v="0"/>
    <x v="17"/>
    <x v="0"/>
    <x v="0"/>
    <x v="1"/>
    <s v="2.14.02.04 - Operação / Manutenção"/>
    <x v="0"/>
    <x v="6"/>
    <x v="0"/>
    <s v="ELETROPAULO METROPOLITANA ELETRICIDADE DE SAO PAULO S.A - FAT.616090174"/>
  </r>
  <r>
    <s v="Jardins"/>
    <x v="137"/>
    <s v="Bradesco"/>
    <x v="1"/>
    <s v="sim"/>
    <s v="2 - SPE's"/>
    <s v="01/07/2024 até 31/07/2024"/>
    <s v="16 - NETCORP JARDINS INCORPORACAO E EMPREENDIMENTO IMOBILIARIO SPE LTDA"/>
    <s v="6222-7 - NETCORP JARDINS"/>
    <n v="134011.34"/>
    <s v="Sem Classificação"/>
    <s v="Sem Classificação"/>
    <s v="Sem Classificação"/>
    <x v="137"/>
    <s v="CP"/>
    <s v="Pagamento INSS RETIDO DE TERCEIROS"/>
    <s v="Pagamento"/>
    <s v="INSS RETIDO DE TERCEIROS"/>
    <s v="DARF.000941"/>
    <n v="-2100"/>
    <n v="0"/>
    <n v="27200.38"/>
    <s v="INSS RETIDO DE TERCEIROS"/>
    <n v="-2100"/>
    <n v="2100"/>
    <n v="0"/>
    <x v="17"/>
    <x v="0"/>
    <x v="0"/>
    <x v="1"/>
    <s v="Sem Classificação"/>
    <x v="0"/>
    <x v="3"/>
    <x v="3"/>
    <s v="INSS RETIDO DE TERCEIROS - DARF.000941"/>
  </r>
  <r>
    <s v="Jardins"/>
    <x v="137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09.02.04 - Recolhimento de PIS/Cofins/CSLL - Terceiros"/>
    <n v="76.72"/>
    <x v="137"/>
    <s v="CP"/>
    <s v="Pagamento Secretaria de Fazenda Federal"/>
    <s v="Pagamento"/>
    <s v="Secretaria de Fazenda Federal"/>
    <s v="DARF.004514"/>
    <n v="-76.72"/>
    <n v="0"/>
    <n v="27123.66"/>
    <s v="Secretaria de Fazenda Federal"/>
    <n v="-76.72"/>
    <n v="76.72"/>
    <n v="0"/>
    <x v="17"/>
    <x v="0"/>
    <x v="0"/>
    <x v="1"/>
    <s v="2.09.02.04 - Recolhimento de PIS/Cofins/CSLL - Terceiros"/>
    <x v="0"/>
    <x v="3"/>
    <x v="3"/>
    <s v="Secretaria de Fazenda Federal - DARF.004514"/>
  </r>
  <r>
    <s v="Jardins"/>
    <x v="137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09.02.04 - Recolhimento de PIS/Cofins/CSLL - Terceiros"/>
    <n v="41.85"/>
    <x v="137"/>
    <s v="CP"/>
    <s v="Pagamento Secretaria de Fazenda Federal"/>
    <s v="Pagamento"/>
    <s v="Secretaria de Fazenda Federal"/>
    <s v="DARF.004515"/>
    <n v="-41.86"/>
    <n v="0"/>
    <n v="27081.81"/>
    <s v="Secretaria de Fazenda Federal"/>
    <n v="-41.86"/>
    <n v="41.86"/>
    <n v="0"/>
    <x v="17"/>
    <x v="0"/>
    <x v="0"/>
    <x v="1"/>
    <s v="2.09.02.04 - Recolhimento de PIS/Cofins/CSLL - Terceiros"/>
    <x v="0"/>
    <x v="3"/>
    <x v="3"/>
    <s v="Secretaria de Fazenda Federal - DARF.004515"/>
  </r>
  <r>
    <s v="Jardins"/>
    <x v="137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09.02.01 - Recolhimento de IRRF - Terceiros"/>
    <n v="261"/>
    <x v="137"/>
    <s v="CP"/>
    <s v="Pagamento Secretaria de Fazenda Federal"/>
    <s v="Pagamento"/>
    <s v="Secretaria de Fazenda Federal"/>
    <s v="DARF.009710"/>
    <n v="-261"/>
    <n v="0"/>
    <n v="26820.81"/>
    <s v="Secretaria de Fazenda Federal"/>
    <n v="-261"/>
    <n v="261"/>
    <n v="0"/>
    <x v="17"/>
    <x v="0"/>
    <x v="0"/>
    <x v="1"/>
    <s v="2.09.02.01 - Recolhimento de IRRF - Terceiros"/>
    <x v="0"/>
    <x v="3"/>
    <x v="3"/>
    <s v="Secretaria de Fazenda Federal - DARF.009710"/>
  </r>
  <r>
    <s v="Jardins"/>
    <x v="137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09.02.01 - Recolhimento de IRRF - Terceiros"/>
    <n v="120"/>
    <x v="137"/>
    <s v="CP"/>
    <s v="Pagamento Secretaria de Fazenda Federal"/>
    <s v="Pagamento"/>
    <s v="Secretaria de Fazenda Federal"/>
    <s v="DARF.004460"/>
    <n v="-120"/>
    <n v="0"/>
    <n v="26700.81"/>
    <s v="Secretaria de Fazenda Federal"/>
    <n v="-120"/>
    <n v="120"/>
    <n v="0"/>
    <x v="17"/>
    <x v="0"/>
    <x v="0"/>
    <x v="1"/>
    <s v="2.09.02.01 - Recolhimento de IRRF - Terceiros"/>
    <x v="0"/>
    <x v="3"/>
    <x v="3"/>
    <s v="Secretaria de Fazenda Federal - DARF.004460"/>
  </r>
  <r>
    <s v="Jardins"/>
    <x v="137"/>
    <s v="Bradesco"/>
    <x v="1"/>
    <s v="sim"/>
    <s v="2 - SPE's"/>
    <s v="01/07/2024 até 31/07/2024"/>
    <s v="16 - NETCORP JARDINS INCORPORACAO E EMPREENDIMENTO IMOBILIARIO SPE LTDA"/>
    <s v="6222-7 - NETCORP JARDINS"/>
    <n v="134011.34"/>
    <s v="Sem Classificação"/>
    <s v="Sem Classificação"/>
    <s v="Sem Classificação"/>
    <x v="137"/>
    <s v="CP"/>
    <s v="Pagamento Secretaria de Fazenda Federal"/>
    <s v="Pagamento"/>
    <s v="Secretaria de Fazenda Federal"/>
    <s v="DARF.003857"/>
    <n v="-357"/>
    <n v="0"/>
    <n v="26343.81"/>
    <s v="Secretaria de Fazenda Federal"/>
    <n v="-357"/>
    <n v="357"/>
    <n v="0"/>
    <x v="17"/>
    <x v="0"/>
    <x v="0"/>
    <x v="1"/>
    <s v="Sem Classificação"/>
    <x v="0"/>
    <x v="3"/>
    <x v="3"/>
    <s v="Secretaria de Fazenda Federal - DARF.003857"/>
  </r>
  <r>
    <s v="Jardins"/>
    <x v="137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09.02.01 - Recolhimento de IRRF - Terceiros"/>
    <n v="1845"/>
    <x v="137"/>
    <s v="CP"/>
    <s v="Pagamento Secretaria de Fazenda Federal"/>
    <s v="Pagamento"/>
    <s v="Secretaria de Fazenda Federal"/>
    <s v="DARF.003562"/>
    <n v="-1845"/>
    <n v="0"/>
    <n v="24498.81"/>
    <s v="Secretaria de Fazenda Federal"/>
    <n v="-1845"/>
    <n v="1845"/>
    <n v="0"/>
    <x v="17"/>
    <x v="0"/>
    <x v="0"/>
    <x v="1"/>
    <s v="2.09.02.01 - Recolhimento de IRRF - Terceiros"/>
    <x v="0"/>
    <x v="3"/>
    <x v="3"/>
    <s v="Secretaria de Fazenda Federal - DARF.003562"/>
  </r>
  <r>
    <s v="Jardins"/>
    <x v="137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09.02.01 - Recolhimento de IRRF - Terceiros"/>
    <n v="1537.5"/>
    <x v="137"/>
    <s v="CP"/>
    <s v="Pagamento Secretaria de Fazenda Federal"/>
    <s v="Pagamento"/>
    <s v="Secretaria de Fazenda Federal"/>
    <s v="DARF.3563"/>
    <n v="-1537.5"/>
    <n v="0"/>
    <n v="22961.31"/>
    <s v="Secretaria de Fazenda Federal"/>
    <n v="-1537.5"/>
    <n v="1537.5"/>
    <n v="0"/>
    <x v="17"/>
    <x v="0"/>
    <x v="0"/>
    <x v="1"/>
    <s v="2.09.02.01 - Recolhimento de IRRF - Terceiros"/>
    <x v="0"/>
    <x v="3"/>
    <x v="3"/>
    <s v="Secretaria de Fazenda Federal - DARF.3563"/>
  </r>
  <r>
    <s v="Jardins"/>
    <x v="137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09.02.01 - Recolhimento de IRRF - Terceiros"/>
    <n v="1044.75"/>
    <x v="137"/>
    <s v="CP"/>
    <s v="Pagamento Secretaria de Fazenda Federal"/>
    <s v="Pagamento"/>
    <s v="Secretaria de Fazenda Federal"/>
    <s v="DARF.001753"/>
    <n v="-1044.75"/>
    <n v="0"/>
    <n v="21916.560000000001"/>
    <s v="Secretaria de Fazenda Federal"/>
    <n v="-1044.75"/>
    <n v="1044.75"/>
    <n v="0"/>
    <x v="17"/>
    <x v="0"/>
    <x v="0"/>
    <x v="1"/>
    <s v="2.09.02.01 - Recolhimento de IRRF - Terceiros"/>
    <x v="0"/>
    <x v="3"/>
    <x v="3"/>
    <s v="Secretaria de Fazenda Federal - DARF.001753"/>
  </r>
  <r>
    <s v="Jardins"/>
    <x v="137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09.02.01 - Recolhimento de IRRF - Terceiros"/>
    <n v="1500"/>
    <x v="137"/>
    <s v="CP"/>
    <s v="Pagamento Secretaria de Fazenda Federal"/>
    <s v="Pagamento"/>
    <s v="Secretaria de Fazenda Federal"/>
    <s v="DARF.000673"/>
    <n v="-1500"/>
    <n v="0"/>
    <n v="20416.560000000001"/>
    <s v="Secretaria de Fazenda Federal"/>
    <n v="-1500"/>
    <n v="1500"/>
    <n v="0"/>
    <x v="17"/>
    <x v="0"/>
    <x v="0"/>
    <x v="1"/>
    <s v="2.09.02.01 - Recolhimento de IRRF - Terceiros"/>
    <x v="0"/>
    <x v="3"/>
    <x v="3"/>
    <s v="Secretaria de Fazenda Federal - DARF.000673"/>
  </r>
  <r>
    <s v="Jardins"/>
    <x v="137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09.02.01 - Recolhimento de IRRF - Terceiros"/>
    <n v="45"/>
    <x v="137"/>
    <s v="CP"/>
    <s v="Pagamento Secretaria de Fazenda Federal"/>
    <s v="Pagamento"/>
    <s v="Secretaria de Fazenda Federal"/>
    <s v="DARF.004953"/>
    <n v="-45"/>
    <n v="0"/>
    <n v="20371.560000000001"/>
    <s v="Secretaria de Fazenda Federal"/>
    <n v="-45"/>
    <n v="45"/>
    <n v="0"/>
    <x v="17"/>
    <x v="0"/>
    <x v="0"/>
    <x v="1"/>
    <s v="2.09.02.01 - Recolhimento de IRRF - Terceiros"/>
    <x v="0"/>
    <x v="3"/>
    <x v="3"/>
    <s v="Secretaria de Fazenda Federal - DARF.004953"/>
  </r>
  <r>
    <s v="Jardins"/>
    <x v="137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09.02.02 - Recolhimento de INSS - Terceiros"/>
    <n v="610.5"/>
    <x v="137"/>
    <s v="CP"/>
    <s v="Pagamento Instituto Nacional de Seguridade Social"/>
    <s v="Pagamento"/>
    <s v="Instituto Nacional de Seguridade Social"/>
    <s v="GPS.004006"/>
    <n v="-610.5"/>
    <n v="0"/>
    <n v="19761.060000000001"/>
    <s v="Instituto Nacional de Seguridade Social"/>
    <n v="-610.5"/>
    <n v="610.5"/>
    <n v="0"/>
    <x v="17"/>
    <x v="0"/>
    <x v="0"/>
    <x v="1"/>
    <s v="2.09.02.02 - Recolhimento de INSS - Terceiros"/>
    <x v="0"/>
    <x v="3"/>
    <x v="3"/>
    <s v="Instituto Nacional de Seguridade Social - GPS.004006"/>
  </r>
  <r>
    <s v="Jardins"/>
    <x v="137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09.02.04 - Recolhimento de PIS/Cofins/CSLL - Terceiros"/>
    <n v="809.1"/>
    <x v="137"/>
    <s v="CP"/>
    <s v="Pagamento Secretaria de Fazenda Federal"/>
    <s v="Pagamento"/>
    <s v="Secretaria de Fazenda Federal"/>
    <s v="DARF.009710"/>
    <n v="-809.1"/>
    <n v="0"/>
    <n v="18951.96"/>
    <s v="Secretaria de Fazenda Federal"/>
    <n v="-809.1"/>
    <n v="809.1"/>
    <n v="0"/>
    <x v="17"/>
    <x v="0"/>
    <x v="0"/>
    <x v="1"/>
    <s v="2.09.02.04 - Recolhimento de PIS/Cofins/CSLL - Terceiros"/>
    <x v="0"/>
    <x v="3"/>
    <x v="3"/>
    <s v="Secretaria de Fazenda Federal - DARF.009710"/>
  </r>
  <r>
    <s v="Jardins"/>
    <x v="137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09.02.04 - Recolhimento de PIS/Cofins/CSLL - Terceiros"/>
    <n v="139.5"/>
    <x v="137"/>
    <s v="CP"/>
    <s v="Pagamento Secretaria de Fazenda Federal"/>
    <s v="Pagamento"/>
    <s v="Secretaria de Fazenda Federal"/>
    <s v="DARF.004953"/>
    <n v="-139.5"/>
    <n v="0"/>
    <n v="18812.46"/>
    <s v="Secretaria de Fazenda Federal"/>
    <n v="-139.5"/>
    <n v="139.5"/>
    <n v="0"/>
    <x v="17"/>
    <x v="0"/>
    <x v="0"/>
    <x v="1"/>
    <s v="2.09.02.04 - Recolhimento de PIS/Cofins/CSLL - Terceiros"/>
    <x v="0"/>
    <x v="3"/>
    <x v="3"/>
    <s v="Secretaria de Fazenda Federal - DARF.004953"/>
  </r>
  <r>
    <s v="Jardins"/>
    <x v="137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09.02.04 - Recolhimento de PIS/Cofins/CSLL - Terceiros"/>
    <n v="3238.72"/>
    <x v="137"/>
    <s v="CP"/>
    <s v="Pagamento Secretaria de Fazenda Federal"/>
    <s v="Pagamento"/>
    <s v="Secretaria de Fazenda Federal"/>
    <s v="DARF.001753"/>
    <n v="-3238.72"/>
    <n v="0"/>
    <n v="15573.74"/>
    <s v="Secretaria de Fazenda Federal"/>
    <n v="-3238.72"/>
    <n v="3238.72"/>
    <n v="0"/>
    <x v="17"/>
    <x v="0"/>
    <x v="0"/>
    <x v="1"/>
    <s v="2.09.02.04 - Recolhimento de PIS/Cofins/CSLL - Terceiros"/>
    <x v="0"/>
    <x v="3"/>
    <x v="3"/>
    <s v="Secretaria de Fazenda Federal - DARF.001753"/>
  </r>
  <r>
    <s v="Jardins"/>
    <x v="137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09.02.04 - Recolhimento de PIS/Cofins/CSLL - Terceiros"/>
    <n v="372"/>
    <x v="137"/>
    <s v="CP"/>
    <s v="Pagamento Secretaria de Fazenda Federal"/>
    <s v="Pagamento"/>
    <s v="Secretaria de Fazenda Federal"/>
    <s v="DARF.004460"/>
    <n v="-372"/>
    <n v="0"/>
    <n v="15201.74"/>
    <s v="Secretaria de Fazenda Federal"/>
    <n v="-372"/>
    <n v="372"/>
    <n v="0"/>
    <x v="17"/>
    <x v="0"/>
    <x v="0"/>
    <x v="1"/>
    <s v="2.09.02.04 - Recolhimento de PIS/Cofins/CSLL - Terceiros"/>
    <x v="0"/>
    <x v="3"/>
    <x v="3"/>
    <s v="Secretaria de Fazenda Federal - DARF.004460"/>
  </r>
  <r>
    <s v="Jardins"/>
    <x v="137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09.02.04 - Recolhimento de PIS/Cofins/CSLL - Terceiros"/>
    <n v="4650"/>
    <x v="137"/>
    <s v="CP"/>
    <s v="Pagamento Secretaria de Fazenda Federal"/>
    <s v="Pagamento"/>
    <s v="Secretaria de Fazenda Federal"/>
    <s v="DARF.000673"/>
    <n v="-4650"/>
    <n v="0"/>
    <n v="10551.74"/>
    <s v="Secretaria de Fazenda Federal"/>
    <n v="-4650"/>
    <n v="4650"/>
    <n v="0"/>
    <x v="17"/>
    <x v="0"/>
    <x v="0"/>
    <x v="1"/>
    <s v="2.09.02.04 - Recolhimento de PIS/Cofins/CSLL - Terceiros"/>
    <x v="0"/>
    <x v="3"/>
    <x v="3"/>
    <s v="Secretaria de Fazenda Federal - DARF.000673"/>
  </r>
  <r>
    <s v="Jardins"/>
    <x v="137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09.02.01 - Recolhimento de IRRF - Terceiros"/>
    <n v="24.76"/>
    <x v="137"/>
    <s v="CP"/>
    <s v="Pagamento Secretaria de Fazenda Federal"/>
    <s v="Pagamento"/>
    <s v="Secretaria de Fazenda Federal"/>
    <s v="DARF.004514"/>
    <n v="-24.76"/>
    <n v="0"/>
    <n v="10526.98"/>
    <s v="Secretaria de Fazenda Federal"/>
    <n v="-24.76"/>
    <n v="24.76"/>
    <n v="0"/>
    <x v="17"/>
    <x v="0"/>
    <x v="0"/>
    <x v="1"/>
    <s v="2.09.02.01 - Recolhimento de IRRF - Terceiros"/>
    <x v="0"/>
    <x v="3"/>
    <x v="3"/>
    <s v="Secretaria de Fazenda Federal - DARF.004514"/>
  </r>
  <r>
    <s v="Jardins"/>
    <x v="137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09.02.01 - Recolhimento de IRRF - Terceiros"/>
    <n v="13.5"/>
    <x v="137"/>
    <s v="CP"/>
    <s v="Pagamento Secretaria de Fazenda Federal"/>
    <s v="Pagamento"/>
    <s v="Secretaria de Fazenda Federal"/>
    <s v="DARF.004515"/>
    <n v="-13.5"/>
    <n v="0"/>
    <n v="10513.48"/>
    <s v="Secretaria de Fazenda Federal"/>
    <n v="-13.5"/>
    <n v="13.5"/>
    <n v="0"/>
    <x v="17"/>
    <x v="0"/>
    <x v="0"/>
    <x v="1"/>
    <s v="2.09.02.01 - Recolhimento de IRRF - Terceiros"/>
    <x v="0"/>
    <x v="3"/>
    <x v="3"/>
    <s v="Secretaria de Fazenda Federal - DARF.004515"/>
  </r>
  <r>
    <s v="Jardins"/>
    <x v="137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09.02.04 - Recolhimento de PIS/Cofins/CSLL - Terceiros"/>
    <n v="5719.5"/>
    <x v="137"/>
    <s v="CP"/>
    <s v="Pagamento Secretaria de Fazenda Federal"/>
    <s v="Pagamento"/>
    <s v="Secretaria de Fazenda Federal"/>
    <s v="DARF.003562"/>
    <n v="-5719.5"/>
    <n v="0"/>
    <n v="4793.9799999999996"/>
    <s v="Secretaria de Fazenda Federal"/>
    <n v="-5719.5"/>
    <n v="5719.5"/>
    <n v="0"/>
    <x v="17"/>
    <x v="0"/>
    <x v="0"/>
    <x v="1"/>
    <s v="2.09.02.04 - Recolhimento de PIS/Cofins/CSLL - Terceiros"/>
    <x v="0"/>
    <x v="3"/>
    <x v="3"/>
    <s v="Secretaria de Fazenda Federal - DARF.003562"/>
  </r>
  <r>
    <s v="Jardins"/>
    <x v="137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09.02.04 - Recolhimento de PIS/Cofins/CSLL - Terceiros"/>
    <n v="4766.25"/>
    <x v="137"/>
    <s v="CP"/>
    <s v="Pagamento Secretaria de Fazenda Federal"/>
    <s v="Pagamento"/>
    <s v="Secretaria de Fazenda Federal"/>
    <s v="DARF.3563"/>
    <n v="-4766.25"/>
    <n v="0"/>
    <n v="27.73"/>
    <s v="Secretaria de Fazenda Federal"/>
    <n v="-4766.25"/>
    <n v="4766.25"/>
    <n v="0"/>
    <x v="17"/>
    <x v="0"/>
    <x v="0"/>
    <x v="1"/>
    <s v="2.09.02.04 - Recolhimento de PIS/Cofins/CSLL - Terceiros"/>
    <x v="0"/>
    <x v="3"/>
    <x v="3"/>
    <s v="Secretaria de Fazenda Federal - DARF.3563"/>
  </r>
  <r>
    <s v="Jardins"/>
    <x v="138"/>
    <s v="Itaú Centralizadora"/>
    <x v="2"/>
    <s v="não"/>
    <s v="2 - SPE's"/>
    <s v="-"/>
    <s v="Extrato Bancário"/>
    <s v="18593-7 - Centralizadora"/>
    <m/>
    <s v="-"/>
    <s v="-"/>
    <n v="1281.95"/>
    <x v="138"/>
    <s v="-"/>
    <s v="SISPAG PAG TIT BANCO 23"/>
    <s v="-"/>
    <s v="SISPAG PAG TIT BANCO 23"/>
    <s v=" 9132"/>
    <n v="-1281.95"/>
    <n v="0"/>
    <s v="-"/>
    <s v="SISPAG PAG TIT BANCO 23"/>
    <n v="-1281.95"/>
    <n v="1281.95"/>
    <n v="0"/>
    <x v="17"/>
    <x v="0"/>
    <x v="0"/>
    <x v="1"/>
    <s v="-"/>
    <x v="0"/>
    <x v="18"/>
    <x v="11"/>
    <s v="SISPAG PAG TIT BANCO 23 -  9132"/>
  </r>
  <r>
    <s v="Jardins"/>
    <x v="138"/>
    <s v="Itaú Centralizadora"/>
    <x v="2"/>
    <s v="não"/>
    <s v="2 - SPE's"/>
    <s v="-"/>
    <s v="Extrato Bancário"/>
    <s v="18593-7 - Centralizadora"/>
    <m/>
    <s v="-"/>
    <s v="-"/>
    <n v="1.4"/>
    <x v="138"/>
    <s v="-"/>
    <s v="TAR SISPAG TIT OUTRO BCO"/>
    <s v="-"/>
    <s v="TAR SISPAG TIT OUTRO BCO"/>
    <s v=" 6327"/>
    <n v="-1.4"/>
    <n v="0"/>
    <s v="-"/>
    <s v="TAR SISPAG TIT OUTRO BCO"/>
    <n v="-1.4"/>
    <n v="1.4"/>
    <n v="0"/>
    <x v="17"/>
    <x v="0"/>
    <x v="0"/>
    <x v="1"/>
    <s v="-"/>
    <x v="0"/>
    <x v="8"/>
    <x v="2"/>
    <s v="TAR SISPAG TIT OUTRO BCO -  6327"/>
  </r>
  <r>
    <s v="Jardins"/>
    <x v="138"/>
    <s v="Itaú Centralizadora"/>
    <x v="2"/>
    <s v="não"/>
    <s v="2 - SPE's"/>
    <s v="-"/>
    <s v="Extrato Bancário"/>
    <s v="18593-7 - Centralizadora"/>
    <m/>
    <s v="-"/>
    <s v="-"/>
    <n v="0.12"/>
    <x v="138"/>
    <s v="-"/>
    <s v="REND PAGO APLIC AUT MAIS"/>
    <s v="-"/>
    <s v="REND PAGO APLIC AUT MAIS"/>
    <m/>
    <n v="0"/>
    <n v="0.12"/>
    <s v="-"/>
    <s v="REND PAGO APLIC AUT MAIS"/>
    <n v="0.12"/>
    <n v="0.12"/>
    <n v="0"/>
    <x v="17"/>
    <x v="0"/>
    <x v="0"/>
    <x v="1"/>
    <s v="-"/>
    <x v="0"/>
    <x v="14"/>
    <x v="8"/>
    <s v="REND PAGO APLIC AUT MAIS - "/>
  </r>
  <r>
    <s v="Jardins"/>
    <x v="139"/>
    <s v="Itaú Centralizadora"/>
    <x v="2"/>
    <s v="não"/>
    <s v="2 - SPE's"/>
    <s v="-"/>
    <s v="Extrato Bancário"/>
    <s v="18593-7 - Centralizadora"/>
    <m/>
    <s v="-"/>
    <s v="-"/>
    <n v="5372.91"/>
    <x v="139"/>
    <s v="-"/>
    <s v="SISPAG TRANSF TITULARID"/>
    <s v="-"/>
    <s v="SISPAG TRANSF TITULARID"/>
    <s v=" 6327"/>
    <n v="-5372.91"/>
    <n v="0"/>
    <s v="-"/>
    <s v="SISPAG TRANSF TITULARID"/>
    <n v="-5372.91"/>
    <n v="5372.91"/>
    <n v="0"/>
    <x v="17"/>
    <x v="0"/>
    <x v="0"/>
    <x v="1"/>
    <s v="-"/>
    <x v="0"/>
    <x v="18"/>
    <x v="11"/>
    <s v="SISPAG TRANSF TITULARID -  6327"/>
  </r>
  <r>
    <s v="Jardins"/>
    <x v="139"/>
    <s v="Itaú Centralizadora"/>
    <x v="2"/>
    <s v="não"/>
    <s v="2 - SPE's"/>
    <s v="-"/>
    <s v="Extrato Bancário"/>
    <s v="18593-7 - Centralizadora"/>
    <m/>
    <s v="-"/>
    <s v="-"/>
    <n v="0.9"/>
    <x v="139"/>
    <s v="-"/>
    <s v="TAR C/C SISPAG"/>
    <s v="-"/>
    <s v="TAR C/C SISPAG"/>
    <s v=" 6327"/>
    <n v="-0.9"/>
    <n v="0"/>
    <s v="-"/>
    <s v="TAR C/C SISPAG"/>
    <n v="-0.9"/>
    <n v="0.9"/>
    <n v="0"/>
    <x v="17"/>
    <x v="0"/>
    <x v="0"/>
    <x v="1"/>
    <s v="-"/>
    <x v="0"/>
    <x v="8"/>
    <x v="2"/>
    <s v="TAR C/C SISPAG -  6327"/>
  </r>
  <r>
    <s v="Jardins"/>
    <x v="139"/>
    <s v="Itaú Centralizadora"/>
    <x v="2"/>
    <s v="não"/>
    <s v="2 - SPE's"/>
    <s v="-"/>
    <s v="Extrato Bancário"/>
    <s v="18593-7 - Centralizadora"/>
    <m/>
    <s v="-"/>
    <s v="-"/>
    <n v="0.56000000000000005"/>
    <x v="139"/>
    <s v="-"/>
    <s v="REND PAGO APLIC AUT MAIS"/>
    <s v="-"/>
    <s v="REND PAGO APLIC AUT MAIS"/>
    <m/>
    <n v="0"/>
    <n v="0.56000000000000005"/>
    <s v="-"/>
    <s v="REND PAGO APLIC AUT MAIS"/>
    <n v="0.56000000000000005"/>
    <n v="0.56000000000000005"/>
    <n v="0"/>
    <x v="17"/>
    <x v="0"/>
    <x v="0"/>
    <x v="1"/>
    <s v="-"/>
    <x v="0"/>
    <x v="14"/>
    <x v="8"/>
    <s v="REND PAGO APLIC AUT MAIS - "/>
  </r>
  <r>
    <s v="Jardins"/>
    <x v="139"/>
    <s v="Bradesco"/>
    <x v="1"/>
    <s v="sim"/>
    <s v="2 - SPE's"/>
    <s v="01/07/2024 até 31/07/2024"/>
    <s v="16 - NETCORP JARDINS INCORPORACAO E EMPREENDIMENTO IMOBILIARIO SPE LTDA"/>
    <s v="6222-7 - NETCORP JARDINS"/>
    <n v="134011.34"/>
    <s v="Sem Classificação"/>
    <s v="Sem Classificação"/>
    <s v="Sem Classificação"/>
    <x v="139"/>
    <s v="CX"/>
    <s v="Resgate de Aplicação RESGATE INVEST FACIL"/>
    <e v="#N/A"/>
    <e v="#N/A"/>
    <s v="RESG.N10B34"/>
    <n v="0"/>
    <n v="10"/>
    <n v="37.729999999999997"/>
    <e v="#N/A"/>
    <n v="10"/>
    <n v="10"/>
    <n v="0"/>
    <x v="17"/>
    <x v="0"/>
    <x v="0"/>
    <x v="1"/>
    <s v="Sem Classificação"/>
    <x v="0"/>
    <x v="15"/>
    <x v="9"/>
    <e v="#N/A"/>
  </r>
  <r>
    <s v="Jardins"/>
    <x v="139"/>
    <s v="Bradesco"/>
    <x v="1"/>
    <s v="sim"/>
    <s v="2 - SPE's"/>
    <s v="01/07/2024 até 31/07/2024"/>
    <s v="16 - NETCORP JARDINS INCORPORACAO E EMPREENDIMENTO IMOBILIARIO SPE LTDA"/>
    <s v="6222-7 - NETCORP JARDINS"/>
    <n v="134011.34"/>
    <s v="1602 - JARDINS INCORPORACAO"/>
    <s v="2.20.01.07 - Tarifas Bancarias"/>
    <n v="9"/>
    <x v="139"/>
    <s v="CX"/>
    <s v="Pagamento TARIFA BANCARIA TRANSF PGTO PIX"/>
    <s v="Pagamento"/>
    <s v="TARIFA BANCARIA TRANSF PGTO PIX"/>
    <s v="TAR.N10B48"/>
    <n v="-9"/>
    <n v="0"/>
    <n v="28.73"/>
    <s v="TARIFA BANCARIA TRANSF PGTO PIX"/>
    <n v="-9"/>
    <n v="9"/>
    <n v="0"/>
    <x v="17"/>
    <x v="0"/>
    <x v="0"/>
    <x v="1"/>
    <s v="2.20.01.07 - Tarifas Bancarias"/>
    <x v="0"/>
    <x v="8"/>
    <x v="2"/>
    <s v="TARIFA BANCARIA TRANSF PGTO PIX - TAR.N10B48"/>
  </r>
  <r>
    <s v="Jardins"/>
    <x v="140"/>
    <s v="Itaú Centralizadora"/>
    <x v="2"/>
    <s v="não"/>
    <s v="2 - SPE's"/>
    <s v="-"/>
    <s v="Extrato Bancário"/>
    <s v="18593-7 - Centralizadora"/>
    <m/>
    <s v="-"/>
    <s v="-"/>
    <n v="1689.3"/>
    <x v="140"/>
    <s v="-"/>
    <s v="SISPAG FORNECEDORES"/>
    <s v="-"/>
    <s v="SISPAG FORNECEDORES"/>
    <s v=" 9129"/>
    <n v="-1689.3"/>
    <n v="0"/>
    <s v="-"/>
    <s v="SISPAG FORNECEDORES"/>
    <n v="-1689.3"/>
    <n v="1689.3"/>
    <n v="0"/>
    <x v="17"/>
    <x v="0"/>
    <x v="0"/>
    <x v="1"/>
    <s v="-"/>
    <x v="0"/>
    <x v="18"/>
    <x v="11"/>
    <s v="SISPAG FORNECEDORES -  9129"/>
  </r>
  <r>
    <s v="Jardins"/>
    <x v="140"/>
    <s v="Itaú Centralizadora"/>
    <x v="2"/>
    <s v="não"/>
    <s v="2 - SPE's"/>
    <s v="-"/>
    <s v="Extrato Bancário"/>
    <s v="18593-7 - Centralizadora"/>
    <m/>
    <s v="-"/>
    <s v="-"/>
    <n v="1.4"/>
    <x v="140"/>
    <s v="-"/>
    <s v="TAR SISPAG TIT OUTRO BCO"/>
    <s v="-"/>
    <s v="TAR SISPAG TIT OUTRO BCO"/>
    <s v=" 6327"/>
    <n v="-1.4"/>
    <n v="0"/>
    <s v="-"/>
    <s v="TAR SISPAG TIT OUTRO BCO"/>
    <n v="-1.4"/>
    <n v="1.4"/>
    <n v="0"/>
    <x v="17"/>
    <x v="0"/>
    <x v="0"/>
    <x v="1"/>
    <s v="-"/>
    <x v="0"/>
    <x v="8"/>
    <x v="2"/>
    <s v="TAR SISPAG TIT OUTRO BCO -  6327"/>
  </r>
  <r>
    <s v="Jardins"/>
    <x v="140"/>
    <s v="Itaú Centralizadora"/>
    <x v="2"/>
    <s v="não"/>
    <s v="2 - SPE's"/>
    <s v="-"/>
    <s v="Extrato Bancário"/>
    <s v="18593-7 - Centralizadora"/>
    <m/>
    <s v="-"/>
    <s v="-"/>
    <n v="0.21"/>
    <x v="140"/>
    <s v="-"/>
    <s v="REND PAGO APLIC AUT MAIS"/>
    <s v="-"/>
    <s v="REND PAGO APLIC AUT MAIS"/>
    <m/>
    <n v="0"/>
    <n v="0.21"/>
    <s v="-"/>
    <s v="REND PAGO APLIC AUT MAIS"/>
    <n v="0.21"/>
    <n v="0.21"/>
    <n v="0"/>
    <x v="17"/>
    <x v="0"/>
    <x v="0"/>
    <x v="1"/>
    <s v="-"/>
    <x v="0"/>
    <x v="14"/>
    <x v="8"/>
    <s v="REND PAGO APLIC AUT MAIS - "/>
  </r>
  <r>
    <s v="Jardins"/>
    <x v="141"/>
    <s v="Itaú Centralizadora"/>
    <x v="2"/>
    <s v="não"/>
    <s v="2 - SPE's"/>
    <s v="-"/>
    <s v="Extrato Bancário"/>
    <s v="18593-7 - Centralizadora"/>
    <m/>
    <s v="-"/>
    <s v="-"/>
    <n v="8501.65"/>
    <x v="141"/>
    <s v="-"/>
    <s v="RESGATE CDB"/>
    <s v="-"/>
    <s v="RESGATE CDB"/>
    <s v=" 4175"/>
    <n v="0"/>
    <n v="8501.65"/>
    <s v="-"/>
    <s v="RESGATE CDB"/>
    <n v="8501.65"/>
    <n v="8501.65"/>
    <n v="0"/>
    <x v="17"/>
    <x v="0"/>
    <x v="0"/>
    <x v="1"/>
    <s v="-"/>
    <x v="0"/>
    <x v="15"/>
    <x v="9"/>
    <s v="RESGATE CDB -  4175"/>
  </r>
  <r>
    <s v="Jardins"/>
    <x v="142"/>
    <s v="Itaú Centralizadora"/>
    <x v="2"/>
    <s v="não"/>
    <s v="2 - SPE's"/>
    <s v="-"/>
    <s v="Extrato Bancário"/>
    <s v="18593-7 - Centralizadora"/>
    <m/>
    <s v="-"/>
    <s v="-"/>
    <n v="589382.19999999995"/>
    <x v="142"/>
    <s v="-"/>
    <s v="FT CERTIF RECEB IMOB"/>
    <s v="-"/>
    <s v="FT CERTIF RECEB IMOB"/>
    <s v=" 4464"/>
    <n v="-589382.19999999995"/>
    <n v="0"/>
    <s v="-"/>
    <s v="FT CERTIF RECEB IMOB"/>
    <n v="-589382.19999999995"/>
    <n v="589382.19999999995"/>
    <n v="0"/>
    <x v="17"/>
    <x v="0"/>
    <x v="0"/>
    <x v="1"/>
    <s v="-"/>
    <x v="0"/>
    <x v="24"/>
    <x v="14"/>
    <s v="FT CERTIF RECEB IMOB -  4464"/>
  </r>
  <r>
    <s v="Jardins"/>
    <x v="142"/>
    <s v="Itaú Centralizadora"/>
    <x v="2"/>
    <s v="não"/>
    <s v="2 - SPE's"/>
    <s v="-"/>
    <s v="Extrato Bancário"/>
    <s v="18593-7 - Centralizadora"/>
    <m/>
    <s v="-"/>
    <s v="-"/>
    <n v="5000"/>
    <x v="142"/>
    <s v="-"/>
    <s v="SISPAG FORNECEDORES TED"/>
    <s v="-"/>
    <s v="SISPAG FORNECEDORES TED"/>
    <s v=" 6327"/>
    <n v="-5000"/>
    <n v="0"/>
    <s v="-"/>
    <s v="SISPAG FORNECEDORES TED"/>
    <n v="-5000"/>
    <n v="5000"/>
    <n v="0"/>
    <x v="17"/>
    <x v="0"/>
    <x v="0"/>
    <x v="1"/>
    <s v="-"/>
    <x v="0"/>
    <x v="18"/>
    <x v="11"/>
    <s v="SISPAG FORNECEDORES TED -  6327"/>
  </r>
  <r>
    <s v="Jardins"/>
    <x v="142"/>
    <s v="Itaú Centralizadora"/>
    <x v="2"/>
    <s v="não"/>
    <s v="2 - SPE's"/>
    <s v="-"/>
    <s v="Extrato Bancário"/>
    <s v="18593-7 - Centralizadora"/>
    <m/>
    <s v="-"/>
    <s v="-"/>
    <n v="2"/>
    <x v="142"/>
    <s v="-"/>
    <s v="TAR TED SISPAG"/>
    <s v="-"/>
    <s v="TAR TED SISPAG"/>
    <s v=" 6327"/>
    <n v="-2"/>
    <n v="0"/>
    <s v="-"/>
    <s v="TAR TED SISPAG"/>
    <n v="-2"/>
    <n v="2"/>
    <n v="0"/>
    <x v="17"/>
    <x v="0"/>
    <x v="0"/>
    <x v="1"/>
    <s v="-"/>
    <x v="0"/>
    <x v="8"/>
    <x v="2"/>
    <s v="TAR TED SISPAG -  6327"/>
  </r>
  <r>
    <s v="Jardins"/>
    <x v="142"/>
    <s v="Itaú Centralizadora"/>
    <x v="2"/>
    <s v="não"/>
    <s v="2 - SPE's"/>
    <s v="-"/>
    <s v="Extrato Bancário"/>
    <s v="18593-7 - Centralizadora"/>
    <m/>
    <s v="-"/>
    <s v="-"/>
    <n v="589382.47"/>
    <x v="142"/>
    <s v="-"/>
    <s v="RESGATE CDB"/>
    <s v="-"/>
    <s v="RESGATE CDB"/>
    <s v=" 4175"/>
    <n v="0"/>
    <n v="589382.47"/>
    <s v="-"/>
    <s v="RESGATE CDB"/>
    <n v="589382.47"/>
    <n v="589382.47"/>
    <n v="0"/>
    <x v="17"/>
    <x v="0"/>
    <x v="0"/>
    <x v="1"/>
    <s v="-"/>
    <x v="0"/>
    <x v="15"/>
    <x v="9"/>
    <s v="RESGATE CDB -  4175"/>
  </r>
  <r>
    <s v="Jardins"/>
    <x v="142"/>
    <s v="Itaú Centralizadora"/>
    <x v="2"/>
    <s v="não"/>
    <s v="2 - SPE's"/>
    <s v="-"/>
    <s v="Extrato Bancário"/>
    <s v="18593-7 - Centralizadora"/>
    <m/>
    <s v="-"/>
    <s v="-"/>
    <n v="0.73"/>
    <x v="142"/>
    <s v="-"/>
    <s v="REND PAGO APLIC AUT MAIS"/>
    <s v="-"/>
    <s v="REND PAGO APLIC AUT MAIS"/>
    <m/>
    <n v="0"/>
    <n v="0.73"/>
    <s v="-"/>
    <s v="REND PAGO APLIC AUT MAIS"/>
    <n v="0.73"/>
    <n v="0.73"/>
    <n v="0"/>
    <x v="17"/>
    <x v="0"/>
    <x v="0"/>
    <x v="1"/>
    <s v="-"/>
    <x v="0"/>
    <x v="14"/>
    <x v="8"/>
    <s v="REND PAGO APLIC AUT MAIS - "/>
  </r>
  <r>
    <s v="Jardins"/>
    <x v="143"/>
    <s v="Itaú Centralizadora"/>
    <x v="2"/>
    <s v="não"/>
    <s v="2 - SPE's"/>
    <s v="-"/>
    <s v="Extrato Bancário"/>
    <s v="18593-7 - Centralizadora"/>
    <m/>
    <s v="-"/>
    <s v="-"/>
    <n v="0.51"/>
    <x v="143"/>
    <s v="-"/>
    <s v="FT CERTIF RECEB IMOB"/>
    <s v="-"/>
    <s v="FT CERTIF RECEB IMOB"/>
    <s v=" 6717"/>
    <n v="0"/>
    <n v="0.51"/>
    <s v="-"/>
    <s v="FT CERTIF RECEB IMOB"/>
    <n v="0.51"/>
    <n v="0.51"/>
    <n v="0"/>
    <x v="17"/>
    <x v="0"/>
    <x v="0"/>
    <x v="1"/>
    <s v="-"/>
    <x v="0"/>
    <x v="27"/>
    <x v="17"/>
    <s v="FT CERTIF RECEB IMOB -  6717"/>
  </r>
  <r>
    <s v="Jardins"/>
    <x v="144"/>
    <s v="Bradesco"/>
    <x v="1"/>
    <s v="sim"/>
    <s v="2 - SPE's"/>
    <s v="01/08/2024 até 31/08/2024"/>
    <s v="16 - NETCORP JARDINS INCORPORACAO E EMPREENDIMENTO IMOBILIARIO SPE LTDA"/>
    <s v="6222-7 - NETCORP JARDINS"/>
    <n v="30426.68"/>
    <s v="Sem Classificação"/>
    <s v="Sem Classificação"/>
    <s v="Sem Classificação"/>
    <x v="144"/>
    <s v="CX"/>
    <s v="Resgate de Aplicação RESGATE INVEST FACIL"/>
    <s v="Resgate de aplicação"/>
    <s v="RESGATE INVEST FACIL"/>
    <s v="RESG.N10137"/>
    <n v="0"/>
    <n v="10"/>
    <n v="30436.68"/>
    <s v="RESGATE INVEST FACIL"/>
    <n v="10"/>
    <n v="10"/>
    <n v="0"/>
    <x v="18"/>
    <x v="0"/>
    <x v="0"/>
    <x v="1"/>
    <s v="Sem Classificação"/>
    <x v="0"/>
    <x v="15"/>
    <x v="9"/>
    <s v="RESGATE INVEST FACIL - RESG.N10137"/>
  </r>
  <r>
    <s v="Jardins"/>
    <x v="144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20.01.07 - Tarifas Bancarias"/>
    <n v="9"/>
    <x v="144"/>
    <s v="CX"/>
    <s v="Pag. tarifa conta TARIFA BANCARIA TRANSF PGTO PIX"/>
    <s v="Pag. tarifa conta"/>
    <s v="TARIFA BANCARIA TRANSF PGTO PIX"/>
    <s v="TAR.N1014B"/>
    <n v="-9"/>
    <n v="0"/>
    <n v="30427.68"/>
    <s v="TARIFA BANCARIA TRANSF PGTO PIX"/>
    <n v="-9"/>
    <n v="9"/>
    <n v="0"/>
    <x v="18"/>
    <x v="0"/>
    <x v="0"/>
    <x v="1"/>
    <s v="2.20.01.07 - Tarifas Bancarias"/>
    <x v="0"/>
    <x v="8"/>
    <x v="2"/>
    <s v="TARIFA BANCARIA TRANSF PGTO PIX - TAR.N1014B"/>
  </r>
  <r>
    <s v="Jardins"/>
    <x v="145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4.01.19 - Mídia Off"/>
    <n v="3000"/>
    <x v="145"/>
    <s v="CP"/>
    <s v="Pagamento LUCIENE F BRAMBILLA"/>
    <s v="Pagamento"/>
    <s v="LUCIENE F BRAMBILLA"/>
    <s v="CT.020824"/>
    <n v="-3000"/>
    <n v="0"/>
    <n v="27427.68"/>
    <s v="LUCIENE F BRAMBILLA"/>
    <n v="-3000"/>
    <n v="3000"/>
    <n v="0"/>
    <x v="18"/>
    <x v="0"/>
    <x v="0"/>
    <x v="1"/>
    <s v="2.14.01.19 - Mídia Off"/>
    <x v="0"/>
    <x v="20"/>
    <x v="6"/>
    <s v="LUCIENE F BRAMBILLA - CT.020824"/>
  </r>
  <r>
    <s v="Jardins"/>
    <x v="145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4.02.03 - Decoração Stand"/>
    <n v="15618"/>
    <x v="145"/>
    <s v="CP"/>
    <s v="Pagamento MARCOS ANDREY RODRIGUES DE OLIVEIRA 37926023850"/>
    <s v="Pagamento"/>
    <s v="MARCOS ANDREY RODRIGUES DE OLIVEIRA 37926023850"/>
    <s v="NFSE.000048"/>
    <n v="-15618"/>
    <n v="0"/>
    <n v="11809.68"/>
    <s v="MARCOS ANDREY RODRIGUES DE OLIVEIRA 37926023850"/>
    <n v="-15618"/>
    <n v="15618"/>
    <n v="0"/>
    <x v="18"/>
    <x v="0"/>
    <x v="0"/>
    <x v="1"/>
    <s v="2.14.02.03 - Decoração Stand"/>
    <x v="0"/>
    <x v="20"/>
    <x v="6"/>
    <s v="MARCOS ANDREY RODRIGUES DE OLIVEIRA 37926023850 - NFSE.000048"/>
  </r>
  <r>
    <s v="Jardins"/>
    <x v="145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4.02.02 - Construção Stand"/>
    <n v="2600"/>
    <x v="145"/>
    <s v="CP"/>
    <s v="Pagamento PORT BAN LOCACOES DE BANHEIROS LTDA"/>
    <s v="Pagamento"/>
    <s v="PORT BAN LOCACOES DE BANHEIROS LTDA"/>
    <s v="FAT.001024"/>
    <n v="-2600"/>
    <n v="0"/>
    <n v="9209.68"/>
    <s v="PORT BAN LOCACOES DE BANHEIROS LTDA"/>
    <n v="-2600"/>
    <n v="2600"/>
    <n v="0"/>
    <x v="18"/>
    <x v="0"/>
    <x v="0"/>
    <x v="1"/>
    <s v="2.14.02.02 - Construção Stand"/>
    <x v="0"/>
    <x v="20"/>
    <x v="6"/>
    <s v="PORT BAN LOCACOES DE BANHEIROS LTDA - FAT.001024"/>
  </r>
  <r>
    <s v="Jardins"/>
    <x v="145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4.02.02 - Construção Stand"/>
    <n v="1300"/>
    <x v="145"/>
    <s v="CP"/>
    <s v="Pagamento PORT BAN LOCACOES DE BANHEIROS LTDA"/>
    <s v="Pagamento"/>
    <s v="PORT BAN LOCACOES DE BANHEIROS LTDA"/>
    <s v="FAT.001027"/>
    <n v="-1300"/>
    <n v="0"/>
    <n v="7909.68"/>
    <s v="PORT BAN LOCACOES DE BANHEIROS LTDA"/>
    <n v="-1300"/>
    <n v="1300"/>
    <n v="0"/>
    <x v="18"/>
    <x v="0"/>
    <x v="0"/>
    <x v="1"/>
    <s v="2.14.02.02 - Construção Stand"/>
    <x v="0"/>
    <x v="20"/>
    <x v="6"/>
    <s v="PORT BAN LOCACOES DE BANHEIROS LTDA - FAT.001027"/>
  </r>
  <r>
    <s v="Jardins"/>
    <x v="145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4.02.02 - Construção Stand"/>
    <n v="1020"/>
    <x v="145"/>
    <s v="CP"/>
    <s v="Pagamento PORT BAN LOCACOES DE BANHEIROS LTDA"/>
    <s v="Pagamento"/>
    <s v="PORT BAN LOCACOES DE BANHEIROS LTDA"/>
    <s v="FAT.001023"/>
    <n v="-1020"/>
    <n v="0"/>
    <n v="6889.68"/>
    <s v="PORT BAN LOCACOES DE BANHEIROS LTDA"/>
    <n v="-1020"/>
    <n v="1020"/>
    <n v="0"/>
    <x v="18"/>
    <x v="0"/>
    <x v="0"/>
    <x v="1"/>
    <s v="2.14.02.02 - Construção Stand"/>
    <x v="0"/>
    <x v="20"/>
    <x v="6"/>
    <s v="PORT BAN LOCACOES DE BANHEIROS LTDA - FAT.001023"/>
  </r>
  <r>
    <s v="Jardins"/>
    <x v="145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4.02.02 - Construção Stand"/>
    <n v="4000"/>
    <x v="145"/>
    <s v="CP"/>
    <s v="Pagamento AMARO ALVES DE ABREU"/>
    <s v="Pagamento"/>
    <s v="AMARO ALVES DE ABREU"/>
    <s v="NFSE.000026"/>
    <n v="-4000"/>
    <n v="0"/>
    <n v="2889.68"/>
    <s v="AMARO ALVES DE ABREU"/>
    <n v="-4000"/>
    <n v="4000"/>
    <n v="0"/>
    <x v="18"/>
    <x v="0"/>
    <x v="0"/>
    <x v="1"/>
    <s v="2.14.02.02 - Construção Stand"/>
    <x v="0"/>
    <x v="20"/>
    <x v="6"/>
    <s v="AMARO ALVES DE ABREU - NFSE.000026"/>
  </r>
  <r>
    <s v="Jardins"/>
    <x v="145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4.02.04 - Operação / Manutenção"/>
    <n v="600"/>
    <x v="145"/>
    <s v="CP"/>
    <s v="Pagamento TRANSPORTES E MUDANCAS PEZIOLO LTDA"/>
    <s v="Pagamento"/>
    <s v="TRANSPORTES E MUDANCAS PEZIOLO LTDA"/>
    <s v="NFSE.003332"/>
    <n v="-600"/>
    <n v="0"/>
    <n v="2289.6799999999998"/>
    <s v="TRANSPORTES E MUDANCAS PEZIOLO LTDA"/>
    <n v="-600"/>
    <n v="600"/>
    <n v="0"/>
    <x v="18"/>
    <x v="0"/>
    <x v="0"/>
    <x v="1"/>
    <s v="2.14.02.04 - Operação / Manutenção"/>
    <x v="0"/>
    <x v="6"/>
    <x v="0"/>
    <s v="TRANSPORTES E MUDANCAS PEZIOLO LTDA - NFSE.003332"/>
  </r>
  <r>
    <s v="Jardins"/>
    <x v="145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3.02.01 - Assessoria PMSP"/>
    <n v="34100"/>
    <x v="145"/>
    <s v="CP"/>
    <s v="Pagamento SERGIO LUIZ FERNANDES FILHO"/>
    <s v="Pagamento"/>
    <s v="SERGIO LUIZ FERNANDES FILHO"/>
    <s v="NFSE.003049"/>
    <n v="-34100"/>
    <n v="0"/>
    <n v="-31810.32"/>
    <s v="SERGIO LUIZ FERNANDES FILHO"/>
    <n v="-34100"/>
    <n v="34100"/>
    <n v="0"/>
    <x v="18"/>
    <x v="0"/>
    <x v="0"/>
    <x v="1"/>
    <s v="2.13.02.01 - Assessoria PMSP"/>
    <x v="0"/>
    <x v="1"/>
    <x v="1"/>
    <s v="SERGIO LUIZ FERNANDES FILHO - NFSE.003049"/>
  </r>
  <r>
    <s v="Jardins"/>
    <x v="145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09.01.01 - (-) Retenção de IR - Terceiros"/>
    <n v="511.5"/>
    <x v="145"/>
    <s v="CP"/>
    <s v="Retenção impostos IR 1708 / SERGIO LUIZ FERNANDES FILHO"/>
    <s v="Retenção impostos"/>
    <s v="IR 1708 / SERGIO LUIZ FERNANDES FILHO"/>
    <s v="NFSE.003049"/>
    <n v="0"/>
    <n v="511.5"/>
    <n v="-31298.82"/>
    <s v="SERGIO LUIZ FERNANDES FILHO"/>
    <n v="511.5"/>
    <n v="511.5"/>
    <n v="0"/>
    <x v="18"/>
    <x v="0"/>
    <x v="0"/>
    <x v="1"/>
    <s v="2.09.01.01 - (-) Retenção de IR - Terceiros"/>
    <x v="0"/>
    <x v="1"/>
    <x v="1"/>
    <s v="SERGIO LUIZ FERNANDES FILHO - NFSE.003049"/>
  </r>
  <r>
    <s v="Jardins"/>
    <x v="145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09.01.04 - (-) Retenção de PIS/Cofins/CSLL - Terceiros"/>
    <n v="1585.65"/>
    <x v="145"/>
    <s v="CP"/>
    <s v="Retenção impostos CSRF / SERGIO LUIZ FERNANDES FILHO"/>
    <s v="Retenção impostos"/>
    <s v="CSRF / SERGIO LUIZ FERNANDES FILHO"/>
    <s v="NFSE.003049"/>
    <n v="0"/>
    <n v="1585.65"/>
    <n v="-29713.17"/>
    <s v="SERGIO LUIZ FERNANDES FILHO"/>
    <n v="1585.65"/>
    <n v="1585.65"/>
    <n v="0"/>
    <x v="18"/>
    <x v="0"/>
    <x v="0"/>
    <x v="1"/>
    <s v="2.09.01.04 - (-) Retenção de PIS/Cofins/CSLL - Terceiros"/>
    <x v="0"/>
    <x v="1"/>
    <x v="1"/>
    <s v="SERGIO LUIZ FERNANDES FILHO - NFSE.003049"/>
  </r>
  <r>
    <s v="Jardins"/>
    <x v="145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9.01.06 - EXTRA DEMOLICAO"/>
    <n v="8000"/>
    <x v="145"/>
    <s v="CP"/>
    <s v="Pagamento FIGUEIREDO E ASSOCIADOS CONSULTORIA"/>
    <s v="Pagamento"/>
    <s v="FIGUEIREDO E ASSOCIADOS CONSULTORIA"/>
    <s v="NFSE.004431"/>
    <n v="-8000"/>
    <n v="0"/>
    <n v="-37713.17"/>
    <s v="FIGUEIREDO E ASSOCIADOS CONSULTORIA"/>
    <n v="-8000"/>
    <n v="8000"/>
    <n v="0"/>
    <x v="18"/>
    <x v="0"/>
    <x v="0"/>
    <x v="1"/>
    <s v="2.19.01.06 - EXTRA DEMOLICAO"/>
    <x v="0"/>
    <x v="4"/>
    <x v="4"/>
    <s v="FIGUEIREDO E ASSOCIADOS CONSULTORIA - NFSE.004431"/>
  </r>
  <r>
    <s v="Jardins"/>
    <x v="145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09.01.01 - (-) Retenção de IR - Terceiros"/>
    <n v="120"/>
    <x v="145"/>
    <s v="CP"/>
    <s v="Retenção impostos IR 1708 / FIGUEIREDO E ASSOCIADOS CONSULTORIA"/>
    <s v="Retenção impostos"/>
    <s v="IR 1708 / FIGUEIREDO E ASSOCIADOS CONSULTORIA"/>
    <s v="NFSE.004431"/>
    <n v="0"/>
    <n v="120"/>
    <n v="-37593.17"/>
    <s v="FIGUEIREDO E ASSOCIADOS CONSULTORIA"/>
    <n v="120"/>
    <n v="120"/>
    <n v="0"/>
    <x v="18"/>
    <x v="0"/>
    <x v="0"/>
    <x v="1"/>
    <s v="2.09.01.01 - (-) Retenção de IR - Terceiros"/>
    <x v="0"/>
    <x v="10"/>
    <x v="1"/>
    <s v="FIGUEIREDO E ASSOCIADOS CONSULTORIA - NFSE.004431"/>
  </r>
  <r>
    <s v="Jardins"/>
    <x v="145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09.01.04 - (-) Retenção de PIS/Cofins/CSLL - Terceiros"/>
    <n v="372"/>
    <x v="145"/>
    <s v="CP"/>
    <s v="Retenção impostos CSRF / FIGUEIREDO E ASSOCIADOS CONSULTORIA"/>
    <s v="Retenção impostos"/>
    <s v="CSRF / FIGUEIREDO E ASSOCIADOS CONSULTORIA"/>
    <s v="NFSE.004431"/>
    <n v="0"/>
    <n v="372"/>
    <n v="-37221.17"/>
    <s v="FIGUEIREDO E ASSOCIADOS CONSULTORIA"/>
    <n v="372"/>
    <n v="372"/>
    <n v="0"/>
    <x v="18"/>
    <x v="0"/>
    <x v="0"/>
    <x v="1"/>
    <s v="2.09.01.04 - (-) Retenção de PIS/Cofins/CSLL - Terceiros"/>
    <x v="0"/>
    <x v="10"/>
    <x v="1"/>
    <s v="FIGUEIREDO E ASSOCIADOS CONSULTORIA - NFSE.004431"/>
  </r>
  <r>
    <s v="Jardins"/>
    <x v="145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4.02.04 - Operação / Manutenção"/>
    <n v="8300"/>
    <x v="145"/>
    <s v="CP"/>
    <s v="Pagamento ABBSOLUTE MARKETING IMOBILIARIO LTDA"/>
    <s v="Pagamento"/>
    <s v="ABBSOLUTE MARKETING IMOBILIARIO LTDA"/>
    <s v="FAT.000010"/>
    <n v="-8300"/>
    <n v="0"/>
    <n v="-45521.17"/>
    <s v="ABBSOLUTE MARKETING IMOBILIARIO LTDA"/>
    <n v="-8300"/>
    <n v="8300"/>
    <n v="0"/>
    <x v="18"/>
    <x v="0"/>
    <x v="0"/>
    <x v="1"/>
    <s v="2.14.02.04 - Operação / Manutenção"/>
    <x v="0"/>
    <x v="20"/>
    <x v="6"/>
    <s v="ABBSOLUTE MARKETING IMOBILIARIO LTDA - FAT.000010"/>
  </r>
  <r>
    <s v="Jardins"/>
    <x v="145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3.02.08 - Taxas Cartórios"/>
    <n v="57.56"/>
    <x v="145"/>
    <s v="CP"/>
    <s v="Pagamento ANGELO MONTALBANO"/>
    <s v="Pagamento"/>
    <s v="ANGELO MONTALBANO"/>
    <s v="REC.300724"/>
    <n v="-57.56"/>
    <n v="0"/>
    <n v="-45578.73"/>
    <s v="ANGELO MONTALBANO"/>
    <n v="-57.56"/>
    <n v="57.56"/>
    <n v="0"/>
    <x v="18"/>
    <x v="0"/>
    <x v="0"/>
    <x v="1"/>
    <s v="2.13.02.08 - Taxas Cartórios"/>
    <x v="0"/>
    <x v="10"/>
    <x v="1"/>
    <s v="ANGELO MONTALBANO - REC.300724"/>
  </r>
  <r>
    <s v="Jardins"/>
    <x v="145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4.01.20 - Ajuda corretores"/>
    <n v="2100"/>
    <x v="145"/>
    <s v="CP"/>
    <s v="Pagamento ALEX S CAMPELO M IMOVEIS"/>
    <s v="Pagamento"/>
    <s v="ALEX S CAMPELO M IMOVEIS"/>
    <s v="REC.0208"/>
    <n v="-2100"/>
    <n v="0"/>
    <n v="-47678.73"/>
    <s v="ALEX S CAMPELO M IMOVEIS"/>
    <n v="-2100"/>
    <n v="2100"/>
    <n v="0"/>
    <x v="18"/>
    <x v="0"/>
    <x v="0"/>
    <x v="1"/>
    <s v="2.14.01.20 - Ajuda corretores"/>
    <x v="0"/>
    <x v="20"/>
    <x v="6"/>
    <s v="ALEX S CAMPELO M IMOVEIS - REC.0208"/>
  </r>
  <r>
    <s v="Jardins"/>
    <x v="145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4.02.10 - Decoracao Decorados"/>
    <n v="4900"/>
    <x v="145"/>
    <s v="CP"/>
    <s v="Pagamento LUMINI SOLUCOES EM ILUMINACAO LTDA"/>
    <s v="Pagamento"/>
    <s v="LUMINI SOLUCOES EM ILUMINACAO LTDA"/>
    <s v="FAT.159982LG"/>
    <n v="-4900"/>
    <n v="0"/>
    <n v="-52578.73"/>
    <s v="LUMINI SOLUCOES EM ILUMINACAO LTDA"/>
    <n v="-4900"/>
    <n v="4900"/>
    <n v="0"/>
    <x v="18"/>
    <x v="0"/>
    <x v="0"/>
    <x v="1"/>
    <s v="2.14.02.10 - Decoracao Decorados"/>
    <x v="0"/>
    <x v="20"/>
    <x v="6"/>
    <s v="LUMINI SOLUCOES EM ILUMINACAO LTDA - FAT.159982LG"/>
  </r>
  <r>
    <s v="Jardins"/>
    <x v="145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4.02.10 - Decoracao Decorados"/>
    <n v="4884"/>
    <x v="145"/>
    <s v="CP"/>
    <s v="Pagamento ICON DESIGN LTDA"/>
    <s v="Pagamento"/>
    <s v="ICON DESIGN LTDA"/>
    <s v="NF.004329"/>
    <n v="-4884"/>
    <n v="0"/>
    <n v="-57462.73"/>
    <s v="ICON DESIGN LTDA"/>
    <n v="-4884"/>
    <n v="4884"/>
    <n v="0"/>
    <x v="18"/>
    <x v="0"/>
    <x v="0"/>
    <x v="1"/>
    <s v="2.14.02.10 - Decoracao Decorados"/>
    <x v="0"/>
    <x v="20"/>
    <x v="6"/>
    <s v="ICON DESIGN LTDA - NF.004329"/>
  </r>
  <r>
    <s v="Jardins"/>
    <x v="145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4.02.10 - Decoracao Decorados"/>
    <n v="25302.35"/>
    <x v="145"/>
    <s v="CP"/>
    <s v="Pagamento ICON DESIGN LTDA"/>
    <s v="Pagamento"/>
    <s v="ICON DESIGN LTDA"/>
    <s v="NF.004328"/>
    <n v="-25302.35"/>
    <n v="0"/>
    <n v="-82765.08"/>
    <s v="ICON DESIGN LTDA"/>
    <n v="-25302.35"/>
    <n v="25302.35"/>
    <n v="0"/>
    <x v="18"/>
    <x v="0"/>
    <x v="0"/>
    <x v="1"/>
    <s v="2.14.02.10 - Decoracao Decorados"/>
    <x v="0"/>
    <x v="20"/>
    <x v="6"/>
    <s v="ICON DESIGN LTDA - NF.004328"/>
  </r>
  <r>
    <s v="Jardins"/>
    <x v="145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4.02.02 - Construção Stand"/>
    <n v="2800"/>
    <x v="145"/>
    <s v="CP"/>
    <s v="Pagamento LONAS IPIRANGA COMERCIAL LTDA"/>
    <s v="Pagamento"/>
    <s v="LONAS IPIRANGA COMERCIAL LTDA"/>
    <s v="NF.006923"/>
    <n v="-2800"/>
    <n v="0"/>
    <n v="-85565.08"/>
    <s v="LONAS IPIRANGA COMERCIAL LTDA"/>
    <n v="-2800"/>
    <n v="2800"/>
    <n v="0"/>
    <x v="18"/>
    <x v="0"/>
    <x v="0"/>
    <x v="1"/>
    <s v="2.14.02.02 - Construção Stand"/>
    <x v="0"/>
    <x v="20"/>
    <x v="6"/>
    <s v="LONAS IPIRANGA COMERCIAL LTDA - NF.006923"/>
  </r>
  <r>
    <s v="Jardins"/>
    <x v="145"/>
    <s v="Bradesco"/>
    <x v="1"/>
    <s v="sim"/>
    <s v="2 - SPE's"/>
    <s v="01/08/2024 até 31/08/2024"/>
    <s v="16 - NETCORP JARDINS INCORPORACAO E EMPREENDIMENTO IMOBILIARIO SPE LTDA"/>
    <s v="6222-7 - NETCORP JARDINS"/>
    <n v="30426.68"/>
    <s v="1601 - OBRA JARDINS"/>
    <s v="2.02.03.04 - Assessoria e Consultoria Contábil"/>
    <n v="415.96"/>
    <x v="145"/>
    <s v="CP"/>
    <s v="Pagamento NOVA CROP - SUPORTE ADMINISTRATIVO LTDA"/>
    <s v="Pagamento"/>
    <s v="NOVA CROP - SUPORTE ADMINISTRATIVO LTDA"/>
    <s v="NFSE.007640"/>
    <n v="-415.96"/>
    <n v="0"/>
    <n v="-85981.04"/>
    <s v="NOVA CROP - SUPORTE ADMINISTRATIVO LTDA"/>
    <n v="-415.96"/>
    <n v="415.96"/>
    <n v="0"/>
    <x v="18"/>
    <x v="0"/>
    <x v="0"/>
    <x v="1"/>
    <s v="2.02.03.04 - Assessoria e Consultoria Contábil"/>
    <x v="0"/>
    <x v="0"/>
    <x v="0"/>
    <s v="NOVA CROP - SUPORTE ADMINISTRATIVO LTDA - NFSE.007640"/>
  </r>
  <r>
    <s v="Jardins"/>
    <x v="145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4.02.02 - Construção Stand"/>
    <n v="625.5"/>
    <x v="145"/>
    <s v="CP"/>
    <s v="Pagamento ADRIANA FERNANDES COMERCIO DE MATERIAIS ELETRICOS LTDA"/>
    <s v="Pagamento"/>
    <s v="ADRIANA FERNANDES COMERCIO DE MATERIAIS ELETRICOS LTDA"/>
    <s v="NF.115470"/>
    <n v="-625.5"/>
    <n v="0"/>
    <n v="-86606.54"/>
    <s v="ADRIANA FERNANDES COMERCIO DE MATERIAIS ELETRICOS LTDA"/>
    <n v="-625.5"/>
    <n v="625.5"/>
    <n v="0"/>
    <x v="18"/>
    <x v="0"/>
    <x v="0"/>
    <x v="1"/>
    <s v="2.14.02.02 - Construção Stand"/>
    <x v="0"/>
    <x v="20"/>
    <x v="6"/>
    <s v="ADRIANA FERNANDES COMERCIO DE MATERIAIS ELETRICOS LTDA - NF.115470"/>
  </r>
  <r>
    <s v="Jardins"/>
    <x v="145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4.02.10 - Decoracao Decorados"/>
    <n v="3473.2"/>
    <x v="145"/>
    <s v="CP"/>
    <s v="Pagamento WDN COMERCIO ELETRONICO DE MOVEIS LTDA"/>
    <s v="Pagamento"/>
    <s v="WDN COMERCIO ELETRONICO DE MOVEIS LTDA"/>
    <s v="NF.000001"/>
    <n v="-3473.2"/>
    <n v="0"/>
    <n v="-90079.74"/>
    <s v="WDN COMERCIO ELETRONICO DE MOVEIS LTDA"/>
    <n v="-3473.2"/>
    <n v="3473.2"/>
    <n v="0"/>
    <x v="18"/>
    <x v="0"/>
    <x v="0"/>
    <x v="1"/>
    <s v="2.14.02.10 - Decoracao Decorados"/>
    <x v="0"/>
    <x v="20"/>
    <x v="6"/>
    <s v="WDN COMERCIO ELETRONICO DE MOVEIS LTDA - NF.000001"/>
  </r>
  <r>
    <s v="Jardins"/>
    <x v="145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4.02.03 - Decoração Stand"/>
    <n v="16074.5"/>
    <x v="145"/>
    <s v="CP"/>
    <s v="Pagamento M G MARMORES LTDA"/>
    <s v="Pagamento"/>
    <s v="M G MARMORES LTDA"/>
    <s v="NFSE.00005"/>
    <n v="-16074.5"/>
    <n v="0"/>
    <n v="-106154.24000000001"/>
    <s v="M G MARMORES LTDA"/>
    <n v="-16074.5"/>
    <n v="16074.5"/>
    <n v="0"/>
    <x v="18"/>
    <x v="0"/>
    <x v="0"/>
    <x v="1"/>
    <s v="2.14.02.03 - Decoração Stand"/>
    <x v="0"/>
    <x v="20"/>
    <x v="6"/>
    <s v="M G MARMORES LTDA - NFSE.00005"/>
  </r>
  <r>
    <s v="Jardins"/>
    <x v="145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4.02.03 - Decoração Stand"/>
    <n v="33150"/>
    <x v="145"/>
    <s v="CP"/>
    <s v="Pagamento ROBSON LIRA MARTINS"/>
    <s v="Pagamento"/>
    <s v="ROBSON LIRA MARTINS"/>
    <s v="NFSE.020824"/>
    <n v="-33150"/>
    <n v="0"/>
    <n v="-139304.24"/>
    <s v="ROBSON LIRA MARTINS"/>
    <n v="-33150"/>
    <n v="33150"/>
    <n v="0"/>
    <x v="18"/>
    <x v="0"/>
    <x v="0"/>
    <x v="1"/>
    <s v="2.14.02.03 - Decoração Stand"/>
    <x v="0"/>
    <x v="20"/>
    <x v="6"/>
    <s v="ROBSON LIRA MARTINS - NFSE.020824"/>
  </r>
  <r>
    <s v="Jardins"/>
    <x v="145"/>
    <s v="Bradesco"/>
    <x v="1"/>
    <s v="sim"/>
    <s v="2 - SPE's"/>
    <s v="01/08/2024 até 31/08/2024"/>
    <s v="16 - NETCORP JARDINS INCORPORACAO E EMPREENDIMENTO IMOBILIARIO SPE LTDA"/>
    <s v="6222-7 - NETCORP JARDINS"/>
    <n v="30426.68"/>
    <s v="Sem Classificação"/>
    <s v="Sem Classificação"/>
    <s v="Sem Classificação"/>
    <x v="145"/>
    <s v="CX"/>
    <s v="Resgate de Aplicação RESG/VENCTO CDB"/>
    <s v="Resgate de aplicação"/>
    <s v="RESG/VENCTO CDB"/>
    <s v="RESG.N101C7"/>
    <n v="0"/>
    <n v="858000"/>
    <n v="718695.76"/>
    <s v="RESG/VENCTO CDB"/>
    <n v="858000"/>
    <n v="858000"/>
    <n v="0"/>
    <x v="18"/>
    <x v="0"/>
    <x v="0"/>
    <x v="1"/>
    <s v="Sem Classificação"/>
    <x v="0"/>
    <x v="15"/>
    <x v="9"/>
    <s v="RESG/VENCTO CDB - RESG.N101C7"/>
  </r>
  <r>
    <s v="Jardins"/>
    <x v="145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20.01.07 - Tarifas Bancarias"/>
    <n v="1.95"/>
    <x v="145"/>
    <s v="CX"/>
    <s v="Pag. tarifa conta TAR CC REAL TIME PAGFOR"/>
    <s v="Pag. tarifa conta"/>
    <s v="TAR CC REAL TIME PAGFOR"/>
    <s v="TAR.N101EF"/>
    <n v="-1.95"/>
    <n v="0"/>
    <n v="718693.81"/>
    <s v="TAR CC REAL TIME PAGFOR"/>
    <n v="-1.95"/>
    <n v="1.95"/>
    <n v="0"/>
    <x v="18"/>
    <x v="0"/>
    <x v="0"/>
    <x v="1"/>
    <s v="2.20.01.07 - Tarifas Bancarias"/>
    <x v="0"/>
    <x v="8"/>
    <x v="2"/>
    <s v="TAR CC REAL TIME PAGFOR - TAR.N101EF"/>
  </r>
  <r>
    <s v="Jardins"/>
    <x v="145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20.01.07 - Tarifas Bancarias"/>
    <n v="128.15"/>
    <x v="145"/>
    <s v="CX"/>
    <s v="Pagamento TAR SERV TED STR PAGFOR"/>
    <s v="Pagamento"/>
    <s v="TAR SERV TED STR PAGFOR"/>
    <s v="TAR.N10203"/>
    <n v="-128.15"/>
    <n v="0"/>
    <n v="718565.66"/>
    <s v="TAR SERV TED STR PAGFOR"/>
    <n v="-128.15"/>
    <n v="128.15"/>
    <n v="0"/>
    <x v="18"/>
    <x v="0"/>
    <x v="0"/>
    <x v="1"/>
    <s v="2.20.01.07 - Tarifas Bancarias"/>
    <x v="0"/>
    <x v="8"/>
    <x v="2"/>
    <s v="TAR SERV TED STR PAGFOR - TAR.N10203"/>
  </r>
  <r>
    <s v="Jardins"/>
    <x v="145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6.01.03 - Despesas Diversas"/>
    <n v="250"/>
    <x v="145"/>
    <s v="CP"/>
    <s v="Pagamento Secretaria de Fazenda Federal"/>
    <s v="Pagamento"/>
    <s v="Secretaria de Fazenda Federal"/>
    <s v="DARF.2170"/>
    <n v="-250"/>
    <n v="0"/>
    <n v="718315.66"/>
    <s v="Secretaria de Fazenda Federal"/>
    <n v="-250"/>
    <n v="250"/>
    <n v="0"/>
    <x v="18"/>
    <x v="0"/>
    <x v="0"/>
    <x v="1"/>
    <s v="2.16.01.03 - Despesas Diversas"/>
    <x v="0"/>
    <x v="8"/>
    <x v="2"/>
    <s v="Secretaria de Fazenda Federal - DARF.2170"/>
  </r>
  <r>
    <s v="Jardins"/>
    <x v="145"/>
    <s v="Bradesco"/>
    <x v="1"/>
    <s v="sim"/>
    <s v="2 - SPE's"/>
    <s v="01/08/2024 até 31/08/2024"/>
    <s v="16 - NETCORP JARDINS INCORPORACAO E EMPREENDIMENTO IMOBILIARIO SPE LTDA"/>
    <s v="6222-7 - NETCORP JARDINS"/>
    <n v="30426.68"/>
    <s v="Sem Classificação"/>
    <s v="Sem Classificação"/>
    <s v="Sem Classificação"/>
    <x v="145"/>
    <s v="CX"/>
    <s v="Aplicação APLIC.AUTOM.INVESTFACIL*"/>
    <s v="Aplicação"/>
    <s v="APLIC.AUTOM.INVESTFACIL*"/>
    <s v="APL.N102C1"/>
    <n v="-687889.98"/>
    <n v="0"/>
    <n v="30425.68"/>
    <s v="APLIC.AUTOM.INVESTFACIL*"/>
    <n v="-687889.98"/>
    <n v="687889.98"/>
    <n v="0"/>
    <x v="18"/>
    <x v="0"/>
    <x v="0"/>
    <x v="1"/>
    <s v="Sem Classificação"/>
    <x v="0"/>
    <x v="15"/>
    <x v="9"/>
    <s v="APLIC.AUTOM.INVESTFACIL* - APL.N102C1"/>
  </r>
  <r>
    <s v="Jardins"/>
    <x v="146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4.01.03 - Agência/Coordenação Offline"/>
    <n v="10000"/>
    <x v="146"/>
    <s v="CP"/>
    <s v="Pagamento PLANET APP DESENVOLVIMENTO E SERVICOS S/S LTDA."/>
    <s v="Pagamento"/>
    <s v="PLANET APP DESENVOLVIMENTO E SERVICOS S/S LTDA."/>
    <s v="NFSE.000210"/>
    <n v="-10000"/>
    <n v="0"/>
    <n v="20425.68"/>
    <s v="PLANET APP DESENVOLVIMENTO E SERVICOS S/S LTDA."/>
    <n v="-10000"/>
    <n v="10000"/>
    <n v="0"/>
    <x v="18"/>
    <x v="0"/>
    <x v="0"/>
    <x v="1"/>
    <s v="2.14.01.03 - Agência/Coordenação Offline"/>
    <x v="0"/>
    <x v="11"/>
    <x v="6"/>
    <s v="PLANET APP DESENVOLVIMENTO E SERVICOS S/S LTDA. - NFSE.000210"/>
  </r>
  <r>
    <s v="Jardins"/>
    <x v="146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8.01.02 - Gastos Jurídicos Diversos"/>
    <n v="20000"/>
    <x v="146"/>
    <s v="CP"/>
    <s v="Pagamento M.C SILVA SOCIEDADE INDIVIDUAL DE ADVOCACIA."/>
    <s v="Pagamento"/>
    <s v="M.C SILVA SOCIEDADE INDIVIDUAL DE ADVOCACIA."/>
    <s v="NFSE.000470"/>
    <n v="-20000"/>
    <n v="0"/>
    <n v="425.68"/>
    <s v="M.C SILVA SOCIEDADE INDIVIDUAL DE ADVOCACIA."/>
    <n v="-20000"/>
    <n v="20000"/>
    <n v="0"/>
    <x v="18"/>
    <x v="0"/>
    <x v="0"/>
    <x v="1"/>
    <s v="2.18.01.02 - Gastos Jurídicos Diversos"/>
    <x v="0"/>
    <x v="0"/>
    <x v="0"/>
    <s v="M.C SILVA SOCIEDADE INDIVIDUAL DE ADVOCACIA. - NFSE.000470"/>
  </r>
  <r>
    <s v="Jardins"/>
    <x v="146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4.02.02 - Construção Stand"/>
    <n v="1649.38"/>
    <x v="146"/>
    <s v="CP"/>
    <s v="Pagamento MINERADORA PEDRIX LTDA"/>
    <s v="Pagamento"/>
    <s v="MINERADORA PEDRIX LTDA"/>
    <s v="NF.1010783"/>
    <n v="-1649.38"/>
    <n v="0"/>
    <n v="-1223.7"/>
    <s v="MINERADORA PEDRIX LTDA"/>
    <n v="-1649.38"/>
    <n v="1649.38"/>
    <n v="0"/>
    <x v="18"/>
    <x v="0"/>
    <x v="0"/>
    <x v="1"/>
    <s v="2.14.02.02 - Construção Stand"/>
    <x v="0"/>
    <x v="20"/>
    <x v="6"/>
    <s v="MINERADORA PEDRIX LTDA - NF.1010783"/>
  </r>
  <r>
    <s v="Jardins"/>
    <x v="146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4.02.02 - Construção Stand"/>
    <n v="1654.46"/>
    <x v="146"/>
    <s v="CP"/>
    <s v="Pagamento MINERADORA PEDRIX LTDA"/>
    <s v="Pagamento"/>
    <s v="MINERADORA PEDRIX LTDA"/>
    <s v="NF.1010792"/>
    <n v="-1654.46"/>
    <n v="0"/>
    <n v="-2878.16"/>
    <s v="MINERADORA PEDRIX LTDA"/>
    <n v="-1654.46"/>
    <n v="1654.46"/>
    <n v="0"/>
    <x v="18"/>
    <x v="0"/>
    <x v="0"/>
    <x v="1"/>
    <s v="2.14.02.02 - Construção Stand"/>
    <x v="0"/>
    <x v="20"/>
    <x v="6"/>
    <s v="MINERADORA PEDRIX LTDA - NF.1010792"/>
  </r>
  <r>
    <s v="Jardins"/>
    <x v="146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1.03.01.01 - Receita de Aplicações Financeiras"/>
    <n v="1.37"/>
    <x v="146"/>
    <s v="CX"/>
    <s v="Rendimento de aplicação RENTAB.INVEST FACILCRED*"/>
    <s v="Rendimento de aplicação"/>
    <s v="RENTAB.INVEST FACILCRED*"/>
    <s v="REAP.N1055C"/>
    <n v="0"/>
    <n v="1.37"/>
    <n v="-2876.79"/>
    <s v="RENTAB.INVEST FACILCRED*"/>
    <n v="1.37"/>
    <n v="1.37"/>
    <n v="0"/>
    <x v="18"/>
    <x v="0"/>
    <x v="0"/>
    <x v="1"/>
    <s v="1.03.01.01 - Receita de Aplicações Financeiras"/>
    <x v="0"/>
    <x v="14"/>
    <x v="8"/>
    <s v="RENTAB.INVEST FACILCRED* - REAP.N1055C"/>
  </r>
  <r>
    <s v="Jardins"/>
    <x v="146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1.03.01.01 - Receita de Aplicações Financeiras"/>
    <n v="0.04"/>
    <x v="146"/>
    <s v="CX"/>
    <s v="Rendimento de aplicação RENTAB.INVEST FACILCRED*"/>
    <s v="Rendimento de aplicação"/>
    <s v="RENTAB.INVEST FACILCRED*"/>
    <s v="REAP.N10570"/>
    <n v="0"/>
    <n v="0.04"/>
    <n v="-2876.75"/>
    <s v="RENTAB.INVEST FACILCRED*"/>
    <n v="0.04"/>
    <n v="0.04"/>
    <n v="0"/>
    <x v="18"/>
    <x v="0"/>
    <x v="0"/>
    <x v="1"/>
    <s v="1.03.01.01 - Receita de Aplicações Financeiras"/>
    <x v="0"/>
    <x v="14"/>
    <x v="8"/>
    <s v="RENTAB.INVEST FACILCRED* - REAP.N10570"/>
  </r>
  <r>
    <s v="Jardins"/>
    <x v="146"/>
    <s v="Bradesco"/>
    <x v="1"/>
    <s v="sim"/>
    <s v="2 - SPE's"/>
    <s v="01/08/2024 até 31/08/2024"/>
    <s v="16 - NETCORP JARDINS INCORPORACAO E EMPREENDIMENTO IMOBILIARIO SPE LTDA"/>
    <s v="6222-7 - NETCORP JARDINS"/>
    <n v="30426.68"/>
    <s v="Sem Classificação"/>
    <s v="Sem Classificação"/>
    <s v="Sem Classificação"/>
    <x v="146"/>
    <s v="CX"/>
    <s v="Resgate de Aplicação RESGATE INVEST FACIL"/>
    <s v="Resgate de aplicação"/>
    <s v="RESGATE INVEST FACIL"/>
    <s v="RESG.N10548"/>
    <n v="0"/>
    <n v="26334.78"/>
    <n v="23458.03"/>
    <s v="RESGATE INVEST FACIL"/>
    <n v="26334.78"/>
    <n v="26334.78"/>
    <n v="0"/>
    <x v="18"/>
    <x v="0"/>
    <x v="0"/>
    <x v="1"/>
    <s v="Sem Classificação"/>
    <x v="0"/>
    <x v="15"/>
    <x v="9"/>
    <s v="RESGATE INVEST FACIL - RESG.N10548"/>
  </r>
  <r>
    <s v="Jardins"/>
    <x v="146"/>
    <s v="Bradesco"/>
    <x v="1"/>
    <s v="sim"/>
    <s v="2 - SPE's"/>
    <s v="01/08/2024 até 31/08/2024"/>
    <s v="16 - NETCORP JARDINS INCORPORACAO E EMPREENDIMENTO IMOBILIARIO SPE LTDA"/>
    <s v="6222-7 - NETCORP JARDINS"/>
    <n v="30426.68"/>
    <s v="Sem Classificação"/>
    <s v="Sem Classificação"/>
    <s v="Sem Classificação"/>
    <x v="146"/>
    <s v="CX"/>
    <s v="Resgate de Aplicação RESGATE INVEST FACIL"/>
    <s v="Resgate de aplicação"/>
    <s v="RESGATE INVEST FACIL"/>
    <s v="RESG.N10534"/>
    <n v="0"/>
    <n v="6981.25"/>
    <n v="30439.279999999999"/>
    <s v="RESGATE INVEST FACIL"/>
    <n v="6981.25"/>
    <n v="6981.25"/>
    <n v="0"/>
    <x v="18"/>
    <x v="0"/>
    <x v="0"/>
    <x v="1"/>
    <s v="Sem Classificação"/>
    <x v="0"/>
    <x v="15"/>
    <x v="9"/>
    <s v="RESGATE INVEST FACIL - RESG.N10534"/>
  </r>
  <r>
    <s v="Jardins"/>
    <x v="146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20.01.07 - Tarifas Bancarias"/>
    <n v="1.95"/>
    <x v="146"/>
    <s v="CX"/>
    <s v="Pagamento TAR CC REAL TIME PAGFOR"/>
    <s v="Pagamento"/>
    <s v="TAR CC REAL TIME PAGFOR"/>
    <s v="TAR.N1030C"/>
    <n v="-1.95"/>
    <n v="0"/>
    <n v="30437.33"/>
    <s v="TAR CC REAL TIME PAGFOR"/>
    <n v="-1.95"/>
    <n v="1.95"/>
    <n v="0"/>
    <x v="18"/>
    <x v="0"/>
    <x v="0"/>
    <x v="1"/>
    <s v="2.20.01.07 - Tarifas Bancarias"/>
    <x v="0"/>
    <x v="8"/>
    <x v="2"/>
    <s v="TAR CC REAL TIME PAGFOR - TAR.N1030C"/>
  </r>
  <r>
    <s v="Jardins"/>
    <x v="146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20.01.07 - Tarifas Bancarias"/>
    <n v="11.65"/>
    <x v="146"/>
    <s v="CX"/>
    <s v="Pagamento TAR SERV TED STR PAGFOR"/>
    <s v="Pagamento"/>
    <s v="TAR SERV TED STR PAGFOR"/>
    <s v="TAR.N10320"/>
    <n v="-11.65"/>
    <n v="0"/>
    <n v="30425.68"/>
    <s v="TAR SERV TED STR PAGFOR"/>
    <n v="-11.65"/>
    <n v="11.65"/>
    <n v="0"/>
    <x v="18"/>
    <x v="0"/>
    <x v="0"/>
    <x v="1"/>
    <s v="2.20.01.07 - Tarifas Bancarias"/>
    <x v="0"/>
    <x v="8"/>
    <x v="2"/>
    <s v="TAR SERV TED STR PAGFOR - TAR.N10320"/>
  </r>
  <r>
    <s v="Jardins"/>
    <x v="147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4.01.20 - Ajuda corretores"/>
    <n v="1400"/>
    <x v="147"/>
    <s v="CP"/>
    <s v="Pagamento ALEX S CAMPELO M IMOVEIS"/>
    <s v="Pagamento"/>
    <s v="ALEX S CAMPELO M IMOVEIS"/>
    <s v="REC.0608"/>
    <n v="-1400"/>
    <n v="0"/>
    <n v="29025.68"/>
    <s v="ALEX S CAMPELO M IMOVEIS"/>
    <n v="-1400"/>
    <n v="1400"/>
    <n v="0"/>
    <x v="18"/>
    <x v="0"/>
    <x v="0"/>
    <x v="1"/>
    <s v="2.14.01.20 - Ajuda corretores"/>
    <x v="0"/>
    <x v="20"/>
    <x v="6"/>
    <s v="ALEX S CAMPELO M IMOVEIS - REC.0608"/>
  </r>
  <r>
    <s v="Jardins"/>
    <x v="147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4.01.06 - Pontos de Captação"/>
    <n v="5300"/>
    <x v="147"/>
    <s v="CP"/>
    <s v="Pagamento SUPERMERCADO ESTADOS UNIDOS LTDA"/>
    <s v="Pagamento"/>
    <s v="SUPERMERCADO ESTADOS UNIDOS LTDA"/>
    <s v="REC.050824"/>
    <n v="-5300"/>
    <n v="0"/>
    <n v="23725.68"/>
    <s v="SUPERMERCADO ESTADOS UNIDOS LTDA"/>
    <n v="-5300"/>
    <n v="5300"/>
    <n v="0"/>
    <x v="18"/>
    <x v="0"/>
    <x v="0"/>
    <x v="1"/>
    <s v="2.14.01.06 - Pontos de Captação"/>
    <x v="0"/>
    <x v="6"/>
    <x v="0"/>
    <s v="SUPERMERCADO ESTADOS UNIDOS LTDA - REC.050824"/>
  </r>
  <r>
    <s v="Jardins"/>
    <x v="147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4.02.04 - Operação / Manutenção"/>
    <n v="7000"/>
    <x v="147"/>
    <s v="CP"/>
    <s v="Pagamento THE GUARDIAN SERVIÇOS PATRIMONIAL LTDA"/>
    <s v="Pagamento"/>
    <s v="THE GUARDIAN SERVIÇOS PATRIMONIAL LTDA"/>
    <s v="NFSE.000025"/>
    <n v="-7000"/>
    <n v="0"/>
    <n v="16725.68"/>
    <s v="THE GUARDIAN SERVIÇOS PATRIMONIAL LTDA"/>
    <n v="-7000"/>
    <n v="7000"/>
    <n v="0"/>
    <x v="18"/>
    <x v="0"/>
    <x v="0"/>
    <x v="1"/>
    <s v="2.14.02.04 - Operação / Manutenção"/>
    <x v="0"/>
    <x v="20"/>
    <x v="6"/>
    <s v="THE GUARDIAN SERVIÇOS PATRIMONIAL LTDA - NFSE.000025"/>
  </r>
  <r>
    <s v="Jardins"/>
    <x v="147"/>
    <s v="Bradesco"/>
    <x v="1"/>
    <s v="sim"/>
    <s v="2 - SPE's"/>
    <s v="01/08/2024 até 31/08/2024"/>
    <s v="16 - NETCORP JARDINS INCORPORACAO E EMPREENDIMENTO IMOBILIARIO SPE LTDA"/>
    <s v="6222-7 - NETCORP JARDINS"/>
    <n v="30426.68"/>
    <s v="Sem Classificação"/>
    <s v="Sem Classificação"/>
    <s v="Sem Classificação"/>
    <x v="147"/>
    <s v="CX"/>
    <s v="Resgate de Aplicação RESGATE INVEST FACIL"/>
    <s v="Resgate de aplicação"/>
    <s v="RESGATE INVEST FACIL"/>
    <s v="RESG.N105E8"/>
    <n v="0"/>
    <n v="13741.24"/>
    <n v="30466.92"/>
    <s v="RESGATE INVEST FACIL"/>
    <n v="13741.24"/>
    <n v="13741.24"/>
    <n v="0"/>
    <x v="18"/>
    <x v="0"/>
    <x v="0"/>
    <x v="1"/>
    <s v="Sem Classificação"/>
    <x v="0"/>
    <x v="15"/>
    <x v="9"/>
    <s v="RESGATE INVEST FACIL - RESG.N105E8"/>
  </r>
  <r>
    <s v="Jardins"/>
    <x v="147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1.03.01.01 - Receita de Aplicações Financeiras"/>
    <n v="0.06"/>
    <x v="147"/>
    <s v="CX"/>
    <s v="Rendimento de aplicação RENTAB.INVEST FACILCRED*"/>
    <s v="Rendimento de aplicação"/>
    <s v="RENTAB.INVEST FACILCRED*"/>
    <s v="REAP.N105FC"/>
    <n v="0"/>
    <n v="0.06"/>
    <n v="30466.98"/>
    <s v="RENTAB.INVEST FACILCRED*"/>
    <n v="0.06"/>
    <n v="0.06"/>
    <n v="0"/>
    <x v="18"/>
    <x v="0"/>
    <x v="0"/>
    <x v="1"/>
    <s v="1.03.01.01 - Receita de Aplicações Financeiras"/>
    <x v="0"/>
    <x v="14"/>
    <x v="8"/>
    <s v="RENTAB.INVEST FACILCRED* - REAP.N105FC"/>
  </r>
  <r>
    <s v="Jardins"/>
    <x v="147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20.01.07 - Tarifas Bancarias"/>
    <n v="23.3"/>
    <x v="147"/>
    <s v="CX"/>
    <s v="Pag. tarifa conta TAR SERV TED STR PAGFOR"/>
    <s v="Pag. tarifa conta"/>
    <s v="TAR SERV TED STR PAGFOR"/>
    <s v="TAR.N10610"/>
    <n v="-23.3"/>
    <n v="0"/>
    <n v="30443.68"/>
    <s v="TAR SERV TED STR PAGFOR"/>
    <n v="-23.3"/>
    <n v="23.3"/>
    <n v="0"/>
    <x v="18"/>
    <x v="0"/>
    <x v="0"/>
    <x v="1"/>
    <s v="2.20.01.07 - Tarifas Bancarias"/>
    <x v="0"/>
    <x v="8"/>
    <x v="2"/>
    <s v="TAR SERV TED STR PAGFOR - TAR.N10610"/>
  </r>
  <r>
    <s v="Jardins"/>
    <x v="147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20.01.07 - Tarifas Bancarias"/>
    <n v="9"/>
    <x v="147"/>
    <s v="CX"/>
    <s v="Pag. tarifa conta TARIFA BANCARIA TRANSF PGTO PIX"/>
    <s v="Pag. tarifa conta"/>
    <s v="TARIFA BANCARIA TRANSF PGTO PIX"/>
    <s v="TAR.N10624"/>
    <n v="-9"/>
    <n v="0"/>
    <n v="30434.68"/>
    <s v="TARIFA BANCARIA TRANSF PGTO PIX"/>
    <n v="-9"/>
    <n v="9"/>
    <n v="0"/>
    <x v="18"/>
    <x v="0"/>
    <x v="0"/>
    <x v="1"/>
    <s v="2.20.01.07 - Tarifas Bancarias"/>
    <x v="0"/>
    <x v="8"/>
    <x v="2"/>
    <s v="TARIFA BANCARIA TRANSF PGTO PIX - TAR.N10624"/>
  </r>
  <r>
    <s v="Jardins"/>
    <x v="147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20.01.07 - Tarifas Bancarias"/>
    <n v="9"/>
    <x v="147"/>
    <s v="CX"/>
    <s v="Pag. tarifa conta TARIFA BANCARIA TRANSF PGTO PIX"/>
    <s v="Pag. tarifa conta"/>
    <s v="TARIFA BANCARIA TRANSF PGTO PIX"/>
    <s v="TAR.N1063A"/>
    <n v="-9"/>
    <n v="0"/>
    <n v="30425.68"/>
    <s v="TARIFA BANCARIA TRANSF PGTO PIX"/>
    <n v="-9"/>
    <n v="9"/>
    <n v="0"/>
    <x v="18"/>
    <x v="0"/>
    <x v="0"/>
    <x v="1"/>
    <s v="2.20.01.07 - Tarifas Bancarias"/>
    <x v="0"/>
    <x v="8"/>
    <x v="2"/>
    <s v="TARIFA BANCARIA TRANSF PGTO PIX - TAR.N1063A"/>
  </r>
  <r>
    <s v="Jardins"/>
    <x v="148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4.02.02 - Construção Stand"/>
    <n v="20000"/>
    <x v="148"/>
    <s v="CP"/>
    <s v="Pagamento DNA SAMPAIO, COMERCIO E LIMPEZA POS OBRA EIRELI"/>
    <s v="Pagamento"/>
    <s v="DNA SAMPAIO, COMERCIO E LIMPEZA POS OBRA EIRELI"/>
    <s v="NF.007941"/>
    <n v="-20000"/>
    <n v="0"/>
    <n v="10425.68"/>
    <s v="DNA SAMPAIO, COMERCIO E LIMPEZA POS OBRA EIRELI"/>
    <n v="-20000"/>
    <n v="20000"/>
    <n v="0"/>
    <x v="18"/>
    <x v="0"/>
    <x v="0"/>
    <x v="1"/>
    <s v="2.14.02.02 - Construção Stand"/>
    <x v="0"/>
    <x v="20"/>
    <x v="6"/>
    <s v="DNA SAMPAIO, COMERCIO E LIMPEZA POS OBRA EIRELI - NF.007941"/>
  </r>
  <r>
    <s v="Jardins"/>
    <x v="148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4.01.08 - Produção de material Gráfico e Digital"/>
    <n v="4420"/>
    <x v="148"/>
    <s v="CP"/>
    <s v="Pagamento FLY PRINT GRAFICA EDITORA EIRELI"/>
    <s v="Pagamento"/>
    <s v="FLY PRINT GRAFICA EDITORA EIRELI"/>
    <s v="NFSE.6273"/>
    <n v="-4420"/>
    <n v="0"/>
    <n v="6005.68"/>
    <s v="FLY PRINT GRAFICA EDITORA EIRELI"/>
    <n v="-4420"/>
    <n v="4420"/>
    <n v="0"/>
    <x v="18"/>
    <x v="0"/>
    <x v="0"/>
    <x v="1"/>
    <s v="2.14.01.08 - Produção de material Gráfico e Digital"/>
    <x v="0"/>
    <x v="11"/>
    <x v="6"/>
    <s v="FLY PRINT GRAFICA EDITORA EIRELI - NFSE.6273"/>
  </r>
  <r>
    <s v="Jardins"/>
    <x v="148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4.01.05 - Meeting"/>
    <n v="16620"/>
    <x v="148"/>
    <s v="CP"/>
    <s v="Pagamento SANTOS AUGUSTA DESENVOLVIMENTO CULTURAL E EVENTOS LTDA"/>
    <s v="Pagamento"/>
    <s v="SANTOS AUGUSTA DESENVOLVIMENTO CULTURAL E EVENTOS LTDA"/>
    <s v="FAT.68 sub"/>
    <n v="-16620"/>
    <n v="0"/>
    <n v="-10614.32"/>
    <s v="SANTOS AUGUSTA DESENVOLVIMENTO CULTURAL E EVENTOS LTDA"/>
    <n v="-16620"/>
    <n v="16620"/>
    <n v="0"/>
    <x v="18"/>
    <x v="0"/>
    <x v="0"/>
    <x v="1"/>
    <s v="2.14.01.05 - Meeting"/>
    <x v="0"/>
    <x v="20"/>
    <x v="6"/>
    <s v="SANTOS AUGUSTA DESENVOLVIMENTO CULTURAL E EVENTOS LTDA - FAT.68 sub"/>
  </r>
  <r>
    <s v="Jardins"/>
    <x v="148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4.01.12 - Produção de Fotos"/>
    <n v="23500"/>
    <x v="148"/>
    <s v="CP"/>
    <s v="Pagamento PITANGUI MOLDURAS E DECORACOES LTDA."/>
    <s v="Pagamento"/>
    <s v="PITANGUI MOLDURAS E DECORACOES LTDA."/>
    <s v="FAT.727585"/>
    <n v="-23500"/>
    <n v="0"/>
    <n v="-34114.32"/>
    <s v="PITANGUI MOLDURAS E DECORACOES LTDA."/>
    <n v="-23500"/>
    <n v="23500"/>
    <n v="0"/>
    <x v="18"/>
    <x v="0"/>
    <x v="0"/>
    <x v="1"/>
    <s v="2.14.01.12 - Produção de Fotos"/>
    <x v="0"/>
    <x v="11"/>
    <x v="6"/>
    <s v="PITANGUI MOLDURAS E DECORACOES LTDA. - FAT.727585"/>
  </r>
  <r>
    <s v="Jardins"/>
    <x v="148"/>
    <s v="Bradesco"/>
    <x v="1"/>
    <s v="sim"/>
    <s v="2 - SPE's"/>
    <s v="01/08/2024 até 31/08/2024"/>
    <s v="16 - NETCORP JARDINS INCORPORACAO E EMPREENDIMENTO IMOBILIARIO SPE LTDA"/>
    <s v="6222-7 - NETCORP JARDINS"/>
    <n v="30426.68"/>
    <s v="Sem Classificação"/>
    <s v="Sem Classificação"/>
    <s v="Sem Classificação"/>
    <x v="148"/>
    <s v="CX"/>
    <s v="Resgate de Aplicação RESGATE INVEST FACIL"/>
    <s v="Resgate de aplicação"/>
    <s v="RESGATE INVEST FACIL"/>
    <s v="RESG.N1067A"/>
    <n v="0"/>
    <n v="65653.89"/>
    <n v="31539.57"/>
    <s v="RESGATE INVEST FACIL"/>
    <n v="65653.89"/>
    <n v="65653.89"/>
    <n v="0"/>
    <x v="18"/>
    <x v="0"/>
    <x v="0"/>
    <x v="1"/>
    <s v="Sem Classificação"/>
    <x v="0"/>
    <x v="15"/>
    <x v="9"/>
    <s v="RESGATE INVEST FACIL - RESG.N1067A"/>
  </r>
  <r>
    <s v="Jardins"/>
    <x v="148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1.03.01.01 - Receita de Aplicações Financeiras"/>
    <n v="0.51"/>
    <x v="148"/>
    <s v="CX"/>
    <s v="Rendimento de aplicação RENTAB.INVEST FACILCRED*"/>
    <s v="Rendimento de aplicação"/>
    <s v="RENTAB.INVEST FACILCRED*"/>
    <s v="REAP.N1068E"/>
    <n v="0"/>
    <n v="0.51"/>
    <n v="31540.080000000002"/>
    <s v="RENTAB.INVEST FACILCRED*"/>
    <n v="0.51"/>
    <n v="0.51"/>
    <n v="0"/>
    <x v="18"/>
    <x v="0"/>
    <x v="0"/>
    <x v="1"/>
    <s v="1.03.01.01 - Receita de Aplicações Financeiras"/>
    <x v="0"/>
    <x v="14"/>
    <x v="8"/>
    <s v="RENTAB.INVEST FACILCRED* - REAP.N1068E"/>
  </r>
  <r>
    <s v="Jardins"/>
    <x v="148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20.01.07 - Tarifas Bancarias"/>
    <n v="11.65"/>
    <x v="148"/>
    <s v="CX"/>
    <s v="Pag. tarifa conta TAR SERV TED STR PAGFOR"/>
    <s v="Pag. tarifa conta"/>
    <s v="TAR SERV TED STR PAGFOR"/>
    <s v="TAR.N106B8"/>
    <n v="-11.65"/>
    <n v="0"/>
    <n v="31528.43"/>
    <s v="TAR SERV TED STR PAGFOR"/>
    <n v="-11.65"/>
    <n v="11.65"/>
    <n v="0"/>
    <x v="18"/>
    <x v="0"/>
    <x v="0"/>
    <x v="1"/>
    <s v="2.20.01.07 - Tarifas Bancarias"/>
    <x v="0"/>
    <x v="8"/>
    <x v="2"/>
    <s v="TAR SERV TED STR PAGFOR - TAR.N106B8"/>
  </r>
  <r>
    <s v="Jardins"/>
    <x v="148"/>
    <s v="Bradesco"/>
    <x v="1"/>
    <s v="sim"/>
    <s v="2 - SPE's"/>
    <s v="01/08/2024 até 31/08/2024"/>
    <s v="16 - NETCORP JARDINS INCORPORACAO E EMPREENDIMENTO IMOBILIARIO SPE LTDA"/>
    <s v="6222-7 - NETCORP JARDINS"/>
    <n v="30426.68"/>
    <s v="Sem Classificação"/>
    <s v="Sem Classificação"/>
    <s v="Sem Classificação"/>
    <x v="148"/>
    <s v="CP"/>
    <s v="Pagamento PREFEITURA DA CIDADE DE SÃO PAULO - DAMSP"/>
    <s v="Pagamento"/>
    <s v="PREFEITURA DA CIDADE DE SÃO PAULO - DAMSP"/>
    <s v="DAM.CONSOLACAO 2847 A 21"/>
    <n v="-377.94"/>
    <n v="0"/>
    <n v="31150.49"/>
    <s v="PREFEITURA DA CIDADE DE SÃO PAULO - DAMSP"/>
    <n v="-377.94"/>
    <n v="377.94"/>
    <n v="0"/>
    <x v="18"/>
    <x v="0"/>
    <x v="0"/>
    <x v="1"/>
    <s v="Sem Classificação"/>
    <x v="0"/>
    <x v="18"/>
    <x v="11"/>
    <s v="PREFEITURA DA CIDADE DE SÃO PAULO - DAMSP - DAM.CONSOLACAO 2847 A 21"/>
  </r>
  <r>
    <s v="Jardins"/>
    <x v="148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6.01.03 - Despesas Diversas"/>
    <n v="724.81"/>
    <x v="148"/>
    <s v="CP"/>
    <s v="Pagamento AIG SEGUROS BRASIL S.A."/>
    <s v="Pagamento"/>
    <s v="AIG SEGUROS BRASIL S.A."/>
    <s v="FAT.13972014"/>
    <n v="-724.81"/>
    <n v="0"/>
    <n v="30425.68"/>
    <s v="AIG SEGUROS BRASIL S.A."/>
    <n v="-724.81"/>
    <n v="724.81"/>
    <n v="0"/>
    <x v="18"/>
    <x v="0"/>
    <x v="0"/>
    <x v="1"/>
    <s v="2.16.01.03 - Despesas Diversas"/>
    <x v="0"/>
    <x v="6"/>
    <x v="0"/>
    <s v="AIG SEGUROS BRASIL S.A. - FAT.13972014"/>
  </r>
  <r>
    <s v="Jardins"/>
    <x v="149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4.01.05 - Meeting"/>
    <n v="9800"/>
    <x v="149"/>
    <s v="CP"/>
    <s v="Pagamento MAXI AUDIO LOCACAO DE EQUIPAMENTOS LTDA"/>
    <s v="Pagamento"/>
    <s v="MAXI AUDIO LOCACAO DE EQUIPAMENTOS LTDA"/>
    <s v="FAT.008959"/>
    <n v="-9800"/>
    <n v="0"/>
    <n v="20625.68"/>
    <s v="MAXI AUDIO LOCACAO DE EQUIPAMENTOS LTDA"/>
    <n v="-9800"/>
    <n v="9800"/>
    <n v="0"/>
    <x v="18"/>
    <x v="0"/>
    <x v="0"/>
    <x v="1"/>
    <s v="2.14.01.05 - Meeting"/>
    <x v="0"/>
    <x v="20"/>
    <x v="6"/>
    <s v="MAXI AUDIO LOCACAO DE EQUIPAMENTOS LTDA - FAT.008959"/>
  </r>
  <r>
    <s v="Jardins"/>
    <x v="149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4.01.05 - Meeting"/>
    <n v="4500"/>
    <x v="149"/>
    <s v="CP"/>
    <s v="Pagamento REDE PARX PARKING EIRELI"/>
    <s v="Pagamento"/>
    <s v="REDE PARX PARKING EIRELI"/>
    <s v="NFSE.007356"/>
    <n v="-4500"/>
    <n v="0"/>
    <n v="16125.68"/>
    <s v="REDE PARX PARKING EIRELI"/>
    <n v="-4500"/>
    <n v="4500"/>
    <n v="0"/>
    <x v="18"/>
    <x v="0"/>
    <x v="0"/>
    <x v="1"/>
    <s v="2.14.01.05 - Meeting"/>
    <x v="0"/>
    <x v="20"/>
    <x v="6"/>
    <s v="REDE PARX PARKING EIRELI - NFSE.007356"/>
  </r>
  <r>
    <s v="Jardins"/>
    <x v="149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4.01.02 - Maquete de Vendas"/>
    <n v="69650"/>
    <x v="149"/>
    <s v="CP"/>
    <s v="Pagamento FD SERVICOS E MAQUETES EIRELI"/>
    <s v="Pagamento"/>
    <s v="FD SERVICOS E MAQUETES EIRELI"/>
    <s v="NFSE.001753"/>
    <n v="-69650"/>
    <n v="0"/>
    <n v="-53524.32"/>
    <s v="FD SERVICOS E MAQUETES EIRELI"/>
    <n v="-69650"/>
    <n v="69650"/>
    <n v="0"/>
    <x v="18"/>
    <x v="0"/>
    <x v="0"/>
    <x v="1"/>
    <s v="2.14.01.02 - Maquete de Vendas"/>
    <x v="0"/>
    <x v="10"/>
    <x v="1"/>
    <s v="FD SERVICOS E MAQUETES EIRELI - NFSE.001753"/>
  </r>
  <r>
    <s v="Jardins"/>
    <x v="149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09.01.01 - (-) Retenção de IR - Terceiros"/>
    <n v="1044.75"/>
    <x v="149"/>
    <s v="CP"/>
    <s v="Retenção impostos IR 1708 / FD SERVICOS E MAQUETES EIRELI"/>
    <s v="Retenção impostos"/>
    <s v="IR 1708 / FD SERVICOS E MAQUETES EIRELI"/>
    <s v="NFSE.001753"/>
    <n v="0"/>
    <n v="1044.75"/>
    <n v="-52479.57"/>
    <s v="FD SERVICOS E MAQUETES EIRELI"/>
    <n v="1044.75"/>
    <n v="1044.75"/>
    <n v="0"/>
    <x v="18"/>
    <x v="0"/>
    <x v="0"/>
    <x v="1"/>
    <s v="2.09.01.01 - (-) Retenção de IR - Terceiros"/>
    <x v="0"/>
    <x v="1"/>
    <x v="1"/>
    <s v="FD SERVICOS E MAQUETES EIRELI - NFSE.001753"/>
  </r>
  <r>
    <s v="Jardins"/>
    <x v="149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09.01.04 - (-) Retenção de PIS/Cofins/CSLL - Terceiros"/>
    <n v="3238.72"/>
    <x v="149"/>
    <s v="CP"/>
    <s v="Retenção impostos CSRF / FD SERVICOS E MAQUETES EIRELI"/>
    <s v="Retenção impostos"/>
    <s v="CSRF / FD SERVICOS E MAQUETES EIRELI"/>
    <s v="NFSE.001753"/>
    <n v="0"/>
    <n v="3238.72"/>
    <n v="-49240.85"/>
    <s v="FD SERVICOS E MAQUETES EIRELI"/>
    <n v="3238.72"/>
    <n v="3238.72"/>
    <n v="0"/>
    <x v="18"/>
    <x v="0"/>
    <x v="0"/>
    <x v="1"/>
    <s v="2.09.01.04 - (-) Retenção de PIS/Cofins/CSLL - Terceiros"/>
    <x v="0"/>
    <x v="1"/>
    <x v="1"/>
    <s v="FD SERVICOS E MAQUETES EIRELI - NFSE.001753"/>
  </r>
  <r>
    <s v="Jardins"/>
    <x v="149"/>
    <s v="Bradesco"/>
    <x v="1"/>
    <s v="sim"/>
    <s v="2 - SPE's"/>
    <s v="01/08/2024 até 31/08/2024"/>
    <s v="16 - NETCORP JARDINS INCORPORACAO E EMPREENDIMENTO IMOBILIARIO SPE LTDA"/>
    <s v="6222-7 - NETCORP JARDINS"/>
    <n v="30426.68"/>
    <s v="Sem Classificação"/>
    <s v="Sem Classificação"/>
    <s v="Sem Classificação"/>
    <x v="149"/>
    <s v="CX"/>
    <s v="Resgate de Aplicação RESGATE INVEST FACIL"/>
    <s v="Resgate de aplicação"/>
    <s v="RESGATE INVEST FACIL"/>
    <s v="RESG.N10720"/>
    <n v="0"/>
    <n v="79688.86"/>
    <n v="30448.01"/>
    <s v="RESGATE INVEST FACIL"/>
    <n v="79688.86"/>
    <n v="79688.86"/>
    <n v="0"/>
    <x v="18"/>
    <x v="0"/>
    <x v="0"/>
    <x v="1"/>
    <s v="Sem Classificação"/>
    <x v="0"/>
    <x v="15"/>
    <x v="9"/>
    <s v="RESGATE INVEST FACIL - RESG.N10720"/>
  </r>
  <r>
    <s v="Jardins"/>
    <x v="149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1.03.01.01 - Receita de Aplicações Financeiras"/>
    <n v="0.97"/>
    <x v="149"/>
    <s v="CX"/>
    <s v="Rendimento de aplicação RENTAB.INVEST FACILCRED*"/>
    <s v="Rendimento de aplicação"/>
    <s v="RENTAB.INVEST FACILCRED*"/>
    <s v="REAP.N10734"/>
    <n v="0"/>
    <n v="0.97"/>
    <n v="30448.98"/>
    <s v="RENTAB.INVEST FACILCRED*"/>
    <n v="0.97"/>
    <n v="0.97"/>
    <n v="0"/>
    <x v="18"/>
    <x v="0"/>
    <x v="0"/>
    <x v="1"/>
    <s v="1.03.01.01 - Receita de Aplicações Financeiras"/>
    <x v="0"/>
    <x v="14"/>
    <x v="8"/>
    <s v="RENTAB.INVEST FACILCRED* - REAP.N10734"/>
  </r>
  <r>
    <s v="Jardins"/>
    <x v="149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20.01.07 - Tarifas Bancarias"/>
    <n v="23.3"/>
    <x v="149"/>
    <s v="CX"/>
    <s v="Pag. tarifa conta TAR SERV TED STR PAGFOR"/>
    <s v="Pag. tarifa conta"/>
    <s v="TAR SERV TED STR PAGFOR"/>
    <s v="TAR.N10748"/>
    <n v="-23.3"/>
    <n v="0"/>
    <n v="30425.68"/>
    <s v="TAR SERV TED STR PAGFOR"/>
    <n v="-23.3"/>
    <n v="23.3"/>
    <n v="0"/>
    <x v="18"/>
    <x v="0"/>
    <x v="0"/>
    <x v="1"/>
    <s v="2.20.01.07 - Tarifas Bancarias"/>
    <x v="0"/>
    <x v="8"/>
    <x v="2"/>
    <s v="TAR SERV TED STR PAGFOR - TAR.N10748"/>
  </r>
  <r>
    <s v="Jardins"/>
    <x v="150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4.01.01 - Imagens de Vends"/>
    <n v="11550"/>
    <x v="150"/>
    <s v="CP"/>
    <s v="Pagamento NEORAMA FILMES LTDA."/>
    <s v="Pagamento"/>
    <s v="NEORAMA FILMES LTDA."/>
    <s v="NFSE.000121"/>
    <n v="-11550"/>
    <n v="0"/>
    <n v="18875.68"/>
    <s v="NEORAMA FILMES LTDA."/>
    <n v="-11550"/>
    <n v="11550"/>
    <n v="0"/>
    <x v="18"/>
    <x v="0"/>
    <x v="0"/>
    <x v="1"/>
    <s v="2.14.01.01 - Imagens de Vends"/>
    <x v="0"/>
    <x v="11"/>
    <x v="6"/>
    <s v="NEORAMA FILMES LTDA. - NFSE.000121"/>
  </r>
  <r>
    <s v="Jardins"/>
    <x v="150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4.01.01 - Imagens de Vends"/>
    <n v="5000"/>
    <x v="150"/>
    <s v="CP"/>
    <s v="Pagamento NEORAMA FILMES LTDA."/>
    <s v="Pagamento"/>
    <s v="NEORAMA FILMES LTDA."/>
    <s v="NFSE.000112"/>
    <n v="-5000"/>
    <n v="0"/>
    <n v="13875.68"/>
    <s v="NEORAMA FILMES LTDA."/>
    <n v="-5000"/>
    <n v="5000"/>
    <n v="0"/>
    <x v="18"/>
    <x v="0"/>
    <x v="0"/>
    <x v="1"/>
    <s v="2.14.01.01 - Imagens de Vends"/>
    <x v="0"/>
    <x v="11"/>
    <x v="6"/>
    <s v="NEORAMA FILMES LTDA. - NFSE.000112"/>
  </r>
  <r>
    <s v="Jardins"/>
    <x v="150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4.01.14 - Aparelhos, Computadores e impressoras"/>
    <n v="350"/>
    <x v="150"/>
    <s v="CP"/>
    <s v="Pagamento DESK TI SOLUCOES EM TECNOLOGIA LTDA"/>
    <s v="Pagamento"/>
    <s v="DESK TI SOLUCOES EM TECNOLOGIA LTDA"/>
    <s v="NFSE.000215"/>
    <n v="-350"/>
    <n v="0"/>
    <n v="13525.68"/>
    <s v="DESK TI SOLUCOES EM TECNOLOGIA LTDA"/>
    <n v="-350"/>
    <n v="350"/>
    <n v="0"/>
    <x v="18"/>
    <x v="0"/>
    <x v="0"/>
    <x v="1"/>
    <s v="2.14.01.14 - Aparelhos, Computadores e impressoras"/>
    <x v="0"/>
    <x v="6"/>
    <x v="0"/>
    <s v="DESK TI SOLUCOES EM TECNOLOGIA LTDA - NFSE.000215"/>
  </r>
  <r>
    <s v="Jardins"/>
    <x v="150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4.02.04 - Operação / Manutenção"/>
    <n v="520.98"/>
    <x v="150"/>
    <s v="CP"/>
    <s v="Pagamento IMIGRANTES MERCANTIL EIRELI"/>
    <s v="Pagamento"/>
    <s v="IMIGRANTES MERCANTIL EIRELI"/>
    <s v="FAT.008212"/>
    <n v="-520.98"/>
    <n v="0"/>
    <n v="13004.7"/>
    <s v="IMIGRANTES MERCANTIL EIRELI"/>
    <n v="-520.98"/>
    <n v="520.98"/>
    <n v="0"/>
    <x v="18"/>
    <x v="0"/>
    <x v="0"/>
    <x v="1"/>
    <s v="2.14.02.04 - Operação / Manutenção"/>
    <x v="0"/>
    <x v="6"/>
    <x v="0"/>
    <s v="IMIGRANTES MERCANTIL EIRELI - FAT.008212"/>
  </r>
  <r>
    <s v="Jardins"/>
    <x v="150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4.02.04 - Operação / Manutenção"/>
    <n v="1465.3"/>
    <x v="150"/>
    <s v="CP"/>
    <s v="Pagamento KALUNGA COMERCIO E INDUSTRIA GRAFICA LTDA."/>
    <s v="Pagamento"/>
    <s v="KALUNGA COMERCIO E INDUSTRIA GRAFICA LTDA."/>
    <s v="FAT.13767327"/>
    <n v="-1465.3"/>
    <n v="0"/>
    <n v="11539.4"/>
    <s v="KALUNGA COMERCIO E INDUSTRIA GRAFICA LTDA."/>
    <n v="-1465.3"/>
    <n v="1465.3"/>
    <n v="0"/>
    <x v="18"/>
    <x v="0"/>
    <x v="0"/>
    <x v="1"/>
    <s v="2.14.02.04 - Operação / Manutenção"/>
    <x v="0"/>
    <x v="6"/>
    <x v="0"/>
    <s v="KALUNGA COMERCIO E INDUSTRIA GRAFICA LTDA. - FAT.13767327"/>
  </r>
  <r>
    <s v="Jardins"/>
    <x v="150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4.01.05 - Meeting"/>
    <n v="18000"/>
    <x v="150"/>
    <s v="CP"/>
    <s v="Pagamento NATHALIA MARTINS ASSESSORIA LTDA"/>
    <s v="Pagamento"/>
    <s v="NATHALIA MARTINS ASSESSORIA LTDA"/>
    <s v="REC.meeting"/>
    <n v="-18000"/>
    <n v="0"/>
    <n v="-6460.6"/>
    <s v="NATHALIA MARTINS ASSESSORIA LTDA"/>
    <n v="-18000"/>
    <n v="18000"/>
    <n v="0"/>
    <x v="18"/>
    <x v="0"/>
    <x v="0"/>
    <x v="1"/>
    <s v="2.14.01.05 - Meeting"/>
    <x v="0"/>
    <x v="20"/>
    <x v="6"/>
    <s v="NATHALIA MARTINS ASSESSORIA LTDA - REC.meeting"/>
  </r>
  <r>
    <s v="Jardins"/>
    <x v="150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4.01.05 - Meeting"/>
    <n v="4000"/>
    <x v="150"/>
    <s v="CP"/>
    <s v="Pagamento CAPELLA PRODUÇÕES E EVENTOS"/>
    <s v="Pagamento"/>
    <s v="CAPELLA PRODUÇÕES E EVENTOS"/>
    <s v="NFSE.000053"/>
    <n v="-4000"/>
    <n v="0"/>
    <n v="-10460.6"/>
    <s v="CAPELLA PRODUÇÕES E EVENTOS"/>
    <n v="-4000"/>
    <n v="4000"/>
    <n v="0"/>
    <x v="18"/>
    <x v="0"/>
    <x v="0"/>
    <x v="1"/>
    <s v="2.14.01.05 - Meeting"/>
    <x v="0"/>
    <x v="20"/>
    <x v="6"/>
    <s v="CAPELLA PRODUÇÕES E EVENTOS - NFSE.000053"/>
  </r>
  <r>
    <s v="Jardins"/>
    <x v="150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2.01.01 - Outorga"/>
    <n v="557691.31999999995"/>
    <x v="150"/>
    <s v="CP"/>
    <s v="Pagamento PREFEITURA DA CIDADE DE SÃO PAULO - DAMSP"/>
    <s v="Pagamento"/>
    <s v="PREFEITURA DA CIDADE DE SÃO PAULO - DAMSP"/>
    <s v="GUIA.14514528560"/>
    <n v="-557691.31999999995"/>
    <n v="0"/>
    <n v="-568151.92000000004"/>
    <s v="PREFEITURA DA CIDADE DE SÃO PAULO - DAMSP"/>
    <n v="-557691.31999999995"/>
    <n v="557691.31999999995"/>
    <n v="0"/>
    <x v="18"/>
    <x v="0"/>
    <x v="0"/>
    <x v="1"/>
    <s v="2.12.01.01 - Outorga"/>
    <x v="0"/>
    <x v="1"/>
    <x v="1"/>
    <s v="PREFEITURA DA CIDADE DE SÃO PAULO - DAMSP - GUIA.14514528560"/>
  </r>
  <r>
    <s v="Jardins"/>
    <x v="150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4.01.18 - Mídia On"/>
    <n v="12000"/>
    <x v="150"/>
    <s v="CP"/>
    <s v="Pagamento DLOCAL BRASIL PAGAMENTOS LTDA."/>
    <s v="Pagamento"/>
    <s v="DLOCAL BRASIL PAGAMENTOS LTDA."/>
    <s v="FAT.8152395950"/>
    <n v="-12000"/>
    <n v="0"/>
    <n v="-580151.92000000004"/>
    <s v="DLOCAL BRASIL PAGAMENTOS LTDA."/>
    <n v="-12000"/>
    <n v="12000"/>
    <n v="0"/>
    <x v="18"/>
    <x v="0"/>
    <x v="0"/>
    <x v="1"/>
    <s v="2.14.01.18 - Mídia On"/>
    <x v="0"/>
    <x v="11"/>
    <x v="6"/>
    <s v="DLOCAL BRASIL PAGAMENTOS LTDA. - FAT.8152395950"/>
  </r>
  <r>
    <s v="Jardins"/>
    <x v="150"/>
    <s v="Bradesco"/>
    <x v="1"/>
    <s v="sim"/>
    <s v="2 - SPE's"/>
    <s v="01/08/2024 até 31/08/2024"/>
    <s v="16 - NETCORP JARDINS INCORPORACAO E EMPREENDIMENTO IMOBILIARIO SPE LTDA"/>
    <s v="6222-7 - NETCORP JARDINS"/>
    <n v="30426.68"/>
    <s v="Sem Classificação"/>
    <s v="Sem Classificação"/>
    <s v="Sem Classificação"/>
    <x v="150"/>
    <s v="CX"/>
    <s v="Resgate de Aplicação RESGATE INVEST FACIL"/>
    <s v="Resgate de aplicação"/>
    <s v="RESGATE INVEST FACIL"/>
    <s v="RESG.N10786"/>
    <n v="0"/>
    <n v="17846.349999999999"/>
    <n v="-562305.56999999995"/>
    <s v="RESGATE INVEST FACIL"/>
    <n v="17846.349999999999"/>
    <n v="17846.349999999999"/>
    <n v="0"/>
    <x v="18"/>
    <x v="0"/>
    <x v="0"/>
    <x v="1"/>
    <s v="Sem Classificação"/>
    <x v="0"/>
    <x v="15"/>
    <x v="9"/>
    <s v="RESGATE INVEST FACIL - RESG.N10786"/>
  </r>
  <r>
    <s v="Jardins"/>
    <x v="150"/>
    <s v="Bradesco"/>
    <x v="1"/>
    <s v="sim"/>
    <s v="2 - SPE's"/>
    <s v="01/08/2024 até 31/08/2024"/>
    <s v="16 - NETCORP JARDINS INCORPORACAO E EMPREENDIMENTO IMOBILIARIO SPE LTDA"/>
    <s v="6222-7 - NETCORP JARDINS"/>
    <n v="30426.68"/>
    <s v="Sem Classificação"/>
    <s v="Sem Classificação"/>
    <s v="Sem Classificação"/>
    <x v="150"/>
    <s v="CX"/>
    <s v="Resgate de Aplicação RESG/VENCTO CDB"/>
    <s v="Resgate de aplicação"/>
    <s v="RESG/VENCTO CDB"/>
    <s v="RESG.N1079A"/>
    <n v="0"/>
    <n v="600000"/>
    <n v="37694.43"/>
    <s v="RESG/VENCTO CDB"/>
    <n v="600000"/>
    <n v="600000"/>
    <n v="0"/>
    <x v="18"/>
    <x v="0"/>
    <x v="0"/>
    <x v="1"/>
    <s v="Sem Classificação"/>
    <x v="0"/>
    <x v="15"/>
    <x v="9"/>
    <s v="RESG/VENCTO CDB - RESG.N1079A"/>
  </r>
  <r>
    <s v="Jardins"/>
    <x v="150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20.01.07 - Tarifas Bancarias"/>
    <n v="69.900000000000006"/>
    <x v="150"/>
    <s v="CX"/>
    <s v="Pagamento TAR SERV TED STR PAGFOR"/>
    <s v="Pagamento"/>
    <s v="TAR SERV TED STR PAGFOR"/>
    <s v="TAR.N107D8"/>
    <n v="-69.900000000000006"/>
    <n v="0"/>
    <n v="37624.53"/>
    <s v="TAR SERV TED STR PAGFOR"/>
    <n v="-69.900000000000006"/>
    <n v="69.900000000000006"/>
    <n v="0"/>
    <x v="18"/>
    <x v="0"/>
    <x v="0"/>
    <x v="1"/>
    <s v="2.20.01.07 - Tarifas Bancarias"/>
    <x v="0"/>
    <x v="8"/>
    <x v="2"/>
    <s v="TAR SERV TED STR PAGFOR - TAR.N107D8"/>
  </r>
  <r>
    <s v="Jardins"/>
    <x v="150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20.01.07 - Tarifas Bancarias"/>
    <n v="9"/>
    <x v="150"/>
    <s v="CX"/>
    <s v="Pagamento TARIFA BANCARIA TRANSF PGTO PIX"/>
    <s v="Pagamento"/>
    <s v="TARIFA BANCARIA TRANSF PGTO PIX"/>
    <s v="TAR.N107EC"/>
    <n v="-9"/>
    <n v="0"/>
    <n v="37615.53"/>
    <s v="TARIFA BANCARIA TRANSF PGTO PIX"/>
    <n v="-9"/>
    <n v="9"/>
    <n v="0"/>
    <x v="18"/>
    <x v="0"/>
    <x v="0"/>
    <x v="1"/>
    <s v="2.20.01.07 - Tarifas Bancarias"/>
    <x v="0"/>
    <x v="8"/>
    <x v="2"/>
    <s v="TARIFA BANCARIA TRANSF PGTO PIX - TAR.N107EC"/>
  </r>
  <r>
    <s v="Jardins"/>
    <x v="150"/>
    <s v="Bradesco"/>
    <x v="1"/>
    <s v="sim"/>
    <s v="2 - SPE's"/>
    <s v="01/08/2024 até 31/08/2024"/>
    <s v="16 - NETCORP JARDINS INCORPORACAO E EMPREENDIMENTO IMOBILIARIO SPE LTDA"/>
    <s v="6222-7 - NETCORP JARDINS"/>
    <n v="30426.68"/>
    <s v="Sem Classificação"/>
    <s v="Sem Classificação"/>
    <s v="Sem Classificação"/>
    <x v="150"/>
    <s v="CP"/>
    <s v="Pagamento PREFEITURA DA CIDADE DE SÃO PAULO - DAMSP"/>
    <s v="Pagamento"/>
    <s v="PREFEITURA DA CIDADE DE SÃO PAULO - DAMSP"/>
    <s v="DAM.AL ITU, 1476"/>
    <n v="-2577.2199999999998"/>
    <n v="0"/>
    <n v="35038.31"/>
    <s v="PREFEITURA DA CIDADE DE SÃO PAULO - DAMSP"/>
    <n v="-2577.2199999999998"/>
    <n v="2577.2199999999998"/>
    <n v="0"/>
    <x v="18"/>
    <x v="0"/>
    <x v="0"/>
    <x v="1"/>
    <s v="Sem Classificação"/>
    <x v="0"/>
    <x v="18"/>
    <x v="11"/>
    <s v="PREFEITURA DA CIDADE DE SÃO PAULO - DAMSP - DAM.AL ITU, 1476"/>
  </r>
  <r>
    <s v="Jardins"/>
    <x v="150"/>
    <s v="Bradesco"/>
    <x v="1"/>
    <s v="sim"/>
    <s v="2 - SPE's"/>
    <s v="01/08/2024 até 31/08/2024"/>
    <s v="16 - NETCORP JARDINS INCORPORACAO E EMPREENDIMENTO IMOBILIARIO SPE LTDA"/>
    <s v="6222-7 - NETCORP JARDINS"/>
    <n v="30426.68"/>
    <s v="Sem Classificação"/>
    <s v="Sem Classificação"/>
    <s v="Sem Classificação"/>
    <x v="150"/>
    <s v="CP"/>
    <s v="Pagamento PREFEITURA DA CIDADE DE SÃO PAULO - DAMSP"/>
    <s v="Pagamento"/>
    <s v="PREFEITURA DA CIDADE DE SÃO PAULO - DAMSP"/>
    <s v="DAM.CONSOLACAO 2847 A 11"/>
    <n v="-421.29"/>
    <n v="0"/>
    <n v="34617.019999999997"/>
    <s v="PREFEITURA DA CIDADE DE SÃO PAULO - DAMSP"/>
    <n v="-421.29"/>
    <n v="421.29"/>
    <n v="0"/>
    <x v="18"/>
    <x v="0"/>
    <x v="0"/>
    <x v="1"/>
    <s v="Sem Classificação"/>
    <x v="0"/>
    <x v="18"/>
    <x v="11"/>
    <s v="PREFEITURA DA CIDADE DE SÃO PAULO - DAMSP - DAM.CONSOLACAO 2847 A 11"/>
  </r>
  <r>
    <s v="Jardins"/>
    <x v="150"/>
    <s v="Bradesco"/>
    <x v="1"/>
    <s v="sim"/>
    <s v="2 - SPE's"/>
    <s v="01/08/2024 até 31/08/2024"/>
    <s v="16 - NETCORP JARDINS INCORPORACAO E EMPREENDIMENTO IMOBILIARIO SPE LTDA"/>
    <s v="6222-7 - NETCORP JARDINS"/>
    <n v="30426.68"/>
    <s v="Sem Classificação"/>
    <s v="Sem Classificação"/>
    <s v="Sem Classificação"/>
    <x v="150"/>
    <s v="CP"/>
    <s v="Pagamento PREFEITURA DA CIDADE DE SÃO PAULO - DAMSP"/>
    <s v="Pagamento"/>
    <s v="PREFEITURA DA CIDADE DE SÃO PAULO - DAMSP"/>
    <s v="DAM.CONSOLACAO 2847 A 12"/>
    <n v="-391.67"/>
    <n v="0"/>
    <n v="34225.35"/>
    <s v="PREFEITURA DA CIDADE DE SÃO PAULO - DAMSP"/>
    <n v="-391.67"/>
    <n v="391.67"/>
    <n v="0"/>
    <x v="18"/>
    <x v="0"/>
    <x v="0"/>
    <x v="1"/>
    <s v="Sem Classificação"/>
    <x v="0"/>
    <x v="18"/>
    <x v="11"/>
    <s v="PREFEITURA DA CIDADE DE SÃO PAULO - DAMSP - DAM.CONSOLACAO 2847 A 12"/>
  </r>
  <r>
    <s v="Jardins"/>
    <x v="150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4.01.06 - Pontos de Captação"/>
    <n v="3800"/>
    <x v="150"/>
    <s v="CP"/>
    <s v="Pagamento LEILANE TABORDA"/>
    <s v="Pagamento"/>
    <s v="LEILANE TABORDA"/>
    <s v="REC.1308"/>
    <n v="-3800"/>
    <n v="0"/>
    <n v="30425.35"/>
    <s v="LEILANE TABORDA"/>
    <n v="-3800"/>
    <n v="3800"/>
    <n v="0"/>
    <x v="18"/>
    <x v="0"/>
    <x v="0"/>
    <x v="1"/>
    <s v="2.14.01.06 - Pontos de Captação"/>
    <x v="0"/>
    <x v="6"/>
    <x v="0"/>
    <s v="LEILANE TABORDA - REC.1308"/>
  </r>
  <r>
    <s v="Jardins"/>
    <x v="151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4.01.10 - Produção de material Comunicação Visual Terreno/PD"/>
    <n v="1555"/>
    <x v="151"/>
    <s v="CP"/>
    <s v="Pagamento BIG AIR &amp; BIG CRISTHIMAS INDUSTRIA E COMERCIO LTDA"/>
    <s v="Pagamento"/>
    <s v="BIG AIR &amp; BIG CRISTHIMAS INDUSTRIA E COMERCIO LTDA"/>
    <s v="NF.016878"/>
    <n v="-1555"/>
    <n v="0"/>
    <n v="28870.35"/>
    <s v="BIG AIR &amp; BIG CRISTHIMAS INDUSTRIA E COMERCIO LTDA"/>
    <n v="-1555"/>
    <n v="1555"/>
    <n v="0"/>
    <x v="18"/>
    <x v="0"/>
    <x v="0"/>
    <x v="1"/>
    <s v="2.14.01.10 - Produção de material Comunicação Visual Terreno/PD"/>
    <x v="0"/>
    <x v="11"/>
    <x v="6"/>
    <s v="BIG AIR &amp; BIG CRISTHIMAS INDUSTRIA E COMERCIO LTDA - NF.016878"/>
  </r>
  <r>
    <s v="Jardins"/>
    <x v="151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4.02.04 - Operação / Manutenção"/>
    <n v="54.52"/>
    <x v="151"/>
    <s v="CP"/>
    <s v="Pagamento MERCADOPAGO.COM REPRESENTACOES LTDA."/>
    <s v="Pagamento"/>
    <s v="MERCADOPAGO.COM REPRESENTACOES LTDA."/>
    <s v="FAT.24066797"/>
    <n v="-54.52"/>
    <n v="0"/>
    <n v="28815.83"/>
    <s v="MERCADOPAGO.COM REPRESENTACOES LTDA."/>
    <n v="-54.52"/>
    <n v="54.52"/>
    <n v="0"/>
    <x v="18"/>
    <x v="0"/>
    <x v="0"/>
    <x v="1"/>
    <s v="2.14.02.04 - Operação / Manutenção"/>
    <x v="0"/>
    <x v="20"/>
    <x v="6"/>
    <s v="MERCADOPAGO.COM REPRESENTACOES LTDA. - FAT.24066797"/>
  </r>
  <r>
    <s v="Jardins"/>
    <x v="151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4.02.04 - Operação / Manutenção"/>
    <n v="131.97"/>
    <x v="151"/>
    <s v="CP"/>
    <s v="Pagamento MERCADOPAGO.COM REPRESENTACOES LTDA."/>
    <s v="Pagamento"/>
    <s v="MERCADOPAGO.COM REPRESENTACOES LTDA."/>
    <s v="FAT.54685140"/>
    <n v="-131.97"/>
    <n v="0"/>
    <n v="28683.86"/>
    <s v="MERCADOPAGO.COM REPRESENTACOES LTDA."/>
    <n v="-131.97"/>
    <n v="131.97"/>
    <n v="0"/>
    <x v="18"/>
    <x v="0"/>
    <x v="0"/>
    <x v="1"/>
    <s v="2.14.02.04 - Operação / Manutenção"/>
    <x v="0"/>
    <x v="20"/>
    <x v="6"/>
    <s v="MERCADOPAGO.COM REPRESENTACOES LTDA. - FAT.54685140"/>
  </r>
  <r>
    <s v="Jardins"/>
    <x v="151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4.02.04 - Operação / Manutenção"/>
    <n v="246.98"/>
    <x v="151"/>
    <s v="CP"/>
    <s v="Pagamento MERCADOPAGO.COM REPRESENTACOES LTDA."/>
    <s v="Pagamento"/>
    <s v="MERCADOPAGO.COM REPRESENTACOES LTDA."/>
    <s v="FAT.24064257"/>
    <n v="-246.98"/>
    <n v="0"/>
    <n v="28436.880000000001"/>
    <s v="MERCADOPAGO.COM REPRESENTACOES LTDA."/>
    <n v="-246.98"/>
    <n v="246.98"/>
    <n v="0"/>
    <x v="18"/>
    <x v="0"/>
    <x v="0"/>
    <x v="1"/>
    <s v="2.14.02.04 - Operação / Manutenção"/>
    <x v="0"/>
    <x v="20"/>
    <x v="6"/>
    <s v="MERCADOPAGO.COM REPRESENTACOES LTDA. - FAT.24064257"/>
  </r>
  <r>
    <s v="Jardins"/>
    <x v="151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4.02.04 - Operação / Manutenção"/>
    <n v="352.33"/>
    <x v="151"/>
    <s v="CP"/>
    <s v="Pagamento MERCADOPAGO.COM REPRESENTACOES LTDA."/>
    <s v="Pagamento"/>
    <s v="MERCADOPAGO.COM REPRESENTACOES LTDA."/>
    <s v="FAT.54680628"/>
    <n v="-352.33"/>
    <n v="0"/>
    <n v="28084.55"/>
    <s v="MERCADOPAGO.COM REPRESENTACOES LTDA."/>
    <n v="-352.33"/>
    <n v="352.33"/>
    <n v="0"/>
    <x v="18"/>
    <x v="0"/>
    <x v="0"/>
    <x v="1"/>
    <s v="2.14.02.04 - Operação / Manutenção"/>
    <x v="0"/>
    <x v="20"/>
    <x v="6"/>
    <s v="MERCADOPAGO.COM REPRESENTACOES LTDA. - FAT.54680628"/>
  </r>
  <r>
    <s v="Jardins"/>
    <x v="151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4.02.04 - Operação / Manutenção"/>
    <n v="82.71"/>
    <x v="151"/>
    <s v="CP"/>
    <s v="Pagamento MERCADOPAGO.COM REPRESENTACOES LTDA."/>
    <s v="Pagamento"/>
    <s v="MERCADOPAGO.COM REPRESENTACOES LTDA."/>
    <s v="FAT.54684224"/>
    <n v="-82.71"/>
    <n v="0"/>
    <n v="28001.84"/>
    <s v="MERCADOPAGO.COM REPRESENTACOES LTDA."/>
    <n v="-82.71"/>
    <n v="82.71"/>
    <n v="0"/>
    <x v="18"/>
    <x v="0"/>
    <x v="0"/>
    <x v="1"/>
    <s v="2.14.02.04 - Operação / Manutenção"/>
    <x v="0"/>
    <x v="20"/>
    <x v="6"/>
    <s v="MERCADOPAGO.COM REPRESENTACOES LTDA. - FAT.54684224"/>
  </r>
  <r>
    <s v="Jardins"/>
    <x v="151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4.02.04 - Operação / Manutenção"/>
    <n v="84.14"/>
    <x v="151"/>
    <s v="CP"/>
    <s v="Pagamento MERCADOPAGO.COM REPRESENTACOES LTDA."/>
    <s v="Pagamento"/>
    <s v="MERCADOPAGO.COM REPRESENTACOES LTDA."/>
    <s v="FAT.24066231"/>
    <n v="-84.14"/>
    <n v="0"/>
    <n v="27917.7"/>
    <s v="MERCADOPAGO.COM REPRESENTACOES LTDA."/>
    <n v="-84.14"/>
    <n v="84.14"/>
    <n v="0"/>
    <x v="18"/>
    <x v="0"/>
    <x v="0"/>
    <x v="1"/>
    <s v="2.14.02.04 - Operação / Manutenção"/>
    <x v="0"/>
    <x v="20"/>
    <x v="6"/>
    <s v="MERCADOPAGO.COM REPRESENTACOES LTDA. - FAT.24066231"/>
  </r>
  <r>
    <s v="Jardins"/>
    <x v="151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4.02.04 - Operação / Manutenção"/>
    <n v="549.95000000000005"/>
    <x v="151"/>
    <s v="CP"/>
    <s v="Pagamento MERCADOPAGO.COM REPRESENTACOES LTDA."/>
    <s v="Pagamento"/>
    <s v="MERCADOPAGO.COM REPRESENTACOES LTDA."/>
    <s v="FAT.024066539"/>
    <n v="-549.95000000000005"/>
    <n v="0"/>
    <n v="27367.75"/>
    <s v="MERCADOPAGO.COM REPRESENTACOES LTDA."/>
    <n v="-549.95000000000005"/>
    <n v="549.95000000000005"/>
    <n v="0"/>
    <x v="18"/>
    <x v="0"/>
    <x v="0"/>
    <x v="1"/>
    <s v="2.14.02.04 - Operação / Manutenção"/>
    <x v="0"/>
    <x v="20"/>
    <x v="6"/>
    <s v="MERCADOPAGO.COM REPRESENTACOES LTDA. - FAT.024066539"/>
  </r>
  <r>
    <s v="Jardins"/>
    <x v="151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4.02.03 - Decoração Stand"/>
    <n v="1050"/>
    <x v="151"/>
    <s v="CP"/>
    <s v="Pagamento MI MACEDO EIRELI"/>
    <s v="Pagamento"/>
    <s v="MI MACEDO EIRELI"/>
    <s v="NFSE.000040"/>
    <n v="-1050"/>
    <n v="0"/>
    <n v="26317.75"/>
    <s v="MI MACEDO EIRELI"/>
    <n v="-1050"/>
    <n v="1050"/>
    <n v="0"/>
    <x v="18"/>
    <x v="0"/>
    <x v="0"/>
    <x v="1"/>
    <s v="2.14.02.03 - Decoração Stand"/>
    <x v="0"/>
    <x v="20"/>
    <x v="6"/>
    <s v="MI MACEDO EIRELI - NFSE.000040"/>
  </r>
  <r>
    <s v="Jardins"/>
    <x v="151"/>
    <s v="Bradesco"/>
    <x v="1"/>
    <s v="sim"/>
    <s v="2 - SPE's"/>
    <s v="01/08/2024 até 31/08/2024"/>
    <s v="16 - NETCORP JARDINS INCORPORACAO E EMPREENDIMENTO IMOBILIARIO SPE LTDA"/>
    <s v="6222-7 - NETCORP JARDINS"/>
    <n v="30426.68"/>
    <s v="Sem Classificação"/>
    <s v="Sem Classificação"/>
    <s v="Sem Classificação"/>
    <x v="151"/>
    <s v="CX"/>
    <s v="Resgate de Aplicação RESGATE INVEST FACIL"/>
    <s v="Resgate de aplicação"/>
    <s v="RESGATE INVEST FACIL"/>
    <s v="RESG.N10898"/>
    <n v="0"/>
    <n v="4116.47"/>
    <n v="30434.22"/>
    <s v="RESGATE INVEST FACIL"/>
    <n v="4116.47"/>
    <n v="4116.47"/>
    <n v="0"/>
    <x v="18"/>
    <x v="0"/>
    <x v="0"/>
    <x v="1"/>
    <s v="Sem Classificação"/>
    <x v="0"/>
    <x v="15"/>
    <x v="9"/>
    <s v="RESGATE INVEST FACIL - RESG.N10898"/>
  </r>
  <r>
    <s v="Jardins"/>
    <x v="151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1.03.01.01 - Receita de Aplicações Financeiras"/>
    <n v="0.13"/>
    <x v="151"/>
    <s v="CX"/>
    <s v="Rendimento de aplicação RENTAB.INVEST FACILCRED*"/>
    <s v="Rendimento de aplicação"/>
    <s v="RENTAB.INVEST FACILCRED*"/>
    <s v="REAP.N108AC"/>
    <n v="0"/>
    <n v="0.13"/>
    <n v="30434.35"/>
    <s v="RENTAB.INVEST FACILCRED*"/>
    <n v="0.13"/>
    <n v="0.13"/>
    <n v="0"/>
    <x v="18"/>
    <x v="0"/>
    <x v="0"/>
    <x v="1"/>
    <s v="1.03.01.01 - Receita de Aplicações Financeiras"/>
    <x v="0"/>
    <x v="14"/>
    <x v="8"/>
    <s v="RENTAB.INVEST FACILCRED* - REAP.N108AC"/>
  </r>
  <r>
    <s v="Jardins"/>
    <x v="151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20.01.07 - Tarifas Bancarias"/>
    <n v="9"/>
    <x v="151"/>
    <s v="CX"/>
    <s v="Pag. tarifa conta TARIFA BANCARIA TRANSF PGTO PIX"/>
    <s v="Pag. tarifa conta"/>
    <s v="TARIFA BANCARIA TRANSF PGTO PIX"/>
    <s v="TAR.N108D4"/>
    <n v="-9"/>
    <n v="0"/>
    <n v="30425.35"/>
    <s v="TARIFA BANCARIA TRANSF PGTO PIX"/>
    <n v="-9"/>
    <n v="9"/>
    <n v="0"/>
    <x v="18"/>
    <x v="0"/>
    <x v="0"/>
    <x v="1"/>
    <s v="2.20.01.07 - Tarifas Bancarias"/>
    <x v="0"/>
    <x v="8"/>
    <x v="2"/>
    <s v="TARIFA BANCARIA TRANSF PGTO PIX - TAR.N108D4"/>
  </r>
  <r>
    <s v="Jardins"/>
    <x v="152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4.02.03 - Decoração Stand"/>
    <n v="101000"/>
    <x v="152"/>
    <s v="CP"/>
    <s v="Pagamento MOBEL COMERCIO DE MOVEIS E OBJETOS LTDA"/>
    <s v="Pagamento"/>
    <s v="MOBEL COMERCIO DE MOVEIS E OBJETOS LTDA"/>
    <s v="NF.001455"/>
    <n v="-101000"/>
    <n v="0"/>
    <n v="-70574.649999999994"/>
    <s v="MOBEL COMERCIO DE MOVEIS E OBJETOS LTDA"/>
    <n v="-101000"/>
    <n v="101000"/>
    <n v="0"/>
    <x v="18"/>
    <x v="0"/>
    <x v="0"/>
    <x v="1"/>
    <s v="2.14.02.03 - Decoração Stand"/>
    <x v="0"/>
    <x v="20"/>
    <x v="6"/>
    <s v="MOBEL COMERCIO DE MOVEIS E OBJETOS LTDA - NF.001455"/>
  </r>
  <r>
    <s v="Jardins"/>
    <x v="152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4.01.07 - Café da Manhã/Almoço Stand"/>
    <n v="987"/>
    <x v="152"/>
    <s v="CP"/>
    <s v="Pagamento ADL SUCOS E LANCHES LTDA"/>
    <s v="Pagamento"/>
    <s v="ADL SUCOS E LANCHES LTDA"/>
    <s v="NFSE.1308"/>
    <n v="-987"/>
    <n v="0"/>
    <n v="-71561.649999999994"/>
    <s v="ADL SUCOS E LANCHES LTDA"/>
    <n v="-987"/>
    <n v="987"/>
    <n v="0"/>
    <x v="18"/>
    <x v="0"/>
    <x v="0"/>
    <x v="1"/>
    <s v="2.14.01.07 - Café da Manhã/Almoço Stand"/>
    <x v="0"/>
    <x v="20"/>
    <x v="6"/>
    <s v="ADL SUCOS E LANCHES LTDA - NFSE.1308"/>
  </r>
  <r>
    <s v="Jardins"/>
    <x v="152"/>
    <s v="Bradesco"/>
    <x v="1"/>
    <s v="sim"/>
    <s v="2 - SPE's"/>
    <s v="01/08/2024 até 31/08/2024"/>
    <s v="16 - NETCORP JARDINS INCORPORACAO E EMPREENDIMENTO IMOBILIARIO SPE LTDA"/>
    <s v="6222-7 - NETCORP JARDINS"/>
    <n v="30426.68"/>
    <s v="Sem Classificação"/>
    <s v="Sem Classificação"/>
    <s v="Sem Classificação"/>
    <x v="152"/>
    <s v="CX"/>
    <s v="Resgate de Aplicação RESGATE INVEST FACIL"/>
    <s v="Resgate de aplicação"/>
    <s v="RESGATE INVEST FACIL"/>
    <s v="RESG.N10900"/>
    <n v="0"/>
    <n v="101991.98"/>
    <n v="30430.33"/>
    <s v="RESGATE INVEST FACIL"/>
    <n v="101991.98"/>
    <n v="101991.98"/>
    <n v="0"/>
    <x v="18"/>
    <x v="0"/>
    <x v="0"/>
    <x v="1"/>
    <s v="Sem Classificação"/>
    <x v="0"/>
    <x v="15"/>
    <x v="9"/>
    <s v="RESGATE INVEST FACIL - RESG.N10900"/>
  </r>
  <r>
    <s v="Jardins"/>
    <x v="152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1.03.01.01 - Receita de Aplicações Financeiras"/>
    <n v="4.0199999999999996"/>
    <x v="152"/>
    <s v="CX"/>
    <s v="Rendimento de aplicação RENTAB.INVEST FACILCRED*"/>
    <s v="Rendimento de aplicação"/>
    <s v="RENTAB.INVEST FACILCRED*"/>
    <s v="REAP.N10914"/>
    <n v="0"/>
    <n v="4.0199999999999996"/>
    <n v="30434.35"/>
    <s v="RENTAB.INVEST FACILCRED*"/>
    <n v="4.0199999999999996"/>
    <n v="4.0199999999999996"/>
    <n v="0"/>
    <x v="18"/>
    <x v="0"/>
    <x v="0"/>
    <x v="1"/>
    <s v="1.03.01.01 - Receita de Aplicações Financeiras"/>
    <x v="0"/>
    <x v="14"/>
    <x v="8"/>
    <s v="RENTAB.INVEST FACILCRED* - REAP.N10914"/>
  </r>
  <r>
    <s v="Jardins"/>
    <x v="152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20.01.07 - Tarifas Bancarias"/>
    <n v="9"/>
    <x v="152"/>
    <s v="CX"/>
    <s v="Pag. tarifa conta TARIFA BANCARIA TRANSF PGTO PIX"/>
    <s v="Pag. tarifa conta"/>
    <s v="TARIFA BANCARIA TRANSF PGTO PIX"/>
    <s v="TAR.N1093C"/>
    <n v="-9"/>
    <n v="0"/>
    <n v="30425.35"/>
    <s v="TARIFA BANCARIA TRANSF PGTO PIX"/>
    <n v="-9"/>
    <n v="9"/>
    <n v="0"/>
    <x v="18"/>
    <x v="0"/>
    <x v="0"/>
    <x v="1"/>
    <s v="2.20.01.07 - Tarifas Bancarias"/>
    <x v="0"/>
    <x v="8"/>
    <x v="2"/>
    <s v="TARIFA BANCARIA TRANSF PGTO PIX - TAR.N1093C"/>
  </r>
  <r>
    <s v="Jardins"/>
    <x v="153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1.01.06 - ITBI"/>
    <n v="40284.080000000002"/>
    <x v="153"/>
    <s v="CP"/>
    <s v="Pagamento PREFEITURA DA CIDADE DE SÃO PAULO - DAMSP"/>
    <s v="Pagamento"/>
    <s v="PREFEITURA DA CIDADE DE SÃO PAULO - DAMSP"/>
    <s v="FAT.ITBI JD"/>
    <n v="-40284.080000000002"/>
    <n v="0"/>
    <n v="-9858.73"/>
    <s v="PREFEITURA DA CIDADE DE SÃO PAULO - DAMSP"/>
    <n v="-40284.080000000002"/>
    <n v="40284.080000000002"/>
    <n v="0"/>
    <x v="18"/>
    <x v="0"/>
    <x v="0"/>
    <x v="1"/>
    <s v="2.11.01.06 - ITBI"/>
    <x v="0"/>
    <x v="17"/>
    <x v="4"/>
    <s v="PREFEITURA DA CIDADE DE SÃO PAULO - DAMSP - FAT.ITBI JD"/>
  </r>
  <r>
    <s v="Jardins"/>
    <x v="153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1.01.06 - ITBI"/>
    <n v="22568.18"/>
    <x v="153"/>
    <s v="CP"/>
    <s v="Pagamento PREFEITURA DA CIDADE DE SÃO PAULO - DAMSP"/>
    <s v="Pagamento"/>
    <s v="PREFEITURA DA CIDADE DE SÃO PAULO - DAMSP"/>
    <s v="FAT.ITBI JD"/>
    <n v="-22568.18"/>
    <n v="0"/>
    <n v="-32426.91"/>
    <s v="PREFEITURA DA CIDADE DE SÃO PAULO - DAMSP"/>
    <n v="-22568.18"/>
    <n v="22568.18"/>
    <n v="0"/>
    <x v="18"/>
    <x v="0"/>
    <x v="0"/>
    <x v="1"/>
    <s v="2.11.01.06 - ITBI"/>
    <x v="0"/>
    <x v="17"/>
    <x v="4"/>
    <s v="PREFEITURA DA CIDADE DE SÃO PAULO - DAMSP - FAT.ITBI JD"/>
  </r>
  <r>
    <s v="Jardins"/>
    <x v="153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1.01.06 - ITBI"/>
    <n v="14217.7"/>
    <x v="153"/>
    <s v="CP"/>
    <s v="Pagamento PREFEITURA DA CIDADE DE SÃO PAULO - DAMSP"/>
    <s v="Pagamento"/>
    <s v="PREFEITURA DA CIDADE DE SÃO PAULO - DAMSP"/>
    <s v="FAT.ITBI JD"/>
    <n v="-14217.7"/>
    <n v="0"/>
    <n v="-46644.61"/>
    <s v="PREFEITURA DA CIDADE DE SÃO PAULO - DAMSP"/>
    <n v="-14217.7"/>
    <n v="14217.7"/>
    <n v="0"/>
    <x v="18"/>
    <x v="0"/>
    <x v="0"/>
    <x v="1"/>
    <s v="2.11.01.06 - ITBI"/>
    <x v="0"/>
    <x v="17"/>
    <x v="4"/>
    <s v="PREFEITURA DA CIDADE DE SÃO PAULO - DAMSP - FAT.ITBI JD"/>
  </r>
  <r>
    <s v="Jardins"/>
    <x v="153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1.01.06 - ITBI"/>
    <n v="41106.21"/>
    <x v="153"/>
    <s v="CP"/>
    <s v="Pagamento PREFEITURA DA CIDADE DE SÃO PAULO - DAMSP"/>
    <s v="Pagamento"/>
    <s v="PREFEITURA DA CIDADE DE SÃO PAULO - DAMSP"/>
    <s v="FAT.ITBI JD"/>
    <n v="-41106.21"/>
    <n v="0"/>
    <n v="-87750.82"/>
    <s v="PREFEITURA DA CIDADE DE SÃO PAULO - DAMSP"/>
    <n v="-41106.21"/>
    <n v="41106.21"/>
    <n v="0"/>
    <x v="18"/>
    <x v="0"/>
    <x v="0"/>
    <x v="1"/>
    <s v="2.11.01.06 - ITBI"/>
    <x v="0"/>
    <x v="17"/>
    <x v="4"/>
    <s v="PREFEITURA DA CIDADE DE SÃO PAULO - DAMSP - FAT.ITBI JD"/>
  </r>
  <r>
    <s v="Jardins"/>
    <x v="153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1.01.06 - ITBI"/>
    <n v="41106.21"/>
    <x v="153"/>
    <s v="CP"/>
    <s v="Pagamento PREFEITURA DA CIDADE DE SÃO PAULO - DAMSP"/>
    <s v="Pagamento"/>
    <s v="PREFEITURA DA CIDADE DE SÃO PAULO - DAMSP"/>
    <s v="FAT.ITBI JD"/>
    <n v="-41106.21"/>
    <n v="0"/>
    <n v="-128857.03"/>
    <s v="PREFEITURA DA CIDADE DE SÃO PAULO - DAMSP"/>
    <n v="-41106.21"/>
    <n v="41106.21"/>
    <n v="0"/>
    <x v="18"/>
    <x v="0"/>
    <x v="0"/>
    <x v="1"/>
    <s v="2.11.01.06 - ITBI"/>
    <x v="0"/>
    <x v="17"/>
    <x v="4"/>
    <s v="PREFEITURA DA CIDADE DE SÃO PAULO - DAMSP - FAT.ITBI JD"/>
  </r>
  <r>
    <s v="Jardins"/>
    <x v="153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1.01.06 - ITBI"/>
    <n v="22568.18"/>
    <x v="153"/>
    <s v="CP"/>
    <s v="Pagamento PREFEITURA DA CIDADE DE SÃO PAULO - DAMSP"/>
    <s v="Pagamento"/>
    <s v="PREFEITURA DA CIDADE DE SÃO PAULO - DAMSP"/>
    <s v="FAT.ITBI JD"/>
    <n v="-22568.18"/>
    <n v="0"/>
    <n v="-151425.21"/>
    <s v="PREFEITURA DA CIDADE DE SÃO PAULO - DAMSP"/>
    <n v="-22568.18"/>
    <n v="22568.18"/>
    <n v="0"/>
    <x v="18"/>
    <x v="0"/>
    <x v="0"/>
    <x v="1"/>
    <s v="2.11.01.06 - ITBI"/>
    <x v="0"/>
    <x v="17"/>
    <x v="4"/>
    <s v="PREFEITURA DA CIDADE DE SÃO PAULO - DAMSP - FAT.ITBI JD"/>
  </r>
  <r>
    <s v="Jardins"/>
    <x v="153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1.01.06 - ITBI"/>
    <n v="14507.85"/>
    <x v="153"/>
    <s v="CP"/>
    <s v="Pagamento PREFEITURA DA CIDADE DE SÃO PAULO - DAMSP"/>
    <s v="Pagamento"/>
    <s v="PREFEITURA DA CIDADE DE SÃO PAULO - DAMSP"/>
    <s v="FAT.ITBI JD"/>
    <n v="-14507.85"/>
    <n v="0"/>
    <n v="-165933.06"/>
    <s v="PREFEITURA DA CIDADE DE SÃO PAULO - DAMSP"/>
    <n v="-14507.85"/>
    <n v="14507.85"/>
    <n v="0"/>
    <x v="18"/>
    <x v="0"/>
    <x v="0"/>
    <x v="1"/>
    <s v="2.11.01.06 - ITBI"/>
    <x v="0"/>
    <x v="17"/>
    <x v="4"/>
    <s v="PREFEITURA DA CIDADE DE SÃO PAULO - DAMSP - FAT.ITBI JD"/>
  </r>
  <r>
    <s v="Jardins"/>
    <x v="153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1.01.06 - ITBI"/>
    <n v="40284.080000000002"/>
    <x v="153"/>
    <s v="CP"/>
    <s v="Pagamento PREFEITURA DA CIDADE DE SÃO PAULO - DAMSP"/>
    <s v="Pagamento"/>
    <s v="PREFEITURA DA CIDADE DE SÃO PAULO - DAMSP"/>
    <s v="FAT.ITBI JD"/>
    <n v="-40284.080000000002"/>
    <n v="0"/>
    <n v="-206217.14"/>
    <s v="PREFEITURA DA CIDADE DE SÃO PAULO - DAMSP"/>
    <n v="-40284.080000000002"/>
    <n v="40284.080000000002"/>
    <n v="0"/>
    <x v="18"/>
    <x v="0"/>
    <x v="0"/>
    <x v="1"/>
    <s v="2.11.01.06 - ITBI"/>
    <x v="0"/>
    <x v="17"/>
    <x v="4"/>
    <s v="PREFEITURA DA CIDADE DE SÃO PAULO - DAMSP - FAT.ITBI JD"/>
  </r>
  <r>
    <s v="Jardins"/>
    <x v="153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1.01.06 - ITBI"/>
    <n v="115254.47"/>
    <x v="153"/>
    <s v="CP"/>
    <s v="Pagamento PREFEITURA DA CIDADE DE SÃO PAULO - DAMSP"/>
    <s v="Pagamento"/>
    <s v="PREFEITURA DA CIDADE DE SÃO PAULO - DAMSP"/>
    <s v="FAT.ITBI JD"/>
    <n v="-115254.47"/>
    <n v="0"/>
    <n v="-321471.61"/>
    <s v="PREFEITURA DA CIDADE DE SÃO PAULO - DAMSP"/>
    <n v="-115254.47"/>
    <n v="115254.47"/>
    <n v="0"/>
    <x v="18"/>
    <x v="0"/>
    <x v="0"/>
    <x v="1"/>
    <s v="2.11.01.06 - ITBI"/>
    <x v="0"/>
    <x v="17"/>
    <x v="4"/>
    <s v="PREFEITURA DA CIDADE DE SÃO PAULO - DAMSP - FAT.ITBI JD"/>
  </r>
  <r>
    <s v="Jardins"/>
    <x v="153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1.01.06 - ITBI"/>
    <n v="14507.85"/>
    <x v="153"/>
    <s v="CP"/>
    <s v="Pagamento PREFEITURA DA CIDADE DE SÃO PAULO - DAMSP"/>
    <s v="Pagamento"/>
    <s v="PREFEITURA DA CIDADE DE SÃO PAULO - DAMSP"/>
    <s v="FAT.ITBI JD"/>
    <n v="-14507.85"/>
    <n v="0"/>
    <n v="-335979.46"/>
    <s v="PREFEITURA DA CIDADE DE SÃO PAULO - DAMSP"/>
    <n v="-14507.85"/>
    <n v="14507.85"/>
    <n v="0"/>
    <x v="18"/>
    <x v="0"/>
    <x v="0"/>
    <x v="1"/>
    <s v="2.11.01.06 - ITBI"/>
    <x v="0"/>
    <x v="17"/>
    <x v="4"/>
    <s v="PREFEITURA DA CIDADE DE SÃO PAULO - DAMSP - FAT.ITBI JD"/>
  </r>
  <r>
    <s v="Jardins"/>
    <x v="153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1.01.06 - ITBI"/>
    <n v="211194.95"/>
    <x v="153"/>
    <s v="CP"/>
    <s v="Pagamento PREFEITURA DA CIDADE DE SÃO PAULO - DAMSP"/>
    <s v="Pagamento"/>
    <s v="PREFEITURA DA CIDADE DE SÃO PAULO - DAMSP"/>
    <s v="FAT.ITBI JD"/>
    <n v="-211194.95"/>
    <n v="0"/>
    <n v="-547174.41"/>
    <s v="PREFEITURA DA CIDADE DE SÃO PAULO - DAMSP"/>
    <n v="-211194.95"/>
    <n v="211194.95"/>
    <n v="0"/>
    <x v="18"/>
    <x v="0"/>
    <x v="0"/>
    <x v="1"/>
    <s v="2.11.01.06 - ITBI"/>
    <x v="0"/>
    <x v="17"/>
    <x v="4"/>
    <s v="PREFEITURA DA CIDADE DE SÃO PAULO - DAMSP - FAT.ITBI JD"/>
  </r>
  <r>
    <s v="Jardins"/>
    <x v="153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1.01.06 - ITBI"/>
    <n v="22116.81"/>
    <x v="153"/>
    <s v="CP"/>
    <s v="Pagamento PREFEITURA DA CIDADE DE SÃO PAULO - DAMSP"/>
    <s v="Pagamento"/>
    <s v="PREFEITURA DA CIDADE DE SÃO PAULO - DAMSP"/>
    <s v="FAT.ITBI JD"/>
    <n v="-22116.81"/>
    <n v="0"/>
    <n v="-569291.22"/>
    <s v="PREFEITURA DA CIDADE DE SÃO PAULO - DAMSP"/>
    <n v="-22116.81"/>
    <n v="22116.81"/>
    <n v="0"/>
    <x v="18"/>
    <x v="0"/>
    <x v="0"/>
    <x v="1"/>
    <s v="2.11.01.06 - ITBI"/>
    <x v="0"/>
    <x v="17"/>
    <x v="4"/>
    <s v="PREFEITURA DA CIDADE DE SÃO PAULO - DAMSP - FAT.ITBI JD"/>
  </r>
  <r>
    <s v="Jardins"/>
    <x v="153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1.01.06 - ITBI"/>
    <n v="450284.76"/>
    <x v="153"/>
    <s v="CP"/>
    <s v="Pagamento PREFEITURA DA CIDADE DE SÃO PAULO - DAMSP"/>
    <s v="Pagamento"/>
    <s v="PREFEITURA DA CIDADE DE SÃO PAULO - DAMSP"/>
    <s v="FAT.ITBI JD"/>
    <n v="-450284.76"/>
    <n v="0"/>
    <n v="-1019575.98"/>
    <s v="PREFEITURA DA CIDADE DE SÃO PAULO - DAMSP"/>
    <n v="-450284.76"/>
    <n v="450284.76"/>
    <n v="0"/>
    <x v="18"/>
    <x v="0"/>
    <x v="0"/>
    <x v="1"/>
    <s v="2.11.01.06 - ITBI"/>
    <x v="0"/>
    <x v="17"/>
    <x v="4"/>
    <s v="PREFEITURA DA CIDADE DE SÃO PAULO - DAMSP - FAT.ITBI JD"/>
  </r>
  <r>
    <s v="Jardins"/>
    <x v="153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1.01.06 - ITBI"/>
    <n v="40284.080000000002"/>
    <x v="153"/>
    <s v="CP"/>
    <s v="Pagamento PREFEITURA DA CIDADE DE SÃO PAULO - DAMSP"/>
    <s v="Pagamento"/>
    <s v="PREFEITURA DA CIDADE DE SÃO PAULO - DAMSP"/>
    <s v="FAT.ITBI JD"/>
    <n v="-40284.080000000002"/>
    <n v="0"/>
    <n v="-1059860.06"/>
    <s v="PREFEITURA DA CIDADE DE SÃO PAULO - DAMSP"/>
    <n v="-40284.080000000002"/>
    <n v="40284.080000000002"/>
    <n v="0"/>
    <x v="18"/>
    <x v="0"/>
    <x v="0"/>
    <x v="1"/>
    <s v="2.11.01.06 - ITBI"/>
    <x v="0"/>
    <x v="17"/>
    <x v="4"/>
    <s v="PREFEITURA DA CIDADE DE SÃO PAULO - DAMSP - FAT.ITBI JD"/>
  </r>
  <r>
    <s v="Jardins"/>
    <x v="153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1.01.06 - ITBI"/>
    <n v="40284.080000000002"/>
    <x v="153"/>
    <s v="CP"/>
    <s v="Pagamento PREFEITURA DA CIDADE DE SÃO PAULO - DAMSP"/>
    <s v="Pagamento"/>
    <s v="PREFEITURA DA CIDADE DE SÃO PAULO - DAMSP"/>
    <s v="FAT.ITBI JD"/>
    <n v="-40284.080000000002"/>
    <n v="0"/>
    <n v="-1100144.1399999999"/>
    <s v="PREFEITURA DA CIDADE DE SÃO PAULO - DAMSP"/>
    <n v="-40284.080000000002"/>
    <n v="40284.080000000002"/>
    <n v="0"/>
    <x v="18"/>
    <x v="0"/>
    <x v="0"/>
    <x v="1"/>
    <s v="2.11.01.06 - ITBI"/>
    <x v="0"/>
    <x v="17"/>
    <x v="4"/>
    <s v="PREFEITURA DA CIDADE DE SÃO PAULO - DAMSP - FAT.ITBI JD"/>
  </r>
  <r>
    <s v="Jardins"/>
    <x v="153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4.02.04 - Operação / Manutenção"/>
    <n v="518"/>
    <x v="153"/>
    <s v="CP"/>
    <s v="Pagamento MERCADOPAGO.COM REPRESENTACOES LTDA."/>
    <s v="Pagamento"/>
    <s v="MERCADOPAGO.COM REPRESENTACOES LTDA."/>
    <s v="FAT.54937310"/>
    <n v="-518"/>
    <n v="0"/>
    <n v="-1100662.1399999999"/>
    <s v="MERCADOPAGO.COM REPRESENTACOES LTDA."/>
    <n v="-518"/>
    <n v="518"/>
    <n v="0"/>
    <x v="18"/>
    <x v="0"/>
    <x v="0"/>
    <x v="1"/>
    <s v="2.14.02.04 - Operação / Manutenção"/>
    <x v="0"/>
    <x v="20"/>
    <x v="6"/>
    <s v="MERCADOPAGO.COM REPRESENTACOES LTDA. - FAT.54937310"/>
  </r>
  <r>
    <s v="Jardins"/>
    <x v="153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4.01.11 - Oferta Ativa"/>
    <n v="600"/>
    <x v="153"/>
    <s v="CP"/>
    <s v="Pagamento NETCORP JARDINS INCORPORACAO E EMPREENDIMENTO IMOBILIARIO SPE LTDA"/>
    <s v="Pagamento"/>
    <s v="NETCORP JARDINS INCORPORACAO E EMPREENDIMENTO IMOBILIARIO SPE LTDA"/>
    <s v="REC.mailing"/>
    <n v="-600"/>
    <n v="0"/>
    <n v="-1101262.1399999999"/>
    <s v="NETCORP JARDINS INCORPORACAO E EMPREENDIMENTO IMOBILIARIO SPE LTDA"/>
    <n v="-600"/>
    <n v="600"/>
    <n v="0"/>
    <x v="18"/>
    <x v="0"/>
    <x v="0"/>
    <x v="1"/>
    <s v="2.14.01.11 - Oferta Ativa"/>
    <x v="0"/>
    <x v="20"/>
    <x v="6"/>
    <s v="NETCORP JARDINS INCORPORACAO E EMPREENDIMENTO IMOBILIARIO SPE LTDA - REC.mailing"/>
  </r>
  <r>
    <s v="Jardins"/>
    <x v="153"/>
    <s v="Bradesco"/>
    <x v="1"/>
    <s v="sim"/>
    <s v="2 - SPE's"/>
    <s v="01/08/2024 até 31/08/2024"/>
    <s v="16 - NETCORP JARDINS INCORPORACAO E EMPREENDIMENTO IMOBILIARIO SPE LTDA"/>
    <s v="6222-7 - NETCORP JARDINS"/>
    <n v="30426.68"/>
    <s v="Sem Classificação"/>
    <s v="Sem Classificação"/>
    <s v="Sem Classificação"/>
    <x v="153"/>
    <s v="CX"/>
    <s v="Resgate de Aplicação RESGATE INVEST FACIL"/>
    <s v="Resgate de aplicação"/>
    <s v="RESGATE INVEST FACIL"/>
    <s v="RESG.N1097E"/>
    <n v="0"/>
    <n v="305082.23"/>
    <n v="-796179.91"/>
    <s v="RESGATE INVEST FACIL"/>
    <n v="305082.23"/>
    <n v="305082.23"/>
    <n v="0"/>
    <x v="18"/>
    <x v="0"/>
    <x v="0"/>
    <x v="1"/>
    <s v="Sem Classificação"/>
    <x v="0"/>
    <x v="15"/>
    <x v="9"/>
    <s v="RESGATE INVEST FACIL - RESG.N1097E"/>
  </r>
  <r>
    <s v="Jardins"/>
    <x v="153"/>
    <s v="Bradesco"/>
    <x v="1"/>
    <s v="sim"/>
    <s v="2 - SPE's"/>
    <s v="01/08/2024 até 31/08/2024"/>
    <s v="16 - NETCORP JARDINS INCORPORACAO E EMPREENDIMENTO IMOBILIARIO SPE LTDA"/>
    <s v="6222-7 - NETCORP JARDINS"/>
    <n v="30426.68"/>
    <s v="Sem Classificação"/>
    <s v="Sem Classificação"/>
    <s v="Sem Classificação"/>
    <x v="153"/>
    <s v="CX"/>
    <s v="Resgate de Aplicação RESG/VENCTO CDB"/>
    <s v="Resgate de aplicação"/>
    <s v="RESG/VENCTO CDB"/>
    <s v="RESG.N10992"/>
    <n v="0"/>
    <n v="526590.4"/>
    <n v="-269589.51"/>
    <s v="RESG/VENCTO CDB"/>
    <n v="526590.4"/>
    <n v="526590.4"/>
    <n v="0"/>
    <x v="18"/>
    <x v="0"/>
    <x v="0"/>
    <x v="1"/>
    <s v="Sem Classificação"/>
    <x v="0"/>
    <x v="15"/>
    <x v="9"/>
    <s v="RESG/VENCTO CDB - RESG.N10992"/>
  </r>
  <r>
    <s v="Jardins"/>
    <x v="153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1.03.01.01 - Receita de Aplicações Financeiras"/>
    <n v="14.86"/>
    <x v="153"/>
    <s v="CX"/>
    <s v="Rendimento de aplicação RENTAB.INVEST FACILCRED*"/>
    <s v="Rendimento de aplicação"/>
    <s v="RENTAB.INVEST FACILCRED*"/>
    <s v="REAP.N109A6"/>
    <n v="0"/>
    <n v="14.86"/>
    <n v="-269574.65000000002"/>
    <s v="RENTAB.INVEST FACILCRED*"/>
    <n v="14.86"/>
    <n v="14.86"/>
    <n v="0"/>
    <x v="18"/>
    <x v="0"/>
    <x v="0"/>
    <x v="1"/>
    <s v="1.03.01.01 - Receita de Aplicações Financeiras"/>
    <x v="0"/>
    <x v="14"/>
    <x v="8"/>
    <s v="RENTAB.INVEST FACILCRED* - REAP.N109A6"/>
  </r>
  <r>
    <s v="Jardins"/>
    <x v="153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1.05.01.01 - Entradas de Aportes de Sócios / Investidores"/>
    <n v="300000"/>
    <x v="153"/>
    <s v="CR"/>
    <s v="Recebimento NC HOLDING EMPREENDIMENTOS E PARTICIPACOES LTDA"/>
    <s v="Recebimento"/>
    <s v="NC HOLDING EMPREENDIMENTOS E PARTICIPACOES LTDA"/>
    <s v="APOR.14082024"/>
    <n v="0"/>
    <n v="300000"/>
    <n v="30425.35"/>
    <s v="NC HOLDING EMPREENDIMENTOS E PARTICIPACOES LTDA"/>
    <n v="300000"/>
    <n v="300000"/>
    <n v="0"/>
    <x v="18"/>
    <x v="0"/>
    <x v="0"/>
    <x v="1"/>
    <s v="1.05.01.01 - Entradas de Aportes de Sócios / Investidores"/>
    <x v="0"/>
    <x v="7"/>
    <x v="5"/>
    <s v="NC HOLDING EMPREENDIMENTOS E PARTICIPACOES LTDA - APOR.14082024"/>
  </r>
  <r>
    <s v="Jardins"/>
    <x v="154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4.01.11 - Oferta Ativa"/>
    <n v="750"/>
    <x v="154"/>
    <s v="CP"/>
    <s v="Pagamento ALEX S CAMPELO M IMOVEIS"/>
    <s v="Pagamento"/>
    <s v="ALEX S CAMPELO M IMOVEIS"/>
    <s v="REC.oferta ativa 1508"/>
    <n v="-750"/>
    <n v="0"/>
    <n v="29675.35"/>
    <s v="ALEX S CAMPELO M IMOVEIS"/>
    <n v="-750"/>
    <n v="750"/>
    <n v="0"/>
    <x v="18"/>
    <x v="0"/>
    <x v="0"/>
    <x v="1"/>
    <s v="2.14.01.11 - Oferta Ativa"/>
    <x v="0"/>
    <x v="20"/>
    <x v="6"/>
    <s v="ALEX S CAMPELO M IMOVEIS - REC.oferta ativa 1508"/>
  </r>
  <r>
    <s v="Jardins"/>
    <x v="154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4.01.20 - Ajuda corretores"/>
    <n v="1600"/>
    <x v="154"/>
    <s v="CP"/>
    <s v="Pagamento ALEX S CAMPELO M IMOVEIS"/>
    <s v="Pagamento"/>
    <s v="ALEX S CAMPELO M IMOVEIS"/>
    <s v="REC.1508"/>
    <n v="-1600"/>
    <n v="0"/>
    <n v="28075.35"/>
    <s v="ALEX S CAMPELO M IMOVEIS"/>
    <n v="-1600"/>
    <n v="1600"/>
    <n v="0"/>
    <x v="18"/>
    <x v="0"/>
    <x v="0"/>
    <x v="1"/>
    <s v="2.14.01.20 - Ajuda corretores"/>
    <x v="0"/>
    <x v="20"/>
    <x v="6"/>
    <s v="ALEX S CAMPELO M IMOVEIS - REC.1508"/>
  </r>
  <r>
    <s v="Jardins"/>
    <x v="154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4.01.07 - Café da Manhã/Almoço Stand"/>
    <n v="218.87"/>
    <x v="154"/>
    <s v="CP"/>
    <s v="Pagamento ALEX S CAMPELO M IMOVEIS"/>
    <s v="Pagamento"/>
    <s v="ALEX S CAMPELO M IMOVEIS"/>
    <s v="REC.150824"/>
    <n v="-218.87"/>
    <n v="0"/>
    <n v="27856.48"/>
    <s v="ALEX S CAMPELO M IMOVEIS"/>
    <n v="-218.87"/>
    <n v="218.87"/>
    <n v="0"/>
    <x v="18"/>
    <x v="0"/>
    <x v="0"/>
    <x v="1"/>
    <s v="2.14.01.07 - Café da Manhã/Almoço Stand"/>
    <x v="0"/>
    <x v="20"/>
    <x v="6"/>
    <s v="ALEX S CAMPELO M IMOVEIS - REC.150824"/>
  </r>
  <r>
    <s v="Jardins"/>
    <x v="154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20.01.07 - Tarifas Bancarias"/>
    <n v="9"/>
    <x v="154"/>
    <s v="CX"/>
    <s v="Pagamento TARIFA BANCARIA TRANSF PGTO PIX"/>
    <s v="Pagamento"/>
    <s v="TARIFA BANCARIA TRANSF PGTO PIX"/>
    <s v="TAR.N10B92"/>
    <n v="-9"/>
    <n v="0"/>
    <n v="27847.48"/>
    <s v="TARIFA BANCARIA TRANSF PGTO PIX"/>
    <n v="-9"/>
    <n v="9"/>
    <n v="0"/>
    <x v="18"/>
    <x v="0"/>
    <x v="0"/>
    <x v="1"/>
    <s v="2.20.01.07 - Tarifas Bancarias"/>
    <x v="0"/>
    <x v="8"/>
    <x v="2"/>
    <s v="TARIFA BANCARIA TRANSF PGTO PIX - TAR.N10B92"/>
  </r>
  <r>
    <s v="Jardins"/>
    <x v="154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20.01.07 - Tarifas Bancarias"/>
    <n v="9"/>
    <x v="154"/>
    <s v="CX"/>
    <s v="Pagamento TARIFA BANCARIA TRANSF PGTO PIX"/>
    <s v="Pagamento"/>
    <s v="TARIFA BANCARIA TRANSF PGTO PIX"/>
    <s v="TAR.N10BA8"/>
    <n v="-9"/>
    <n v="0"/>
    <n v="27838.48"/>
    <s v="TARIFA BANCARIA TRANSF PGTO PIX"/>
    <n v="-9"/>
    <n v="9"/>
    <n v="0"/>
    <x v="18"/>
    <x v="0"/>
    <x v="0"/>
    <x v="1"/>
    <s v="2.20.01.07 - Tarifas Bancarias"/>
    <x v="0"/>
    <x v="8"/>
    <x v="2"/>
    <s v="TARIFA BANCARIA TRANSF PGTO PIX - TAR.N10BA8"/>
  </r>
  <r>
    <s v="Jardins"/>
    <x v="154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1.03.01.01 - Receita de Aplicações Financeiras"/>
    <n v="0.28999999999999998"/>
    <x v="154"/>
    <s v="CX"/>
    <s v="Rendimento de aplicação RENTAB.INVEST FACILCRED*"/>
    <s v="Rendimento de aplicação"/>
    <s v="RENTAB.INVEST FACILCRED*"/>
    <s v="REAP.N108B8"/>
    <n v="0"/>
    <n v="0.28999999999999998"/>
    <n v="27838.77"/>
    <s v="RENTAB.INVEST FACILCRED*"/>
    <n v="0.28999999999999998"/>
    <n v="0.28999999999999998"/>
    <n v="0"/>
    <x v="18"/>
    <x v="0"/>
    <x v="0"/>
    <x v="1"/>
    <s v="1.03.01.01 - Receita de Aplicações Financeiras"/>
    <x v="0"/>
    <x v="14"/>
    <x v="8"/>
    <s v="RENTAB.INVEST FACILCRED* - REAP.N108B8"/>
  </r>
  <r>
    <s v="Jardins"/>
    <x v="154"/>
    <s v="Bradesco"/>
    <x v="1"/>
    <s v="sim"/>
    <s v="2 - SPE's"/>
    <s v="01/08/2024 até 31/08/2024"/>
    <s v="16 - NETCORP JARDINS INCORPORACAO E EMPREENDIMENTO IMOBILIARIO SPE LTDA"/>
    <s v="6222-7 - NETCORP JARDINS"/>
    <n v="30426.68"/>
    <s v="Sem Classificação"/>
    <s v="Sem Classificação"/>
    <s v="Sem Classificação"/>
    <x v="154"/>
    <s v="CP"/>
    <s v="Pagamento PREFEITURA DA CIDADE DE SÃO PAULO - DAMSP"/>
    <s v="Pagamento"/>
    <s v="PREFEITURA DA CIDADE DE SÃO PAULO - DAMSP"/>
    <s v="DAM.CONSOLACAO 2847 A 31"/>
    <n v="-377.94"/>
    <n v="0"/>
    <n v="27460.83"/>
    <s v="PREFEITURA DA CIDADE DE SÃO PAULO - DAMSP"/>
    <n v="-377.94"/>
    <n v="377.94"/>
    <n v="0"/>
    <x v="18"/>
    <x v="0"/>
    <x v="0"/>
    <x v="1"/>
    <s v="Sem Classificação"/>
    <x v="0"/>
    <x v="18"/>
    <x v="11"/>
    <s v="PREFEITURA DA CIDADE DE SÃO PAULO - DAMSP - DAM.CONSOLACAO 2847 A 31"/>
  </r>
  <r>
    <s v="Jardins"/>
    <x v="154"/>
    <s v="Bradesco"/>
    <x v="1"/>
    <s v="sim"/>
    <s v="2 - SPE's"/>
    <s v="01/08/2024 até 31/08/2024"/>
    <s v="16 - NETCORP JARDINS INCORPORACAO E EMPREENDIMENTO IMOBILIARIO SPE LTDA"/>
    <s v="6222-7 - NETCORP JARDINS"/>
    <n v="30426.68"/>
    <s v="Sem Classificação"/>
    <s v="Sem Classificação"/>
    <s v="Sem Classificação"/>
    <x v="154"/>
    <s v="CP"/>
    <s v="Pagamento PREFEITURA DA CIDADE DE SÃO PAULO - DAMSP"/>
    <s v="Pagamento"/>
    <s v="PREFEITURA DA CIDADE DE SÃO PAULO - DAMSP"/>
    <s v="DAM.CONSOLACAO 2847 A 32"/>
    <n v="-338.66"/>
    <n v="0"/>
    <n v="27122.17"/>
    <s v="PREFEITURA DA CIDADE DE SÃO PAULO - DAMSP"/>
    <n v="-338.66"/>
    <n v="338.66"/>
    <n v="0"/>
    <x v="18"/>
    <x v="0"/>
    <x v="0"/>
    <x v="1"/>
    <s v="Sem Classificação"/>
    <x v="0"/>
    <x v="18"/>
    <x v="11"/>
    <s v="PREFEITURA DA CIDADE DE SÃO PAULO - DAMSP - DAM.CONSOLACAO 2847 A 32"/>
  </r>
  <r>
    <s v="Jardins"/>
    <x v="154"/>
    <s v="Bradesco"/>
    <x v="1"/>
    <s v="sim"/>
    <s v="2 - SPE's"/>
    <s v="01/08/2024 até 31/08/2024"/>
    <s v="16 - NETCORP JARDINS INCORPORACAO E EMPREENDIMENTO IMOBILIARIO SPE LTDA"/>
    <s v="6222-7 - NETCORP JARDINS"/>
    <n v="30426.68"/>
    <s v="Sem Classificação"/>
    <s v="Sem Classificação"/>
    <s v="Sem Classificação"/>
    <x v="154"/>
    <s v="CP"/>
    <s v="Pagamento PREFEITURA DA CIDADE DE SÃO PAULO - DAMSP"/>
    <s v="Pagamento"/>
    <s v="PREFEITURA DA CIDADE DE SÃO PAULO - DAMSP"/>
    <s v="DAM.CONSOLACAO 2847 A 22"/>
    <n v="-338.66"/>
    <n v="0"/>
    <n v="26783.51"/>
    <s v="PREFEITURA DA CIDADE DE SÃO PAULO - DAMSP"/>
    <n v="-338.66"/>
    <n v="338.66"/>
    <n v="0"/>
    <x v="18"/>
    <x v="0"/>
    <x v="0"/>
    <x v="1"/>
    <s v="Sem Classificação"/>
    <x v="0"/>
    <x v="18"/>
    <x v="11"/>
    <s v="PREFEITURA DA CIDADE DE SÃO PAULO - DAMSP - DAM.CONSOLACAO 2847 A 22"/>
  </r>
  <r>
    <s v="Jardins"/>
    <x v="154"/>
    <s v="Bradesco"/>
    <x v="1"/>
    <s v="sim"/>
    <s v="2 - SPE's"/>
    <s v="01/08/2024 até 31/08/2024"/>
    <s v="16 - NETCORP JARDINS INCORPORACAO E EMPREENDIMENTO IMOBILIARIO SPE LTDA"/>
    <s v="6222-7 - NETCORP JARDINS"/>
    <n v="30426.68"/>
    <s v="Sem Classificação"/>
    <s v="Sem Classificação"/>
    <s v="Sem Classificação"/>
    <x v="154"/>
    <s v="CP"/>
    <s v="Pagamento PREFEITURA DA CIDADE DE SÃO PAULO - DAMSP"/>
    <s v="Pagamento"/>
    <s v="PREFEITURA DA CIDADE DE SÃO PAULO - DAMSP"/>
    <s v="DAM.CONSOLACAO 2847 A 1"/>
    <n v="-469.83"/>
    <n v="0"/>
    <n v="26313.68"/>
    <s v="PREFEITURA DA CIDADE DE SÃO PAULO - DAMSP"/>
    <n v="-469.83"/>
    <n v="469.83"/>
    <n v="0"/>
    <x v="18"/>
    <x v="0"/>
    <x v="0"/>
    <x v="1"/>
    <s v="Sem Classificação"/>
    <x v="0"/>
    <x v="18"/>
    <x v="11"/>
    <s v="PREFEITURA DA CIDADE DE SÃO PAULO - DAMSP - DAM.CONSOLACAO 2847 A 1"/>
  </r>
  <r>
    <s v="Jardins"/>
    <x v="154"/>
    <s v="Bradesco"/>
    <x v="1"/>
    <s v="sim"/>
    <s v="2 - SPE's"/>
    <s v="01/08/2024 até 31/08/2024"/>
    <s v="16 - NETCORP JARDINS INCORPORACAO E EMPREENDIMENTO IMOBILIARIO SPE LTDA"/>
    <s v="6222-7 - NETCORP JARDINS"/>
    <n v="30426.68"/>
    <s v="Sem Classificação"/>
    <s v="Sem Classificação"/>
    <s v="Sem Classificação"/>
    <x v="154"/>
    <s v="CP"/>
    <s v="Pagamento PREFEITURA DA CIDADE DE SÃO PAULO - DAMSP"/>
    <s v="Pagamento"/>
    <s v="PREFEITURA DA CIDADE DE SÃO PAULO - DAMSP"/>
    <s v="DAM.CONSOLACAO 2839"/>
    <n v="-535.88"/>
    <n v="0"/>
    <n v="25777.8"/>
    <s v="PREFEITURA DA CIDADE DE SÃO PAULO - DAMSP"/>
    <n v="-535.88"/>
    <n v="535.88"/>
    <n v="0"/>
    <x v="18"/>
    <x v="0"/>
    <x v="0"/>
    <x v="1"/>
    <s v="Sem Classificação"/>
    <x v="0"/>
    <x v="18"/>
    <x v="11"/>
    <s v="PREFEITURA DA CIDADE DE SÃO PAULO - DAMSP - DAM.CONSOLACAO 2839"/>
  </r>
  <r>
    <s v="Jardins"/>
    <x v="154"/>
    <s v="Bradesco"/>
    <x v="1"/>
    <s v="sim"/>
    <s v="2 - SPE's"/>
    <s v="01/08/2024 até 31/08/2024"/>
    <s v="16 - NETCORP JARDINS INCORPORACAO E EMPREENDIMENTO IMOBILIARIO SPE LTDA"/>
    <s v="6222-7 - NETCORP JARDINS"/>
    <n v="30426.68"/>
    <s v="Sem Classificação"/>
    <s v="Sem Classificação"/>
    <s v="Sem Classificação"/>
    <x v="154"/>
    <s v="CX"/>
    <s v="Resgate de Aplicação RESGATE INVEST FACIL"/>
    <s v="Resgate de aplicação"/>
    <s v="RESGATE INVEST FACIL"/>
    <s v="RESG.N108A4"/>
    <n v="0"/>
    <n v="4727.54"/>
    <n v="30505.34"/>
    <s v="RESGATE INVEST FACIL"/>
    <n v="4727.54"/>
    <n v="4727.54"/>
    <n v="0"/>
    <x v="18"/>
    <x v="0"/>
    <x v="0"/>
    <x v="1"/>
    <s v="Sem Classificação"/>
    <x v="0"/>
    <x v="15"/>
    <x v="9"/>
    <s v="RESGATE INVEST FACIL - RESG.N108A4"/>
  </r>
  <r>
    <s v="Jardins"/>
    <x v="154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4.02.04 - Operação / Manutenção"/>
    <n v="79.989999999999995"/>
    <x v="154"/>
    <s v="CP"/>
    <s v="Pagamento TELEFONICA BRASIL S/A."/>
    <s v="Pagamento"/>
    <s v="TELEFONICA BRASIL S/A."/>
    <s v="FAT.18724172450"/>
    <n v="-79.989999999999995"/>
    <n v="0"/>
    <n v="30425.35"/>
    <s v="TELEFONICA BRASIL S/A."/>
    <n v="-79.989999999999995"/>
    <n v="79.989999999999995"/>
    <n v="0"/>
    <x v="18"/>
    <x v="0"/>
    <x v="0"/>
    <x v="1"/>
    <s v="2.14.02.04 - Operação / Manutenção"/>
    <x v="0"/>
    <x v="6"/>
    <x v="0"/>
    <s v="TELEFONICA BRASIL S/A. - FAT.18724172450"/>
  </r>
  <r>
    <s v="Jardins"/>
    <x v="155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4.02.04 - Operação / Manutenção"/>
    <n v="500"/>
    <x v="155"/>
    <s v="CP"/>
    <s v="Pagamento MARCELO HENRIQUE DA SILVA"/>
    <s v="Pagamento"/>
    <s v="MARCELO HENRIQUE DA SILVA"/>
    <s v="REC.12082024"/>
    <n v="-500"/>
    <n v="0"/>
    <n v="29925.35"/>
    <s v="MARCELO HENRIQUE DA SILVA"/>
    <n v="-500"/>
    <n v="500"/>
    <n v="0"/>
    <x v="18"/>
    <x v="0"/>
    <x v="0"/>
    <x v="1"/>
    <s v="2.14.02.04 - Operação / Manutenção"/>
    <x v="0"/>
    <x v="20"/>
    <x v="6"/>
    <s v="MARCELO HENRIQUE DA SILVA - REC.12082024"/>
  </r>
  <r>
    <s v="Jardins"/>
    <x v="155"/>
    <s v="Bradesco"/>
    <x v="1"/>
    <s v="sim"/>
    <s v="2 - SPE's"/>
    <s v="01/08/2024 até 31/08/2024"/>
    <s v="16 - NETCORP JARDINS INCORPORACAO E EMPREENDIMENTO IMOBILIARIO SPE LTDA"/>
    <s v="6222-7 - NETCORP JARDINS"/>
    <n v="30426.68"/>
    <s v="1602 - JARDINS INCORPORACAO"/>
    <s v="2.14.01.07 - Café da Manhã/Almoço Stand"/>
    <n v="1252"/>
    <x v="155"/>
    <s v="CP"/>
    <s v="Pagamento ADL SUCOS E LANCHES LTDA"/>
    <s v="Pagamento"/>
    <s v="ADL SUCOS E LANCHES LTDA"/>
    <s v="NFSE.160823"/>
    <n v="-1252"/>
    <n v="0"/>
    <n v="28673.35"/>
    <s v="ADL SUCOS E LANCHES LTDA"/>
    <n v="-1252"/>
    <n v="1252"/>
    <n v="0"/>
    <x v="18"/>
    <x v="0"/>
    <x v="0"/>
    <x v="1"/>
    <s v="2.14.01.07 - Café da Manhã/Almoço Stand"/>
    <x v="0"/>
    <x v="20"/>
    <x v="6"/>
    <s v="ADL SUCOS E LANCHES LTDA - NFSE.160823"/>
  </r>
  <r>
    <s v="N/A"/>
    <x v="155"/>
    <s v="N/A"/>
    <x v="4"/>
    <s v="sim"/>
    <s v="2 - SPE's"/>
    <s v="01/08/2024 até 31/08/2024"/>
    <s v="16 - NETCORP JARDINS INCORPORACAO E EMPREENDIMENTO IMOBILIARIO SPE LTDA"/>
    <s v="não"/>
    <n v="30426.68"/>
    <s v="1602 - JARDINS INCORPORACAO"/>
    <s v="2.14.02.04 - Operação / Manutenção"/>
    <n v="20000"/>
    <x v="155"/>
    <s v="CP"/>
    <s v="Pagamento DRIN TECH AUTOMACAO E TECNOLOGIA LTDA"/>
    <s v="Pagamento"/>
    <s v="DRIN TECH AUTOMACAO E TECNOLOGIA LTDA"/>
    <s v="NFSE.000004"/>
    <n v="-20000"/>
    <n v="0"/>
    <n v="8673.35"/>
    <s v="DRIN TECH AUTOMACAO E TECNOLOGIA LTDA"/>
    <n v="-20000"/>
    <n v="20000"/>
    <n v="0"/>
    <x v="18"/>
    <x v="0"/>
    <x v="0"/>
    <x v="1"/>
    <s v="2.14.02.04 - Operação / Manutenção"/>
    <x v="0"/>
    <x v="6"/>
    <x v="0"/>
    <s v="DRIN TECH AUTOMACAO E TECNOLOGIA LTDA - NFSE.000004"/>
  </r>
  <r>
    <s v="N/A"/>
    <x v="155"/>
    <s v="N/A"/>
    <x v="4"/>
    <s v="sim"/>
    <s v="2 - SPE's"/>
    <s v="01/08/2024 até 31/08/2024"/>
    <s v="16 - NETCORP JARDINS INCORPORACAO E EMPREENDIMENTO IMOBILIARIO SPE LTDA"/>
    <s v="não"/>
    <n v="30426.68"/>
    <s v="1602 - JARDINS INCORPORACAO"/>
    <s v="2.14.02.04 - Operação / Manutenção"/>
    <n v="39.049999999999997"/>
    <x v="155"/>
    <s v="CP"/>
    <s v="Pagamento ANA SHEILA TEIXEIRA ARAUJO"/>
    <s v="Pagamento"/>
    <s v="ANA SHEILA TEIXEIRA ARAUJO"/>
    <s v="FAT.974174"/>
    <n v="-39.049999999999997"/>
    <n v="0"/>
    <n v="8634.2999999999993"/>
    <s v="ANA SHEILA TEIXEIRA ARAUJO"/>
    <n v="-39.049999999999997"/>
    <n v="39.049999999999997"/>
    <n v="0"/>
    <x v="18"/>
    <x v="0"/>
    <x v="0"/>
    <x v="1"/>
    <s v="2.14.02.04 - Operação / Manutenção"/>
    <x v="0"/>
    <x v="20"/>
    <x v="6"/>
    <s v="ANA SHEILA TEIXEIRA ARAUJO - FAT.974174"/>
  </r>
  <r>
    <s v="N/A"/>
    <x v="155"/>
    <s v="N/A"/>
    <x v="4"/>
    <s v="sim"/>
    <s v="2 - SPE's"/>
    <s v="01/08/2024 até 31/08/2024"/>
    <s v="16 - NETCORP JARDINS INCORPORACAO E EMPREENDIMENTO IMOBILIARIO SPE LTDA"/>
    <s v="não"/>
    <n v="30426.68"/>
    <s v="Sem Classificação"/>
    <s v="Sem Classificação"/>
    <s v="Sem Classificação"/>
    <x v="155"/>
    <s v="CP"/>
    <s v="Pagamento ESTUDIO FAVO ARQUITETURA LTDA"/>
    <s v="Pagamento"/>
    <s v="ESTUDIO FAVO ARQUITETURA LTDA"/>
    <s v="NFSE.001262"/>
    <n v="-3750"/>
    <n v="0"/>
    <n v="4884.3"/>
    <s v="ESTUDIO FAVO ARQUITETURA LTDA"/>
    <n v="-3750"/>
    <n v="3750"/>
    <n v="0"/>
    <x v="18"/>
    <x v="0"/>
    <x v="0"/>
    <x v="1"/>
    <s v="Sem Classificação"/>
    <x v="0"/>
    <x v="10"/>
    <x v="1"/>
    <s v="ESTUDIO FAVO ARQUITETURA LTDA - NFSE.001262"/>
  </r>
  <r>
    <s v="Jardins"/>
    <x v="150"/>
    <s v="Bradesco"/>
    <x v="1"/>
    <s v="não"/>
    <s v="2 - SPE's"/>
    <s v="-"/>
    <s v="Extrato Bancário"/>
    <s v="6222-7 - NETCORP JARDINS"/>
    <m/>
    <s v="-"/>
    <s v="-"/>
    <n v="0.33"/>
    <x v="150"/>
    <s v="-"/>
    <s v="RENTAB.INVEST FACILCRED* 2338377"/>
    <m/>
    <s v="RENTAB.INVEST FACILCRED* 2338377"/>
    <m/>
    <n v="0"/>
    <n v="0.33"/>
    <s v="-"/>
    <s v="RENTAB.INVEST FACILCRED* 2338377"/>
    <n v="0.33"/>
    <n v="0.33"/>
    <n v="0"/>
    <x v="18"/>
    <x v="0"/>
    <x v="0"/>
    <x v="1"/>
    <s v="-"/>
    <x v="0"/>
    <x v="14"/>
    <x v="8"/>
    <s v="RENTAB.INVEST FACILCRED* 2338377 - "/>
  </r>
  <r>
    <s v="Jardins"/>
    <x v="155"/>
    <s v="Bradesco"/>
    <x v="1"/>
    <s v="não"/>
    <s v="2 - SPE's"/>
    <s v="-"/>
    <s v="Extrato Bancário"/>
    <s v="6222-7 - NETCORP JARDINS"/>
    <m/>
    <s v="-"/>
    <s v="-"/>
    <n v="29007.85"/>
    <x v="155"/>
    <s v="-"/>
    <s v="RESGATE INVEST FACIL 2338377"/>
    <m/>
    <s v="RESGATE INVEST FACIL 2338377"/>
    <m/>
    <n v="0"/>
    <n v="29007.85"/>
    <n v="0"/>
    <s v="RESGATE INVEST FACIL 2338377"/>
    <n v="29007.85"/>
    <n v="29007.85"/>
    <n v="0"/>
    <x v="18"/>
    <x v="0"/>
    <x v="0"/>
    <x v="1"/>
    <s v="-"/>
    <x v="0"/>
    <x v="15"/>
    <x v="9"/>
    <s v="RESGATE INVEST FACIL 2338377 - "/>
  </r>
  <r>
    <s v="Jardins"/>
    <x v="155"/>
    <s v="Bradesco"/>
    <x v="1"/>
    <s v="não"/>
    <s v="2 - SPE's"/>
    <s v="-"/>
    <s v="Extrato Bancário"/>
    <s v="6222-7 - NETCORP JARDINS"/>
    <m/>
    <s v="-"/>
    <s v="-"/>
    <n v="2.08"/>
    <x v="155"/>
    <s v="-"/>
    <s v="RENTAB.INVEST FACILCRED* 2338377"/>
    <m/>
    <s v="RENTAB.INVEST FACILCRED* 2338377"/>
    <m/>
    <n v="0"/>
    <n v="2.08"/>
    <n v="0"/>
    <s v="RENTAB.INVEST FACILCRED* 2338377"/>
    <n v="2.08"/>
    <n v="2.08"/>
    <n v="0"/>
    <x v="18"/>
    <x v="0"/>
    <x v="0"/>
    <x v="1"/>
    <s v="-"/>
    <x v="0"/>
    <x v="14"/>
    <x v="8"/>
    <s v="RENTAB.INVEST FACILCRED* 2338377 - "/>
  </r>
  <r>
    <s v="Jardins"/>
    <x v="155"/>
    <s v="Bradesco"/>
    <x v="1"/>
    <s v="não"/>
    <s v="2 - SPE's"/>
    <s v="-"/>
    <s v="Extrato Bancário"/>
    <s v="6222-7 - NETCORP JARDINS"/>
    <m/>
    <s v="-"/>
    <s v="-"/>
    <n v="46.6"/>
    <x v="155"/>
    <s v="-"/>
    <s v="TAR SERV TED STR PAGFOR 339616"/>
    <m/>
    <s v="TAR SERV TED STR PAGFOR 339616"/>
    <m/>
    <n v="-46.6"/>
    <n v="0"/>
    <n v="0"/>
    <s v="TAR SERV TED STR PAGFOR 339616"/>
    <n v="-46.6"/>
    <n v="46.6"/>
    <n v="0"/>
    <x v="18"/>
    <x v="0"/>
    <x v="0"/>
    <x v="1"/>
    <s v="-"/>
    <x v="0"/>
    <x v="8"/>
    <x v="2"/>
    <s v="TAR SERV TED STR PAGFOR 339616 - "/>
  </r>
  <r>
    <s v="Jardins"/>
    <x v="155"/>
    <s v="Bradesco"/>
    <x v="1"/>
    <s v="não"/>
    <s v="2 - SPE's"/>
    <s v="-"/>
    <s v="Extrato Bancário"/>
    <s v="6222-7 - NETCORP JARDINS"/>
    <m/>
    <s v="-"/>
    <s v="-"/>
    <n v="913.88"/>
    <x v="155"/>
    <s v="-"/>
    <s v="PFOR TIT OUTROS BANCOS 339616"/>
    <m/>
    <s v="PFOR TIT OUTROS BANCOS 339616"/>
    <m/>
    <n v="-913.88"/>
    <n v="0"/>
    <n v="0"/>
    <s v="PFOR TIT OUTROS BANCOS 339616"/>
    <n v="-913.88"/>
    <n v="913.88"/>
    <n v="0"/>
    <x v="18"/>
    <x v="0"/>
    <x v="0"/>
    <x v="1"/>
    <s v="-"/>
    <x v="0"/>
    <x v="6"/>
    <x v="0"/>
    <s v="PFOR TIT OUTROS BANCOS 339616 - "/>
  </r>
  <r>
    <s v="Jardins"/>
    <x v="155"/>
    <s v="Bradesco"/>
    <x v="1"/>
    <s v="não"/>
    <s v="2 - SPE's"/>
    <s v="-"/>
    <s v="Extrato Bancário"/>
    <s v="6222-7 - NETCORP JARDINS"/>
    <m/>
    <s v="-"/>
    <s v="-"/>
    <n v="8.4"/>
    <x v="155"/>
    <s v="-"/>
    <s v="TARIFA BANCARIA | TRANSF PGTO PIX"/>
    <m/>
    <s v="TARIFA BANCARIA | TRANSF PGTO PIX"/>
    <m/>
    <n v="-8.4"/>
    <n v="0"/>
    <n v="0"/>
    <s v="TARIFA BANCARIA | TRANSF PGTO PIX"/>
    <n v="-8.4"/>
    <n v="8.4"/>
    <n v="0"/>
    <x v="18"/>
    <x v="0"/>
    <x v="0"/>
    <x v="1"/>
    <s v="-"/>
    <x v="0"/>
    <x v="8"/>
    <x v="2"/>
    <s v="TARIFA BANCARIA | TRANSF PGTO PIX - "/>
  </r>
  <r>
    <s v="Jardins"/>
    <x v="155"/>
    <s v="Bradesco"/>
    <x v="1"/>
    <s v="não"/>
    <s v="2 - SPE's"/>
    <s v="-"/>
    <s v="Extrato Bancário"/>
    <s v="6222-7 - NETCORP JARDINS"/>
    <m/>
    <s v="-"/>
    <s v="-"/>
    <n v="26289.05"/>
    <x v="155"/>
    <s v="-"/>
    <s v="PAGFOR TED STR SD DISP 339616"/>
    <m/>
    <s v="PAGFOR TED STR SD DISP 339616"/>
    <m/>
    <n v="-26289.05"/>
    <n v="0"/>
    <n v="0"/>
    <s v="PAGFOR TED STR SD DISP 339616"/>
    <n v="-26289.05"/>
    <n v="26289.05"/>
    <n v="0"/>
    <x v="18"/>
    <x v="0"/>
    <x v="0"/>
    <x v="1"/>
    <s v="-"/>
    <x v="0"/>
    <x v="6"/>
    <x v="0"/>
    <s v="PAGFOR TED STR SD DISP 339616 - "/>
  </r>
  <r>
    <s v="Jardins"/>
    <x v="156"/>
    <s v="Bradesco"/>
    <x v="1"/>
    <s v="não"/>
    <s v="2 - SPE's"/>
    <s v="-"/>
    <s v="Extrato Bancário"/>
    <s v="6222-7 - NETCORP JARDINS"/>
    <m/>
    <s v="-"/>
    <s v="-"/>
    <n v="122.31"/>
    <x v="156"/>
    <s v="-"/>
    <s v="RESGATE INVEST FACIL 2338377"/>
    <m/>
    <s v="RESGATE INVEST FACIL 2338377"/>
    <m/>
    <n v="0"/>
    <n v="122.31"/>
    <n v="0"/>
    <s v="RESGATE INVEST FACIL 2338377"/>
    <n v="122.31"/>
    <n v="122.31"/>
    <n v="0"/>
    <x v="18"/>
    <x v="0"/>
    <x v="0"/>
    <x v="1"/>
    <s v="-"/>
    <x v="0"/>
    <x v="15"/>
    <x v="9"/>
    <s v="RESGATE INVEST FACIL 2338377 - "/>
  </r>
  <r>
    <s v="Jardins"/>
    <x v="156"/>
    <s v="Bradesco"/>
    <x v="1"/>
    <s v="não"/>
    <s v="2 - SPE's"/>
    <s v="-"/>
    <s v="Extrato Bancário"/>
    <s v="6222-7 - NETCORP JARDINS"/>
    <m/>
    <s v="-"/>
    <s v="-"/>
    <n v="1232.49"/>
    <x v="156"/>
    <s v="-"/>
    <s v="RESGATE INVEST FACIL 3054664"/>
    <m/>
    <s v="RESGATE INVEST FACIL 3054664"/>
    <m/>
    <n v="0"/>
    <n v="1232.49"/>
    <n v="0"/>
    <s v="RESGATE INVEST FACIL 3054664"/>
    <n v="1232.49"/>
    <n v="1232.49"/>
    <n v="0"/>
    <x v="18"/>
    <x v="0"/>
    <x v="0"/>
    <x v="1"/>
    <s v="-"/>
    <x v="0"/>
    <x v="15"/>
    <x v="9"/>
    <s v="RESGATE INVEST FACIL 3054664 - "/>
  </r>
  <r>
    <s v="Jardins"/>
    <x v="156"/>
    <s v="Bradesco"/>
    <x v="1"/>
    <s v="não"/>
    <s v="2 - SPE's"/>
    <s v="-"/>
    <s v="Extrato Bancário"/>
    <s v="6222-7 - NETCORP JARDINS"/>
    <m/>
    <s v="-"/>
    <s v="-"/>
    <n v="0.03"/>
    <x v="156"/>
    <s v="-"/>
    <s v="RENTAB.INVEST FACILCRED* 2338377"/>
    <m/>
    <s v="RENTAB.INVEST FACILCRED* 2338377"/>
    <m/>
    <n v="0"/>
    <n v="0.03"/>
    <n v="0"/>
    <s v="RENTAB.INVEST FACILCRED* 2338377"/>
    <n v="0.03"/>
    <n v="0.03"/>
    <n v="0"/>
    <x v="18"/>
    <x v="0"/>
    <x v="0"/>
    <x v="1"/>
    <s v="-"/>
    <x v="0"/>
    <x v="14"/>
    <x v="8"/>
    <s v="RENTAB.INVEST FACILCRED* 2338377 - "/>
  </r>
  <r>
    <s v="Jardins"/>
    <x v="156"/>
    <s v="Bradesco"/>
    <x v="1"/>
    <s v="não"/>
    <s v="2 - SPE's"/>
    <s v="-"/>
    <s v="Extrato Bancário"/>
    <s v="6222-7 - NETCORP JARDINS"/>
    <m/>
    <s v="-"/>
    <s v="-"/>
    <n v="0.01"/>
    <x v="156"/>
    <s v="-"/>
    <s v="RENTAB.INVEST FACILCRED* 3054664"/>
    <m/>
    <s v="RENTAB.INVEST FACILCRED* 3054664"/>
    <m/>
    <n v="0"/>
    <n v="0.01"/>
    <n v="0"/>
    <s v="RENTAB.INVEST FACILCRED* 3054664"/>
    <n v="0.01"/>
    <n v="0.01"/>
    <n v="0"/>
    <x v="18"/>
    <x v="0"/>
    <x v="0"/>
    <x v="1"/>
    <s v="-"/>
    <x v="0"/>
    <x v="14"/>
    <x v="8"/>
    <s v="RENTAB.INVEST FACILCRED* 3054664 - "/>
  </r>
  <r>
    <s v="Jardins"/>
    <x v="156"/>
    <s v="Bradesco"/>
    <x v="1"/>
    <s v="não"/>
    <s v="2 - SPE's"/>
    <s v="-"/>
    <s v="Extrato Bancário"/>
    <s v="6222-7 - NETCORP JARDINS"/>
    <m/>
    <s v="-"/>
    <s v="-"/>
    <n v="1331.67"/>
    <x v="156"/>
    <s v="-"/>
    <s v="PAGTO ELETRON COBRANCA | 47593901"/>
    <m/>
    <s v="PAGTO ELETRON COBRANCA | 47593901"/>
    <m/>
    <n v="-1331.67"/>
    <n v="0"/>
    <n v="0"/>
    <s v="PAGTO ELETRON COBRANCA | 47593901"/>
    <n v="-1331.67"/>
    <n v="1331.67"/>
    <n v="0"/>
    <x v="18"/>
    <x v="0"/>
    <x v="0"/>
    <x v="1"/>
    <s v="-"/>
    <x v="0"/>
    <x v="18"/>
    <x v="11"/>
    <s v="PAGTO ELETRON COBRANCA | 47593901 - "/>
  </r>
  <r>
    <s v="Jardins"/>
    <x v="156"/>
    <s v="Bradesco"/>
    <x v="1"/>
    <s v="não"/>
    <s v="2 - SPE's"/>
    <s v="-"/>
    <s v="Extrato Bancário"/>
    <s v="6222-7 - NETCORP JARDINS"/>
    <m/>
    <s v="-"/>
    <s v="-"/>
    <n v="5.16"/>
    <x v="156"/>
    <s v="-"/>
    <s v="TRANSF PGTO PIX 190824"/>
    <m/>
    <s v="TRANSF PGTO PIX 190824"/>
    <m/>
    <n v="-5.16"/>
    <n v="0"/>
    <n v="0"/>
    <s v="TRANSF PGTO PIX 190824"/>
    <n v="-5.16"/>
    <n v="5.16"/>
    <n v="0"/>
    <x v="18"/>
    <x v="0"/>
    <x v="0"/>
    <x v="1"/>
    <s v="-"/>
    <x v="0"/>
    <x v="8"/>
    <x v="2"/>
    <s v="TRANSF PGTO PIX 190824 - "/>
  </r>
  <r>
    <s v="Jardins"/>
    <x v="156"/>
    <s v="Bradesco"/>
    <x v="1"/>
    <s v="não"/>
    <s v="2 - SPE's"/>
    <s v="-"/>
    <s v="Extrato Bancário"/>
    <s v="6222-7 - NETCORP JARDINS"/>
    <m/>
    <s v="-"/>
    <s v="-"/>
    <n v="9"/>
    <x v="156"/>
    <s v="-"/>
    <s v="TARIFA BANCARIA | TRANSF PGTO PIX"/>
    <m/>
    <s v="TARIFA BANCARIA | TRANSF PGTO PIX"/>
    <m/>
    <n v="-9"/>
    <n v="0"/>
    <n v="0"/>
    <s v="TARIFA BANCARIA | TRANSF PGTO PIX"/>
    <n v="-9"/>
    <n v="9"/>
    <n v="0"/>
    <x v="18"/>
    <x v="0"/>
    <x v="0"/>
    <x v="1"/>
    <s v="-"/>
    <x v="0"/>
    <x v="8"/>
    <x v="2"/>
    <s v="TARIFA BANCARIA | TRANSF PGTO PIX - "/>
  </r>
  <r>
    <s v="Jardins"/>
    <x v="156"/>
    <s v="Bradesco"/>
    <x v="1"/>
    <s v="não"/>
    <s v="2 - SPE's"/>
    <s v="-"/>
    <s v="Extrato Bancário"/>
    <s v="6222-7 - NETCORP JARDINS"/>
    <m/>
    <s v="-"/>
    <s v="-"/>
    <n v="9"/>
    <x v="156"/>
    <s v="-"/>
    <s v="TARIFA BANCARIA | TRANSF PGTO PIX"/>
    <m/>
    <s v="TARIFA BANCARIA | TRANSF PGTO PIX"/>
    <m/>
    <n v="-9"/>
    <n v="0"/>
    <n v="0"/>
    <s v="TARIFA BANCARIA | TRANSF PGTO PIX"/>
    <n v="-9"/>
    <n v="9"/>
    <n v="0"/>
    <x v="18"/>
    <x v="0"/>
    <x v="0"/>
    <x v="1"/>
    <s v="-"/>
    <x v="0"/>
    <x v="8"/>
    <x v="2"/>
    <s v="TARIFA BANCARIA | TRANSF PGTO PIX - "/>
  </r>
  <r>
    <s v="Jardins"/>
    <x v="157"/>
    <s v="Bradesco"/>
    <x v="1"/>
    <s v="não"/>
    <s v="2 - SPE's"/>
    <s v="-"/>
    <s v="Extrato Bancário"/>
    <s v="6222-7 - NETCORP JARDINS"/>
    <m/>
    <s v="-"/>
    <s v="-"/>
    <n v="600000"/>
    <x v="157"/>
    <s v="-"/>
    <s v="TED-TRANSF ELET DISPON | REMET.COMPANHIA PROVINCIA"/>
    <m/>
    <s v="TED-TRANSF ELET DISPON | REMET.COMPANHIA PROVINCIA"/>
    <m/>
    <n v="0"/>
    <n v="600000"/>
    <n v="0"/>
    <s v="TED-TRANSF ELET DISPON | REMET.COMPANHIA PROVINCIA"/>
    <n v="600000"/>
    <n v="600000"/>
    <n v="0"/>
    <x v="18"/>
    <x v="0"/>
    <x v="0"/>
    <x v="1"/>
    <s v="-"/>
    <x v="0"/>
    <x v="28"/>
    <x v="18"/>
    <s v="TED-TRANSF ELET DISPON | REMET.COMPANHIA PROVINCIA - "/>
  </r>
  <r>
    <s v="Jardins"/>
    <x v="157"/>
    <s v="Bradesco"/>
    <x v="1"/>
    <s v="não"/>
    <s v="2 - SPE's"/>
    <s v="-"/>
    <s v="Extrato Bancário"/>
    <s v="6222-7 - NETCORP JARDINS"/>
    <m/>
    <s v="-"/>
    <s v="-"/>
    <n v="90.6"/>
    <x v="157"/>
    <s v="-"/>
    <s v="PAGTO ELETRON COBRANCA | FITA ANTIDERRAPANTE"/>
    <m/>
    <s v="PAGTO ELETRON COBRANCA | FITA ANTIDERRAPANTE"/>
    <m/>
    <n v="-90.6"/>
    <n v="0"/>
    <n v="0"/>
    <s v="PAGTO ELETRON COBRANCA | FITA ANTIDERRAPANTE"/>
    <n v="-90.6"/>
    <n v="90.6"/>
    <n v="0"/>
    <x v="18"/>
    <x v="0"/>
    <x v="0"/>
    <x v="1"/>
    <s v="-"/>
    <x v="0"/>
    <x v="18"/>
    <x v="11"/>
    <s v="PAGTO ELETRON COBRANCA | FITA ANTIDERRAPANTE - "/>
  </r>
  <r>
    <s v="Jardins"/>
    <x v="157"/>
    <s v="Bradesco"/>
    <x v="1"/>
    <s v="não"/>
    <s v="2 - SPE's"/>
    <s v="-"/>
    <s v="Extrato Bancário"/>
    <s v="6222-7 - NETCORP JARDINS"/>
    <m/>
    <s v="-"/>
    <s v="-"/>
    <n v="149840.1"/>
    <x v="157"/>
    <s v="-"/>
    <s v="PAGTO ELETRON COBRANCA | 384"/>
    <m/>
    <s v="PAGTO ELETRON COBRANCA | 384"/>
    <m/>
    <n v="-149840.1"/>
    <n v="0"/>
    <n v="0"/>
    <s v="PAGTO ELETRON COBRANCA | 384"/>
    <n v="-149840.1"/>
    <n v="149840.1"/>
    <n v="0"/>
    <x v="18"/>
    <x v="0"/>
    <x v="0"/>
    <x v="1"/>
    <s v="-"/>
    <x v="0"/>
    <x v="18"/>
    <x v="11"/>
    <s v="PAGTO ELETRON COBRANCA | 384 - "/>
  </r>
  <r>
    <s v="Jardins"/>
    <x v="157"/>
    <s v="Bradesco"/>
    <x v="1"/>
    <s v="não"/>
    <s v="2 - SPE's"/>
    <s v="-"/>
    <s v="Extrato Bancário"/>
    <s v="6222-7 - NETCORP JARDINS"/>
    <m/>
    <s v="-"/>
    <s v="-"/>
    <n v="125159.89"/>
    <x v="157"/>
    <s v="-"/>
    <s v="PAGTO ELETRON COBRANCA | 383"/>
    <m/>
    <s v="PAGTO ELETRON COBRANCA | 383"/>
    <m/>
    <n v="-125159.89"/>
    <n v="0"/>
    <n v="0"/>
    <s v="PAGTO ELETRON COBRANCA | 383"/>
    <n v="-125159.89"/>
    <n v="125159.89"/>
    <n v="0"/>
    <x v="18"/>
    <x v="0"/>
    <x v="0"/>
    <x v="1"/>
    <s v="-"/>
    <x v="0"/>
    <x v="18"/>
    <x v="11"/>
    <s v="PAGTO ELETRON COBRANCA | 383 - "/>
  </r>
  <r>
    <s v="Jardins"/>
    <x v="157"/>
    <s v="Bradesco"/>
    <x v="1"/>
    <s v="não"/>
    <s v="2 - SPE's"/>
    <s v="-"/>
    <s v="Extrato Bancário"/>
    <s v="6222-7 - NETCORP JARDINS"/>
    <m/>
    <s v="-"/>
    <s v="-"/>
    <n v="1094.1099999999999"/>
    <x v="157"/>
    <s v="-"/>
    <s v="PAGTO ELETRON COBRANCA | 796"/>
    <m/>
    <s v="PAGTO ELETRON COBRANCA | 796"/>
    <m/>
    <n v="-1094.1099999999999"/>
    <n v="0"/>
    <n v="0"/>
    <s v="PAGTO ELETRON COBRANCA | 796"/>
    <n v="-1094.1099999999999"/>
    <n v="1094.1099999999999"/>
    <n v="0"/>
    <x v="18"/>
    <x v="0"/>
    <x v="0"/>
    <x v="1"/>
    <s v="-"/>
    <x v="0"/>
    <x v="18"/>
    <x v="11"/>
    <s v="PAGTO ELETRON COBRANCA | 796 - "/>
  </r>
  <r>
    <s v="Jardins"/>
    <x v="157"/>
    <s v="Bradesco"/>
    <x v="1"/>
    <s v="não"/>
    <s v="2 - SPE's"/>
    <s v="-"/>
    <s v="Extrato Bancário"/>
    <s v="6222-7 - NETCORP JARDINS"/>
    <m/>
    <s v="-"/>
    <s v="-"/>
    <n v="9"/>
    <x v="157"/>
    <s v="-"/>
    <s v="TARIFA BANCARIA | TRANSF PGTO PIX"/>
    <m/>
    <s v="TARIFA BANCARIA | TRANSF PGTO PIX"/>
    <m/>
    <n v="-9"/>
    <n v="0"/>
    <n v="0"/>
    <s v="TARIFA BANCARIA | TRANSF PGTO PIX"/>
    <n v="-9"/>
    <n v="9"/>
    <n v="0"/>
    <x v="18"/>
    <x v="0"/>
    <x v="0"/>
    <x v="1"/>
    <s v="-"/>
    <x v="0"/>
    <x v="8"/>
    <x v="2"/>
    <s v="TARIFA BANCARIA | TRANSF PGTO PIX - "/>
  </r>
  <r>
    <s v="Jardins"/>
    <x v="157"/>
    <s v="Bradesco"/>
    <x v="1"/>
    <s v="não"/>
    <s v="2 - SPE's"/>
    <s v="-"/>
    <s v="Extrato Bancário"/>
    <s v="6222-7 - NETCORP JARDINS"/>
    <m/>
    <s v="-"/>
    <s v="-"/>
    <n v="9"/>
    <x v="157"/>
    <s v="-"/>
    <s v="TARIFA BANCARIA | TRANSF PGTO PIX"/>
    <m/>
    <s v="TARIFA BANCARIA | TRANSF PGTO PIX"/>
    <m/>
    <n v="-9"/>
    <n v="0"/>
    <n v="0"/>
    <s v="TARIFA BANCARIA | TRANSF PGTO PIX"/>
    <n v="-9"/>
    <n v="9"/>
    <n v="0"/>
    <x v="18"/>
    <x v="0"/>
    <x v="0"/>
    <x v="1"/>
    <s v="-"/>
    <x v="0"/>
    <x v="8"/>
    <x v="2"/>
    <s v="TARIFA BANCARIA | TRANSF PGTO PIX - "/>
  </r>
  <r>
    <s v="Jardins"/>
    <x v="157"/>
    <s v="Bradesco"/>
    <x v="1"/>
    <s v="não"/>
    <s v="2 - SPE's"/>
    <s v="-"/>
    <s v="Extrato Bancário"/>
    <s v="6222-7 - NETCORP JARDINS"/>
    <m/>
    <s v="-"/>
    <s v="-"/>
    <n v="9"/>
    <x v="157"/>
    <s v="-"/>
    <s v="TARIFA BANCARIA | TRANSF PGTO PIX"/>
    <m/>
    <s v="TARIFA BANCARIA | TRANSF PGTO PIX"/>
    <m/>
    <n v="-9"/>
    <n v="0"/>
    <n v="0"/>
    <s v="TARIFA BANCARIA | TRANSF PGTO PIX"/>
    <n v="-9"/>
    <n v="9"/>
    <n v="0"/>
    <x v="18"/>
    <x v="0"/>
    <x v="0"/>
    <x v="1"/>
    <s v="-"/>
    <x v="0"/>
    <x v="8"/>
    <x v="2"/>
    <s v="TARIFA BANCARIA | TRANSF PGTO PIX - "/>
  </r>
  <r>
    <s v="Jardins"/>
    <x v="157"/>
    <s v="Bradesco"/>
    <x v="1"/>
    <s v="não"/>
    <s v="2 - SPE's"/>
    <s v="-"/>
    <s v="Extrato Bancário"/>
    <s v="6222-7 - NETCORP JARDINS"/>
    <m/>
    <s v="-"/>
    <s v="-"/>
    <n v="292.10000000000002"/>
    <x v="157"/>
    <s v="-"/>
    <s v="PAGTO ELETRONICO TRIBUTO | INTERNET --PMSP SP"/>
    <m/>
    <s v="PAGTO ELETRONICO TRIBUTO | INTERNET --PMSP SP"/>
    <m/>
    <n v="-292.10000000000002"/>
    <n v="0"/>
    <n v="0"/>
    <s v="PAGTO ELETRONICO TRIBUTO | INTERNET --PMSP SP"/>
    <n v="-292.10000000000002"/>
    <n v="292.10000000000002"/>
    <n v="0"/>
    <x v="18"/>
    <x v="0"/>
    <x v="0"/>
    <x v="1"/>
    <s v="-"/>
    <x v="0"/>
    <x v="1"/>
    <x v="1"/>
    <s v="PAGTO ELETRONICO TRIBUTO | INTERNET --PMSP SP - "/>
  </r>
  <r>
    <s v="Jardins"/>
    <x v="157"/>
    <s v="Bradesco"/>
    <x v="1"/>
    <s v="não"/>
    <s v="2 - SPE's"/>
    <s v="-"/>
    <s v="Extrato Bancário"/>
    <s v="6222-7 - NETCORP JARDINS"/>
    <m/>
    <s v="-"/>
    <s v="-"/>
    <n v="3250.13"/>
    <x v="157"/>
    <s v="-"/>
    <s v="PAGTO ELETRONICO TRIBUTO | INTERNET --PMSP SP"/>
    <m/>
    <s v="PAGTO ELETRONICO TRIBUTO | INTERNET --PMSP SP"/>
    <m/>
    <n v="-3250.13"/>
    <n v="0"/>
    <n v="0"/>
    <s v="PAGTO ELETRONICO TRIBUTO | INTERNET --PMSP SP"/>
    <n v="-3250.13"/>
    <n v="3250.13"/>
    <n v="0"/>
    <x v="18"/>
    <x v="0"/>
    <x v="0"/>
    <x v="1"/>
    <s v="-"/>
    <x v="0"/>
    <x v="1"/>
    <x v="1"/>
    <s v="PAGTO ELETRONICO TRIBUTO | INTERNET --PMSP SP - "/>
  </r>
  <r>
    <s v="Jardins"/>
    <x v="157"/>
    <s v="Bradesco"/>
    <x v="1"/>
    <s v="não"/>
    <s v="2 - SPE's"/>
    <s v="-"/>
    <s v="Extrato Bancário"/>
    <s v="6222-7 - NETCORP JARDINS"/>
    <m/>
    <s v="-"/>
    <s v="-"/>
    <n v="10062.799999999999"/>
    <x v="157"/>
    <s v="-"/>
    <s v="PAGTO ELETRONICO TRIBUTO | INTERNET --PMSP SP"/>
    <m/>
    <s v="PAGTO ELETRONICO TRIBUTO | INTERNET --PMSP SP"/>
    <m/>
    <n v="-10062.799999999999"/>
    <n v="0"/>
    <n v="0"/>
    <s v="PAGTO ELETRONICO TRIBUTO | INTERNET --PMSP SP"/>
    <n v="-10062.799999999999"/>
    <n v="10062.799999999999"/>
    <n v="0"/>
    <x v="18"/>
    <x v="0"/>
    <x v="0"/>
    <x v="1"/>
    <s v="-"/>
    <x v="0"/>
    <x v="1"/>
    <x v="1"/>
    <s v="PAGTO ELETRONICO TRIBUTO | INTERNET --PMSP SP - "/>
  </r>
  <r>
    <s v="Jardins"/>
    <x v="157"/>
    <s v="Bradesco"/>
    <x v="1"/>
    <s v="não"/>
    <s v="2 - SPE's"/>
    <s v="-"/>
    <s v="Extrato Bancário"/>
    <s v="6222-7 - NETCORP JARDINS"/>
    <m/>
    <s v="-"/>
    <s v="-"/>
    <n v="3605.44"/>
    <x v="157"/>
    <s v="-"/>
    <s v="PAGTO ELETRONICO TRIBUTO | INTERNET --PMSP SP"/>
    <m/>
    <s v="PAGTO ELETRONICO TRIBUTO | INTERNET --PMSP SP"/>
    <m/>
    <n v="-3605.44"/>
    <n v="0"/>
    <n v="0"/>
    <s v="PAGTO ELETRONICO TRIBUTO | INTERNET --PMSP SP"/>
    <n v="-3605.44"/>
    <n v="3605.44"/>
    <n v="0"/>
    <x v="18"/>
    <x v="0"/>
    <x v="0"/>
    <x v="1"/>
    <s v="-"/>
    <x v="0"/>
    <x v="1"/>
    <x v="1"/>
    <s v="PAGTO ELETRONICO TRIBUTO | INTERNET --PMSP SP - "/>
  </r>
  <r>
    <s v="Jardins"/>
    <x v="157"/>
    <s v="Bradesco"/>
    <x v="1"/>
    <s v="não"/>
    <s v="2 - SPE's"/>
    <s v="-"/>
    <s v="Extrato Bancário"/>
    <s v="6222-7 - NETCORP JARDINS"/>
    <m/>
    <s v="-"/>
    <s v="-"/>
    <n v="487.33"/>
    <x v="157"/>
    <s v="-"/>
    <s v="PAGTO ELETRONICO TRIBUTO | INTERNET --PMSP SP"/>
    <m/>
    <s v="PAGTO ELETRONICO TRIBUTO | INTERNET --PMSP SP"/>
    <m/>
    <n v="-487.33"/>
    <n v="0"/>
    <n v="0"/>
    <s v="PAGTO ELETRONICO TRIBUTO | INTERNET --PMSP SP"/>
    <n v="-487.33"/>
    <n v="487.33"/>
    <n v="0"/>
    <x v="18"/>
    <x v="0"/>
    <x v="0"/>
    <x v="1"/>
    <s v="-"/>
    <x v="0"/>
    <x v="1"/>
    <x v="1"/>
    <s v="PAGTO ELETRONICO TRIBUTO | INTERNET --PMSP SP - "/>
  </r>
  <r>
    <s v="Jardins"/>
    <x v="157"/>
    <s v="Bradesco"/>
    <x v="1"/>
    <s v="não"/>
    <s v="2 - SPE's"/>
    <s v="-"/>
    <s v="Extrato Bancário"/>
    <s v="6222-7 - NETCORP JARDINS"/>
    <m/>
    <s v="-"/>
    <s v="-"/>
    <n v="3345.72"/>
    <x v="157"/>
    <s v="-"/>
    <s v="PAGTO ELETRONICO TRIBUTO | INTERNET --PMSP SP"/>
    <m/>
    <s v="PAGTO ELETRONICO TRIBUTO | INTERNET --PMSP SP"/>
    <m/>
    <n v="-3345.72"/>
    <n v="0"/>
    <n v="0"/>
    <s v="PAGTO ELETRONICO TRIBUTO | INTERNET --PMSP SP"/>
    <n v="-3345.72"/>
    <n v="3345.72"/>
    <n v="0"/>
    <x v="18"/>
    <x v="0"/>
    <x v="0"/>
    <x v="1"/>
    <s v="-"/>
    <x v="0"/>
    <x v="1"/>
    <x v="1"/>
    <s v="PAGTO ELETRONICO TRIBUTO | INTERNET --PMSP SP - "/>
  </r>
  <r>
    <s v="Jardins"/>
    <x v="157"/>
    <s v="Bradesco"/>
    <x v="1"/>
    <s v="não"/>
    <s v="2 - SPE's"/>
    <s v="-"/>
    <s v="Extrato Bancário"/>
    <s v="6222-7 - NETCORP JARDINS"/>
    <m/>
    <s v="-"/>
    <s v="-"/>
    <n v="3286.89"/>
    <x v="157"/>
    <s v="-"/>
    <s v="PAGTO ELETRONICO TRIBUTO | INTERNET --PMSP SP"/>
    <m/>
    <s v="PAGTO ELETRONICO TRIBUTO | INTERNET --PMSP SP"/>
    <m/>
    <n v="-3286.89"/>
    <n v="0"/>
    <n v="0"/>
    <s v="PAGTO ELETRONICO TRIBUTO | INTERNET --PMSP SP"/>
    <n v="-3286.89"/>
    <n v="3286.89"/>
    <n v="0"/>
    <x v="18"/>
    <x v="0"/>
    <x v="0"/>
    <x v="1"/>
    <s v="-"/>
    <x v="0"/>
    <x v="1"/>
    <x v="1"/>
    <s v="PAGTO ELETRONICO TRIBUTO | INTERNET --PMSP SP - "/>
  </r>
  <r>
    <s v="Jardins"/>
    <x v="157"/>
    <s v="Bradesco"/>
    <x v="1"/>
    <s v="não"/>
    <s v="2 - SPE's"/>
    <s v="-"/>
    <s v="Extrato Bancário"/>
    <s v="6222-7 - NETCORP JARDINS"/>
    <m/>
    <s v="-"/>
    <s v="-"/>
    <n v="3557.35"/>
    <x v="157"/>
    <s v="-"/>
    <s v="PAGTO ELETRONICO TRIBUTO | INTERNET --PMSP SP"/>
    <m/>
    <s v="PAGTO ELETRONICO TRIBUTO | INTERNET --PMSP SP"/>
    <m/>
    <n v="-3557.35"/>
    <n v="0"/>
    <n v="0"/>
    <s v="PAGTO ELETRONICO TRIBUTO | INTERNET --PMSP SP"/>
    <n v="-3557.35"/>
    <n v="3557.35"/>
    <n v="0"/>
    <x v="18"/>
    <x v="0"/>
    <x v="0"/>
    <x v="1"/>
    <s v="-"/>
    <x v="0"/>
    <x v="1"/>
    <x v="1"/>
    <s v="PAGTO ELETRONICO TRIBUTO | INTERNET --PMSP SP - "/>
  </r>
  <r>
    <s v="Jardins"/>
    <x v="157"/>
    <s v="Bradesco"/>
    <x v="1"/>
    <s v="não"/>
    <s v="2 - SPE's"/>
    <s v="-"/>
    <s v="Extrato Bancário"/>
    <s v="6222-7 - NETCORP JARDINS"/>
    <m/>
    <s v="-"/>
    <s v="-"/>
    <n v="3442.78"/>
    <x v="157"/>
    <s v="-"/>
    <s v="PAGTO ELETRONICO TRIBUTO | INTERNET --PMSP SP"/>
    <m/>
    <s v="PAGTO ELETRONICO TRIBUTO | INTERNET --PMSP SP"/>
    <m/>
    <n v="-3442.78"/>
    <n v="0"/>
    <n v="0"/>
    <s v="PAGTO ELETRONICO TRIBUTO | INTERNET --PMSP SP"/>
    <n v="-3442.78"/>
    <n v="3442.78"/>
    <n v="0"/>
    <x v="18"/>
    <x v="0"/>
    <x v="0"/>
    <x v="1"/>
    <s v="-"/>
    <x v="0"/>
    <x v="1"/>
    <x v="1"/>
    <s v="PAGTO ELETRONICO TRIBUTO | INTERNET --PMSP SP - "/>
  </r>
  <r>
    <s v="Jardins"/>
    <x v="157"/>
    <s v="Bradesco"/>
    <x v="1"/>
    <s v="não"/>
    <s v="2 - SPE's"/>
    <s v="-"/>
    <s v="Extrato Bancário"/>
    <s v="6222-7 - NETCORP JARDINS"/>
    <m/>
    <s v="-"/>
    <s v="-"/>
    <n v="3206.77"/>
    <x v="157"/>
    <s v="-"/>
    <s v="PAGTO ELETRONICO TRIBUTO | INTERNET --PMSP SP"/>
    <m/>
    <s v="PAGTO ELETRONICO TRIBUTO | INTERNET --PMSP SP"/>
    <m/>
    <n v="-3206.77"/>
    <n v="0"/>
    <n v="0"/>
    <s v="PAGTO ELETRONICO TRIBUTO | INTERNET --PMSP SP"/>
    <n v="-3206.77"/>
    <n v="3206.77"/>
    <n v="0"/>
    <x v="18"/>
    <x v="0"/>
    <x v="0"/>
    <x v="1"/>
    <s v="-"/>
    <x v="0"/>
    <x v="1"/>
    <x v="1"/>
    <s v="PAGTO ELETRONICO TRIBUTO | INTERNET --PMSP SP - "/>
  </r>
  <r>
    <s v="Jardins"/>
    <x v="157"/>
    <s v="Bradesco"/>
    <x v="1"/>
    <s v="não"/>
    <s v="2 - SPE's"/>
    <s v="-"/>
    <s v="Extrato Bancário"/>
    <s v="6222-7 - NETCORP JARDINS"/>
    <m/>
    <s v="-"/>
    <s v="-"/>
    <n v="277566.44"/>
    <x v="157"/>
    <s v="-"/>
    <s v="APLIC.INVEST FACIL 4253760"/>
    <m/>
    <s v="APLIC.INVEST FACIL 4253760"/>
    <m/>
    <n v="-277566.44"/>
    <n v="0"/>
    <n v="0"/>
    <s v="APLIC.INVEST FACIL 4253760"/>
    <n v="-277566.44"/>
    <n v="277566.44"/>
    <n v="0"/>
    <x v="18"/>
    <x v="0"/>
    <x v="0"/>
    <x v="1"/>
    <s v="-"/>
    <x v="0"/>
    <x v="15"/>
    <x v="9"/>
    <s v="APLIC.INVEST FACIL 4253760 - "/>
  </r>
  <r>
    <s v="Jardins"/>
    <x v="157"/>
    <s v="Bradesco"/>
    <x v="1"/>
    <s v="não"/>
    <s v="2 - SPE's"/>
    <s v="-"/>
    <s v="Extrato Bancário"/>
    <s v="6222-7 - NETCORP JARDINS"/>
    <m/>
    <s v="-"/>
    <s v="-"/>
    <n v="1478.45"/>
    <x v="157"/>
    <s v="-"/>
    <s v="TRANSFERENCIA PIX | DES: ADL SUCOS E LANCHES L 23/08"/>
    <m/>
    <s v="TRANSFERENCIA PIX | DES: ADL SUCOS E LANCHES L 23/08"/>
    <m/>
    <n v="-1478.45"/>
    <n v="0"/>
    <n v="0"/>
    <s v="TRANSFERENCIA PIX | DES: ADL SUCOS E LANCHES L 23/08"/>
    <n v="-1478.45"/>
    <n v="1478.45"/>
    <n v="0"/>
    <x v="18"/>
    <x v="0"/>
    <x v="0"/>
    <x v="1"/>
    <s v="-"/>
    <x v="0"/>
    <x v="20"/>
    <x v="6"/>
    <s v="TRANSFERENCIA PIX | DES: ADL SUCOS E LANCHES L 23/08 - "/>
  </r>
  <r>
    <s v="Jardins"/>
    <x v="157"/>
    <s v="Bradesco"/>
    <x v="1"/>
    <s v="não"/>
    <s v="2 - SPE's"/>
    <s v="-"/>
    <s v="Extrato Bancário"/>
    <s v="6222-7 - NETCORP JARDINS"/>
    <m/>
    <s v="-"/>
    <s v="-"/>
    <n v="168.3"/>
    <x v="157"/>
    <s v="-"/>
    <s v="TRANSFERENCIA PIX | DES: IMIGRANTES MERCANTIL 23/08"/>
    <m/>
    <s v="TRANSFERENCIA PIX | DES: IMIGRANTES MERCANTIL 23/08"/>
    <m/>
    <n v="-168.3"/>
    <n v="0"/>
    <n v="0"/>
    <s v="TRANSFERENCIA PIX | DES: IMIGRANTES MERCANTIL 23/08"/>
    <n v="-168.3"/>
    <n v="168.3"/>
    <n v="0"/>
    <x v="18"/>
    <x v="0"/>
    <x v="0"/>
    <x v="1"/>
    <s v="-"/>
    <x v="0"/>
    <x v="6"/>
    <x v="0"/>
    <s v="TRANSFERENCIA PIX | DES: IMIGRANTES MERCANTIL 23/08 - "/>
  </r>
  <r>
    <s v="Jardins"/>
    <x v="157"/>
    <s v="Bradesco"/>
    <x v="1"/>
    <s v="não"/>
    <s v="2 - SPE's"/>
    <s v="-"/>
    <s v="Extrato Bancário"/>
    <s v="6222-7 - NETCORP JARDINS"/>
    <m/>
    <s v="-"/>
    <s v="-"/>
    <n v="9707"/>
    <x v="157"/>
    <s v="-"/>
    <s v="TRANSFERENCIA PIX | DES: WG DESIGN 23/08"/>
    <m/>
    <s v="TRANSFERENCIA PIX | DES: WG DESIGN 23/08"/>
    <m/>
    <n v="-9707"/>
    <n v="0"/>
    <n v="0"/>
    <s v="TRANSFERENCIA PIX | DES: WG DESIGN 23/08"/>
    <n v="-9707"/>
    <n v="9707"/>
    <n v="0"/>
    <x v="18"/>
    <x v="0"/>
    <x v="0"/>
    <x v="1"/>
    <s v="-"/>
    <x v="0"/>
    <x v="11"/>
    <x v="6"/>
    <s v="TRANSFERENCIA PIX | DES: WG DESIGN 23/08 - "/>
  </r>
  <r>
    <s v="Jardins"/>
    <x v="157"/>
    <s v="Bradesco"/>
    <x v="1"/>
    <s v="não"/>
    <s v="2 - SPE's"/>
    <s v="-"/>
    <s v="Extrato Bancário"/>
    <s v="6222-7 - NETCORP JARDINS"/>
    <m/>
    <s v="-"/>
    <s v="-"/>
    <n v="330.81"/>
    <x v="157"/>
    <s v="-"/>
    <s v="CONTA DE AGUA E ESGOTO | INTERNET --SABESP/SP"/>
    <m/>
    <s v="CONTA DE AGUA E ESGOTO | INTERNET --SABESP/SP"/>
    <m/>
    <n v="-330.81"/>
    <n v="0"/>
    <n v="0"/>
    <s v="CONTA DE AGUA E ESGOTO | INTERNET --SABESP/SP"/>
    <n v="-330.81"/>
    <n v="330.81"/>
    <n v="0"/>
    <x v="18"/>
    <x v="0"/>
    <x v="0"/>
    <x v="1"/>
    <s v="-"/>
    <x v="0"/>
    <x v="4"/>
    <x v="4"/>
    <s v="CONTA DE AGUA E ESGOTO | INTERNET --SABESP/SP - "/>
  </r>
  <r>
    <s v="Jardins"/>
    <x v="158"/>
    <s v="Bradesco"/>
    <x v="1"/>
    <s v="não"/>
    <s v="2 - SPE's"/>
    <s v="-"/>
    <s v="Extrato Bancário"/>
    <s v="6222-7 - NETCORP JARDINS"/>
    <m/>
    <s v="-"/>
    <s v="-"/>
    <n v="27"/>
    <x v="158"/>
    <s v="-"/>
    <s v="RESGATE INVEST FACIL 4253760"/>
    <m/>
    <s v="RESGATE INVEST FACIL 4253760"/>
    <m/>
    <n v="0"/>
    <n v="27"/>
    <n v="0"/>
    <s v="RESGATE INVEST FACIL 4253760"/>
    <n v="27"/>
    <n v="27"/>
    <n v="0"/>
    <x v="18"/>
    <x v="0"/>
    <x v="0"/>
    <x v="1"/>
    <s v="-"/>
    <x v="0"/>
    <x v="15"/>
    <x v="9"/>
    <s v="RESGATE INVEST FACIL 4253760 - "/>
  </r>
  <r>
    <s v="Jardins"/>
    <x v="158"/>
    <s v="Bradesco"/>
    <x v="1"/>
    <s v="não"/>
    <s v="2 - SPE's"/>
    <s v="-"/>
    <s v="Extrato Bancário"/>
    <s v="6222-7 - NETCORP JARDINS"/>
    <m/>
    <s v="-"/>
    <s v="-"/>
    <n v="9"/>
    <x v="158"/>
    <s v="-"/>
    <s v="TARIFA BANCARIA | TRANSF PGTO PIX"/>
    <m/>
    <s v="TARIFA BANCARIA | TRANSF PGTO PIX"/>
    <m/>
    <n v="-9"/>
    <n v="0"/>
    <n v="0"/>
    <s v="TARIFA BANCARIA | TRANSF PGTO PIX"/>
    <n v="-9"/>
    <n v="9"/>
    <n v="0"/>
    <x v="18"/>
    <x v="0"/>
    <x v="0"/>
    <x v="1"/>
    <s v="-"/>
    <x v="0"/>
    <x v="8"/>
    <x v="2"/>
    <s v="TARIFA BANCARIA | TRANSF PGTO PIX - "/>
  </r>
  <r>
    <s v="Jardins"/>
    <x v="158"/>
    <s v="Bradesco"/>
    <x v="1"/>
    <s v="não"/>
    <s v="2 - SPE's"/>
    <s v="-"/>
    <s v="Extrato Bancário"/>
    <s v="6222-7 - NETCORP JARDINS"/>
    <m/>
    <s v="-"/>
    <s v="-"/>
    <n v="9"/>
    <x v="158"/>
    <s v="-"/>
    <s v="TARIFA BANCARIA | TRANSF PGTO PIX"/>
    <m/>
    <s v="TARIFA BANCARIA | TRANSF PGTO PIX"/>
    <m/>
    <n v="-9"/>
    <n v="0"/>
    <n v="0"/>
    <s v="TARIFA BANCARIA | TRANSF PGTO PIX"/>
    <n v="-9"/>
    <n v="9"/>
    <n v="0"/>
    <x v="18"/>
    <x v="0"/>
    <x v="0"/>
    <x v="1"/>
    <s v="-"/>
    <x v="0"/>
    <x v="8"/>
    <x v="2"/>
    <s v="TARIFA BANCARIA | TRANSF PGTO PIX - "/>
  </r>
  <r>
    <s v="Jardins"/>
    <x v="158"/>
    <s v="Bradesco"/>
    <x v="1"/>
    <s v="não"/>
    <s v="2 - SPE's"/>
    <s v="-"/>
    <s v="Extrato Bancário"/>
    <s v="6222-7 - NETCORP JARDINS"/>
    <m/>
    <s v="-"/>
    <s v="-"/>
    <n v="9"/>
    <x v="158"/>
    <s v="-"/>
    <s v="TARIFA BANCARIA | TRANSF PGTO PIX"/>
    <m/>
    <s v="TARIFA BANCARIA | TRANSF PGTO PIX"/>
    <m/>
    <n v="-9"/>
    <n v="0"/>
    <n v="0"/>
    <s v="TARIFA BANCARIA | TRANSF PGTO PIX"/>
    <n v="-9"/>
    <n v="9"/>
    <n v="0"/>
    <x v="18"/>
    <x v="0"/>
    <x v="0"/>
    <x v="1"/>
    <s v="-"/>
    <x v="0"/>
    <x v="8"/>
    <x v="2"/>
    <s v="TARIFA BANCARIA | TRANSF PGTO PIX - "/>
  </r>
  <r>
    <s v="Jardins"/>
    <x v="145"/>
    <s v="Itaú"/>
    <x v="3"/>
    <s v="não"/>
    <s v="2 - SPE's"/>
    <s v="-"/>
    <s v="Extrato Bancário"/>
    <s v="51562-2 - CONSOLACAO ITAU"/>
    <m/>
    <s v="-"/>
    <s v="-"/>
    <n v="73"/>
    <x v="145"/>
    <s v="-"/>
    <s v="TAR MANUT CONTA 07/24"/>
    <m/>
    <s v="TAR MANUT CONTA 07/24"/>
    <m/>
    <n v="-73"/>
    <n v="0"/>
    <n v="0"/>
    <s v="TAR MANUT CONTA 07/24"/>
    <n v="-73"/>
    <n v="73"/>
    <n v="0"/>
    <x v="18"/>
    <x v="0"/>
    <x v="0"/>
    <x v="1"/>
    <s v="-"/>
    <x v="0"/>
    <x v="8"/>
    <x v="2"/>
    <s v="TAR MANUT CONTA 07/24 - "/>
  </r>
  <r>
    <s v="Jardins"/>
    <x v="145"/>
    <s v="Itaú"/>
    <x v="3"/>
    <s v="não"/>
    <s v="2 - SPE's"/>
    <s v="-"/>
    <s v="Extrato Bancário"/>
    <s v="51562-2 - CONSOLACAO ITAU"/>
    <m/>
    <s v="-"/>
    <s v="-"/>
    <n v="0.32"/>
    <x v="145"/>
    <s v="-"/>
    <s v="REND PAGO APLIC AUT MAIS"/>
    <m/>
    <s v="REND PAGO APLIC AUT MAIS"/>
    <m/>
    <n v="0"/>
    <n v="0.32"/>
    <n v="0"/>
    <s v="REND PAGO APLIC AUT MAIS"/>
    <n v="0.32"/>
    <n v="0.32"/>
    <n v="0"/>
    <x v="18"/>
    <x v="0"/>
    <x v="0"/>
    <x v="1"/>
    <s v="-"/>
    <x v="0"/>
    <x v="14"/>
    <x v="8"/>
    <s v="REND PAGO APLIC AUT MAIS - "/>
  </r>
  <r>
    <s v="Jardins"/>
    <x v="145"/>
    <s v="Itaú"/>
    <x v="3"/>
    <s v="não"/>
    <s v="2 - SPE's"/>
    <s v="-"/>
    <s v="Extrato Bancário"/>
    <s v="51562-2 - CONSOLACAO ITAU"/>
    <m/>
    <s v="-"/>
    <s v="-"/>
    <n v="0.5"/>
    <x v="145"/>
    <s v="-"/>
    <s v="TAR PIX PGTO TRANSF"/>
    <m/>
    <s v="TAR PIX PGTO TRANSF"/>
    <m/>
    <n v="-0.5"/>
    <n v="0"/>
    <n v="0"/>
    <s v="TAR PIX PGTO TRANSF"/>
    <n v="-0.5"/>
    <n v="0.5"/>
    <n v="0"/>
    <x v="18"/>
    <x v="0"/>
    <x v="0"/>
    <x v="1"/>
    <s v="-"/>
    <x v="0"/>
    <x v="8"/>
    <x v="2"/>
    <s v="TAR PIX PGTO TRANSF - "/>
  </r>
  <r>
    <s v="Jardins"/>
    <x v="145"/>
    <s v="Itaú Centralizadora"/>
    <x v="2"/>
    <s v="não"/>
    <s v="2 - SPE's"/>
    <s v="-"/>
    <s v="Extrato Bancário"/>
    <s v="18593-7 - Centralizadora"/>
    <m/>
    <s v="-"/>
    <s v="-"/>
    <m/>
    <x v="145"/>
    <s v="-"/>
    <s v="TAR MANUT CONTA    07/24"/>
    <m/>
    <s v="TAR MANUT CONTA    07/24"/>
    <m/>
    <n v="-73"/>
    <n v="0"/>
    <n v="0"/>
    <s v="TAR MANUT CONTA    07/24"/>
    <n v="-73"/>
    <n v="73"/>
    <n v="0"/>
    <x v="18"/>
    <x v="0"/>
    <x v="0"/>
    <x v="1"/>
    <s v="-"/>
    <x v="0"/>
    <x v="8"/>
    <x v="2"/>
    <s v="TAR MANUT CONTA    07/24 - "/>
  </r>
  <r>
    <s v="Jardins"/>
    <x v="145"/>
    <s v="Itaú Centralizadora"/>
    <x v="2"/>
    <s v="não"/>
    <s v="2 - SPE's"/>
    <s v="-"/>
    <s v="Extrato Bancário"/>
    <s v="18593-7 - Centralizadora"/>
    <m/>
    <s v="-"/>
    <s v="-"/>
    <m/>
    <x v="145"/>
    <s v="-"/>
    <s v="REND PAGO APLIC AUT MAIS"/>
    <m/>
    <s v="REND PAGO APLIC AUT MAIS"/>
    <m/>
    <n v="0"/>
    <n v="0.01"/>
    <n v="0"/>
    <s v="REND PAGO APLIC AUT MAIS"/>
    <n v="0.01"/>
    <n v="0.01"/>
    <n v="0"/>
    <x v="18"/>
    <x v="0"/>
    <x v="0"/>
    <x v="1"/>
    <s v="-"/>
    <x v="0"/>
    <x v="14"/>
    <x v="8"/>
    <s v="REND PAGO APLIC AUT MAIS - "/>
  </r>
  <r>
    <s v="Jardins"/>
    <x v="159"/>
    <s v="Itaú Centralizadora"/>
    <x v="2"/>
    <s v="não"/>
    <s v="2 - SPE's"/>
    <s v="-"/>
    <s v="Extrato Bancário"/>
    <s v="18593-7 - Centralizadora"/>
    <m/>
    <s v="-"/>
    <s v="-"/>
    <m/>
    <x v="159"/>
    <s v="-"/>
    <s v="TAR TED SISPAG"/>
    <m/>
    <s v="TAR TED SISPAG"/>
    <m/>
    <n v="-2"/>
    <n v="0"/>
    <n v="0"/>
    <s v="TAR TED SISPAG"/>
    <n v="-2"/>
    <n v="2"/>
    <n v="0"/>
    <x v="18"/>
    <x v="0"/>
    <x v="0"/>
    <x v="1"/>
    <s v="-"/>
    <x v="0"/>
    <x v="8"/>
    <x v="2"/>
    <s v="TAR TED SISPAG - "/>
  </r>
  <r>
    <s v="Jardins"/>
    <x v="159"/>
    <s v="Itaú Centralizadora"/>
    <x v="2"/>
    <s v="não"/>
    <s v="2 - SPE's"/>
    <s v="-"/>
    <s v="Extrato Bancário"/>
    <s v="18593-7 - Centralizadora"/>
    <m/>
    <s v="-"/>
    <s v="-"/>
    <m/>
    <x v="159"/>
    <s v="-"/>
    <s v="SISPAG FORNECEDORES TED"/>
    <m/>
    <s v="SISPAG FORNECEDORES TED"/>
    <m/>
    <n v="-500"/>
    <n v="0"/>
    <n v="0"/>
    <s v="SISPAG FORNECEDORES TED"/>
    <n v="-500"/>
    <n v="500"/>
    <n v="0"/>
    <x v="18"/>
    <x v="0"/>
    <x v="0"/>
    <x v="1"/>
    <s v="-"/>
    <x v="0"/>
    <x v="18"/>
    <x v="11"/>
    <s v="SISPAG FORNECEDORES TED - "/>
  </r>
  <r>
    <s v="Jardins"/>
    <x v="159"/>
    <s v="Itaú Centralizadora"/>
    <x v="2"/>
    <s v="não"/>
    <s v="2 - SPE's"/>
    <s v="-"/>
    <s v="Extrato Bancário"/>
    <s v="18593-7 - Centralizadora"/>
    <m/>
    <s v="-"/>
    <s v="-"/>
    <m/>
    <x v="159"/>
    <s v="-"/>
    <s v="REND PAGO APLIC AUT MAIS"/>
    <m/>
    <s v="REND PAGO APLIC AUT MAIS"/>
    <m/>
    <n v="0"/>
    <n v="0.12"/>
    <n v="0"/>
    <s v="REND PAGO APLIC AUT MAIS"/>
    <n v="0.12"/>
    <n v="0.12"/>
    <n v="0"/>
    <x v="18"/>
    <x v="0"/>
    <x v="0"/>
    <x v="1"/>
    <s v="-"/>
    <x v="0"/>
    <x v="14"/>
    <x v="8"/>
    <s v="REND PAGO APLIC AUT MAIS - "/>
  </r>
  <r>
    <s v="Jardins"/>
    <x v="160"/>
    <s v="Itaú Centralizadora"/>
    <x v="2"/>
    <s v="não"/>
    <s v="2 - SPE's"/>
    <s v="-"/>
    <s v="Extrato Bancário"/>
    <s v="18593-7 - Centralizadora"/>
    <m/>
    <s v="-"/>
    <s v="-"/>
    <m/>
    <x v="160"/>
    <s v="-"/>
    <s v="SISPAG FORNECEDORES TED"/>
    <m/>
    <s v="SISPAG FORNECEDORES TED"/>
    <m/>
    <n v="-46034.07"/>
    <n v="0"/>
    <n v="0"/>
    <s v="SISPAG FORNECEDORES TED"/>
    <n v="-46034.07"/>
    <n v="46034.07"/>
    <n v="0"/>
    <x v="18"/>
    <x v="0"/>
    <x v="0"/>
    <x v="1"/>
    <s v="-"/>
    <x v="0"/>
    <x v="18"/>
    <x v="11"/>
    <s v="SISPAG FORNECEDORES TED - "/>
  </r>
  <r>
    <s v="Jardins"/>
    <x v="160"/>
    <s v="Itaú Centralizadora"/>
    <x v="2"/>
    <s v="não"/>
    <s v="2 - SPE's"/>
    <s v="-"/>
    <s v="Extrato Bancário"/>
    <s v="18593-7 - Centralizadora"/>
    <m/>
    <s v="-"/>
    <s v="-"/>
    <m/>
    <x v="160"/>
    <s v="-"/>
    <s v="RESGATE CDB"/>
    <m/>
    <s v="RESGATE CDB"/>
    <m/>
    <n v="0"/>
    <n v="46034.07"/>
    <n v="0"/>
    <s v="RESGATE CDB"/>
    <n v="46034.07"/>
    <n v="46034.07"/>
    <n v="0"/>
    <x v="18"/>
    <x v="0"/>
    <x v="0"/>
    <x v="1"/>
    <s v="-"/>
    <x v="0"/>
    <x v="15"/>
    <x v="9"/>
    <s v="RESGATE CDB - "/>
  </r>
  <r>
    <s v="Jardins"/>
    <x v="160"/>
    <s v="Itaú Centralizadora"/>
    <x v="2"/>
    <s v="não"/>
    <s v="2 - SPE's"/>
    <s v="-"/>
    <s v="Extrato Bancário"/>
    <s v="18593-7 - Centralizadora"/>
    <m/>
    <s v="-"/>
    <s v="-"/>
    <m/>
    <x v="160"/>
    <s v="-"/>
    <s v="TAR TED SISPAG"/>
    <m/>
    <s v="TAR TED SISPAG"/>
    <m/>
    <n v="-2"/>
    <n v="0"/>
    <n v="0"/>
    <s v="TAR TED SISPAG"/>
    <n v="-2"/>
    <n v="2"/>
    <n v="0"/>
    <x v="18"/>
    <x v="0"/>
    <x v="0"/>
    <x v="1"/>
    <s v="-"/>
    <x v="0"/>
    <x v="8"/>
    <x v="2"/>
    <s v="TAR TED SISPAG - "/>
  </r>
  <r>
    <s v="Jardins"/>
    <x v="156"/>
    <s v="Itaú Centralizadora"/>
    <x v="2"/>
    <s v="não"/>
    <s v="2 - SPE's"/>
    <s v="-"/>
    <s v="Extrato Bancário"/>
    <s v="18593-7 - Centralizadora"/>
    <m/>
    <s v="-"/>
    <s v="-"/>
    <m/>
    <x v="156"/>
    <s v="-"/>
    <s v="TAR C/C SISPAG"/>
    <m/>
    <s v="TAR C/C SISPAG"/>
    <m/>
    <n v="-0.9"/>
    <n v="0"/>
    <n v="0"/>
    <s v="TAR C/C SISPAG"/>
    <n v="-0.9"/>
    <n v="0.9"/>
    <n v="0"/>
    <x v="18"/>
    <x v="0"/>
    <x v="0"/>
    <x v="1"/>
    <s v="-"/>
    <x v="0"/>
    <x v="8"/>
    <x v="2"/>
    <s v="TAR C/C SISPAG - "/>
  </r>
  <r>
    <s v="Jardins"/>
    <x v="156"/>
    <s v="Itaú Centralizadora"/>
    <x v="2"/>
    <s v="não"/>
    <s v="2 - SPE's"/>
    <s v="-"/>
    <s v="Extrato Bancário"/>
    <s v="18593-7 - Centralizadora"/>
    <m/>
    <s v="-"/>
    <s v="-"/>
    <m/>
    <x v="156"/>
    <s v="-"/>
    <s v="SISPAG TRANSF TITULARID"/>
    <m/>
    <s v="SISPAG TRANSF TITULARID"/>
    <m/>
    <n v="-5455.27"/>
    <n v="0"/>
    <n v="0"/>
    <s v="SISPAG TRANSF TITULARID"/>
    <n v="-5455.27"/>
    <n v="5455.27"/>
    <n v="0"/>
    <x v="18"/>
    <x v="0"/>
    <x v="0"/>
    <x v="1"/>
    <s v="-"/>
    <x v="0"/>
    <x v="18"/>
    <x v="11"/>
    <s v="SISPAG TRANSF TITULARID - "/>
  </r>
  <r>
    <s v="Jardins"/>
    <x v="156"/>
    <s v="Itaú Centralizadora"/>
    <x v="2"/>
    <s v="não"/>
    <s v="2 - SPE's"/>
    <s v="-"/>
    <s v="Extrato Bancário"/>
    <s v="18593-7 - Centralizadora"/>
    <m/>
    <s v="-"/>
    <s v="-"/>
    <m/>
    <x v="156"/>
    <s v="-"/>
    <s v="REND PAGO APLIC AUT MAIS"/>
    <m/>
    <s v="REND PAGO APLIC AUT MAIS"/>
    <m/>
    <n v="0"/>
    <n v="1.39"/>
    <n v="0"/>
    <s v="REND PAGO APLIC AUT MAIS"/>
    <n v="1.39"/>
    <n v="1.39"/>
    <n v="0"/>
    <x v="18"/>
    <x v="0"/>
    <x v="0"/>
    <x v="1"/>
    <s v="-"/>
    <x v="0"/>
    <x v="14"/>
    <x v="8"/>
    <s v="REND PAGO APLIC AUT MAIS - "/>
  </r>
  <r>
    <s v="Jardins"/>
    <x v="157"/>
    <s v="Itaú Centralizadora"/>
    <x v="2"/>
    <s v="não"/>
    <s v="2 - SPE's"/>
    <s v="-"/>
    <s v="Extrato Bancário"/>
    <s v="18593-7 - Centralizadora"/>
    <m/>
    <s v="-"/>
    <s v="-"/>
    <m/>
    <x v="157"/>
    <s v="-"/>
    <s v="TAR TED SISPAG"/>
    <m/>
    <s v="TAR TED SISPAG"/>
    <m/>
    <n v="-2"/>
    <n v="0"/>
    <n v="0"/>
    <s v="TAR TED SISPAG"/>
    <n v="-2"/>
    <n v="2"/>
    <n v="0"/>
    <x v="18"/>
    <x v="0"/>
    <x v="0"/>
    <x v="1"/>
    <s v="-"/>
    <x v="0"/>
    <x v="8"/>
    <x v="2"/>
    <s v="TAR TED SISPAG - "/>
  </r>
  <r>
    <s v="Jardins"/>
    <x v="157"/>
    <s v="Itaú Centralizadora"/>
    <x v="2"/>
    <s v="não"/>
    <s v="2 - SPE's"/>
    <s v="-"/>
    <s v="Extrato Bancário"/>
    <s v="18593-7 - Centralizadora"/>
    <m/>
    <s v="-"/>
    <s v="-"/>
    <m/>
    <x v="157"/>
    <s v="-"/>
    <s v="SISPAG FORNECEDORES TED"/>
    <m/>
    <s v="SISPAG FORNECEDORES TED"/>
    <m/>
    <n v="-600000"/>
    <n v="0"/>
    <n v="0"/>
    <s v="SISPAG FORNECEDORES TED"/>
    <n v="-600000"/>
    <n v="600000"/>
    <n v="0"/>
    <x v="18"/>
    <x v="0"/>
    <x v="0"/>
    <x v="1"/>
    <s v="-"/>
    <x v="0"/>
    <x v="28"/>
    <x v="18"/>
    <s v="SISPAG FORNECEDORES TED - "/>
  </r>
  <r>
    <s v="Jardins"/>
    <x v="157"/>
    <s v="Itaú Centralizadora"/>
    <x v="2"/>
    <s v="não"/>
    <s v="2 - SPE's"/>
    <s v="-"/>
    <s v="Extrato Bancário"/>
    <s v="18593-7 - Centralizadora"/>
    <m/>
    <s v="-"/>
    <s v="-"/>
    <m/>
    <x v="157"/>
    <s v="-"/>
    <s v="RESGATE CDB"/>
    <m/>
    <s v="RESGATE CDB"/>
    <m/>
    <n v="0"/>
    <n v="600000.97"/>
    <n v="0"/>
    <s v="RESGATE CDB"/>
    <n v="600000.97"/>
    <n v="600000.97"/>
    <n v="0"/>
    <x v="18"/>
    <x v="0"/>
    <x v="0"/>
    <x v="1"/>
    <s v="-"/>
    <x v="0"/>
    <x v="15"/>
    <x v="9"/>
    <s v="RESGATE CDB - "/>
  </r>
  <r>
    <s v="Jardins"/>
    <x v="157"/>
    <s v="Itaú Centralizadora"/>
    <x v="2"/>
    <s v="não"/>
    <s v="2 - SPE's"/>
    <s v="-"/>
    <s v="Extrato Bancário"/>
    <s v="18593-7 - Centralizadora"/>
    <m/>
    <s v="-"/>
    <s v="-"/>
    <m/>
    <x v="157"/>
    <s v="-"/>
    <s v="TAR SISPAG TIT OUTRO BCO"/>
    <m/>
    <s v="TAR SISPAG TIT OUTRO BCO"/>
    <m/>
    <n v="-1.4"/>
    <n v="0"/>
    <n v="0"/>
    <s v="TAR SISPAG TIT OUTRO BCO"/>
    <n v="-1.4"/>
    <n v="1.4"/>
    <n v="0"/>
    <x v="18"/>
    <x v="0"/>
    <x v="0"/>
    <x v="1"/>
    <s v="-"/>
    <x v="0"/>
    <x v="8"/>
    <x v="2"/>
    <s v="TAR SISPAG TIT OUTRO BCO - "/>
  </r>
  <r>
    <s v="Jardins"/>
    <x v="157"/>
    <s v="Itaú Centralizadora"/>
    <x v="2"/>
    <s v="não"/>
    <s v="2 - SPE's"/>
    <s v="-"/>
    <s v="Extrato Bancário"/>
    <s v="18593-7 - Centralizadora"/>
    <m/>
    <s v="-"/>
    <s v="-"/>
    <m/>
    <x v="157"/>
    <s v="-"/>
    <s v="REND PAGO APLIC AUT MAIS"/>
    <m/>
    <s v="REND PAGO APLIC AUT MAIS"/>
    <m/>
    <n v="0"/>
    <n v="0.44"/>
    <n v="0"/>
    <s v="REND PAGO APLIC AUT MAIS"/>
    <n v="0.44"/>
    <n v="0.44"/>
    <n v="0"/>
    <x v="18"/>
    <x v="0"/>
    <x v="0"/>
    <x v="1"/>
    <s v="-"/>
    <x v="0"/>
    <x v="14"/>
    <x v="8"/>
    <s v="REND PAGO APLIC AUT MAIS - "/>
  </r>
  <r>
    <s v="Jardins"/>
    <x v="157"/>
    <s v="Itaú Centralizadora"/>
    <x v="2"/>
    <s v="não"/>
    <s v="2 - SPE's"/>
    <s v="-"/>
    <s v="Extrato Bancário"/>
    <s v="18593-7 - Centralizadora"/>
    <m/>
    <s v="-"/>
    <s v="-"/>
    <m/>
    <x v="157"/>
    <s v="-"/>
    <s v="SISPAG FORNECEDORES PAG TIT BANCO 001"/>
    <m/>
    <s v="SISPAG FORNECEDORES PAG TIT BANCO 001"/>
    <m/>
    <n v="-1689.3"/>
    <n v="0"/>
    <n v="0"/>
    <s v="SISPAG FORNECEDORES PAG TIT BANCO 001"/>
    <n v="-1689.3"/>
    <n v="1689.3"/>
    <n v="0"/>
    <x v="18"/>
    <x v="0"/>
    <x v="0"/>
    <x v="1"/>
    <s v="-"/>
    <x v="0"/>
    <x v="18"/>
    <x v="11"/>
    <s v="SISPAG FORNECEDORES PAG TIT BANCO 001 - "/>
  </r>
  <r>
    <s v="Jardins"/>
    <x v="161"/>
    <s v="Itaú Centralizadora"/>
    <x v="2"/>
    <s v="não"/>
    <s v="2 - SPE's"/>
    <s v="-"/>
    <s v="Extrato Bancário"/>
    <s v="18593-7 - Centralizadora"/>
    <m/>
    <s v="-"/>
    <s v="-"/>
    <m/>
    <x v="161"/>
    <s v="-"/>
    <s v="RESGATE CDB"/>
    <m/>
    <s v="RESGATE CDB"/>
    <m/>
    <n v="0"/>
    <n v="616351.14"/>
    <n v="0"/>
    <s v="RESGATE CDB"/>
    <n v="616351.14"/>
    <n v="616351.14"/>
    <n v="0"/>
    <x v="18"/>
    <x v="0"/>
    <x v="0"/>
    <x v="1"/>
    <s v="-"/>
    <x v="0"/>
    <x v="15"/>
    <x v="9"/>
    <s v="RESGATE CDB - "/>
  </r>
  <r>
    <s v="Jardins"/>
    <x v="161"/>
    <s v="Itaú Centralizadora"/>
    <x v="2"/>
    <s v="não"/>
    <s v="2 - SPE's"/>
    <s v="-"/>
    <s v="Extrato Bancário"/>
    <s v="18593-7 - Centralizadora"/>
    <m/>
    <s v="-"/>
    <s v="-"/>
    <m/>
    <x v="161"/>
    <s v="-"/>
    <s v="RESGATE CDB"/>
    <m/>
    <s v="RESGATE CDB"/>
    <m/>
    <n v="0"/>
    <n v="7633.76"/>
    <n v="0"/>
    <s v="RESGATE CDB"/>
    <n v="7633.76"/>
    <n v="7633.76"/>
    <n v="0"/>
    <x v="18"/>
    <x v="0"/>
    <x v="0"/>
    <x v="1"/>
    <s v="-"/>
    <x v="0"/>
    <x v="15"/>
    <x v="9"/>
    <s v="RESGATE CDB - "/>
  </r>
  <r>
    <s v="Jardins"/>
    <x v="158"/>
    <s v="Itaú Centralizadora"/>
    <x v="2"/>
    <s v="não"/>
    <s v="2 - SPE's"/>
    <s v="-"/>
    <s v="Extrato Bancário"/>
    <s v="18593-7 - Centralizadora"/>
    <m/>
    <s v="-"/>
    <s v="-"/>
    <m/>
    <x v="158"/>
    <s v="-"/>
    <s v="REND PAGO APLIC AUT MAIS"/>
    <m/>
    <s v="REND PAGO APLIC AUT MAIS"/>
    <m/>
    <n v="0"/>
    <n v="11.26"/>
    <n v="0"/>
    <s v="REND PAGO APLIC AUT MAIS"/>
    <n v="11.26"/>
    <n v="11.26"/>
    <n v="0"/>
    <x v="18"/>
    <x v="0"/>
    <x v="0"/>
    <x v="1"/>
    <s v="-"/>
    <x v="0"/>
    <x v="14"/>
    <x v="8"/>
    <s v="REND PAGO APLIC AUT MAIS - "/>
  </r>
  <r>
    <s v="Jardins"/>
    <x v="158"/>
    <s v="Itaú Centralizadora"/>
    <x v="2"/>
    <s v="não"/>
    <s v="2 - SPE's"/>
    <s v="-"/>
    <s v="Extrato Bancário"/>
    <s v="18593-7 - Centralizadora"/>
    <m/>
    <s v="-"/>
    <s v="-"/>
    <m/>
    <x v="158"/>
    <s v="-"/>
    <s v="FT  CERTIF RECEB IMOB"/>
    <m/>
    <s v="FT  CERTIF RECEB IMOB"/>
    <m/>
    <n v="-616350.12"/>
    <n v="0"/>
    <n v="0"/>
    <s v="FT  CERTIF RECEB IMOB"/>
    <n v="-616350.12"/>
    <n v="616350.12"/>
    <n v="0"/>
    <x v="18"/>
    <x v="0"/>
    <x v="0"/>
    <x v="1"/>
    <s v="-"/>
    <x v="0"/>
    <x v="24"/>
    <x v="14"/>
    <s v="FT  CERTIF RECEB IMOB - "/>
  </r>
  <r>
    <s v="Jardins"/>
    <x v="162"/>
    <s v="Itaú Centralizadora"/>
    <x v="2"/>
    <s v="não"/>
    <s v="2 - SPE's"/>
    <s v="-"/>
    <s v="Extrato Bancário"/>
    <s v="18593-7 - Centralizadora"/>
    <m/>
    <s v="-"/>
    <s v="-"/>
    <m/>
    <x v="162"/>
    <s v="-"/>
    <s v="FT  CERTIF RECEB IMOB"/>
    <m/>
    <s v="FT  CERTIF RECEB IMOB"/>
    <m/>
    <n v="0"/>
    <n v="0.45"/>
    <n v="0"/>
    <s v="FT  CERTIF RECEB IMOB"/>
    <n v="0.45"/>
    <n v="0.45"/>
    <n v="0"/>
    <x v="18"/>
    <x v="0"/>
    <x v="0"/>
    <x v="1"/>
    <s v="-"/>
    <x v="0"/>
    <x v="24"/>
    <x v="14"/>
    <s v="FT  CERTIF RECEB IMOB - "/>
  </r>
  <r>
    <s v="Jardins"/>
    <x v="163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1.03.01.01 - Receita de Aplicações Financeiras"/>
    <n v="0.01"/>
    <x v="163"/>
    <s v="CX"/>
    <s v="Rendimento de aplicação RENTAB.INVEST FACILCRED*"/>
    <s v="Rendimento de aplicação"/>
    <s v="RENTAB.INVEST FACILCRED*"/>
    <s v="REAP.N10141"/>
    <n v="0"/>
    <n v="0.01"/>
    <n v="78941.56"/>
    <s v="RENTAB.INVEST FACILCRED*"/>
    <n v="0.01"/>
    <n v="0.01"/>
    <n v="0"/>
    <x v="19"/>
    <x v="0"/>
    <x v="0"/>
    <x v="1"/>
    <s v="1.03.01.01 - Receita de Aplicações Financeiras"/>
    <x v="0"/>
    <x v="14"/>
    <x v="8"/>
    <s v="RENTAB.INVEST FACILCRED* - REAP.N10141"/>
  </r>
  <r>
    <s v="Jardins"/>
    <x v="163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2.20.01.07 - Tarifas Bancarias"/>
    <n v="9"/>
    <x v="163"/>
    <s v="CX"/>
    <s v="Pag. tarifa conta TARIFA BANCARIA TRANSF PGTO PIX"/>
    <s v="Pag. tarifa conta"/>
    <s v="TARIFA BANCARIA TRANSF PGTO PIX"/>
    <s v="TAR.N10155"/>
    <n v="-9"/>
    <n v="0"/>
    <n v="78932.56"/>
    <s v="TARIFA BANCARIA TRANSF PGTO PIX"/>
    <n v="-9"/>
    <n v="9"/>
    <n v="0"/>
    <x v="19"/>
    <x v="0"/>
    <x v="0"/>
    <x v="1"/>
    <s v="2.20.01.07 - Tarifas Bancarias"/>
    <x v="0"/>
    <x v="8"/>
    <x v="2"/>
    <s v="TARIFA BANCARIA TRANSF PGTO PIX - TAR.N10155"/>
  </r>
  <r>
    <s v="Jardins"/>
    <x v="163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2.20.01.07 - Tarifas Bancarias"/>
    <n v="16"/>
    <x v="163"/>
    <s v="CX"/>
    <s v="Pag. tarifa conta TARIFA BANCARIA TRANSF PGTO PIX"/>
    <s v="Pag. tarifa conta"/>
    <s v="TARIFA BANCARIA TRANSF PGTO PIX"/>
    <s v="TAR.N1016B"/>
    <n v="-16"/>
    <n v="0"/>
    <n v="78916.56"/>
    <s v="TARIFA BANCARIA TRANSF PGTO PIX"/>
    <n v="-16"/>
    <n v="16"/>
    <n v="0"/>
    <x v="19"/>
    <x v="0"/>
    <x v="0"/>
    <x v="1"/>
    <s v="2.20.01.07 - Tarifas Bancarias"/>
    <x v="0"/>
    <x v="8"/>
    <x v="2"/>
    <s v="TARIFA BANCARIA TRANSF PGTO PIX - TAR.N1016B"/>
  </r>
  <r>
    <s v="Jardins"/>
    <x v="163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2.20.01.07 - Tarifas Bancarias"/>
    <n v="18"/>
    <x v="163"/>
    <s v="CX"/>
    <s v="Pag. tarifa conta TARIFA BANCARIA TRANSF PGTO PIX"/>
    <s v="Pag. tarifa conta"/>
    <s v="TARIFA BANCARIA TRANSF PGTO PIX"/>
    <s v="TAR.N10181"/>
    <n v="-18"/>
    <n v="0"/>
    <n v="78898.559999999998"/>
    <s v="TARIFA BANCARIA TRANSF PGTO PIX"/>
    <n v="-18"/>
    <n v="18"/>
    <n v="0"/>
    <x v="19"/>
    <x v="0"/>
    <x v="0"/>
    <x v="1"/>
    <s v="2.20.01.07 - Tarifas Bancarias"/>
    <x v="0"/>
    <x v="8"/>
    <x v="2"/>
    <s v="TARIFA BANCARIA TRANSF PGTO PIX - TAR.N10181"/>
  </r>
  <r>
    <s v="Jardins"/>
    <x v="163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2.20.01.07 - Tarifas Bancarias"/>
    <n v="21.06"/>
    <x v="163"/>
    <s v="CX"/>
    <s v="Pag. tarifa conta TARIFA BANCARIA TRANSF PGTO PIX"/>
    <s v="Pag. tarifa conta"/>
    <s v="TARIFA BANCARIA TRANSF PGTO PIX"/>
    <s v="TAR.N10197"/>
    <n v="-21.06"/>
    <n v="0"/>
    <n v="78877.5"/>
    <s v="TARIFA BANCARIA TRANSF PGTO PIX"/>
    <n v="-21.06"/>
    <n v="21.06"/>
    <n v="0"/>
    <x v="19"/>
    <x v="0"/>
    <x v="0"/>
    <x v="1"/>
    <s v="2.20.01.07 - Tarifas Bancarias"/>
    <x v="0"/>
    <x v="8"/>
    <x v="2"/>
    <s v="TARIFA BANCARIA TRANSF PGTO PIX - TAR.N10197"/>
  </r>
  <r>
    <s v="Jardins"/>
    <x v="163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2.13.01.10 - Bombeiro"/>
    <n v="135.78"/>
    <x v="163"/>
    <s v="CP"/>
    <s v="Pagamento Secretaria de Fazenda Federal"/>
    <s v="Pagamento"/>
    <s v="Secretaria de Fazenda Federal"/>
    <s v="DARE.240590163370983"/>
    <n v="-135.78"/>
    <n v="0"/>
    <n v="78741.72"/>
    <s v="Secretaria de Fazenda Federal"/>
    <n v="-135.78"/>
    <n v="135.78"/>
    <n v="0"/>
    <x v="19"/>
    <x v="0"/>
    <x v="0"/>
    <x v="1"/>
    <s v="2.13.01.10 - Bombeiro"/>
    <x v="0"/>
    <x v="10"/>
    <x v="1"/>
    <s v="Secretaria de Fazenda Federal - DARE.240590163370983"/>
  </r>
  <r>
    <s v="Jardins"/>
    <x v="164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2.14.02.10 - Decoracao Decorados"/>
    <n v="6946.4"/>
    <x v="164"/>
    <s v="CP"/>
    <s v="Pagamento WDN COMERCIO ELETRONICO DE MOVEIS LTDA"/>
    <s v="Pagamento"/>
    <s v="WDN COMERCIO ELETRONICO DE MOVEIS LTDA"/>
    <s v="NF.000001"/>
    <n v="-6946.4"/>
    <n v="0"/>
    <n v="71795.320000000007"/>
    <s v="WDN COMERCIO ELETRONICO DE MOVEIS LTDA"/>
    <n v="-6946.4"/>
    <n v="6946.4"/>
    <n v="0"/>
    <x v="19"/>
    <x v="0"/>
    <x v="0"/>
    <x v="1"/>
    <s v="2.14.02.10 - Decoracao Decorados"/>
    <x v="0"/>
    <x v="20"/>
    <x v="6"/>
    <s v="WDN COMERCIO ELETRONICO DE MOVEIS LTDA - NF.000001"/>
  </r>
  <r>
    <s v="Jardins"/>
    <x v="164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2.05.01.07 - Multas, Juros e Correções por Atraso no Pagamento"/>
    <n v="138.91999999999999"/>
    <x v="164"/>
    <s v="CP"/>
    <s v="Pagto multa WDN COMERCIO ELETRONICO DE MOVEIS LTDA"/>
    <s v="Pagto multa"/>
    <s v="WDN COMERCIO ELETRONICO DE MOVEIS LTDA"/>
    <s v="NF.000001"/>
    <n v="-138.91999999999999"/>
    <n v="0"/>
    <n v="71656.399999999994"/>
    <s v="WDN COMERCIO ELETRONICO DE MOVEIS LTDA"/>
    <n v="-138.91999999999999"/>
    <n v="138.91999999999999"/>
    <n v="0"/>
    <x v="19"/>
    <x v="0"/>
    <x v="0"/>
    <x v="1"/>
    <s v="2.05.01.07 - Multas, Juros e Correções por Atraso no Pagamento"/>
    <x v="0"/>
    <x v="2"/>
    <x v="2"/>
    <s v="WDN COMERCIO ELETRONICO DE MOVEIS LTDA - NF.000001"/>
  </r>
  <r>
    <s v="Jardins"/>
    <x v="164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2.14.02.02 - Construção Stand"/>
    <n v="4876.87"/>
    <x v="164"/>
    <s v="CP"/>
    <s v="Pagamento ATLANTA MATERIAS PARA CONSTRUCAO LTDA."/>
    <s v="Pagamento"/>
    <s v="ATLANTA MATERIAS PARA CONSTRUCAO LTDA."/>
    <s v="NF.594428"/>
    <n v="-4876.87"/>
    <n v="0"/>
    <n v="66779.53"/>
    <s v="ATLANTA MATERIAS PARA CONSTRUCAO LTDA."/>
    <n v="-4876.87"/>
    <n v="4876.87"/>
    <n v="0"/>
    <x v="19"/>
    <x v="0"/>
    <x v="0"/>
    <x v="1"/>
    <s v="2.14.02.02 - Construção Stand"/>
    <x v="0"/>
    <x v="20"/>
    <x v="6"/>
    <s v="ATLANTA MATERIAS PARA CONSTRUCAO LTDA. - NF.594428"/>
  </r>
  <r>
    <s v="Jardins"/>
    <x v="164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2.14.02.02 - Construção Stand"/>
    <n v="1080.46"/>
    <x v="164"/>
    <s v="CP"/>
    <s v="Pagamento ATLANTA MATERIAS PARA CONSTRUCAO LTDA."/>
    <s v="Pagamento"/>
    <s v="ATLANTA MATERIAS PARA CONSTRUCAO LTDA."/>
    <s v="NF.591022"/>
    <n v="-1080.46"/>
    <n v="0"/>
    <n v="65699.070000000007"/>
    <s v="ATLANTA MATERIAS PARA CONSTRUCAO LTDA."/>
    <n v="-1080.46"/>
    <n v="1080.46"/>
    <n v="0"/>
    <x v="19"/>
    <x v="0"/>
    <x v="0"/>
    <x v="1"/>
    <s v="2.14.02.02 - Construção Stand"/>
    <x v="0"/>
    <x v="20"/>
    <x v="6"/>
    <s v="ATLANTA MATERIAS PARA CONSTRUCAO LTDA. - NF.591022"/>
  </r>
  <r>
    <s v="Jardins"/>
    <x v="164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2.05.01.07 - Multas, Juros e Correções por Atraso no Pagamento"/>
    <n v="4.32"/>
    <x v="164"/>
    <s v="CP"/>
    <s v="Pagto multa ATLANTA MATERIAS PARA CONSTRUCAO LTDA."/>
    <s v="Pagto multa"/>
    <s v="ATLANTA MATERIAS PARA CONSTRUCAO LTDA."/>
    <s v="NF.591022"/>
    <n v="-4.32"/>
    <n v="0"/>
    <n v="65694.75"/>
    <s v="ATLANTA MATERIAS PARA CONSTRUCAO LTDA."/>
    <n v="-4.32"/>
    <n v="4.32"/>
    <n v="0"/>
    <x v="19"/>
    <x v="0"/>
    <x v="0"/>
    <x v="1"/>
    <s v="2.05.01.07 - Multas, Juros e Correções por Atraso no Pagamento"/>
    <x v="0"/>
    <x v="2"/>
    <x v="2"/>
    <s v="ATLANTA MATERIAS PARA CONSTRUCAO LTDA. - NF.591022"/>
  </r>
  <r>
    <s v="Jardins"/>
    <x v="164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2.14.02.02 - Construção Stand"/>
    <n v="552.48"/>
    <x v="164"/>
    <s v="CP"/>
    <s v="Pagamento ATLANTA MATERIAS PARA CONSTRUCAO LTDA."/>
    <s v="Pagamento"/>
    <s v="ATLANTA MATERIAS PARA CONSTRUCAO LTDA."/>
    <s v="NF.591024"/>
    <n v="-552.48"/>
    <n v="0"/>
    <n v="65142.27"/>
    <s v="ATLANTA MATERIAS PARA CONSTRUCAO LTDA."/>
    <n v="-552.48"/>
    <n v="552.48"/>
    <n v="0"/>
    <x v="19"/>
    <x v="0"/>
    <x v="0"/>
    <x v="1"/>
    <s v="2.14.02.02 - Construção Stand"/>
    <x v="0"/>
    <x v="20"/>
    <x v="6"/>
    <s v="ATLANTA MATERIAS PARA CONSTRUCAO LTDA. - NF.591024"/>
  </r>
  <r>
    <s v="Jardins"/>
    <x v="164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2.05.01.07 - Multas, Juros e Correções por Atraso no Pagamento"/>
    <n v="2.21"/>
    <x v="164"/>
    <s v="CP"/>
    <s v="Pagto multa ATLANTA MATERIAS PARA CONSTRUCAO LTDA."/>
    <s v="Pagto multa"/>
    <s v="ATLANTA MATERIAS PARA CONSTRUCAO LTDA."/>
    <s v="NF.591024"/>
    <n v="-2.21"/>
    <n v="0"/>
    <n v="65140.06"/>
    <s v="ATLANTA MATERIAS PARA CONSTRUCAO LTDA."/>
    <n v="-2.21"/>
    <n v="2.21"/>
    <n v="0"/>
    <x v="19"/>
    <x v="0"/>
    <x v="0"/>
    <x v="1"/>
    <s v="2.05.01.07 - Multas, Juros e Correções por Atraso no Pagamento"/>
    <x v="0"/>
    <x v="2"/>
    <x v="2"/>
    <s v="ATLANTA MATERIAS PARA CONSTRUCAO LTDA. - NF.591024"/>
  </r>
  <r>
    <s v="Jardins"/>
    <x v="164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2.14.02.02 - Construção Stand"/>
    <n v="4876.87"/>
    <x v="164"/>
    <s v="CP"/>
    <s v="Pagamento ATLANTA MATERIAS PARA CONSTRUCAO LTDA."/>
    <s v="Pagamento"/>
    <s v="ATLANTA MATERIAS PARA CONSTRUCAO LTDA."/>
    <s v="NF.594429"/>
    <n v="-4876.87"/>
    <n v="0"/>
    <n v="60263.19"/>
    <s v="ATLANTA MATERIAS PARA CONSTRUCAO LTDA."/>
    <n v="-4876.87"/>
    <n v="4876.87"/>
    <n v="0"/>
    <x v="19"/>
    <x v="0"/>
    <x v="0"/>
    <x v="1"/>
    <s v="2.14.02.02 - Construção Stand"/>
    <x v="0"/>
    <x v="20"/>
    <x v="6"/>
    <s v="ATLANTA MATERIAS PARA CONSTRUCAO LTDA. - NF.594429"/>
  </r>
  <r>
    <s v="Jardins"/>
    <x v="164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2.20.01.07 - Tarifas Bancarias"/>
    <n v="9"/>
    <x v="164"/>
    <s v="CX"/>
    <s v="Pagamento TARIFA BANCARIA TRANSF PGTO PIX"/>
    <s v="Pagamento"/>
    <s v="TARIFA BANCARIA TRANSF PGTO PIX"/>
    <s v="TAR.N101D7"/>
    <n v="-9"/>
    <n v="0"/>
    <n v="60254.19"/>
    <s v="TARIFA BANCARIA TRANSF PGTO PIX"/>
    <n v="-9"/>
    <n v="9"/>
    <n v="0"/>
    <x v="19"/>
    <x v="0"/>
    <x v="0"/>
    <x v="1"/>
    <s v="2.20.01.07 - Tarifas Bancarias"/>
    <x v="0"/>
    <x v="8"/>
    <x v="2"/>
    <s v="TARIFA BANCARIA TRANSF PGTO PIX - TAR.N101D7"/>
  </r>
  <r>
    <s v="Jardins"/>
    <x v="164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1.03.01.01 - Receita de Aplicações Financeiras"/>
    <n v="0.73"/>
    <x v="164"/>
    <s v="BC"/>
    <s v="Rendimento de aplicação"/>
    <s v="Rendimento de aplicação"/>
    <s v=""/>
    <s v="REAP.0309"/>
    <n v="0"/>
    <n v="0.73"/>
    <n v="60254.92"/>
    <s v=""/>
    <n v="0.73"/>
    <n v="0.73"/>
    <n v="0"/>
    <x v="19"/>
    <x v="0"/>
    <x v="0"/>
    <x v="1"/>
    <s v="1.03.01.01 - Receita de Aplicações Financeiras"/>
    <x v="0"/>
    <x v="14"/>
    <x v="8"/>
    <s v=" - REAP.0309"/>
  </r>
  <r>
    <s v="Jardins"/>
    <x v="165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2.14.02.10 - Decoracao Decorados"/>
    <n v="5365"/>
    <x v="165"/>
    <s v="CP"/>
    <s v="Pagamento DB SOLUCOES ARQUITETONICAS LTDA"/>
    <s v="Pagamento"/>
    <s v="DB SOLUCOES ARQUITETONICAS LTDA"/>
    <s v="NF.001460"/>
    <n v="-5365"/>
    <n v="0"/>
    <n v="54889.919999999998"/>
    <s v="DB SOLUCOES ARQUITETONICAS LTDA"/>
    <n v="-5365"/>
    <n v="5365"/>
    <n v="0"/>
    <x v="19"/>
    <x v="0"/>
    <x v="0"/>
    <x v="1"/>
    <s v="2.14.02.10 - Decoracao Decorados"/>
    <x v="0"/>
    <x v="20"/>
    <x v="6"/>
    <s v="DB SOLUCOES ARQUITETONICAS LTDA - NF.001460"/>
  </r>
  <r>
    <s v="Jardins"/>
    <x v="165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1.03.01.01 - Receita de Aplicações Financeiras"/>
    <n v="0.32"/>
    <x v="165"/>
    <s v="CX"/>
    <s v="Rendimento de aplicação RENTAB.INVEST FACILCRED*"/>
    <s v="Rendimento de aplicação"/>
    <s v="RENTAB.INVEST FACILCRED*"/>
    <s v="REAP.N10283"/>
    <n v="0"/>
    <n v="0.32"/>
    <n v="54890.239999999998"/>
    <s v="RENTAB.INVEST FACILCRED*"/>
    <n v="0.32"/>
    <n v="0.32"/>
    <n v="0"/>
    <x v="19"/>
    <x v="0"/>
    <x v="0"/>
    <x v="1"/>
    <s v="1.03.01.01 - Receita de Aplicações Financeiras"/>
    <x v="0"/>
    <x v="14"/>
    <x v="8"/>
    <s v="RENTAB.INVEST FACILCRED* - REAP.N10283"/>
  </r>
  <r>
    <s v="Jardins"/>
    <x v="166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2.11.01.07 - Cartório &amp; Escritura"/>
    <n v="57.36"/>
    <x v="166"/>
    <s v="CP"/>
    <s v="Pagamento ANGELO MONTALBANO"/>
    <s v="Pagamento"/>
    <s v="ANGELO MONTALBANO"/>
    <s v="REC.150824"/>
    <n v="-57.36"/>
    <n v="0"/>
    <n v="54832.88"/>
    <s v="ANGELO MONTALBANO"/>
    <n v="-57.36"/>
    <n v="57.36"/>
    <n v="0"/>
    <x v="19"/>
    <x v="0"/>
    <x v="0"/>
    <x v="1"/>
    <s v="2.11.01.07 - Cartório &amp; Escritura"/>
    <x v="0"/>
    <x v="1"/>
    <x v="1"/>
    <s v="ANGELO MONTALBANO - REC.150824"/>
  </r>
  <r>
    <s v="Jardins"/>
    <x v="166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2.11.01.07 - Cartório &amp; Escritura"/>
    <n v="1500"/>
    <x v="166"/>
    <s v="CP"/>
    <s v="Pagamento ANGELO MONTALBANO"/>
    <s v="Pagamento"/>
    <s v="ANGELO MONTALBANO"/>
    <s v="REC.002839"/>
    <n v="-1500"/>
    <n v="0"/>
    <n v="53332.88"/>
    <s v="ANGELO MONTALBANO"/>
    <n v="-1500"/>
    <n v="1500"/>
    <n v="0"/>
    <x v="19"/>
    <x v="0"/>
    <x v="0"/>
    <x v="1"/>
    <s v="2.11.01.07 - Cartório &amp; Escritura"/>
    <x v="0"/>
    <x v="1"/>
    <x v="1"/>
    <s v="ANGELO MONTALBANO - REC.002839"/>
  </r>
  <r>
    <s v="Jardins"/>
    <x v="166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2.14.01.01 - Imagens de Vends"/>
    <n v="5050"/>
    <x v="166"/>
    <s v="CP"/>
    <s v="Pagamento NEORAMA FILMES LTDA."/>
    <s v="Pagamento"/>
    <s v="NEORAMA FILMES LTDA."/>
    <s v="NFSE.000137"/>
    <n v="-5050"/>
    <n v="0"/>
    <n v="48282.879999999997"/>
    <s v="NEORAMA FILMES LTDA."/>
    <n v="-5050"/>
    <n v="5050"/>
    <n v="0"/>
    <x v="19"/>
    <x v="0"/>
    <x v="0"/>
    <x v="1"/>
    <s v="2.14.01.01 - Imagens de Vends"/>
    <x v="0"/>
    <x v="11"/>
    <x v="6"/>
    <s v="NEORAMA FILMES LTDA. - NFSE.000137"/>
  </r>
  <r>
    <s v="Jardins"/>
    <x v="166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2.09.01.03 - (-) Retenção de ISS - Terceiros"/>
    <n v="151.5"/>
    <x v="166"/>
    <s v="CP"/>
    <s v="Retenção impostos ISS - Cotia / NEORAMA FILMES LTDA."/>
    <s v="Retenção impostos"/>
    <s v="ISS - Cotia / NEORAMA FILMES LTDA."/>
    <s v="NFSE.000137"/>
    <n v="0"/>
    <n v="151.5"/>
    <n v="48434.38"/>
    <s v="NEORAMA FILMES LTDA."/>
    <n v="151.5"/>
    <n v="151.5"/>
    <n v="0"/>
    <x v="19"/>
    <x v="0"/>
    <x v="0"/>
    <x v="1"/>
    <s v="2.09.01.03 - (-) Retenção de ISS - Terceiros"/>
    <x v="0"/>
    <x v="3"/>
    <x v="3"/>
    <s v="NEORAMA FILMES LTDA. - NFSE.000137"/>
  </r>
  <r>
    <s v="Jardins"/>
    <x v="166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2.14.01.19 - Mídia Off"/>
    <n v="3000"/>
    <x v="166"/>
    <s v="CP"/>
    <s v="Pagamento LUCIENE F BRAMBILLA"/>
    <s v="Pagamento"/>
    <s v="LUCIENE F BRAMBILLA"/>
    <s v="CT.020824"/>
    <n v="-3000"/>
    <n v="0"/>
    <n v="45434.38"/>
    <s v="LUCIENE F BRAMBILLA"/>
    <n v="-3000"/>
    <n v="3000"/>
    <n v="0"/>
    <x v="19"/>
    <x v="0"/>
    <x v="0"/>
    <x v="1"/>
    <s v="2.14.01.19 - Mídia Off"/>
    <x v="0"/>
    <x v="20"/>
    <x v="6"/>
    <s v="LUCIENE F BRAMBILLA - CT.020824"/>
  </r>
  <r>
    <s v="Jardins"/>
    <x v="166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2.16.01.03 - Despesas Diversas"/>
    <n v="180"/>
    <x v="166"/>
    <s v="CP"/>
    <s v="Pagamento COOPERA CERTIFICADORA LTDA"/>
    <s v="Pagamento"/>
    <s v="COOPERA CERTIFICADORA LTDA"/>
    <s v="FAT.18636"/>
    <n v="-180"/>
    <n v="0"/>
    <n v="45254.38"/>
    <s v="COOPERA CERTIFICADORA LTDA"/>
    <n v="-180"/>
    <n v="180"/>
    <n v="0"/>
    <x v="19"/>
    <x v="0"/>
    <x v="0"/>
    <x v="1"/>
    <s v="2.16.01.03 - Despesas Diversas"/>
    <x v="0"/>
    <x v="6"/>
    <x v="0"/>
    <s v="COOPERA CERTIFICADORA LTDA - FAT.18636"/>
  </r>
  <r>
    <s v="Jardins"/>
    <x v="166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1.03.01.01 - Receita de Aplicações Financeiras"/>
    <n v="0.81"/>
    <x v="166"/>
    <s v="CX"/>
    <s v="Rendimento de aplicação RENTAB.INVEST FACILCRED*"/>
    <s v="Rendimento de aplicação"/>
    <s v="RENTAB.INVEST FACILCRED*"/>
    <s v="REAP.N102C1"/>
    <n v="0"/>
    <n v="0.81"/>
    <n v="45255.19"/>
    <s v="RENTAB.INVEST FACILCRED*"/>
    <n v="0.81"/>
    <n v="0.81"/>
    <n v="0"/>
    <x v="19"/>
    <x v="0"/>
    <x v="0"/>
    <x v="1"/>
    <s v="1.03.01.01 - Receita de Aplicações Financeiras"/>
    <x v="0"/>
    <x v="14"/>
    <x v="8"/>
    <s v="RENTAB.INVEST FACILCRED* - REAP.N102C1"/>
  </r>
  <r>
    <s v="Jardins"/>
    <x v="166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2.20.01.07 - Tarifas Bancarias"/>
    <n v="46.6"/>
    <x v="166"/>
    <s v="CX"/>
    <s v="Pagamento TAR SERV TED STR PAGFOR"/>
    <s v="Pagamento"/>
    <s v="TAR SERV TED STR PAGFOR"/>
    <s v="TAR.N102EB"/>
    <n v="-46.6"/>
    <n v="0"/>
    <n v="45208.59"/>
    <s v="TAR SERV TED STR PAGFOR"/>
    <n v="-46.6"/>
    <n v="46.6"/>
    <n v="0"/>
    <x v="19"/>
    <x v="0"/>
    <x v="0"/>
    <x v="1"/>
    <s v="2.20.01.07 - Tarifas Bancarias"/>
    <x v="0"/>
    <x v="8"/>
    <x v="2"/>
    <s v="TAR SERV TED STR PAGFOR - TAR.N102EB"/>
  </r>
  <r>
    <s v="Jardins"/>
    <x v="166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2.14.02.02 - Construção Stand"/>
    <n v="1669.97"/>
    <x v="166"/>
    <s v="CP"/>
    <s v="Pagamento MINERADORA PEDRIX LTDA"/>
    <s v="Pagamento"/>
    <s v="MINERADORA PEDRIX LTDA"/>
    <s v="NF.1016096"/>
    <n v="-1669.97"/>
    <n v="0"/>
    <n v="43538.62"/>
    <s v="MINERADORA PEDRIX LTDA"/>
    <n v="-1669.97"/>
    <n v="1669.97"/>
    <n v="0"/>
    <x v="19"/>
    <x v="0"/>
    <x v="0"/>
    <x v="1"/>
    <s v="2.14.02.02 - Construção Stand"/>
    <x v="0"/>
    <x v="20"/>
    <x v="6"/>
    <s v="MINERADORA PEDRIX LTDA - NF.1016096"/>
  </r>
  <r>
    <s v="Jardins"/>
    <x v="167"/>
    <s v="Bradesco"/>
    <x v="1"/>
    <s v="sim"/>
    <s v="2 - SPE's"/>
    <s v="01/09/2024 até 30/09/2024"/>
    <s v="16 - NETCORP JARDINS INCORPORACAO E EMPREENDIMENTO IMOBILIARIO SPE LTDA"/>
    <s v="6222-7 - NETCORP JARDINS"/>
    <n v="78941.55"/>
    <s v="Sem Classificação"/>
    <s v="Sem Classificação"/>
    <s v="Sem Classificação"/>
    <x v="167"/>
    <s v="CP"/>
    <s v="Pagamento PREFEITURA DA CIDADE DE SÃO PAULO - DAMSP"/>
    <s v="Pagamento"/>
    <s v="PREFEITURA DA CIDADE DE SÃO PAULO - DAMSP"/>
    <s v="DAM.AL ITU, 1476"/>
    <n v="-2577.2199999999998"/>
    <n v="0"/>
    <n v="40961.4"/>
    <s v="PREFEITURA DA CIDADE DE SÃO PAULO - DAMSP"/>
    <n v="-2577.2199999999998"/>
    <n v="2577.2199999999998"/>
    <n v="0"/>
    <x v="19"/>
    <x v="0"/>
    <x v="0"/>
    <x v="1"/>
    <s v="Sem Classificação"/>
    <x v="0"/>
    <x v="18"/>
    <x v="11"/>
    <s v="PREFEITURA DA CIDADE DE SÃO PAULO - DAMSP - DAM.AL ITU, 1476"/>
  </r>
  <r>
    <s v="Jardins"/>
    <x v="167"/>
    <s v="Bradesco"/>
    <x v="1"/>
    <s v="sim"/>
    <s v="2 - SPE's"/>
    <s v="01/09/2024 até 30/09/2024"/>
    <s v="16 - NETCORP JARDINS INCORPORACAO E EMPREENDIMENTO IMOBILIARIO SPE LTDA"/>
    <s v="6222-7 - NETCORP JARDINS"/>
    <n v="78941.55"/>
    <s v="Sem Classificação"/>
    <s v="Sem Classificação"/>
    <s v="Sem Classificação"/>
    <x v="167"/>
    <s v="CP"/>
    <s v="Pagamento PREFEITURA DA CIDADE DE SÃO PAULO - DAMSP"/>
    <s v="Pagamento"/>
    <s v="PREFEITURA DA CIDADE DE SÃO PAULO - DAMSP"/>
    <s v="DAM.CONSOLACAO 2847 A 12"/>
    <n v="-391.67"/>
    <n v="0"/>
    <n v="40569.730000000003"/>
    <s v="PREFEITURA DA CIDADE DE SÃO PAULO - DAMSP"/>
    <n v="-391.67"/>
    <n v="391.67"/>
    <n v="0"/>
    <x v="19"/>
    <x v="0"/>
    <x v="0"/>
    <x v="1"/>
    <s v="Sem Classificação"/>
    <x v="0"/>
    <x v="18"/>
    <x v="11"/>
    <s v="PREFEITURA DA CIDADE DE SÃO PAULO - DAMSP - DAM.CONSOLACAO 2847 A 12"/>
  </r>
  <r>
    <s v="Jardins"/>
    <x v="167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2.01.01.11 - IPTU Novos Terrenos"/>
    <n v="377.94"/>
    <x v="167"/>
    <s v="CP"/>
    <s v="Pagamento PREFEITURA DA CIDADE DE SÃO PAULO - DAMSP"/>
    <s v="Pagamento"/>
    <s v="PREFEITURA DA CIDADE DE SÃO PAULO - DAMSP"/>
    <s v="DAM.CONSOLACAO AP 31"/>
    <n v="-377.94"/>
    <n v="0"/>
    <n v="40191.79"/>
    <s v="PREFEITURA DA CIDADE DE SÃO PAULO - DAMSP"/>
    <n v="-377.94"/>
    <n v="377.94"/>
    <n v="0"/>
    <x v="19"/>
    <x v="0"/>
    <x v="0"/>
    <x v="1"/>
    <s v="2.01.01.11 - IPTU Novos Terrenos"/>
    <x v="0"/>
    <x v="13"/>
    <x v="4"/>
    <s v="PREFEITURA DA CIDADE DE SÃO PAULO - DAMSP - DAM.CONSOLACAO AP 31"/>
  </r>
  <r>
    <s v="Jardins"/>
    <x v="167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1.03.01.01 - Receita de Aplicações Financeiras"/>
    <n v="0.33"/>
    <x v="167"/>
    <s v="CX"/>
    <s v="Rendimento de aplicação RENTAB.INVEST FACILCRED*"/>
    <s v="Rendimento de aplicação"/>
    <s v="RENTAB.INVEST FACILCRED*"/>
    <s v="REAP.N1033B"/>
    <n v="0"/>
    <n v="0.33"/>
    <n v="40192.120000000003"/>
    <s v="RENTAB.INVEST FACILCRED*"/>
    <n v="0.33"/>
    <n v="0.33"/>
    <n v="0"/>
    <x v="19"/>
    <x v="0"/>
    <x v="0"/>
    <x v="1"/>
    <s v="1.03.01.01 - Receita de Aplicações Financeiras"/>
    <x v="0"/>
    <x v="14"/>
    <x v="8"/>
    <s v="RENTAB.INVEST FACILCRED* - REAP.N1033B"/>
  </r>
  <r>
    <s v="Jardins"/>
    <x v="167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2.20.01.07 - Tarifas Bancarias"/>
    <n v="9"/>
    <x v="167"/>
    <s v="CX"/>
    <s v="Pagamento TARIFA BANCARIA TRANSF PGTO PIX"/>
    <s v="Pagamento"/>
    <s v="TARIFA BANCARIA TRANSF PGTO PIX"/>
    <s v="TAR.N10365"/>
    <n v="-9"/>
    <n v="0"/>
    <n v="40183.120000000003"/>
    <s v="TARIFA BANCARIA TRANSF PGTO PIX"/>
    <n v="-9"/>
    <n v="9"/>
    <n v="0"/>
    <x v="19"/>
    <x v="0"/>
    <x v="0"/>
    <x v="1"/>
    <s v="2.20.01.07 - Tarifas Bancarias"/>
    <x v="0"/>
    <x v="8"/>
    <x v="2"/>
    <s v="TARIFA BANCARIA TRANSF PGTO PIX - TAR.N10365"/>
  </r>
  <r>
    <s v="Jardins"/>
    <x v="167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2.13.02.06 - Pasta de Incorporação"/>
    <n v="119.61"/>
    <x v="167"/>
    <s v="CP"/>
    <s v="Pagamento CAU/SP"/>
    <s v="Pagamento"/>
    <s v="CAU/SP"/>
    <s v="REC.20888267"/>
    <n v="-119.61"/>
    <n v="0"/>
    <n v="40063.51"/>
    <s v="CAU/SP"/>
    <n v="-119.61"/>
    <n v="119.61"/>
    <n v="0"/>
    <x v="19"/>
    <x v="0"/>
    <x v="0"/>
    <x v="1"/>
    <s v="2.13.02.06 - Pasta de Incorporação"/>
    <x v="0"/>
    <x v="10"/>
    <x v="1"/>
    <s v="CAU/SP - REC.20888267"/>
  </r>
  <r>
    <s v="Jardins"/>
    <x v="168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2.01.01.11 - IPTU Novos Terrenos"/>
    <n v="338.66"/>
    <x v="168"/>
    <s v="CP"/>
    <s v="Pagamento PREFEITURA DA CIDADE DE SÃO PAULO - DAMSP"/>
    <s v="Pagamento"/>
    <s v="PREFEITURA DA CIDADE DE SÃO PAULO - DAMSP"/>
    <s v="DAM.CONSOLACAO AP 22"/>
    <n v="-338.66"/>
    <n v="0"/>
    <n v="39724.85"/>
    <s v="PREFEITURA DA CIDADE DE SÃO PAULO - DAMSP"/>
    <n v="-338.66"/>
    <n v="338.66"/>
    <n v="0"/>
    <x v="19"/>
    <x v="0"/>
    <x v="0"/>
    <x v="1"/>
    <s v="2.01.01.11 - IPTU Novos Terrenos"/>
    <x v="0"/>
    <x v="13"/>
    <x v="4"/>
    <s v="PREFEITURA DA CIDADE DE SÃO PAULO - DAMSP - DAM.CONSOLACAO AP 22"/>
  </r>
  <r>
    <s v="Jardins"/>
    <x v="168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2.01.01.11 - IPTU Novos Terrenos"/>
    <n v="421.29"/>
    <x v="168"/>
    <s v="CP"/>
    <s v="Pagamento PREFEITURA DA CIDADE DE SÃO PAULO - DAMSP"/>
    <s v="Pagamento"/>
    <s v="PREFEITURA DA CIDADE DE SÃO PAULO - DAMSP"/>
    <s v="DAM.CONSOLACAO AP 11"/>
    <n v="-421.29"/>
    <n v="0"/>
    <n v="39303.56"/>
    <s v="PREFEITURA DA CIDADE DE SÃO PAULO - DAMSP"/>
    <n v="-421.29"/>
    <n v="421.29"/>
    <n v="0"/>
    <x v="19"/>
    <x v="0"/>
    <x v="0"/>
    <x v="1"/>
    <s v="2.01.01.11 - IPTU Novos Terrenos"/>
    <x v="0"/>
    <x v="13"/>
    <x v="4"/>
    <s v="PREFEITURA DA CIDADE DE SÃO PAULO - DAMSP - DAM.CONSOLACAO AP 11"/>
  </r>
  <r>
    <s v="Jardins"/>
    <x v="168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2.01.01.11 - IPTU Novos Terrenos"/>
    <n v="535.88"/>
    <x v="168"/>
    <s v="CP"/>
    <s v="Pagamento PREFEITURA DA CIDADE DE SÃO PAULO - DAMSP"/>
    <s v="Pagamento"/>
    <s v="PREFEITURA DA CIDADE DE SÃO PAULO - DAMSP"/>
    <s v="DAM.CONSOLACAO 2839"/>
    <n v="-535.88"/>
    <n v="0"/>
    <n v="38767.68"/>
    <s v="PREFEITURA DA CIDADE DE SÃO PAULO - DAMSP"/>
    <n v="-535.88"/>
    <n v="535.88"/>
    <n v="0"/>
    <x v="19"/>
    <x v="0"/>
    <x v="0"/>
    <x v="1"/>
    <s v="2.01.01.11 - IPTU Novos Terrenos"/>
    <x v="0"/>
    <x v="13"/>
    <x v="4"/>
    <s v="PREFEITURA DA CIDADE DE SÃO PAULO - DAMSP - DAM.CONSOLACAO 2839"/>
  </r>
  <r>
    <s v="Jardins"/>
    <x v="168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2.01.01.11 - IPTU Novos Terrenos"/>
    <n v="338.66"/>
    <x v="168"/>
    <s v="CP"/>
    <s v="Pagamento PREFEITURA DA CIDADE DE SÃO PAULO - DAMSP"/>
    <s v="Pagamento"/>
    <s v="PREFEITURA DA CIDADE DE SÃO PAULO - DAMSP"/>
    <s v="DAM.CONSOLACAO AP 32"/>
    <n v="-338.66"/>
    <n v="0"/>
    <n v="38429.019999999997"/>
    <s v="PREFEITURA DA CIDADE DE SÃO PAULO - DAMSP"/>
    <n v="-338.66"/>
    <n v="338.66"/>
    <n v="0"/>
    <x v="19"/>
    <x v="0"/>
    <x v="0"/>
    <x v="1"/>
    <s v="2.01.01.11 - IPTU Novos Terrenos"/>
    <x v="0"/>
    <x v="13"/>
    <x v="4"/>
    <s v="PREFEITURA DA CIDADE DE SÃO PAULO - DAMSP - DAM.CONSOLACAO AP 32"/>
  </r>
  <r>
    <s v="Jardins"/>
    <x v="168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2.01.01.11 - IPTU Novos Terrenos"/>
    <n v="469.83"/>
    <x v="168"/>
    <s v="CP"/>
    <s v="Pagamento PREFEITURA DA CIDADE DE SÃO PAULO - DAMSP"/>
    <s v="Pagamento"/>
    <s v="PREFEITURA DA CIDADE DE SÃO PAULO - DAMSP"/>
    <s v="DAM.CONSOLACAO AP 1"/>
    <n v="-469.83"/>
    <n v="0"/>
    <n v="37959.19"/>
    <s v="PREFEITURA DA CIDADE DE SÃO PAULO - DAMSP"/>
    <n v="-469.83"/>
    <n v="469.83"/>
    <n v="0"/>
    <x v="19"/>
    <x v="0"/>
    <x v="0"/>
    <x v="1"/>
    <s v="2.01.01.11 - IPTU Novos Terrenos"/>
    <x v="0"/>
    <x v="13"/>
    <x v="4"/>
    <s v="PREFEITURA DA CIDADE DE SÃO PAULO - DAMSP - DAM.CONSOLACAO AP 1"/>
  </r>
  <r>
    <s v="Jardins"/>
    <x v="168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2.01.01.11 - IPTU Novos Terrenos"/>
    <n v="377.94"/>
    <x v="168"/>
    <s v="CP"/>
    <s v="Pagamento PREFEITURA DA CIDADE DE SÃO PAULO - DAMSP"/>
    <s v="Pagamento"/>
    <s v="PREFEITURA DA CIDADE DE SÃO PAULO - DAMSP"/>
    <s v="DAM.CONSOLACAO APTO 21"/>
    <n v="-377.94"/>
    <n v="0"/>
    <n v="37581.25"/>
    <s v="PREFEITURA DA CIDADE DE SÃO PAULO - DAMSP"/>
    <n v="-377.94"/>
    <n v="377.94"/>
    <n v="0"/>
    <x v="19"/>
    <x v="0"/>
    <x v="0"/>
    <x v="1"/>
    <s v="2.01.01.11 - IPTU Novos Terrenos"/>
    <x v="0"/>
    <x v="13"/>
    <x v="4"/>
    <s v="PREFEITURA DA CIDADE DE SÃO PAULO - DAMSP - DAM.CONSOLACAO APTO 21"/>
  </r>
  <r>
    <s v="Jardins"/>
    <x v="168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1.03.01.01 - Receita de Aplicações Financeiras"/>
    <n v="0.48"/>
    <x v="168"/>
    <s v="BC"/>
    <s v="Rendimento de aplicação"/>
    <s v="Rendimento de aplicação"/>
    <s v=""/>
    <s v="REAP.1609"/>
    <n v="0"/>
    <n v="0.48"/>
    <n v="37581.730000000003"/>
    <s v=""/>
    <n v="0.48"/>
    <n v="0.48"/>
    <n v="0"/>
    <x v="19"/>
    <x v="0"/>
    <x v="0"/>
    <x v="1"/>
    <s v="1.03.01.01 - Receita de Aplicações Financeiras"/>
    <x v="0"/>
    <x v="14"/>
    <x v="8"/>
    <s v=" - REAP.1609"/>
  </r>
  <r>
    <s v="Jardins"/>
    <x v="169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2.01.01.11 - IPTU Novos Terrenos"/>
    <n v="8931.7199999999993"/>
    <x v="169"/>
    <s v="CP"/>
    <s v="Pagamento PREFEITURA DA CIDADE DE SÃO PAULO - DAMSP"/>
    <s v="Pagamento"/>
    <s v="PREFEITURA DA CIDADE DE SÃO PAULO - DAMSP"/>
    <s v="DAM.Consolacao 2837"/>
    <n v="-8931.7199999999993"/>
    <n v="0"/>
    <n v="28650.01"/>
    <s v="PREFEITURA DA CIDADE DE SÃO PAULO - DAMSP"/>
    <n v="-8931.7199999999993"/>
    <n v="8931.7199999999993"/>
    <n v="0"/>
    <x v="19"/>
    <x v="0"/>
    <x v="0"/>
    <x v="1"/>
    <s v="2.01.01.11 - IPTU Novos Terrenos"/>
    <x v="0"/>
    <x v="13"/>
    <x v="4"/>
    <s v="PREFEITURA DA CIDADE DE SÃO PAULO - DAMSP - DAM.Consolacao 2837"/>
  </r>
  <r>
    <s v="Jardins"/>
    <x v="169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1.03.01.01 - Receita de Aplicações Financeiras"/>
    <n v="2.33"/>
    <x v="169"/>
    <s v="CX"/>
    <s v="Rendimento de aplicação RENTAB.INVEST FACILCRED*"/>
    <s v="Rendimento de aplicação"/>
    <s v="RENTAB.INVEST FACILCRED*"/>
    <s v="REAP.N102D7"/>
    <n v="0"/>
    <n v="2.33"/>
    <n v="28652.34"/>
    <s v="RENTAB.INVEST FACILCRED*"/>
    <n v="2.33"/>
    <n v="2.33"/>
    <n v="0"/>
    <x v="19"/>
    <x v="0"/>
    <x v="0"/>
    <x v="1"/>
    <s v="1.03.01.01 - Receita de Aplicações Financeiras"/>
    <x v="0"/>
    <x v="14"/>
    <x v="8"/>
    <s v="RENTAB.INVEST FACILCRED* - REAP.N102D7"/>
  </r>
  <r>
    <s v="Jardins"/>
    <x v="169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2.20.01.07 - Tarifas Bancarias"/>
    <n v="7.16"/>
    <x v="169"/>
    <s v="CX"/>
    <s v="Pag. tarifa conta TARIFA REGISTRO COBRANCA QUANDO DO REGISTRO 00000001"/>
    <s v="Pag. tarifa conta"/>
    <s v="TARIFA REGISTRO COBRANCA QUANDO DO REGISTRO 00000001"/>
    <s v="TAR.N102EB"/>
    <n v="-7.16"/>
    <n v="0"/>
    <n v="28645.18"/>
    <s v="TARIFA REGISTRO COBRANCA QUANDO DO REGISTRO 00000001"/>
    <n v="-7.16"/>
    <n v="7.16"/>
    <n v="0"/>
    <x v="19"/>
    <x v="0"/>
    <x v="0"/>
    <x v="1"/>
    <s v="2.20.01.07 - Tarifas Bancarias"/>
    <x v="0"/>
    <x v="8"/>
    <x v="2"/>
    <s v="TARIFA REGISTRO COBRANCA QUANDO DO REGISTRO 00000001 - TAR.N102EB"/>
  </r>
  <r>
    <s v="Jardins"/>
    <x v="170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2.09.02.01 - Recolhimento de IRRF - Terceiros"/>
    <n v="168"/>
    <x v="170"/>
    <s v="CP"/>
    <s v="Pagamento Secretaria de Fazenda Federal"/>
    <s v="Pagamento"/>
    <s v="Secretaria de Fazenda Federal"/>
    <s v="DARF.005301"/>
    <n v="-168"/>
    <n v="0"/>
    <n v="28477.18"/>
    <s v="Secretaria de Fazenda Federal"/>
    <n v="-168"/>
    <n v="168"/>
    <n v="0"/>
    <x v="19"/>
    <x v="0"/>
    <x v="0"/>
    <x v="1"/>
    <s v="2.09.02.01 - Recolhimento de IRRF - Terceiros"/>
    <x v="0"/>
    <x v="3"/>
    <x v="3"/>
    <s v="Secretaria de Fazenda Federal - DARF.005301"/>
  </r>
  <r>
    <s v="Jardins"/>
    <x v="170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2.09.02.04 - Recolhimento de PIS/Cofins/CSLL - Terceiros"/>
    <n v="520.79999999999995"/>
    <x v="170"/>
    <s v="CP"/>
    <s v="Pagamento Secretaria de Fazenda Federal"/>
    <s v="Pagamento"/>
    <s v="Secretaria de Fazenda Federal"/>
    <s v="DARF.005301"/>
    <n v="-520.79999999999995"/>
    <n v="0"/>
    <n v="27956.38"/>
    <s v="Secretaria de Fazenda Federal"/>
    <n v="-520.79999999999995"/>
    <n v="520.79999999999995"/>
    <n v="0"/>
    <x v="19"/>
    <x v="0"/>
    <x v="0"/>
    <x v="1"/>
    <s v="2.09.02.04 - Recolhimento de PIS/Cofins/CSLL - Terceiros"/>
    <x v="0"/>
    <x v="3"/>
    <x v="3"/>
    <s v="Secretaria de Fazenda Federal - DARF.005301"/>
  </r>
  <r>
    <s v="Jardins"/>
    <x v="170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2.09.02.01 - Recolhimento de IRRF - Terceiros"/>
    <n v="3750"/>
    <x v="170"/>
    <s v="CP"/>
    <s v="Pagamento Secretaria de Fazenda Federal"/>
    <s v="Pagamento"/>
    <s v="Secretaria de Fazenda Federal"/>
    <s v="DARF.000679"/>
    <n v="-3750"/>
    <n v="0"/>
    <n v="24206.38"/>
    <s v="Secretaria de Fazenda Federal"/>
    <n v="-3750"/>
    <n v="3750"/>
    <n v="0"/>
    <x v="19"/>
    <x v="0"/>
    <x v="0"/>
    <x v="1"/>
    <s v="2.09.02.01 - Recolhimento de IRRF - Terceiros"/>
    <x v="0"/>
    <x v="3"/>
    <x v="3"/>
    <s v="Secretaria de Fazenda Federal - DARF.000679"/>
  </r>
  <r>
    <s v="Jardins"/>
    <x v="170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2.09.02.01 - Recolhimento de IRRF - Terceiros"/>
    <n v="300"/>
    <x v="170"/>
    <s v="CP"/>
    <s v="Pagamento Secretaria de Fazenda Federal"/>
    <s v="Pagamento"/>
    <s v="Secretaria de Fazenda Federal"/>
    <s v="DARF.002235"/>
    <n v="-300"/>
    <n v="0"/>
    <n v="23906.38"/>
    <s v="Secretaria de Fazenda Federal"/>
    <n v="-300"/>
    <n v="300"/>
    <n v="0"/>
    <x v="19"/>
    <x v="0"/>
    <x v="0"/>
    <x v="1"/>
    <s v="2.09.02.01 - Recolhimento de IRRF - Terceiros"/>
    <x v="0"/>
    <x v="3"/>
    <x v="3"/>
    <s v="Secretaria de Fazenda Federal - DARF.002235"/>
  </r>
  <r>
    <s v="Jardins"/>
    <x v="170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2.09.02.04 - Recolhimento de PIS/Cofins/CSLL - Terceiros"/>
    <n v="11625"/>
    <x v="170"/>
    <s v="CP"/>
    <s v="Pagamento Secretaria de Fazenda Federal"/>
    <s v="Pagamento"/>
    <s v="Secretaria de Fazenda Federal"/>
    <s v="DARF.000679"/>
    <n v="-11625"/>
    <n v="0"/>
    <n v="12281.38"/>
    <s v="Secretaria de Fazenda Federal"/>
    <n v="-11625"/>
    <n v="11625"/>
    <n v="0"/>
    <x v="19"/>
    <x v="0"/>
    <x v="0"/>
    <x v="1"/>
    <s v="2.09.02.04 - Recolhimento de PIS/Cofins/CSLL - Terceiros"/>
    <x v="0"/>
    <x v="3"/>
    <x v="3"/>
    <s v="Secretaria de Fazenda Federal - DARF.000679"/>
  </r>
  <r>
    <s v="Jardins"/>
    <x v="170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2.09.02.04 - Recolhimento de PIS/Cofins/CSLL - Terceiros"/>
    <n v="930"/>
    <x v="170"/>
    <s v="CP"/>
    <s v="Pagamento Secretaria de Fazenda Federal"/>
    <s v="Pagamento"/>
    <s v="Secretaria de Fazenda Federal"/>
    <s v="DARF.002235"/>
    <n v="-930"/>
    <n v="0"/>
    <n v="11351.38"/>
    <s v="Secretaria de Fazenda Federal"/>
    <n v="-930"/>
    <n v="930"/>
    <n v="0"/>
    <x v="19"/>
    <x v="0"/>
    <x v="0"/>
    <x v="1"/>
    <s v="2.09.02.04 - Recolhimento de PIS/Cofins/CSLL - Terceiros"/>
    <x v="0"/>
    <x v="3"/>
    <x v="3"/>
    <s v="Secretaria de Fazenda Federal - DARF.002235"/>
  </r>
  <r>
    <s v="Jardins"/>
    <x v="170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2.09.02.02 - Recolhimento de INSS - Terceiros"/>
    <n v="838.39"/>
    <x v="170"/>
    <s v="CP"/>
    <s v="Pagamento INSS RETIDO DE TERCEIROS"/>
    <s v="Pagamento"/>
    <s v="INSS RETIDO DE TERCEIROS"/>
    <s v="DARF.000390"/>
    <n v="-838.39"/>
    <n v="0"/>
    <n v="10512.99"/>
    <s v="INSS RETIDO DE TERCEIROS"/>
    <n v="-838.39"/>
    <n v="838.39"/>
    <n v="0"/>
    <x v="19"/>
    <x v="0"/>
    <x v="0"/>
    <x v="1"/>
    <s v="2.09.02.02 - Recolhimento de INSS - Terceiros"/>
    <x v="0"/>
    <x v="3"/>
    <x v="3"/>
    <s v="INSS RETIDO DE TERCEIROS - DARF.000390"/>
  </r>
  <r>
    <s v="Jardins"/>
    <x v="170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2.09.02.02 - Recolhimento de INSS - Terceiros"/>
    <n v="4913.53"/>
    <x v="170"/>
    <s v="CP"/>
    <s v="Pagamento Instituto Nacional de Seguridade Social"/>
    <s v="Pagamento"/>
    <s v="Instituto Nacional de Seguridade Social"/>
    <s v="GPS.001297"/>
    <n v="-4913.53"/>
    <n v="0"/>
    <n v="5599.46"/>
    <s v="Instituto Nacional de Seguridade Social"/>
    <n v="-4913.53"/>
    <n v="4913.53"/>
    <n v="0"/>
    <x v="19"/>
    <x v="0"/>
    <x v="0"/>
    <x v="1"/>
    <s v="2.09.02.02 - Recolhimento de INSS - Terceiros"/>
    <x v="0"/>
    <x v="3"/>
    <x v="3"/>
    <s v="Instituto Nacional de Seguridade Social - GPS.001297"/>
  </r>
  <r>
    <s v="Jardins"/>
    <x v="170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2.14.02.04 - Operação / Manutenção"/>
    <n v="52.45"/>
    <x v="170"/>
    <s v="CP"/>
    <s v="Pagamento CLARO S/A."/>
    <s v="Pagamento"/>
    <s v="CLARO S/A."/>
    <s v="FAT.0824 jd"/>
    <n v="-52.45"/>
    <n v="0"/>
    <n v="5547.01"/>
    <s v="CLARO S/A."/>
    <n v="-52.45"/>
    <n v="52.45"/>
    <n v="0"/>
    <x v="19"/>
    <x v="0"/>
    <x v="0"/>
    <x v="1"/>
    <s v="2.14.02.04 - Operação / Manutenção"/>
    <x v="0"/>
    <x v="6"/>
    <x v="0"/>
    <s v="CLARO S/A. - FAT.0824 jd"/>
  </r>
  <r>
    <s v="Jardins"/>
    <x v="170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2.09.02.01 - Recolhimento de IRRF - Terceiros"/>
    <n v="195"/>
    <x v="170"/>
    <s v="CP"/>
    <s v="Pagamento Secretaria de Fazenda Federal"/>
    <s v="Pagamento"/>
    <s v="Secretaria de Fazenda Federal"/>
    <s v="DARF.001661"/>
    <n v="-195"/>
    <n v="0"/>
    <n v="5352.01"/>
    <s v="Secretaria de Fazenda Federal"/>
    <n v="-195"/>
    <n v="195"/>
    <n v="0"/>
    <x v="19"/>
    <x v="0"/>
    <x v="0"/>
    <x v="1"/>
    <s v="2.09.02.01 - Recolhimento de IRRF - Terceiros"/>
    <x v="0"/>
    <x v="3"/>
    <x v="3"/>
    <s v="Secretaria de Fazenda Federal - DARF.001661"/>
  </r>
  <r>
    <s v="Jardins"/>
    <x v="170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2.09.02.04 - Recolhimento de PIS/Cofins/CSLL - Terceiros"/>
    <n v="604.5"/>
    <x v="170"/>
    <s v="CP"/>
    <s v="Pagamento Secretaria de Fazenda Federal"/>
    <s v="Pagamento"/>
    <s v="Secretaria de Fazenda Federal"/>
    <s v="DARF.001661"/>
    <n v="-604.5"/>
    <n v="0"/>
    <n v="4747.51"/>
    <s v="Secretaria de Fazenda Federal"/>
    <n v="-604.5"/>
    <n v="604.5"/>
    <n v="0"/>
    <x v="19"/>
    <x v="0"/>
    <x v="0"/>
    <x v="1"/>
    <s v="2.09.02.04 - Recolhimento de PIS/Cofins/CSLL - Terceiros"/>
    <x v="0"/>
    <x v="3"/>
    <x v="3"/>
    <s v="Secretaria de Fazenda Federal - DARF.001661"/>
  </r>
  <r>
    <s v="Jardins"/>
    <x v="170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2.14.02.04 - Operação / Manutenção"/>
    <n v="149.99"/>
    <x v="170"/>
    <s v="CP"/>
    <s v="Pagamento TELEFONICA BRASIL S/A."/>
    <s v="Pagamento"/>
    <s v="TELEFONICA BRASIL S/A."/>
    <s v="FAT.18837084850"/>
    <n v="-149.99"/>
    <n v="0"/>
    <n v="4597.5200000000004"/>
    <s v="TELEFONICA BRASIL S/A."/>
    <n v="-149.99"/>
    <n v="149.99"/>
    <n v="0"/>
    <x v="19"/>
    <x v="0"/>
    <x v="0"/>
    <x v="1"/>
    <s v="2.14.02.04 - Operação / Manutenção"/>
    <x v="0"/>
    <x v="6"/>
    <x v="0"/>
    <s v="TELEFONICA BRASIL S/A. - FAT.18837084850"/>
  </r>
  <r>
    <s v="Jardins"/>
    <x v="170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1.03.01.01 - Receita de Aplicações Financeiras"/>
    <n v="6.89"/>
    <x v="170"/>
    <s v="CX"/>
    <s v="Rendimento de aplicação RENTAB.INVEST FACILCRED*"/>
    <s v="Rendimento de aplicação"/>
    <s v="RENTAB.INVEST FACILCRED*"/>
    <s v="REAP.N1041F"/>
    <n v="0"/>
    <n v="6.89"/>
    <n v="4604.41"/>
    <s v="RENTAB.INVEST FACILCRED*"/>
    <n v="6.89"/>
    <n v="6.89"/>
    <n v="0"/>
    <x v="19"/>
    <x v="0"/>
    <x v="0"/>
    <x v="1"/>
    <s v="1.03.01.01 - Receita de Aplicações Financeiras"/>
    <x v="0"/>
    <x v="14"/>
    <x v="8"/>
    <s v="RENTAB.INVEST FACILCRED* - REAP.N1041F"/>
  </r>
  <r>
    <s v="Jardins"/>
    <x v="171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1.03.01.01 - Receita de Aplicações Financeiras"/>
    <n v="1"/>
    <x v="171"/>
    <s v="BC"/>
    <s v="Recebimento PIX QR CODE ESTATIC REM: CRISTINA PACHECO RIBE 25/09 (teste pix empreendimento)_x000a_"/>
    <s v="Recebimento"/>
    <s v="PIX QR CODE ESTATIC REM: CRISTINA PACHECO RIBE 25/09 (teste pix empreendimento)_x000a_"/>
    <s v="RNI.2509"/>
    <n v="0"/>
    <n v="1"/>
    <n v="4605.41"/>
    <s v="PIX QR CODE ESTATIC REM: CRISTINA PACHECO RIBE 25/09 (teste pix empreendimento)_x000a_"/>
    <n v="1"/>
    <n v="1"/>
    <n v="0"/>
    <x v="19"/>
    <x v="0"/>
    <x v="0"/>
    <x v="1"/>
    <s v="1.03.01.01 - Receita de Aplicações Financeiras"/>
    <x v="0"/>
    <x v="14"/>
    <x v="8"/>
    <s v="PIX QR CODE ESTATIC REM: CRISTINA PACHECO RIBE 25/09 (teste pix empreendimento)_x000a_ - RNI.2509"/>
  </r>
  <r>
    <s v="Jardins"/>
    <x v="172"/>
    <s v="Bradesco"/>
    <x v="1"/>
    <s v="sim"/>
    <s v="2 - SPE's"/>
    <s v="01/09/2024 até 30/09/2024"/>
    <s v="16 - NETCORP JARDINS INCORPORACAO E EMPREENDIMENTO IMOBILIARIO SPE LTDA"/>
    <s v="6222-7 - NETCORP JARDINS"/>
    <n v="78941.55"/>
    <s v="16 - JOYA JARDINS"/>
    <s v="1.01.01.01 - Receita de Venda de Unidades Imobiliárias"/>
    <n v="50000"/>
    <x v="172"/>
    <s v="CR"/>
    <s v="Recebimento GIANLUCA PERINO"/>
    <s v="Recebimento"/>
    <s v="GIANLUCA PERINO"/>
    <s v="CT.J-2101"/>
    <n v="0"/>
    <n v="50000"/>
    <n v="54605.41"/>
    <s v="GIANLUCA PERINO"/>
    <n v="50000"/>
    <n v="50000"/>
    <n v="0"/>
    <x v="19"/>
    <x v="1"/>
    <x v="0"/>
    <x v="1"/>
    <s v="1.01.01.01 - Receita de Venda de Unidades Imobiliárias"/>
    <x v="0"/>
    <x v="29"/>
    <x v="19"/>
    <s v="GIANLUCA PERINO - CT.J-2101"/>
  </r>
  <r>
    <s v="Jardins"/>
    <x v="173"/>
    <s v="Bradesco"/>
    <x v="1"/>
    <s v="sim"/>
    <s v="2 - SPE's"/>
    <s v="01/09/2024 até 30/09/2024"/>
    <s v="16 - NETCORP JARDINS INCORPORACAO E EMPREENDIMENTO IMOBILIARIO SPE LTDA"/>
    <s v="6222-7 - NETCORP JARDINS"/>
    <n v="78941.55"/>
    <s v="16 - JOYA JARDINS"/>
    <s v="1.01.01.01 - Receita de Venda de Unidades Imobiliárias"/>
    <n v="50000"/>
    <x v="173"/>
    <s v="CR"/>
    <s v="Recebimento GIANLUCA PERINO"/>
    <s v="Recebimento"/>
    <s v="GIANLUCA PERINO"/>
    <s v="CT.J-2101"/>
    <n v="0"/>
    <n v="50000"/>
    <n v="104605.41"/>
    <s v="GIANLUCA PERINO"/>
    <n v="50000"/>
    <n v="50000"/>
    <n v="0"/>
    <x v="19"/>
    <x v="2"/>
    <x v="0"/>
    <x v="1"/>
    <s v="1.01.01.01 - Receita de Venda de Unidades Imobiliárias"/>
    <x v="0"/>
    <x v="29"/>
    <x v="19"/>
    <s v="GIANLUCA PERINO - CT.J-2101"/>
  </r>
  <r>
    <s v="Jardins"/>
    <x v="173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2.20.01.07 - Tarifas Bancarias"/>
    <n v="0.9"/>
    <x v="173"/>
    <s v="CX"/>
    <s v="Pagamento TARIFA BANCARIA LIQUIDACAO QRCODE PIX"/>
    <s v="Pagamento"/>
    <s v="TARIFA BANCARIA LIQUIDACAO QRCODE PIX"/>
    <s v="TAR.N106DB"/>
    <n v="-0.9"/>
    <n v="0"/>
    <n v="104604.51"/>
    <s v="TARIFA BANCARIA LIQUIDACAO QRCODE PIX"/>
    <n v="-0.9"/>
    <n v="0.9"/>
    <n v="0"/>
    <x v="19"/>
    <x v="0"/>
    <x v="0"/>
    <x v="1"/>
    <s v="2.20.01.07 - Tarifas Bancarias"/>
    <x v="0"/>
    <x v="8"/>
    <x v="2"/>
    <s v="TARIFA BANCARIA LIQUIDACAO QRCODE PIX - TAR.N106DB"/>
  </r>
  <r>
    <s v="Jardins"/>
    <x v="174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2.01.01.11 - IPTU Novos Terrenos"/>
    <n v="2858.99"/>
    <x v="174"/>
    <s v="CP"/>
    <s v="Pagamento PREFEITURA DA CIDADE DE SÃO PAULO - DAMSP"/>
    <s v="Pagamento"/>
    <s v="PREFEITURA DA CIDADE DE SÃO PAULO - DAMSP"/>
    <s v="DAM.ITU 1478"/>
    <n v="-2858.99"/>
    <n v="0"/>
    <n v="101745.52"/>
    <s v="PREFEITURA DA CIDADE DE SÃO PAULO - DAMSP"/>
    <n v="-2858.99"/>
    <n v="2858.99"/>
    <n v="0"/>
    <x v="19"/>
    <x v="0"/>
    <x v="0"/>
    <x v="1"/>
    <s v="2.01.01.11 - IPTU Novos Terrenos"/>
    <x v="0"/>
    <x v="13"/>
    <x v="4"/>
    <s v="PREFEITURA DA CIDADE DE SÃO PAULO - DAMSP - DAM.ITU 1478"/>
  </r>
  <r>
    <s v="Jardins"/>
    <x v="174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2.13.01.07 - Arquitetura"/>
    <n v="70000"/>
    <x v="174"/>
    <s v="CP"/>
    <s v="Pagamento JBA / JONAS BIRGER ARQUITETURA S/S"/>
    <s v="Pagamento"/>
    <s v="JBA / JONAS BIRGER ARQUITETURA S/S"/>
    <s v="NFSE.002283"/>
    <n v="-70000"/>
    <n v="0"/>
    <n v="31745.52"/>
    <s v="JBA / JONAS BIRGER ARQUITETURA S/S"/>
    <n v="-70000"/>
    <n v="70000"/>
    <n v="0"/>
    <x v="19"/>
    <x v="0"/>
    <x v="0"/>
    <x v="1"/>
    <s v="2.13.01.07 - Arquitetura"/>
    <x v="0"/>
    <x v="10"/>
    <x v="1"/>
    <s v="JBA / JONAS BIRGER ARQUITETURA S/S - NFSE.002283"/>
  </r>
  <r>
    <s v="Jardins"/>
    <x v="174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2.09.01.01 - (-) Retenção de IR - Terceiros"/>
    <n v="1050"/>
    <x v="174"/>
    <s v="CP"/>
    <s v="Retenção impostos IR 1708 / JBA / JONAS BIRGER ARQUITETURA S/S"/>
    <s v="Retenção impostos"/>
    <s v="IR 1708 / JBA / JONAS BIRGER ARQUITETURA S/S"/>
    <s v="NFSE.002283"/>
    <n v="0"/>
    <n v="1050"/>
    <n v="32795.519999999997"/>
    <s v="JBA / JONAS BIRGER ARQUITETURA S/S"/>
    <n v="1050"/>
    <n v="1050"/>
    <n v="0"/>
    <x v="19"/>
    <x v="0"/>
    <x v="0"/>
    <x v="1"/>
    <s v="2.09.01.01 - (-) Retenção de IR - Terceiros"/>
    <x v="0"/>
    <x v="10"/>
    <x v="1"/>
    <s v="JBA / JONAS BIRGER ARQUITETURA S/S - NFSE.002283"/>
  </r>
  <r>
    <s v="Jardins"/>
    <x v="174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2.09.01.04 - (-) Retenção de PIS/Cofins/CSLL - Terceiros"/>
    <n v="3255"/>
    <x v="174"/>
    <s v="CP"/>
    <s v="Retenção impostos CSRF / JBA / JONAS BIRGER ARQUITETURA S/S"/>
    <s v="Retenção impostos"/>
    <s v="CSRF / JBA / JONAS BIRGER ARQUITETURA S/S"/>
    <s v="NFSE.002283"/>
    <n v="0"/>
    <n v="3255"/>
    <n v="36050.519999999997"/>
    <s v="JBA / JONAS BIRGER ARQUITETURA S/S"/>
    <n v="3255"/>
    <n v="3255"/>
    <n v="0"/>
    <x v="19"/>
    <x v="0"/>
    <x v="0"/>
    <x v="1"/>
    <s v="2.09.01.04 - (-) Retenção de PIS/Cofins/CSLL - Terceiros"/>
    <x v="0"/>
    <x v="10"/>
    <x v="1"/>
    <s v="JBA / JONAS BIRGER ARQUITETURA S/S - NFSE.002283"/>
  </r>
  <r>
    <s v="Jardins"/>
    <x v="174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2.14.02.10 - Decoracao Decorados"/>
    <n v="9707"/>
    <x v="174"/>
    <s v="CP"/>
    <s v="Pagamento WG DESIGN COMERCIO DE MOVEIS LTDA"/>
    <s v="Pagamento"/>
    <s v="WG DESIGN COMERCIO DE MOVEIS LTDA"/>
    <s v="NF.000063"/>
    <n v="-9707"/>
    <n v="0"/>
    <n v="26343.52"/>
    <s v="WG DESIGN COMERCIO DE MOVEIS LTDA"/>
    <n v="-9707"/>
    <n v="9707"/>
    <n v="0"/>
    <x v="19"/>
    <x v="0"/>
    <x v="0"/>
    <x v="1"/>
    <s v="2.14.02.10 - Decoracao Decorados"/>
    <x v="0"/>
    <x v="20"/>
    <x v="6"/>
    <s v="WG DESIGN COMERCIO DE MOVEIS LTDA - NF.000063"/>
  </r>
  <r>
    <s v="Jardins"/>
    <x v="174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2.14.02.10 - Decoracao Decorados"/>
    <n v="11680"/>
    <x v="174"/>
    <s v="CP"/>
    <s v="Pagamento WG DESIGN COMERCIO DE MOVEIS LTDA"/>
    <s v="Pagamento"/>
    <s v="WG DESIGN COMERCIO DE MOVEIS LTDA"/>
    <s v="NF.000064"/>
    <n v="-11680"/>
    <n v="0"/>
    <n v="14663.52"/>
    <s v="WG DESIGN COMERCIO DE MOVEIS LTDA"/>
    <n v="-11680"/>
    <n v="11680"/>
    <n v="0"/>
    <x v="19"/>
    <x v="0"/>
    <x v="0"/>
    <x v="1"/>
    <s v="2.14.02.10 - Decoracao Decorados"/>
    <x v="0"/>
    <x v="20"/>
    <x v="6"/>
    <s v="WG DESIGN COMERCIO DE MOVEIS LTDA - NF.000064"/>
  </r>
  <r>
    <s v="Jardins"/>
    <x v="174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2.14.02.02 - Construção Stand"/>
    <n v="11520"/>
    <x v="174"/>
    <s v="CP"/>
    <s v="Pagamento G K V PORTAS AUTOMATICAS LTDA"/>
    <s v="Pagamento"/>
    <s v="G K V PORTAS AUTOMATICAS LTDA"/>
    <s v="NF.000280"/>
    <n v="-11520"/>
    <n v="0"/>
    <n v="3143.52"/>
    <s v="G K V PORTAS AUTOMATICAS LTDA"/>
    <n v="-11520"/>
    <n v="11520"/>
    <n v="0"/>
    <x v="19"/>
    <x v="0"/>
    <x v="0"/>
    <x v="1"/>
    <s v="2.14.02.02 - Construção Stand"/>
    <x v="0"/>
    <x v="20"/>
    <x v="6"/>
    <s v="G K V PORTAS AUTOMATICAS LTDA - NF.000280"/>
  </r>
  <r>
    <s v="Jardins"/>
    <x v="174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1.03.01.01 - Receita de Aplicações Financeiras"/>
    <n v="1.83"/>
    <x v="174"/>
    <s v="BC"/>
    <s v="Rendimento de aplicação"/>
    <s v="Rendimento de aplicação"/>
    <s v=""/>
    <s v="REAP.3009"/>
    <n v="0"/>
    <n v="1.83"/>
    <n v="3145.35"/>
    <s v=""/>
    <n v="1.83"/>
    <n v="1.83"/>
    <n v="0"/>
    <x v="19"/>
    <x v="0"/>
    <x v="0"/>
    <x v="1"/>
    <s v="1.03.01.01 - Receita de Aplicações Financeiras"/>
    <x v="0"/>
    <x v="14"/>
    <x v="8"/>
    <s v=" - REAP.3009"/>
  </r>
  <r>
    <s v="Jardins"/>
    <x v="174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1.03.01.01 - Receita de Aplicações Financeiras"/>
    <n v="0.22"/>
    <x v="174"/>
    <s v="BC"/>
    <s v="Rendimento de aplicação"/>
    <s v="Rendimento de aplicação"/>
    <s v=""/>
    <s v="REAP.3009"/>
    <n v="0"/>
    <n v="0.22"/>
    <n v="3145.57"/>
    <s v=""/>
    <n v="0.22"/>
    <n v="0.22"/>
    <n v="0"/>
    <x v="19"/>
    <x v="0"/>
    <x v="0"/>
    <x v="1"/>
    <s v="1.03.01.01 - Receita de Aplicações Financeiras"/>
    <x v="0"/>
    <x v="14"/>
    <x v="8"/>
    <s v=" - REAP.3009"/>
  </r>
  <r>
    <s v="Jardins"/>
    <x v="174"/>
    <s v="Bradesco"/>
    <x v="1"/>
    <s v="sim"/>
    <s v="2 - SPE's"/>
    <s v="01/09/2024 até 30/09/2024"/>
    <s v="16 - NETCORP JARDINS INCORPORACAO E EMPREENDIMENTO IMOBILIARIO SPE LTDA"/>
    <s v="6222-7 - NETCORP JARDINS"/>
    <n v="78941.55"/>
    <s v="1602 - JARDINS INCORPORACAO"/>
    <s v="1.03.01.01 - Receita de Aplicações Financeiras"/>
    <n v="0.05"/>
    <x v="174"/>
    <s v="BC"/>
    <s v="Rendimento de aplicação"/>
    <s v="Rendimento de aplicação"/>
    <s v=""/>
    <s v="REAP.3009"/>
    <n v="0"/>
    <n v="0.05"/>
    <n v="3145.62"/>
    <s v=""/>
    <n v="0.05"/>
    <n v="0.05"/>
    <n v="0"/>
    <x v="19"/>
    <x v="0"/>
    <x v="0"/>
    <x v="1"/>
    <s v="1.03.01.01 - Receita de Aplicações Financeiras"/>
    <x v="0"/>
    <x v="14"/>
    <x v="8"/>
    <s v=" - REAP.3009"/>
  </r>
  <r>
    <s v="Jardins"/>
    <x v="174"/>
    <s v="Bradesco"/>
    <x v="1"/>
    <s v="sim"/>
    <s v="2 - SPE's"/>
    <s v="01/09/2024 até 30/09/2024"/>
    <s v="16 - NETCORP JARDINS INCORPORACAO E EMPREENDIMENTO IMOBILIARIO SPE LTDA"/>
    <s v="6222-7 - NETCORP JARDINS"/>
    <n v="78941.55"/>
    <s v="16 - JOYA JARDINS"/>
    <s v="1.01.01.01 - Receita de Venda de Unidades Imobiliárias"/>
    <n v="12500"/>
    <x v="174"/>
    <s v="CR"/>
    <s v="Recebimento GIANLUCA PERINO"/>
    <s v="Recebimento"/>
    <s v="GIANLUCA PERINO"/>
    <s v="CT.J-2101"/>
    <n v="0"/>
    <n v="12500"/>
    <n v="15645.62"/>
    <s v="GIANLUCA PERINO"/>
    <n v="12500"/>
    <n v="12500"/>
    <n v="0"/>
    <x v="19"/>
    <x v="3"/>
    <x v="0"/>
    <x v="1"/>
    <s v="1.01.01.01 - Receita de Venda de Unidades Imobiliárias"/>
    <x v="0"/>
    <x v="29"/>
    <x v="19"/>
    <s v="GIANLUCA PERINO - CT.J-2101"/>
  </r>
  <r>
    <s v="Jardins"/>
    <x v="164"/>
    <s v="Itaú Centralizadora"/>
    <x v="2"/>
    <s v="não"/>
    <s v="2 - SPE's"/>
    <s v="-"/>
    <s v="Extrato Bancário"/>
    <s v="18593-7 - Centralizadora"/>
    <m/>
    <s v="-"/>
    <s v="-"/>
    <m/>
    <x v="164"/>
    <s v="-"/>
    <s v="TAR MANUT CONTA    08/24"/>
    <m/>
    <s v="TAR MANUT CONTA    08/24"/>
    <m/>
    <n v="-73"/>
    <m/>
    <n v="0"/>
    <s v="TAR MANUT CONTA    08/24"/>
    <n v="-73"/>
    <n v="73"/>
    <n v="0"/>
    <x v="19"/>
    <x v="0"/>
    <x v="0"/>
    <x v="1"/>
    <s v="-"/>
    <x v="0"/>
    <x v="8"/>
    <x v="2"/>
    <s v="TAR MANUT CONTA    08/24 - "/>
  </r>
  <r>
    <s v="Jardins"/>
    <x v="175"/>
    <s v="Itaú Centralizadora"/>
    <x v="2"/>
    <s v="não"/>
    <s v="2 - SPE's"/>
    <s v="-"/>
    <s v="Extrato Bancário"/>
    <s v="18593-7 - Centralizadora"/>
    <m/>
    <s v="-"/>
    <s v="-"/>
    <m/>
    <x v="175"/>
    <s v="-"/>
    <s v="TAR C/C SISPAG"/>
    <m/>
    <s v="TAR C/C SISPAG"/>
    <m/>
    <n v="-0.9"/>
    <m/>
    <n v="0"/>
    <s v="TAR C/C SISPAG"/>
    <n v="-0.9"/>
    <n v="0.9"/>
    <n v="0"/>
    <x v="19"/>
    <x v="0"/>
    <x v="0"/>
    <x v="1"/>
    <s v="-"/>
    <x v="0"/>
    <x v="8"/>
    <x v="2"/>
    <s v="TAR C/C SISPAG - "/>
  </r>
  <r>
    <s v="Jardins"/>
    <x v="175"/>
    <s v="Itaú Centralizadora"/>
    <x v="2"/>
    <s v="não"/>
    <s v="2 - SPE's"/>
    <s v="-"/>
    <s v="Extrato Bancário"/>
    <s v="18593-7 - Centralizadora"/>
    <m/>
    <s v="-"/>
    <s v="-"/>
    <m/>
    <x v="175"/>
    <s v="-"/>
    <s v="RESGATE CDB"/>
    <m/>
    <s v="RESGATE CDB"/>
    <m/>
    <m/>
    <n v="7633.71"/>
    <n v="0"/>
    <s v="RESGATE CDB"/>
    <n v="7633.71"/>
    <n v="7633.71"/>
    <n v="0"/>
    <x v="19"/>
    <x v="0"/>
    <x v="0"/>
    <x v="1"/>
    <s v="-"/>
    <x v="0"/>
    <x v="15"/>
    <x v="9"/>
    <s v="RESGATE CDB - "/>
  </r>
  <r>
    <s v="Jardins"/>
    <x v="175"/>
    <s v="Itaú Centralizadora"/>
    <x v="2"/>
    <s v="não"/>
    <s v="2 - SPE's"/>
    <s v="-"/>
    <s v="Extrato Bancário"/>
    <s v="18593-7 - Centralizadora"/>
    <m/>
    <s v="-"/>
    <s v="-"/>
    <m/>
    <x v="175"/>
    <s v="-"/>
    <s v="SISPAG TRANSF TITULARID"/>
    <m/>
    <s v="SISPAG TRANSF TITULARID"/>
    <m/>
    <n v="-5371.13"/>
    <m/>
    <n v="0"/>
    <s v="SISPAG TRANSF TITULARID"/>
    <n v="-5371.13"/>
    <n v="5371.13"/>
    <n v="0"/>
    <x v="19"/>
    <x v="0"/>
    <x v="0"/>
    <x v="1"/>
    <s v="-"/>
    <x v="0"/>
    <x v="18"/>
    <x v="11"/>
    <s v="SISPAG TRANSF TITULARID - "/>
  </r>
  <r>
    <s v="Jardins"/>
    <x v="176"/>
    <s v="Itaú Centralizadora"/>
    <x v="2"/>
    <s v="não"/>
    <s v="2 - SPE's"/>
    <s v="-"/>
    <s v="Extrato Bancário"/>
    <s v="18593-7 - Centralizadora"/>
    <m/>
    <s v="-"/>
    <s v="-"/>
    <m/>
    <x v="176"/>
    <s v="-"/>
    <s v="SISPAG FORNECEDORES TED"/>
    <m/>
    <s v="SISPAG FORNECEDORES TED"/>
    <m/>
    <n v="-500"/>
    <m/>
    <n v="0"/>
    <s v="SISPAG FORNECEDORES TED"/>
    <n v="-500"/>
    <n v="500"/>
    <n v="0"/>
    <x v="19"/>
    <x v="0"/>
    <x v="0"/>
    <x v="1"/>
    <s v="-"/>
    <x v="0"/>
    <x v="18"/>
    <x v="11"/>
    <s v="SISPAG FORNECEDORES TED - "/>
  </r>
  <r>
    <s v="Jardins"/>
    <x v="176"/>
    <s v="Itaú Centralizadora"/>
    <x v="2"/>
    <s v="não"/>
    <s v="2 - SPE's"/>
    <s v="-"/>
    <s v="Extrato Bancário"/>
    <s v="18593-7 - Centralizadora"/>
    <m/>
    <s v="-"/>
    <s v="-"/>
    <m/>
    <x v="176"/>
    <s v="-"/>
    <s v="TAR SISPAG TIT OUTRO BCO"/>
    <m/>
    <s v="TAR SISPAG TIT OUTRO BCO"/>
    <m/>
    <n v="-1.4"/>
    <m/>
    <n v="0"/>
    <s v="TAR SISPAG TIT OUTRO BCO"/>
    <n v="-1.4"/>
    <n v="1.4"/>
    <n v="0"/>
    <x v="19"/>
    <x v="0"/>
    <x v="0"/>
    <x v="1"/>
    <s v="-"/>
    <x v="0"/>
    <x v="8"/>
    <x v="2"/>
    <s v="TAR SISPAG TIT OUTRO BCO - "/>
  </r>
  <r>
    <s v="Jardins"/>
    <x v="176"/>
    <s v="Itaú Centralizadora"/>
    <x v="2"/>
    <s v="não"/>
    <s v="2 - SPE's"/>
    <s v="-"/>
    <s v="Extrato Bancário"/>
    <s v="18593-7 - Centralizadora"/>
    <m/>
    <s v="-"/>
    <s v="-"/>
    <m/>
    <x v="176"/>
    <s v="-"/>
    <s v="TAR TED SISPAG"/>
    <m/>
    <s v="TAR TED SISPAG"/>
    <m/>
    <n v="-2"/>
    <m/>
    <n v="0"/>
    <s v="TAR TED SISPAG"/>
    <n v="-2"/>
    <n v="2"/>
    <n v="0"/>
    <x v="19"/>
    <x v="0"/>
    <x v="0"/>
    <x v="1"/>
    <s v="-"/>
    <x v="0"/>
    <x v="8"/>
    <x v="2"/>
    <s v="TAR TED SISPAG - "/>
  </r>
  <r>
    <s v="Jardins"/>
    <x v="176"/>
    <s v="Itaú Centralizadora"/>
    <x v="2"/>
    <s v="não"/>
    <s v="2 - SPE's"/>
    <s v="-"/>
    <s v="Extrato Bancário"/>
    <s v="18593-7 - Centralizadora"/>
    <m/>
    <s v="-"/>
    <s v="-"/>
    <m/>
    <x v="176"/>
    <s v="-"/>
    <s v="REND PAGO APLIC AUT MAIS"/>
    <m/>
    <s v="REND PAGO APLIC AUT MAIS"/>
    <m/>
    <m/>
    <n v="0.25"/>
    <n v="0"/>
    <s v="REND PAGO APLIC AUT MAIS"/>
    <n v="0.25"/>
    <n v="0.25"/>
    <n v="0"/>
    <x v="19"/>
    <x v="0"/>
    <x v="0"/>
    <x v="1"/>
    <s v="-"/>
    <x v="0"/>
    <x v="14"/>
    <x v="8"/>
    <s v="REND PAGO APLIC AUT MAIS - "/>
  </r>
  <r>
    <s v="Jardins"/>
    <x v="176"/>
    <s v="Itaú Centralizadora"/>
    <x v="2"/>
    <s v="não"/>
    <s v="2 - SPE's"/>
    <s v="-"/>
    <s v="Extrato Bancário"/>
    <s v="18593-7 - Centralizadora"/>
    <m/>
    <s v="-"/>
    <s v="-"/>
    <m/>
    <x v="176"/>
    <s v="-"/>
    <s v="SISPAG FORNECEDORES"/>
    <m/>
    <s v="SISPAG FORNECEDORES"/>
    <m/>
    <n v="-1689.3"/>
    <m/>
    <n v="0"/>
    <s v="SISPAG FORNECEDORES"/>
    <n v="-1689.3"/>
    <n v="1689.3"/>
    <n v="0"/>
    <x v="19"/>
    <x v="0"/>
    <x v="0"/>
    <x v="1"/>
    <s v="-"/>
    <x v="0"/>
    <x v="18"/>
    <x v="11"/>
    <s v="SISPAG FORNECEDORES - "/>
  </r>
  <r>
    <s v="Jardins"/>
    <x v="172"/>
    <s v="Itaú Centralizadora"/>
    <x v="2"/>
    <s v="não"/>
    <s v="2 - SPE's"/>
    <s v="-"/>
    <s v="Extrato Bancário"/>
    <s v="18593-7 - Centralizadora"/>
    <m/>
    <s v="-"/>
    <s v="-"/>
    <m/>
    <x v="172"/>
    <s v="-"/>
    <s v="FT  CERTIF RECEB IMOB"/>
    <m/>
    <s v="FT  CERTIF RECEB IMOB"/>
    <m/>
    <n v="-536749.51"/>
    <m/>
    <n v="0"/>
    <s v="FT  CERTIF RECEB IMOB"/>
    <n v="-536749.51"/>
    <n v="536749.51"/>
    <n v="0"/>
    <x v="19"/>
    <x v="0"/>
    <x v="0"/>
    <x v="1"/>
    <s v="-"/>
    <x v="0"/>
    <x v="24"/>
    <x v="14"/>
    <s v="FT  CERTIF RECEB IMOB - "/>
  </r>
  <r>
    <s v="Jardins"/>
    <x v="172"/>
    <s v="Itaú Centralizadora"/>
    <x v="2"/>
    <s v="não"/>
    <s v="2 - SPE's"/>
    <s v="-"/>
    <s v="Extrato Bancário"/>
    <s v="18593-7 - Centralizadora"/>
    <m/>
    <s v="-"/>
    <s v="-"/>
    <m/>
    <x v="172"/>
    <s v="-"/>
    <s v="RESGATE CDB"/>
    <m/>
    <s v="RESGATE CDB"/>
    <m/>
    <m/>
    <n v="536750.39"/>
    <n v="0"/>
    <s v="RESGATE CDB"/>
    <n v="536750.39"/>
    <n v="536750.39"/>
    <n v="0"/>
    <x v="19"/>
    <x v="0"/>
    <x v="0"/>
    <x v="1"/>
    <s v="-"/>
    <x v="0"/>
    <x v="15"/>
    <x v="9"/>
    <s v="RESGATE CDB - "/>
  </r>
  <r>
    <s v="Jardins"/>
    <x v="173"/>
    <s v="Itaú Centralizadora"/>
    <x v="2"/>
    <s v="não"/>
    <s v="2 - SPE's"/>
    <s v="-"/>
    <s v="Extrato Bancário"/>
    <s v="18593-7 - Centralizadora"/>
    <m/>
    <s v="-"/>
    <s v="-"/>
    <m/>
    <x v="173"/>
    <s v="-"/>
    <s v="FT  CERTIF RECEB IMOB"/>
    <m/>
    <s v="FT  CERTIF RECEB IMOB"/>
    <m/>
    <m/>
    <n v="1.08"/>
    <n v="0"/>
    <s v="FT  CERTIF RECEB IMOB"/>
    <n v="1.08"/>
    <n v="1.08"/>
    <n v="0"/>
    <x v="19"/>
    <x v="0"/>
    <x v="0"/>
    <x v="1"/>
    <s v="-"/>
    <x v="0"/>
    <x v="24"/>
    <x v="14"/>
    <s v="FT  CERTIF RECEB IMOB - "/>
  </r>
  <r>
    <s v="Jardins"/>
    <x v="164"/>
    <s v="Itaú"/>
    <x v="3"/>
    <s v="não"/>
    <s v="2 - SPE's"/>
    <s v="-"/>
    <s v="Extrato Bancário"/>
    <s v="51562-2 - CONSOLACAO ITAU"/>
    <m/>
    <s v="-"/>
    <s v="-"/>
    <m/>
    <x v="164"/>
    <s v="-"/>
    <s v="REND PAGO APLIC AUT MAIS"/>
    <m/>
    <s v="REND PAGO APLIC AUT MAIS"/>
    <m/>
    <m/>
    <n v="0.41"/>
    <m/>
    <s v="REND PAGO APLIC AUT MAIS"/>
    <n v="0.41"/>
    <n v="0.41"/>
    <n v="0"/>
    <x v="19"/>
    <x v="0"/>
    <x v="0"/>
    <x v="1"/>
    <s v="-"/>
    <x v="0"/>
    <x v="14"/>
    <x v="8"/>
    <s v="REND PAGO APLIC AUT MAIS - "/>
  </r>
  <r>
    <s v="Jardins"/>
    <x v="164"/>
    <s v="Itaú"/>
    <x v="3"/>
    <s v="não"/>
    <s v="2 - SPE's"/>
    <s v="-"/>
    <s v="Extrato Bancário"/>
    <s v="51562-2 - CONSOLACAO ITAU"/>
    <m/>
    <s v="-"/>
    <s v="-"/>
    <m/>
    <x v="164"/>
    <s v="-"/>
    <s v="TAR MANUT CONTA 08/24"/>
    <m/>
    <s v="TAR MANUT CONTA 08/24"/>
    <m/>
    <n v="-73"/>
    <m/>
    <m/>
    <s v="TAR MANUT CONTA 08/24"/>
    <n v="-73"/>
    <n v="73"/>
    <n v="0"/>
    <x v="19"/>
    <x v="0"/>
    <x v="0"/>
    <x v="1"/>
    <s v="-"/>
    <x v="0"/>
    <x v="8"/>
    <x v="2"/>
    <s v="TAR MANUT CONTA 08/24 - "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97">
  <r>
    <s v="Jardins"/>
    <x v="0"/>
    <s v="Holding"/>
    <x v="0"/>
    <s v="sim"/>
    <s v="2.02.03.04 - Assessoria e Consultoria Contábil"/>
    <d v="2023-01-26T00:00:00"/>
    <s v="CP"/>
    <s v="Adiantamento"/>
    <s v="NOVA PLANO - SUPORTE ADMINISTRATIVO LTDA"/>
    <s v="NFSE.005088"/>
    <s v="NOVA PLANO - SUPORTE ADMINISTRATIVO LTDA"/>
    <n v="-400"/>
    <n v="400"/>
    <x v="0"/>
    <m/>
    <m/>
    <s v="não"/>
    <s v="2.02.03.04 - Assessoria e Consultoria Contábil"/>
    <s v="Desp Adm - Assessorias"/>
    <s v="Desp Adm"/>
  </r>
  <r>
    <s v="Jardins"/>
    <x v="1"/>
    <s v="Holding"/>
    <x v="0"/>
    <s v="sim"/>
    <s v="2.06.02.07 - TFE- Taxa de Fiscalização de Estabelecimento"/>
    <d v="2023-01-31T00:00:00"/>
    <s v="CP"/>
    <s v="Adiantamento"/>
    <s v="PREFEITURA DE SAO PAULO - TFE"/>
    <s v="DAM.100010445305"/>
    <s v="PREFEITURA DE SAO PAULO - TFE"/>
    <n v="-195.38"/>
    <n v="195.38"/>
    <x v="0"/>
    <m/>
    <m/>
    <s v="não"/>
    <s v="2.06.02.07 - TFE- Taxa de Fiscalização de Estabelecimento"/>
    <s v="Incorporação - Desp Legais, Tributos, Emolumentos"/>
    <s v="Incorporação"/>
  </r>
  <r>
    <s v="Jardins"/>
    <x v="1"/>
    <s v="Holding"/>
    <x v="0"/>
    <s v="sim"/>
    <s v="2.05.01.07 - Multas, Juros e Correções por Atraso no Pagamento"/>
    <d v="2023-01-31T00:00:00"/>
    <s v="CP"/>
    <s v="Pagto juros"/>
    <s v="PREFEITURA DE SAO PAULO - TFE"/>
    <s v="DAM.100010445305"/>
    <s v="PREFEITURA DE SAO PAULO - TFE"/>
    <n v="-53.13"/>
    <n v="53.13"/>
    <x v="0"/>
    <m/>
    <m/>
    <s v="não"/>
    <s v="2.05.01.07 - Multas, Juros e Correções por Atraso no Pagamento"/>
    <s v="Desp Financeiras"/>
    <s v="Desp Financeiras"/>
  </r>
  <r>
    <s v="Jardins"/>
    <x v="1"/>
    <s v="Holding"/>
    <x v="0"/>
    <s v="sim"/>
    <s v="2.09.02.01 - Recolhimento de IRRF - Terceiros"/>
    <d v="2023-01-31T00:00:00"/>
    <s v="CP"/>
    <s v="Adiantamento"/>
    <s v="Secretaria de Fazenda Federal"/>
    <s v="DARF.1365"/>
    <s v="Secretaria de Fazenda Federal"/>
    <n v="-67.5"/>
    <n v="67.5"/>
    <x v="0"/>
    <m/>
    <m/>
    <s v="não"/>
    <s v="2.09.02.01 - Recolhimento de IRRF - Terceiros"/>
    <s v="Tributos"/>
    <s v="Tributos"/>
  </r>
  <r>
    <s v="Jardins"/>
    <x v="1"/>
    <s v="Holding"/>
    <x v="0"/>
    <s v="sim"/>
    <s v="2.05.01.07 - Multas, Juros e Correções por Atraso no Pagamento"/>
    <d v="2023-01-31T00:00:00"/>
    <s v="CP"/>
    <s v="Pagto juros"/>
    <s v="Secretaria de Fazenda Federal"/>
    <s v="DARF.1365"/>
    <s v="Secretaria de Fazenda Federal"/>
    <n v="-19.2"/>
    <n v="19.2"/>
    <x v="0"/>
    <m/>
    <m/>
    <s v="não"/>
    <s v="2.05.01.07 - Multas, Juros e Correções por Atraso no Pagamento"/>
    <s v="Desp Financeiras"/>
    <s v="Desp Financeiras"/>
  </r>
  <r>
    <s v="Jardins"/>
    <x v="1"/>
    <s v="Holding"/>
    <x v="0"/>
    <s v="sim"/>
    <s v="2.09.02.04 - Recolhimento de PIS/Cofins/CSLL - Terceiros"/>
    <d v="2023-01-31T00:00:00"/>
    <s v="CP"/>
    <s v="Adiantamento"/>
    <s v="Secretaria de Fazenda Federal"/>
    <s v="DARF.1365"/>
    <s v="Secretaria de Fazenda Federal"/>
    <n v="-209.25"/>
    <n v="209.25"/>
    <x v="0"/>
    <m/>
    <m/>
    <s v="não"/>
    <s v="2.09.02.04 - Recolhimento de PIS/Cofins/CSLL - Terceiros"/>
    <s v="Tributos"/>
    <s v="Tributos"/>
  </r>
  <r>
    <s v="Jardins"/>
    <x v="1"/>
    <s v="Holding"/>
    <x v="0"/>
    <s v="sim"/>
    <s v="2.05.01.07 - Multas, Juros e Correções por Atraso no Pagamento"/>
    <d v="2023-01-31T00:00:00"/>
    <s v="CP"/>
    <s v="Pagto juros"/>
    <s v="Secretaria de Fazenda Federal"/>
    <s v="DARF.1365"/>
    <s v="Secretaria de Fazenda Federal"/>
    <n v="-61.6"/>
    <n v="61.6"/>
    <x v="0"/>
    <m/>
    <m/>
    <s v="não"/>
    <s v="2.05.01.07 - Multas, Juros e Correções por Atraso no Pagamento"/>
    <s v="Desp Financeiras"/>
    <s v="Desp Financeiras"/>
  </r>
  <r>
    <s v="Jardins"/>
    <x v="1"/>
    <s v="Holding"/>
    <x v="0"/>
    <s v="sim"/>
    <s v="2.09.02.01 - Recolhimento de IRRF - Terceiros"/>
    <d v="2023-01-31T00:00:00"/>
    <s v="CP"/>
    <s v="Adiantamento"/>
    <s v="Secretaria de Fazenda Federal"/>
    <s v="DARF.1376"/>
    <s v="Secretaria de Fazenda Federal"/>
    <n v="-67.5"/>
    <n v="67.5"/>
    <x v="0"/>
    <m/>
    <m/>
    <s v="não"/>
    <s v="2.09.02.01 - Recolhimento de IRRF - Terceiros"/>
    <s v="Tributos"/>
    <s v="Tributos"/>
  </r>
  <r>
    <s v="Jardins"/>
    <x v="1"/>
    <s v="Holding"/>
    <x v="0"/>
    <s v="sim"/>
    <s v="2.05.01.07 - Multas, Juros e Correções por Atraso no Pagamento"/>
    <d v="2023-01-31T00:00:00"/>
    <s v="CP"/>
    <s v="Pagto juros"/>
    <s v="Secretaria de Fazenda Federal"/>
    <s v="DARF.1376"/>
    <s v="Secretaria de Fazenda Federal"/>
    <n v="-19.89"/>
    <n v="19.89"/>
    <x v="0"/>
    <m/>
    <m/>
    <s v="não"/>
    <s v="2.05.01.07 - Multas, Juros e Correções por Atraso no Pagamento"/>
    <s v="Desp Financeiras"/>
    <s v="Desp Financeiras"/>
  </r>
  <r>
    <s v="Jardins"/>
    <x v="1"/>
    <s v="Holding"/>
    <x v="0"/>
    <s v="sim"/>
    <s v="2.09.02.04 - Recolhimento de PIS/Cofins/CSLL - Terceiros"/>
    <d v="2023-01-31T00:00:00"/>
    <s v="CP"/>
    <s v="Adiantamento"/>
    <s v="Secretaria de Fazenda Federal"/>
    <s v="DARF.1376"/>
    <s v="Secretaria de Fazenda Federal"/>
    <n v="-209.25"/>
    <n v="209.25"/>
    <x v="0"/>
    <m/>
    <m/>
    <s v="não"/>
    <s v="2.09.02.04 - Recolhimento de PIS/Cofins/CSLL - Terceiros"/>
    <s v="Tributos"/>
    <s v="Tributos"/>
  </r>
  <r>
    <s v="Jardins"/>
    <x v="1"/>
    <s v="Holding"/>
    <x v="0"/>
    <s v="sim"/>
    <s v="2.05.01.07 - Multas, Juros e Correções por Atraso no Pagamento"/>
    <d v="2023-01-31T00:00:00"/>
    <s v="CP"/>
    <s v="Pagto juros"/>
    <s v="Secretaria de Fazenda Federal"/>
    <s v="DARF.1376"/>
    <s v="Secretaria de Fazenda Federal"/>
    <n v="-59.53"/>
    <n v="59.53"/>
    <x v="0"/>
    <m/>
    <m/>
    <s v="não"/>
    <s v="2.05.01.07 - Multas, Juros e Correções por Atraso no Pagamento"/>
    <s v="Desp Financeiras"/>
    <s v="Desp Financeiras"/>
  </r>
  <r>
    <s v="Jardins"/>
    <x v="2"/>
    <s v="Holding"/>
    <x v="0"/>
    <s v="sim"/>
    <s v="2.02.03.04 - Assessoria e Consultoria Contábil"/>
    <d v="2023-03-02T00:00:00"/>
    <s v="CP"/>
    <s v="Adiantamento"/>
    <s v="NOVA PLANO - SUPORTE ADMINISTRATIVO LTDA"/>
    <s v="NFSE.005166"/>
    <s v="NOVA PLANO - SUPORTE ADMINISTRATIVO LTDA"/>
    <n v="-400"/>
    <n v="400"/>
    <x v="1"/>
    <m/>
    <m/>
    <s v="não"/>
    <s v="2.02.03.04 - Assessoria e Consultoria Contábil"/>
    <s v="Desp Adm - Assessorias"/>
    <s v="Desp Adm"/>
  </r>
  <r>
    <s v="Jardins"/>
    <x v="3"/>
    <s v="Holding"/>
    <x v="0"/>
    <s v="sim"/>
    <s v="2.11.01.04 - Aluguel"/>
    <d v="2023-03-22T00:00:00"/>
    <s v="CP"/>
    <s v="Adiantamento"/>
    <s v="CLEYDE MALUF ALVES"/>
    <s v="CT.ALUGUEL 1"/>
    <s v="CLEYDE MALUF ALVES"/>
    <n v="-10000"/>
    <n v="10000"/>
    <x v="1"/>
    <m/>
    <m/>
    <s v="não"/>
    <s v="2.11.01.04 - Aluguel"/>
    <s v="Terreno - Despesas"/>
    <s v="Terreno"/>
  </r>
  <r>
    <s v="Jardins"/>
    <x v="3"/>
    <s v="Holding"/>
    <x v="0"/>
    <s v="sim"/>
    <s v="2.11.01.04 - Aluguel"/>
    <d v="2023-03-22T00:00:00"/>
    <s v="CP"/>
    <s v="Adiantamento"/>
    <s v="ELIANE MALUF ALVES DE LOZIER"/>
    <s v="CT.ALUGUEL2"/>
    <s v="ELIANE MALUF ALVES DE LOZIER"/>
    <n v="-10000"/>
    <n v="10000"/>
    <x v="1"/>
    <m/>
    <m/>
    <s v="não"/>
    <s v="2.11.01.04 - Aluguel"/>
    <s v="Terreno - Despesas"/>
    <s v="Terreno"/>
  </r>
  <r>
    <s v="Jardins"/>
    <x v="4"/>
    <s v="Holding"/>
    <x v="0"/>
    <s v="sim"/>
    <s v="2.02.03.04 - Assessoria e Consultoria Contábil"/>
    <d v="2023-04-03T00:00:00"/>
    <s v="CP"/>
    <s v="Adiantamento"/>
    <s v="NOVA PLANO - SUPORTE ADMINISTRATIVO LTDA"/>
    <s v="NFSE.005243"/>
    <s v="NOVA PLANO - SUPORTE ADMINISTRATIVO LTDA"/>
    <n v="-400"/>
    <n v="400"/>
    <x v="2"/>
    <m/>
    <m/>
    <s v="não"/>
    <s v="2.02.03.04 - Assessoria e Consultoria Contábil"/>
    <s v="Desp Adm - Assessorias"/>
    <s v="Desp Adm"/>
  </r>
  <r>
    <s v="Jardins"/>
    <x v="5"/>
    <s v="Holding"/>
    <x v="0"/>
    <s v="sim"/>
    <s v="2.11.01.04 - Aluguel"/>
    <d v="2023-04-24T00:00:00"/>
    <s v="CP"/>
    <s v="Adiantamento"/>
    <s v="CLEYDE MALUF ALVES"/>
    <s v="CT.ALUGUEL 1"/>
    <s v="CLEYDE MALUF ALVES"/>
    <n v="-10000"/>
    <n v="10000"/>
    <x v="2"/>
    <m/>
    <m/>
    <s v="não"/>
    <s v="2.11.01.04 - Aluguel"/>
    <s v="Terreno - Despesas"/>
    <s v="Terreno"/>
  </r>
  <r>
    <s v="Jardins"/>
    <x v="5"/>
    <s v="Holding"/>
    <x v="0"/>
    <s v="sim"/>
    <s v="2.11.01.04 - Aluguel"/>
    <d v="2023-04-24T00:00:00"/>
    <s v="CP"/>
    <s v="Adiantamento"/>
    <s v="ELIANE MALUF ALVES DE LOZIER"/>
    <s v="CT.ALUGUEL2"/>
    <s v="ELIANE MALUF ALVES DE LOZIER"/>
    <n v="-10000"/>
    <n v="10000"/>
    <x v="2"/>
    <m/>
    <m/>
    <s v="não"/>
    <s v="2.11.01.04 - Aluguel"/>
    <s v="Terreno - Despesas"/>
    <s v="Terreno"/>
  </r>
  <r>
    <s v="Jardins"/>
    <x v="6"/>
    <s v="Holding"/>
    <x v="0"/>
    <s v="sim"/>
    <s v="2.02.03.04 - Assessoria e Consultoria Contábil"/>
    <d v="2023-05-02T00:00:00"/>
    <s v="CP"/>
    <s v="Adiantamento"/>
    <s v="NOVA PLANO - SUPORTE ADMINISTRATIVO LTDA"/>
    <s v="NFSE.005337"/>
    <s v="NOVA PLANO - SUPORTE ADMINISTRATIVO LTDA"/>
    <n v="-400"/>
    <n v="400"/>
    <x v="3"/>
    <m/>
    <m/>
    <s v="não"/>
    <s v="2.02.03.04 - Assessoria e Consultoria Contábil"/>
    <s v="Desp Adm - Assessorias"/>
    <s v="Desp Adm"/>
  </r>
  <r>
    <s v="Jardins"/>
    <x v="7"/>
    <s v="Holding"/>
    <x v="0"/>
    <s v="sim"/>
    <s v="2.11.01.04 - Aluguel"/>
    <d v="2023-05-22T00:00:00"/>
    <s v="CP"/>
    <s v="Adiantamento"/>
    <s v="CLEYDE MALUF ALVES"/>
    <s v="CT.ALUGUEL 1"/>
    <s v="CLEYDE MALUF ALVES"/>
    <n v="-10000"/>
    <n v="10000"/>
    <x v="3"/>
    <m/>
    <m/>
    <s v="não"/>
    <s v="2.11.01.04 - Aluguel"/>
    <s v="Terreno - Despesas"/>
    <s v="Terreno"/>
  </r>
  <r>
    <s v="Jardins"/>
    <x v="7"/>
    <s v="Holding"/>
    <x v="0"/>
    <s v="sim"/>
    <s v="2.11.01.04 - Aluguel"/>
    <d v="2023-05-22T00:00:00"/>
    <s v="CP"/>
    <s v="Adiantamento"/>
    <s v="ELIANE MALUF ALVES DE LOZIER"/>
    <s v="CT.ALUGUEL2"/>
    <s v="ELIANE MALUF ALVES DE LOZIER"/>
    <n v="-10000"/>
    <n v="10000"/>
    <x v="3"/>
    <m/>
    <m/>
    <s v="não"/>
    <s v="2.11.01.04 - Aluguel"/>
    <s v="Terreno - Despesas"/>
    <s v="Terreno"/>
  </r>
  <r>
    <s v="Jardins"/>
    <x v="8"/>
    <s v="Holding"/>
    <x v="0"/>
    <s v="sim"/>
    <s v="2.02.03.04 - Assessoria e Consultoria Contábil"/>
    <d v="2023-06-02T00:00:00"/>
    <s v="CP"/>
    <s v="Adiantamento"/>
    <s v="NOVA PLANO - SUPORTE ADMINISTRATIVO LTDA"/>
    <s v="NFSE.005418"/>
    <s v="NOVA PLANO - SUPORTE ADMINISTRATIVO LTDA"/>
    <n v="-400"/>
    <n v="400"/>
    <x v="4"/>
    <m/>
    <m/>
    <s v="não"/>
    <s v="2.02.03.04 - Assessoria e Consultoria Contábil"/>
    <s v="Desp Adm - Assessorias"/>
    <s v="Desp Adm"/>
  </r>
  <r>
    <s v="Jardins"/>
    <x v="9"/>
    <s v="Holding"/>
    <x v="0"/>
    <s v="sim"/>
    <s v="2.11.01.04 - Aluguel"/>
    <d v="2023-06-16T00:00:00"/>
    <s v="CP"/>
    <s v="Adiantamento"/>
    <s v="CLEYDE MALUF ALVES"/>
    <s v="CT.ALUGUEL 1"/>
    <s v="CLEYDE MALUF ALVES"/>
    <n v="-10000"/>
    <n v="10000"/>
    <x v="4"/>
    <m/>
    <m/>
    <s v="não"/>
    <s v="2.11.01.04 - Aluguel"/>
    <s v="Terreno - Despesas"/>
    <s v="Terreno"/>
  </r>
  <r>
    <s v="Jardins"/>
    <x v="9"/>
    <s v="Holding"/>
    <x v="0"/>
    <s v="sim"/>
    <s v="2.11.01.04 - Aluguel"/>
    <d v="2023-06-16T00:00:00"/>
    <s v="CP"/>
    <s v="Adiantamento"/>
    <s v="ELIANE MALUF ALVES DE LOZIER"/>
    <s v="CT.ALUGUEL2"/>
    <s v="ELIANE MALUF ALVES DE LOZIER"/>
    <n v="-10000"/>
    <n v="10000"/>
    <x v="4"/>
    <m/>
    <m/>
    <s v="não"/>
    <s v="2.11.01.04 - Aluguel"/>
    <s v="Terreno - Despesas"/>
    <s v="Terreno"/>
  </r>
  <r>
    <s v="Jardins"/>
    <x v="10"/>
    <s v="Holding"/>
    <x v="0"/>
    <s v="sim"/>
    <s v="2.11.01.01 - Terrenista"/>
    <d v="2023-06-19T00:00:00"/>
    <s v="CP"/>
    <s v="Adiantamento"/>
    <s v="MIRNA MARIA PEDRO"/>
    <s v="CT.ITU 1478"/>
    <s v="MIRNA MARIA PEDRO"/>
    <n v="-3333.34"/>
    <n v="3333.34"/>
    <x v="4"/>
    <m/>
    <m/>
    <s v="não"/>
    <s v="2.11.01.01 - Terrenista"/>
    <s v="Terreno - Aquisição"/>
    <s v="Terreno"/>
  </r>
  <r>
    <s v="Jardins"/>
    <x v="10"/>
    <s v="Holding"/>
    <x v="0"/>
    <s v="sim"/>
    <s v="2.11.01.01 - Terrenista"/>
    <d v="2023-06-19T00:00:00"/>
    <s v="CP"/>
    <s v="Adiantamento"/>
    <s v="MIRNA MARIA PEDRO"/>
    <s v="CT.ITU 1478"/>
    <s v="MIRNA MARIA PEDRO"/>
    <n v="-3333.33"/>
    <n v="3333.33"/>
    <x v="4"/>
    <m/>
    <m/>
    <s v="não"/>
    <s v="2.11.01.01 - Terrenista"/>
    <s v="Terreno - Aquisição"/>
    <s v="Terreno"/>
  </r>
  <r>
    <s v="Jardins"/>
    <x v="11"/>
    <s v="Holding"/>
    <x v="0"/>
    <s v="sim"/>
    <s v="2.11.01.01 - Terrenista"/>
    <d v="2023-06-20T00:00:00"/>
    <s v="CP"/>
    <s v="Adiantamento"/>
    <s v="MIRNA MARIA PEDRO"/>
    <s v="CT.ITU 1478"/>
    <s v="MIRNA MARIA PEDRO"/>
    <n v="-3333.33"/>
    <n v="3333.33"/>
    <x v="4"/>
    <m/>
    <m/>
    <s v="não"/>
    <s v="2.11.01.01 - Terrenista"/>
    <s v="Terreno - Aquisição"/>
    <s v="Terreno"/>
  </r>
  <r>
    <s v="Jardins"/>
    <x v="11"/>
    <s v="Holding"/>
    <x v="0"/>
    <s v="sim"/>
    <s v="2.11.01.01 - Terrenista"/>
    <d v="2023-06-20T00:00:00"/>
    <s v="CP"/>
    <s v="Adiantamento"/>
    <s v="MIRNA MARIA PEDRO"/>
    <s v="CT.ITU 1478"/>
    <s v="MIRNA MARIA PEDRO"/>
    <n v="-3333.33"/>
    <n v="3333.33"/>
    <x v="4"/>
    <m/>
    <m/>
    <s v="não"/>
    <s v="2.11.01.01 - Terrenista"/>
    <s v="Terreno - Aquisição"/>
    <s v="Terreno"/>
  </r>
  <r>
    <s v="Jardins"/>
    <x v="12"/>
    <s v="Holding"/>
    <x v="0"/>
    <s v="sim"/>
    <s v="2.04.03.11 - Despesas Administrativas"/>
    <d v="2023-06-21T00:00:00"/>
    <s v="CP"/>
    <s v="Adiantamento"/>
    <s v="ASSIMPI- ASSOCIACAO N DOS S S DA MICRO E PEQUENA INDUSTRIA"/>
    <s v="REC.012835"/>
    <s v="ASSIMPI- ASSOCIACAO N DOS S S DA MICRO E PEQUENA INDUSTRIA"/>
    <n v="-211.38"/>
    <n v="211.38"/>
    <x v="4"/>
    <m/>
    <m/>
    <s v="não"/>
    <s v="2.04.03.11 - Despesas Administrativas"/>
    <s v="Desp Adm - Outras"/>
    <s v="Desp Adm"/>
  </r>
  <r>
    <s v="Jardins"/>
    <x v="12"/>
    <s v="Holding"/>
    <x v="0"/>
    <s v="sim"/>
    <s v="2.06.01.08 - Outros Impostos/Taxas/Emolumentos"/>
    <d v="2023-06-21T00:00:00"/>
    <s v="CP"/>
    <s v="Adiantamento"/>
    <s v="GOVERNO DE SAO PAULO SECRETARIA DA FAZENDA DARE-SP."/>
    <s v="GUIA.230590090365707"/>
    <s v="GOVERNO DE SAO PAULO SECRETARIA DA FAZENDA DARE-SP."/>
    <n v="-243.93"/>
    <n v="243.93"/>
    <x v="4"/>
    <m/>
    <m/>
    <s v="não"/>
    <s v="2.06.01.08 - Outros Impostos/Taxas/Emolumentos"/>
    <s v="Tributos"/>
    <s v="Tributos"/>
  </r>
  <r>
    <s v="Jardins"/>
    <x v="13"/>
    <s v="Bradesco"/>
    <x v="1"/>
    <s v="sim"/>
    <s v="1.05.01.01 - Entradas de Aportes de Sócios / Investidores"/>
    <d v="2023-06-30T00:00:00"/>
    <s v="CR"/>
    <s v="Recebimento"/>
    <s v="NC HOLDING EMPREENDIMENTOS E PARTICIPACOES LTDA"/>
    <s v="APOR.05062023"/>
    <s v="NC HOLDING EMPREENDIMENTOS E PARTICIPACOES LTDA"/>
    <n v="1000"/>
    <n v="1000"/>
    <x v="4"/>
    <m/>
    <m/>
    <s v="não"/>
    <s v="1.05.01.01 - Entradas de Aportes de Sócios / Investidores"/>
    <s v="Crédito - NC Holding"/>
    <s v="Aportes"/>
  </r>
  <r>
    <s v="Jardins"/>
    <x v="14"/>
    <s v="Holding"/>
    <x v="0"/>
    <s v="sim"/>
    <s v="2.02.03.04 - Assessoria e Consultoria Contábil"/>
    <d v="2023-07-03T00:00:00"/>
    <s v="CP"/>
    <s v="Adiantamento"/>
    <s v="NOVA PLANO - SUPORTE ADMINISTRATIVO LTDA"/>
    <s v="NFSE.005502"/>
    <s v="NOVA PLANO - SUPORTE ADMINISTRATIVO LTDA"/>
    <n v="-400"/>
    <n v="400"/>
    <x v="5"/>
    <m/>
    <m/>
    <s v="não"/>
    <s v="2.02.03.04 - Assessoria e Consultoria Contábil"/>
    <s v="Desp Adm - Assessorias"/>
    <s v="Desp Adm"/>
  </r>
  <r>
    <s v="Jardins"/>
    <x v="15"/>
    <s v="Holding"/>
    <x v="0"/>
    <s v="sim"/>
    <s v="2.11.01.01 - Terrenista"/>
    <d v="2023-07-04T00:00:00"/>
    <s v="CP"/>
    <s v="Adiantamento"/>
    <s v="FERNANDO CARSINO JARDIM"/>
    <s v="CT.CONSOLACAO 2847 JARD"/>
    <s v="FERNANDO CARSINO JARDIM"/>
    <n v="-10360.33"/>
    <n v="10360.33"/>
    <x v="5"/>
    <m/>
    <m/>
    <s v="não"/>
    <s v="2.11.01.01 - Terrenista"/>
    <s v="Terreno - Aquisição"/>
    <s v="Terreno"/>
  </r>
  <r>
    <s v="Jardins"/>
    <x v="15"/>
    <s v="Holding"/>
    <x v="0"/>
    <s v="sim"/>
    <s v="2.11.01.01 - Terrenista"/>
    <d v="2023-07-04T00:00:00"/>
    <s v="CP"/>
    <s v="Adiantamento"/>
    <s v="KELLIE AZAR LEIGHTON"/>
    <s v="CT.CONSOLACAO 2847 PUPO"/>
    <s v="KELLIE AZAR LEIGHTON"/>
    <n v="-21846.83"/>
    <n v="21846.83"/>
    <x v="5"/>
    <m/>
    <m/>
    <s v="não"/>
    <s v="2.11.01.01 - Terrenista"/>
    <s v="Terreno - Aquisição"/>
    <s v="Terreno"/>
  </r>
  <r>
    <s v="Jardins"/>
    <x v="16"/>
    <s v="Bradesco"/>
    <x v="1"/>
    <s v="sim"/>
    <s v="2.20.01.07 - Tarifas Bancarias"/>
    <d v="2023-07-10T00:00:00"/>
    <s v="BC"/>
    <s v="Pag. tarifa conta"/>
    <s v="MANUTENCAO DE CONTA CORRENTE"/>
    <s v="TAR.10072023"/>
    <s v="MANUTENCAO DE CONTA CORRENTE"/>
    <n v="-69.099999999999994"/>
    <n v="69.099999999999994"/>
    <x v="5"/>
    <m/>
    <m/>
    <s v="não"/>
    <s v="2.20.01.07 - Tarifas Bancarias"/>
    <s v="Tarifas / Taxas"/>
    <s v="Desp Financeiras"/>
  </r>
  <r>
    <s v="Jardins"/>
    <x v="17"/>
    <s v="Holding"/>
    <x v="0"/>
    <s v="sim"/>
    <s v="2.11.01.04 - Aluguel"/>
    <d v="2023-07-24T00:00:00"/>
    <s v="CP"/>
    <s v="Adiantamento"/>
    <s v="CLEYDE MALUF ALVES"/>
    <s v="CT.ALUGUEL 1"/>
    <s v="CLEYDE MALUF ALVES"/>
    <n v="-10000"/>
    <n v="10000"/>
    <x v="5"/>
    <m/>
    <m/>
    <s v="não"/>
    <s v="2.11.01.04 - Aluguel"/>
    <s v="Terreno - Despesas"/>
    <s v="Terreno"/>
  </r>
  <r>
    <s v="Jardins"/>
    <x v="17"/>
    <s v="Holding"/>
    <x v="0"/>
    <s v="sim"/>
    <s v="2.11.01.04 - Aluguel"/>
    <d v="2023-07-24T00:00:00"/>
    <s v="CP"/>
    <s v="Adiantamento"/>
    <s v="ELIANE MALUF ALVES DE LOZIER"/>
    <s v="CT.ALUGUEL2"/>
    <s v="ELIANE MALUF ALVES DE LOZIER"/>
    <n v="-10000"/>
    <n v="10000"/>
    <x v="5"/>
    <m/>
    <m/>
    <s v="não"/>
    <s v="2.11.01.04 - Aluguel"/>
    <s v="Terreno - Despesas"/>
    <s v="Terreno"/>
  </r>
  <r>
    <s v="Jardins"/>
    <x v="17"/>
    <s v="Holding"/>
    <x v="0"/>
    <s v="sim"/>
    <s v="2.11.01.01 - Terrenista"/>
    <d v="2023-07-24T00:00:00"/>
    <s v="CP"/>
    <s v="Adiantamento"/>
    <s v="MIRNA MARIA PEDRO"/>
    <s v="CT.ITU 1478"/>
    <s v="MIRNA MARIA PEDRO"/>
    <n v="-2500"/>
    <n v="2500"/>
    <x v="5"/>
    <m/>
    <m/>
    <s v="não"/>
    <s v="2.11.01.01 - Terrenista"/>
    <s v="Terreno - Aquisição"/>
    <s v="Terreno"/>
  </r>
  <r>
    <s v="Jardins"/>
    <x v="17"/>
    <s v="Holding"/>
    <x v="0"/>
    <s v="sim"/>
    <s v="2.11.01.01 - Terrenista"/>
    <d v="2023-07-24T00:00:00"/>
    <s v="CP"/>
    <s v="Adiantamento"/>
    <s v="MIRNA MARIA PEDRO"/>
    <s v="CT.ITU 1478"/>
    <s v="MIRNA MARIA PEDRO"/>
    <n v="-2500"/>
    <n v="2500"/>
    <x v="5"/>
    <m/>
    <m/>
    <s v="não"/>
    <s v="2.11.01.01 - Terrenista"/>
    <s v="Terreno - Aquisição"/>
    <s v="Terreno"/>
  </r>
  <r>
    <s v="Jardins"/>
    <x v="17"/>
    <s v="Holding"/>
    <x v="0"/>
    <s v="sim"/>
    <s v="2.11.01.01 - Terrenista"/>
    <d v="2023-07-24T00:00:00"/>
    <s v="CP"/>
    <s v="Adiantamento"/>
    <s v="MIRNA MARIA PEDRO"/>
    <s v="CT.ITU 1478"/>
    <s v="MIRNA MARIA PEDRO"/>
    <n v="-2500"/>
    <n v="2500"/>
    <x v="5"/>
    <m/>
    <m/>
    <s v="não"/>
    <s v="2.11.01.01 - Terrenista"/>
    <s v="Terreno - Aquisição"/>
    <s v="Terreno"/>
  </r>
  <r>
    <s v="Jardins"/>
    <x v="17"/>
    <s v="Holding"/>
    <x v="0"/>
    <s v="sim"/>
    <s v="2.11.01.01 - Terrenista"/>
    <d v="2023-07-24T00:00:00"/>
    <s v="CP"/>
    <s v="Adiantamento"/>
    <s v="MIRNA MARIA PEDRO"/>
    <s v="CT.ITU 1478"/>
    <s v="MIRNA MARIA PEDRO"/>
    <n v="-2500"/>
    <n v="2500"/>
    <x v="5"/>
    <m/>
    <m/>
    <s v="não"/>
    <s v="2.11.01.01 - Terrenista"/>
    <s v="Terreno - Aquisição"/>
    <s v="Terreno"/>
  </r>
  <r>
    <s v="Jardins"/>
    <x v="18"/>
    <s v="Holding"/>
    <x v="0"/>
    <s v="sim"/>
    <s v="2.11.01.01 - Terrenista"/>
    <d v="2023-08-03T00:00:00"/>
    <s v="CP"/>
    <s v="Adiantamento"/>
    <s v="AMILCAR SOUROPIRES FERREIRA"/>
    <s v="CT.CONSOLACAO 2837"/>
    <s v="AMILCAR SOUROPIRES FERREIRA"/>
    <n v="-100000"/>
    <n v="100000"/>
    <x v="6"/>
    <m/>
    <m/>
    <s v="não"/>
    <s v="2.11.01.01 - Terrenista"/>
    <s v="Terreno - Aquisição"/>
    <s v="Terreno"/>
  </r>
  <r>
    <s v="Jardins"/>
    <x v="19"/>
    <s v="Holding"/>
    <x v="0"/>
    <s v="sim"/>
    <s v="2.11.01.01 - Terrenista"/>
    <d v="2023-08-04T00:00:00"/>
    <s v="CP"/>
    <s v="Adiantamento"/>
    <s v="MARIA DE LOURDES PUPO AZAR"/>
    <s v="CT.CONSOLACAO 2847"/>
    <s v="MARIA DE LOURDES PUPO AZAR"/>
    <n v="-21846.83"/>
    <n v="21846.83"/>
    <x v="6"/>
    <m/>
    <m/>
    <s v="não"/>
    <s v="2.11.01.01 - Terrenista"/>
    <s v="Terreno - Aquisição"/>
    <s v="Terreno"/>
  </r>
  <r>
    <s v="Jardins"/>
    <x v="19"/>
    <s v="Holding"/>
    <x v="0"/>
    <s v="sim"/>
    <s v="2.02.03.04 - Assessoria e Consultoria Contábil"/>
    <d v="2023-08-04T00:00:00"/>
    <s v="CP"/>
    <s v="Adiantamento"/>
    <s v="NOVA PLANO - SUPORTE ADMINISTRATIVO LTDA"/>
    <s v="NFSE.004527"/>
    <s v="NOVA PLANO - SUPORTE ADMINISTRATIVO LTDA"/>
    <n v="-400"/>
    <n v="400"/>
    <x v="6"/>
    <m/>
    <m/>
    <s v="não"/>
    <s v="2.02.03.04 - Assessoria e Consultoria Contábil"/>
    <s v="Desp Adm - Assessorias"/>
    <s v="Desp Adm"/>
  </r>
  <r>
    <s v="Jardins"/>
    <x v="20"/>
    <s v="Holding"/>
    <x v="0"/>
    <s v="sim"/>
    <s v="2.11.01.01 - Terrenista"/>
    <d v="2023-08-07T00:00:00"/>
    <s v="CP"/>
    <s v="Adiantamento"/>
    <s v="FARDIZ EMPREENDIMENTOS E PARTICIPACOES LTDA"/>
    <s v="CT.CONSOLACAO 2847 FARD"/>
    <s v="FARDIZ EMPREENDIMENTOS E PARTICIPACOES LTDA"/>
    <n v="-11486.2"/>
    <n v="11486.2"/>
    <x v="6"/>
    <m/>
    <m/>
    <s v="não"/>
    <s v="2.11.01.01 - Terrenista"/>
    <s v="Terreno - Aquisição"/>
    <s v="Terreno"/>
  </r>
  <r>
    <s v="Jardins"/>
    <x v="20"/>
    <s v="Holding"/>
    <x v="0"/>
    <s v="sim"/>
    <s v="2.11.01.01 - Terrenista"/>
    <d v="2023-08-07T00:00:00"/>
    <s v="CP"/>
    <s v="Adiantamento"/>
    <s v="RENATO RIBEIRO"/>
    <s v="CT.CONSOLOCAO 2847 RIBE"/>
    <s v="RENATO RIBEIRO"/>
    <n v="-34459.5"/>
    <n v="34459.5"/>
    <x v="6"/>
    <m/>
    <m/>
    <s v="não"/>
    <s v="2.11.01.01 - Terrenista"/>
    <s v="Terreno - Aquisição"/>
    <s v="Terreno"/>
  </r>
  <r>
    <s v="Jardins"/>
    <x v="21"/>
    <s v="Bradesco"/>
    <x v="1"/>
    <s v="sim"/>
    <s v="2.20.01.07 - Tarifas Bancarias"/>
    <d v="2023-08-08T00:00:00"/>
    <s v="BC"/>
    <s v="Pag. tarifa conta"/>
    <s v="MANUTENCAO CONTA CORRENTE"/>
    <s v="TAR.08082023"/>
    <s v="MANUTENCAO CONTA CORRENTE"/>
    <n v="-69.95"/>
    <n v="69.95"/>
    <x v="6"/>
    <m/>
    <m/>
    <s v="não"/>
    <s v="2.20.01.07 - Tarifas Bancarias"/>
    <s v="Tarifas / Taxas"/>
    <s v="Desp Financeiras"/>
  </r>
  <r>
    <s v="Jardins"/>
    <x v="22"/>
    <s v="Holding"/>
    <x v="0"/>
    <s v="sim"/>
    <s v="2.11.01.04 - Aluguel"/>
    <d v="2023-08-18T00:00:00"/>
    <s v="CP"/>
    <s v="Adiantamento"/>
    <s v="CLEYDE MALUF ALVES"/>
    <s v="CT.ALUGUEL 1"/>
    <s v="CLEYDE MALUF ALVES"/>
    <n v="-40000"/>
    <n v="40000"/>
    <x v="6"/>
    <m/>
    <m/>
    <s v="não"/>
    <s v="2.11.01.04 - Aluguel"/>
    <s v="Terreno - Despesas"/>
    <s v="Terreno"/>
  </r>
  <r>
    <s v="Jardins"/>
    <x v="22"/>
    <s v="Holding"/>
    <x v="0"/>
    <s v="sim"/>
    <s v="2.11.01.04 - Aluguel"/>
    <d v="2023-08-18T00:00:00"/>
    <s v="CP"/>
    <s v="Adiantamento"/>
    <s v="ELIANE MALUF ALVES DE LOZIER"/>
    <s v="CT.ALUGUEL2"/>
    <s v="ELIANE MALUF ALVES DE LOZIER"/>
    <n v="-10000"/>
    <n v="10000"/>
    <x v="6"/>
    <m/>
    <m/>
    <s v="não"/>
    <s v="2.11.01.04 - Aluguel"/>
    <s v="Terreno - Despesas"/>
    <s v="Terreno"/>
  </r>
  <r>
    <s v="Jardins"/>
    <x v="22"/>
    <s v="Holding"/>
    <x v="0"/>
    <s v="sim"/>
    <s v="2.11.01.01 - Terrenista"/>
    <d v="2023-08-18T00:00:00"/>
    <s v="CP"/>
    <s v="Adiantamento"/>
    <s v="MIRNA MARIA PEDRO"/>
    <s v="CT.ITU 1478"/>
    <s v="MIRNA MARIA PEDRO"/>
    <n v="-2500"/>
    <n v="2500"/>
    <x v="6"/>
    <m/>
    <m/>
    <s v="não"/>
    <s v="2.11.01.01 - Terrenista"/>
    <s v="Terreno - Aquisição"/>
    <s v="Terreno"/>
  </r>
  <r>
    <s v="Jardins"/>
    <x v="22"/>
    <s v="Holding"/>
    <x v="0"/>
    <s v="sim"/>
    <s v="2.11.01.01 - Terrenista"/>
    <d v="2023-08-18T00:00:00"/>
    <s v="CP"/>
    <s v="Adiantamento"/>
    <s v="MIRNA MARIA PEDRO"/>
    <s v="CT.ITU 1478"/>
    <s v="MIRNA MARIA PEDRO"/>
    <n v="-2500"/>
    <n v="2500"/>
    <x v="6"/>
    <m/>
    <m/>
    <s v="não"/>
    <s v="2.11.01.01 - Terrenista"/>
    <s v="Terreno - Aquisição"/>
    <s v="Terreno"/>
  </r>
  <r>
    <s v="Jardins"/>
    <x v="22"/>
    <s v="Holding"/>
    <x v="0"/>
    <s v="sim"/>
    <s v="2.11.01.01 - Terrenista"/>
    <d v="2023-08-18T00:00:00"/>
    <s v="CP"/>
    <s v="Adiantamento"/>
    <s v="MIRNA MARIA PEDRO"/>
    <s v="CT.ITU 1478"/>
    <s v="MIRNA MARIA PEDRO"/>
    <n v="-2500"/>
    <n v="2500"/>
    <x v="6"/>
    <m/>
    <m/>
    <s v="não"/>
    <s v="2.11.01.01 - Terrenista"/>
    <s v="Terreno - Aquisição"/>
    <s v="Terreno"/>
  </r>
  <r>
    <s v="Jardins"/>
    <x v="22"/>
    <s v="Holding"/>
    <x v="0"/>
    <s v="sim"/>
    <s v="2.11.01.01 - Terrenista"/>
    <d v="2023-08-18T00:00:00"/>
    <s v="CP"/>
    <s v="Adiantamento"/>
    <s v="MIRNA MARIA PEDRO"/>
    <s v="CT.ITU 1478"/>
    <s v="MIRNA MARIA PEDRO"/>
    <n v="-2500"/>
    <n v="2500"/>
    <x v="6"/>
    <m/>
    <m/>
    <s v="não"/>
    <s v="2.11.01.01 - Terrenista"/>
    <s v="Terreno - Aquisição"/>
    <s v="Terreno"/>
  </r>
  <r>
    <s v="Jardins"/>
    <x v="22"/>
    <s v="Holding"/>
    <x v="0"/>
    <s v="sim"/>
    <s v="2.09.02.01 - Recolhimento de IRRF - Terceiros"/>
    <d v="2023-08-18T00:00:00"/>
    <s v="CP"/>
    <s v="Adiantamento"/>
    <s v="Secretaria de Fazenda Federal"/>
    <s v="DARF.00399"/>
    <s v="Secretaria de Fazenda Federal"/>
    <n v="-30"/>
    <n v="30"/>
    <x v="6"/>
    <m/>
    <m/>
    <s v="não"/>
    <s v="2.09.02.01 - Recolhimento de IRRF - Terceiros"/>
    <s v="Tributos"/>
    <s v="Tributos"/>
  </r>
  <r>
    <s v="Jardins"/>
    <x v="22"/>
    <s v="Holding"/>
    <x v="0"/>
    <s v="sim"/>
    <s v="2.09.02.04 - Recolhimento de PIS/Cofins/CSLL - Terceiros"/>
    <d v="2023-08-18T00:00:00"/>
    <s v="CP"/>
    <s v="Adiantamento"/>
    <s v="Secretaria de Fazenda Federal"/>
    <s v="DARF.00399"/>
    <s v="Secretaria de Fazenda Federal"/>
    <n v="-93"/>
    <n v="93"/>
    <x v="6"/>
    <m/>
    <m/>
    <s v="não"/>
    <s v="2.09.02.04 - Recolhimento de PIS/Cofins/CSLL - Terceiros"/>
    <s v="Tributos"/>
    <s v="Tributos"/>
  </r>
  <r>
    <s v="Jardins"/>
    <x v="23"/>
    <s v="Holding"/>
    <x v="0"/>
    <s v="sim"/>
    <s v="2.04.03.07 - Despesas com Cartórios e Legalizações"/>
    <d v="2023-08-25T00:00:00"/>
    <s v="CP"/>
    <s v="Adiantamento"/>
    <s v="MAURICIA ALBUQUERQUE MACEDO ME"/>
    <s v="NFSE.000375"/>
    <s v="MAURICIA ALBUQUERQUE MACEDO ME"/>
    <n v="-2000"/>
    <n v="2000"/>
    <x v="6"/>
    <m/>
    <m/>
    <s v="não"/>
    <s v="2.04.03.07 - Despesas com Cartórios e Legalizações"/>
    <s v="Incorporação - Desp Legais, Tributos, Emolumentos"/>
    <s v="Incorporação"/>
  </r>
  <r>
    <s v="Jardins"/>
    <x v="23"/>
    <s v="Holding"/>
    <x v="0"/>
    <s v="sim"/>
    <s v="2.09.01.01 - (-) Retenção de IR - Terceiros"/>
    <d v="2023-08-25T00:00:00"/>
    <s v="CP"/>
    <s v="Retenção impostos"/>
    <s v="IR 1708 / MAURICIA ALBUQUERQUE MACEDO ME"/>
    <s v="NFSE.000375"/>
    <s v="MAURICIA ALBUQUERQUE MACEDO ME"/>
    <n v="30"/>
    <n v="30"/>
    <x v="6"/>
    <m/>
    <m/>
    <s v="não"/>
    <s v="2.09.01.01 - (-) Retenção de IR - Terceiros"/>
    <s v="Incorporação - Desp Legais, Tributos, Emolumentos"/>
    <s v="Incorporação"/>
  </r>
  <r>
    <s v="Jardins"/>
    <x v="23"/>
    <s v="Holding"/>
    <x v="0"/>
    <s v="sim"/>
    <s v="2.09.01.04 - (-) Retenção de PIS/Cofins/CSLL - Terceiros"/>
    <d v="2023-08-25T00:00:00"/>
    <s v="CP"/>
    <s v="Retenção impostos"/>
    <s v="CSRF / MAURICIA ALBUQUERQUE MACEDO ME"/>
    <s v="NFSE.000375"/>
    <s v="MAURICIA ALBUQUERQUE MACEDO ME"/>
    <n v="93"/>
    <n v="93"/>
    <x v="6"/>
    <m/>
    <m/>
    <s v="não"/>
    <s v="2.09.01.04 - (-) Retenção de PIS/Cofins/CSLL - Terceiros"/>
    <s v="Incorporação - Desp Legais, Tributos, Emolumentos"/>
    <s v="Incorporação"/>
  </r>
  <r>
    <s v="Jardins"/>
    <x v="24"/>
    <s v="Holding"/>
    <x v="0"/>
    <s v="sim"/>
    <s v="2.11.01.01 - Terrenista"/>
    <d v="2023-09-04T00:00:00"/>
    <s v="CP"/>
    <s v="Adiantamento"/>
    <s v="MIRNA MARIA PEDRO"/>
    <s v="CT.ITU 1478"/>
    <s v="MIRNA MARIA PEDRO"/>
    <n v="-25000"/>
    <n v="25000"/>
    <x v="7"/>
    <m/>
    <m/>
    <s v="não"/>
    <s v="2.11.01.01 - Terrenista"/>
    <s v="Terreno - Aquisição"/>
    <s v="Terreno"/>
  </r>
  <r>
    <s v="Jardins"/>
    <x v="24"/>
    <s v="Holding"/>
    <x v="0"/>
    <s v="sim"/>
    <s v="2.11.01.01 - Terrenista"/>
    <d v="2023-09-04T00:00:00"/>
    <s v="CP"/>
    <s v="Adiantamento"/>
    <s v="MIRNA MARIA PEDRO"/>
    <s v="CT.ITU 1478"/>
    <s v="MIRNA MARIA PEDRO"/>
    <n v="-25000"/>
    <n v="25000"/>
    <x v="7"/>
    <m/>
    <m/>
    <s v="não"/>
    <s v="2.11.01.01 - Terrenista"/>
    <s v="Terreno - Aquisição"/>
    <s v="Terreno"/>
  </r>
  <r>
    <s v="Jardins"/>
    <x v="24"/>
    <s v="Holding"/>
    <x v="0"/>
    <s v="sim"/>
    <s v="2.11.01.01 - Terrenista"/>
    <d v="2023-09-04T00:00:00"/>
    <s v="CP"/>
    <s v="Adiantamento"/>
    <s v="MIRNA MARIA PEDRO"/>
    <s v="CT.ITU 1478"/>
    <s v="MIRNA MARIA PEDRO"/>
    <n v="-25000"/>
    <n v="25000"/>
    <x v="7"/>
    <m/>
    <m/>
    <s v="não"/>
    <s v="2.11.01.01 - Terrenista"/>
    <s v="Terreno - Aquisição"/>
    <s v="Terreno"/>
  </r>
  <r>
    <s v="Jardins"/>
    <x v="24"/>
    <s v="Holding"/>
    <x v="0"/>
    <s v="sim"/>
    <s v="2.11.01.01 - Terrenista"/>
    <d v="2023-09-04T00:00:00"/>
    <s v="CP"/>
    <s v="Adiantamento"/>
    <s v="MIRNA MARIA PEDRO"/>
    <s v="CT.ITU 1478"/>
    <s v="MIRNA MARIA PEDRO"/>
    <n v="-25000"/>
    <n v="25000"/>
    <x v="7"/>
    <m/>
    <m/>
    <s v="não"/>
    <s v="2.11.01.01 - Terrenista"/>
    <s v="Terreno - Aquisição"/>
    <s v="Terreno"/>
  </r>
  <r>
    <s v="Jardins"/>
    <x v="24"/>
    <s v="Holding"/>
    <x v="0"/>
    <s v="sim"/>
    <s v="2.02.03.04 - Assessoria e Consultoria Contábil"/>
    <d v="2023-09-04T00:00:00"/>
    <s v="CP"/>
    <s v="Adiantamento"/>
    <s v="NOVA CROP - SUPORTE ADMINISTRATIVO LTDA"/>
    <s v="NFSE.004751"/>
    <s v="NOVA CROP - SUPORTE ADMINISTRATIVO LTDA"/>
    <n v="-415.96"/>
    <n v="415.96"/>
    <x v="7"/>
    <m/>
    <m/>
    <s v="não"/>
    <s v="2.02.03.04 - Assessoria e Consultoria Contábil"/>
    <s v="Desp Adm - Assessorias"/>
    <s v="Desp Adm"/>
  </r>
  <r>
    <s v="Jardins"/>
    <x v="25"/>
    <s v="Bradesco"/>
    <x v="1"/>
    <s v="sim"/>
    <s v="2.20.01.07 - Tarifas Bancarias"/>
    <d v="2023-09-11T00:00:00"/>
    <s v="BC"/>
    <s v="Pag. tarifa conta"/>
    <s v="MANUTENCAO CONTA CORRENTE"/>
    <s v="TAR.11092023"/>
    <s v="MANUTENCAO CONTA CORRENTE"/>
    <n v="-69.95"/>
    <n v="69.95"/>
    <x v="7"/>
    <m/>
    <m/>
    <s v="não"/>
    <s v="2.20.01.07 - Tarifas Bancarias"/>
    <s v="Tarifas / Taxas"/>
    <s v="Desp Financeiras"/>
  </r>
  <r>
    <s v="Jardins"/>
    <x v="26"/>
    <s v="Holding"/>
    <x v="0"/>
    <s v="sim"/>
    <s v="2.01.03.04 - Alvarás, Emolumentos, Taxas e Custos Legais"/>
    <d v="2023-09-13T00:00:00"/>
    <s v="CP"/>
    <s v="Adiantamento"/>
    <s v="PREFEITURA DA CIDADE DE SÃO PAULO - DAMSP"/>
    <s v="DAM.430112052"/>
    <s v="PREFEITURA DA CIDADE DE SÃO PAULO - DAMSP"/>
    <n v="-976.23"/>
    <n v="976.23"/>
    <x v="7"/>
    <m/>
    <m/>
    <s v="não"/>
    <s v="2.01.03.04 - Alvarás, Emolumentos, Taxas e Custos Legais"/>
    <s v="Terreno - Taxas e Emolumentos"/>
    <s v="Terreno"/>
  </r>
  <r>
    <s v="Jardins"/>
    <x v="26"/>
    <s v="Holding"/>
    <x v="0"/>
    <s v="sim"/>
    <s v="2.01.03.04 - Alvarás, Emolumentos, Taxas e Custos Legais"/>
    <d v="2023-09-13T00:00:00"/>
    <s v="CP"/>
    <s v="Adiantamento"/>
    <s v="PREFEITURA DA CIDADE DE SÃO PAULO - DAMSP"/>
    <s v="DAM.430112053"/>
    <s v="PREFEITURA DA CIDADE DE SÃO PAULO - DAMSP"/>
    <n v="-976.23"/>
    <n v="976.23"/>
    <x v="7"/>
    <m/>
    <m/>
    <s v="não"/>
    <s v="2.01.03.04 - Alvarás, Emolumentos, Taxas e Custos Legais"/>
    <s v="Terreno - Taxas e Emolumentos"/>
    <s v="Terreno"/>
  </r>
  <r>
    <s v="Jardins"/>
    <x v="26"/>
    <s v="Holding"/>
    <x v="0"/>
    <s v="sim"/>
    <s v="2.01.03.04 - Alvarás, Emolumentos, Taxas e Custos Legais"/>
    <d v="2023-09-13T00:00:00"/>
    <s v="CP"/>
    <s v="Adiantamento"/>
    <s v="PREFEITURA DA CIDADE DE SÃO PAULO - DAMSP"/>
    <s v="DAM.430112054"/>
    <s v="PREFEITURA DA CIDADE DE SÃO PAULO - DAMSP"/>
    <n v="-976.23"/>
    <n v="976.23"/>
    <x v="7"/>
    <m/>
    <m/>
    <s v="não"/>
    <s v="2.01.03.04 - Alvarás, Emolumentos, Taxas e Custos Legais"/>
    <s v="Terreno - Taxas e Emolumentos"/>
    <s v="Terreno"/>
  </r>
  <r>
    <s v="Jardins"/>
    <x v="27"/>
    <s v="Holding"/>
    <x v="0"/>
    <s v="sim"/>
    <s v="2.11.01.04 - Aluguel"/>
    <d v="2023-09-20T00:00:00"/>
    <s v="CP"/>
    <s v="Adiantamento"/>
    <s v="CLEYDE MALUF ALVES"/>
    <s v="CT.ALUGUEL 1"/>
    <s v="CLEYDE MALUF ALVES"/>
    <n v="-10000"/>
    <n v="10000"/>
    <x v="7"/>
    <m/>
    <m/>
    <s v="não"/>
    <s v="2.11.01.04 - Aluguel"/>
    <s v="Terreno - Despesas"/>
    <s v="Terreno"/>
  </r>
  <r>
    <s v="Jardins"/>
    <x v="27"/>
    <s v="Holding"/>
    <x v="0"/>
    <s v="sim"/>
    <s v="2.11.01.04 - Aluguel"/>
    <d v="2023-09-20T00:00:00"/>
    <s v="CP"/>
    <s v="Adiantamento"/>
    <s v="ELIANE MALUF ALVES DE LOZIER"/>
    <s v="CT.ALUGUEL2"/>
    <s v="ELIANE MALUF ALVES DE LOZIER"/>
    <n v="-10000"/>
    <n v="10000"/>
    <x v="7"/>
    <m/>
    <m/>
    <s v="não"/>
    <s v="2.11.01.04 - Aluguel"/>
    <s v="Terreno - Despesas"/>
    <s v="Terreno"/>
  </r>
  <r>
    <s v="Jardins"/>
    <x v="27"/>
    <s v="Holding"/>
    <x v="0"/>
    <s v="sim"/>
    <s v="2.11.01.01 - Terrenista"/>
    <d v="2023-09-20T00:00:00"/>
    <s v="CP"/>
    <s v="Adiantamento"/>
    <s v="MIRNA MARIA PEDRO"/>
    <s v="CT.ITU 1478"/>
    <s v="MIRNA MARIA PEDRO"/>
    <n v="-2500"/>
    <n v="2500"/>
    <x v="7"/>
    <m/>
    <m/>
    <s v="não"/>
    <s v="2.11.01.01 - Terrenista"/>
    <s v="Terreno - Aquisição"/>
    <s v="Terreno"/>
  </r>
  <r>
    <s v="Jardins"/>
    <x v="27"/>
    <s v="Holding"/>
    <x v="0"/>
    <s v="sim"/>
    <s v="2.11.01.01 - Terrenista"/>
    <d v="2023-09-20T00:00:00"/>
    <s v="CP"/>
    <s v="Adiantamento"/>
    <s v="MIRNA MARIA PEDRO"/>
    <s v="CT.ITU 1478"/>
    <s v="MIRNA MARIA PEDRO"/>
    <n v="-2500"/>
    <n v="2500"/>
    <x v="7"/>
    <m/>
    <m/>
    <s v="não"/>
    <s v="2.11.01.01 - Terrenista"/>
    <s v="Terreno - Aquisição"/>
    <s v="Terreno"/>
  </r>
  <r>
    <s v="Jardins"/>
    <x v="27"/>
    <s v="Holding"/>
    <x v="0"/>
    <s v="sim"/>
    <s v="2.11.01.01 - Terrenista"/>
    <d v="2023-09-20T00:00:00"/>
    <s v="CP"/>
    <s v="Adiantamento"/>
    <s v="MIRNA MARIA PEDRO"/>
    <s v="CT.ITU 1478"/>
    <s v="MIRNA MARIA PEDRO"/>
    <n v="-2500"/>
    <n v="2500"/>
    <x v="7"/>
    <m/>
    <m/>
    <s v="não"/>
    <s v="2.11.01.01 - Terrenista"/>
    <s v="Terreno - Aquisição"/>
    <s v="Terreno"/>
  </r>
  <r>
    <s v="Jardins"/>
    <x v="27"/>
    <s v="Holding"/>
    <x v="0"/>
    <s v="sim"/>
    <s v="2.11.01.01 - Terrenista"/>
    <d v="2023-09-20T00:00:00"/>
    <s v="CP"/>
    <s v="Adiantamento"/>
    <s v="MIRNA MARIA PEDRO"/>
    <s v="CT.ITU 1478"/>
    <s v="MIRNA MARIA PEDRO"/>
    <n v="-2500"/>
    <n v="2500"/>
    <x v="7"/>
    <m/>
    <m/>
    <s v="não"/>
    <s v="2.11.01.01 - Terrenista"/>
    <s v="Terreno - Aquisição"/>
    <s v="Terreno"/>
  </r>
  <r>
    <s v="Jardins"/>
    <x v="28"/>
    <s v="Holding"/>
    <x v="0"/>
    <s v="sim"/>
    <s v="2.02.03.04 - Assessoria e Consultoria Contábil"/>
    <d v="2023-10-02T00:00:00"/>
    <s v="CP"/>
    <s v="Adiantamento"/>
    <s v="NOVA CROP - SUPORTE ADMINISTRATIVO LTDA"/>
    <s v="NFSE.005040"/>
    <s v="NOVA CROP - SUPORTE ADMINISTRATIVO LTDA"/>
    <n v="-415.96"/>
    <n v="415.96"/>
    <x v="8"/>
    <m/>
    <m/>
    <s v="não"/>
    <s v="2.02.03.04 - Assessoria e Consultoria Contábil"/>
    <s v="Desp Adm - Assessorias"/>
    <s v="Desp Adm"/>
  </r>
  <r>
    <s v="Jardins"/>
    <x v="29"/>
    <s v="Bradesco"/>
    <x v="1"/>
    <s v="sim"/>
    <s v="2.20.01.07 - Tarifas Bancarias"/>
    <d v="2023-10-09T00:00:00"/>
    <s v="BC"/>
    <s v="Pag. tarifa conta"/>
    <s v="TARIFA MANUTENCAO CONTA CORRENTE"/>
    <s v="TAR.091023"/>
    <s v="TARIFA MANUTENCAO CONTA CORRENTE"/>
    <n v="-69.95"/>
    <n v="69.95"/>
    <x v="8"/>
    <m/>
    <m/>
    <s v="não"/>
    <s v="2.20.01.07 - Tarifas Bancarias"/>
    <s v="Tarifas / Taxas"/>
    <s v="Desp Financeiras"/>
  </r>
  <r>
    <s v="Jardins"/>
    <x v="30"/>
    <s v="Holding"/>
    <x v="0"/>
    <s v="sim"/>
    <s v="2.11.01.04 - Aluguel"/>
    <d v="2023-10-20T00:00:00"/>
    <s v="CP"/>
    <s v="Adiantamento"/>
    <s v="CLEYDE MALUF ALVES"/>
    <s v="CT.ALUGUEL 1"/>
    <s v="CLEYDE MALUF ALVES"/>
    <n v="-10000"/>
    <n v="10000"/>
    <x v="8"/>
    <m/>
    <m/>
    <s v="não"/>
    <s v="2.11.01.04 - Aluguel"/>
    <s v="Terreno - Despesas"/>
    <s v="Terreno"/>
  </r>
  <r>
    <s v="Jardins"/>
    <x v="30"/>
    <s v="Holding"/>
    <x v="0"/>
    <s v="sim"/>
    <s v="2.11.01.04 - Aluguel"/>
    <d v="2023-10-20T00:00:00"/>
    <s v="CP"/>
    <s v="Adiantamento"/>
    <s v="ELIANE MALUF ALVES DE LOZIER"/>
    <s v="CT.ALUGUEL2"/>
    <s v="ELIANE MALUF ALVES DE LOZIER"/>
    <n v="-10000"/>
    <n v="10000"/>
    <x v="8"/>
    <m/>
    <m/>
    <s v="não"/>
    <s v="2.11.01.04 - Aluguel"/>
    <s v="Terreno - Despesas"/>
    <s v="Terreno"/>
  </r>
  <r>
    <s v="Jardins"/>
    <x v="30"/>
    <s v="Holding"/>
    <x v="0"/>
    <s v="sim"/>
    <s v="2.11.01.01 - Terrenista"/>
    <d v="2023-10-20T00:00:00"/>
    <s v="CP"/>
    <s v="Adiantamento"/>
    <s v="MIRNA MARIA PEDRO"/>
    <s v="CT.ITU 1478"/>
    <s v="MIRNA MARIA PEDRO"/>
    <n v="-2500"/>
    <n v="2500"/>
    <x v="8"/>
    <m/>
    <m/>
    <s v="não"/>
    <s v="2.11.01.01 - Terrenista"/>
    <s v="Terreno - Aquisição"/>
    <s v="Terreno"/>
  </r>
  <r>
    <s v="Jardins"/>
    <x v="30"/>
    <s v="Holding"/>
    <x v="0"/>
    <s v="sim"/>
    <s v="2.11.01.01 - Terrenista"/>
    <d v="2023-10-20T00:00:00"/>
    <s v="CP"/>
    <s v="Adiantamento"/>
    <s v="MIRNA MARIA PEDRO"/>
    <s v="CT.ITU 1478"/>
    <s v="MIRNA MARIA PEDRO"/>
    <n v="-2500"/>
    <n v="2500"/>
    <x v="8"/>
    <m/>
    <m/>
    <s v="não"/>
    <s v="2.11.01.01 - Terrenista"/>
    <s v="Terreno - Aquisição"/>
    <s v="Terreno"/>
  </r>
  <r>
    <s v="Jardins"/>
    <x v="30"/>
    <s v="Holding"/>
    <x v="0"/>
    <s v="sim"/>
    <s v="2.11.01.01 - Terrenista"/>
    <d v="2023-10-20T00:00:00"/>
    <s v="CP"/>
    <s v="Adiantamento"/>
    <s v="MIRNA MARIA PEDRO"/>
    <s v="CT.ITU 1478"/>
    <s v="MIRNA MARIA PEDRO"/>
    <n v="-2500"/>
    <n v="2500"/>
    <x v="8"/>
    <m/>
    <m/>
    <s v="não"/>
    <s v="2.11.01.01 - Terrenista"/>
    <s v="Terreno - Aquisição"/>
    <s v="Terreno"/>
  </r>
  <r>
    <s v="Jardins"/>
    <x v="30"/>
    <s v="Holding"/>
    <x v="0"/>
    <s v="sim"/>
    <s v="2.11.01.01 - Terrenista"/>
    <d v="2023-10-20T00:00:00"/>
    <s v="CP"/>
    <s v="Adiantamento"/>
    <s v="MIRNA MARIA PEDRO"/>
    <s v="CT.ITU 1478"/>
    <s v="MIRNA MARIA PEDRO"/>
    <n v="-2500"/>
    <n v="2500"/>
    <x v="8"/>
    <m/>
    <m/>
    <s v="não"/>
    <s v="2.11.01.01 - Terrenista"/>
    <s v="Terreno - Aquisição"/>
    <s v="Terreno"/>
  </r>
  <r>
    <s v="Jardins"/>
    <x v="31"/>
    <s v="Bradesco"/>
    <x v="1"/>
    <s v="sim"/>
    <s v="2.11.02.04 - CETESB"/>
    <d v="2023-10-25T00:00:00"/>
    <s v="CP"/>
    <s v="Pagamento"/>
    <s v="COMPANHIA AMBIENTAL DO ESTADO DE SAO PAULO"/>
    <s v="FAT.91523080"/>
    <s v="COMPANHIA AMBIENTAL DO ESTADO DE SAO PAULO"/>
    <n v="-26780.36"/>
    <n v="26780.36"/>
    <x v="8"/>
    <m/>
    <m/>
    <s v="não"/>
    <s v="2.11.02.04 - CETESB"/>
    <s v="Terreno - Despesas"/>
    <s v="Terreno"/>
  </r>
  <r>
    <s v="Jardins"/>
    <x v="31"/>
    <s v="Bradesco"/>
    <x v="1"/>
    <s v="sim"/>
    <s v="1.05.01.01 - Entradas de Aportes de Sócios / Investidores"/>
    <d v="2023-10-25T00:00:00"/>
    <s v="CR"/>
    <s v="Recebimento"/>
    <s v="NC HOLDING EMPREENDIMENTOS E PARTICIPACOES LTDA"/>
    <s v="APOR.25102023"/>
    <s v="NC HOLDING EMPREENDIMENTOS E PARTICIPACOES LTDA"/>
    <n v="570000"/>
    <n v="570000"/>
    <x v="8"/>
    <m/>
    <m/>
    <s v="não"/>
    <s v="1.05.01.01 - Entradas de Aportes de Sócios / Investidores"/>
    <s v="Crédito - NC Holding"/>
    <s v="Aportes"/>
  </r>
  <r>
    <s v="Jardins"/>
    <x v="32"/>
    <s v="Bradesco"/>
    <x v="1"/>
    <s v="sim"/>
    <s v="2.16.01.04 - Cartório e Registro"/>
    <d v="2023-10-31T00:00:00"/>
    <s v="CP"/>
    <s v="Pagamento"/>
    <s v="OPERADOR NACIONAL DO SISTEMA DE REGISTRO ELETRONICO DE IMOVEIS ( ONR )"/>
    <s v="REC.42794398"/>
    <s v="OPERADOR NACIONAL DO SISTEMA DE REGISTRO ELETRONICO DE IMOVEIS ( ONR )"/>
    <n v="-68.25"/>
    <n v="68.25"/>
    <x v="8"/>
    <m/>
    <m/>
    <s v="não"/>
    <s v="2.16.01.04 - Cartório e Registro"/>
    <s v="Incorporação - Desp Legais, Tributos, Emolumentos"/>
    <s v="Incorporação"/>
  </r>
  <r>
    <s v="Jardins"/>
    <x v="32"/>
    <s v="Bradesco"/>
    <x v="1"/>
    <s v="sim"/>
    <s v="2.16.01.04 - Cartório e Registro"/>
    <d v="2023-10-31T00:00:00"/>
    <s v="CP"/>
    <s v="Pagamento"/>
    <s v="OPERADOR NACIONAL DO SISTEMA DE REGISTRO ELETRONICO DE IMOVEIS ( ONR )"/>
    <s v="REC.42794406"/>
    <s v="OPERADOR NACIONAL DO SISTEMA DE REGISTRO ELETRONICO DE IMOVEIS ( ONR )"/>
    <n v="-68.25"/>
    <n v="68.25"/>
    <x v="8"/>
    <m/>
    <m/>
    <s v="não"/>
    <s v="2.16.01.04 - Cartório e Registro"/>
    <s v="Incorporação - Desp Legais, Tributos, Emolumentos"/>
    <s v="Incorporação"/>
  </r>
  <r>
    <s v="Jardins"/>
    <x v="32"/>
    <s v="Bradesco"/>
    <x v="1"/>
    <s v="sim"/>
    <s v="2.16.01.04 - Cartório e Registro"/>
    <d v="2023-10-31T00:00:00"/>
    <s v="CP"/>
    <s v="Pagamento"/>
    <s v="OPERADOR NACIONAL DO SISTEMA DE REGISTRO ELETRONICO DE IMOVEIS ( ONR )"/>
    <s v="REC.42794410"/>
    <s v="OPERADOR NACIONAL DO SISTEMA DE REGISTRO ELETRONICO DE IMOVEIS ( ONR )"/>
    <n v="-68.25"/>
    <n v="68.25"/>
    <x v="8"/>
    <m/>
    <m/>
    <s v="não"/>
    <s v="2.16.01.04 - Cartório e Registro"/>
    <s v="Incorporação - Desp Legais, Tributos, Emolumentos"/>
    <s v="Incorporação"/>
  </r>
  <r>
    <s v="Jardins"/>
    <x v="32"/>
    <s v="Bradesco"/>
    <x v="1"/>
    <s v="sim"/>
    <s v="2.16.01.04 - Cartório e Registro"/>
    <d v="2023-10-31T00:00:00"/>
    <s v="CP"/>
    <s v="Pagamento"/>
    <s v="OPERADOR NACIONAL DO SISTEMA DE REGISTRO ELETRONICO DE IMOVEIS ( ONR )"/>
    <s v="REC.42794418"/>
    <s v="OPERADOR NACIONAL DO SISTEMA DE REGISTRO ELETRONICO DE IMOVEIS ( ONR )"/>
    <n v="-68.25"/>
    <n v="68.25"/>
    <x v="8"/>
    <m/>
    <m/>
    <s v="não"/>
    <s v="2.16.01.04 - Cartório e Registro"/>
    <s v="Incorporação - Desp Legais, Tributos, Emolumentos"/>
    <s v="Incorporação"/>
  </r>
  <r>
    <s v="Jardins"/>
    <x v="32"/>
    <s v="Bradesco"/>
    <x v="1"/>
    <s v="sim"/>
    <s v="2.16.01.04 - Cartório e Registro"/>
    <d v="2023-10-31T00:00:00"/>
    <s v="CP"/>
    <s v="Pagamento"/>
    <s v="OPERADOR NACIONAL DO SISTEMA DE REGISTRO ELETRONICO DE IMOVEIS ( ONR )"/>
    <s v="REC.42794421"/>
    <s v="OPERADOR NACIONAL DO SISTEMA DE REGISTRO ELETRONICO DE IMOVEIS ( ONR )"/>
    <n v="-68.25"/>
    <n v="68.25"/>
    <x v="8"/>
    <m/>
    <m/>
    <s v="não"/>
    <s v="2.16.01.04 - Cartório e Registro"/>
    <s v="Incorporação - Desp Legais, Tributos, Emolumentos"/>
    <s v="Incorporação"/>
  </r>
  <r>
    <s v="Jardins"/>
    <x v="32"/>
    <s v="Bradesco"/>
    <x v="1"/>
    <s v="sim"/>
    <s v="2.16.01.04 - Cartório e Registro"/>
    <d v="2023-10-31T00:00:00"/>
    <s v="CP"/>
    <s v="Pagamento"/>
    <s v="OPERADOR NACIONAL DO SISTEMA DE REGISTRO ELETRONICO DE IMOVEIS ( ONR )"/>
    <s v="REC.42794429"/>
    <s v="OPERADOR NACIONAL DO SISTEMA DE REGISTRO ELETRONICO DE IMOVEIS ( ONR )"/>
    <n v="-68.25"/>
    <n v="68.25"/>
    <x v="8"/>
    <m/>
    <m/>
    <s v="não"/>
    <s v="2.16.01.04 - Cartório e Registro"/>
    <s v="Incorporação - Desp Legais, Tributos, Emolumentos"/>
    <s v="Incorporação"/>
  </r>
  <r>
    <s v="Jardins"/>
    <x v="32"/>
    <s v="Bradesco"/>
    <x v="1"/>
    <s v="sim"/>
    <s v="2.16.01.04 - Cartório e Registro"/>
    <d v="2023-10-31T00:00:00"/>
    <s v="CP"/>
    <s v="Pagamento"/>
    <s v="OPERADOR NACIONAL DO SISTEMA DE REGISTRO ELETRONICO DE IMOVEIS ( ONR )"/>
    <s v="REC.42794432"/>
    <s v="OPERADOR NACIONAL DO SISTEMA DE REGISTRO ELETRONICO DE IMOVEIS ( ONR )"/>
    <n v="-68.25"/>
    <n v="68.25"/>
    <x v="8"/>
    <m/>
    <m/>
    <s v="não"/>
    <s v="2.16.01.04 - Cartório e Registro"/>
    <s v="Incorporação - Desp Legais, Tributos, Emolumentos"/>
    <s v="Incorporação"/>
  </r>
  <r>
    <s v="Jardins"/>
    <x v="32"/>
    <s v="Bradesco"/>
    <x v="1"/>
    <s v="sim"/>
    <s v="2.16.01.04 - Cartório e Registro"/>
    <d v="2023-10-31T00:00:00"/>
    <s v="CP"/>
    <s v="Pagamento"/>
    <s v="OPERADOR NACIONAL DO SISTEMA DE REGISTRO ELETRONICO DE IMOVEIS ( ONR )"/>
    <s v="REC.42794434"/>
    <s v="OPERADOR NACIONAL DO SISTEMA DE REGISTRO ELETRONICO DE IMOVEIS ( ONR )"/>
    <n v="-68.25"/>
    <n v="68.25"/>
    <x v="8"/>
    <m/>
    <m/>
    <s v="não"/>
    <s v="2.16.01.04 - Cartório e Registro"/>
    <s v="Incorporação - Desp Legais, Tributos, Emolumentos"/>
    <s v="Incorporação"/>
  </r>
  <r>
    <s v="Jardins"/>
    <x v="32"/>
    <s v="Bradesco"/>
    <x v="1"/>
    <s v="sim"/>
    <s v="2.16.01.04 - Cartório e Registro"/>
    <d v="2023-10-31T00:00:00"/>
    <s v="CP"/>
    <s v="Pagamento"/>
    <s v="OPERADOR NACIONAL DO SISTEMA DE REGISTRO ELETRONICO DE IMOVEIS ( ONR )"/>
    <s v="REC.42794436"/>
    <s v="OPERADOR NACIONAL DO SISTEMA DE REGISTRO ELETRONICO DE IMOVEIS ( ONR )"/>
    <n v="-68.25"/>
    <n v="68.25"/>
    <x v="8"/>
    <m/>
    <m/>
    <s v="não"/>
    <s v="2.16.01.04 - Cartório e Registro"/>
    <s v="Incorporação - Desp Legais, Tributos, Emolumentos"/>
    <s v="Incorporação"/>
  </r>
  <r>
    <s v="Jardins"/>
    <x v="32"/>
    <s v="Bradesco"/>
    <x v="1"/>
    <s v="sim"/>
    <s v="2.16.01.04 - Cartório e Registro"/>
    <d v="2023-10-31T00:00:00"/>
    <s v="CP"/>
    <s v="Pagamento"/>
    <s v="OPERADOR NACIONAL DO SISTEMA DE REGISTRO ELETRONICO DE IMOVEIS ( ONR )"/>
    <s v="REC.42794442"/>
    <s v="OPERADOR NACIONAL DO SISTEMA DE REGISTRO ELETRONICO DE IMOVEIS ( ONR )"/>
    <n v="-68.25"/>
    <n v="68.25"/>
    <x v="8"/>
    <m/>
    <m/>
    <s v="não"/>
    <s v="2.16.01.04 - Cartório e Registro"/>
    <s v="Incorporação - Desp Legais, Tributos, Emolumentos"/>
    <s v="Incorporação"/>
  </r>
  <r>
    <s v="Jardins"/>
    <x v="32"/>
    <s v="Bradesco"/>
    <x v="1"/>
    <s v="sim"/>
    <s v="2.16.01.04 - Cartório e Registro"/>
    <d v="2023-10-31T00:00:00"/>
    <s v="CP"/>
    <s v="Pagamento"/>
    <s v="OPERADOR NACIONAL DO SISTEMA DE REGISTRO ELETRONICO DE IMOVEIS ( ONR )"/>
    <s v="REC.42794447"/>
    <s v="OPERADOR NACIONAL DO SISTEMA DE REGISTRO ELETRONICO DE IMOVEIS ( ONR )"/>
    <n v="-68.25"/>
    <n v="68.25"/>
    <x v="8"/>
    <m/>
    <m/>
    <s v="não"/>
    <s v="2.16.01.04 - Cartório e Registro"/>
    <s v="Incorporação - Desp Legais, Tributos, Emolumentos"/>
    <s v="Incorporação"/>
  </r>
  <r>
    <s v="Jardins"/>
    <x v="33"/>
    <s v="Bradesco"/>
    <x v="1"/>
    <s v="sim"/>
    <s v="2.02.03.04 - Assessoria e Consultoria Contábil"/>
    <d v="2023-11-03T00:00:00"/>
    <s v="CP"/>
    <s v="Pagamento"/>
    <s v="NOVA CROP - SUPORTE ADMINISTRATIVO LTDA"/>
    <s v="NFSE.005260"/>
    <s v="NOVA CROP - SUPORTE ADMINISTRATIVO LTDA"/>
    <n v="-415.96"/>
    <n v="415.96"/>
    <x v="9"/>
    <m/>
    <m/>
    <s v="não"/>
    <s v="2.02.03.04 - Assessoria e Consultoria Contábil"/>
    <s v="Desp Adm - Assessorias"/>
    <s v="Desp Adm"/>
  </r>
  <r>
    <s v="Jardins"/>
    <x v="34"/>
    <s v="Bradesco"/>
    <x v="1"/>
    <s v="sim"/>
    <s v="2.20.01.07 - Tarifas Bancarias"/>
    <d v="2023-11-09T00:00:00"/>
    <s v="BC"/>
    <s v="Pag. tarifa conta"/>
    <s v=""/>
    <s v="TAR.09112023"/>
    <s v=""/>
    <n v="-69.95"/>
    <n v="69.95"/>
    <x v="9"/>
    <m/>
    <m/>
    <s v="não"/>
    <s v="2.20.01.07 - Tarifas Bancarias"/>
    <s v="Tarifas / Taxas"/>
    <s v="Desp Financeiras"/>
  </r>
  <r>
    <s v="Jardins"/>
    <x v="35"/>
    <s v="Bradesco"/>
    <x v="1"/>
    <s v="sim"/>
    <s v="2.09.02.04 - Recolhimento de PIS/Cofins/CSLL - Terceiros"/>
    <d v="2023-11-17T00:00:00"/>
    <s v="CP"/>
    <s v="Pagamento"/>
    <s v="Secretaria de Fazenda Federal"/>
    <s v="DARF.011194"/>
    <s v="Secretaria de Fazenda Federal"/>
    <n v="-368.75"/>
    <n v="368.75"/>
    <x v="9"/>
    <m/>
    <m/>
    <s v="não"/>
    <s v="2.09.02.04 - Recolhimento de PIS/Cofins/CSLL - Terceiros"/>
    <s v="Tributos"/>
    <s v="Tributos"/>
  </r>
  <r>
    <s v="Jardins"/>
    <x v="35"/>
    <s v="Bradesco"/>
    <x v="1"/>
    <s v="sim"/>
    <s v="2.09.02.01 - Recolhimento de IRRF - Terceiros"/>
    <d v="2023-11-17T00:00:00"/>
    <s v="CP"/>
    <s v="Pagamento"/>
    <s v="Secretaria de Fazenda Federal"/>
    <s v="DARF.011194"/>
    <s v="Secretaria de Fazenda Federal"/>
    <n v="-118.95"/>
    <n v="118.95"/>
    <x v="9"/>
    <m/>
    <m/>
    <s v="não"/>
    <s v="2.09.02.01 - Recolhimento de IRRF - Terceiros"/>
    <s v="Tributos"/>
    <s v="Tributos"/>
  </r>
  <r>
    <s v="Jardins"/>
    <x v="36"/>
    <s v="Bradesco"/>
    <x v="1"/>
    <s v="sim"/>
    <s v="2.11.01.04 - Aluguel"/>
    <d v="2023-11-21T00:00:00"/>
    <s v="CP"/>
    <s v="Pagamento"/>
    <s v="CLEYDE MALUF ALVES"/>
    <s v="CT.ALUGUEL 1"/>
    <s v="CLEYDE MALUF ALVES"/>
    <n v="-10000"/>
    <n v="10000"/>
    <x v="9"/>
    <m/>
    <m/>
    <s v="não"/>
    <s v="2.11.01.04 - Aluguel"/>
    <s v="Terreno - Despesas"/>
    <s v="Terreno"/>
  </r>
  <r>
    <s v="Jardins"/>
    <x v="36"/>
    <s v="Bradesco"/>
    <x v="1"/>
    <s v="sim"/>
    <s v="2.11.01.04 - Aluguel"/>
    <d v="2023-11-21T00:00:00"/>
    <s v="CP"/>
    <s v="Pagamento"/>
    <s v="ELIANE MALUF ALVES DE LOZIER"/>
    <s v="CT.ALUGUEL2"/>
    <s v="ELIANE MALUF ALVES DE LOZIER"/>
    <n v="-10000"/>
    <n v="10000"/>
    <x v="9"/>
    <m/>
    <m/>
    <s v="não"/>
    <s v="2.11.01.04 - Aluguel"/>
    <s v="Terreno - Despesas"/>
    <s v="Terreno"/>
  </r>
  <r>
    <s v="Jardins"/>
    <x v="36"/>
    <s v="Bradesco"/>
    <x v="1"/>
    <s v="sim"/>
    <s v="2.11.01.01 - Terrenista"/>
    <d v="2023-11-21T00:00:00"/>
    <s v="CP"/>
    <s v="Pagamento"/>
    <s v="MIRNA MARIA PEDRO"/>
    <s v="CT.ITU 1478"/>
    <s v="MIRNA MARIA PEDRO"/>
    <n v="-2500"/>
    <n v="2500"/>
    <x v="9"/>
    <m/>
    <m/>
    <s v="não"/>
    <s v="2.11.01.01 - Terrenista"/>
    <s v="Terreno - Aquisição"/>
    <s v="Terreno"/>
  </r>
  <r>
    <s v="Jardins"/>
    <x v="36"/>
    <s v="Bradesco"/>
    <x v="1"/>
    <s v="sim"/>
    <s v="2.11.01.01 - Terrenista"/>
    <d v="2023-11-21T00:00:00"/>
    <s v="CP"/>
    <s v="Pagamento"/>
    <s v="MIRNA MARIA PEDRO"/>
    <s v="CT.ITU 1478"/>
    <s v="MIRNA MARIA PEDRO"/>
    <n v="-2500"/>
    <n v="2500"/>
    <x v="9"/>
    <m/>
    <m/>
    <s v="não"/>
    <s v="2.11.01.01 - Terrenista"/>
    <s v="Terreno - Aquisição"/>
    <s v="Terreno"/>
  </r>
  <r>
    <s v="Jardins"/>
    <x v="36"/>
    <s v="Bradesco"/>
    <x v="1"/>
    <s v="sim"/>
    <s v="2.11.01.01 - Terrenista"/>
    <d v="2023-11-21T00:00:00"/>
    <s v="CP"/>
    <s v="Pagamento"/>
    <s v="MIRNA MARIA PEDRO"/>
    <s v="CT.ITU 1478"/>
    <s v="MIRNA MARIA PEDRO"/>
    <n v="-2500"/>
    <n v="2500"/>
    <x v="9"/>
    <m/>
    <m/>
    <s v="não"/>
    <s v="2.11.01.01 - Terrenista"/>
    <s v="Terreno - Aquisição"/>
    <s v="Terreno"/>
  </r>
  <r>
    <s v="Jardins"/>
    <x v="36"/>
    <s v="Bradesco"/>
    <x v="1"/>
    <s v="sim"/>
    <s v="2.11.01.01 - Terrenista"/>
    <d v="2023-11-21T00:00:00"/>
    <s v="CP"/>
    <s v="Pagamento"/>
    <s v="MIRNA MARIA PEDRO"/>
    <s v="CT.ITU 1478"/>
    <s v="MIRNA MARIA PEDRO"/>
    <n v="-2500"/>
    <n v="2500"/>
    <x v="9"/>
    <m/>
    <m/>
    <s v="não"/>
    <s v="2.11.01.01 - Terrenista"/>
    <s v="Terreno - Aquisição"/>
    <s v="Terreno"/>
  </r>
  <r>
    <s v="Jardins"/>
    <x v="37"/>
    <s v="Bradesco"/>
    <x v="1"/>
    <s v="sim"/>
    <s v="2.01.03.04 - Alvarás, Emolumentos, Taxas e Custos Legais"/>
    <d v="2023-11-22T00:00:00"/>
    <s v="CP"/>
    <s v="Pagamento"/>
    <s v="PREFEITURA DA CIDADE DE SÃO PAULO - DAMSP"/>
    <s v="DAM.482872023"/>
    <s v="PREFEITURA DA CIDADE DE SÃO PAULO - DAMSP"/>
    <n v="-203.34"/>
    <n v="203.34"/>
    <x v="9"/>
    <m/>
    <m/>
    <s v="não"/>
    <s v="2.01.03.04 - Alvarás, Emolumentos, Taxas e Custos Legais"/>
    <s v="Terreno - Taxas e Emolumentos"/>
    <s v="Terreno"/>
  </r>
  <r>
    <s v="Jardins"/>
    <x v="38"/>
    <s v="Bradesco"/>
    <x v="1"/>
    <s v="sim"/>
    <s v="2.20.01.07 - Tarifas Bancarias"/>
    <d v="2023-11-23T00:00:00"/>
    <s v="BC"/>
    <s v="Pag. tarifa conta"/>
    <s v=""/>
    <s v="TAR.23112023"/>
    <s v=""/>
    <n v="-9"/>
    <n v="9"/>
    <x v="9"/>
    <m/>
    <m/>
    <s v="não"/>
    <s v="2.20.01.07 - Tarifas Bancarias"/>
    <s v="Tarifas / Taxas"/>
    <s v="Desp Financeiras"/>
  </r>
  <r>
    <s v="Jardins"/>
    <x v="38"/>
    <s v="Bradesco"/>
    <x v="1"/>
    <s v="sim"/>
    <s v="2.20.01.07 - Tarifas Bancarias"/>
    <d v="2023-11-23T00:00:00"/>
    <s v="BC"/>
    <s v="Pag. tarifa conta"/>
    <s v=""/>
    <s v="TAR.23112023"/>
    <s v=""/>
    <n v="-9"/>
    <n v="9"/>
    <x v="9"/>
    <m/>
    <m/>
    <s v="não"/>
    <s v="2.20.01.07 - Tarifas Bancarias"/>
    <s v="Tarifas / Taxas"/>
    <s v="Desp Financeiras"/>
  </r>
  <r>
    <s v="Jardins"/>
    <x v="38"/>
    <s v="Bradesco"/>
    <x v="1"/>
    <s v="sim"/>
    <s v="2.20.01.07 - Tarifas Bancarias"/>
    <d v="2023-11-23T00:00:00"/>
    <s v="BC"/>
    <s v="Pag. tarifa conta"/>
    <s v=""/>
    <s v="TAR.23112023"/>
    <s v=""/>
    <n v="-9"/>
    <n v="9"/>
    <x v="9"/>
    <m/>
    <m/>
    <s v="não"/>
    <s v="2.20.01.07 - Tarifas Bancarias"/>
    <s v="Tarifas / Taxas"/>
    <s v="Desp Financeiras"/>
  </r>
  <r>
    <s v="Jardins"/>
    <x v="38"/>
    <s v="Bradesco"/>
    <x v="1"/>
    <s v="sim"/>
    <s v="2.20.01.07 - Tarifas Bancarias"/>
    <d v="2023-11-23T00:00:00"/>
    <s v="BC"/>
    <s v="Pag. tarifa conta"/>
    <s v=""/>
    <s v="TAR.23112023"/>
    <s v=""/>
    <n v="-9"/>
    <n v="9"/>
    <x v="9"/>
    <m/>
    <m/>
    <s v="não"/>
    <s v="2.20.01.07 - Tarifas Bancarias"/>
    <s v="Tarifas / Taxas"/>
    <s v="Desp Financeiras"/>
  </r>
  <r>
    <s v="Jardins"/>
    <x v="38"/>
    <s v="Bradesco"/>
    <x v="1"/>
    <s v="sim"/>
    <s v="2.20.01.07 - Tarifas Bancarias"/>
    <d v="2023-11-23T00:00:00"/>
    <s v="BC"/>
    <s v="Pag. tarifa conta"/>
    <s v=""/>
    <s v="TAR.231123"/>
    <s v=""/>
    <n v="-9"/>
    <n v="9"/>
    <x v="9"/>
    <m/>
    <m/>
    <s v="não"/>
    <s v="2.20.01.07 - Tarifas Bancarias"/>
    <s v="Tarifas / Taxas"/>
    <s v="Desp Financeiras"/>
  </r>
  <r>
    <s v="Jardins"/>
    <x v="38"/>
    <s v="Bradesco"/>
    <x v="1"/>
    <s v="sim"/>
    <s v="2.20.01.07 - Tarifas Bancarias"/>
    <d v="2023-11-23T00:00:00"/>
    <s v="BC"/>
    <s v="Pag. tarifa conta"/>
    <s v=""/>
    <s v="TAR.231123"/>
    <s v=""/>
    <n v="-9"/>
    <n v="9"/>
    <x v="9"/>
    <m/>
    <m/>
    <s v="não"/>
    <s v="2.20.01.07 - Tarifas Bancarias"/>
    <s v="Tarifas / Taxas"/>
    <s v="Desp Financeiras"/>
  </r>
  <r>
    <s v="Jardins"/>
    <x v="39"/>
    <s v="Bradesco"/>
    <x v="1"/>
    <s v="sim"/>
    <s v="2.13.01.02 - Avaliação Ambiental"/>
    <d v="2023-11-27T00:00:00"/>
    <s v="CP"/>
    <s v="Pagamento"/>
    <s v="BACHEMA SERVICOS ANALITICOS AMBIENTAIS LTDA"/>
    <s v="NFSE.011194"/>
    <s v="BACHEMA SERVICOS ANALITICOS AMBIENTAIS LTDA"/>
    <n v="-7930"/>
    <n v="7930"/>
    <x v="9"/>
    <m/>
    <m/>
    <s v="não"/>
    <s v="2.13.01.02 - Avaliação Ambiental"/>
    <s v="Incorporação - Projetos"/>
    <s v="Incorporação"/>
  </r>
  <r>
    <s v="Jardins"/>
    <x v="39"/>
    <s v="Bradesco"/>
    <x v="1"/>
    <s v="sim"/>
    <s v="2.09.01.01 - (-) Retenção de IR - Terceiros"/>
    <d v="2023-11-27T00:00:00"/>
    <s v="CP"/>
    <s v="Retenção impostos"/>
    <s v="IR 1708 / BACHEMA SERVICOS ANALITICOS AMBIENTAIS LTDA"/>
    <s v="NFSE.011194"/>
    <s v="BACHEMA SERVICOS ANALITICOS AMBIENTAIS LTDA"/>
    <n v="118.95"/>
    <n v="118.95"/>
    <x v="9"/>
    <m/>
    <m/>
    <s v="não"/>
    <s v="2.09.01.01 - (-) Retenção de IR - Terceiros"/>
    <s v="Incorporação - Projetos"/>
    <s v="Incorporação"/>
  </r>
  <r>
    <s v="Jardins"/>
    <x v="39"/>
    <s v="Bradesco"/>
    <x v="1"/>
    <s v="sim"/>
    <s v="2.09.01.04 - (-) Retenção de PIS/Cofins/CSLL - Terceiros"/>
    <d v="2023-11-27T00:00:00"/>
    <s v="CP"/>
    <s v="Retenção impostos"/>
    <s v="CSRF / BACHEMA SERVICOS ANALITICOS AMBIENTAIS LTDA"/>
    <s v="NFSE.011194"/>
    <s v="BACHEMA SERVICOS ANALITICOS AMBIENTAIS LTDA"/>
    <n v="368.75"/>
    <n v="368.75"/>
    <x v="9"/>
    <m/>
    <m/>
    <s v="não"/>
    <s v="2.09.01.04 - (-) Retenção de PIS/Cofins/CSLL - Terceiros"/>
    <s v="Incorporação - Projetos"/>
    <s v="Incorporação"/>
  </r>
  <r>
    <s v="Jardins"/>
    <x v="39"/>
    <s v="Bradesco"/>
    <x v="1"/>
    <s v="sim"/>
    <s v="2.14.01.10 - Produção de material Comunicação Visual Terreno/PD"/>
    <d v="2023-11-27T00:00:00"/>
    <s v="CP"/>
    <s v="Pagamento"/>
    <s v="FRANQUE DELMO ELOIA 02360154435"/>
    <s v="NFSE.000016"/>
    <s v="FRANQUE DELMO ELOIA 02360154435"/>
    <n v="-900"/>
    <n v="900"/>
    <x v="9"/>
    <m/>
    <m/>
    <s v="não"/>
    <s v="2.14.01.10 - Produção de material Comunicação Visual Terreno/PD"/>
    <s v="Marketing - Promoção e Propaganda"/>
    <s v="Marketing"/>
  </r>
  <r>
    <s v="Jardins"/>
    <x v="39"/>
    <s v="Bradesco"/>
    <x v="1"/>
    <s v="sim"/>
    <s v="2.13.01.02 - Avaliação Ambiental"/>
    <d v="2023-11-27T00:00:00"/>
    <s v="CP"/>
    <s v="Pagamento"/>
    <s v="LABORATORIO VAPOR SOLUTIONS LTDA"/>
    <s v="NFSE.004112"/>
    <s v="LABORATORIO VAPOR SOLUTIONS LTDA"/>
    <n v="-9264"/>
    <n v="9264"/>
    <x v="9"/>
    <m/>
    <m/>
    <s v="não"/>
    <s v="2.13.01.02 - Avaliação Ambiental"/>
    <s v="Incorporação - Projetos"/>
    <s v="Incorporação"/>
  </r>
  <r>
    <s v="Jardins"/>
    <x v="39"/>
    <s v="Bradesco"/>
    <x v="1"/>
    <s v="sim"/>
    <s v="2.09.01.01 - (-) Retenção de IR - Terceiros"/>
    <d v="2023-11-27T00:00:00"/>
    <s v="CP"/>
    <s v="Retenção impostos"/>
    <s v="IR 1708 / LABORATORIO VAPOR SOLUTIONS LTDA"/>
    <s v="NFSE.004112"/>
    <s v="LABORATORIO VAPOR SOLUTIONS LTDA"/>
    <n v="138.96"/>
    <n v="138.96"/>
    <x v="9"/>
    <m/>
    <m/>
    <s v="não"/>
    <s v="2.09.01.01 - (-) Retenção de IR - Terceiros"/>
    <s v="Incorporação - Projetos"/>
    <s v="Incorporação"/>
  </r>
  <r>
    <s v="Jardins"/>
    <x v="39"/>
    <s v="Bradesco"/>
    <x v="1"/>
    <s v="sim"/>
    <s v="2.09.01.04 - (-) Retenção de PIS/Cofins/CSLL - Terceiros"/>
    <d v="2023-11-27T00:00:00"/>
    <s v="CP"/>
    <s v="Retenção impostos"/>
    <s v="CSRF / LABORATORIO VAPOR SOLUTIONS LTDA"/>
    <s v="NFSE.004112"/>
    <s v="LABORATORIO VAPOR SOLUTIONS LTDA"/>
    <n v="430.78"/>
    <n v="430.78"/>
    <x v="9"/>
    <m/>
    <m/>
    <s v="não"/>
    <s v="2.09.01.04 - (-) Retenção de PIS/Cofins/CSLL - Terceiros"/>
    <s v="Incorporação - Projetos"/>
    <s v="Incorporação"/>
  </r>
  <r>
    <s v="Jardins"/>
    <x v="39"/>
    <s v="Bradesco"/>
    <x v="1"/>
    <s v="sim"/>
    <s v="2.16.01.03 - Despesas Diversas"/>
    <d v="2023-11-27T00:00:00"/>
    <s v="CP"/>
    <s v="Pagamento"/>
    <s v="MERCADOPAGO.COM REPRESENTACOES LTDA."/>
    <s v="FAT.10305601916"/>
    <s v="MERCADOPAGO.COM REPRESENTACOES LTDA."/>
    <n v="-269.89999999999998"/>
    <n v="269.89999999999998"/>
    <x v="9"/>
    <m/>
    <m/>
    <s v="não"/>
    <s v="2.16.01.03 - Despesas Diversas"/>
    <s v="Desp Adm - Outras"/>
    <s v="Desp Adm"/>
  </r>
  <r>
    <s v="Jardins"/>
    <x v="39"/>
    <s v="Bradesco"/>
    <x v="1"/>
    <s v="sim"/>
    <s v="2.16.01.03 - Despesas Diversas"/>
    <d v="2023-11-27T00:00:00"/>
    <s v="CP"/>
    <s v="Pagamento"/>
    <s v="MERCADOPAGO.COM REPRESENTACOES LTDA."/>
    <s v="FAT.10305604870"/>
    <s v="MERCADOPAGO.COM REPRESENTACOES LTDA."/>
    <n v="-219.3"/>
    <n v="219.3"/>
    <x v="9"/>
    <m/>
    <m/>
    <s v="não"/>
    <s v="2.16.01.03 - Despesas Diversas"/>
    <s v="Desp Adm - Outras"/>
    <s v="Desp Adm"/>
  </r>
  <r>
    <s v="Jardins"/>
    <x v="39"/>
    <s v="Bradesco"/>
    <x v="1"/>
    <s v="sim"/>
    <s v="2.16.01.03 - Despesas Diversas"/>
    <d v="2023-11-27T00:00:00"/>
    <s v="CP"/>
    <s v="Pagamento"/>
    <s v="MERCADOPAGO.COM REPRESENTACOES LTDA."/>
    <s v="FAT.10305605412"/>
    <s v="MERCADOPAGO.COM REPRESENTACOES LTDA."/>
    <n v="-156.52000000000001"/>
    <n v="156.52000000000001"/>
    <x v="9"/>
    <m/>
    <m/>
    <s v="não"/>
    <s v="2.16.01.03 - Despesas Diversas"/>
    <s v="Desp Adm - Outras"/>
    <s v="Desp Adm"/>
  </r>
  <r>
    <s v="Jardins"/>
    <x v="40"/>
    <s v="Bradesco"/>
    <x v="1"/>
    <s v="sim"/>
    <s v="2.20.01.07 - Tarifas Bancarias"/>
    <d v="2023-11-30T00:00:00"/>
    <s v="BC"/>
    <s v="Pagamento"/>
    <s v="TARIFA BANCARIA TRANSF PGTO PIX"/>
    <s v="TAR.14122023"/>
    <s v="TARIFA BANCARIA TRANSF PGTO PIX"/>
    <n v="-9"/>
    <n v="9"/>
    <x v="9"/>
    <m/>
    <m/>
    <s v="não"/>
    <s v="2.20.01.07 - Tarifas Bancarias"/>
    <s v="Tarifas / Taxas"/>
    <s v="Desp Financeiras"/>
  </r>
  <r>
    <s v="Jardins"/>
    <x v="41"/>
    <s v="Holding"/>
    <x v="0"/>
    <s v="sim"/>
    <s v="2.01.03.04 - Alvarás, Emolumentos, Taxas e Custos Legais"/>
    <d v="2023-12-01T00:00:00"/>
    <s v="CP"/>
    <s v="Adiantamento"/>
    <s v="PREFEITURA DA CIDADE DE SÃO PAULO - DAMSP"/>
    <s v="DAM.671356687922"/>
    <s v="PREFEITURA DA CIDADE DE SÃO PAULO - DAMSP"/>
    <n v="-76939.100000000006"/>
    <n v="76939.100000000006"/>
    <x v="10"/>
    <m/>
    <m/>
    <s v="não"/>
    <s v="2.01.03.04 - Alvarás, Emolumentos, Taxas e Custos Legais"/>
    <s v="Terreno - Taxas e Emolumentos"/>
    <s v="Terreno"/>
  </r>
  <r>
    <s v="Jardins"/>
    <x v="42"/>
    <s v="Holding"/>
    <x v="0"/>
    <s v="sim"/>
    <s v="2.16.01.04 - Cartório e Registro"/>
    <d v="2023-12-04T00:00:00"/>
    <s v="CP"/>
    <s v="Adiantamento"/>
    <s v="13 OFICIAL DE REGISTRO DE IMOVEIS DA CAPITAL"/>
    <s v="REC.041223"/>
    <s v="13 OFICIAL DE REGISTRO DE IMOVEIS DA CAPITAL"/>
    <n v="-2252.25"/>
    <n v="2252.25"/>
    <x v="10"/>
    <m/>
    <m/>
    <s v="não"/>
    <s v="2.16.01.04 - Cartório e Registro"/>
    <s v="Incorporação - Desp Legais, Tributos, Emolumentos"/>
    <s v="Incorporação"/>
  </r>
  <r>
    <s v="Jardins"/>
    <x v="42"/>
    <s v="Holding"/>
    <x v="0"/>
    <s v="sim"/>
    <s v="2.16.01.03 - Despesas Diversas"/>
    <d v="2023-12-04T00:00:00"/>
    <s v="CP"/>
    <s v="Adiantamento"/>
    <s v="MANEXT PROMOCOES E EVENTOS COMERCIAIS LTDA"/>
    <s v="NFSE.000025"/>
    <s v="MANEXT PROMOCOES E EVENTOS COMERCIAIS LTDA"/>
    <n v="-1156.3900000000001"/>
    <n v="1156.3900000000001"/>
    <x v="10"/>
    <m/>
    <m/>
    <s v="não"/>
    <s v="2.16.01.03 - Despesas Diversas"/>
    <s v="Desp Adm - Outras"/>
    <s v="Desp Adm"/>
  </r>
  <r>
    <s v="Jardins"/>
    <x v="43"/>
    <s v="Holding"/>
    <x v="0"/>
    <s v="sim"/>
    <s v="2.02.03.04 - Assessoria e Consultoria Contábil"/>
    <d v="2023-12-08T00:00:00"/>
    <s v="CP"/>
    <s v="Adiantamento"/>
    <s v="NOVA CROP - SUPORTE ADMINISTRATIVO LTDA"/>
    <s v="NFSE.005913"/>
    <s v="NOVA CROP - SUPORTE ADMINISTRATIVO LTDA"/>
    <n v="-207.98"/>
    <n v="207.98"/>
    <x v="10"/>
    <m/>
    <m/>
    <s v="não"/>
    <s v="2.02.03.04 - Assessoria e Consultoria Contábil"/>
    <s v="Desp Adm - Assessorias"/>
    <s v="Desp Adm"/>
  </r>
  <r>
    <s v="Jardins"/>
    <x v="43"/>
    <s v="Holding"/>
    <x v="0"/>
    <s v="sim"/>
    <s v="2.14.01.10 - Produção de material Comunicação Visual Terreno/PD"/>
    <d v="2023-12-08T00:00:00"/>
    <s v="CP"/>
    <s v="Adiantamento"/>
    <s v="SELECT COLOR - ARTES GRAFICAS LTDA"/>
    <s v="NFSE.017144"/>
    <s v="SELECT COLOR - ARTES GRAFICAS LTDA"/>
    <n v="-200"/>
    <n v="200"/>
    <x v="10"/>
    <m/>
    <m/>
    <s v="não"/>
    <s v="2.14.01.10 - Produção de material Comunicação Visual Terreno/PD"/>
    <s v="Marketing - Promoção e Propaganda"/>
    <s v="Marketing"/>
  </r>
  <r>
    <s v="Jardins"/>
    <x v="43"/>
    <s v="Bradesco"/>
    <x v="1"/>
    <s v="sim"/>
    <s v="2.20.01.07 - Tarifas Bancarias"/>
    <d v="2023-12-08T00:00:00"/>
    <s v="BC"/>
    <s v="Pagamento"/>
    <s v="TARIFA MANUTENCAO C/C TAR.MANUT.C/C"/>
    <s v="TAR.08122023"/>
    <s v="TARIFA MANUTENCAO C/C TAR.MANUT.C/C"/>
    <n v="-69.95"/>
    <n v="69.95"/>
    <x v="10"/>
    <m/>
    <m/>
    <s v="não"/>
    <s v="2.20.01.07 - Tarifas Bancarias"/>
    <s v="Tarifas / Taxas"/>
    <s v="Desp Financeiras"/>
  </r>
  <r>
    <s v="Jardins"/>
    <x v="44"/>
    <s v="Bradesco"/>
    <x v="1"/>
    <s v="sim"/>
    <s v="1.05.04.01 - Saídas de Devoluções de Aportes de Sócios / Invest"/>
    <d v="2023-12-12T00:00:00"/>
    <s v="CP"/>
    <s v="Pagamento"/>
    <s v="NC HOLDING EMPREENDIMENTOS E PARTICIPACOES LTDA."/>
    <s v="REC.dev. aporte"/>
    <s v="NC HOLDING EMPREENDIMENTOS E PARTICIPACOES LTDA."/>
    <n v="-493197.7"/>
    <n v="493197.7"/>
    <x v="10"/>
    <m/>
    <m/>
    <s v="não"/>
    <s v="1.05.04.01 - Saídas de Devoluções de Aportes de Sócios / Invest"/>
    <s v="Débito - NC Holding"/>
    <s v="Retiradas"/>
  </r>
  <r>
    <s v="Jardins"/>
    <x v="44"/>
    <s v="Bradesco"/>
    <x v="1"/>
    <s v="não"/>
    <s v="1.05.04.01 - Saídas de Devoluções de Aportes de Sócios / Invest"/>
    <d v="2023-12-12T00:00:00"/>
    <s v="CP"/>
    <s v="Pagamento"/>
    <s v="NC HOLDING EMPREENDIMENTOS E PARTICIPACOES LTDA."/>
    <s v="REC.dev. aporte"/>
    <s v="NC HOLDING EMPREENDIMENTOS E PARTICIPACOES LTDA."/>
    <n v="-0.06"/>
    <n v="0.06"/>
    <x v="10"/>
    <m/>
    <m/>
    <s v="não"/>
    <s v="1.05.04.01 - Saídas de Devoluções de Aportes de Sócios / Invest"/>
    <s v="Débito - NC Holding"/>
    <s v="Retiradas"/>
  </r>
  <r>
    <s v="Jardins"/>
    <x v="45"/>
    <s v="Bradesco"/>
    <x v="1"/>
    <s v="sim"/>
    <s v="2.20.01.07 - Tarifas Bancarias"/>
    <d v="2023-12-14T00:00:00"/>
    <s v="BC"/>
    <s v="Pag. tarifa conta"/>
    <s v=""/>
    <s v="TAR.14122023"/>
    <s v=""/>
    <n v="-9"/>
    <n v="9"/>
    <x v="10"/>
    <m/>
    <m/>
    <s v="não"/>
    <s v="2.20.01.07 - Tarifas Bancarias"/>
    <s v="Tarifas / Taxas"/>
    <s v="Desp Financeiras"/>
  </r>
  <r>
    <s v="Jardins"/>
    <x v="46"/>
    <s v="Holding"/>
    <x v="0"/>
    <s v="sim"/>
    <s v="2.11.01.04 - Aluguel"/>
    <d v="2023-12-15T00:00:00"/>
    <s v="CP"/>
    <s v="Adiantamento"/>
    <s v="CLEYDE MALUF ALVES"/>
    <s v="CT.ALUGUEL 1"/>
    <s v="CLEYDE MALUF ALVES"/>
    <n v="-10000"/>
    <n v="10000"/>
    <x v="10"/>
    <m/>
    <m/>
    <s v="não"/>
    <s v="2.11.01.04 - Aluguel"/>
    <s v="Terreno - Despesas"/>
    <s v="Terreno"/>
  </r>
  <r>
    <s v="Jardins"/>
    <x v="46"/>
    <s v="Holding"/>
    <x v="0"/>
    <s v="sim"/>
    <s v="2.11.01.04 - Aluguel"/>
    <d v="2023-12-15T00:00:00"/>
    <s v="CP"/>
    <s v="Adiantamento"/>
    <s v="ELIANE MALUF ALVES DE LOZIER"/>
    <s v="CT.ALUGUEL2"/>
    <s v="ELIANE MALUF ALVES DE LOZIER"/>
    <n v="-10000"/>
    <n v="10000"/>
    <x v="10"/>
    <m/>
    <m/>
    <s v="não"/>
    <s v="2.11.01.04 - Aluguel"/>
    <s v="Terreno - Despesas"/>
    <s v="Terreno"/>
  </r>
  <r>
    <s v="Jardins"/>
    <x v="46"/>
    <s v="Holding"/>
    <x v="0"/>
    <s v="sim"/>
    <s v="2.11.01.01 - Terrenista"/>
    <d v="2023-12-15T00:00:00"/>
    <s v="CP"/>
    <s v="Adiantamento"/>
    <s v="MIRNA MARIA PEDRO"/>
    <s v="CT.ITU 1478"/>
    <s v="MIRNA MARIA PEDRO"/>
    <n v="-2500"/>
    <n v="2500"/>
    <x v="10"/>
    <m/>
    <m/>
    <s v="não"/>
    <s v="2.11.01.01 - Terrenista"/>
    <s v="Terreno - Aquisição"/>
    <s v="Terreno"/>
  </r>
  <r>
    <s v="Jardins"/>
    <x v="46"/>
    <s v="Holding"/>
    <x v="0"/>
    <s v="sim"/>
    <s v="2.11.01.01 - Terrenista"/>
    <d v="2023-12-15T00:00:00"/>
    <s v="CP"/>
    <s v="Adiantamento"/>
    <s v="MIRNA MARIA PEDRO"/>
    <s v="CT.ITU 1478"/>
    <s v="MIRNA MARIA PEDRO"/>
    <n v="-2500"/>
    <n v="2500"/>
    <x v="10"/>
    <m/>
    <m/>
    <s v="não"/>
    <s v="2.11.01.01 - Terrenista"/>
    <s v="Terreno - Aquisição"/>
    <s v="Terreno"/>
  </r>
  <r>
    <s v="Jardins"/>
    <x v="46"/>
    <s v="Holding"/>
    <x v="0"/>
    <s v="sim"/>
    <s v="2.11.01.01 - Terrenista"/>
    <d v="2023-12-15T00:00:00"/>
    <s v="CP"/>
    <s v="Adiantamento"/>
    <s v="MIRNA MARIA PEDRO"/>
    <s v="CT.ITU 1478"/>
    <s v="MIRNA MARIA PEDRO"/>
    <n v="-2500"/>
    <n v="2500"/>
    <x v="10"/>
    <m/>
    <m/>
    <s v="não"/>
    <s v="2.11.01.01 - Terrenista"/>
    <s v="Terreno - Aquisição"/>
    <s v="Terreno"/>
  </r>
  <r>
    <s v="Jardins"/>
    <x v="46"/>
    <s v="Holding"/>
    <x v="0"/>
    <s v="sim"/>
    <s v="2.11.01.01 - Terrenista"/>
    <d v="2023-12-15T00:00:00"/>
    <s v="CP"/>
    <s v="Adiantamento"/>
    <s v="MIRNA MARIA PEDRO"/>
    <s v="CT.ITU 1478"/>
    <s v="MIRNA MARIA PEDRO"/>
    <n v="-2500"/>
    <n v="2500"/>
    <x v="10"/>
    <m/>
    <m/>
    <s v="não"/>
    <s v="2.11.01.01 - Terrenista"/>
    <s v="Terreno - Aquisição"/>
    <s v="Terreno"/>
  </r>
  <r>
    <s v="Jardins"/>
    <x v="47"/>
    <s v="Holding"/>
    <x v="0"/>
    <s v="sim"/>
    <s v="2.02.03.04 - Assessoria e Consultoria Contábil"/>
    <d v="2023-12-20T00:00:00"/>
    <s v="CP"/>
    <s v="Adiantamento"/>
    <s v="NOVA CROP - SUPORTE ADMINISTRATIVO LTDA"/>
    <s v="NFSE.006130"/>
    <s v="NOVA CROP - SUPORTE ADMINISTRATIVO LTDA"/>
    <n v="-415.96"/>
    <n v="415.96"/>
    <x v="10"/>
    <m/>
    <m/>
    <s v="não"/>
    <s v="2.02.03.04 - Assessoria e Consultoria Contábil"/>
    <s v="Desp Adm - Assessorias"/>
    <s v="Desp Adm"/>
  </r>
  <r>
    <s v="Jardins"/>
    <x v="48"/>
    <s v="Holding"/>
    <x v="0"/>
    <s v="sim"/>
    <s v="2.04.03.11 - Despesas Administrativas"/>
    <d v="2024-01-09T00:00:00"/>
    <s v="CP"/>
    <s v="Adiantamento"/>
    <s v="ASSIMPI- ASSOCIACAO N DOS S S DA MICRO E PEQUENA INDUSTRIA"/>
    <s v="REC.137334"/>
    <s v="ASSIMPI- ASSOCIACAO N DOS S S DA MICRO E PEQUENA INDUSTRIA"/>
    <n v="-218.17"/>
    <n v="218.17"/>
    <x v="11"/>
    <m/>
    <m/>
    <s v="não"/>
    <s v="2.04.03.11 - Despesas Administrativas"/>
    <s v="Desp Adm - Outras"/>
    <s v="Desp Adm"/>
  </r>
  <r>
    <s v="Jardins"/>
    <x v="48"/>
    <s v="Holding"/>
    <x v="0"/>
    <s v="sim"/>
    <s v="2.13.02.06 - Pasta de Incorporação"/>
    <d v="2024-01-09T00:00:00"/>
    <s v="CP"/>
    <s v="Adiantamento"/>
    <s v="CAU/SP"/>
    <s v="REC.19465690"/>
    <s v="CAU/SP"/>
    <n v="-119.61"/>
    <n v="119.61"/>
    <x v="11"/>
    <m/>
    <m/>
    <s v="não"/>
    <s v="2.13.02.06 - Pasta de Incorporação"/>
    <s v="Incorporação - Desp Legais, Tributos, Emolumentos"/>
    <s v="Incorporação"/>
  </r>
  <r>
    <s v="Jardins"/>
    <x v="48"/>
    <s v="Holding"/>
    <x v="0"/>
    <s v="sim"/>
    <s v="2.13.02.06 - Pasta de Incorporação"/>
    <d v="2024-01-09T00:00:00"/>
    <s v="CP"/>
    <s v="Adiantamento"/>
    <s v="CAU/SP"/>
    <s v="REC.19466085"/>
    <s v="CAU/SP"/>
    <n v="-119.61"/>
    <n v="119.61"/>
    <x v="11"/>
    <m/>
    <m/>
    <s v="não"/>
    <s v="2.13.02.06 - Pasta de Incorporação"/>
    <s v="Incorporação - Desp Legais, Tributos, Emolumentos"/>
    <s v="Incorporação"/>
  </r>
  <r>
    <s v="Jardins"/>
    <x v="48"/>
    <s v="Holding"/>
    <x v="0"/>
    <s v="sim"/>
    <s v="2.06.01.08 - Outros Impostos/Taxas/Emolumentos"/>
    <d v="2024-01-09T00:00:00"/>
    <s v="CP"/>
    <s v="Pagamento"/>
    <s v="GOVERNO DE SAO PAULO SECRETARIA DA FAZENDA DARE-SP."/>
    <s v="GUIA.240590003429418"/>
    <s v="GOVERNO DE SAO PAULO SECRETARIA DA FAZENDA DARE-SP."/>
    <n v="-251.76"/>
    <n v="251.76"/>
    <x v="11"/>
    <m/>
    <m/>
    <s v="não"/>
    <s v="2.06.01.08 - Outros Impostos/Taxas/Emolumentos"/>
    <s v="Tributos"/>
    <s v="Tributos"/>
  </r>
  <r>
    <s v="Jardins"/>
    <x v="48"/>
    <s v="Bradesco"/>
    <x v="1"/>
    <s v="sim"/>
    <s v="2.20.01.07 - Tarifas Bancarias"/>
    <d v="2024-01-09T00:00:00"/>
    <s v="BC"/>
    <s v="Pag. tarifa conta"/>
    <s v="TARIFA MANUTENCAO C/C TAR.MANUT.C/C"/>
    <s v="TAR.090124"/>
    <s v="TARIFA MANUTENCAO C/C TAR.MANUT.C/C"/>
    <n v="-69.95"/>
    <n v="69.95"/>
    <x v="11"/>
    <m/>
    <m/>
    <s v="não"/>
    <s v="2.20.01.07 - Tarifas Bancarias"/>
    <s v="Tarifas / Taxas"/>
    <s v="Desp Financeiras"/>
  </r>
  <r>
    <s v="Jardins"/>
    <x v="49"/>
    <s v="Holding"/>
    <x v="0"/>
    <s v="sim"/>
    <s v="2.11.01.07 - Cartório &amp; Escritura"/>
    <d v="2024-01-18T00:00:00"/>
    <s v="CP"/>
    <s v="Adiantamento"/>
    <s v="COMPANHIA AMBIENTAL DO ESTADO DE SAO PAULO"/>
    <s v="FAT.970637"/>
    <s v="COMPANHIA AMBIENTAL DO ESTADO DE SAO PAULO"/>
    <n v="-141.44"/>
    <n v="141.44"/>
    <x v="11"/>
    <m/>
    <m/>
    <s v="não"/>
    <s v="2.11.01.07 - Cartório &amp; Escritura"/>
    <s v="Incorporação - Desp Legais, Tributos, Emolumentos"/>
    <s v="Incorporação"/>
  </r>
  <r>
    <s v="Jardins"/>
    <x v="49"/>
    <s v="Holding"/>
    <x v="0"/>
    <s v="sim"/>
    <s v="2.11.01.07 - Cartório &amp; Escritura"/>
    <d v="2024-01-18T00:00:00"/>
    <s v="CP"/>
    <s v="Adiantamento"/>
    <s v="COMPANHIA AMBIENTAL DO ESTADO DE SAO PAULO"/>
    <s v="FAT.974555"/>
    <s v="COMPANHIA AMBIENTAL DO ESTADO DE SAO PAULO"/>
    <n v="-141.44"/>
    <n v="141.44"/>
    <x v="11"/>
    <m/>
    <m/>
    <s v="não"/>
    <s v="2.11.01.07 - Cartório &amp; Escritura"/>
    <s v="Incorporação - Desp Legais, Tributos, Emolumentos"/>
    <s v="Incorporação"/>
  </r>
  <r>
    <s v="Jardins"/>
    <x v="49"/>
    <s v="Holding"/>
    <x v="0"/>
    <s v="sim"/>
    <s v="2.11.01.07 - Cartório &amp; Escritura"/>
    <d v="2024-01-18T00:00:00"/>
    <s v="CP"/>
    <s v="Adiantamento"/>
    <s v="COMPANHIA AMBIENTAL DO ESTADO DE SAO PAULO"/>
    <s v="FAT.974558"/>
    <s v="COMPANHIA AMBIENTAL DO ESTADO DE SAO PAULO"/>
    <n v="-141.44"/>
    <n v="141.44"/>
    <x v="11"/>
    <m/>
    <m/>
    <s v="não"/>
    <s v="2.11.01.07 - Cartório &amp; Escritura"/>
    <s v="Incorporação - Desp Legais, Tributos, Emolumentos"/>
    <s v="Incorporação"/>
  </r>
  <r>
    <s v="Jardins"/>
    <x v="49"/>
    <s v="Holding"/>
    <x v="0"/>
    <s v="sim"/>
    <s v="2.11.01.07 - Cartório &amp; Escritura"/>
    <d v="2024-01-18T00:00:00"/>
    <s v="CP"/>
    <s v="Adiantamento"/>
    <s v="COMPANHIA AMBIENTAL DO ESTADO DE SAO PAULO"/>
    <s v="FAT.974559"/>
    <s v="COMPANHIA AMBIENTAL DO ESTADO DE SAO PAULO"/>
    <n v="-141.44"/>
    <n v="141.44"/>
    <x v="11"/>
    <m/>
    <m/>
    <s v="não"/>
    <s v="2.11.01.07 - Cartório &amp; Escritura"/>
    <s v="Incorporação - Desp Legais, Tributos, Emolumentos"/>
    <s v="Incorporação"/>
  </r>
  <r>
    <s v="Jardins"/>
    <x v="49"/>
    <s v="Holding"/>
    <x v="0"/>
    <s v="sim"/>
    <s v="2.11.01.07 - Cartório &amp; Escritura"/>
    <d v="2024-01-18T00:00:00"/>
    <s v="CP"/>
    <s v="Adiantamento"/>
    <s v="COMPANHIA AMBIENTAL DO ESTADO DE SAO PAULO"/>
    <s v="FAT.974562"/>
    <s v="COMPANHIA AMBIENTAL DO ESTADO DE SAO PAULO"/>
    <n v="-141.44"/>
    <n v="141.44"/>
    <x v="11"/>
    <m/>
    <m/>
    <s v="não"/>
    <s v="2.11.01.07 - Cartório &amp; Escritura"/>
    <s v="Incorporação - Desp Legais, Tributos, Emolumentos"/>
    <s v="Incorporação"/>
  </r>
  <r>
    <s v="Jardins"/>
    <x v="49"/>
    <s v="Holding"/>
    <x v="0"/>
    <s v="sim"/>
    <s v="2.11.01.07 - Cartório &amp; Escritura"/>
    <d v="2024-01-18T00:00:00"/>
    <s v="CP"/>
    <s v="Adiantamento"/>
    <s v="COMPANHIA AMBIENTAL DO ESTADO DE SAO PAULO"/>
    <s v="FAT.974564"/>
    <s v="COMPANHIA AMBIENTAL DO ESTADO DE SAO PAULO"/>
    <n v="-141.44"/>
    <n v="141.44"/>
    <x v="11"/>
    <m/>
    <m/>
    <s v="não"/>
    <s v="2.11.01.07 - Cartório &amp; Escritura"/>
    <s v="Incorporação - Desp Legais, Tributos, Emolumentos"/>
    <s v="Incorporação"/>
  </r>
  <r>
    <s v="Jardins"/>
    <x v="49"/>
    <s v="Holding"/>
    <x v="0"/>
    <s v="sim"/>
    <s v="2.11.01.07 - Cartório &amp; Escritura"/>
    <d v="2024-01-18T00:00:00"/>
    <s v="CP"/>
    <s v="Adiantamento"/>
    <s v="COMPANHIA AMBIENTAL DO ESTADO DE SAO PAULO"/>
    <s v="FAT.974565"/>
    <s v="COMPANHIA AMBIENTAL DO ESTADO DE SAO PAULO"/>
    <n v="-141.44"/>
    <n v="141.44"/>
    <x v="11"/>
    <m/>
    <m/>
    <s v="não"/>
    <s v="2.11.01.07 - Cartório &amp; Escritura"/>
    <s v="Incorporação - Desp Legais, Tributos, Emolumentos"/>
    <s v="Incorporação"/>
  </r>
  <r>
    <s v="Jardins"/>
    <x v="49"/>
    <s v="Holding"/>
    <x v="0"/>
    <s v="sim"/>
    <s v="2.11.01.07 - Cartório &amp; Escritura"/>
    <d v="2024-01-18T00:00:00"/>
    <s v="CP"/>
    <s v="Adiantamento"/>
    <s v="COMPANHIA AMBIENTAL DO ESTADO DE SAO PAULO"/>
    <s v="FAT.974566"/>
    <s v="COMPANHIA AMBIENTAL DO ESTADO DE SAO PAULO"/>
    <n v="-141.44"/>
    <n v="141.44"/>
    <x v="11"/>
    <m/>
    <m/>
    <s v="não"/>
    <s v="2.11.01.07 - Cartório &amp; Escritura"/>
    <s v="Incorporação - Desp Legais, Tributos, Emolumentos"/>
    <s v="Incorporação"/>
  </r>
  <r>
    <s v="Jardins"/>
    <x v="49"/>
    <s v="Holding"/>
    <x v="0"/>
    <s v="sim"/>
    <s v="2.11.01.07 - Cartório &amp; Escritura"/>
    <d v="2024-01-18T00:00:00"/>
    <s v="CP"/>
    <s v="Adiantamento"/>
    <s v="COMPANHIA AMBIENTAL DO ESTADO DE SAO PAULO"/>
    <s v="FAT.974567"/>
    <s v="COMPANHIA AMBIENTAL DO ESTADO DE SAO PAULO"/>
    <n v="-141.44"/>
    <n v="141.44"/>
    <x v="11"/>
    <m/>
    <m/>
    <s v="não"/>
    <s v="2.11.01.07 - Cartório &amp; Escritura"/>
    <s v="Incorporação - Desp Legais, Tributos, Emolumentos"/>
    <s v="Incorporação"/>
  </r>
  <r>
    <s v="Jardins"/>
    <x v="49"/>
    <s v="Holding"/>
    <x v="0"/>
    <s v="sim"/>
    <s v="2.11.01.07 - Cartório &amp; Escritura"/>
    <d v="2024-01-18T00:00:00"/>
    <s v="CP"/>
    <s v="Adiantamento"/>
    <s v="COMPANHIA AMBIENTAL DO ESTADO DE SAO PAULO"/>
    <s v="FAT.974570"/>
    <s v="COMPANHIA AMBIENTAL DO ESTADO DE SAO PAULO"/>
    <n v="-141.44"/>
    <n v="141.44"/>
    <x v="11"/>
    <m/>
    <m/>
    <s v="não"/>
    <s v="2.11.01.07 - Cartório &amp; Escritura"/>
    <s v="Incorporação - Desp Legais, Tributos, Emolumentos"/>
    <s v="Incorporação"/>
  </r>
  <r>
    <s v="Jardins"/>
    <x v="49"/>
    <s v="Holding"/>
    <x v="0"/>
    <s v="sim"/>
    <s v="2.11.01.07 - Cartório &amp; Escritura"/>
    <d v="2024-01-18T00:00:00"/>
    <s v="CP"/>
    <s v="Adiantamento"/>
    <s v="COMPANHIA AMBIENTAL DO ESTADO DE SAO PAULO"/>
    <s v="FAT.974572"/>
    <s v="COMPANHIA AMBIENTAL DO ESTADO DE SAO PAULO"/>
    <n v="-141.44"/>
    <n v="141.44"/>
    <x v="11"/>
    <m/>
    <m/>
    <s v="não"/>
    <s v="2.11.01.07 - Cartório &amp; Escritura"/>
    <s v="Incorporação - Desp Legais, Tributos, Emolumentos"/>
    <s v="Incorporação"/>
  </r>
  <r>
    <s v="Jardins"/>
    <x v="49"/>
    <s v="Holding"/>
    <x v="0"/>
    <s v="sim"/>
    <s v="2.11.01.07 - Cartório &amp; Escritura"/>
    <d v="2024-01-18T00:00:00"/>
    <s v="CP"/>
    <s v="Adiantamento"/>
    <s v="COMPANHIA AMBIENTAL DO ESTADO DE SAO PAULO"/>
    <s v="FAT.974577"/>
    <s v="COMPANHIA AMBIENTAL DO ESTADO DE SAO PAULO"/>
    <n v="-141.44"/>
    <n v="141.44"/>
    <x v="11"/>
    <m/>
    <m/>
    <s v="não"/>
    <s v="2.11.01.07 - Cartório &amp; Escritura"/>
    <s v="Incorporação - Desp Legais, Tributos, Emolumentos"/>
    <s v="Incorporação"/>
  </r>
  <r>
    <s v="Jardins"/>
    <x v="49"/>
    <s v="Holding"/>
    <x v="0"/>
    <s v="sim"/>
    <s v="2.11.01.07 - Cartório &amp; Escritura"/>
    <d v="2024-01-18T00:00:00"/>
    <s v="CP"/>
    <s v="Adiantamento"/>
    <s v="COMPANHIA AMBIENTAL DO ESTADO DE SAO PAULO"/>
    <s v="FAT.974578"/>
    <s v="COMPANHIA AMBIENTAL DO ESTADO DE SAO PAULO"/>
    <n v="-141.44"/>
    <n v="141.44"/>
    <x v="11"/>
    <m/>
    <m/>
    <s v="não"/>
    <s v="2.11.01.07 - Cartório &amp; Escritura"/>
    <s v="Incorporação - Desp Legais, Tributos, Emolumentos"/>
    <s v="Incorporação"/>
  </r>
  <r>
    <s v="Jardins"/>
    <x v="49"/>
    <s v="Holding"/>
    <x v="0"/>
    <s v="sim"/>
    <s v="2.11.01.07 - Cartório &amp; Escritura"/>
    <d v="2024-01-18T00:00:00"/>
    <s v="CP"/>
    <s v="Adiantamento"/>
    <s v="COMPANHIA AMBIENTAL DO ESTADO DE SAO PAULO"/>
    <s v="FAT.974579"/>
    <s v="COMPANHIA AMBIENTAL DO ESTADO DE SAO PAULO"/>
    <n v="-141.44"/>
    <n v="141.44"/>
    <x v="11"/>
    <m/>
    <m/>
    <s v="não"/>
    <s v="2.11.01.07 - Cartório &amp; Escritura"/>
    <s v="Incorporação - Desp Legais, Tributos, Emolumentos"/>
    <s v="Incorporação"/>
  </r>
  <r>
    <s v="Jardins"/>
    <x v="49"/>
    <s v="Holding"/>
    <x v="0"/>
    <s v="sim"/>
    <s v="2.11.01.07 - Cartório &amp; Escritura"/>
    <d v="2024-01-18T00:00:00"/>
    <s v="CP"/>
    <s v="Adiantamento"/>
    <s v="COMPANHIA AMBIENTAL DO ESTADO DE SAO PAULO"/>
    <s v="FAT.974580"/>
    <s v="COMPANHIA AMBIENTAL DO ESTADO DE SAO PAULO"/>
    <n v="-141.44"/>
    <n v="141.44"/>
    <x v="11"/>
    <m/>
    <m/>
    <s v="não"/>
    <s v="2.11.01.07 - Cartório &amp; Escritura"/>
    <s v="Incorporação - Desp Legais, Tributos, Emolumentos"/>
    <s v="Incorporação"/>
  </r>
  <r>
    <s v="Jardins"/>
    <x v="49"/>
    <s v="Holding"/>
    <x v="0"/>
    <s v="sim"/>
    <s v="2.11.01.07 - Cartório &amp; Escritura"/>
    <d v="2024-01-18T00:00:00"/>
    <s v="CP"/>
    <s v="Adiantamento"/>
    <s v="COMPANHIA AMBIENTAL DO ESTADO DE SAO PAULO"/>
    <s v="FAT.974582"/>
    <s v="COMPANHIA AMBIENTAL DO ESTADO DE SAO PAULO"/>
    <n v="-141.44"/>
    <n v="141.44"/>
    <x v="11"/>
    <m/>
    <m/>
    <s v="não"/>
    <s v="2.11.01.07 - Cartório &amp; Escritura"/>
    <s v="Incorporação - Desp Legais, Tributos, Emolumentos"/>
    <s v="Incorporação"/>
  </r>
  <r>
    <s v="Jardins"/>
    <x v="49"/>
    <s v="Holding"/>
    <x v="0"/>
    <s v="sim"/>
    <s v="2.11.01.07 - Cartório &amp; Escritura"/>
    <d v="2024-01-18T00:00:00"/>
    <s v="CP"/>
    <s v="Adiantamento"/>
    <s v="COMPANHIA AMBIENTAL DO ESTADO DE SAO PAULO"/>
    <s v="FAT.974583"/>
    <s v="COMPANHIA AMBIENTAL DO ESTADO DE SAO PAULO"/>
    <n v="-141.44"/>
    <n v="141.44"/>
    <x v="11"/>
    <m/>
    <m/>
    <s v="não"/>
    <s v="2.11.01.07 - Cartório &amp; Escritura"/>
    <s v="Incorporação - Desp Legais, Tributos, Emolumentos"/>
    <s v="Incorporação"/>
  </r>
  <r>
    <s v="Jardins"/>
    <x v="49"/>
    <s v="Holding"/>
    <x v="0"/>
    <s v="sim"/>
    <s v="2.11.01.07 - Cartório &amp; Escritura"/>
    <d v="2024-01-18T00:00:00"/>
    <s v="CP"/>
    <s v="Adiantamento"/>
    <s v="COMPANHIA AMBIENTAL DO ESTADO DE SAO PAULO"/>
    <s v="FAT.974585"/>
    <s v="COMPANHIA AMBIENTAL DO ESTADO DE SAO PAULO"/>
    <n v="-141.44"/>
    <n v="141.44"/>
    <x v="11"/>
    <m/>
    <m/>
    <s v="não"/>
    <s v="2.11.01.07 - Cartório &amp; Escritura"/>
    <s v="Incorporação - Desp Legais, Tributos, Emolumentos"/>
    <s v="Incorporação"/>
  </r>
  <r>
    <s v="Jardins"/>
    <x v="49"/>
    <s v="Holding"/>
    <x v="0"/>
    <s v="sim"/>
    <s v="2.11.01.07 - Cartório &amp; Escritura"/>
    <d v="2024-01-18T00:00:00"/>
    <s v="CP"/>
    <s v="Adiantamento"/>
    <s v="COMPANHIA AMBIENTAL DO ESTADO DE SAO PAULO"/>
    <s v="FAT.974586"/>
    <s v="COMPANHIA AMBIENTAL DO ESTADO DE SAO PAULO"/>
    <n v="-141.44"/>
    <n v="141.44"/>
    <x v="11"/>
    <m/>
    <m/>
    <s v="não"/>
    <s v="2.11.01.07 - Cartório &amp; Escritura"/>
    <s v="Incorporação - Desp Legais, Tributos, Emolumentos"/>
    <s v="Incorporação"/>
  </r>
  <r>
    <s v="Jardins"/>
    <x v="49"/>
    <s v="Holding"/>
    <x v="0"/>
    <s v="sim"/>
    <s v="2.11.01.07 - Cartório &amp; Escritura"/>
    <d v="2024-01-18T00:00:00"/>
    <s v="CP"/>
    <s v="Adiantamento"/>
    <s v="COMPANHIA AMBIENTAL DO ESTADO DE SAO PAULO"/>
    <s v="FAT.974587"/>
    <s v="COMPANHIA AMBIENTAL DO ESTADO DE SAO PAULO"/>
    <n v="-141.44"/>
    <n v="141.44"/>
    <x v="11"/>
    <m/>
    <m/>
    <s v="não"/>
    <s v="2.11.01.07 - Cartório &amp; Escritura"/>
    <s v="Incorporação - Desp Legais, Tributos, Emolumentos"/>
    <s v="Incorporação"/>
  </r>
  <r>
    <s v="Jardins"/>
    <x v="49"/>
    <s v="Holding"/>
    <x v="0"/>
    <s v="sim"/>
    <s v="2.11.01.07 - Cartório &amp; Escritura"/>
    <d v="2024-01-18T00:00:00"/>
    <s v="CP"/>
    <s v="Adiantamento"/>
    <s v="COMPANHIA AMBIENTAL DO ESTADO DE SAO PAULO"/>
    <s v="FAT.974588"/>
    <s v="COMPANHIA AMBIENTAL DO ESTADO DE SAO PAULO"/>
    <n v="-141.44"/>
    <n v="141.44"/>
    <x v="11"/>
    <m/>
    <m/>
    <s v="não"/>
    <s v="2.11.01.07 - Cartório &amp; Escritura"/>
    <s v="Incorporação - Desp Legais, Tributos, Emolumentos"/>
    <s v="Incorporação"/>
  </r>
  <r>
    <s v="Jardins"/>
    <x v="49"/>
    <s v="Holding"/>
    <x v="0"/>
    <s v="sim"/>
    <s v="2.11.01.07 - Cartório &amp; Escritura"/>
    <d v="2024-01-18T00:00:00"/>
    <s v="CP"/>
    <s v="Adiantamento"/>
    <s v="COMPANHIA AMBIENTAL DO ESTADO DE SAO PAULO"/>
    <s v="FAT.974590"/>
    <s v="COMPANHIA AMBIENTAL DO ESTADO DE SAO PAULO"/>
    <n v="-141.44"/>
    <n v="141.44"/>
    <x v="11"/>
    <m/>
    <m/>
    <s v="não"/>
    <s v="2.11.01.07 - Cartório &amp; Escritura"/>
    <s v="Incorporação - Desp Legais, Tributos, Emolumentos"/>
    <s v="Incorporação"/>
  </r>
  <r>
    <s v="Jardins"/>
    <x v="49"/>
    <s v="Holding"/>
    <x v="0"/>
    <s v="sim"/>
    <s v="2.11.01.07 - Cartório &amp; Escritura"/>
    <d v="2024-01-18T00:00:00"/>
    <s v="CP"/>
    <s v="Adiantamento"/>
    <s v="COMPANHIA AMBIENTAL DO ESTADO DE SAO PAULO"/>
    <s v="FAT.974591"/>
    <s v="COMPANHIA AMBIENTAL DO ESTADO DE SAO PAULO"/>
    <n v="-141.44"/>
    <n v="141.44"/>
    <x v="11"/>
    <m/>
    <m/>
    <s v="não"/>
    <s v="2.11.01.07 - Cartório &amp; Escritura"/>
    <s v="Incorporação - Desp Legais, Tributos, Emolumentos"/>
    <s v="Incorporação"/>
  </r>
  <r>
    <s v="Jardins"/>
    <x v="49"/>
    <s v="Holding"/>
    <x v="0"/>
    <s v="sim"/>
    <s v="2.11.01.07 - Cartório &amp; Escritura"/>
    <d v="2024-01-18T00:00:00"/>
    <s v="CP"/>
    <s v="Adiantamento"/>
    <s v="COMPANHIA AMBIENTAL DO ESTADO DE SAO PAULO"/>
    <s v="FAT.974592"/>
    <s v="COMPANHIA AMBIENTAL DO ESTADO DE SAO PAULO"/>
    <n v="-141.44"/>
    <n v="141.44"/>
    <x v="11"/>
    <m/>
    <m/>
    <s v="não"/>
    <s v="2.11.01.07 - Cartório &amp; Escritura"/>
    <s v="Incorporação - Desp Legais, Tributos, Emolumentos"/>
    <s v="Incorporação"/>
  </r>
  <r>
    <s v="Jardins"/>
    <x v="49"/>
    <s v="Holding"/>
    <x v="0"/>
    <s v="sim"/>
    <s v="2.11.01.07 - Cartório &amp; Escritura"/>
    <d v="2024-01-18T00:00:00"/>
    <s v="CP"/>
    <s v="Adiantamento"/>
    <s v="COMPANHIA AMBIENTAL DO ESTADO DE SAO PAULO"/>
    <s v="FAT.974593,"/>
    <s v="COMPANHIA AMBIENTAL DO ESTADO DE SAO PAULO"/>
    <n v="-141.44"/>
    <n v="141.44"/>
    <x v="11"/>
    <m/>
    <m/>
    <s v="não"/>
    <s v="2.11.01.07 - Cartório &amp; Escritura"/>
    <s v="Incorporação - Desp Legais, Tributos, Emolumentos"/>
    <s v="Incorporação"/>
  </r>
  <r>
    <s v="Jardins"/>
    <x v="49"/>
    <s v="Holding"/>
    <x v="0"/>
    <s v="sim"/>
    <s v="2.11.01.07 - Cartório &amp; Escritura"/>
    <d v="2024-01-18T00:00:00"/>
    <s v="CP"/>
    <s v="Adiantamento"/>
    <s v="COMPANHIA AMBIENTAL DO ESTADO DE SAO PAULO"/>
    <s v="FAT.974594"/>
    <s v="COMPANHIA AMBIENTAL DO ESTADO DE SAO PAULO"/>
    <n v="-141.44"/>
    <n v="141.44"/>
    <x v="11"/>
    <m/>
    <m/>
    <s v="não"/>
    <s v="2.11.01.07 - Cartório &amp; Escritura"/>
    <s v="Incorporação - Desp Legais, Tributos, Emolumentos"/>
    <s v="Incorporação"/>
  </r>
  <r>
    <s v="Jardins"/>
    <x v="49"/>
    <s v="Holding"/>
    <x v="0"/>
    <s v="sim"/>
    <s v="2.13.02.07 - Taxas Municipalidades"/>
    <d v="2024-01-18T00:00:00"/>
    <s v="CP"/>
    <s v="Pagamento"/>
    <s v="PREFEITURA DA CIDADE DE SÃO PAULO - DAMSP"/>
    <s v="DAM.41302024001985"/>
    <s v="PREFEITURA DA CIDADE DE SÃO PAULO - DAMSP"/>
    <n v="-297.60000000000002"/>
    <n v="297.60000000000002"/>
    <x v="11"/>
    <m/>
    <m/>
    <s v="não"/>
    <s v="2.13.02.07 - Taxas Municipalidades"/>
    <s v="Incorporação - Desp Legais, Tributos, Emolumentos"/>
    <s v="Incorporação"/>
  </r>
  <r>
    <s v="Jardins"/>
    <x v="50"/>
    <s v="Holding"/>
    <x v="0"/>
    <s v="sim"/>
    <s v="2.13.01.06 - Acústica"/>
    <d v="2024-01-19T00:00:00"/>
    <s v="CP"/>
    <s v="Adiantamento"/>
    <s v="ACUSTICA ENGENHARIA S/S"/>
    <s v="NFSE.005020"/>
    <s v="ACUSTICA ENGENHARIA S/S"/>
    <n v="-12390"/>
    <n v="12390"/>
    <x v="11"/>
    <m/>
    <m/>
    <s v="não"/>
    <s v="2.13.01.06 - Acústica"/>
    <s v="Incorporação - Projetos"/>
    <s v="Incorporação"/>
  </r>
  <r>
    <s v="Jardins"/>
    <x v="50"/>
    <s v="Holding"/>
    <x v="0"/>
    <s v="sim"/>
    <s v="2.09.01.01 - (-) Retenção de IR - Terceiros"/>
    <d v="2024-01-19T00:00:00"/>
    <s v="CP"/>
    <s v="Retenção impostos"/>
    <s v="IR 1708 / ACUSTICA ENGENHARIA S/S"/>
    <s v="NFSE.005020"/>
    <s v="ACUSTICA ENGENHARIA S/S"/>
    <n v="185.85"/>
    <n v="185.85"/>
    <x v="11"/>
    <m/>
    <m/>
    <s v="não"/>
    <s v="2.09.01.01 - (-) Retenção de IR - Terceiros"/>
    <s v="Incorporação - Projetos"/>
    <s v="Incorporação"/>
  </r>
  <r>
    <s v="Jardins"/>
    <x v="50"/>
    <s v="Holding"/>
    <x v="0"/>
    <s v="sim"/>
    <s v="2.09.01.04 - (-) Retenção de PIS/Cofins/CSLL - Terceiros"/>
    <d v="2024-01-19T00:00:00"/>
    <s v="CP"/>
    <s v="Retenção impostos"/>
    <s v="CSRF / ACUSTICA ENGENHARIA S/S"/>
    <s v="NFSE.005020"/>
    <s v="ACUSTICA ENGENHARIA S/S"/>
    <n v="576.14"/>
    <n v="576.14"/>
    <x v="11"/>
    <m/>
    <m/>
    <s v="não"/>
    <s v="2.09.01.04 - (-) Retenção de PIS/Cofins/CSLL - Terceiros"/>
    <s v="Incorporação - Projetos"/>
    <s v="Incorporação"/>
  </r>
  <r>
    <s v="Jardins"/>
    <x v="50"/>
    <s v="Holding"/>
    <x v="0"/>
    <s v="sim"/>
    <s v="2.11.01.04 - Aluguel"/>
    <d v="2024-01-19T00:00:00"/>
    <s v="CP"/>
    <s v="Adiantamento"/>
    <s v="CLEYDE MALUF ALVES"/>
    <s v="CT.ALUGUEL 1"/>
    <s v="CLEYDE MALUF ALVES"/>
    <n v="-10000"/>
    <n v="10000"/>
    <x v="11"/>
    <m/>
    <m/>
    <s v="não"/>
    <s v="2.11.01.04 - Aluguel"/>
    <s v="Terreno - Despesas"/>
    <s v="Terreno"/>
  </r>
  <r>
    <s v="Jardins"/>
    <x v="50"/>
    <s v="Holding"/>
    <x v="0"/>
    <s v="sim"/>
    <s v="2.11.01.04 - Aluguel"/>
    <d v="2024-01-19T00:00:00"/>
    <s v="CP"/>
    <s v="Adiantamento"/>
    <s v="ELIANE MALUF ALVES DE LOZIER"/>
    <s v="CT.ALUGUEL2"/>
    <s v="ELIANE MALUF ALVES DE LOZIER"/>
    <n v="-10000"/>
    <n v="10000"/>
    <x v="11"/>
    <m/>
    <m/>
    <s v="não"/>
    <s v="2.11.01.04 - Aluguel"/>
    <s v="Terreno - Despesas"/>
    <s v="Terreno"/>
  </r>
  <r>
    <s v="Jardins"/>
    <x v="50"/>
    <s v="Holding"/>
    <x v="0"/>
    <s v="sim"/>
    <s v="2.11.01.01 - Terrenista"/>
    <d v="2024-01-19T00:00:00"/>
    <s v="CP"/>
    <s v="Adiantamento"/>
    <s v="MIRNA MARIA PEDRO"/>
    <s v="CT.ITU 1478"/>
    <s v="MIRNA MARIA PEDRO"/>
    <n v="-2500"/>
    <n v="2500"/>
    <x v="11"/>
    <m/>
    <m/>
    <s v="não"/>
    <s v="2.11.01.01 - Terrenista"/>
    <s v="Terreno - Aquisição"/>
    <s v="Terreno"/>
  </r>
  <r>
    <s v="Jardins"/>
    <x v="50"/>
    <s v="Holding"/>
    <x v="0"/>
    <s v="sim"/>
    <s v="2.11.01.01 - Terrenista"/>
    <d v="2024-01-19T00:00:00"/>
    <s v="CP"/>
    <s v="Adiantamento"/>
    <s v="MIRNA MARIA PEDRO"/>
    <s v="CT.ITU 1478"/>
    <s v="MIRNA MARIA PEDRO"/>
    <n v="-2500"/>
    <n v="2500"/>
    <x v="11"/>
    <m/>
    <m/>
    <s v="não"/>
    <s v="2.11.01.01 - Terrenista"/>
    <s v="Terreno - Aquisição"/>
    <s v="Terreno"/>
  </r>
  <r>
    <s v="Jardins"/>
    <x v="50"/>
    <s v="Holding"/>
    <x v="0"/>
    <s v="sim"/>
    <s v="2.11.01.01 - Terrenista"/>
    <d v="2024-01-19T00:00:00"/>
    <s v="CP"/>
    <s v="Adiantamento"/>
    <s v="MIRNA MARIA PEDRO"/>
    <s v="CT.ITU 1478"/>
    <s v="MIRNA MARIA PEDRO"/>
    <n v="-2500"/>
    <n v="2500"/>
    <x v="11"/>
    <m/>
    <m/>
    <s v="não"/>
    <s v="2.11.01.01 - Terrenista"/>
    <s v="Terreno - Aquisição"/>
    <s v="Terreno"/>
  </r>
  <r>
    <s v="Jardins"/>
    <x v="50"/>
    <s v="Holding"/>
    <x v="0"/>
    <s v="sim"/>
    <s v="2.11.01.01 - Terrenista"/>
    <d v="2024-01-19T00:00:00"/>
    <s v="CP"/>
    <s v="Adiantamento"/>
    <s v="MIRNA MARIA PEDRO"/>
    <s v="CT.ITU 1478"/>
    <s v="MIRNA MARIA PEDRO"/>
    <n v="-2500"/>
    <n v="2500"/>
    <x v="11"/>
    <m/>
    <m/>
    <s v="não"/>
    <s v="2.11.01.01 - Terrenista"/>
    <s v="Terreno - Aquisição"/>
    <s v="Terreno"/>
  </r>
  <r>
    <s v="Jardins"/>
    <x v="50"/>
    <s v="Holding"/>
    <x v="0"/>
    <s v="sim"/>
    <s v="2.13.01.12 - Estrutura"/>
    <d v="2024-01-19T00:00:00"/>
    <s v="CP"/>
    <s v="Adiantamento"/>
    <s v="NG ENGENHARIA S/C LTDA"/>
    <s v="NF.000305"/>
    <s v="NG ENGENHARIA S/C LTDA"/>
    <n v="-11700"/>
    <n v="11700"/>
    <x v="11"/>
    <m/>
    <m/>
    <s v="não"/>
    <s v="2.13.01.12 - Estrutura"/>
    <s v="Incorporação - Projetos"/>
    <s v="Incorporação"/>
  </r>
  <r>
    <s v="Jardins"/>
    <x v="50"/>
    <s v="Holding"/>
    <x v="0"/>
    <s v="sim"/>
    <s v="2.09.01.01 - (-) Retenção de IR - Terceiros"/>
    <d v="2024-01-19T00:00:00"/>
    <s v="CP"/>
    <s v="Retenção impostos"/>
    <s v="IR 1708 / NG ENGENHARIA S/C LTDA"/>
    <s v="NF.000305"/>
    <s v="NG ENGENHARIA S/C LTDA"/>
    <n v="175.5"/>
    <n v="175.5"/>
    <x v="11"/>
    <m/>
    <m/>
    <s v="não"/>
    <s v="2.09.01.01 - (-) Retenção de IR - Terceiros"/>
    <s v="Incorporação - Projetos"/>
    <s v="Incorporação"/>
  </r>
  <r>
    <s v="Jardins"/>
    <x v="50"/>
    <s v="Holding"/>
    <x v="0"/>
    <s v="sim"/>
    <s v="2.09.01.04 - (-) Retenção de PIS/Cofins/CSLL - Terceiros"/>
    <d v="2024-01-19T00:00:00"/>
    <s v="CP"/>
    <s v="Retenção impostos"/>
    <s v="CSRF / NG ENGENHARIA S/C LTDA"/>
    <s v="NF.000305"/>
    <s v="NG ENGENHARIA S/C LTDA"/>
    <n v="544.04999999999995"/>
    <n v="544.04999999999995"/>
    <x v="11"/>
    <m/>
    <m/>
    <s v="não"/>
    <s v="2.09.01.04 - (-) Retenção de PIS/Cofins/CSLL - Terceiros"/>
    <s v="Incorporação - Projetos"/>
    <s v="Incorporação"/>
  </r>
  <r>
    <s v="Jardins"/>
    <x v="50"/>
    <s v="Holding"/>
    <x v="0"/>
    <s v="sim"/>
    <s v="2.02.03.04 - Assessoria e Consultoria Contábil"/>
    <d v="2024-01-19T00:00:00"/>
    <s v="CP"/>
    <s v="Adiantamento"/>
    <s v="NOVA CROP - SUPORTE ADMINISTRATIVO LTDA"/>
    <s v="NFSE.005476"/>
    <s v="NOVA CROP - SUPORTE ADMINISTRATIVO LTDA"/>
    <n v="-207.98"/>
    <n v="207.98"/>
    <x v="11"/>
    <m/>
    <m/>
    <s v="não"/>
    <s v="2.02.03.04 - Assessoria e Consultoria Contábil"/>
    <s v="Desp Adm - Assessorias"/>
    <s v="Desp Adm"/>
  </r>
  <r>
    <s v="Jardins"/>
    <x v="50"/>
    <s v="Holding"/>
    <x v="0"/>
    <s v="sim"/>
    <s v="2.02.03.04 - Assessoria e Consultoria Contábil"/>
    <d v="2024-01-19T00:00:00"/>
    <s v="CP"/>
    <s v="Adiantamento"/>
    <s v="NOVA CROP - SUPORTE ADMINISTRATIVO LTDA"/>
    <s v="NFSE.005698"/>
    <s v="NOVA CROP - SUPORTE ADMINISTRATIVO LTDA"/>
    <n v="-415.96"/>
    <n v="415.96"/>
    <x v="11"/>
    <m/>
    <m/>
    <s v="não"/>
    <s v="2.02.03.04 - Assessoria e Consultoria Contábil"/>
    <s v="Desp Adm - Assessorias"/>
    <s v="Desp Adm"/>
  </r>
  <r>
    <s v="Jardins"/>
    <x v="50"/>
    <s v="Holding"/>
    <x v="0"/>
    <s v="sim"/>
    <s v="2.13.01.09 - Ar Condicionado"/>
    <d v="2024-01-19T00:00:00"/>
    <s v="CP"/>
    <s v="Adiantamento"/>
    <s v="WILLEM SCHEEPMAKER E ASSOCIADOS LTDA"/>
    <s v="NFSE.007721"/>
    <s v="WILLEM SCHEEPMAKER E ASSOCIADOS LTDA"/>
    <n v="-15000"/>
    <n v="15000"/>
    <x v="11"/>
    <m/>
    <m/>
    <s v="não"/>
    <s v="2.13.01.09 - Ar Condicionado"/>
    <s v="Incorporação - Projetos"/>
    <s v="Incorporação"/>
  </r>
  <r>
    <s v="Jardins"/>
    <x v="50"/>
    <s v="Holding"/>
    <x v="0"/>
    <s v="sim"/>
    <s v="2.09.01.01 - (-) Retenção de IR - Terceiros"/>
    <d v="2024-01-19T00:00:00"/>
    <s v="CP"/>
    <s v="Retenção impostos"/>
    <s v="IR 1708 / WILLEM SCHEEPMAKER E ASSOCIADOS LTDA"/>
    <s v="NFSE.007721"/>
    <s v="WILLEM SCHEEPMAKER E ASSOCIADOS LTDA"/>
    <n v="225"/>
    <n v="225"/>
    <x v="11"/>
    <m/>
    <m/>
    <s v="não"/>
    <s v="2.09.01.01 - (-) Retenção de IR - Terceiros"/>
    <s v="Incorporação - Projetos"/>
    <s v="Incorporação"/>
  </r>
  <r>
    <s v="Jardins"/>
    <x v="50"/>
    <s v="Holding"/>
    <x v="0"/>
    <s v="sim"/>
    <s v="2.09.01.04 - (-) Retenção de PIS/Cofins/CSLL - Terceiros"/>
    <d v="2024-01-19T00:00:00"/>
    <s v="CP"/>
    <s v="Retenção impostos"/>
    <s v="CSRF / WILLEM SCHEEPMAKER E ASSOCIADOS LTDA"/>
    <s v="NFSE.007721"/>
    <s v="WILLEM SCHEEPMAKER E ASSOCIADOS LTDA"/>
    <n v="697.5"/>
    <n v="697.5"/>
    <x v="11"/>
    <m/>
    <m/>
    <s v="não"/>
    <s v="2.09.01.04 - (-) Retenção de PIS/Cofins/CSLL - Terceiros"/>
    <s v="Incorporação - Projetos"/>
    <s v="Incorporação"/>
  </r>
  <r>
    <s v="Jardins"/>
    <x v="51"/>
    <s v="Holding"/>
    <x v="0"/>
    <s v="sim"/>
    <s v="2.13.01.14 - Impermeabilização"/>
    <d v="2024-01-22T00:00:00"/>
    <s v="CP"/>
    <s v="Adiantamento"/>
    <s v="PROISO PROJETOS E CONSULTORIA LTDA."/>
    <s v="NFSE.000268"/>
    <s v="PROISO PROJETOS E CONSULTORIA LTDA."/>
    <n v="-3300"/>
    <n v="3300"/>
    <x v="11"/>
    <m/>
    <m/>
    <s v="não"/>
    <s v="2.13.01.14 - Impermeabilização"/>
    <s v="Incorporação - Projetos"/>
    <s v="Incorporação"/>
  </r>
  <r>
    <s v="Jardins"/>
    <x v="51"/>
    <s v="Holding"/>
    <x v="0"/>
    <s v="sim"/>
    <s v="2.09.01.01 - (-) Retenção de IR - Terceiros"/>
    <d v="2024-01-22T00:00:00"/>
    <s v="CP"/>
    <s v="Retenção impostos"/>
    <s v="IR 1708 / PROISO PROJETOS E CONSULTORIA LTDA."/>
    <s v="NFSE.000268"/>
    <s v="PROISO PROJETOS E CONSULTORIA LTDA."/>
    <n v="49.5"/>
    <n v="49.5"/>
    <x v="11"/>
    <m/>
    <m/>
    <s v="não"/>
    <s v="2.09.01.01 - (-) Retenção de IR - Terceiros"/>
    <s v="Incorporação - Projetos"/>
    <s v="Incorporação"/>
  </r>
  <r>
    <s v="Jardins"/>
    <x v="51"/>
    <s v="Holding"/>
    <x v="0"/>
    <s v="sim"/>
    <s v="2.09.01.04 - (-) Retenção de PIS/Cofins/CSLL - Terceiros"/>
    <d v="2024-01-22T00:00:00"/>
    <s v="CP"/>
    <s v="Retenção impostos"/>
    <s v="CSRF / PROISO PROJETOS E CONSULTORIA LTDA."/>
    <s v="NFSE.000268"/>
    <s v="PROISO PROJETOS E CONSULTORIA LTDA."/>
    <n v="153.44999999999999"/>
    <n v="153.44999999999999"/>
    <x v="11"/>
    <m/>
    <m/>
    <s v="não"/>
    <s v="2.09.01.04 - (-) Retenção de PIS/Cofins/CSLL - Terceiros"/>
    <s v="Incorporação - Projetos"/>
    <s v="Incorporação"/>
  </r>
  <r>
    <s v="Jardins"/>
    <x v="52"/>
    <s v="Holding"/>
    <x v="0"/>
    <s v="sim"/>
    <s v="2.11.01.04 - Aluguel"/>
    <d v="2024-01-24T00:00:00"/>
    <s v="CP"/>
    <s v="Adiantamento"/>
    <s v="FRAMA COMERCIO DE MATERIAIS PARA CONSTRUCAO EIRELI"/>
    <s v="REC.ALUGUEL"/>
    <s v="FRAMA COMERCIO DE MATERIAIS PARA CONSTRUCAO EIRELI"/>
    <n v="-35000"/>
    <n v="35000"/>
    <x v="11"/>
    <m/>
    <m/>
    <s v="não"/>
    <s v="2.11.01.04 - Aluguel"/>
    <s v="Terreno - Despesas"/>
    <s v="Terreno"/>
  </r>
  <r>
    <s v="Jardins"/>
    <x v="53"/>
    <s v="Holding"/>
    <x v="0"/>
    <s v="sim"/>
    <s v="2.11.01.01 - Terrenista"/>
    <d v="2024-01-29T00:00:00"/>
    <s v="CP"/>
    <s v="Adiantamento"/>
    <s v="FARDIZ EMPREENDIMENTOS E PARTICIPACOES LTDA"/>
    <s v="CT.CONSOLACAO 2847 FARD"/>
    <s v="FARDIZ EMPREENDIMENTOS E PARTICIPACOES LTDA"/>
    <n v="-11486.2"/>
    <n v="11486.2"/>
    <x v="11"/>
    <m/>
    <m/>
    <s v="não"/>
    <s v="2.11.01.01 - Terrenista"/>
    <s v="Terreno - Aquisição"/>
    <s v="Terreno"/>
  </r>
  <r>
    <s v="Jardins"/>
    <x v="53"/>
    <s v="Holding"/>
    <x v="0"/>
    <s v="sim"/>
    <s v="2.11.01.01 - Terrenista"/>
    <d v="2024-01-29T00:00:00"/>
    <s v="CP"/>
    <s v="Adiantamento"/>
    <s v="KELLIE AZAR LEIGHTON"/>
    <s v="CT.CONSOLACAO 2847 PUPO"/>
    <s v="KELLIE AZAR LEIGHTON"/>
    <n v="-21846.83"/>
    <n v="21846.83"/>
    <x v="11"/>
    <m/>
    <m/>
    <s v="não"/>
    <s v="2.11.01.01 - Terrenista"/>
    <s v="Terreno - Aquisição"/>
    <s v="Terreno"/>
  </r>
  <r>
    <s v="Jardins"/>
    <x v="53"/>
    <s v="Holding"/>
    <x v="0"/>
    <s v="sim"/>
    <s v="2.11.01.01 - Terrenista"/>
    <d v="2024-01-29T00:00:00"/>
    <s v="CP"/>
    <s v="Adiantamento"/>
    <s v="MARIA DE LOURDES PUPO AZAR"/>
    <s v="CT.CONSOLACAO 2847"/>
    <s v="MARIA DE LOURDES PUPO AZAR"/>
    <n v="-21846.83"/>
    <n v="21846.83"/>
    <x v="11"/>
    <m/>
    <m/>
    <s v="não"/>
    <s v="2.11.01.01 - Terrenista"/>
    <s v="Terreno - Aquisição"/>
    <s v="Terreno"/>
  </r>
  <r>
    <s v="Jardins"/>
    <x v="53"/>
    <s v="Holding"/>
    <x v="0"/>
    <s v="sim"/>
    <s v="2.11.01.01 - Terrenista"/>
    <d v="2024-01-29T00:00:00"/>
    <s v="CP"/>
    <s v="Adiantamento"/>
    <s v="RENATO RIBEIRO"/>
    <s v="CT.CONSOLOCAO 2847 RIBE"/>
    <s v="RENATO RIBEIRO"/>
    <n v="-34459.5"/>
    <n v="34459.5"/>
    <x v="11"/>
    <m/>
    <m/>
    <s v="não"/>
    <s v="2.11.01.01 - Terrenista"/>
    <s v="Terreno - Aquisição"/>
    <s v="Terreno"/>
  </r>
  <r>
    <s v="Jardins"/>
    <x v="54"/>
    <s v="Holding"/>
    <x v="0"/>
    <s v="sim"/>
    <s v="2.11.01.01 - Terrenista"/>
    <d v="2024-01-30T00:00:00"/>
    <s v="CP"/>
    <s v="Adiantamento"/>
    <s v="FERNANDO CARSINO JARDIM"/>
    <s v="CT.CONSOLACAO 2847 JARD"/>
    <s v="FERNANDO CARSINO JARDIM"/>
    <n v="-10360.33"/>
    <n v="10360.33"/>
    <x v="11"/>
    <m/>
    <m/>
    <s v="não"/>
    <s v="2.11.01.01 - Terrenista"/>
    <s v="Terreno - Aquisição"/>
    <s v="Terreno"/>
  </r>
  <r>
    <s v="Jardins"/>
    <x v="55"/>
    <s v="Holding"/>
    <x v="0"/>
    <s v="sim"/>
    <s v="2.04.04.05 - Licenças de Softwares"/>
    <d v="2024-01-31T00:00:00"/>
    <s v="CP"/>
    <s v="Pagamento"/>
    <s v="COOPERA CERTIFICADORA LTDA"/>
    <s v="FAT.10585"/>
    <s v="COOPERA CERTIFICADORA LTDA"/>
    <n v="-180"/>
    <n v="180"/>
    <x v="11"/>
    <m/>
    <m/>
    <s v="não"/>
    <s v="2.04.04.05 - Licenças de Softwares"/>
    <s v="Desp Adm - Outras"/>
    <s v="Desp Adm"/>
  </r>
  <r>
    <s v="Jardins"/>
    <x v="56"/>
    <s v="Itaú Centralizadora"/>
    <x v="2"/>
    <s v="não"/>
    <s v="-"/>
    <d v="2024-02-01T00:00:00"/>
    <m/>
    <s v="Extrato Bancário"/>
    <s v="SISPAG CIA PROV SECURIT"/>
    <m/>
    <s v="SISPAG CIA PROV SECURIT"/>
    <n v="5"/>
    <n v="5"/>
    <x v="12"/>
    <m/>
    <m/>
    <m/>
    <s v="-"/>
    <s v="Tarifas / Taxas"/>
    <s v="Desp Financeiras"/>
  </r>
  <r>
    <s v="Jardins"/>
    <x v="56"/>
    <s v="Itaú Centralizadora"/>
    <x v="2"/>
    <s v="não"/>
    <s v="-"/>
    <d v="2024-02-01T00:00:00"/>
    <m/>
    <s v="Extrato Bancário"/>
    <s v="TAR MANUT CONTA 10/23"/>
    <m/>
    <s v="TAR MANUT CONTA 10/23"/>
    <n v="-5"/>
    <n v="5"/>
    <x v="12"/>
    <m/>
    <m/>
    <m/>
    <s v="-"/>
    <s v="Tarifas / Taxas"/>
    <s v="Desp Financeiras"/>
  </r>
  <r>
    <s v="Jardins"/>
    <x v="57"/>
    <s v="Holding"/>
    <x v="0"/>
    <s v="sim"/>
    <s v="2.02.03.04 - Assessoria e Consultoria Contábil"/>
    <d v="2024-02-02T00:00:00"/>
    <s v="CP"/>
    <s v="Adiantamento"/>
    <s v="NOVA CROP - SUPORTE ADMINISTRATIVO LTDA"/>
    <s v="NFSE.06336"/>
    <s v="NOVA CROP - SUPORTE ADMINISTRATIVO LTDA"/>
    <n v="-415.96"/>
    <n v="415.96"/>
    <x v="12"/>
    <m/>
    <m/>
    <s v="não"/>
    <s v="2.02.03.04 - Assessoria e Consultoria Contábil"/>
    <s v="Desp Adm - Assessorias"/>
    <s v="Desp Adm"/>
  </r>
  <r>
    <s v="Jardins"/>
    <x v="58"/>
    <s v="Holding"/>
    <x v="0"/>
    <s v="sim"/>
    <s v="2.11.01.07 - Cartório &amp; Escritura"/>
    <d v="2024-02-05T00:00:00"/>
    <s v="CP"/>
    <s v="Adiantamento"/>
    <s v="PREFEITURA DA CIDADE DE SÃO PAULO - DAMSP"/>
    <s v="DAM.535202024000613"/>
    <s v="PREFEITURA DA CIDADE DE SÃO PAULO - DAMSP"/>
    <n v="-383.8"/>
    <n v="383.8"/>
    <x v="12"/>
    <m/>
    <m/>
    <s v="não"/>
    <s v="2.11.01.07 - Cartório &amp; Escritura"/>
    <s v="Incorporação - Desp Legais, Tributos, Emolumentos"/>
    <s v="Incorporação"/>
  </r>
  <r>
    <s v="Jardins"/>
    <x v="58"/>
    <s v="Holding"/>
    <x v="0"/>
    <s v="sim"/>
    <s v="2.11.01.07 - Cartório &amp; Escritura"/>
    <d v="2024-02-05T00:00:00"/>
    <s v="CP"/>
    <s v="Adiantamento"/>
    <s v="PREFEITURA DA CIDADE DE SÃO PAULO - DAMSP"/>
    <s v="DAM.5352024000601"/>
    <s v="PREFEITURA DA CIDADE DE SÃO PAULO - DAMSP"/>
    <n v="-383.8"/>
    <n v="383.8"/>
    <x v="12"/>
    <m/>
    <m/>
    <s v="não"/>
    <s v="2.11.01.07 - Cartório &amp; Escritura"/>
    <s v="Incorporação - Desp Legais, Tributos, Emolumentos"/>
    <s v="Incorporação"/>
  </r>
  <r>
    <s v="Jardins"/>
    <x v="58"/>
    <s v="Holding"/>
    <x v="0"/>
    <s v="sim"/>
    <s v="2.11.01.07 - Cartório &amp; Escritura"/>
    <d v="2024-02-05T00:00:00"/>
    <s v="CP"/>
    <s v="Adiantamento"/>
    <s v="PREFEITURA DA CIDADE DE SÃO PAULO - DAMSP"/>
    <s v="DAM.535220024000625"/>
    <s v="PREFEITURA DA CIDADE DE SÃO PAULO - DAMSP"/>
    <n v="-383.8"/>
    <n v="383.8"/>
    <x v="12"/>
    <m/>
    <m/>
    <s v="não"/>
    <s v="2.11.01.07 - Cartório &amp; Escritura"/>
    <s v="Incorporação - Desp Legais, Tributos, Emolumentos"/>
    <s v="Incorporação"/>
  </r>
  <r>
    <s v="Jardins"/>
    <x v="58"/>
    <s v="Holding"/>
    <x v="0"/>
    <s v="sim"/>
    <s v="2.11.01.07 - Cartório &amp; Escritura"/>
    <d v="2024-02-05T00:00:00"/>
    <s v="CP"/>
    <s v="Adiantamento"/>
    <s v="PREFEITURA DA CIDADE DE SÃO PAULO - DAMSP"/>
    <s v="DAM.53522024000596"/>
    <s v="PREFEITURA DA CIDADE DE SÃO PAULO - DAMSP"/>
    <n v="-383.8"/>
    <n v="383.8"/>
    <x v="12"/>
    <m/>
    <m/>
    <s v="não"/>
    <s v="2.11.01.07 - Cartório &amp; Escritura"/>
    <s v="Incorporação - Desp Legais, Tributos, Emolumentos"/>
    <s v="Incorporação"/>
  </r>
  <r>
    <s v="Jardins"/>
    <x v="58"/>
    <s v="Holding"/>
    <x v="0"/>
    <s v="sim"/>
    <s v="2.11.01.07 - Cartório &amp; Escritura"/>
    <d v="2024-02-05T00:00:00"/>
    <s v="CP"/>
    <s v="Adiantamento"/>
    <s v="PREFEITURA DA CIDADE DE SÃO PAULO - DAMSP"/>
    <s v="DAM.53522024000597"/>
    <s v="PREFEITURA DA CIDADE DE SÃO PAULO - DAMSP"/>
    <n v="-383.8"/>
    <n v="383.8"/>
    <x v="12"/>
    <m/>
    <m/>
    <s v="não"/>
    <s v="2.11.01.07 - Cartório &amp; Escritura"/>
    <s v="Incorporação - Desp Legais, Tributos, Emolumentos"/>
    <s v="Incorporação"/>
  </r>
  <r>
    <s v="Jardins"/>
    <x v="58"/>
    <s v="Holding"/>
    <x v="0"/>
    <s v="sim"/>
    <s v="2.11.01.07 - Cartório &amp; Escritura"/>
    <d v="2024-02-05T00:00:00"/>
    <s v="CP"/>
    <s v="Adiantamento"/>
    <s v="PREFEITURA DA CIDADE DE SÃO PAULO - DAMSP"/>
    <s v="DAM.53522024000598"/>
    <s v="PREFEITURA DA CIDADE DE SÃO PAULO - DAMSP"/>
    <n v="-383.8"/>
    <n v="383.8"/>
    <x v="12"/>
    <m/>
    <m/>
    <s v="não"/>
    <s v="2.11.01.07 - Cartório &amp; Escritura"/>
    <s v="Incorporação - Desp Legais, Tributos, Emolumentos"/>
    <s v="Incorporação"/>
  </r>
  <r>
    <s v="Jardins"/>
    <x v="58"/>
    <s v="Holding"/>
    <x v="0"/>
    <s v="sim"/>
    <s v="2.11.01.07 - Cartório &amp; Escritura"/>
    <d v="2024-02-05T00:00:00"/>
    <s v="CP"/>
    <s v="Adiantamento"/>
    <s v="PREFEITURA DA CIDADE DE SÃO PAULO - DAMSP"/>
    <s v="DAM.53522024000600"/>
    <s v="PREFEITURA DA CIDADE DE SÃO PAULO - DAMSP"/>
    <n v="-383.8"/>
    <n v="383.8"/>
    <x v="12"/>
    <m/>
    <m/>
    <s v="não"/>
    <s v="2.11.01.07 - Cartório &amp; Escritura"/>
    <s v="Incorporação - Desp Legais, Tributos, Emolumentos"/>
    <s v="Incorporação"/>
  </r>
  <r>
    <s v="Jardins"/>
    <x v="58"/>
    <s v="Holding"/>
    <x v="0"/>
    <s v="sim"/>
    <s v="2.11.01.07 - Cartório &amp; Escritura"/>
    <d v="2024-02-05T00:00:00"/>
    <s v="CP"/>
    <s v="Adiantamento"/>
    <s v="PREFEITURA DA CIDADE DE SÃO PAULO - DAMSP"/>
    <s v="DAM.53522024000602"/>
    <s v="PREFEITURA DA CIDADE DE SÃO PAULO - DAMSP"/>
    <n v="-383.8"/>
    <n v="383.8"/>
    <x v="12"/>
    <m/>
    <m/>
    <s v="não"/>
    <s v="2.11.01.07 - Cartório &amp; Escritura"/>
    <s v="Incorporação - Desp Legais, Tributos, Emolumentos"/>
    <s v="Incorporação"/>
  </r>
  <r>
    <s v="Jardins"/>
    <x v="58"/>
    <s v="Holding"/>
    <x v="0"/>
    <s v="sim"/>
    <s v="2.11.01.07 - Cartório &amp; Escritura"/>
    <d v="2024-02-05T00:00:00"/>
    <s v="CP"/>
    <s v="Adiantamento"/>
    <s v="PREFEITURA DA CIDADE DE SÃO PAULO - DAMSP"/>
    <s v="DAM.53522024000604"/>
    <s v="PREFEITURA DA CIDADE DE SÃO PAULO - DAMSP"/>
    <n v="-383.8"/>
    <n v="383.8"/>
    <x v="12"/>
    <m/>
    <m/>
    <s v="não"/>
    <s v="2.11.01.07 - Cartório &amp; Escritura"/>
    <s v="Incorporação - Desp Legais, Tributos, Emolumentos"/>
    <s v="Incorporação"/>
  </r>
  <r>
    <s v="Jardins"/>
    <x v="58"/>
    <s v="Holding"/>
    <x v="0"/>
    <s v="sim"/>
    <s v="2.11.01.07 - Cartório &amp; Escritura"/>
    <d v="2024-02-05T00:00:00"/>
    <s v="CP"/>
    <s v="Adiantamento"/>
    <s v="PREFEITURA DA CIDADE DE SÃO PAULO - DAMSP"/>
    <s v="DAM.53522024000605"/>
    <s v="PREFEITURA DA CIDADE DE SÃO PAULO - DAMSP"/>
    <n v="-383.8"/>
    <n v="383.8"/>
    <x v="12"/>
    <m/>
    <m/>
    <s v="não"/>
    <s v="2.11.01.07 - Cartório &amp; Escritura"/>
    <s v="Incorporação - Desp Legais, Tributos, Emolumentos"/>
    <s v="Incorporação"/>
  </r>
  <r>
    <s v="Jardins"/>
    <x v="58"/>
    <s v="Holding"/>
    <x v="0"/>
    <s v="sim"/>
    <s v="2.11.01.07 - Cartório &amp; Escritura"/>
    <d v="2024-02-05T00:00:00"/>
    <s v="CP"/>
    <s v="Adiantamento"/>
    <s v="PREFEITURA DA CIDADE DE SÃO PAULO - DAMSP"/>
    <s v="DAM.53522024000606"/>
    <s v="PREFEITURA DA CIDADE DE SÃO PAULO - DAMSP"/>
    <n v="-383.8"/>
    <n v="383.8"/>
    <x v="12"/>
    <m/>
    <m/>
    <s v="não"/>
    <s v="2.11.01.07 - Cartório &amp; Escritura"/>
    <s v="Incorporação - Desp Legais, Tributos, Emolumentos"/>
    <s v="Incorporação"/>
  </r>
  <r>
    <s v="Jardins"/>
    <x v="58"/>
    <s v="Holding"/>
    <x v="0"/>
    <s v="sim"/>
    <s v="2.11.01.07 - Cartório &amp; Escritura"/>
    <d v="2024-02-05T00:00:00"/>
    <s v="CP"/>
    <s v="Adiantamento"/>
    <s v="PREFEITURA DA CIDADE DE SÃO PAULO - DAMSP"/>
    <s v="DAM.53522024000608"/>
    <s v="PREFEITURA DA CIDADE DE SÃO PAULO - DAMSP"/>
    <n v="-383.8"/>
    <n v="383.8"/>
    <x v="12"/>
    <m/>
    <m/>
    <s v="não"/>
    <s v="2.11.01.07 - Cartório &amp; Escritura"/>
    <s v="Incorporação - Desp Legais, Tributos, Emolumentos"/>
    <s v="Incorporação"/>
  </r>
  <r>
    <s v="Jardins"/>
    <x v="58"/>
    <s v="Holding"/>
    <x v="0"/>
    <s v="sim"/>
    <s v="2.11.01.07 - Cartório &amp; Escritura"/>
    <d v="2024-02-05T00:00:00"/>
    <s v="CP"/>
    <s v="Adiantamento"/>
    <s v="PREFEITURA DA CIDADE DE SÃO PAULO - DAMSP"/>
    <s v="DAM.53522024000609"/>
    <s v="PREFEITURA DA CIDADE DE SÃO PAULO - DAMSP"/>
    <n v="-383.8"/>
    <n v="383.8"/>
    <x v="12"/>
    <m/>
    <m/>
    <s v="não"/>
    <s v="2.11.01.07 - Cartório &amp; Escritura"/>
    <s v="Incorporação - Desp Legais, Tributos, Emolumentos"/>
    <s v="Incorporação"/>
  </r>
  <r>
    <s v="Jardins"/>
    <x v="58"/>
    <s v="Holding"/>
    <x v="0"/>
    <s v="sim"/>
    <s v="2.11.01.07 - Cartório &amp; Escritura"/>
    <d v="2024-02-05T00:00:00"/>
    <s v="CP"/>
    <s v="Adiantamento"/>
    <s v="PREFEITURA DA CIDADE DE SÃO PAULO - DAMSP"/>
    <s v="DAM.53522024000611"/>
    <s v="PREFEITURA DA CIDADE DE SÃO PAULO - DAMSP"/>
    <n v="-383.8"/>
    <n v="383.8"/>
    <x v="12"/>
    <m/>
    <m/>
    <s v="não"/>
    <s v="2.11.01.07 - Cartório &amp; Escritura"/>
    <s v="Incorporação - Desp Legais, Tributos, Emolumentos"/>
    <s v="Incorporação"/>
  </r>
  <r>
    <s v="Jardins"/>
    <x v="58"/>
    <s v="Holding"/>
    <x v="0"/>
    <s v="sim"/>
    <s v="2.11.01.07 - Cartório &amp; Escritura"/>
    <d v="2024-02-05T00:00:00"/>
    <s v="CP"/>
    <s v="Adiantamento"/>
    <s v="PREFEITURA DA CIDADE DE SÃO PAULO - DAMSP"/>
    <s v="DAM.53522024000614"/>
    <s v="PREFEITURA DA CIDADE DE SÃO PAULO - DAMSP"/>
    <n v="-383.8"/>
    <n v="383.8"/>
    <x v="12"/>
    <m/>
    <m/>
    <s v="não"/>
    <s v="2.11.01.07 - Cartório &amp; Escritura"/>
    <s v="Incorporação - Desp Legais, Tributos, Emolumentos"/>
    <s v="Incorporação"/>
  </r>
  <r>
    <s v="Jardins"/>
    <x v="58"/>
    <s v="Holding"/>
    <x v="0"/>
    <s v="sim"/>
    <s v="2.11.01.07 - Cartório &amp; Escritura"/>
    <d v="2024-02-05T00:00:00"/>
    <s v="CP"/>
    <s v="Adiantamento"/>
    <s v="PREFEITURA DA CIDADE DE SÃO PAULO - DAMSP"/>
    <s v="DAM.53522024000615"/>
    <s v="PREFEITURA DA CIDADE DE SÃO PAULO - DAMSP"/>
    <n v="-383.8"/>
    <n v="383.8"/>
    <x v="12"/>
    <m/>
    <m/>
    <s v="não"/>
    <s v="2.11.01.07 - Cartório &amp; Escritura"/>
    <s v="Incorporação - Desp Legais, Tributos, Emolumentos"/>
    <s v="Incorporação"/>
  </r>
  <r>
    <s v="Jardins"/>
    <x v="58"/>
    <s v="Holding"/>
    <x v="0"/>
    <s v="sim"/>
    <s v="2.11.01.07 - Cartório &amp; Escritura"/>
    <d v="2024-02-05T00:00:00"/>
    <s v="CP"/>
    <s v="Adiantamento"/>
    <s v="PREFEITURA DA CIDADE DE SÃO PAULO - DAMSP"/>
    <s v="DAM.53522024000619"/>
    <s v="PREFEITURA DA CIDADE DE SÃO PAULO - DAMSP"/>
    <n v="-383.8"/>
    <n v="383.8"/>
    <x v="12"/>
    <m/>
    <m/>
    <s v="não"/>
    <s v="2.11.01.07 - Cartório &amp; Escritura"/>
    <s v="Incorporação - Desp Legais, Tributos, Emolumentos"/>
    <s v="Incorporação"/>
  </r>
  <r>
    <s v="Jardins"/>
    <x v="58"/>
    <s v="Holding"/>
    <x v="0"/>
    <s v="sim"/>
    <s v="2.11.01.07 - Cartório &amp; Escritura"/>
    <d v="2024-02-05T00:00:00"/>
    <s v="CP"/>
    <s v="Adiantamento"/>
    <s v="PREFEITURA DA CIDADE DE SÃO PAULO - DAMSP"/>
    <s v="DAM.53522024000620"/>
    <s v="PREFEITURA DA CIDADE DE SÃO PAULO - DAMSP"/>
    <n v="-383.8"/>
    <n v="383.8"/>
    <x v="12"/>
    <m/>
    <m/>
    <s v="não"/>
    <s v="2.11.01.07 - Cartório &amp; Escritura"/>
    <s v="Incorporação - Desp Legais, Tributos, Emolumentos"/>
    <s v="Incorporação"/>
  </r>
  <r>
    <s v="Jardins"/>
    <x v="58"/>
    <s v="Holding"/>
    <x v="0"/>
    <s v="sim"/>
    <s v="2.11.01.07 - Cartório &amp; Escritura"/>
    <d v="2024-02-05T00:00:00"/>
    <s v="CP"/>
    <s v="Adiantamento"/>
    <s v="PREFEITURA DA CIDADE DE SÃO PAULO - DAMSP"/>
    <s v="DAM.53522024000621"/>
    <s v="PREFEITURA DA CIDADE DE SÃO PAULO - DAMSP"/>
    <n v="-383.8"/>
    <n v="383.8"/>
    <x v="12"/>
    <m/>
    <m/>
    <s v="não"/>
    <s v="2.11.01.07 - Cartório &amp; Escritura"/>
    <s v="Incorporação - Desp Legais, Tributos, Emolumentos"/>
    <s v="Incorporação"/>
  </r>
  <r>
    <s v="Jardins"/>
    <x v="58"/>
    <s v="Holding"/>
    <x v="0"/>
    <s v="sim"/>
    <s v="2.11.01.07 - Cartório &amp; Escritura"/>
    <d v="2024-02-05T00:00:00"/>
    <s v="CP"/>
    <s v="Adiantamento"/>
    <s v="PREFEITURA DA CIDADE DE SÃO PAULO - DAMSP"/>
    <s v="DAM.53522024000623"/>
    <s v="PREFEITURA DA CIDADE DE SÃO PAULO - DAMSP"/>
    <n v="-383.8"/>
    <n v="383.8"/>
    <x v="12"/>
    <m/>
    <m/>
    <s v="não"/>
    <s v="2.11.01.07 - Cartório &amp; Escritura"/>
    <s v="Incorporação - Desp Legais, Tributos, Emolumentos"/>
    <s v="Incorporação"/>
  </r>
  <r>
    <s v="Jardins"/>
    <x v="58"/>
    <s v="Holding"/>
    <x v="0"/>
    <s v="sim"/>
    <s v="2.11.01.07 - Cartório &amp; Escritura"/>
    <d v="2024-02-05T00:00:00"/>
    <s v="CP"/>
    <s v="Adiantamento"/>
    <s v="PREFEITURA DA CIDADE DE SÃO PAULO - DAMSP"/>
    <s v="DAM.53522024000626"/>
    <s v="PREFEITURA DA CIDADE DE SÃO PAULO - DAMSP"/>
    <n v="-383.8"/>
    <n v="383.8"/>
    <x v="12"/>
    <m/>
    <m/>
    <s v="não"/>
    <s v="2.11.01.07 - Cartório &amp; Escritura"/>
    <s v="Incorporação - Desp Legais, Tributos, Emolumentos"/>
    <s v="Incorporação"/>
  </r>
  <r>
    <s v="Jardins"/>
    <x v="58"/>
    <s v="Holding"/>
    <x v="0"/>
    <s v="sim"/>
    <s v="2.11.01.07 - Cartório &amp; Escritura"/>
    <d v="2024-02-05T00:00:00"/>
    <s v="CP"/>
    <s v="Adiantamento"/>
    <s v="PREFEITURA DA CIDADE DE SÃO PAULO - DAMSP"/>
    <s v="DAM.53522024000627"/>
    <s v="PREFEITURA DA CIDADE DE SÃO PAULO - DAMSP"/>
    <n v="-383.8"/>
    <n v="383.8"/>
    <x v="12"/>
    <m/>
    <m/>
    <s v="não"/>
    <s v="2.11.01.07 - Cartório &amp; Escritura"/>
    <s v="Incorporação - Desp Legais, Tributos, Emolumentos"/>
    <s v="Incorporação"/>
  </r>
  <r>
    <s v="Jardins"/>
    <x v="58"/>
    <s v="Holding"/>
    <x v="0"/>
    <s v="sim"/>
    <s v="2.11.01.07 - Cartório &amp; Escritura"/>
    <d v="2024-02-05T00:00:00"/>
    <s v="CP"/>
    <s v="Adiantamento"/>
    <s v="PREFEITURA DA CIDADE DE SÃO PAULO - DAMSP"/>
    <s v="DAM.602720240003035-0"/>
    <s v="PREFEITURA DA CIDADE DE SÃO PAULO - DAMSP"/>
    <n v="-383.8"/>
    <n v="383.8"/>
    <x v="12"/>
    <m/>
    <m/>
    <s v="não"/>
    <s v="2.11.01.07 - Cartório &amp; Escritura"/>
    <s v="Incorporação - Desp Legais, Tributos, Emolumentos"/>
    <s v="Incorporação"/>
  </r>
  <r>
    <s v="Jardins"/>
    <x v="58"/>
    <s v="Holding"/>
    <x v="0"/>
    <s v="sim"/>
    <s v="2.11.01.07 - Cartório &amp; Escritura"/>
    <d v="2024-02-05T00:00:00"/>
    <s v="CP"/>
    <s v="Adiantamento"/>
    <s v="PREFEITURA DA CIDADE DE SÃO PAULO - DAMSP"/>
    <s v="DAM.602720240003042-2"/>
    <s v="PREFEITURA DA CIDADE DE SÃO PAULO - DAMSP"/>
    <n v="-383.8"/>
    <n v="383.8"/>
    <x v="12"/>
    <m/>
    <m/>
    <s v="não"/>
    <s v="2.11.01.07 - Cartório &amp; Escritura"/>
    <s v="Incorporação - Desp Legais, Tributos, Emolumentos"/>
    <s v="Incorporação"/>
  </r>
  <r>
    <s v="Jardins"/>
    <x v="58"/>
    <s v="Holding"/>
    <x v="0"/>
    <s v="sim"/>
    <s v="2.11.01.07 - Cartório &amp; Escritura"/>
    <d v="2024-02-05T00:00:00"/>
    <s v="CP"/>
    <s v="Adiantamento"/>
    <s v="PREFEITURA DA CIDADE DE SÃO PAULO - DAMSP"/>
    <s v="DAM.602720240003056-2"/>
    <s v="PREFEITURA DA CIDADE DE SÃO PAULO - DAMSP"/>
    <n v="-383.8"/>
    <n v="383.8"/>
    <x v="12"/>
    <m/>
    <m/>
    <s v="não"/>
    <s v="2.11.01.07 - Cartório &amp; Escritura"/>
    <s v="Incorporação - Desp Legais, Tributos, Emolumentos"/>
    <s v="Incorporação"/>
  </r>
  <r>
    <s v="Jardins"/>
    <x v="58"/>
    <s v="Holding"/>
    <x v="0"/>
    <s v="sim"/>
    <s v="2.11.01.07 - Cartório &amp; Escritura"/>
    <d v="2024-02-05T00:00:00"/>
    <s v="CP"/>
    <s v="Adiantamento"/>
    <s v="PREFEITURA DA CIDADE DE SÃO PAULO - DAMSP"/>
    <s v="DAM.602720240003060-0"/>
    <s v="PREFEITURA DA CIDADE DE SÃO PAULO - DAMSP"/>
    <n v="-383.8"/>
    <n v="383.8"/>
    <x v="12"/>
    <m/>
    <m/>
    <s v="não"/>
    <s v="2.11.01.07 - Cartório &amp; Escritura"/>
    <s v="Incorporação - Desp Legais, Tributos, Emolumentos"/>
    <s v="Incorporação"/>
  </r>
  <r>
    <s v="Jardins"/>
    <x v="58"/>
    <s v="Holding"/>
    <x v="0"/>
    <s v="sim"/>
    <s v="2.11.02.07 - Taxas Municipalidade"/>
    <d v="2024-02-05T00:00:00"/>
    <s v="CP"/>
    <s v="Adiantamento"/>
    <s v="SABESP-COMPANHIA DE SANEAMENTO BASICO DO ESTADO DE SAO PAULO."/>
    <s v="FAT.2024597016"/>
    <s v="SABESP-COMPANHIA DE SANEAMENTO BASICO DO ESTADO DE SAO PAULO."/>
    <n v="-30.15"/>
    <n v="30.15"/>
    <x v="12"/>
    <m/>
    <m/>
    <s v="não"/>
    <s v="2.11.02.07 - Taxas Municipalidade"/>
    <s v="Terreno - Despesas"/>
    <s v="Terreno"/>
  </r>
  <r>
    <s v="Jardins"/>
    <x v="58"/>
    <s v="Holding"/>
    <x v="0"/>
    <s v="sim"/>
    <s v="2.11.02.07 - Taxas Municipalidade"/>
    <d v="2024-02-05T00:00:00"/>
    <s v="CP"/>
    <s v="Adiantamento"/>
    <s v="SABESP-COMPANHIA DE SANEAMENTO BASICO DO ESTADO DE SAO PAULO."/>
    <s v="FAT.2024597050"/>
    <s v="SABESP-COMPANHIA DE SANEAMENTO BASICO DO ESTADO DE SAO PAULO."/>
    <n v="-30.15"/>
    <n v="30.15"/>
    <x v="12"/>
    <m/>
    <m/>
    <s v="não"/>
    <s v="2.11.02.07 - Taxas Municipalidade"/>
    <s v="Terreno - Despesas"/>
    <s v="Terreno"/>
  </r>
  <r>
    <s v="Jardins"/>
    <x v="58"/>
    <s v="Holding"/>
    <x v="0"/>
    <s v="sim"/>
    <s v="2.11.02.07 - Taxas Municipalidade"/>
    <d v="2024-02-05T00:00:00"/>
    <s v="CP"/>
    <s v="Adiantamento"/>
    <s v="SABESP-COMPANHIA DE SANEAMENTO BASICO DO ESTADO DE SAO PAULO."/>
    <s v="FAT.2024597112"/>
    <s v="SABESP-COMPANHIA DE SANEAMENTO BASICO DO ESTADO DE SAO PAULO."/>
    <n v="-975.8"/>
    <n v="975.8"/>
    <x v="12"/>
    <m/>
    <m/>
    <s v="não"/>
    <s v="2.11.02.07 - Taxas Municipalidade"/>
    <s v="Terreno - Despesas"/>
    <s v="Terreno"/>
  </r>
  <r>
    <s v="Jardins"/>
    <x v="59"/>
    <s v="Bradesco"/>
    <x v="1"/>
    <s v="sim"/>
    <s v="2.20.01.07 - Tarifas Bancarias"/>
    <d v="2024-02-08T00:00:00"/>
    <s v="BC"/>
    <s v="Pagamento"/>
    <s v="TARIFA MANUTENCAO C/C TAR.MANUT.C/C"/>
    <s v="TAR.080224"/>
    <s v="TARIFA MANUTENCAO C/C TAR.MANUT.C/C"/>
    <n v="-74.95"/>
    <n v="74.95"/>
    <x v="12"/>
    <m/>
    <m/>
    <s v="não"/>
    <s v="2.20.01.07 - Tarifas Bancarias"/>
    <s v="Tarifas / Taxas"/>
    <s v="Desp Financeiras"/>
  </r>
  <r>
    <s v="Jardins"/>
    <x v="60"/>
    <s v="Holding"/>
    <x v="0"/>
    <s v="sim"/>
    <s v="2.11.01.04 - Aluguel"/>
    <d v="2024-02-20T00:00:00"/>
    <s v="CP"/>
    <s v="Adiantamento"/>
    <s v="CLEYDE MALUF ALVES"/>
    <s v="CT.ALUGUEL 1"/>
    <s v="CLEYDE MALUF ALVES"/>
    <n v="-15000"/>
    <n v="15000"/>
    <x v="12"/>
    <m/>
    <m/>
    <s v="não"/>
    <s v="2.11.01.04 - Aluguel"/>
    <s v="Terreno - Despesas"/>
    <s v="Terreno"/>
  </r>
  <r>
    <s v="Jardins"/>
    <x v="60"/>
    <s v="Holding"/>
    <x v="0"/>
    <s v="sim"/>
    <s v="2.13.01.29 - Plotagem"/>
    <d v="2024-02-20T00:00:00"/>
    <s v="CP"/>
    <s v="Adiantamento"/>
    <s v="DAVINCI BUREAU DE IMPRESSOES LTDA"/>
    <s v="NFSE.0089199"/>
    <s v="DAVINCI BUREAU DE IMPRESSOES LTDA"/>
    <n v="-147.24"/>
    <n v="147.24"/>
    <x v="12"/>
    <m/>
    <m/>
    <s v="não"/>
    <s v="2.13.01.29 - Plotagem"/>
    <s v="Incorporação - Projetos"/>
    <s v="Incorporação"/>
  </r>
  <r>
    <s v="Jardins"/>
    <x v="60"/>
    <s v="Holding"/>
    <x v="0"/>
    <s v="sim"/>
    <s v="2.11.01.04 - Aluguel"/>
    <d v="2024-02-20T00:00:00"/>
    <s v="CP"/>
    <s v="Adiantamento"/>
    <s v="ELIANE MALUF ALVES DE LOZIER"/>
    <s v="CT.ALUGUEL2"/>
    <s v="ELIANE MALUF ALVES DE LOZIER"/>
    <n v="-10000"/>
    <n v="10000"/>
    <x v="12"/>
    <m/>
    <m/>
    <s v="não"/>
    <s v="2.11.01.04 - Aluguel"/>
    <s v="Terreno - Despesas"/>
    <s v="Terreno"/>
  </r>
  <r>
    <s v="Jardins"/>
    <x v="60"/>
    <s v="Holding"/>
    <x v="0"/>
    <s v="sim"/>
    <s v="2.11.01.01 - Terrenista"/>
    <d v="2024-02-20T00:00:00"/>
    <s v="CP"/>
    <s v="Adiantamento"/>
    <s v="MIRNA MARIA PEDRO"/>
    <s v="CT.ITU 1478"/>
    <s v="MIRNA MARIA PEDRO"/>
    <n v="-2500"/>
    <n v="2500"/>
    <x v="12"/>
    <m/>
    <m/>
    <s v="não"/>
    <s v="2.11.01.01 - Terrenista"/>
    <s v="Terreno - Aquisição"/>
    <s v="Terreno"/>
  </r>
  <r>
    <s v="Jardins"/>
    <x v="60"/>
    <s v="Holding"/>
    <x v="0"/>
    <s v="sim"/>
    <s v="2.11.01.01 - Terrenista"/>
    <d v="2024-02-20T00:00:00"/>
    <s v="CP"/>
    <s v="Adiantamento"/>
    <s v="MIRNA MARIA PEDRO"/>
    <s v="CT.ITU 1478"/>
    <s v="MIRNA MARIA PEDRO"/>
    <n v="-2500"/>
    <n v="2500"/>
    <x v="12"/>
    <m/>
    <m/>
    <s v="não"/>
    <s v="2.11.01.01 - Terrenista"/>
    <s v="Terreno - Aquisição"/>
    <s v="Terreno"/>
  </r>
  <r>
    <s v="Jardins"/>
    <x v="60"/>
    <s v="Holding"/>
    <x v="0"/>
    <s v="sim"/>
    <s v="2.11.01.01 - Terrenista"/>
    <d v="2024-02-20T00:00:00"/>
    <s v="CP"/>
    <s v="Adiantamento"/>
    <s v="MIRNA MARIA PEDRO"/>
    <s v="CT.ITU 1478"/>
    <s v="MIRNA MARIA PEDRO"/>
    <n v="-2500"/>
    <n v="2500"/>
    <x v="12"/>
    <m/>
    <m/>
    <s v="não"/>
    <s v="2.11.01.01 - Terrenista"/>
    <s v="Terreno - Aquisição"/>
    <s v="Terreno"/>
  </r>
  <r>
    <s v="Jardins"/>
    <x v="60"/>
    <s v="Holding"/>
    <x v="0"/>
    <s v="sim"/>
    <s v="2.11.01.01 - Terrenista"/>
    <d v="2024-02-20T00:00:00"/>
    <s v="CP"/>
    <s v="Adiantamento"/>
    <s v="MIRNA MARIA PEDRO"/>
    <s v="CT.ITU 1478"/>
    <s v="MIRNA MARIA PEDRO"/>
    <n v="-2500"/>
    <n v="2500"/>
    <x v="12"/>
    <m/>
    <m/>
    <s v="não"/>
    <s v="2.11.01.01 - Terrenista"/>
    <s v="Terreno - Aquisição"/>
    <s v="Terreno"/>
  </r>
  <r>
    <s v="Jardins"/>
    <x v="61"/>
    <s v="Holding"/>
    <x v="0"/>
    <s v="sim"/>
    <s v="2.11.01.07 - Cartório &amp; Escritura"/>
    <d v="2024-02-23T00:00:00"/>
    <s v="CP"/>
    <s v="Pagamento"/>
    <s v="PREFEITURA DA CIDADE DE SÃO PAULO - DAMSP"/>
    <s v="DAM.CLARICE"/>
    <s v="PREFEITURA DA CIDADE DE SÃO PAULO - DAMSP"/>
    <n v="-383.8"/>
    <n v="383.8"/>
    <x v="12"/>
    <m/>
    <m/>
    <s v="não"/>
    <s v="2.11.01.07 - Cartório &amp; Escritura"/>
    <s v="Incorporação - Desp Legais, Tributos, Emolumentos"/>
    <s v="Incorporação"/>
  </r>
  <r>
    <s v="Jardins"/>
    <x v="62"/>
    <s v="Holding"/>
    <x v="0"/>
    <s v="sim"/>
    <s v="2.13.01.23 - Coordenação e Compatibilização"/>
    <d v="2024-02-26T00:00:00"/>
    <s v="CP"/>
    <s v="Adiantamento"/>
    <s v="ESTUDIO FAVO ARQUITETURA LTDA"/>
    <s v="NFSE.001172"/>
    <s v="ESTUDIO FAVO ARQUITETURA LTDA"/>
    <n v="-8750"/>
    <n v="8750"/>
    <x v="12"/>
    <m/>
    <m/>
    <s v="não"/>
    <s v="2.13.01.23 - Coordenação e Compatibilização"/>
    <s v="Incorporação - Projetos"/>
    <s v="Incorporação"/>
  </r>
  <r>
    <s v="Jardins"/>
    <x v="62"/>
    <s v="Holding"/>
    <x v="0"/>
    <s v="sim"/>
    <s v="2.01.01.11 - IPTU Novos Terrenos"/>
    <d v="2024-02-26T00:00:00"/>
    <s v="CP"/>
    <s v="Pagamento"/>
    <s v="PREFEITURA DA CIDADE DE SÃO PAULO - DAMSP"/>
    <s v="DARM.IPTU JAU 1584"/>
    <s v="PREFEITURA DA CIDADE DE SÃO PAULO - DAMSP"/>
    <n v="-8938.15"/>
    <n v="8938.15"/>
    <x v="12"/>
    <m/>
    <m/>
    <s v="não"/>
    <s v="2.01.01.11 - IPTU Novos Terrenos"/>
    <s v="Terreno - IPTU"/>
    <s v="Terreno"/>
  </r>
  <r>
    <s v="Jardins"/>
    <x v="63"/>
    <s v="Holding"/>
    <x v="0"/>
    <s v="sim"/>
    <s v="2.11.01.04 - Aluguel"/>
    <d v="2024-03-04T00:00:00"/>
    <s v="CP"/>
    <s v="Pagamento"/>
    <s v="CLEYDE MALUF ALVES"/>
    <s v="CT.ALUGUEL 1"/>
    <s v="CLEYDE MALUF ALVES"/>
    <n v="-451"/>
    <n v="451"/>
    <x v="13"/>
    <m/>
    <m/>
    <s v="não"/>
    <s v="2.11.01.04 - Aluguel"/>
    <s v="Terreno - Despesas"/>
    <s v="Terreno"/>
  </r>
  <r>
    <s v="Jardins"/>
    <x v="63"/>
    <s v="Holding"/>
    <x v="0"/>
    <s v="sim"/>
    <s v="2.11.01.04 - Aluguel"/>
    <d v="2024-03-04T00:00:00"/>
    <s v="CP"/>
    <s v="Pagamento"/>
    <s v="ELIANE MALUF ALVES DE LOZIER"/>
    <s v="CT.ALUGUEL2"/>
    <s v="ELIANE MALUF ALVES DE LOZIER"/>
    <n v="-451"/>
    <n v="451"/>
    <x v="13"/>
    <m/>
    <m/>
    <s v="não"/>
    <s v="2.11.01.04 - Aluguel"/>
    <s v="Terreno - Despesas"/>
    <s v="Terreno"/>
  </r>
  <r>
    <s v="Jardins"/>
    <x v="63"/>
    <s v="Holding"/>
    <x v="0"/>
    <s v="sim"/>
    <s v="2.02.03.04 - Assessoria e Consultoria Contábil"/>
    <d v="2024-03-04T00:00:00"/>
    <s v="CP"/>
    <s v="Pagamento"/>
    <s v="NOVA CROP - SUPORTE ADMINISTRATIVO LTDA"/>
    <s v="NFSE.006564"/>
    <s v="NOVA CROP - SUPORTE ADMINISTRATIVO LTDA"/>
    <n v="-415.96"/>
    <n v="415.96"/>
    <x v="13"/>
    <m/>
    <m/>
    <s v="não"/>
    <s v="2.02.03.04 - Assessoria e Consultoria Contábil"/>
    <s v="Desp Adm - Assessorias"/>
    <s v="Desp Adm"/>
  </r>
  <r>
    <s v="Jardins"/>
    <x v="64"/>
    <s v="Holding"/>
    <x v="0"/>
    <s v="sim"/>
    <s v="2.16.01.03 - Despesas Diversas"/>
    <d v="2024-03-07T00:00:00"/>
    <s v="CP"/>
    <s v="Adiantamento"/>
    <s v="ASSIMPI- ASSOCIACAO N DOS S S DA MICRO E PEQUENA INDUSTRIA"/>
    <s v="REC.141086"/>
    <s v="ASSIMPI- ASSOCIACAO N DOS S S DA MICRO E PEQUENA INDUSTRIA"/>
    <n v="-436.34"/>
    <n v="436.34"/>
    <x v="13"/>
    <m/>
    <m/>
    <s v="não"/>
    <s v="2.16.01.03 - Despesas Diversas"/>
    <s v="Desp Adm - Outras"/>
    <s v="Desp Adm"/>
  </r>
  <r>
    <s v="Jardins"/>
    <x v="64"/>
    <s v="Holding"/>
    <x v="0"/>
    <s v="sim"/>
    <s v="2.16.01.03 - Despesas Diversas"/>
    <d v="2024-03-07T00:00:00"/>
    <s v="CP"/>
    <s v="Adiantamento"/>
    <s v="ASSIMPI- ASSOCIACAO N DOS S S DA MICRO E PEQUENA INDUSTRIA"/>
    <s v="REC.141087"/>
    <s v="ASSIMPI- ASSOCIACAO N DOS S S DA MICRO E PEQUENA INDUSTRIA"/>
    <n v="-218.17"/>
    <n v="218.17"/>
    <x v="13"/>
    <m/>
    <m/>
    <s v="não"/>
    <s v="2.16.01.03 - Despesas Diversas"/>
    <s v="Desp Adm - Outras"/>
    <s v="Desp Adm"/>
  </r>
  <r>
    <s v="Jardins"/>
    <x v="64"/>
    <s v="Holding"/>
    <x v="0"/>
    <s v="sim"/>
    <s v="2.16.01.03 - Despesas Diversas"/>
    <d v="2024-03-07T00:00:00"/>
    <s v="CP"/>
    <s v="Adiantamento"/>
    <s v="ASSIMPI- ASSOCIACAO N DOS S S DA MICRO E PEQUENA INDUSTRIA"/>
    <s v="REC.240590039725672"/>
    <s v="ASSIMPI- ASSOCIACAO N DOS S S DA MICRO E PEQUENA INDUSTRIA"/>
    <n v="-150.99"/>
    <n v="150.99"/>
    <x v="13"/>
    <m/>
    <m/>
    <s v="não"/>
    <s v="2.16.01.03 - Despesas Diversas"/>
    <s v="Desp Adm - Outras"/>
    <s v="Desp Adm"/>
  </r>
  <r>
    <s v="Jardins"/>
    <x v="64"/>
    <s v="Holding"/>
    <x v="0"/>
    <s v="sim"/>
    <s v="2.16.01.03 - Despesas Diversas"/>
    <d v="2024-03-07T00:00:00"/>
    <s v="CP"/>
    <s v="Adiantamento"/>
    <s v="ASSIMPI- ASSOCIACAO N DOS S S DA MICRO E PEQUENA INDUSTRIA"/>
    <s v="REC.240590039743861"/>
    <s v="ASSIMPI- ASSOCIACAO N DOS S S DA MICRO E PEQUENA INDUSTRIA"/>
    <n v="-251.76"/>
    <n v="251.76"/>
    <x v="13"/>
    <m/>
    <m/>
    <s v="não"/>
    <s v="2.16.01.03 - Despesas Diversas"/>
    <s v="Desp Adm - Outras"/>
    <s v="Desp Adm"/>
  </r>
  <r>
    <s v="Jardins"/>
    <x v="64"/>
    <s v="Holding"/>
    <x v="0"/>
    <s v="sim"/>
    <s v="2.16.01.03 - Despesas Diversas"/>
    <d v="2024-03-07T00:00:00"/>
    <s v="CP"/>
    <s v="Adiantamento"/>
    <s v="ASSIMPI- ASSOCIACAO N DOS S S DA MICRO E PEQUENA INDUSTRIA"/>
    <s v="REC.240590039748456"/>
    <s v="ASSIMPI- ASSOCIACAO N DOS S S DA MICRO E PEQUENA INDUSTRIA"/>
    <n v="-251.76"/>
    <n v="251.76"/>
    <x v="13"/>
    <m/>
    <m/>
    <s v="não"/>
    <s v="2.16.01.03 - Despesas Diversas"/>
    <s v="Desp Adm - Outras"/>
    <s v="Desp Adm"/>
  </r>
  <r>
    <s v="Jardins"/>
    <x v="65"/>
    <s v="Holding"/>
    <x v="0"/>
    <s v="sim"/>
    <s v="2.13.02.07 - Taxas Municipalidades"/>
    <d v="2024-03-08T00:00:00"/>
    <s v="CP"/>
    <s v="Adiantamento"/>
    <s v="PREFEITURA DA CIDADE DE SÃO PAULO - DAMSP"/>
    <s v="DAM.430115102"/>
    <s v="PREFEITURA DA CIDADE DE SÃO PAULO - DAMSP"/>
    <n v="-2455.56"/>
    <n v="2455.56"/>
    <x v="13"/>
    <m/>
    <m/>
    <s v="não"/>
    <s v="2.13.02.07 - Taxas Municipalidades"/>
    <s v="Incorporação - Desp Legais, Tributos, Emolumentos"/>
    <s v="Incorporação"/>
  </r>
  <r>
    <s v="Jardins"/>
    <x v="65"/>
    <s v="Bradesco"/>
    <x v="1"/>
    <s v="sim"/>
    <s v="2.20.01.07 - Tarifas Bancarias"/>
    <d v="2024-03-08T00:00:00"/>
    <s v="BC"/>
    <s v="Pag. tarifa conta"/>
    <s v="TARIFA MANUTENCAO C/C TAR.MANUT.C/C"/>
    <s v="TAR.08032024"/>
    <s v="TARIFA MANUTENCAO C/C TAR.MANUT.C/C"/>
    <n v="-74.95"/>
    <n v="74.95"/>
    <x v="13"/>
    <m/>
    <m/>
    <s v="não"/>
    <s v="2.20.01.07 - Tarifas Bancarias"/>
    <s v="Tarifas / Taxas"/>
    <s v="Desp Financeiras"/>
  </r>
  <r>
    <s v="Jardins"/>
    <x v="66"/>
    <s v="Holding"/>
    <x v="0"/>
    <s v="sim"/>
    <s v="2.13.01.18 - Paisagismo"/>
    <d v="2024-03-11T00:00:00"/>
    <s v="CP"/>
    <s v="Adiantamento"/>
    <s v="PAISAGISMO E COMERCIO DE PLANTAS ORNAMENTAIS ALEX HANAZAKI LTDA"/>
    <s v="NFSE.003452"/>
    <s v="PAISAGISMO E COMERCIO DE PLANTAS ORNAMENTAIS ALEX HANAZAKI LTDA"/>
    <n v="-61500"/>
    <n v="61500"/>
    <x v="13"/>
    <m/>
    <m/>
    <s v="não"/>
    <s v="2.13.01.18 - Paisagismo"/>
    <s v="Incorporação - Projetos"/>
    <s v="Incorporação"/>
  </r>
  <r>
    <s v="Jardins"/>
    <x v="66"/>
    <s v="Holding"/>
    <x v="0"/>
    <s v="sim"/>
    <s v="2.09.01.01 - (-) Retenção de IR - Terceiros"/>
    <d v="2024-03-11T00:00:00"/>
    <s v="CP"/>
    <s v="Retenção impostos"/>
    <s v="IR 1708 / PAISAGISMO E COMERCIO DE PLANTAS ORNAMENTAIS ALEX HANAZAKI LTDA"/>
    <s v="NFSE.003452"/>
    <s v="PAISAGISMO E COMERCIO DE PLANTAS ORNAMENTAIS ALEX HANAZAKI LTDA"/>
    <n v="922.5"/>
    <n v="922.5"/>
    <x v="13"/>
    <m/>
    <m/>
    <s v="não"/>
    <s v="2.09.01.01 - (-) Retenção de IR - Terceiros"/>
    <s v="Incorporação - Projetos"/>
    <s v="Incorporação"/>
  </r>
  <r>
    <s v="Jardins"/>
    <x v="66"/>
    <s v="Holding"/>
    <x v="0"/>
    <s v="sim"/>
    <s v="2.09.01.04 - (-) Retenção de PIS/Cofins/CSLL - Terceiros"/>
    <d v="2024-03-11T00:00:00"/>
    <s v="CP"/>
    <s v="Retenção impostos"/>
    <s v="CSRF / PAISAGISMO E COMERCIO DE PLANTAS ORNAMENTAIS ALEX HANAZAKI LTDA"/>
    <s v="NFSE.003452"/>
    <s v="PAISAGISMO E COMERCIO DE PLANTAS ORNAMENTAIS ALEX HANAZAKI LTDA"/>
    <n v="2859.75"/>
    <n v="2859.75"/>
    <x v="13"/>
    <m/>
    <m/>
    <s v="não"/>
    <s v="2.09.01.04 - (-) Retenção de PIS/Cofins/CSLL - Terceiros"/>
    <s v="Incorporação - Projetos"/>
    <s v="Incorporação"/>
  </r>
  <r>
    <s v="Jardins"/>
    <x v="67"/>
    <s v="Holding"/>
    <x v="0"/>
    <s v="sim"/>
    <s v="2.13.02.07 - Taxas Municipalidades"/>
    <d v="2024-03-13T00:00:00"/>
    <s v="CP"/>
    <s v="Pagamento"/>
    <s v="PREFEITURA DA CIDADE DE SÃO PAULO - DAMSP"/>
    <s v="DAM.93002024000090"/>
    <s v="PREFEITURA DA CIDADE DE SÃO PAULO - DAMSP"/>
    <n v="-1553"/>
    <n v="1553"/>
    <x v="13"/>
    <m/>
    <m/>
    <s v="não"/>
    <s v="2.13.02.07 - Taxas Municipalidades"/>
    <s v="Incorporação - Desp Legais, Tributos, Emolumentos"/>
    <s v="Incorporação"/>
  </r>
  <r>
    <s v="Jardins"/>
    <x v="68"/>
    <s v="Itaú"/>
    <x v="3"/>
    <s v="sim"/>
    <s v="2.18.01.02 - Gastos Jurídicos Diversos"/>
    <d v="2024-03-15T00:00:00"/>
    <s v="CP"/>
    <s v="Pagamento"/>
    <s v="EMERGENCY DOCUMENTACAO IMOBILIARIA EIRELI"/>
    <s v="NFSE.030047"/>
    <s v="EMERGENCY DOCUMENTACAO IMOBILIARIA EIRELI"/>
    <n v="-750"/>
    <n v="750"/>
    <x v="13"/>
    <m/>
    <m/>
    <s v="não"/>
    <s v="2.18.01.02 - Gastos Jurídicos Diversos"/>
    <s v="Desp Adm - Assessorias"/>
    <s v="Desp Adm"/>
  </r>
  <r>
    <s v="Jardins"/>
    <x v="68"/>
    <s v="Itaú"/>
    <x v="3"/>
    <s v="sim"/>
    <s v="2.18.01.02 - Gastos Jurídicos Diversos"/>
    <d v="2024-03-15T00:00:00"/>
    <s v="CP"/>
    <s v="Pagamento"/>
    <s v="EMERGENCY DOCUMENTACAO IMOBILIARIA EIRELI"/>
    <s v="NFSE.REC"/>
    <s v="EMERGENCY DOCUMENTACAO IMOBILIARIA EIRELI"/>
    <n v="-330"/>
    <n v="330"/>
    <x v="13"/>
    <m/>
    <m/>
    <s v="não"/>
    <s v="2.18.01.02 - Gastos Jurídicos Diversos"/>
    <s v="Desp Adm - Assessorias"/>
    <s v="Desp Adm"/>
  </r>
  <r>
    <s v="Jardins"/>
    <x v="68"/>
    <s v="Itaú"/>
    <x v="3"/>
    <s v="sim"/>
    <s v="2.13.01.07 - Arquitetura"/>
    <d v="2024-03-15T00:00:00"/>
    <s v="CP"/>
    <s v="Pagamento"/>
    <s v="JBA / JONAS BIRGER ARQUITETURA S/S"/>
    <s v="NFSE.002200"/>
    <s v="JBA / JONAS BIRGER ARQUITETURA S/S"/>
    <n v="-105000"/>
    <n v="105000"/>
    <x v="13"/>
    <m/>
    <m/>
    <s v="não"/>
    <s v="2.13.01.07 - Arquitetura"/>
    <s v="Incorporação - Projetos"/>
    <s v="Incorporação"/>
  </r>
  <r>
    <s v="Jardins"/>
    <x v="68"/>
    <s v="Itaú"/>
    <x v="3"/>
    <s v="sim"/>
    <s v="2.09.01.01 - (-) Retenção de IR - Terceiros"/>
    <d v="2024-03-15T00:00:00"/>
    <s v="CP"/>
    <s v="Retenção impostos"/>
    <s v="IR 1708 / JBA / JONAS BIRGER ARQUITETURA S/S"/>
    <s v="NFSE.002200"/>
    <s v="JBA / JONAS BIRGER ARQUITETURA S/S"/>
    <n v="1575"/>
    <n v="1575"/>
    <x v="13"/>
    <m/>
    <m/>
    <s v="não"/>
    <s v="2.09.01.01 - (-) Retenção de IR - Terceiros"/>
    <s v="Incorporação - Projetos"/>
    <s v="Incorporação"/>
  </r>
  <r>
    <s v="Jardins"/>
    <x v="68"/>
    <s v="Itaú"/>
    <x v="3"/>
    <s v="sim"/>
    <s v="2.09.01.04 - (-) Retenção de PIS/Cofins/CSLL - Terceiros"/>
    <d v="2024-03-15T00:00:00"/>
    <s v="CP"/>
    <s v="Retenção impostos"/>
    <s v="CSRF / JBA / JONAS BIRGER ARQUITETURA S/S"/>
    <s v="NFSE.002200"/>
    <s v="JBA / JONAS BIRGER ARQUITETURA S/S"/>
    <n v="4882.5"/>
    <n v="4882.5"/>
    <x v="13"/>
    <m/>
    <m/>
    <s v="não"/>
    <s v="2.09.01.04 - (-) Retenção de PIS/Cofins/CSLL - Terceiros"/>
    <s v="Incorporação - Projetos"/>
    <s v="Incorporação"/>
  </r>
  <r>
    <s v="Jardins"/>
    <x v="68"/>
    <s v="Itaú"/>
    <x v="3"/>
    <s v="sim"/>
    <s v="1.05.01.01 - Entradas de Aportes de Sócios / Investidores"/>
    <d v="2024-03-15T00:00:00"/>
    <s v="CR"/>
    <s v="Recebimento"/>
    <s v="NC HOLDING EMPREENDIMENTOS E PARTICIPACOES LTDA"/>
    <s v="APOR.15032024"/>
    <s v="NC HOLDING EMPREENDIMENTOS E PARTICIPACOES LTDA"/>
    <n v="130000"/>
    <n v="130000"/>
    <x v="13"/>
    <m/>
    <m/>
    <s v="não"/>
    <s v="1.05.01.01 - Entradas de Aportes de Sócios / Investidores"/>
    <s v="Crédito - NC Holding"/>
    <s v="Aportes"/>
  </r>
  <r>
    <s v="Jardins"/>
    <x v="69"/>
    <s v="Itaú"/>
    <x v="3"/>
    <s v="sim"/>
    <s v="1.03.01.01 - Receita de Aplicações Financeiras"/>
    <d v="2024-03-18T00:00:00"/>
    <s v="BC"/>
    <s v="Rendimento de aplicação"/>
    <s v="REND PAGO APLIC AUT MAIS"/>
    <s v="REAP.180324"/>
    <s v="REND PAGO APLIC AUT MAIS"/>
    <n v="0.01"/>
    <n v="0.01"/>
    <x v="13"/>
    <m/>
    <m/>
    <s v="não"/>
    <s v="1.03.01.01 - Receita de Aplicações Financeiras"/>
    <s v="Rendimento Aplicações"/>
    <s v="Outras Receitas"/>
  </r>
  <r>
    <s v="Jardins"/>
    <x v="69"/>
    <s v="Itaú"/>
    <x v="3"/>
    <s v="sim"/>
    <s v="2.13.01.16 - Instalações"/>
    <d v="2024-03-18T00:00:00"/>
    <s v="CP"/>
    <s v="Pagamento"/>
    <s v="REWALD ENGENHARIA LTDA"/>
    <s v="NFSE.003685"/>
    <s v="REWALD ENGENHARIA LTDA"/>
    <n v="-23800"/>
    <n v="23800"/>
    <x v="13"/>
    <m/>
    <m/>
    <s v="não"/>
    <s v="2.13.01.16 - Instalações"/>
    <s v="Incorporação - Projetos"/>
    <s v="Incorporação"/>
  </r>
  <r>
    <s v="Jardins"/>
    <x v="69"/>
    <s v="Itaú"/>
    <x v="3"/>
    <s v="sim"/>
    <s v="2.09.01.01 - (-) Retenção de IR - Terceiros"/>
    <d v="2024-03-18T00:00:00"/>
    <s v="CP"/>
    <s v="Retenção impostos"/>
    <s v="IR 1708 / REWALD ENGENHARIA LTDA"/>
    <s v="NFSE.003685"/>
    <s v="REWALD ENGENHARIA LTDA"/>
    <n v="357"/>
    <n v="357"/>
    <x v="13"/>
    <m/>
    <m/>
    <s v="não"/>
    <s v="2.09.01.01 - (-) Retenção de IR - Terceiros"/>
    <s v="Incorporação - Projetos"/>
    <s v="Incorporação"/>
  </r>
  <r>
    <s v="Jardins"/>
    <x v="69"/>
    <s v="Itaú"/>
    <x v="3"/>
    <s v="sim"/>
    <s v="2.09.01.04 - (-) Retenção de PIS/Cofins/CSLL - Terceiros"/>
    <d v="2024-03-18T00:00:00"/>
    <s v="CP"/>
    <s v="Retenção impostos"/>
    <s v="CSRF / REWALD ENGENHARIA LTDA"/>
    <s v="NFSE.003685"/>
    <s v="REWALD ENGENHARIA LTDA"/>
    <n v="1063.26"/>
    <n v="1063.26"/>
    <x v="13"/>
    <m/>
    <m/>
    <s v="não"/>
    <s v="2.09.01.04 - (-) Retenção de PIS/Cofins/CSLL - Terceiros"/>
    <s v="Incorporação - Projetos"/>
    <s v="Incorporação"/>
  </r>
  <r>
    <s v="Jardins"/>
    <x v="70"/>
    <s v="Itaú"/>
    <x v="3"/>
    <s v="sim"/>
    <s v="2.13.01.04 - Laudo de Vizinhança"/>
    <d v="2024-03-19T00:00:00"/>
    <s v="CP"/>
    <s v="Pagamento"/>
    <s v="CERTENGE LAUDOS AVALIACOES E PERICIAS LTDA"/>
    <s v="NFSE.002146"/>
    <s v="CERTENGE LAUDOS AVALIACOES E PERICIAS LTDA"/>
    <n v="-2800"/>
    <n v="2800"/>
    <x v="13"/>
    <m/>
    <m/>
    <s v="não"/>
    <s v="2.13.01.04 - Laudo de Vizinhança"/>
    <s v="Incorporação - Projetos"/>
    <s v="Incorporação"/>
  </r>
  <r>
    <s v="Jardins"/>
    <x v="70"/>
    <s v="Itaú"/>
    <x v="3"/>
    <s v="sim"/>
    <s v="2.09.01.01 - (-) Retenção de IR - Terceiros"/>
    <d v="2024-03-19T00:00:00"/>
    <s v="CP"/>
    <s v="Retenção impostos"/>
    <s v="IR 1708 / CERTENGE LAUDOS AVALIACOES E PERICIAS LTDA"/>
    <s v="NFSE.002146"/>
    <s v="CERTENGE LAUDOS AVALIACOES E PERICIAS LTDA"/>
    <n v="42"/>
    <n v="42"/>
    <x v="13"/>
    <m/>
    <m/>
    <s v="não"/>
    <s v="2.09.01.01 - (-) Retenção de IR - Terceiros"/>
    <s v="Incorporação - Projetos"/>
    <s v="Incorporação"/>
  </r>
  <r>
    <s v="Jardins"/>
    <x v="70"/>
    <s v="Itaú"/>
    <x v="3"/>
    <s v="sim"/>
    <s v="2.09.01.04 - (-) Retenção de PIS/Cofins/CSLL - Terceiros"/>
    <d v="2024-03-19T00:00:00"/>
    <s v="CP"/>
    <s v="Retenção impostos"/>
    <s v="CSRF / CERTENGE LAUDOS AVALIACOES E PERICIAS LTDA"/>
    <s v="NFSE.002146"/>
    <s v="CERTENGE LAUDOS AVALIACOES E PERICIAS LTDA"/>
    <n v="130.19999999999999"/>
    <n v="130.19999999999999"/>
    <x v="13"/>
    <m/>
    <m/>
    <s v="não"/>
    <s v="2.09.01.04 - (-) Retenção de PIS/Cofins/CSLL - Terceiros"/>
    <s v="Incorporação - Projetos"/>
    <s v="Incorporação"/>
  </r>
  <r>
    <s v="Jardins"/>
    <x v="70"/>
    <s v="Itaú"/>
    <x v="3"/>
    <s v="sim"/>
    <s v="1.03.01.01 - Receita de Aplicações Financeiras"/>
    <d v="2024-03-19T00:00:00"/>
    <s v="BC"/>
    <s v="Recebimento"/>
    <s v="REND PAGO APLIC AUT MAIS"/>
    <s v="REAP.190324"/>
    <s v="REND PAGO APLIC AUT MAIS"/>
    <n v="0.01"/>
    <n v="0.01"/>
    <x v="13"/>
    <m/>
    <m/>
    <s v="não"/>
    <s v="1.03.01.01 - Receita de Aplicações Financeiras"/>
    <s v="Rendimento Aplicações"/>
    <s v="Outras Receitas"/>
  </r>
  <r>
    <s v="Jardins"/>
    <x v="71"/>
    <s v="Itaú"/>
    <x v="3"/>
    <s v="sim"/>
    <s v="2.01.01.09 - Custos com Cartórios e Escritura"/>
    <d v="2024-03-20T00:00:00"/>
    <s v="CP"/>
    <s v="Pagamento"/>
    <s v="ASSOCIACAO DOS REGISTRADORES IMOBILIARIOS DE SAO PAULO"/>
    <s v="FAT.11042170"/>
    <s v="ASSOCIACAO DOS REGISTRADORES IMOBILIARIOS DE SAO PAULO"/>
    <n v="-44.41"/>
    <n v="44.41"/>
    <x v="13"/>
    <m/>
    <m/>
    <s v="não"/>
    <s v="2.01.01.09 - Custos com Cartórios e Escritura"/>
    <s v="Terreno - Taxas e Emolumentos"/>
    <s v="Terreno"/>
  </r>
  <r>
    <s v="Jardins"/>
    <x v="71"/>
    <s v="Itaú"/>
    <x v="3"/>
    <s v="sim"/>
    <s v="2.11.01.07 - Cartório &amp; Escritura"/>
    <d v="2024-03-20T00:00:00"/>
    <s v="CP"/>
    <s v="Pagamento"/>
    <s v="ASSOCIACAO DOS REGISTRADORES IMOBILIARIOS DE SAO PAULO"/>
    <s v="FAT.11043177"/>
    <s v="ASSOCIACAO DOS REGISTRADORES IMOBILIARIOS DE SAO PAULO"/>
    <n v="-44.41"/>
    <n v="44.41"/>
    <x v="13"/>
    <m/>
    <m/>
    <s v="não"/>
    <s v="2.11.01.07 - Cartório &amp; Escritura"/>
    <s v="Incorporação - Desp Legais, Tributos, Emolumentos"/>
    <s v="Incorporação"/>
  </r>
  <r>
    <s v="Jardins"/>
    <x v="71"/>
    <s v="Itaú"/>
    <x v="3"/>
    <s v="sim"/>
    <s v="2.11.01.07 - Cartório &amp; Escritura"/>
    <d v="2024-03-20T00:00:00"/>
    <s v="CP"/>
    <s v="Pagamento"/>
    <s v="ASSOCIACAO DOS REGISTRADORES IMOBILIARIOS DE SAO PAULO"/>
    <s v="FAT.11043730"/>
    <s v="ASSOCIACAO DOS REGISTRADORES IMOBILIARIOS DE SAO PAULO"/>
    <n v="-44.41"/>
    <n v="44.41"/>
    <x v="13"/>
    <m/>
    <m/>
    <s v="não"/>
    <s v="2.11.01.07 - Cartório &amp; Escritura"/>
    <s v="Incorporação - Desp Legais, Tributos, Emolumentos"/>
    <s v="Incorporação"/>
  </r>
  <r>
    <s v="Jardins"/>
    <x v="71"/>
    <s v="Itaú"/>
    <x v="3"/>
    <s v="sim"/>
    <s v="2.11.01.07 - Cartório &amp; Escritura"/>
    <d v="2024-03-20T00:00:00"/>
    <s v="CP"/>
    <s v="Pagamento"/>
    <s v="ASSOCIACAO DOS REGISTRADORES IMOBILIARIOS DE SAO PAULO"/>
    <s v="FAT.110438880"/>
    <s v="ASSOCIACAO DOS REGISTRADORES IMOBILIARIOS DE SAO PAULO"/>
    <n v="-44.41"/>
    <n v="44.41"/>
    <x v="13"/>
    <m/>
    <m/>
    <s v="não"/>
    <s v="2.11.01.07 - Cartório &amp; Escritura"/>
    <s v="Incorporação - Desp Legais, Tributos, Emolumentos"/>
    <s v="Incorporação"/>
  </r>
  <r>
    <s v="Jardins"/>
    <x v="71"/>
    <s v="Itaú"/>
    <x v="3"/>
    <s v="sim"/>
    <s v="2.11.01.07 - Cartório &amp; Escritura"/>
    <d v="2024-03-20T00:00:00"/>
    <s v="CP"/>
    <s v="Pagamento"/>
    <s v="ASSOCIACAO DOS REGISTRADORES IMOBILIARIOS DE SAO PAULO"/>
    <s v="FAT.11043956"/>
    <s v="ASSOCIACAO DOS REGISTRADORES IMOBILIARIOS DE SAO PAULO"/>
    <n v="-44.41"/>
    <n v="44.41"/>
    <x v="13"/>
    <m/>
    <m/>
    <s v="não"/>
    <s v="2.11.01.07 - Cartório &amp; Escritura"/>
    <s v="Incorporação - Desp Legais, Tributos, Emolumentos"/>
    <s v="Incorporação"/>
  </r>
  <r>
    <s v="Jardins"/>
    <x v="71"/>
    <s v="Itaú"/>
    <x v="3"/>
    <s v="sim"/>
    <s v="2.11.01.07 - Cartório &amp; Escritura"/>
    <d v="2024-03-20T00:00:00"/>
    <s v="CP"/>
    <s v="Pagamento"/>
    <s v="ASSOCIACAO DOS REGISTRADORES IMOBILIARIOS DE SAO PAULO"/>
    <s v="FAT.11044061"/>
    <s v="ASSOCIACAO DOS REGISTRADORES IMOBILIARIOS DE SAO PAULO"/>
    <n v="-44.41"/>
    <n v="44.41"/>
    <x v="13"/>
    <m/>
    <m/>
    <s v="não"/>
    <s v="2.11.01.07 - Cartório &amp; Escritura"/>
    <s v="Incorporação - Desp Legais, Tributos, Emolumentos"/>
    <s v="Incorporação"/>
  </r>
  <r>
    <s v="Jardins"/>
    <x v="71"/>
    <s v="Itaú"/>
    <x v="3"/>
    <s v="sim"/>
    <s v="2.01.01.09 - Custos com Cartórios e Escritura"/>
    <d v="2024-03-20T00:00:00"/>
    <s v="CP"/>
    <s v="Pagamento"/>
    <s v="ASSOCIACAO DOS REGISTRADORES IMOBILIARIOS DE SAO PAULO"/>
    <s v="FAT.43245589"/>
    <s v="ASSOCIACAO DOS REGISTRADORES IMOBILIARIOS DE SAO PAULO"/>
    <n v="-774.84"/>
    <n v="774.84"/>
    <x v="13"/>
    <m/>
    <m/>
    <s v="não"/>
    <s v="2.01.01.09 - Custos com Cartórios e Escritura"/>
    <s v="Terreno - Taxas e Emolumentos"/>
    <s v="Terreno"/>
  </r>
  <r>
    <s v="Jardins"/>
    <x v="71"/>
    <s v="Holding"/>
    <x v="0"/>
    <s v="sim"/>
    <s v="2.11.01.04 - Aluguel"/>
    <d v="2024-03-20T00:00:00"/>
    <s v="CP"/>
    <s v="Pagamento"/>
    <s v="CLEYDE MALUF ALVES"/>
    <s v="CT.ALUGUEL 1"/>
    <s v="CLEYDE MALUF ALVES"/>
    <n v="-10451"/>
    <n v="10451"/>
    <x v="13"/>
    <m/>
    <m/>
    <s v="não"/>
    <s v="2.11.01.04 - Aluguel"/>
    <s v="Terreno - Despesas"/>
    <s v="Terreno"/>
  </r>
  <r>
    <s v="Jardins"/>
    <x v="71"/>
    <s v="Itaú"/>
    <x v="3"/>
    <s v="não"/>
    <s v="2.11.01.04 - Aluguel"/>
    <d v="2024-03-20T00:00:00"/>
    <s v="CP"/>
    <s v="Pagamento"/>
    <s v="CLEYDE MALUF ALVES"/>
    <s v="CT.ALUGUEL 1"/>
    <s v="CLEYDE MALUF ALVES"/>
    <n v="-10451"/>
    <n v="10451"/>
    <x v="13"/>
    <m/>
    <m/>
    <s v="não"/>
    <s v="2.11.01.04 - Aluguel"/>
    <s v="Terreno - Despesas"/>
    <s v="Terreno"/>
  </r>
  <r>
    <s v="Jardins"/>
    <x v="71"/>
    <s v="Itaú"/>
    <x v="3"/>
    <s v="sim"/>
    <s v="2.02.03.01 - Assessoria e Consultoria (Projetos)"/>
    <d v="2024-03-20T00:00:00"/>
    <s v="CP"/>
    <s v="Pagamento"/>
    <s v="MZSG SERVICOS ADMINISTRATIVOS EIRELI"/>
    <s v="NFSE.000089"/>
    <s v="MZSG SERVICOS ADMINISTRATIVOS EIRELI"/>
    <n v="-9500"/>
    <n v="9500"/>
    <x v="13"/>
    <m/>
    <m/>
    <s v="não"/>
    <s v="2.02.03.01 - Assessoria e Consultoria (Projetos)"/>
    <s v="Desp Adm - Outras"/>
    <s v="Desp Adm"/>
  </r>
  <r>
    <s v="Jardins"/>
    <x v="71"/>
    <s v="Itaú"/>
    <x v="3"/>
    <s v="sim"/>
    <s v="1.05.01.01 - Entradas de Aportes de Sócios / Investidores"/>
    <d v="2024-03-20T00:00:00"/>
    <s v="BC"/>
    <s v="Recebimento"/>
    <s v="PIX TRANSF NC HOLD20/03"/>
    <s v="APOR.2003"/>
    <s v="PIX TRANSF NC HOLD20/03"/>
    <n v="60000"/>
    <n v="60000"/>
    <x v="13"/>
    <m/>
    <m/>
    <s v="não"/>
    <s v="1.05.01.01 - Entradas de Aportes de Sócios / Investidores"/>
    <s v="Crédito - NC Holding"/>
    <s v="Aportes"/>
  </r>
  <r>
    <s v="Jardins"/>
    <x v="71"/>
    <s v="Itaú"/>
    <x v="3"/>
    <s v="não"/>
    <s v="2.09.02.04 - Recolhimento de PIS/Cofins/CSLL - Terceiros"/>
    <d v="2024-03-20T00:00:00"/>
    <s v="CP"/>
    <s v="Pagamento"/>
    <s v="Secretaria de Fazenda Federal"/>
    <s v="ajuste"/>
    <s v="Secretaria de Fazenda Federal"/>
    <n v="-0.01"/>
    <n v="0.01"/>
    <x v="13"/>
    <m/>
    <m/>
    <s v="não"/>
    <s v="2.09.02.04 - Recolhimento de PIS/Cofins/CSLL - Terceiros"/>
    <s v="Tributos"/>
    <s v="Tributos"/>
  </r>
  <r>
    <s v="Jardins"/>
    <x v="71"/>
    <s v="Itaú"/>
    <x v="3"/>
    <s v="sim"/>
    <s v="2.09.02.01 - Recolhimento de IRRF - Terceiros"/>
    <d v="2024-03-20T00:00:00"/>
    <s v="CP"/>
    <s v="Pagamento"/>
    <s v="Secretaria de Fazenda Federal"/>
    <s v="DARF.000268"/>
    <s v="Secretaria de Fazenda Federal"/>
    <n v="-49.5"/>
    <n v="49.5"/>
    <x v="13"/>
    <m/>
    <m/>
    <s v="não"/>
    <s v="2.09.02.01 - Recolhimento de IRRF - Terceiros"/>
    <s v="Tributos"/>
    <s v="Tributos"/>
  </r>
  <r>
    <s v="Jardins"/>
    <x v="71"/>
    <s v="Itaú"/>
    <x v="3"/>
    <s v="sim"/>
    <s v="2.05.01.07 - Multas, Juros e Correções por Atraso no Pagamento"/>
    <d v="2024-03-20T00:00:00"/>
    <s v="CP"/>
    <s v="Pagto juros"/>
    <s v="Secretaria de Fazenda Federal"/>
    <s v="DARF.000268"/>
    <s v="Secretaria de Fazenda Federal"/>
    <n v="-0.49"/>
    <n v="0.49"/>
    <x v="13"/>
    <m/>
    <m/>
    <s v="não"/>
    <s v="2.05.01.07 - Multas, Juros e Correções por Atraso no Pagamento"/>
    <s v="Desp Financeiras"/>
    <s v="Desp Financeiras"/>
  </r>
  <r>
    <s v="Jardins"/>
    <x v="71"/>
    <s v="Itaú"/>
    <x v="3"/>
    <s v="sim"/>
    <s v="2.05.01.07 - Multas, Juros e Correções por Atraso no Pagamento"/>
    <d v="2024-03-20T00:00:00"/>
    <s v="CP"/>
    <s v="Pagto multa"/>
    <s v="Secretaria de Fazenda Federal"/>
    <s v="DARF.000268"/>
    <s v="Secretaria de Fazenda Federal"/>
    <n v="-4.7300000000000004"/>
    <n v="4.7300000000000004"/>
    <x v="13"/>
    <m/>
    <m/>
    <s v="não"/>
    <s v="2.05.01.07 - Multas, Juros e Correções por Atraso no Pagamento"/>
    <s v="Desp Financeiras"/>
    <s v="Desp Financeiras"/>
  </r>
  <r>
    <s v="Jardins"/>
    <x v="71"/>
    <s v="Itaú"/>
    <x v="3"/>
    <s v="sim"/>
    <s v="2.09.02.04 - Recolhimento de PIS/Cofins/CSLL - Terceiros"/>
    <d v="2024-03-20T00:00:00"/>
    <s v="CP"/>
    <s v="Pagamento"/>
    <s v="Secretaria de Fazenda Federal"/>
    <s v="DARF.000268"/>
    <s v="Secretaria de Fazenda Federal"/>
    <n v="-153.44999999999999"/>
    <n v="153.44999999999999"/>
    <x v="13"/>
    <m/>
    <m/>
    <s v="não"/>
    <s v="2.09.02.04 - Recolhimento de PIS/Cofins/CSLL - Terceiros"/>
    <s v="Tributos"/>
    <s v="Tributos"/>
  </r>
  <r>
    <s v="Jardins"/>
    <x v="71"/>
    <s v="Itaú"/>
    <x v="3"/>
    <s v="sim"/>
    <s v="2.05.01.07 - Multas, Juros e Correções por Atraso no Pagamento"/>
    <d v="2024-03-20T00:00:00"/>
    <s v="CP"/>
    <s v="Pagto juros"/>
    <s v="Secretaria de Fazenda Federal"/>
    <s v="DARF.000268"/>
    <s v="Secretaria de Fazenda Federal"/>
    <n v="-1.53"/>
    <n v="1.53"/>
    <x v="13"/>
    <m/>
    <m/>
    <s v="não"/>
    <s v="2.05.01.07 - Multas, Juros e Correções por Atraso no Pagamento"/>
    <s v="Desp Financeiras"/>
    <s v="Desp Financeiras"/>
  </r>
  <r>
    <s v="Jardins"/>
    <x v="71"/>
    <s v="Itaú"/>
    <x v="3"/>
    <s v="sim"/>
    <s v="2.05.01.07 - Multas, Juros e Correções por Atraso no Pagamento"/>
    <d v="2024-03-20T00:00:00"/>
    <s v="CP"/>
    <s v="Pagto multa"/>
    <s v="Secretaria de Fazenda Federal"/>
    <s v="DARF.000268"/>
    <s v="Secretaria de Fazenda Federal"/>
    <n v="-14.68"/>
    <n v="14.68"/>
    <x v="13"/>
    <m/>
    <m/>
    <s v="não"/>
    <s v="2.05.01.07 - Multas, Juros e Correções por Atraso no Pagamento"/>
    <s v="Desp Financeiras"/>
    <s v="Desp Financeiras"/>
  </r>
  <r>
    <s v="Jardins"/>
    <x v="71"/>
    <s v="Itaú"/>
    <x v="3"/>
    <s v="sim"/>
    <s v="2.09.02.01 - Recolhimento de IRRF - Terceiros"/>
    <d v="2024-03-20T00:00:00"/>
    <s v="CP"/>
    <s v="Pagamento"/>
    <s v="Secretaria de Fazenda Federal"/>
    <s v="DARF.000305"/>
    <s v="Secretaria de Fazenda Federal"/>
    <n v="-175.5"/>
    <n v="175.5"/>
    <x v="13"/>
    <m/>
    <m/>
    <s v="não"/>
    <s v="2.09.02.01 - Recolhimento de IRRF - Terceiros"/>
    <s v="Tributos"/>
    <s v="Tributos"/>
  </r>
  <r>
    <s v="Jardins"/>
    <x v="71"/>
    <s v="Itaú"/>
    <x v="3"/>
    <s v="sim"/>
    <s v="2.05.01.07 - Multas, Juros e Correções por Atraso no Pagamento"/>
    <d v="2024-03-20T00:00:00"/>
    <s v="CP"/>
    <s v="Pagto juros"/>
    <s v="Secretaria de Fazenda Federal"/>
    <s v="DARF.000305"/>
    <s v="Secretaria de Fazenda Federal"/>
    <n v="-1.75"/>
    <n v="1.75"/>
    <x v="13"/>
    <m/>
    <m/>
    <s v="não"/>
    <s v="2.05.01.07 - Multas, Juros e Correções por Atraso no Pagamento"/>
    <s v="Desp Financeiras"/>
    <s v="Desp Financeiras"/>
  </r>
  <r>
    <s v="Jardins"/>
    <x v="71"/>
    <s v="Itaú"/>
    <x v="3"/>
    <s v="sim"/>
    <s v="2.05.01.07 - Multas, Juros e Correções por Atraso no Pagamento"/>
    <d v="2024-03-20T00:00:00"/>
    <s v="CP"/>
    <s v="Pagto multa"/>
    <s v="Secretaria de Fazenda Federal"/>
    <s v="DARF.000305"/>
    <s v="Secretaria de Fazenda Federal"/>
    <n v="-16.79"/>
    <n v="16.79"/>
    <x v="13"/>
    <m/>
    <m/>
    <s v="não"/>
    <s v="2.05.01.07 - Multas, Juros e Correções por Atraso no Pagamento"/>
    <s v="Desp Financeiras"/>
    <s v="Desp Financeiras"/>
  </r>
  <r>
    <s v="Jardins"/>
    <x v="71"/>
    <s v="Itaú"/>
    <x v="3"/>
    <s v="sim"/>
    <s v="2.09.02.04 - Recolhimento de PIS/Cofins/CSLL - Terceiros"/>
    <d v="2024-03-20T00:00:00"/>
    <s v="CP"/>
    <s v="Pagamento"/>
    <s v="Secretaria de Fazenda Federal"/>
    <s v="DARF.000305"/>
    <s v="Secretaria de Fazenda Federal"/>
    <n v="-544.04999999999995"/>
    <n v="544.04999999999995"/>
    <x v="13"/>
    <m/>
    <m/>
    <s v="não"/>
    <s v="2.09.02.04 - Recolhimento de PIS/Cofins/CSLL - Terceiros"/>
    <s v="Tributos"/>
    <s v="Tributos"/>
  </r>
  <r>
    <s v="Jardins"/>
    <x v="71"/>
    <s v="Itaú"/>
    <x v="3"/>
    <s v="sim"/>
    <s v="2.05.01.07 - Multas, Juros e Correções por Atraso no Pagamento"/>
    <d v="2024-03-20T00:00:00"/>
    <s v="CP"/>
    <s v="Pagto juros"/>
    <s v="Secretaria de Fazenda Federal"/>
    <s v="DARF.000305"/>
    <s v="Secretaria de Fazenda Federal"/>
    <n v="-5.44"/>
    <n v="5.44"/>
    <x v="13"/>
    <m/>
    <m/>
    <s v="não"/>
    <s v="2.05.01.07 - Multas, Juros e Correções por Atraso no Pagamento"/>
    <s v="Desp Financeiras"/>
    <s v="Desp Financeiras"/>
  </r>
  <r>
    <s v="Jardins"/>
    <x v="71"/>
    <s v="Itaú"/>
    <x v="3"/>
    <s v="sim"/>
    <s v="2.05.01.07 - Multas, Juros e Correções por Atraso no Pagamento"/>
    <d v="2024-03-20T00:00:00"/>
    <s v="CP"/>
    <s v="Pagto multa"/>
    <s v="Secretaria de Fazenda Federal"/>
    <s v="DARF.000305"/>
    <s v="Secretaria de Fazenda Federal"/>
    <n v="-52.06"/>
    <n v="52.06"/>
    <x v="13"/>
    <m/>
    <m/>
    <s v="não"/>
    <s v="2.05.01.07 - Multas, Juros e Correções por Atraso no Pagamento"/>
    <s v="Desp Financeiras"/>
    <s v="Desp Financeiras"/>
  </r>
  <r>
    <s v="Jardins"/>
    <x v="71"/>
    <s v="Itaú"/>
    <x v="3"/>
    <s v="sim"/>
    <s v="2.09.02.04 - Recolhimento de PIS/Cofins/CSLL - Terceiros"/>
    <d v="2024-03-20T00:00:00"/>
    <s v="CP"/>
    <s v="Pagamento"/>
    <s v="Secretaria de Fazenda Federal"/>
    <s v="DARF.002200"/>
    <s v="Secretaria de Fazenda Federal"/>
    <n v="-4882.5"/>
    <n v="4882.5"/>
    <x v="13"/>
    <m/>
    <m/>
    <s v="não"/>
    <s v="2.09.02.04 - Recolhimento de PIS/Cofins/CSLL - Terceiros"/>
    <s v="Tributos"/>
    <s v="Tributos"/>
  </r>
  <r>
    <s v="Jardins"/>
    <x v="71"/>
    <s v="Itaú"/>
    <x v="3"/>
    <s v="sim"/>
    <s v="2.09.02.01 - Recolhimento de IRRF - Terceiros"/>
    <d v="2024-03-20T00:00:00"/>
    <s v="CP"/>
    <s v="Pagamento"/>
    <s v="Secretaria de Fazenda Federal"/>
    <s v="DARF.002200"/>
    <s v="Secretaria de Fazenda Federal"/>
    <n v="-1575"/>
    <n v="1575"/>
    <x v="13"/>
    <m/>
    <m/>
    <s v="não"/>
    <s v="2.09.02.01 - Recolhimento de IRRF - Terceiros"/>
    <s v="Tributos"/>
    <s v="Tributos"/>
  </r>
  <r>
    <s v="Jardins"/>
    <x v="71"/>
    <s v="Itaú"/>
    <x v="3"/>
    <s v="sim"/>
    <s v="2.09.02.01 - Recolhimento de IRRF - Terceiros"/>
    <d v="2024-03-20T00:00:00"/>
    <s v="CP"/>
    <s v="Pagamento"/>
    <s v="Secretaria de Fazenda Federal"/>
    <s v="DARF.003452"/>
    <s v="Secretaria de Fazenda Federal"/>
    <n v="-922.5"/>
    <n v="922.5"/>
    <x v="13"/>
    <m/>
    <m/>
    <s v="não"/>
    <s v="2.09.02.01 - Recolhimento de IRRF - Terceiros"/>
    <s v="Tributos"/>
    <s v="Tributos"/>
  </r>
  <r>
    <s v="Jardins"/>
    <x v="71"/>
    <s v="Itaú"/>
    <x v="3"/>
    <s v="sim"/>
    <s v="2.09.02.04 - Recolhimento de PIS/Cofins/CSLL - Terceiros"/>
    <d v="2024-03-20T00:00:00"/>
    <s v="CP"/>
    <s v="Pagamento"/>
    <s v="Secretaria de Fazenda Federal"/>
    <s v="DARF.003452"/>
    <s v="Secretaria de Fazenda Federal"/>
    <n v="-2859.75"/>
    <n v="2859.75"/>
    <x v="13"/>
    <m/>
    <m/>
    <s v="não"/>
    <s v="2.09.02.04 - Recolhimento de PIS/Cofins/CSLL - Terceiros"/>
    <s v="Tributos"/>
    <s v="Tributos"/>
  </r>
  <r>
    <s v="Jardins"/>
    <x v="71"/>
    <s v="Itaú"/>
    <x v="3"/>
    <s v="sim"/>
    <s v="2.09.02.04 - Recolhimento de PIS/Cofins/CSLL - Terceiros"/>
    <d v="2024-03-20T00:00:00"/>
    <s v="CP"/>
    <s v="Pagamento"/>
    <s v="Secretaria de Fazenda Federal"/>
    <s v="DARF.003685"/>
    <s v="Secretaria de Fazenda Federal"/>
    <n v="-1063.26"/>
    <n v="1063.26"/>
    <x v="13"/>
    <m/>
    <m/>
    <s v="não"/>
    <s v="2.09.02.04 - Recolhimento de PIS/Cofins/CSLL - Terceiros"/>
    <s v="Tributos"/>
    <s v="Tributos"/>
  </r>
  <r>
    <s v="Jardins"/>
    <x v="71"/>
    <s v="Itaú"/>
    <x v="3"/>
    <s v="sim"/>
    <s v="2.09.02.01 - Recolhimento de IRRF - Terceiros"/>
    <d v="2024-03-20T00:00:00"/>
    <s v="CP"/>
    <s v="Pagamento"/>
    <s v="Secretaria de Fazenda Federal"/>
    <s v="DARF.003685"/>
    <s v="Secretaria de Fazenda Federal"/>
    <n v="-357"/>
    <n v="357"/>
    <x v="13"/>
    <m/>
    <m/>
    <s v="não"/>
    <s v="2.09.02.01 - Recolhimento de IRRF - Terceiros"/>
    <s v="Tributos"/>
    <s v="Tributos"/>
  </r>
  <r>
    <s v="Jardins"/>
    <x v="71"/>
    <s v="Itaú"/>
    <x v="3"/>
    <s v="sim"/>
    <s v="2.09.02.01 - Recolhimento de IRRF - Terceiros"/>
    <d v="2024-03-20T00:00:00"/>
    <s v="CP"/>
    <s v="Pagamento"/>
    <s v="Secretaria de Fazenda Federal"/>
    <s v="DARF.003688"/>
    <s v="Secretaria de Fazenda Federal"/>
    <n v="-178.5"/>
    <n v="178.5"/>
    <x v="13"/>
    <m/>
    <m/>
    <s v="não"/>
    <s v="2.09.02.01 - Recolhimento de IRRF - Terceiros"/>
    <s v="Tributos"/>
    <s v="Tributos"/>
  </r>
  <r>
    <s v="Jardins"/>
    <x v="71"/>
    <s v="Itaú"/>
    <x v="3"/>
    <s v="sim"/>
    <s v="2.09.02.04 - Recolhimento de PIS/Cofins/CSLL - Terceiros"/>
    <d v="2024-03-20T00:00:00"/>
    <s v="CP"/>
    <s v="Pagamento"/>
    <s v="Secretaria de Fazenda Federal"/>
    <s v="DARF.003688"/>
    <s v="Secretaria de Fazenda Federal"/>
    <n v="-531.63"/>
    <n v="531.63"/>
    <x v="13"/>
    <m/>
    <m/>
    <s v="não"/>
    <s v="2.09.02.04 - Recolhimento de PIS/Cofins/CSLL - Terceiros"/>
    <s v="Tributos"/>
    <s v="Tributos"/>
  </r>
  <r>
    <s v="Jardins"/>
    <x v="71"/>
    <s v="Itaú"/>
    <x v="3"/>
    <s v="sim"/>
    <s v="2.09.02.01 - Recolhimento de IRRF - Terceiros"/>
    <d v="2024-03-20T00:00:00"/>
    <s v="CP"/>
    <s v="Pagamento"/>
    <s v="Secretaria de Fazenda Federal"/>
    <s v="DARF.005020"/>
    <s v="Secretaria de Fazenda Federal"/>
    <n v="-185.85"/>
    <n v="185.85"/>
    <x v="13"/>
    <m/>
    <m/>
    <s v="não"/>
    <s v="2.09.02.01 - Recolhimento de IRRF - Terceiros"/>
    <s v="Tributos"/>
    <s v="Tributos"/>
  </r>
  <r>
    <s v="Jardins"/>
    <x v="71"/>
    <s v="Itaú"/>
    <x v="3"/>
    <s v="sim"/>
    <s v="2.05.01.07 - Multas, Juros e Correções por Atraso no Pagamento"/>
    <d v="2024-03-20T00:00:00"/>
    <s v="CP"/>
    <s v="Pagto juros"/>
    <s v="Secretaria de Fazenda Federal"/>
    <s v="DARF.005020"/>
    <s v="Secretaria de Fazenda Federal"/>
    <n v="-1.85"/>
    <n v="1.85"/>
    <x v="13"/>
    <m/>
    <m/>
    <s v="não"/>
    <s v="2.05.01.07 - Multas, Juros e Correções por Atraso no Pagamento"/>
    <s v="Desp Financeiras"/>
    <s v="Desp Financeiras"/>
  </r>
  <r>
    <s v="Jardins"/>
    <x v="71"/>
    <s v="Itaú"/>
    <x v="3"/>
    <s v="sim"/>
    <s v="2.05.01.07 - Multas, Juros e Correções por Atraso no Pagamento"/>
    <d v="2024-03-20T00:00:00"/>
    <s v="CP"/>
    <s v="Pagto multa"/>
    <s v="Secretaria de Fazenda Federal"/>
    <s v="DARF.005020"/>
    <s v="Secretaria de Fazenda Federal"/>
    <n v="-17.78"/>
    <n v="17.78"/>
    <x v="13"/>
    <m/>
    <m/>
    <s v="não"/>
    <s v="2.05.01.07 - Multas, Juros e Correções por Atraso no Pagamento"/>
    <s v="Desp Financeiras"/>
    <s v="Desp Financeiras"/>
  </r>
  <r>
    <s v="Jardins"/>
    <x v="71"/>
    <s v="Itaú"/>
    <x v="3"/>
    <s v="sim"/>
    <s v="2.09.02.04 - Recolhimento de PIS/Cofins/CSLL - Terceiros"/>
    <d v="2024-03-20T00:00:00"/>
    <s v="CP"/>
    <s v="Pagamento"/>
    <s v="Secretaria de Fazenda Federal"/>
    <s v="DARF.005020"/>
    <s v="Secretaria de Fazenda Federal"/>
    <n v="-576.14"/>
    <n v="576.14"/>
    <x v="13"/>
    <m/>
    <m/>
    <s v="não"/>
    <s v="2.09.02.04 - Recolhimento de PIS/Cofins/CSLL - Terceiros"/>
    <s v="Tributos"/>
    <s v="Tributos"/>
  </r>
  <r>
    <s v="Jardins"/>
    <x v="71"/>
    <s v="Itaú"/>
    <x v="3"/>
    <s v="sim"/>
    <s v="2.05.01.07 - Multas, Juros e Correções por Atraso no Pagamento"/>
    <d v="2024-03-20T00:00:00"/>
    <s v="CP"/>
    <s v="Pagto juros"/>
    <s v="Secretaria de Fazenda Federal"/>
    <s v="DARF.005020"/>
    <s v="Secretaria de Fazenda Federal"/>
    <n v="-5.75"/>
    <n v="5.75"/>
    <x v="13"/>
    <m/>
    <m/>
    <s v="não"/>
    <s v="2.05.01.07 - Multas, Juros e Correções por Atraso no Pagamento"/>
    <s v="Desp Financeiras"/>
    <s v="Desp Financeiras"/>
  </r>
  <r>
    <s v="Jardins"/>
    <x v="71"/>
    <s v="Itaú"/>
    <x v="3"/>
    <s v="sim"/>
    <s v="2.05.01.07 - Multas, Juros e Correções por Atraso no Pagamento"/>
    <d v="2024-03-20T00:00:00"/>
    <s v="CP"/>
    <s v="Pagto multa"/>
    <s v="Secretaria de Fazenda Federal"/>
    <s v="DARF.005020"/>
    <s v="Secretaria de Fazenda Federal"/>
    <n v="-55.13"/>
    <n v="55.13"/>
    <x v="13"/>
    <m/>
    <m/>
    <s v="não"/>
    <s v="2.05.01.07 - Multas, Juros e Correções por Atraso no Pagamento"/>
    <s v="Desp Financeiras"/>
    <s v="Desp Financeiras"/>
  </r>
  <r>
    <s v="Jardins"/>
    <x v="71"/>
    <s v="Itaú"/>
    <x v="3"/>
    <s v="sim"/>
    <s v="2.09.02.01 - Recolhimento de IRRF - Terceiros"/>
    <d v="2024-03-20T00:00:00"/>
    <s v="CP"/>
    <s v="Pagamento"/>
    <s v="Secretaria de Fazenda Federal"/>
    <s v="DARF.007721"/>
    <s v="Secretaria de Fazenda Federal"/>
    <n v="-225"/>
    <n v="225"/>
    <x v="13"/>
    <m/>
    <m/>
    <s v="não"/>
    <s v="2.09.02.01 - Recolhimento de IRRF - Terceiros"/>
    <s v="Tributos"/>
    <s v="Tributos"/>
  </r>
  <r>
    <s v="Jardins"/>
    <x v="71"/>
    <s v="Itaú"/>
    <x v="3"/>
    <s v="sim"/>
    <s v="2.05.01.07 - Multas, Juros e Correções por Atraso no Pagamento"/>
    <d v="2024-03-20T00:00:00"/>
    <s v="CP"/>
    <s v="Pagto juros"/>
    <s v="Secretaria de Fazenda Federal"/>
    <s v="DARF.007721"/>
    <s v="Secretaria de Fazenda Federal"/>
    <n v="-2.25"/>
    <n v="2.25"/>
    <x v="13"/>
    <m/>
    <m/>
    <s v="não"/>
    <s v="2.05.01.07 - Multas, Juros e Correções por Atraso no Pagamento"/>
    <s v="Desp Financeiras"/>
    <s v="Desp Financeiras"/>
  </r>
  <r>
    <s v="Jardins"/>
    <x v="71"/>
    <s v="Itaú"/>
    <x v="3"/>
    <s v="sim"/>
    <s v="2.05.01.07 - Multas, Juros e Correções por Atraso no Pagamento"/>
    <d v="2024-03-20T00:00:00"/>
    <s v="CP"/>
    <s v="Pagto multa"/>
    <s v="Secretaria de Fazenda Federal"/>
    <s v="DARF.007721"/>
    <s v="Secretaria de Fazenda Federal"/>
    <n v="-21.53"/>
    <n v="21.53"/>
    <x v="13"/>
    <m/>
    <m/>
    <s v="não"/>
    <s v="2.05.01.07 - Multas, Juros e Correções por Atraso no Pagamento"/>
    <s v="Desp Financeiras"/>
    <s v="Desp Financeiras"/>
  </r>
  <r>
    <s v="Jardins"/>
    <x v="71"/>
    <s v="Itaú"/>
    <x v="3"/>
    <s v="sim"/>
    <s v="2.09.02.04 - Recolhimento de PIS/Cofins/CSLL - Terceiros"/>
    <d v="2024-03-20T00:00:00"/>
    <s v="CP"/>
    <s v="Pagamento"/>
    <s v="Secretaria de Fazenda Federal"/>
    <s v="DARF.007721"/>
    <s v="Secretaria de Fazenda Federal"/>
    <n v="-697.5"/>
    <n v="697.5"/>
    <x v="13"/>
    <m/>
    <m/>
    <s v="não"/>
    <s v="2.09.02.04 - Recolhimento de PIS/Cofins/CSLL - Terceiros"/>
    <s v="Tributos"/>
    <s v="Tributos"/>
  </r>
  <r>
    <s v="Jardins"/>
    <x v="71"/>
    <s v="Itaú"/>
    <x v="3"/>
    <s v="sim"/>
    <s v="2.05.01.07 - Multas, Juros e Correções por Atraso no Pagamento"/>
    <d v="2024-03-20T00:00:00"/>
    <s v="CP"/>
    <s v="Pagto juros"/>
    <s v="Secretaria de Fazenda Federal"/>
    <s v="DARF.007721"/>
    <s v="Secretaria de Fazenda Federal"/>
    <n v="-6.97"/>
    <n v="6.97"/>
    <x v="13"/>
    <m/>
    <m/>
    <s v="não"/>
    <s v="2.05.01.07 - Multas, Juros e Correções por Atraso no Pagamento"/>
    <s v="Desp Financeiras"/>
    <s v="Desp Financeiras"/>
  </r>
  <r>
    <s v="Jardins"/>
    <x v="71"/>
    <s v="Itaú"/>
    <x v="3"/>
    <s v="sim"/>
    <s v="2.05.01.07 - Multas, Juros e Correções por Atraso no Pagamento"/>
    <d v="2024-03-20T00:00:00"/>
    <s v="CP"/>
    <s v="Pagto multa"/>
    <s v="Secretaria de Fazenda Federal"/>
    <s v="DARF.007721"/>
    <s v="Secretaria de Fazenda Federal"/>
    <n v="-66.75"/>
    <n v="66.75"/>
    <x v="13"/>
    <m/>
    <m/>
    <s v="não"/>
    <s v="2.05.01.07 - Multas, Juros e Correções por Atraso no Pagamento"/>
    <s v="Desp Financeiras"/>
    <s v="Desp Financeiras"/>
  </r>
  <r>
    <s v="Jardins"/>
    <x v="71"/>
    <s v="Itaú"/>
    <x v="3"/>
    <s v="sim"/>
    <s v="2.09.02.04 - Recolhimento de PIS/Cofins/CSLL - Terceiros"/>
    <d v="2024-03-20T00:00:00"/>
    <s v="CP"/>
    <s v="Pagamento"/>
    <s v="Secretaria de Fazenda Federal"/>
    <s v="DARF.160224"/>
    <s v="Secretaria de Fazenda Federal"/>
    <n v="-250"/>
    <n v="250"/>
    <x v="13"/>
    <m/>
    <m/>
    <s v="não"/>
    <s v="2.09.02.04 - Recolhimento de PIS/Cofins/CSLL - Terceiros"/>
    <s v="Tributos"/>
    <s v="Tributos"/>
  </r>
  <r>
    <s v="Jardins"/>
    <x v="72"/>
    <s v="Itaú"/>
    <x v="3"/>
    <s v="não"/>
    <s v="1.03.01.01 - Receita de Aplicações Financeiras"/>
    <d v="2024-03-21T00:00:00"/>
    <s v="BC"/>
    <s v="Rendimento de aplicação"/>
    <s v=""/>
    <s v="ajuste"/>
    <s v=""/>
    <n v="0.04"/>
    <n v="0.04"/>
    <x v="13"/>
    <m/>
    <m/>
    <s v="não"/>
    <s v="1.03.01.01 - Receita de Aplicações Financeiras"/>
    <s v="Rendimento Aplicações"/>
    <s v="Outras Receitas"/>
  </r>
  <r>
    <s v="Jardins"/>
    <x v="72"/>
    <s v="Itaú"/>
    <x v="3"/>
    <s v="sim"/>
    <s v="2.11.01.07 - Cartório &amp; Escritura"/>
    <d v="2024-03-21T00:00:00"/>
    <s v="CP"/>
    <s v="Pagamento"/>
    <s v="ASSOCIACAO DOS REGISTRADORES IMOBILIARIOS DE SAO PAULO"/>
    <s v="FAT.11044124"/>
    <s v="ASSOCIACAO DOS REGISTRADORES IMOBILIARIOS DE SAO PAULO"/>
    <n v="-44.41"/>
    <n v="44.41"/>
    <x v="13"/>
    <m/>
    <m/>
    <s v="não"/>
    <s v="2.11.01.07 - Cartório &amp; Escritura"/>
    <s v="Incorporação - Desp Legais, Tributos, Emolumentos"/>
    <s v="Incorporação"/>
  </r>
  <r>
    <s v="Jardins"/>
    <x v="72"/>
    <s v="Itaú"/>
    <x v="3"/>
    <s v="não"/>
    <s v="2.11.01.07 - Cartório &amp; Escritura"/>
    <d v="2024-03-21T00:00:00"/>
    <s v="CP"/>
    <s v="Pagamento"/>
    <s v="ASSOCIACAO DOS REGISTRADORES IMOBILIARIOS DE SAO PAULO"/>
    <s v="FAT.11044124"/>
    <s v="ASSOCIACAO DOS REGISTRADORES IMOBILIARIOS DE SAO PAULO"/>
    <n v="-44.41"/>
    <n v="44.41"/>
    <x v="13"/>
    <m/>
    <m/>
    <s v="não"/>
    <s v="2.11.01.07 - Cartório &amp; Escritura"/>
    <s v="Incorporação - Desp Legais, Tributos, Emolumentos"/>
    <s v="Incorporação"/>
  </r>
  <r>
    <s v="Jardins"/>
    <x v="72"/>
    <s v="Itaú"/>
    <x v="3"/>
    <s v="sim"/>
    <s v="2.11.01.07 - Cartório &amp; Escritura"/>
    <d v="2024-03-21T00:00:00"/>
    <s v="CP"/>
    <s v="Pagamento"/>
    <s v="ASSOCIACAO DOS REGISTRADORES IMOBILIARIOS DE SAO PAULO"/>
    <s v="FAT.11059891"/>
    <s v="ASSOCIACAO DOS REGISTRADORES IMOBILIARIOS DE SAO PAULO"/>
    <n v="-44.41"/>
    <n v="44.41"/>
    <x v="13"/>
    <m/>
    <m/>
    <s v="não"/>
    <s v="2.11.01.07 - Cartório &amp; Escritura"/>
    <s v="Incorporação - Desp Legais, Tributos, Emolumentos"/>
    <s v="Incorporação"/>
  </r>
  <r>
    <s v="Jardins"/>
    <x v="72"/>
    <s v="Itaú"/>
    <x v="3"/>
    <s v="sim"/>
    <s v="2.11.01.07 - Cartório &amp; Escritura"/>
    <d v="2024-03-21T00:00:00"/>
    <s v="CP"/>
    <s v="Pagamento"/>
    <s v="ASSOCIACAO DOS REGISTRADORES IMOBILIARIOS DE SAO PAULO"/>
    <s v="FAT.11062240"/>
    <s v="ASSOCIACAO DOS REGISTRADORES IMOBILIARIOS DE SAO PAULO"/>
    <n v="-44.41"/>
    <n v="44.41"/>
    <x v="13"/>
    <m/>
    <m/>
    <s v="não"/>
    <s v="2.11.01.07 - Cartório &amp; Escritura"/>
    <s v="Incorporação - Desp Legais, Tributos, Emolumentos"/>
    <s v="Incorporação"/>
  </r>
  <r>
    <s v="Jardins"/>
    <x v="72"/>
    <s v="Holding"/>
    <x v="0"/>
    <s v="sim"/>
    <s v="2.11.01.04 - Aluguel"/>
    <d v="2024-03-21T00:00:00"/>
    <s v="CP"/>
    <s v="Pagamento"/>
    <s v="CLEYDE MALUF ALVES"/>
    <s v="CT.ALUGUEL 1"/>
    <s v="CLEYDE MALUF ALVES"/>
    <n v="-5000"/>
    <n v="5000"/>
    <x v="13"/>
    <m/>
    <m/>
    <s v="não"/>
    <s v="2.11.01.04 - Aluguel"/>
    <s v="Terreno - Despesas"/>
    <s v="Terreno"/>
  </r>
  <r>
    <s v="Jardins"/>
    <x v="72"/>
    <s v="Itaú"/>
    <x v="3"/>
    <s v="não"/>
    <s v="2.11.01.04 - Aluguel"/>
    <d v="2024-03-21T00:00:00"/>
    <s v="CP"/>
    <s v="Pagamento"/>
    <s v="CLEYDE MALUF ALVES"/>
    <s v="CT.ALUGUEL 1"/>
    <s v="CLEYDE MALUF ALVES"/>
    <n v="-5000"/>
    <n v="5000"/>
    <x v="13"/>
    <m/>
    <m/>
    <s v="não"/>
    <s v="2.11.01.04 - Aluguel"/>
    <s v="Terreno - Despesas"/>
    <s v="Terreno"/>
  </r>
  <r>
    <s v="Jardins"/>
    <x v="72"/>
    <s v="Holding"/>
    <x v="0"/>
    <s v="sim"/>
    <s v="2.11.01.04 - Aluguel"/>
    <d v="2024-03-21T00:00:00"/>
    <s v="CP"/>
    <s v="Pagamento"/>
    <s v="ELIANE MALUF ALVES DE LOZIER"/>
    <s v="CT.ALUGUEL2"/>
    <s v="ELIANE MALUF ALVES DE LOZIER"/>
    <n v="-10451"/>
    <n v="10451"/>
    <x v="13"/>
    <m/>
    <m/>
    <s v="não"/>
    <s v="2.11.01.04 - Aluguel"/>
    <s v="Terreno - Despesas"/>
    <s v="Terreno"/>
  </r>
  <r>
    <s v="Jardins"/>
    <x v="72"/>
    <s v="Itaú"/>
    <x v="3"/>
    <s v="não"/>
    <s v="2.11.01.04 - Aluguel"/>
    <d v="2024-03-21T00:00:00"/>
    <s v="CP"/>
    <s v="Pagamento"/>
    <s v="ELIANE MALUF ALVES DE LOZIER"/>
    <s v="CT.ALUGUEL2"/>
    <s v="ELIANE MALUF ALVES DE LOZIER"/>
    <n v="-10451"/>
    <n v="10451"/>
    <x v="13"/>
    <m/>
    <m/>
    <s v="não"/>
    <s v="2.11.01.04 - Aluguel"/>
    <s v="Terreno - Despesas"/>
    <s v="Terreno"/>
  </r>
  <r>
    <s v="Jardins"/>
    <x v="72"/>
    <s v="Holding"/>
    <x v="0"/>
    <s v="sim"/>
    <s v="2.11.01.01 - Terrenista"/>
    <d v="2024-03-21T00:00:00"/>
    <s v="CP"/>
    <s v="Pagamento"/>
    <s v="MIRNA MARIA PEDRO"/>
    <s v="CT.ITU 1478"/>
    <s v="MIRNA MARIA PEDRO"/>
    <n v="-1666.66"/>
    <n v="1666.66"/>
    <x v="13"/>
    <m/>
    <m/>
    <s v="não"/>
    <s v="2.11.01.01 - Terrenista"/>
    <s v="Terreno - Aquisição"/>
    <s v="Terreno"/>
  </r>
  <r>
    <s v="Jardins"/>
    <x v="72"/>
    <s v="Holding"/>
    <x v="0"/>
    <s v="sim"/>
    <s v="2.11.01.01 - Terrenista"/>
    <d v="2024-03-21T00:00:00"/>
    <s v="CP"/>
    <s v="Pagamento"/>
    <s v="MIRNA MARIA PEDRO"/>
    <s v="CT.ITU 1478"/>
    <s v="MIRNA MARIA PEDRO"/>
    <n v="-1666.66"/>
    <n v="1666.66"/>
    <x v="13"/>
    <m/>
    <m/>
    <s v="não"/>
    <s v="2.11.01.01 - Terrenista"/>
    <s v="Terreno - Aquisição"/>
    <s v="Terreno"/>
  </r>
  <r>
    <s v="Jardins"/>
    <x v="72"/>
    <s v="Holding"/>
    <x v="0"/>
    <s v="sim"/>
    <s v="2.11.01.01 - Terrenista"/>
    <d v="2024-03-21T00:00:00"/>
    <s v="CP"/>
    <s v="Pagamento"/>
    <s v="MIRNA MARIA PEDRO"/>
    <s v="CT.ITU 1478"/>
    <s v="MIRNA MARIA PEDRO"/>
    <n v="-1666.66"/>
    <n v="1666.66"/>
    <x v="13"/>
    <m/>
    <m/>
    <s v="não"/>
    <s v="2.11.01.01 - Terrenista"/>
    <s v="Terreno - Aquisição"/>
    <s v="Terreno"/>
  </r>
  <r>
    <s v="Jardins"/>
    <x v="72"/>
    <s v="Holding"/>
    <x v="0"/>
    <s v="sim"/>
    <s v="2.11.01.01 - Terrenista"/>
    <d v="2024-03-21T00:00:00"/>
    <s v="CP"/>
    <s v="Pagamento"/>
    <s v="MIRNA MARIA PEDRO"/>
    <s v="CT.ITU 1478"/>
    <s v="MIRNA MARIA PEDRO"/>
    <n v="-1666.66"/>
    <n v="1666.66"/>
    <x v="13"/>
    <m/>
    <m/>
    <s v="não"/>
    <s v="2.11.01.01 - Terrenista"/>
    <s v="Terreno - Aquisição"/>
    <s v="Terreno"/>
  </r>
  <r>
    <s v="Jardins"/>
    <x v="72"/>
    <s v="Itaú"/>
    <x v="3"/>
    <s v="não"/>
    <s v="2.11.01.01 - Terrenista"/>
    <d v="2024-03-21T00:00:00"/>
    <s v="CP"/>
    <s v="Pagamento"/>
    <s v="MIRNA MARIA PEDRO"/>
    <s v="CT.ITU 1478"/>
    <s v="MIRNA MARIA PEDRO"/>
    <n v="-1666.66"/>
    <n v="1666.66"/>
    <x v="13"/>
    <m/>
    <m/>
    <s v="não"/>
    <s v="2.11.01.01 - Terrenista"/>
    <s v="Terreno - Aquisição"/>
    <s v="Terreno"/>
  </r>
  <r>
    <s v="Jardins"/>
    <x v="72"/>
    <s v="Itaú"/>
    <x v="3"/>
    <s v="não"/>
    <s v="2.11.01.01 - Terrenista"/>
    <d v="2024-03-21T00:00:00"/>
    <s v="CP"/>
    <s v="Pagamento"/>
    <s v="MIRNA MARIA PEDRO"/>
    <s v="CT.ITU 1478"/>
    <s v="MIRNA MARIA PEDRO"/>
    <n v="-1666.66"/>
    <n v="1666.66"/>
    <x v="13"/>
    <m/>
    <m/>
    <s v="não"/>
    <s v="2.11.01.01 - Terrenista"/>
    <s v="Terreno - Aquisição"/>
    <s v="Terreno"/>
  </r>
  <r>
    <s v="Jardins"/>
    <x v="72"/>
    <s v="Itaú"/>
    <x v="3"/>
    <s v="não"/>
    <s v="2.11.01.01 - Terrenista"/>
    <d v="2024-03-21T00:00:00"/>
    <s v="CP"/>
    <s v="Pagamento"/>
    <s v="MIRNA MARIA PEDRO"/>
    <s v="CT.ITU 1478"/>
    <s v="MIRNA MARIA PEDRO"/>
    <n v="-1666.66"/>
    <n v="1666.66"/>
    <x v="13"/>
    <m/>
    <m/>
    <s v="não"/>
    <s v="2.11.01.01 - Terrenista"/>
    <s v="Terreno - Aquisição"/>
    <s v="Terreno"/>
  </r>
  <r>
    <s v="Jardins"/>
    <x v="72"/>
    <s v="Itaú"/>
    <x v="3"/>
    <s v="não"/>
    <s v="2.11.01.01 - Terrenista"/>
    <d v="2024-03-21T00:00:00"/>
    <s v="CP"/>
    <s v="Pagamento"/>
    <s v="MIRNA MARIA PEDRO"/>
    <s v="CT.ITU 1478"/>
    <s v="MIRNA MARIA PEDRO"/>
    <n v="-1666.66"/>
    <n v="1666.66"/>
    <x v="13"/>
    <m/>
    <m/>
    <s v="não"/>
    <s v="2.11.01.01 - Terrenista"/>
    <s v="Terreno - Aquisição"/>
    <s v="Terreno"/>
  </r>
  <r>
    <s v="Jardins"/>
    <x v="73"/>
    <s v="Itaú"/>
    <x v="3"/>
    <s v="sim"/>
    <s v="2.11.01.07 - Cartório &amp; Escritura"/>
    <d v="2024-03-22T00:00:00"/>
    <s v="CP"/>
    <s v="Pagamento"/>
    <s v="ASSOCIACAO DOS REGISTRADORES IMOBILIARIOS DE SAO PAULO"/>
    <s v="FAT.011079668"/>
    <s v="ASSOCIACAO DOS REGISTRADORES IMOBILIARIOS DE SAO PAULO"/>
    <n v="-130.43"/>
    <n v="130.43"/>
    <x v="13"/>
    <m/>
    <m/>
    <s v="não"/>
    <s v="2.11.01.07 - Cartório &amp; Escritura"/>
    <s v="Incorporação - Desp Legais, Tributos, Emolumentos"/>
    <s v="Incorporação"/>
  </r>
  <r>
    <s v="Jardins"/>
    <x v="73"/>
    <s v="Itaú"/>
    <x v="3"/>
    <s v="sim"/>
    <s v="2.11.01.07 - Cartório &amp; Escritura"/>
    <d v="2024-03-22T00:00:00"/>
    <s v="CP"/>
    <s v="Pagamento"/>
    <s v="ASSOCIACAO DOS REGISTRADORES IMOBILIARIOS DE SAO PAULO"/>
    <s v="FAT.11062351"/>
    <s v="ASSOCIACAO DOS REGISTRADORES IMOBILIARIOS DE SAO PAULO"/>
    <n v="-44.41"/>
    <n v="44.41"/>
    <x v="13"/>
    <m/>
    <m/>
    <s v="não"/>
    <s v="2.11.01.07 - Cartório &amp; Escritura"/>
    <s v="Incorporação - Desp Legais, Tributos, Emolumentos"/>
    <s v="Incorporação"/>
  </r>
  <r>
    <s v="Jardins"/>
    <x v="73"/>
    <s v="Itaú"/>
    <x v="3"/>
    <s v="sim"/>
    <s v="2.11.01.07 - Cartório &amp; Escritura"/>
    <d v="2024-03-22T00:00:00"/>
    <s v="CP"/>
    <s v="Pagamento"/>
    <s v="ASSOCIACAO DOS REGISTRADORES IMOBILIARIOS DE SAO PAULO"/>
    <s v="FAT.11068615"/>
    <s v="ASSOCIACAO DOS REGISTRADORES IMOBILIARIOS DE SAO PAULO"/>
    <n v="-44.41"/>
    <n v="44.41"/>
    <x v="13"/>
    <m/>
    <m/>
    <s v="não"/>
    <s v="2.11.01.07 - Cartório &amp; Escritura"/>
    <s v="Incorporação - Desp Legais, Tributos, Emolumentos"/>
    <s v="Incorporação"/>
  </r>
  <r>
    <s v="Jardins"/>
    <x v="73"/>
    <s v="Itaú"/>
    <x v="3"/>
    <s v="sim"/>
    <s v="2.11.01.07 - Cartório &amp; Escritura"/>
    <d v="2024-03-22T00:00:00"/>
    <s v="CP"/>
    <s v="Pagamento"/>
    <s v="ASSOCIACAO DOS REGISTRADORES IMOBILIARIOS DE SAO PAULO"/>
    <s v="FAT.11068657"/>
    <s v="ASSOCIACAO DOS REGISTRADORES IMOBILIARIOS DE SAO PAULO"/>
    <n v="-44.41"/>
    <n v="44.41"/>
    <x v="13"/>
    <m/>
    <m/>
    <s v="não"/>
    <s v="2.11.01.07 - Cartório &amp; Escritura"/>
    <s v="Incorporação - Desp Legais, Tributos, Emolumentos"/>
    <s v="Incorporação"/>
  </r>
  <r>
    <s v="Jardins"/>
    <x v="74"/>
    <s v="Itaú"/>
    <x v="3"/>
    <s v="sim"/>
    <s v="2.11.01.07 - Cartório &amp; Escritura"/>
    <d v="2024-03-25T00:00:00"/>
    <s v="CP"/>
    <s v="Pagamento"/>
    <s v="ASSOCIACAO DOS REGISTRADORES IMOBILIARIOS DE SAO PAULO"/>
    <s v="FAT.11062388"/>
    <s v="ASSOCIACAO DOS REGISTRADORES IMOBILIARIOS DE SAO PAULO"/>
    <n v="-44.41"/>
    <n v="44.41"/>
    <x v="13"/>
    <m/>
    <m/>
    <s v="não"/>
    <s v="2.11.01.07 - Cartório &amp; Escritura"/>
    <s v="Incorporação - Desp Legais, Tributos, Emolumentos"/>
    <s v="Incorporação"/>
  </r>
  <r>
    <s v="Jardins"/>
    <x v="75"/>
    <s v="Itaú"/>
    <x v="3"/>
    <s v="sim"/>
    <s v="2.01.01.09 - Custos com Cartórios e Escritura"/>
    <d v="2024-03-26T00:00:00"/>
    <s v="CP"/>
    <s v="Pagamento"/>
    <s v="ASSOCIACAO DOS REGISTRADORES IMOBILIARIOS DE SAO PAULO"/>
    <s v="FAT.11111301"/>
    <s v="ASSOCIACAO DOS REGISTRADORES IMOBILIARIOS DE SAO PAULO"/>
    <n v="-22.91"/>
    <n v="22.91"/>
    <x v="13"/>
    <m/>
    <m/>
    <s v="não"/>
    <s v="2.01.01.09 - Custos com Cartórios e Escritura"/>
    <s v="Terreno - Taxas e Emolumentos"/>
    <s v="Terreno"/>
  </r>
  <r>
    <s v="Jardins"/>
    <x v="75"/>
    <s v="Itaú"/>
    <x v="3"/>
    <s v="sim"/>
    <s v="2.01.01.09 - Custos com Cartórios e Escritura"/>
    <d v="2024-03-26T00:00:00"/>
    <s v="CP"/>
    <s v="Pagamento"/>
    <s v="ASSOCIACAO DOS REGISTRADORES IMOBILIARIOS DE SAO PAULO"/>
    <s v="FAT.11112656"/>
    <s v="ASSOCIACAO DOS REGISTRADORES IMOBILIARIOS DE SAO PAULO"/>
    <n v="-65.930000000000007"/>
    <n v="65.930000000000007"/>
    <x v="13"/>
    <m/>
    <m/>
    <s v="não"/>
    <s v="2.01.01.09 - Custos com Cartórios e Escritura"/>
    <s v="Terreno - Taxas e Emolumentos"/>
    <s v="Terreno"/>
  </r>
  <r>
    <s v="Jardins"/>
    <x v="76"/>
    <s v="Itaú"/>
    <x v="3"/>
    <s v="sim"/>
    <s v="2.11.01.07 - Cartório &amp; Escritura"/>
    <d v="2024-03-28T00:00:00"/>
    <s v="CP"/>
    <s v="Pagamento"/>
    <s v="13 CARTORIO DE REGISTRO CIVIL DO BUTANTA"/>
    <s v="FAT.280324."/>
    <s v="13 CARTORIO DE REGISTRO CIVIL DO BUTANTA"/>
    <n v="-86.08"/>
    <n v="86.08"/>
    <x v="13"/>
    <m/>
    <m/>
    <s v="não"/>
    <s v="2.11.01.07 - Cartório &amp; Escritura"/>
    <s v="Incorporação - Desp Legais, Tributos, Emolumentos"/>
    <s v="Incorporação"/>
  </r>
  <r>
    <s v="Jardins"/>
    <x v="76"/>
    <s v="Itaú"/>
    <x v="3"/>
    <s v="sim"/>
    <s v="2.01.01.09 - Custos com Cartórios e Escritura"/>
    <d v="2024-03-28T00:00:00"/>
    <s v="CP"/>
    <s v="Pagamento"/>
    <s v="ASSOCIACAO DOS REGISTRADORES IMOBILIARIOS DE SAO PAULO"/>
    <s v="FAT.11133101"/>
    <s v="ASSOCIACAO DOS REGISTRADORES IMOBILIARIOS DE SAO PAULO"/>
    <n v="-65.930000000000007"/>
    <n v="65.930000000000007"/>
    <x v="13"/>
    <m/>
    <m/>
    <s v="não"/>
    <s v="2.01.01.09 - Custos com Cartórios e Escritura"/>
    <s v="Terreno - Taxas e Emolumentos"/>
    <s v="Terreno"/>
  </r>
  <r>
    <s v="Jardins"/>
    <x v="76"/>
    <s v="Itaú"/>
    <x v="3"/>
    <s v="sim"/>
    <s v="2.11.01.07 - Cartório &amp; Escritura"/>
    <d v="2024-03-28T00:00:00"/>
    <s v="CP"/>
    <s v="Pagamento"/>
    <s v="ASSOCIACAO DOS REGISTRADORES IMOBILIARIOS DE SAO PAULO"/>
    <s v="FAT.11133132"/>
    <s v="ASSOCIACAO DOS REGISTRADORES IMOBILIARIOS DE SAO PAULO"/>
    <n v="-22.91"/>
    <n v="22.91"/>
    <x v="13"/>
    <m/>
    <m/>
    <s v="não"/>
    <s v="2.11.01.07 - Cartório &amp; Escritura"/>
    <s v="Incorporação - Desp Legais, Tributos, Emolumentos"/>
    <s v="Incorporação"/>
  </r>
  <r>
    <s v="Jardins"/>
    <x v="76"/>
    <s v="Itaú"/>
    <x v="3"/>
    <s v="sim"/>
    <s v="2.11.01.07 - Cartório &amp; Escritura"/>
    <d v="2024-03-28T00:00:00"/>
    <s v="CP"/>
    <s v="Pagamento"/>
    <s v="DECIMO QUARTO TABELIONATO DE NOTAS"/>
    <s v="FAT.280324"/>
    <s v="DECIMO QUARTO TABELIONATO DE NOTAS"/>
    <n v="-86.08"/>
    <n v="86.08"/>
    <x v="13"/>
    <m/>
    <m/>
    <s v="não"/>
    <s v="2.11.01.07 - Cartório &amp; Escritura"/>
    <s v="Incorporação - Desp Legais, Tributos, Emolumentos"/>
    <s v="Incorporação"/>
  </r>
  <r>
    <s v="Jardins"/>
    <x v="76"/>
    <s v="Itaú"/>
    <x v="3"/>
    <s v="sim"/>
    <s v="2.13.01.23 - Coordenação e Compatibilização"/>
    <d v="2024-03-28T00:00:00"/>
    <s v="CP"/>
    <s v="Pagamento"/>
    <s v="ESTUDIO FAVO ARQUITETURA LTDA"/>
    <s v="NFSE.001213"/>
    <s v="ESTUDIO FAVO ARQUITETURA LTDA"/>
    <n v="-3750"/>
    <n v="3750"/>
    <x v="13"/>
    <m/>
    <m/>
    <s v="não"/>
    <s v="2.13.01.23 - Coordenação e Compatibilização"/>
    <s v="Incorporação - Projetos"/>
    <s v="Incorporação"/>
  </r>
  <r>
    <s v="Jardins"/>
    <x v="76"/>
    <s v="Itaú"/>
    <x v="3"/>
    <s v="sim"/>
    <s v="2.11.01.04 - Aluguel"/>
    <d v="2024-03-28T00:00:00"/>
    <s v="CP"/>
    <s v="Pagamento"/>
    <s v="FRAMA COMERCIO DE MATERIAIS PARA CONSTRUCAO EIRELI"/>
    <s v="REC.ALUGUEL"/>
    <s v="FRAMA COMERCIO DE MATERIAIS PARA CONSTRUCAO EIRELI"/>
    <n v="-35000"/>
    <n v="35000"/>
    <x v="13"/>
    <m/>
    <m/>
    <s v="não"/>
    <s v="2.11.01.04 - Aluguel"/>
    <s v="Terreno - Despesas"/>
    <s v="Terreno"/>
  </r>
  <r>
    <s v="Jardins"/>
    <x v="76"/>
    <s v="Itaú"/>
    <x v="3"/>
    <s v="sim"/>
    <s v="2.04.03.07 - Despesas com Cartórios e Legalizações"/>
    <d v="2024-03-28T00:00:00"/>
    <s v="CP"/>
    <s v="Pagamento"/>
    <s v="MAURICIA ALBUQUERQUE MACEDO ME"/>
    <s v="NFSE.000405"/>
    <s v="MAURICIA ALBUQUERQUE MACEDO ME"/>
    <n v="-2000"/>
    <n v="2000"/>
    <x v="13"/>
    <m/>
    <m/>
    <s v="não"/>
    <s v="2.04.03.07 - Despesas com Cartórios e Legalizações"/>
    <s v="Incorporação - Desp Legais, Tributos, Emolumentos"/>
    <s v="Incorporação"/>
  </r>
  <r>
    <s v="Jardins"/>
    <x v="76"/>
    <s v="Itaú"/>
    <x v="3"/>
    <s v="sim"/>
    <s v="2.04.03.07 - Despesas com Cartórios e Legalizações"/>
    <d v="2024-03-28T00:00:00"/>
    <s v="CP"/>
    <s v="Pagamento"/>
    <s v="MAURICIA ALBUQUERQUE MACEDO ME"/>
    <s v="NFSE.000408"/>
    <s v="MAURICIA ALBUQUERQUE MACEDO ME"/>
    <n v="-1000"/>
    <n v="1000"/>
    <x v="13"/>
    <m/>
    <m/>
    <s v="não"/>
    <s v="2.04.03.07 - Despesas com Cartórios e Legalizações"/>
    <s v="Incorporação - Desp Legais, Tributos, Emolumentos"/>
    <s v="Incorporação"/>
  </r>
  <r>
    <s v="Jardins"/>
    <x v="76"/>
    <s v="Itaú"/>
    <x v="3"/>
    <s v="sim"/>
    <s v="2.13.01.16 - Instalações"/>
    <d v="2024-03-28T00:00:00"/>
    <s v="CP"/>
    <s v="Pagamento"/>
    <s v="REWALD ENGENHARIA LTDA"/>
    <s v="NFSE.003688"/>
    <s v="REWALD ENGENHARIA LTDA"/>
    <n v="-11900"/>
    <n v="11900"/>
    <x v="13"/>
    <m/>
    <m/>
    <s v="não"/>
    <s v="2.13.01.16 - Instalações"/>
    <s v="Incorporação - Projetos"/>
    <s v="Incorporação"/>
  </r>
  <r>
    <s v="Jardins"/>
    <x v="76"/>
    <s v="Itaú"/>
    <x v="3"/>
    <s v="sim"/>
    <s v="2.09.01.01 - (-) Retenção de IR - Terceiros"/>
    <d v="2024-03-28T00:00:00"/>
    <s v="CP"/>
    <s v="Retenção impostos"/>
    <s v="IR 1708 / REWALD ENGENHARIA LTDA"/>
    <s v="NFSE.003688"/>
    <s v="REWALD ENGENHARIA LTDA"/>
    <n v="178.5"/>
    <n v="178.5"/>
    <x v="13"/>
    <m/>
    <m/>
    <s v="não"/>
    <s v="2.09.01.01 - (-) Retenção de IR - Terceiros"/>
    <s v="Incorporação - Projetos"/>
    <s v="Incorporação"/>
  </r>
  <r>
    <s v="Jardins"/>
    <x v="76"/>
    <s v="Itaú"/>
    <x v="3"/>
    <s v="sim"/>
    <s v="2.09.01.04 - (-) Retenção de PIS/Cofins/CSLL - Terceiros"/>
    <d v="2024-03-28T00:00:00"/>
    <s v="CP"/>
    <s v="Retenção impostos"/>
    <s v="CSRF / REWALD ENGENHARIA LTDA"/>
    <s v="NFSE.003688"/>
    <s v="REWALD ENGENHARIA LTDA"/>
    <n v="531.63"/>
    <n v="531.63"/>
    <x v="13"/>
    <m/>
    <m/>
    <s v="não"/>
    <s v="2.09.01.04 - (-) Retenção de PIS/Cofins/CSLL - Terceiros"/>
    <s v="Incorporação - Projetos"/>
    <s v="Incorporação"/>
  </r>
  <r>
    <s v="Jardins"/>
    <x v="76"/>
    <s v="Itaú"/>
    <x v="3"/>
    <s v="sim"/>
    <s v="1.05.01.01 - Entradas de Aportes de Sócios / Investidores"/>
    <d v="2024-03-28T00:00:00"/>
    <s v="BC"/>
    <s v="Recebimento"/>
    <s v="TED 237.3396.NC H E E P"/>
    <s v="APOR.2803"/>
    <s v="TED 237.3396.NC H E E P"/>
    <n v="70000"/>
    <n v="70000"/>
    <x v="13"/>
    <m/>
    <m/>
    <s v="não"/>
    <s v="1.05.01.01 - Entradas de Aportes de Sócios / Investidores"/>
    <s v="Crédito - NC Holding"/>
    <s v="Aportes"/>
  </r>
  <r>
    <s v="Jardins"/>
    <x v="77"/>
    <s v="Itaú"/>
    <x v="3"/>
    <s v="sim"/>
    <s v="2.11.01.07 - Cartório &amp; Escritura"/>
    <d v="2024-04-02T00:00:00"/>
    <s v="CP"/>
    <s v="Pagamento"/>
    <s v="13 OFICIAL DE REGISTRO DE IMOVEIS DA CAPITAL"/>
    <s v="FAT.63044824"/>
    <s v="13 OFICIAL DE REGISTRO DE IMOVEIS DA CAPITAL"/>
    <n v="-1109.54"/>
    <n v="1109.54"/>
    <x v="14"/>
    <m/>
    <n v="7"/>
    <s v="sim"/>
    <s v="2.11.01.07 - Cartório &amp; Escritura"/>
    <s v="Incorporação - Desp Legais, Tributos, Emolumentos"/>
    <s v="Incorporação"/>
  </r>
  <r>
    <s v="Jardins"/>
    <x v="77"/>
    <s v="Itaú"/>
    <x v="3"/>
    <s v="sim"/>
    <s v="2.20.01.07 - Tarifas Bancarias"/>
    <d v="2024-04-02T00:00:00"/>
    <s v="CX"/>
    <s v="Pag. tarifa conta"/>
    <s v="AR C/C SISPAG"/>
    <s v="TAR.20240402003"/>
    <s v="AR C/C SISPAG"/>
    <n v="-2.7"/>
    <n v="2.7"/>
    <x v="14"/>
    <m/>
    <m/>
    <s v="não"/>
    <s v="2.20.01.07 - Tarifas Bancarias"/>
    <s v="Tarifas / Taxas"/>
    <s v="Desp Financeiras"/>
  </r>
  <r>
    <s v="Jardins"/>
    <x v="77"/>
    <s v="Itaú"/>
    <x v="3"/>
    <s v="sim"/>
    <s v="2.20.01.07 - Tarifas Bancarias"/>
    <d v="2024-04-02T00:00:00"/>
    <s v="CX"/>
    <s v="Pag. tarifa conta"/>
    <s v="AR TED SISPAG"/>
    <s v="TAR.20240402004"/>
    <s v="AR TED SISPAG"/>
    <n v="-49.92"/>
    <n v="49.92"/>
    <x v="14"/>
    <m/>
    <m/>
    <s v="não"/>
    <s v="2.20.01.07 - Tarifas Bancarias"/>
    <s v="Tarifas / Taxas"/>
    <s v="Desp Financeiras"/>
  </r>
  <r>
    <s v="Jardins"/>
    <x v="77"/>
    <s v="Itaú"/>
    <x v="3"/>
    <s v="sim"/>
    <s v="2.11.01.07 - Cartório &amp; Escritura"/>
    <d v="2024-04-02T00:00:00"/>
    <s v="CP"/>
    <s v="Pagamento"/>
    <s v="ASSOCIACAO DOS REGISTRADORES IMOBILIARIOS DE SAO PAULO"/>
    <s v="FAT.11169857"/>
    <s v="ASSOCIACAO DOS REGISTRADORES IMOBILIARIOS DE SAO PAULO"/>
    <n v="-22.91"/>
    <n v="22.91"/>
    <x v="14"/>
    <m/>
    <n v="94"/>
    <s v="sim"/>
    <s v="2.11.01.07 - Cartório &amp; Escritura"/>
    <s v="Incorporação - Desp Legais, Tributos, Emolumentos"/>
    <s v="Incorporação"/>
  </r>
  <r>
    <s v="Jardins"/>
    <x v="77"/>
    <s v="Itaú"/>
    <x v="3"/>
    <s v="sim"/>
    <s v="1.05.01.01 - Entradas de Aportes de Sócios / Investidores"/>
    <d v="2024-04-02T00:00:00"/>
    <s v="CR"/>
    <s v="Recebimento"/>
    <s v="NC HOLDING EMPREENDIMENTOS E PARTICIPACOES LTDA"/>
    <s v="APOR.APORTE 020424"/>
    <s v="NC HOLDING EMPREENDIMENTOS E PARTICIPACOES LTDA"/>
    <n v="4861628.5999999996"/>
    <n v="4861628.5999999996"/>
    <x v="14"/>
    <m/>
    <m/>
    <s v="não"/>
    <s v="1.05.01.01 - Entradas de Aportes de Sócios / Investidores"/>
    <s v="Crédito - NC Holding"/>
    <s v="Aportes"/>
  </r>
  <r>
    <s v="Jardins"/>
    <x v="77"/>
    <s v="Itaú"/>
    <x v="3"/>
    <s v="sim"/>
    <s v="2.20.01.07 - Tarifas Bancarias"/>
    <d v="2024-04-02T00:00:00"/>
    <s v="CX"/>
    <s v="Pag. tarifa conta"/>
    <s v="TAR MANUT CONTA 03/24"/>
    <s v="TAR.20240402006"/>
    <s v="TAR MANUT CONTA 03/24"/>
    <n v="-73"/>
    <n v="73"/>
    <x v="14"/>
    <m/>
    <m/>
    <s v="não"/>
    <s v="2.20.01.07 - Tarifas Bancarias"/>
    <s v="Tarifas / Taxas"/>
    <s v="Desp Financeiras"/>
  </r>
  <r>
    <s v="Jardins"/>
    <x v="77"/>
    <s v="Itaú"/>
    <x v="3"/>
    <s v="não"/>
    <s v="2.20.01.07 - Tarifas Bancarias"/>
    <d v="2024-04-02T00:00:00"/>
    <s v="CX"/>
    <s v="Pag. tarifa conta"/>
    <s v="TAR PIX PGTO TRANSF"/>
    <s v="ajuste"/>
    <s v="TAR PIX PGTO TRANSF"/>
    <n v="-1.5"/>
    <n v="1.5"/>
    <x v="14"/>
    <m/>
    <m/>
    <s v="não"/>
    <s v="2.20.01.07 - Tarifas Bancarias"/>
    <s v="Tarifas / Taxas"/>
    <s v="Desp Financeiras"/>
  </r>
  <r>
    <s v="Jardins"/>
    <x v="77"/>
    <s v="Itaú Centralizadora"/>
    <x v="2"/>
    <s v="não"/>
    <s v="-"/>
    <d v="2024-04-02T00:00:00"/>
    <m/>
    <s v="Extrato Bancário"/>
    <s v="DI  APLICACAO CDB"/>
    <m/>
    <s v="DI  APLICACAO CDB"/>
    <n v="-3546709"/>
    <n v="3546709"/>
    <x v="14"/>
    <m/>
    <m/>
    <m/>
    <s v="-"/>
    <s v="Aplicação / Resgate"/>
    <s v="Aplicação / Resgate"/>
  </r>
  <r>
    <s v="Jardins"/>
    <x v="77"/>
    <s v="Itaú Centralizadora"/>
    <x v="2"/>
    <s v="não"/>
    <s v="-"/>
    <d v="2024-04-02T00:00:00"/>
    <m/>
    <s v="Extrato Bancário"/>
    <s v="DI  APLICACAO CDB"/>
    <m/>
    <s v="DI  APLICACAO CDB"/>
    <n v="-6104000"/>
    <n v="6104000"/>
    <x v="14"/>
    <m/>
    <m/>
    <m/>
    <s v="-"/>
    <s v="Aplicação / Resgate"/>
    <s v="Aplicação / Resgate"/>
  </r>
  <r>
    <s v="Jardins"/>
    <x v="77"/>
    <s v="Itaú Centralizadora"/>
    <x v="2"/>
    <s v="não"/>
    <s v="-"/>
    <d v="2024-04-02T00:00:00"/>
    <m/>
    <s v="Extrato Bancário"/>
    <s v="DI  APLICACAO CDB"/>
    <m/>
    <s v="DI  APLICACAO CDB"/>
    <n v="-4400956"/>
    <n v="4400956"/>
    <x v="14"/>
    <m/>
    <m/>
    <m/>
    <s v="-"/>
    <s v="Aplicação / Resgate"/>
    <s v="Aplicação / Resgate"/>
  </r>
  <r>
    <s v="Jardins"/>
    <x v="77"/>
    <s v="Itaú Centralizadora"/>
    <x v="2"/>
    <s v="não"/>
    <s v="-"/>
    <d v="2024-04-02T00:00:00"/>
    <m/>
    <s v="Extrato Bancário"/>
    <s v="DI  APLICACAO CDB"/>
    <m/>
    <s v="DI  APLICACAO CDB"/>
    <n v="-100000"/>
    <n v="100000"/>
    <x v="14"/>
    <m/>
    <m/>
    <m/>
    <s v="-"/>
    <s v="Aplicação / Resgate"/>
    <s v="Aplicação / Resgate"/>
  </r>
  <r>
    <s v="Jardins"/>
    <x v="77"/>
    <s v="Itaú Centralizadora"/>
    <x v="2"/>
    <s v="não"/>
    <s v="-"/>
    <d v="2024-04-02T00:00:00"/>
    <m/>
    <s v="Extrato Bancário"/>
    <s v="PLU APLICACAO CDB"/>
    <m/>
    <s v="PLU APLICACAO CDB"/>
    <n v="-31504944"/>
    <n v="31504944"/>
    <x v="14"/>
    <m/>
    <m/>
    <m/>
    <s v="-"/>
    <s v="Aplicação / Resgate"/>
    <s v="Aplicação / Resgate"/>
  </r>
  <r>
    <s v="Jardins"/>
    <x v="77"/>
    <s v="Itaú Centralizadora"/>
    <x v="2"/>
    <s v="não"/>
    <s v="-"/>
    <d v="2024-04-02T00:00:00"/>
    <m/>
    <s v="Extrato Bancário"/>
    <s v="CERT RECEBIVEIS IMOBIL"/>
    <m/>
    <s v="CERT RECEBIVEIS IMOBIL"/>
    <n v="46054000"/>
    <n v="46054000"/>
    <x v="14"/>
    <m/>
    <m/>
    <m/>
    <s v="-"/>
    <s v="CRI - Emissão"/>
    <s v="CRI - Emissão"/>
  </r>
  <r>
    <s v="Jardins"/>
    <x v="77"/>
    <s v="Itaú Centralizadora"/>
    <x v="2"/>
    <s v="não"/>
    <s v="-"/>
    <d v="2024-04-02T00:00:00"/>
    <m/>
    <s v="Extrato Bancário"/>
    <s v="APL APLIC AUT MAIS"/>
    <m/>
    <s v="APL APLIC AUT MAIS"/>
    <n v="-397317"/>
    <n v="397317"/>
    <x v="14"/>
    <m/>
    <m/>
    <m/>
    <s v="-"/>
    <s v="Aplicação / Resgate"/>
    <s v="Aplicação / Resgate"/>
  </r>
  <r>
    <s v="Jardins"/>
    <x v="77"/>
    <s v="Itaú Centralizadora"/>
    <x v="2"/>
    <s v="não"/>
    <s v="-"/>
    <d v="2024-04-02T00:00:00"/>
    <m/>
    <s v="Extrato Bancário"/>
    <s v="TAR MANUT CONTA 02/24"/>
    <m/>
    <s v="TAR MANUT CONTA 02/24"/>
    <n v="-73"/>
    <n v="73"/>
    <x v="14"/>
    <m/>
    <m/>
    <m/>
    <s v="-"/>
    <s v="Tarifas / Taxas"/>
    <s v="Desp Financeiras"/>
  </r>
  <r>
    <s v="Jardins"/>
    <x v="78"/>
    <s v="Itaú"/>
    <x v="3"/>
    <s v="sim"/>
    <s v="2.13.02.07 - Taxas Municipalidades"/>
    <d v="2024-04-03T00:00:00"/>
    <s v="CP"/>
    <s v="Pagamento"/>
    <s v="PREFEITURA DA CIDADE DE SÃO PAULO - DAMSP"/>
    <s v="FAT.48942024000035"/>
    <s v="PREFEITURA DA CIDADE DE SÃO PAULO - DAMSP"/>
    <n v="-845"/>
    <n v="845"/>
    <x v="14"/>
    <m/>
    <n v="93"/>
    <s v="sim"/>
    <s v="2.13.02.07 - Taxas Municipalidades"/>
    <s v="Incorporação - Desp Legais, Tributos, Emolumentos"/>
    <s v="Incorporação"/>
  </r>
  <r>
    <s v="Jardins"/>
    <x v="78"/>
    <s v="Itaú"/>
    <x v="3"/>
    <s v="sim"/>
    <s v="2.11.01.06 - ITBI"/>
    <d v="2024-04-03T00:00:00"/>
    <s v="CP"/>
    <s v="Pagamento"/>
    <s v="PREFEITURA DA CIDADE DE SÃO PAULO - DAMSP"/>
    <s v="FAT.552211915"/>
    <s v="PREFEITURA DA CIDADE DE SÃO PAULO - DAMSP"/>
    <n v="-377475.45"/>
    <n v="377475.45"/>
    <x v="14"/>
    <m/>
    <n v="18"/>
    <s v="sim"/>
    <s v="2.11.01.06 - ITBI"/>
    <s v="Terreno - ITBI"/>
    <s v="Terreno"/>
  </r>
  <r>
    <s v="Jardins"/>
    <x v="78"/>
    <s v="Itaú"/>
    <x v="3"/>
    <s v="sim"/>
    <s v="2.11.01.06 - ITBI"/>
    <d v="2024-04-03T00:00:00"/>
    <s v="CP"/>
    <s v="Pagamento"/>
    <s v="PREFEITURA DA CIDADE DE SÃO PAULO - DAMSP"/>
    <s v="FAT.552213871"/>
    <s v="PREFEITURA DA CIDADE DE SÃO PAULO - DAMSP"/>
    <n v="-18540.62"/>
    <n v="18540.62"/>
    <x v="14"/>
    <m/>
    <n v="8"/>
    <s v="sim"/>
    <s v="2.11.01.06 - ITBI"/>
    <s v="Terreno - ITBI"/>
    <s v="Terreno"/>
  </r>
  <r>
    <s v="Jardins"/>
    <x v="78"/>
    <s v="Itaú"/>
    <x v="3"/>
    <s v="sim"/>
    <s v="2.11.01.06 - ITBI"/>
    <d v="2024-04-03T00:00:00"/>
    <s v="CP"/>
    <s v="Pagamento"/>
    <s v="PREFEITURA DA CIDADE DE SÃO PAULO - DAMSP"/>
    <s v="FAT.552214078"/>
    <s v="PREFEITURA DA CIDADE DE SÃO PAULO - DAMSP"/>
    <n v="-11918.76"/>
    <n v="11918.76"/>
    <x v="14"/>
    <m/>
    <n v="11"/>
    <s v="sim"/>
    <s v="2.11.01.06 - ITBI"/>
    <s v="Terreno - ITBI"/>
    <s v="Terreno"/>
  </r>
  <r>
    <s v="Jardins"/>
    <x v="78"/>
    <s v="Itaú"/>
    <x v="3"/>
    <s v="sim"/>
    <s v="2.11.01.06 - ITBI"/>
    <d v="2024-04-03T00:00:00"/>
    <s v="CP"/>
    <s v="Pagamento"/>
    <s v="PREFEITURA DA CIDADE DE SÃO PAULO - DAMSP"/>
    <s v="FAT.552214264"/>
    <s v="PREFEITURA DA CIDADE DE SÃO PAULO - DAMSP"/>
    <n v="-33770.31"/>
    <n v="33770.31"/>
    <x v="14"/>
    <m/>
    <n v="19"/>
    <s v="sim"/>
    <s v="2.11.01.06 - ITBI"/>
    <s v="Terreno - ITBI"/>
    <s v="Terreno"/>
  </r>
  <r>
    <s v="Jardins"/>
    <x v="78"/>
    <s v="Itaú"/>
    <x v="3"/>
    <s v="sim"/>
    <s v="2.11.01.06 - ITBI"/>
    <d v="2024-04-03T00:00:00"/>
    <s v="CP"/>
    <s v="Pagamento"/>
    <s v="PREFEITURA DA CIDADE DE SÃO PAULO - DAMSP"/>
    <s v="FAT.552215236"/>
    <s v="PREFEITURA DA CIDADE DE SÃO PAULO - DAMSP"/>
    <n v="-18919"/>
    <n v="18919"/>
    <x v="14"/>
    <m/>
    <n v="13"/>
    <s v="sim"/>
    <s v="2.11.01.06 - ITBI"/>
    <s v="Terreno - ITBI"/>
    <s v="Terreno"/>
  </r>
  <r>
    <s v="Jardins"/>
    <x v="78"/>
    <s v="Itaú"/>
    <x v="3"/>
    <s v="sim"/>
    <s v="2.11.01.06 - ITBI"/>
    <d v="2024-04-03T00:00:00"/>
    <s v="CP"/>
    <s v="Pagamento"/>
    <s v="PREFEITURA DA CIDADE DE SÃO PAULO - DAMSP"/>
    <s v="FAT.552215252"/>
    <s v="PREFEITURA DA CIDADE DE SÃO PAULO - DAMSP"/>
    <n v="-12162"/>
    <n v="12162"/>
    <x v="14"/>
    <m/>
    <n v="10"/>
    <s v="sim"/>
    <s v="2.11.01.06 - ITBI"/>
    <s v="Terreno - ITBI"/>
    <s v="Terreno"/>
  </r>
  <r>
    <s v="Jardins"/>
    <x v="78"/>
    <s v="Itaú"/>
    <x v="3"/>
    <s v="sim"/>
    <s v="2.11.01.06 - ITBI"/>
    <d v="2024-04-03T00:00:00"/>
    <s v="CP"/>
    <s v="Pagamento"/>
    <s v="PREFEITURA DA CIDADE DE SÃO PAULO - DAMSP"/>
    <s v="FAT.552215783"/>
    <s v="PREFEITURA DA CIDADE DE SÃO PAULO - DAMSP"/>
    <n v="-33770.31"/>
    <n v="33770.31"/>
    <x v="14"/>
    <m/>
    <n v="20"/>
    <s v="sim"/>
    <s v="2.11.01.06 - ITBI"/>
    <s v="Terreno - ITBI"/>
    <s v="Terreno"/>
  </r>
  <r>
    <s v="Jardins"/>
    <x v="78"/>
    <s v="Itaú"/>
    <x v="3"/>
    <s v="sim"/>
    <s v="2.11.01.06 - ITBI"/>
    <d v="2024-04-03T00:00:00"/>
    <s v="CP"/>
    <s v="Pagamento"/>
    <s v="PREFEITURA DA CIDADE DE SÃO PAULO - DAMSP"/>
    <s v="FAT.552215945"/>
    <s v="PREFEITURA DA CIDADE DE SÃO PAULO - DAMSP"/>
    <n v="-33770.31"/>
    <n v="33770.31"/>
    <x v="14"/>
    <m/>
    <n v="21"/>
    <s v="sim"/>
    <s v="2.11.01.06 - ITBI"/>
    <s v="Terreno - ITBI"/>
    <s v="Terreno"/>
  </r>
  <r>
    <s v="Jardins"/>
    <x v="78"/>
    <s v="Itaú"/>
    <x v="3"/>
    <s v="sim"/>
    <s v="2.11.01.06 - ITBI"/>
    <d v="2024-04-03T00:00:00"/>
    <s v="CP"/>
    <s v="Pagamento"/>
    <s v="PREFEITURA DA CIDADE DE SÃO PAULO - DAMSP"/>
    <s v="FAT.552215996"/>
    <s v="PREFEITURA DA CIDADE DE SÃO PAULO - DAMSP"/>
    <n v="-33770.31"/>
    <n v="33770.31"/>
    <x v="14"/>
    <m/>
    <n v="22"/>
    <s v="sim"/>
    <s v="2.11.01.06 - ITBI"/>
    <s v="Terreno - ITBI"/>
    <s v="Terreno"/>
  </r>
  <r>
    <s v="Jardins"/>
    <x v="78"/>
    <s v="Itaú"/>
    <x v="3"/>
    <s v="sim"/>
    <s v="2.11.01.06 - ITBI"/>
    <d v="2024-04-03T00:00:00"/>
    <s v="CP"/>
    <s v="Pagamento"/>
    <s v="PREFEITURA DA CIDADE DE SÃO PAULO - DAMSP"/>
    <s v="FAT.552216437"/>
    <s v="PREFEITURA DA CIDADE DE SÃO PAULO - DAMSP"/>
    <n v="-96618.27"/>
    <n v="96618.27"/>
    <x v="14"/>
    <m/>
    <n v="14"/>
    <s v="sim"/>
    <s v="2.11.01.06 - ITBI"/>
    <s v="Terreno - ITBI"/>
    <s v="Terreno"/>
  </r>
  <r>
    <s v="Jardins"/>
    <x v="78"/>
    <s v="Itaú"/>
    <x v="3"/>
    <s v="sim"/>
    <s v="2.11.01.06 - ITBI"/>
    <d v="2024-04-03T00:00:00"/>
    <s v="CP"/>
    <s v="Pagamento"/>
    <s v="PREFEITURA DA CIDADE DE SÃO PAULO - DAMSP"/>
    <s v="FAT.552216992"/>
    <s v="PREFEITURA DA CIDADE DE SÃO PAULO - DAMSP"/>
    <n v="-34459.5"/>
    <n v="34459.5"/>
    <x v="14"/>
    <m/>
    <n v="17"/>
    <s v="sim"/>
    <s v="2.11.01.06 - ITBI"/>
    <s v="Terreno - ITBI"/>
    <s v="Terreno"/>
  </r>
  <r>
    <s v="Jardins"/>
    <x v="78"/>
    <s v="Itaú"/>
    <x v="3"/>
    <s v="sim"/>
    <s v="2.11.01.06 - ITBI"/>
    <d v="2024-04-03T00:00:00"/>
    <s v="CP"/>
    <s v="Pagamento"/>
    <s v="PREFEITURA DA CIDADE DE SÃO PAULO - DAMSP"/>
    <s v="FAT.552217336"/>
    <s v="PREFEITURA DA CIDADE DE SÃO PAULO - DAMSP"/>
    <n v="-18540.62"/>
    <n v="18540.62"/>
    <x v="14"/>
    <m/>
    <n v="12"/>
    <s v="sim"/>
    <s v="2.11.01.06 - ITBI"/>
    <s v="Terreno - ITBI"/>
    <s v="Terreno"/>
  </r>
  <r>
    <s v="Jardins"/>
    <x v="78"/>
    <s v="Itaú"/>
    <x v="3"/>
    <s v="sim"/>
    <s v="2.11.01.06 - ITBI"/>
    <d v="2024-04-03T00:00:00"/>
    <s v="CP"/>
    <s v="Pagamento"/>
    <s v="PREFEITURA DA CIDADE DE SÃO PAULO - DAMSP"/>
    <s v="FAT.552217425"/>
    <s v="PREFEITURA DA CIDADE DE SÃO PAULO - DAMSP"/>
    <n v="-11918.76"/>
    <n v="11918.76"/>
    <x v="14"/>
    <m/>
    <n v="9"/>
    <s v="sim"/>
    <s v="2.11.01.06 - ITBI"/>
    <s v="Terreno - ITBI"/>
    <s v="Terreno"/>
  </r>
  <r>
    <s v="Jardins"/>
    <x v="78"/>
    <s v="Itaú"/>
    <x v="3"/>
    <s v="sim"/>
    <s v="2.11.01.06 - ITBI"/>
    <d v="2024-04-03T00:00:00"/>
    <s v="CP"/>
    <s v="Pagamento"/>
    <s v="PREFEITURA DA CIDADE DE SÃO PAULO - DAMSP"/>
    <s v="FAT.552217522"/>
    <s v="PREFEITURA DA CIDADE DE SÃO PAULO - DAMSP"/>
    <n v="-33770.31"/>
    <n v="33770.31"/>
    <x v="14"/>
    <m/>
    <n v="16"/>
    <s v="sim"/>
    <s v="2.11.01.06 - ITBI"/>
    <s v="Terreno - ITBI"/>
    <s v="Terreno"/>
  </r>
  <r>
    <s v="Jardins"/>
    <x v="78"/>
    <s v="Itaú"/>
    <x v="3"/>
    <s v="sim"/>
    <s v="2.11.01.06 - ITBI"/>
    <d v="2024-04-03T00:00:00"/>
    <s v="CP"/>
    <s v="Pagamento"/>
    <s v="PREFEITURA DA CIDADE DE SÃO PAULO - DAMSP"/>
    <s v="FAT.552220991"/>
    <s v="PREFEITURA DA CIDADE DE SÃO PAULO - DAMSP"/>
    <n v="-177045.55"/>
    <n v="177045.55"/>
    <x v="14"/>
    <m/>
    <n v="15"/>
    <s v="sim"/>
    <s v="2.11.01.06 - ITBI"/>
    <s v="Terreno - ITBI"/>
    <s v="Terreno"/>
  </r>
  <r>
    <s v="Jardins"/>
    <x v="78"/>
    <s v="Itaú"/>
    <x v="3"/>
    <s v="sim"/>
    <s v="2.11.01.06 - ITBI"/>
    <d v="2024-04-03T00:00:00"/>
    <s v="CP"/>
    <s v="Pagamento"/>
    <s v="PREFEITURA DA CIDADE DE SÃO PAULO - DAMSP"/>
    <s v="FAT.552249191"/>
    <s v="PREFEITURA DA CIDADE DE SÃO PAULO - DAMSP"/>
    <n v="-378.38"/>
    <n v="378.38"/>
    <x v="14"/>
    <m/>
    <n v="25"/>
    <s v="sim"/>
    <s v="2.11.01.06 - ITBI"/>
    <s v="Terreno - ITBI"/>
    <s v="Terreno"/>
  </r>
  <r>
    <s v="Jardins"/>
    <x v="78"/>
    <s v="Itaú"/>
    <x v="3"/>
    <s v="sim"/>
    <s v="2.11.01.06 - ITBI"/>
    <d v="2024-04-03T00:00:00"/>
    <s v="CP"/>
    <s v="Pagamento"/>
    <s v="PREFEITURA DA CIDADE DE SÃO PAULO - DAMSP"/>
    <s v="FAT.552249246"/>
    <s v="PREFEITURA DA CIDADE DE SÃO PAULO - DAMSP"/>
    <n v="-243.23"/>
    <n v="243.23"/>
    <x v="14"/>
    <m/>
    <n v="24"/>
    <s v="sim"/>
    <s v="2.11.01.06 - ITBI"/>
    <s v="Terreno - ITBI"/>
    <s v="Terreno"/>
  </r>
  <r>
    <s v="Jardins"/>
    <x v="78"/>
    <s v="Itaú"/>
    <x v="3"/>
    <s v="sim"/>
    <s v="2.11.01.06 - ITBI"/>
    <d v="2024-04-03T00:00:00"/>
    <s v="CP"/>
    <s v="Pagamento"/>
    <s v="PREFEITURA DA CIDADE DE SÃO PAULO - DAMSP"/>
    <s v="FAT.552249262"/>
    <s v="PREFEITURA DA CIDADE DE SÃO PAULO - DAMSP"/>
    <n v="-689.29"/>
    <n v="689.29"/>
    <x v="14"/>
    <m/>
    <n v="23"/>
    <s v="sim"/>
    <s v="2.11.01.06 - ITBI"/>
    <s v="Terreno - ITBI"/>
    <s v="Terreno"/>
  </r>
  <r>
    <s v="Jardins"/>
    <x v="78"/>
    <s v="Itaú"/>
    <x v="3"/>
    <s v="sim"/>
    <s v="1.03.01.01 - Receita de Aplicações Financeiras"/>
    <d v="2024-04-03T00:00:00"/>
    <s v="CX"/>
    <s v="Rendimento de aplicação"/>
    <s v="REND PAGO APLIC AUT MAIS"/>
    <s v="REAP.20240403004"/>
    <s v="REND PAGO APLIC AUT MAIS"/>
    <n v="0.54"/>
    <n v="0.54"/>
    <x v="14"/>
    <m/>
    <m/>
    <s v="não"/>
    <s v="1.03.01.01 - Receita de Aplicações Financeiras"/>
    <s v="Rendimento Aplicações"/>
    <s v="Outras Receitas"/>
  </r>
  <r>
    <s v="Jardins"/>
    <x v="78"/>
    <s v="Itaú Centralizadora"/>
    <x v="2"/>
    <s v="não"/>
    <s v="-"/>
    <d v="2024-04-03T00:00:00"/>
    <m/>
    <s v="Extrato Bancário"/>
    <s v="SISPAG    PAG TIT BANCO 0"/>
    <m/>
    <s v="SISPAG    PAG TIT BANCO 0"/>
    <n v="-397292"/>
    <n v="397292"/>
    <x v="14"/>
    <m/>
    <m/>
    <m/>
    <s v="-"/>
    <s v="Débito a identificar"/>
    <s v="Débito a identificar"/>
  </r>
  <r>
    <s v="Jardins"/>
    <x v="78"/>
    <s v="Itaú Centralizadora"/>
    <x v="2"/>
    <s v="não"/>
    <s v="-"/>
    <d v="2024-04-03T00:00:00"/>
    <m/>
    <s v="Extrato Bancário"/>
    <s v="SISPAG    PAG TIT BANCO 0"/>
    <m/>
    <s v="SISPAG    PAG TIT BANCO 0"/>
    <n v="-618020.67000000004"/>
    <n v="618020.67000000004"/>
    <x v="14"/>
    <m/>
    <m/>
    <m/>
    <s v="-"/>
    <s v="Débito a identificar"/>
    <s v="Débito a identificar"/>
  </r>
  <r>
    <s v="Jardins"/>
    <x v="78"/>
    <s v="Itaú Centralizadora"/>
    <x v="2"/>
    <s v="não"/>
    <s v="-"/>
    <d v="2024-04-03T00:00:00"/>
    <m/>
    <s v="Extrato Bancário"/>
    <s v="DI  APLICACAO CDB"/>
    <m/>
    <s v="DI  APLICACAO CDB"/>
    <n v="-3656065"/>
    <n v="3656065"/>
    <x v="14"/>
    <m/>
    <m/>
    <m/>
    <s v="-"/>
    <s v="Aplicação / Resgate"/>
    <s v="Aplicação / Resgate"/>
  </r>
  <r>
    <s v="Jardins"/>
    <x v="78"/>
    <s v="Itaú Centralizadora"/>
    <x v="2"/>
    <s v="não"/>
    <s v="-"/>
    <d v="2024-04-03T00:00:00"/>
    <m/>
    <s v="Extrato Bancário"/>
    <s v="DI  APLICACAO CDB"/>
    <m/>
    <s v="DI  APLICACAO CDB"/>
    <n v="-600000"/>
    <n v="600000"/>
    <x v="14"/>
    <m/>
    <m/>
    <m/>
    <s v="-"/>
    <s v="Aplicação / Resgate"/>
    <s v="Aplicação / Resgate"/>
  </r>
  <r>
    <s v="Jardins"/>
    <x v="78"/>
    <s v="Itaú Centralizadora"/>
    <x v="2"/>
    <s v="não"/>
    <s v="-"/>
    <d v="2024-04-03T00:00:00"/>
    <m/>
    <s v="Extrato Bancário"/>
    <s v="SISPAG TRANSF TITULARID"/>
    <m/>
    <s v="SISPAG TRANSF TITULARID"/>
    <n v="-64301.46"/>
    <n v="64301.46"/>
    <x v="14"/>
    <m/>
    <m/>
    <m/>
    <s v="-"/>
    <s v="Débito a identificar"/>
    <s v="Débito a identificar"/>
  </r>
  <r>
    <s v="Jardins"/>
    <x v="78"/>
    <s v="Itaú Centralizadora"/>
    <x v="2"/>
    <s v="não"/>
    <s v="-"/>
    <d v="2024-04-03T00:00:00"/>
    <m/>
    <s v="Extrato Bancário"/>
    <s v="SISPAG FORNECEDORES"/>
    <m/>
    <s v="SISPAG FORNECEDORES"/>
    <n v="-5570587.2999999998"/>
    <n v="5570587.2999999998"/>
    <x v="14"/>
    <m/>
    <m/>
    <m/>
    <s v="-"/>
    <s v="Débito a identificar"/>
    <s v="Débito a identificar"/>
  </r>
  <r>
    <s v="Jardins"/>
    <x v="78"/>
    <s v="Itaú Centralizadora"/>
    <x v="2"/>
    <s v="não"/>
    <s v="-"/>
    <d v="2024-04-03T00:00:00"/>
    <m/>
    <s v="Extrato Bancário"/>
    <s v="SISPAG FORNECEDORES"/>
    <m/>
    <s v="SISPAG FORNECEDORES"/>
    <n v="-4377112.12"/>
    <n v="4377112.12"/>
    <x v="14"/>
    <m/>
    <m/>
    <m/>
    <s v="-"/>
    <s v="Débito a identificar"/>
    <s v="Débito a identificar"/>
  </r>
  <r>
    <s v="Jardins"/>
    <x v="78"/>
    <s v="Itaú Centralizadora"/>
    <x v="2"/>
    <s v="não"/>
    <s v="-"/>
    <d v="2024-04-03T00:00:00"/>
    <m/>
    <s v="Extrato Bancário"/>
    <s v="SISPAG FORNECEDORES"/>
    <m/>
    <s v="SISPAG FORNECEDORES"/>
    <n v="-1200000"/>
    <n v="1200000"/>
    <x v="14"/>
    <m/>
    <m/>
    <m/>
    <s v="-"/>
    <s v="Débito a identificar"/>
    <s v="Débito a identificar"/>
  </r>
  <r>
    <s v="Jardins"/>
    <x v="78"/>
    <s v="Itaú Centralizadora"/>
    <x v="2"/>
    <s v="não"/>
    <s v="-"/>
    <d v="2024-04-03T00:00:00"/>
    <m/>
    <s v="Extrato Bancário"/>
    <s v="SISPAG FORNECEDORES TED"/>
    <m/>
    <s v="SISPAG FORNECEDORES TED"/>
    <n v="-10155256.560000001"/>
    <n v="10155256.560000001"/>
    <x v="14"/>
    <m/>
    <m/>
    <m/>
    <s v="-"/>
    <s v="Débito a identificar"/>
    <s v="Débito a identificar"/>
  </r>
  <r>
    <s v="Jardins"/>
    <x v="78"/>
    <s v="Itaú Centralizadora"/>
    <x v="2"/>
    <s v="não"/>
    <s v="-"/>
    <d v="2024-04-03T00:00:00"/>
    <m/>
    <s v="Extrato Bancário"/>
    <s v="SISPAG FORNECEDORES TED"/>
    <m/>
    <s v="SISPAG FORNECEDORES TED"/>
    <n v="-14763787.02"/>
    <n v="14763787.02"/>
    <x v="14"/>
    <m/>
    <m/>
    <m/>
    <s v="-"/>
    <s v="Débito a identificar"/>
    <s v="Débito a identificar"/>
  </r>
  <r>
    <s v="Jardins"/>
    <x v="78"/>
    <s v="Itaú Centralizadora"/>
    <x v="2"/>
    <s v="não"/>
    <s v="-"/>
    <d v="2024-04-03T00:00:00"/>
    <m/>
    <s v="Extrato Bancário"/>
    <s v="TAR C/C SISPAG"/>
    <m/>
    <s v="TAR C/C SISPAG"/>
    <n v="-18"/>
    <n v="18"/>
    <x v="14"/>
    <m/>
    <m/>
    <m/>
    <s v="-"/>
    <s v="Tarifas / Taxas"/>
    <s v="Desp Financeiras"/>
  </r>
  <r>
    <s v="Jardins"/>
    <x v="78"/>
    <s v="Itaú Centralizadora"/>
    <x v="2"/>
    <s v="não"/>
    <s v="-"/>
    <d v="2024-04-03T00:00:00"/>
    <m/>
    <s v="Extrato Bancário"/>
    <s v="TAR C/C SISPAG"/>
    <m/>
    <s v="TAR C/C SISPAG"/>
    <n v="-2.7"/>
    <n v="2.7"/>
    <x v="14"/>
    <m/>
    <m/>
    <m/>
    <s v="-"/>
    <s v="Tarifas / Taxas"/>
    <s v="Desp Financeiras"/>
  </r>
  <r>
    <s v="Jardins"/>
    <x v="78"/>
    <s v="Itaú Centralizadora"/>
    <x v="2"/>
    <s v="não"/>
    <s v="-"/>
    <d v="2024-04-03T00:00:00"/>
    <m/>
    <s v="Extrato Bancário"/>
    <s v="TAR C/C SISPAG"/>
    <m/>
    <s v="TAR C/C SISPAG"/>
    <n v="-0.9"/>
    <n v="0.9"/>
    <x v="14"/>
    <m/>
    <m/>
    <m/>
    <s v="-"/>
    <s v="Tarifas / Taxas"/>
    <s v="Desp Financeiras"/>
  </r>
  <r>
    <s v="Jardins"/>
    <x v="78"/>
    <s v="Itaú Centralizadora"/>
    <x v="2"/>
    <s v="não"/>
    <s v="-"/>
    <d v="2024-04-03T00:00:00"/>
    <m/>
    <s v="Extrato Bancário"/>
    <s v="TAR TED SISPAG"/>
    <m/>
    <s v="TAR TED SISPAG"/>
    <n v="-28"/>
    <n v="28"/>
    <x v="14"/>
    <m/>
    <m/>
    <m/>
    <s v="-"/>
    <s v="Tarifas / Taxas"/>
    <s v="Desp Financeiras"/>
  </r>
  <r>
    <s v="Jardins"/>
    <x v="78"/>
    <s v="Itaú Centralizadora"/>
    <x v="2"/>
    <s v="não"/>
    <s v="-"/>
    <d v="2024-04-03T00:00:00"/>
    <m/>
    <s v="Extrato Bancário"/>
    <s v="TAR TED SISPAG"/>
    <m/>
    <s v="TAR TED SISPAG"/>
    <n v="-10"/>
    <n v="10"/>
    <x v="14"/>
    <m/>
    <m/>
    <m/>
    <s v="-"/>
    <s v="Tarifas / Taxas"/>
    <s v="Desp Financeiras"/>
  </r>
  <r>
    <s v="Jardins"/>
    <x v="78"/>
    <s v="Itaú Centralizadora"/>
    <x v="2"/>
    <s v="não"/>
    <s v="-"/>
    <d v="2024-04-03T00:00:00"/>
    <m/>
    <s v="Extrato Bancário"/>
    <s v="RESGATE CDB"/>
    <m/>
    <s v="RESGATE CDB"/>
    <n v="4401010.54"/>
    <n v="4401010.54"/>
    <x v="14"/>
    <m/>
    <m/>
    <m/>
    <s v="-"/>
    <s v="Aplicação / Resgate"/>
    <s v="Aplicação / Resgate"/>
  </r>
  <r>
    <s v="Jardins"/>
    <x v="78"/>
    <s v="Itaú Centralizadora"/>
    <x v="2"/>
    <s v="não"/>
    <s v="-"/>
    <d v="2024-04-03T00:00:00"/>
    <m/>
    <s v="Extrato Bancário"/>
    <s v="RESGATE CDB"/>
    <m/>
    <s v="RESGATE CDB"/>
    <n v="6104075.6399999997"/>
    <n v="6104075.6399999997"/>
    <x v="14"/>
    <m/>
    <m/>
    <m/>
    <s v="-"/>
    <s v="Aplicação / Resgate"/>
    <s v="Aplicação / Resgate"/>
  </r>
  <r>
    <s v="Jardins"/>
    <x v="78"/>
    <s v="Itaú Centralizadora"/>
    <x v="2"/>
    <s v="não"/>
    <s v="-"/>
    <d v="2024-04-03T00:00:00"/>
    <m/>
    <s v="Extrato Bancário"/>
    <s v="RESGATE CDB"/>
    <m/>
    <s v="RESGATE CDB"/>
    <n v="31505318.68"/>
    <n v="31505318.68"/>
    <x v="14"/>
    <m/>
    <m/>
    <m/>
    <s v="-"/>
    <s v="Aplicação / Resgate"/>
    <s v="Aplicação / Resgate"/>
  </r>
  <r>
    <s v="Jardins"/>
    <x v="78"/>
    <s v="Itaú Centralizadora"/>
    <x v="2"/>
    <s v="não"/>
    <s v="-"/>
    <d v="2024-04-03T00:00:00"/>
    <m/>
    <s v="Extrato Bancário"/>
    <s v="APL APLIC AUT MAIS"/>
    <m/>
    <s v="APL APLIC AUT MAIS"/>
    <n v="-607923.13"/>
    <n v="607923.13"/>
    <x v="14"/>
    <m/>
    <m/>
    <m/>
    <s v="-"/>
    <s v="Aplicação / Resgate"/>
    <s v="Aplicação / Resgate"/>
  </r>
  <r>
    <s v="Jardins"/>
    <x v="79"/>
    <s v="Itaú"/>
    <x v="3"/>
    <s v="sim"/>
    <s v="1.03.01.01 - Receita de Aplicações Financeiras"/>
    <d v="2024-04-04T00:00:00"/>
    <s v="BC"/>
    <s v="Rendimento de aplicação"/>
    <s v=""/>
    <s v="REAP.040424"/>
    <s v=""/>
    <n v="0.01"/>
    <n v="0.01"/>
    <x v="14"/>
    <m/>
    <m/>
    <s v="não"/>
    <s v="1.03.01.01 - Receita de Aplicações Financeiras"/>
    <s v="Rendimento Aplicações"/>
    <s v="Outras Receitas"/>
  </r>
  <r>
    <s v="Jardins"/>
    <x v="79"/>
    <s v="Itaú"/>
    <x v="3"/>
    <s v="sim"/>
    <s v="2.11.01.09 - Fiança e Seguro Garantia"/>
    <d v="2024-04-04T00:00:00"/>
    <s v="CP"/>
    <s v="Pagamento"/>
    <s v="LIBERTY SEGUROS S/A"/>
    <s v="FAT.510720240214000"/>
    <s v="LIBERTY SEGUROS S/A"/>
    <n v="-14876.75"/>
    <n v="14876.75"/>
    <x v="14"/>
    <m/>
    <n v="92"/>
    <s v="sim"/>
    <s v="2.11.01.09 - Fiança e Seguro Garantia"/>
    <s v="Terreno - Seguro"/>
    <s v="Terreno"/>
  </r>
  <r>
    <s v="Jardins"/>
    <x v="80"/>
    <s v="Itaú"/>
    <x v="3"/>
    <s v="sim"/>
    <s v="2.11.01.07 - Cartório &amp; Escritura"/>
    <d v="2024-04-05T00:00:00"/>
    <s v="CP"/>
    <s v="Pagamento"/>
    <s v="20 TABELIAO DE NOTAS DA CAPITAL"/>
    <s v="FAT.14089"/>
    <s v="20 TABELIAO DE NOTAS DA CAPITAL"/>
    <n v="-10060.74"/>
    <n v="10060.74"/>
    <x v="14"/>
    <m/>
    <n v="29"/>
    <s v="sim"/>
    <s v="2.11.01.07 - Cartório &amp; Escritura"/>
    <s v="Incorporação - Desp Legais, Tributos, Emolumentos"/>
    <s v="Incorporação"/>
  </r>
  <r>
    <s v="Jardins"/>
    <x v="80"/>
    <s v="Itaú"/>
    <x v="3"/>
    <s v="sim"/>
    <s v="2.11.01.07 - Cartório &amp; Escritura"/>
    <d v="2024-04-05T00:00:00"/>
    <s v="CP"/>
    <s v="Pagamento"/>
    <s v="20 TABELIAO DE NOTAS DA CAPITAL"/>
    <s v="FAT.14602"/>
    <s v="20 TABELIAO DE NOTAS DA CAPITAL"/>
    <n v="-23668.13"/>
    <n v="23668.13"/>
    <x v="14"/>
    <m/>
    <n v="27"/>
    <s v="sim"/>
    <s v="2.11.01.07 - Cartório &amp; Escritura"/>
    <s v="Incorporação - Desp Legais, Tributos, Emolumentos"/>
    <s v="Incorporação"/>
  </r>
  <r>
    <s v="Jardins"/>
    <x v="80"/>
    <s v="Itaú"/>
    <x v="3"/>
    <s v="sim"/>
    <s v="2.11.01.07 - Cartório &amp; Escritura"/>
    <d v="2024-04-05T00:00:00"/>
    <s v="CP"/>
    <s v="Pagamento"/>
    <s v="20 TABELIAO DE NOTAS DA CAPITAL"/>
    <s v="FAT.14604"/>
    <s v="20 TABELIAO DE NOTAS DA CAPITAL"/>
    <n v="-6150.49"/>
    <n v="6150.49"/>
    <x v="14"/>
    <m/>
    <n v="32"/>
    <s v="sim"/>
    <s v="2.11.01.07 - Cartório &amp; Escritura"/>
    <s v="Incorporação - Desp Legais, Tributos, Emolumentos"/>
    <s v="Incorporação"/>
  </r>
  <r>
    <s v="Jardins"/>
    <x v="80"/>
    <s v="Itaú"/>
    <x v="3"/>
    <s v="sim"/>
    <s v="2.11.01.07 - Cartório &amp; Escritura"/>
    <d v="2024-04-05T00:00:00"/>
    <s v="CP"/>
    <s v="Pagamento"/>
    <s v="20 TABELIAO DE NOTAS DA CAPITAL"/>
    <s v="FAT.14606"/>
    <s v="20 TABELIAO DE NOTAS DA CAPITAL"/>
    <n v="-18521.91"/>
    <n v="18521.91"/>
    <x v="14"/>
    <m/>
    <n v="28"/>
    <s v="sim"/>
    <s v="2.11.01.07 - Cartório &amp; Escritura"/>
    <s v="Incorporação - Desp Legais, Tributos, Emolumentos"/>
    <s v="Incorporação"/>
  </r>
  <r>
    <s v="Jardins"/>
    <x v="80"/>
    <s v="Itaú"/>
    <x v="3"/>
    <s v="sim"/>
    <s v="2.11.01.07 - Cartório &amp; Escritura"/>
    <d v="2024-04-05T00:00:00"/>
    <s v="CP"/>
    <s v="Pagamento"/>
    <s v="20 TABELIAO DE NOTAS DA CAPITAL"/>
    <s v="FAT.14608"/>
    <s v="20 TABELIAO DE NOTAS DA CAPITAL"/>
    <n v="-16140.79"/>
    <n v="16140.79"/>
    <x v="14"/>
    <m/>
    <n v="31"/>
    <s v="sim"/>
    <s v="2.11.01.07 - Cartório &amp; Escritura"/>
    <s v="Incorporação - Desp Legais, Tributos, Emolumentos"/>
    <s v="Incorporação"/>
  </r>
  <r>
    <s v="Jardins"/>
    <x v="80"/>
    <s v="Itaú"/>
    <x v="3"/>
    <s v="sim"/>
    <s v="2.11.01.07 - Cartório &amp; Escritura"/>
    <d v="2024-04-05T00:00:00"/>
    <s v="CP"/>
    <s v="Pagamento"/>
    <s v="20 TABELIAO DE NOTAS DA CAPITAL"/>
    <s v="FAT.14637"/>
    <s v="20 TABELIAO DE NOTAS DA CAPITAL"/>
    <n v="-9509.5499999999993"/>
    <n v="9509.5499999999993"/>
    <x v="14"/>
    <m/>
    <n v="30"/>
    <s v="sim"/>
    <s v="2.11.01.07 - Cartório &amp; Escritura"/>
    <s v="Incorporação - Desp Legais, Tributos, Emolumentos"/>
    <s v="Incorporação"/>
  </r>
  <r>
    <s v="Jardins"/>
    <x v="80"/>
    <s v="Itaú"/>
    <x v="3"/>
    <s v="sim"/>
    <s v="2.11.01.07 - Cartório &amp; Escritura"/>
    <d v="2024-04-05T00:00:00"/>
    <s v="CP"/>
    <s v="Pagamento"/>
    <s v="20 TABELIAO DE NOTAS DA CAPITAL"/>
    <s v="FAT.14641"/>
    <s v="20 TABELIAO DE NOTAS DA CAPITAL"/>
    <n v="-16211.23"/>
    <n v="16211.23"/>
    <x v="14"/>
    <m/>
    <n v="33"/>
    <s v="sim"/>
    <s v="2.11.01.07 - Cartório &amp; Escritura"/>
    <s v="Incorporação - Desp Legais, Tributos, Emolumentos"/>
    <s v="Incorporação"/>
  </r>
  <r>
    <s v="Jardins"/>
    <x v="80"/>
    <s v="Itaú"/>
    <x v="3"/>
    <s v="sim"/>
    <s v="2.11.01.07 - Cartório &amp; Escritura"/>
    <d v="2024-04-05T00:00:00"/>
    <s v="CP"/>
    <s v="Pagamento"/>
    <s v="20 TABELIAO DE NOTAS DA CAPITAL"/>
    <s v="FAT.14741"/>
    <s v="20 TABELIAO DE NOTAS DA CAPITAL"/>
    <n v="-15172.99"/>
    <n v="15172.99"/>
    <x v="14"/>
    <m/>
    <n v="34"/>
    <s v="sim"/>
    <s v="2.11.01.07 - Cartório &amp; Escritura"/>
    <s v="Incorporação - Desp Legais, Tributos, Emolumentos"/>
    <s v="Incorporação"/>
  </r>
  <r>
    <s v="Jardins"/>
    <x v="80"/>
    <s v="Itaú"/>
    <x v="3"/>
    <s v="sim"/>
    <s v="2.18.01.02 - Gastos Jurídicos Diversos"/>
    <d v="2024-04-05T00:00:00"/>
    <s v="CP"/>
    <s v="Pagamento"/>
    <s v="M.C SILVA SOCIEDADE INDIVIDUAL DE ADVOCACIA."/>
    <s v="NFSE.00456"/>
    <s v="M.C SILVA SOCIEDADE INDIVIDUAL DE ADVOCACIA."/>
    <n v="-20000"/>
    <n v="20000"/>
    <x v="14"/>
    <m/>
    <n v="26"/>
    <s v="sim"/>
    <s v="2.18.01.02 - Gastos Jurídicos Diversos"/>
    <s v="Desp Adm - Assessorias"/>
    <s v="Desp Adm"/>
  </r>
  <r>
    <s v="Jardins"/>
    <x v="80"/>
    <s v="Itaú"/>
    <x v="3"/>
    <s v="sim"/>
    <s v="1.03.01.01 - Receita de Aplicações Financeiras"/>
    <d v="2024-04-05T00:00:00"/>
    <s v="CX"/>
    <s v="Rendimento de aplicação"/>
    <s v="REND PAGO APLIC AUT MAIS"/>
    <s v="REAP.20240405003"/>
    <s v="REND PAGO APLIC AUT MAIS"/>
    <n v="0.28999999999999998"/>
    <n v="0.28999999999999998"/>
    <x v="14"/>
    <m/>
    <m/>
    <s v="não"/>
    <s v="1.03.01.01 - Receita de Aplicações Financeiras"/>
    <s v="Rendimento Aplicações"/>
    <s v="Outras Receitas"/>
  </r>
  <r>
    <s v="Jardins"/>
    <x v="80"/>
    <s v="Itaú"/>
    <x v="3"/>
    <s v="sim"/>
    <s v="2.14.01.05 - Meeting"/>
    <d v="2024-04-05T00:00:00"/>
    <s v="CP"/>
    <s v="Pagamento"/>
    <s v="SANTOS AUGUSTA DESENVOLVIMENTO CULTURAL E EVENTOS LTDA"/>
    <s v="FAT.000068"/>
    <s v="SANTOS AUGUSTA DESENVOLVIMENTO CULTURAL E EVENTOS LTDA"/>
    <n v="-11080"/>
    <n v="11080"/>
    <x v="14"/>
    <m/>
    <n v="91"/>
    <s v="sim"/>
    <s v="2.14.01.05 - Meeting"/>
    <s v="Marketing - Stand Manutenção"/>
    <s v="Marketing"/>
  </r>
  <r>
    <s v="Jardins"/>
    <x v="80"/>
    <s v="Itaú Centralizadora"/>
    <x v="2"/>
    <s v="não"/>
    <s v="-"/>
    <d v="2024-04-05T00:00:00"/>
    <m/>
    <s v="Extrato Bancário"/>
    <s v="SISPAG FORNECEDORES"/>
    <m/>
    <s v="SISPAG FORNECEDORES"/>
    <n v="-526944.97"/>
    <n v="526944.97"/>
    <x v="14"/>
    <m/>
    <m/>
    <m/>
    <s v="-"/>
    <s v="Débito a identificar"/>
    <s v="Débito a identificar"/>
  </r>
  <r>
    <s v="Jardins"/>
    <x v="80"/>
    <s v="Itaú Centralizadora"/>
    <x v="2"/>
    <s v="não"/>
    <s v="-"/>
    <d v="2024-04-05T00:00:00"/>
    <m/>
    <s v="Extrato Bancário"/>
    <s v="TAR C/C SISPAG"/>
    <m/>
    <s v="TAR C/C SISPAG"/>
    <n v="-1.8"/>
    <n v="1.8"/>
    <x v="14"/>
    <m/>
    <m/>
    <m/>
    <s v="-"/>
    <s v="Tarifas / Taxas"/>
    <s v="Desp Financeiras"/>
  </r>
  <r>
    <s v="Jardins"/>
    <x v="80"/>
    <s v="Itaú Centralizadora"/>
    <x v="2"/>
    <s v="não"/>
    <s v="-"/>
    <d v="2024-04-05T00:00:00"/>
    <m/>
    <s v="Extrato Bancário"/>
    <s v="RES APLIC AUT MAIS"/>
    <m/>
    <s v="RES APLIC AUT MAIS"/>
    <n v="526945.87"/>
    <n v="526945.87"/>
    <x v="14"/>
    <m/>
    <m/>
    <m/>
    <s v="-"/>
    <s v="Aplicação / Resgate"/>
    <s v="Aplicação / Resgate"/>
  </r>
  <r>
    <s v="Jardins"/>
    <x v="80"/>
    <s v="Itaú Centralizadora"/>
    <x v="2"/>
    <s v="não"/>
    <s v="-"/>
    <d v="2024-04-05T00:00:00"/>
    <m/>
    <s v="Extrato Bancário"/>
    <s v="REND PAGO APLIC AUT MAIS"/>
    <m/>
    <s v="REND PAGO APLIC AUT MAIS"/>
    <n v="0.91"/>
    <n v="0.91"/>
    <x v="14"/>
    <m/>
    <m/>
    <m/>
    <s v="-"/>
    <s v="Rendimento Aplicações"/>
    <s v="Outras Receitas"/>
  </r>
  <r>
    <s v="Jardins"/>
    <x v="81"/>
    <s v="Itaú"/>
    <x v="3"/>
    <s v="sim"/>
    <s v="2.03.02.16 - Refeição (Bolos/Salgados)"/>
    <d v="2024-04-08T00:00:00"/>
    <s v="CP"/>
    <s v="Pagamento"/>
    <s v="CRISTINA PACHECO RIBEIRO"/>
    <s v="FAT.497163"/>
    <s v="CRISTINA PACHECO RIBEIRO"/>
    <n v="-245.22"/>
    <n v="245.22"/>
    <x v="14"/>
    <m/>
    <n v="35"/>
    <s v="sim"/>
    <s v="2.03.02.16 - Refeição (Bolos/Salgados)"/>
    <s v="Desp Adm - Outras"/>
    <s v="Desp Adm"/>
  </r>
  <r>
    <s v="Jardins"/>
    <x v="81"/>
    <s v="Itaú"/>
    <x v="3"/>
    <s v="sim"/>
    <s v="2.18.01.02 - Gastos Jurídicos Diversos"/>
    <d v="2024-04-08T00:00:00"/>
    <s v="CP"/>
    <s v="Pagamento"/>
    <s v="M.C SILVA SOCIEDADE INDIVIDUAL DE ADVOCACIA."/>
    <s v="NFSE.000460"/>
    <s v="M.C SILVA SOCIEDADE INDIVIDUAL DE ADVOCACIA."/>
    <n v="-1354"/>
    <n v="1354"/>
    <x v="14"/>
    <m/>
    <n v="1"/>
    <s v="sim"/>
    <s v="2.18.01.02 - Gastos Jurídicos Diversos"/>
    <s v="Desp Adm - Assessorias"/>
    <s v="Desp Adm"/>
  </r>
  <r>
    <s v="Jardins"/>
    <x v="81"/>
    <s v="Itaú"/>
    <x v="3"/>
    <s v="sim"/>
    <s v="2.18.01.02 - Gastos Jurídicos Diversos"/>
    <d v="2024-04-08T00:00:00"/>
    <s v="CP"/>
    <s v="Pagamento"/>
    <s v="M.C SILVA SOCIEDADE INDIVIDUAL DE ADVOCACIA."/>
    <s v="NFSE.000460"/>
    <s v="M.C SILVA SOCIEDADE INDIVIDUAL DE ADVOCACIA."/>
    <n v="-20000"/>
    <n v="20000"/>
    <x v="14"/>
    <m/>
    <n v="1"/>
    <s v="sim"/>
    <s v="2.18.01.02 - Gastos Jurídicos Diversos"/>
    <s v="Desp Adm - Assessorias"/>
    <s v="Desp Adm"/>
  </r>
  <r>
    <s v="Jardins"/>
    <x v="81"/>
    <s v="Itaú"/>
    <x v="3"/>
    <s v="sim"/>
    <s v="2.03.02.16 - Refeição (Bolos/Salgados)"/>
    <d v="2024-04-08T00:00:00"/>
    <s v="CP"/>
    <s v="Pagamento"/>
    <s v="NATHALIA MARTINS ASSESSORIA LTDA"/>
    <s v="FAT.54846"/>
    <s v="NATHALIA MARTINS ASSESSORIA LTDA"/>
    <n v="-107.83"/>
    <n v="107.83"/>
    <x v="14"/>
    <m/>
    <n v="89"/>
    <s v="sim"/>
    <s v="2.03.02.16 - Refeição (Bolos/Salgados)"/>
    <s v="Desp Adm - Outras"/>
    <s v="Desp Adm"/>
  </r>
  <r>
    <s v="Jardins"/>
    <x v="81"/>
    <s v="Itaú"/>
    <x v="3"/>
    <s v="sim"/>
    <s v="2.14.01.03 - Agência/Coordenação Offline"/>
    <d v="2024-04-08T00:00:00"/>
    <s v="CP"/>
    <s v="Pagamento"/>
    <s v="PLANET APP DESENVOLVIMENTO E SERVICOS S/S LTDA."/>
    <s v="NFSE.000204"/>
    <s v="PLANET APP DESENVOLVIMENTO E SERVICOS S/S LTDA."/>
    <n v="-10000"/>
    <n v="10000"/>
    <x v="14"/>
    <m/>
    <n v="90"/>
    <s v="sim"/>
    <s v="2.14.01.03 - Agência/Coordenação Offline"/>
    <s v="Marketing - Promoção e Propaganda"/>
    <s v="Marketing"/>
  </r>
  <r>
    <s v="Jardins"/>
    <x v="81"/>
    <s v="Itaú"/>
    <x v="3"/>
    <s v="sim"/>
    <s v="1.03.01.01 - Receita de Aplicações Financeiras"/>
    <d v="2024-04-08T00:00:00"/>
    <s v="CX"/>
    <s v="Rendimento de aplicação"/>
    <s v="REND PAGO APLIC AUT APR"/>
    <s v="REAP.20240408003"/>
    <s v="REND PAGO APLIC AUT APR"/>
    <n v="0.47"/>
    <n v="0.47"/>
    <x v="14"/>
    <m/>
    <m/>
    <s v="não"/>
    <s v="1.03.01.01 - Receita de Aplicações Financeiras"/>
    <s v="Rendimento Aplicações"/>
    <s v="Outras Receitas"/>
  </r>
  <r>
    <s v="Jardins"/>
    <x v="81"/>
    <s v="Itaú"/>
    <x v="3"/>
    <s v="não"/>
    <s v="2.18.01.02 - Gastos Jurídicos Diversos"/>
    <d v="2024-04-08T00:00:00"/>
    <m/>
    <m/>
    <s v="SIQUEIRA NETO-ADVOGADOS ASSOCI - desocupacao imoveil"/>
    <s v="ajuste"/>
    <s v="SIQUEIRA NETO-ADVOGADOS ASSOCI - desocupacao imoveil"/>
    <n v="-60000"/>
    <n v="60000"/>
    <x v="14"/>
    <m/>
    <m/>
    <s v="não"/>
    <s v="2.18.01.02 - Gastos Jurídicos Diversos"/>
    <s v="Incorporação - Desp Legais, Tributos, Emolumentos"/>
    <s v="Incorporação"/>
  </r>
  <r>
    <s v="Jardins"/>
    <x v="81"/>
    <s v="Bradesco"/>
    <x v="1"/>
    <s v="sim"/>
    <s v="2.20.01.07 - Tarifas Bancarias"/>
    <d v="2024-04-08T00:00:00"/>
    <s v="BC"/>
    <s v="Pagamento"/>
    <s v="TARIFA MANUTENCAO C/C TAR.MANUT.C/C"/>
    <s v="TAR.08042024"/>
    <s v="TARIFA MANUTENCAO C/C TAR.MANUT.C/C"/>
    <n v="-74.95"/>
    <n v="74.95"/>
    <x v="14"/>
    <m/>
    <m/>
    <s v="não"/>
    <s v="2.20.01.07 - Tarifas Bancarias"/>
    <s v="Tarifas / Taxas"/>
    <s v="Desp Financeiras"/>
  </r>
  <r>
    <s v="Jardins"/>
    <x v="82"/>
    <s v="Itaú"/>
    <x v="3"/>
    <s v="sim"/>
    <s v="1.03.01.01 - Receita de Aplicações Financeiras"/>
    <d v="2024-04-09T00:00:00"/>
    <s v="BC"/>
    <s v="Rendimento de aplicação"/>
    <s v=""/>
    <s v="REAP.090424"/>
    <s v=""/>
    <n v="0.98"/>
    <n v="0.98"/>
    <x v="14"/>
    <m/>
    <m/>
    <s v="não"/>
    <s v="1.03.01.01 - Receita de Aplicações Financeiras"/>
    <s v="Rendimento Aplicações"/>
    <s v="Outras Receitas"/>
  </r>
  <r>
    <s v="Jardins"/>
    <x v="82"/>
    <s v="Itaú"/>
    <x v="3"/>
    <s v="sim"/>
    <s v="2.11.01.05 - Corretagem"/>
    <d v="2024-04-09T00:00:00"/>
    <s v="CP"/>
    <s v="Pagamento"/>
    <s v="LASTRO SERVICOS E NEGOCIOS IMOBILIARIOS LTDA"/>
    <s v="NFSE.000175"/>
    <s v="LASTRO SERVICOS E NEGOCIOS IMOBILIARIOS LTDA"/>
    <n v="-138518.91"/>
    <n v="138518.91"/>
    <x v="14"/>
    <m/>
    <n v="88"/>
    <s v="sim"/>
    <s v="2.11.01.05 - Corretagem"/>
    <s v="Terreno - Corretagem"/>
    <s v="Terreno"/>
  </r>
  <r>
    <s v="Jardins"/>
    <x v="82"/>
    <s v="Itaú"/>
    <x v="3"/>
    <s v="sim"/>
    <s v="2.09.01.01 - (-) Retenção de IR - Terceiros"/>
    <d v="2024-04-09T00:00:00"/>
    <s v="CP"/>
    <s v="Retenção impostos"/>
    <s v="IR 1708 / LASTRO SERVICOS E NEGOCIOS IMOBILIARIOS LTDA"/>
    <s v="NFSE.000175"/>
    <s v="LASTRO SERVICOS E NEGOCIOS IMOBILIARIOS LTDA"/>
    <n v="2077.7800000000002"/>
    <n v="2077.7800000000002"/>
    <x v="14"/>
    <m/>
    <n v="88"/>
    <s v="sim"/>
    <s v="2.09.01.01 - (-) Retenção de IR - Terceiros"/>
    <s v="Terreno - Corretagem"/>
    <s v="Terreno"/>
  </r>
  <r>
    <s v="Jardins"/>
    <x v="82"/>
    <s v="Itaú"/>
    <x v="3"/>
    <s v="sim"/>
    <s v="2.09.01.04 - (-) Retenção de PIS/Cofins/CSLL - Terceiros"/>
    <d v="2024-04-09T00:00:00"/>
    <s v="CP"/>
    <s v="Retenção impostos"/>
    <s v="CSRF / LASTRO SERVICOS E NEGOCIOS IMOBILIARIOS LTDA"/>
    <s v="NFSE.000175"/>
    <s v="LASTRO SERVICOS E NEGOCIOS IMOBILIARIOS LTDA"/>
    <n v="6441.13"/>
    <n v="6441.13"/>
    <x v="14"/>
    <m/>
    <n v="88"/>
    <s v="sim"/>
    <s v="2.09.01.04 - (-) Retenção de PIS/Cofins/CSLL - Terceiros"/>
    <s v="Terreno - Corretagem"/>
    <s v="Terreno"/>
  </r>
  <r>
    <s v="Jardins"/>
    <x v="83"/>
    <s v="Itaú"/>
    <x v="3"/>
    <s v="sim"/>
    <s v="1.03.01.01 - Receita de Aplicações Financeiras"/>
    <d v="2024-04-10T00:00:00"/>
    <s v="BC"/>
    <s v="Rendimento de aplicação"/>
    <s v=""/>
    <s v="REAP.100424"/>
    <s v=""/>
    <n v="0.01"/>
    <n v="0.01"/>
    <x v="14"/>
    <m/>
    <m/>
    <s v="não"/>
    <s v="1.03.01.01 - Receita de Aplicações Financeiras"/>
    <s v="Rendimento Aplicações"/>
    <s v="Outras Receitas"/>
  </r>
  <r>
    <s v="Jardins"/>
    <x v="83"/>
    <s v="Itaú"/>
    <x v="3"/>
    <s v="sim"/>
    <s v="2.13.02.07 - Taxas Municipalidades"/>
    <d v="2024-04-10T00:00:00"/>
    <s v="CP"/>
    <s v="Pagamento"/>
    <s v="PREFEITURA DA CIDADE DE SÃO PAULO - DAMSP"/>
    <s v="DAM.595925430115530941"/>
    <s v="PREFEITURA DA CIDADE DE SÃO PAULO - DAMSP"/>
    <n v="-1021.33"/>
    <n v="1021.33"/>
    <x v="14"/>
    <m/>
    <n v="87"/>
    <s v="sim"/>
    <s v="2.13.02.07 - Taxas Municipalidades"/>
    <s v="Incorporação - Desp Legais, Tributos, Emolumentos"/>
    <s v="Incorporação"/>
  </r>
  <r>
    <s v="Jardins"/>
    <x v="84"/>
    <s v="Itaú"/>
    <x v="3"/>
    <s v="sim"/>
    <s v="1.03.01.01 - Receita de Aplicações Financeiras"/>
    <d v="2024-04-12T00:00:00"/>
    <s v="BC"/>
    <s v="Rendimento de aplicação"/>
    <s v=""/>
    <s v="REAP.120424"/>
    <s v=""/>
    <n v="24.81"/>
    <n v="24.81"/>
    <x v="14"/>
    <m/>
    <m/>
    <s v="não"/>
    <s v="1.03.01.01 - Receita de Aplicações Financeiras"/>
    <s v="Rendimento Aplicações"/>
    <s v="Outras Receitas"/>
  </r>
  <r>
    <s v="Jardins"/>
    <x v="84"/>
    <s v="Itaú"/>
    <x v="3"/>
    <s v="sim"/>
    <s v="2.11.01.07 - Cartório &amp; Escritura"/>
    <d v="2024-04-12T00:00:00"/>
    <s v="CP"/>
    <s v="Pagamento"/>
    <s v="ANGELO MONTALBANO"/>
    <s v="REC.100424"/>
    <s v="ANGELO MONTALBANO"/>
    <n v="-503.74"/>
    <n v="503.74"/>
    <x v="14"/>
    <m/>
    <n v="40"/>
    <s v="sim"/>
    <s v="2.11.01.07 - Cartório &amp; Escritura"/>
    <s v="Incorporação - Desp Legais, Tributos, Emolumentos"/>
    <s v="Incorporação"/>
  </r>
  <r>
    <s v="Jardins"/>
    <x v="84"/>
    <s v="Itaú"/>
    <x v="3"/>
    <s v="sim"/>
    <s v="2.11.01.05 - Corretagem"/>
    <d v="2024-04-12T00:00:00"/>
    <s v="CP"/>
    <s v="Pagamento"/>
    <s v="AVANTE CONSULTORIA DE NEGOCIOS LTDA"/>
    <s v="NFSE.00005"/>
    <s v="AVANTE CONSULTORIA DE NEGOCIOS LTDA"/>
    <n v="-107325"/>
    <n v="107325"/>
    <x v="14"/>
    <m/>
    <n v="85"/>
    <s v="sim"/>
    <s v="2.11.01.05 - Corretagem"/>
    <s v="Terreno - Corretagem"/>
    <s v="Terreno"/>
  </r>
  <r>
    <s v="Jardins"/>
    <x v="84"/>
    <s v="Itaú"/>
    <x v="3"/>
    <s v="sim"/>
    <s v="2.11.01.05 - Corretagem"/>
    <d v="2024-04-12T00:00:00"/>
    <s v="CP"/>
    <s v="Pagamento"/>
    <s v="BNS AGENCIAMENTO E INTERMEDIACAO DE SERVICOS E IMOVEIS LTDA"/>
    <s v="NFSE.000005"/>
    <s v="BNS AGENCIAMENTO E INTERMEDIACAO DE SERVICOS E IMOVEIS LTDA"/>
    <n v="-357750"/>
    <n v="357750"/>
    <x v="14"/>
    <m/>
    <n v="36"/>
    <s v="sim"/>
    <s v="2.11.01.05 - Corretagem"/>
    <s v="Terreno - Corretagem"/>
    <s v="Terreno"/>
  </r>
  <r>
    <s v="Jardins"/>
    <x v="84"/>
    <s v="Itaú"/>
    <x v="3"/>
    <s v="sim"/>
    <s v="2.13.01.23 - Coordenação e Compatibilização"/>
    <d v="2024-04-12T00:00:00"/>
    <s v="CP"/>
    <s v="Pagamento"/>
    <s v="ESTUDIO FAVO ARQUITETURA LTDA"/>
    <s v="NFSE.001226"/>
    <s v="ESTUDIO FAVO ARQUITETURA LTDA"/>
    <n v="-3750"/>
    <n v="3750"/>
    <x v="14"/>
    <m/>
    <n v="39"/>
    <s v="sim"/>
    <s v="2.13.01.23 - Coordenação e Compatibilização"/>
    <s v="Incorporação - Projetos"/>
    <s v="Incorporação"/>
  </r>
  <r>
    <s v="Jardins"/>
    <x v="84"/>
    <s v="Itaú"/>
    <x v="3"/>
    <s v="sim"/>
    <s v="2.14.01.10 - Produção de material Comunicação Visual Terreno/PD"/>
    <d v="2024-04-12T00:00:00"/>
    <s v="CP"/>
    <s v="Pagamento"/>
    <s v="FRANQUE DELMO ELOIA 02360154435"/>
    <s v="NFSE.000028"/>
    <s v="FRANQUE DELMO ELOIA 02360154435"/>
    <n v="-2050"/>
    <n v="2050"/>
    <x v="14"/>
    <m/>
    <n v="41"/>
    <s v="sim"/>
    <s v="2.14.01.10 - Produção de material Comunicação Visual Terreno/PD"/>
    <s v="Marketing - Promoção e Propaganda"/>
    <s v="Marketing"/>
  </r>
  <r>
    <s v="Jardins"/>
    <x v="84"/>
    <s v="Itaú"/>
    <x v="3"/>
    <s v="sim"/>
    <s v="2.11.01.05 - Corretagem"/>
    <d v="2024-04-12T00:00:00"/>
    <s v="CP"/>
    <s v="Pagamento"/>
    <s v="IRRINVEST GESTAO E ADMINISTRACAO IMOBILIARIA LTDA"/>
    <s v="NFSE.000723"/>
    <s v="IRRINVEST GESTAO E ADMINISTRACAO IMOBILIARIA LTDA"/>
    <n v="-357750"/>
    <n v="357750"/>
    <x v="14"/>
    <m/>
    <n v="37"/>
    <s v="sim"/>
    <s v="2.11.01.05 - Corretagem"/>
    <s v="Terreno - Corretagem"/>
    <s v="Terreno"/>
  </r>
  <r>
    <s v="Jardins"/>
    <x v="84"/>
    <s v="Itaú"/>
    <x v="3"/>
    <s v="sim"/>
    <s v="2.11.01.05 - Corretagem"/>
    <d v="2024-04-12T00:00:00"/>
    <s v="CP"/>
    <s v="Pagamento"/>
    <s v="JOAQUIM GUTIERREZ ANTONIO"/>
    <s v="NFSE.000008"/>
    <s v="JOAQUIM GUTIERREZ ANTONIO"/>
    <n v="-357750"/>
    <n v="357750"/>
    <x v="14"/>
    <m/>
    <n v="38"/>
    <s v="sim"/>
    <s v="2.11.01.05 - Corretagem"/>
    <s v="Terreno - Corretagem"/>
    <s v="Terreno"/>
  </r>
  <r>
    <s v="Jardins"/>
    <x v="84"/>
    <s v="Itaú"/>
    <x v="3"/>
    <s v="sim"/>
    <s v="2.11.01.05 - Corretagem"/>
    <d v="2024-04-12T00:00:00"/>
    <s v="CP"/>
    <s v="Pagamento"/>
    <s v="MCA CONSULTORIA DE NEGOCIOS EIRELI"/>
    <s v="NFSE.000118"/>
    <s v="MCA CONSULTORIA DE NEGOCIOS EIRELI"/>
    <n v="-250425"/>
    <n v="250425"/>
    <x v="14"/>
    <m/>
    <n v="86"/>
    <s v="sim"/>
    <s v="2.11.01.05 - Corretagem"/>
    <s v="Terreno - Corretagem"/>
    <s v="Terreno"/>
  </r>
  <r>
    <s v="Jardins"/>
    <x v="84"/>
    <s v="Itaú"/>
    <x v="3"/>
    <s v="sim"/>
    <s v="2.01.01.11 - IPTU Novos Terrenos"/>
    <d v="2024-04-12T00:00:00"/>
    <s v="CP"/>
    <s v="Pagamento"/>
    <s v="PREFEITURA DA CIDADE DE SÃO PAULO - DAMSP"/>
    <s v="DAM.CONSOLACAO 2837"/>
    <s v="PREFEITURA DA CIDADE DE SÃO PAULO - DAMSP"/>
    <n v="-8931.7199999999993"/>
    <n v="8931.7199999999993"/>
    <x v="14"/>
    <m/>
    <n v="84"/>
    <s v="sim"/>
    <s v="2.01.01.11 - IPTU Novos Terrenos"/>
    <s v="Terreno - IPTU"/>
    <s v="Terreno"/>
  </r>
  <r>
    <s v="Jardins"/>
    <x v="84"/>
    <s v="Itaú"/>
    <x v="3"/>
    <s v="sim"/>
    <s v="2.01.01.11 - IPTU Novos Terrenos"/>
    <d v="2024-04-12T00:00:00"/>
    <s v="CP"/>
    <s v="Pagamento"/>
    <s v="PREFEITURA DA CIDADE DE SÃO PAULO - DAMSP"/>
    <s v="DAM.CONSOLACAO 2839"/>
    <s v="PREFEITURA DA CIDADE DE SÃO PAULO - DAMSP"/>
    <n v="-535.88"/>
    <n v="535.88"/>
    <x v="14"/>
    <m/>
    <n v="84"/>
    <s v="sim"/>
    <s v="2.01.01.11 - IPTU Novos Terrenos"/>
    <s v="Terreno - IPTU"/>
    <s v="Terreno"/>
  </r>
  <r>
    <s v="Jardins"/>
    <x v="84"/>
    <s v="Itaú"/>
    <x v="3"/>
    <s v="sim"/>
    <s v="2.01.01.11 - IPTU Novos Terrenos"/>
    <d v="2024-04-12T00:00:00"/>
    <s v="CP"/>
    <s v="Pagamento"/>
    <s v="PREFEITURA DA CIDADE DE SÃO PAULO - DAMSP"/>
    <s v="DAM.CONSOLACAO 2847 A 1"/>
    <s v="PREFEITURA DA CIDADE DE SÃO PAULO - DAMSP"/>
    <n v="-469.83"/>
    <n v="469.83"/>
    <x v="14"/>
    <m/>
    <n v="84"/>
    <s v="sim"/>
    <s v="2.01.01.11 - IPTU Novos Terrenos"/>
    <s v="Terreno - IPTU"/>
    <s v="Terreno"/>
  </r>
  <r>
    <s v="Jardins"/>
    <x v="84"/>
    <s v="Itaú"/>
    <x v="3"/>
    <s v="sim"/>
    <s v="2.01.01.11 - IPTU Novos Terrenos"/>
    <d v="2024-04-12T00:00:00"/>
    <s v="CP"/>
    <s v="Pagamento"/>
    <s v="PREFEITURA DA CIDADE DE SÃO PAULO - DAMSP"/>
    <s v="DAM.CONSOLACAO 2847 A 11"/>
    <s v="PREFEITURA DA CIDADE DE SÃO PAULO - DAMSP"/>
    <n v="-421.29"/>
    <n v="421.29"/>
    <x v="14"/>
    <m/>
    <n v="84"/>
    <s v="sim"/>
    <s v="2.01.01.11 - IPTU Novos Terrenos"/>
    <s v="Terreno - IPTU"/>
    <s v="Terreno"/>
  </r>
  <r>
    <s v="Jardins"/>
    <x v="84"/>
    <s v="Itaú"/>
    <x v="3"/>
    <s v="sim"/>
    <s v="2.01.01.11 - IPTU Novos Terrenos"/>
    <d v="2024-04-12T00:00:00"/>
    <s v="CP"/>
    <s v="Pagamento"/>
    <s v="PREFEITURA DA CIDADE DE SÃO PAULO - DAMSP"/>
    <s v="DAM.CONSOLACAO 2847 A 12"/>
    <s v="PREFEITURA DA CIDADE DE SÃO PAULO - DAMSP"/>
    <n v="-391.67"/>
    <n v="391.67"/>
    <x v="14"/>
    <m/>
    <n v="84"/>
    <s v="sim"/>
    <s v="2.01.01.11 - IPTU Novos Terrenos"/>
    <s v="Terreno - IPTU"/>
    <s v="Terreno"/>
  </r>
  <r>
    <s v="Jardins"/>
    <x v="84"/>
    <s v="Itaú"/>
    <x v="3"/>
    <s v="sim"/>
    <s v="2.05.01.07 - Multas, Juros e Correções por Atraso no Pagamento"/>
    <d v="2024-04-12T00:00:00"/>
    <s v="CP"/>
    <s v="Pagto multa"/>
    <s v="PREFEITURA DA CIDADE DE SÃO PAULO - DAMSP"/>
    <s v="DAM.CONSOLACAO 2847 A 12"/>
    <s v="PREFEITURA DA CIDADE DE SÃO PAULO - DAMSP"/>
    <n v="-3.87"/>
    <n v="3.87"/>
    <x v="14"/>
    <m/>
    <n v="84"/>
    <s v="sim"/>
    <s v="2.05.01.07 - Multas, Juros e Correções por Atraso no Pagamento"/>
    <s v="Desp Financeiras"/>
    <s v="Desp Financeiras"/>
  </r>
  <r>
    <s v="Jardins"/>
    <x v="84"/>
    <s v="Itaú"/>
    <x v="3"/>
    <s v="sim"/>
    <s v="2.01.01.11 - IPTU Novos Terrenos"/>
    <d v="2024-04-12T00:00:00"/>
    <s v="CP"/>
    <s v="Pagamento"/>
    <s v="PREFEITURA DA CIDADE DE SÃO PAULO - DAMSP"/>
    <s v="DAM.CONSOLACAO 2847 A 21"/>
    <s v="PREFEITURA DA CIDADE DE SÃO PAULO - DAMSP"/>
    <n v="-377.94"/>
    <n v="377.94"/>
    <x v="14"/>
    <m/>
    <n v="84"/>
    <s v="sim"/>
    <s v="2.01.01.11 - IPTU Novos Terrenos"/>
    <s v="Terreno - IPTU"/>
    <s v="Terreno"/>
  </r>
  <r>
    <s v="Jardins"/>
    <x v="84"/>
    <s v="Itaú"/>
    <x v="3"/>
    <s v="sim"/>
    <s v="2.05.01.07 - Multas, Juros e Correções por Atraso no Pagamento"/>
    <d v="2024-04-12T00:00:00"/>
    <s v="CP"/>
    <s v="Pagto multa"/>
    <s v="PREFEITURA DA CIDADE DE SÃO PAULO - DAMSP"/>
    <s v="DAM.CONSOLACAO 2847 A 21"/>
    <s v="PREFEITURA DA CIDADE DE SÃO PAULO - DAMSP"/>
    <n v="-6.2"/>
    <n v="6.2"/>
    <x v="14"/>
    <m/>
    <n v="84"/>
    <s v="sim"/>
    <s v="2.05.01.07 - Multas, Juros e Correções por Atraso no Pagamento"/>
    <s v="Desp Financeiras"/>
    <s v="Desp Financeiras"/>
  </r>
  <r>
    <s v="Jardins"/>
    <x v="84"/>
    <s v="Itaú"/>
    <x v="3"/>
    <s v="sim"/>
    <s v="2.01.01.11 - IPTU Novos Terrenos"/>
    <d v="2024-04-12T00:00:00"/>
    <s v="CP"/>
    <s v="Pagamento"/>
    <s v="PREFEITURA DA CIDADE DE SÃO PAULO - DAMSP"/>
    <s v="DAM.CONSOLACAO 2847 A 22"/>
    <s v="PREFEITURA DA CIDADE DE SÃO PAULO - DAMSP"/>
    <n v="-338.66"/>
    <n v="338.66"/>
    <x v="14"/>
    <m/>
    <n v="84"/>
    <s v="sim"/>
    <s v="2.01.01.11 - IPTU Novos Terrenos"/>
    <s v="Terreno - IPTU"/>
    <s v="Terreno"/>
  </r>
  <r>
    <s v="Jardins"/>
    <x v="84"/>
    <s v="Itaú"/>
    <x v="3"/>
    <s v="sim"/>
    <s v="2.01.01.11 - IPTU Novos Terrenos"/>
    <d v="2024-04-12T00:00:00"/>
    <s v="CP"/>
    <s v="Pagamento"/>
    <s v="PREFEITURA DA CIDADE DE SÃO PAULO - DAMSP"/>
    <s v="DAM.CONSOLACAO 2847 A 31"/>
    <s v="PREFEITURA DA CIDADE DE SÃO PAULO - DAMSP"/>
    <n v="-377.94"/>
    <n v="377.94"/>
    <x v="14"/>
    <m/>
    <n v="84"/>
    <s v="sim"/>
    <s v="2.01.01.11 - IPTU Novos Terrenos"/>
    <s v="Terreno - IPTU"/>
    <s v="Terreno"/>
  </r>
  <r>
    <s v="Jardins"/>
    <x v="84"/>
    <s v="Itaú"/>
    <x v="3"/>
    <s v="sim"/>
    <s v="2.01.01.11 - IPTU Novos Terrenos"/>
    <d v="2024-04-12T00:00:00"/>
    <s v="CP"/>
    <s v="Pagamento"/>
    <s v="PREFEITURA DA CIDADE DE SÃO PAULO - DAMSP"/>
    <s v="DAM.CONSOLACAO 2847 A 32"/>
    <s v="PREFEITURA DA CIDADE DE SÃO PAULO - DAMSP"/>
    <n v="-338.66"/>
    <n v="338.66"/>
    <x v="14"/>
    <m/>
    <n v="84"/>
    <s v="sim"/>
    <s v="2.01.01.11 - IPTU Novos Terrenos"/>
    <s v="Terreno - IPTU"/>
    <s v="Terreno"/>
  </r>
  <r>
    <s v="Jardins"/>
    <x v="84"/>
    <s v="Itaú"/>
    <x v="3"/>
    <s v="sim"/>
    <s v="2.01.01.11 - IPTU Novos Terrenos"/>
    <d v="2024-04-12T00:00:00"/>
    <s v="CP"/>
    <s v="Pagamento"/>
    <s v="PREFEITURA DA CIDADE DE SÃO PAULO - DAMSP"/>
    <s v="DAM.IPTU AL ITU 1466"/>
    <s v="PREFEITURA DA CIDADE DE SÃO PAULO - DAMSP"/>
    <n v="-6672.9"/>
    <n v="6672.9"/>
    <x v="14"/>
    <m/>
    <n v="75"/>
    <s v="sim"/>
    <s v="2.01.01.11 - IPTU Novos Terrenos"/>
    <s v="Terreno - IPTU"/>
    <s v="Terreno"/>
  </r>
  <r>
    <s v="Jardins"/>
    <x v="84"/>
    <s v="Itaú"/>
    <x v="3"/>
    <s v="sim"/>
    <s v="2.05.01.07 - Multas, Juros e Correções por Atraso no Pagamento"/>
    <d v="2024-04-12T00:00:00"/>
    <s v="CP"/>
    <s v="Pagto juros"/>
    <s v="PREFEITURA DA CIDADE DE SÃO PAULO - DAMSP"/>
    <s v="DAM.IPTU AL ITU 1466"/>
    <s v="PREFEITURA DA CIDADE DE SÃO PAULO - DAMSP"/>
    <n v="-69.59"/>
    <n v="69.59"/>
    <x v="14"/>
    <m/>
    <n v="75"/>
    <s v="sim"/>
    <s v="2.05.01.07 - Multas, Juros e Correções por Atraso no Pagamento"/>
    <s v="Desp Financeiras"/>
    <s v="Desp Financeiras"/>
  </r>
  <r>
    <s v="Jardins"/>
    <x v="84"/>
    <s v="Itaú"/>
    <x v="3"/>
    <s v="sim"/>
    <s v="2.05.01.07 - Multas, Juros e Correções por Atraso no Pagamento"/>
    <d v="2024-04-12T00:00:00"/>
    <s v="CP"/>
    <s v="Pagto multa"/>
    <s v="PREFEITURA DA CIDADE DE SÃO PAULO - DAMSP"/>
    <s v="DAM.IPTU AL ITU 1466"/>
    <s v="PREFEITURA DA CIDADE DE SÃO PAULO - DAMSP"/>
    <n v="-286.26"/>
    <n v="286.26"/>
    <x v="14"/>
    <m/>
    <n v="75"/>
    <s v="sim"/>
    <s v="2.05.01.07 - Multas, Juros e Correções por Atraso no Pagamento"/>
    <s v="Desp Financeiras"/>
    <s v="Desp Financeiras"/>
  </r>
  <r>
    <s v="Jardins"/>
    <x v="84"/>
    <s v="Itaú Centralizadora"/>
    <x v="2"/>
    <s v="não"/>
    <s v="-"/>
    <d v="2024-04-12T00:00:00"/>
    <m/>
    <s v="Extrato Bancário"/>
    <s v="SISPAG FORNECEDORES"/>
    <m/>
    <s v="SISPAG FORNECEDORES"/>
    <n v="-18770"/>
    <n v="18770"/>
    <x v="14"/>
    <m/>
    <m/>
    <m/>
    <s v="-"/>
    <s v="Débito a identificar"/>
    <s v="Débito a identificar"/>
  </r>
  <r>
    <s v="Jardins"/>
    <x v="84"/>
    <s v="Itaú Centralizadora"/>
    <x v="2"/>
    <s v="não"/>
    <s v="-"/>
    <d v="2024-04-12T00:00:00"/>
    <m/>
    <s v="Extrato Bancário"/>
    <s v="TAR C/C SISPAG"/>
    <m/>
    <s v="TAR C/C SISPAG"/>
    <n v="-0.9"/>
    <n v="0.9"/>
    <x v="14"/>
    <m/>
    <m/>
    <m/>
    <s v="-"/>
    <s v="Tarifas / Taxas"/>
    <s v="Desp Financeiras"/>
  </r>
  <r>
    <s v="Jardins"/>
    <x v="84"/>
    <s v="Itaú Centralizadora"/>
    <x v="2"/>
    <s v="não"/>
    <s v="-"/>
    <d v="2024-04-12T00:00:00"/>
    <m/>
    <s v="Extrato Bancário"/>
    <s v="RES APLIC AUT MAIS"/>
    <m/>
    <s v="RES APLIC AUT MAIS"/>
    <n v="18770.64"/>
    <n v="18770.64"/>
    <x v="14"/>
    <m/>
    <m/>
    <m/>
    <s v="-"/>
    <s v="Aplicação / Resgate"/>
    <s v="Aplicação / Resgate"/>
  </r>
  <r>
    <s v="Jardins"/>
    <x v="84"/>
    <s v="Itaú Centralizadora"/>
    <x v="2"/>
    <s v="não"/>
    <s v="-"/>
    <d v="2024-04-12T00:00:00"/>
    <m/>
    <s v="Extrato Bancário"/>
    <s v="REND PAGO APLIC AUT MAIS"/>
    <m/>
    <s v="REND PAGO APLIC AUT MAIS"/>
    <n v="0.26"/>
    <n v="0.26"/>
    <x v="14"/>
    <m/>
    <m/>
    <m/>
    <s v="-"/>
    <s v="Rendimento Aplicações"/>
    <s v="Outras Receitas"/>
  </r>
  <r>
    <s v="Jardins"/>
    <x v="85"/>
    <s v="Itaú"/>
    <x v="3"/>
    <s v="sim"/>
    <s v="1.03.01.01 - Receita de Aplicações Financeiras"/>
    <d v="2024-04-15T00:00:00"/>
    <s v="BC"/>
    <s v="Rendimento de aplicação"/>
    <s v=""/>
    <s v="REAP.1504"/>
    <s v=""/>
    <n v="0.99"/>
    <n v="0.99"/>
    <x v="14"/>
    <m/>
    <m/>
    <s v="não"/>
    <s v="1.03.01.01 - Receita de Aplicações Financeiras"/>
    <s v="Rendimento Aplicações"/>
    <s v="Outras Receitas"/>
  </r>
  <r>
    <s v="Jardins"/>
    <x v="85"/>
    <s v="Itaú"/>
    <x v="3"/>
    <s v="sim"/>
    <s v="2.13.02.04 - CETESB"/>
    <d v="2024-04-15T00:00:00"/>
    <s v="CP"/>
    <s v="Adiantamento"/>
    <s v="CAMPO SAO BENTO GESTAO DE PROJETOS AMBIENTAIS EIRELI"/>
    <s v="ADT.000441"/>
    <s v="CAMPO SAO BENTO GESTAO DE PROJETOS AMBIENTAIS EIRELI"/>
    <n v="-40000"/>
    <n v="40000"/>
    <x v="14"/>
    <m/>
    <n v="82"/>
    <s v="sim"/>
    <s v="2.13.02.04 - CETESB"/>
    <s v="Incorporação - Projetos"/>
    <s v="Incorporação"/>
  </r>
  <r>
    <s v="Jardins"/>
    <x v="86"/>
    <s v="Itaú"/>
    <x v="3"/>
    <s v="sim"/>
    <s v="1.03.01.01 - Receita de Aplicações Financeiras"/>
    <d v="2024-04-16T00:00:00"/>
    <s v="BC"/>
    <s v="Rendimento de aplicação"/>
    <s v=""/>
    <s v="REAP.160424"/>
    <s v=""/>
    <n v="0.41"/>
    <n v="0.41"/>
    <x v="14"/>
    <m/>
    <m/>
    <s v="não"/>
    <s v="1.03.01.01 - Receita de Aplicações Financeiras"/>
    <s v="Rendimento Aplicações"/>
    <s v="Outras Receitas"/>
  </r>
  <r>
    <s v="Jardins"/>
    <x v="86"/>
    <s v="Itaú"/>
    <x v="3"/>
    <s v="sim"/>
    <s v="2.14.01.10 - Produção de material Comunicação Visual Terreno/PD"/>
    <d v="2024-04-16T00:00:00"/>
    <s v="CP"/>
    <s v="Pagamento"/>
    <s v="FRANQUE DELMO ELOIA 02360154435"/>
    <s v="NFSE.000027"/>
    <s v="FRANQUE DELMO ELOIA 02360154435"/>
    <n v="-800"/>
    <n v="800"/>
    <x v="14"/>
    <m/>
    <n v="79"/>
    <s v="sim"/>
    <s v="2.14.01.10 - Produção de material Comunicação Visual Terreno/PD"/>
    <s v="Marketing - Promoção e Propaganda"/>
    <s v="Marketing"/>
  </r>
  <r>
    <s v="Jardins"/>
    <x v="86"/>
    <s v="Itaú"/>
    <x v="3"/>
    <s v="sim"/>
    <s v="2.14.01.10 - Produção de material Comunicação Visual Terreno/PD"/>
    <d v="2024-04-16T00:00:00"/>
    <s v="CP"/>
    <s v="Pagamento"/>
    <s v="FRANQUE DELMO ELOIA 02360154435"/>
    <s v="NFSE.000028"/>
    <s v="FRANQUE DELMO ELOIA 02360154435"/>
    <n v="-2050"/>
    <n v="2050"/>
    <x v="14"/>
    <m/>
    <n v="80"/>
    <s v="sim"/>
    <s v="2.14.01.10 - Produção de material Comunicação Visual Terreno/PD"/>
    <s v="Marketing - Promoção e Propaganda"/>
    <s v="Marketing"/>
  </r>
  <r>
    <s v="Jardins"/>
    <x v="86"/>
    <s v="Itaú"/>
    <x v="3"/>
    <s v="sim"/>
    <s v="2.13.01.12 - Estrutura"/>
    <d v="2024-04-16T00:00:00"/>
    <s v="CP"/>
    <s v="Pagamento"/>
    <s v="NG ENGENHARIA S/C LTDA"/>
    <s v="NF.000316"/>
    <s v="NG ENGENHARIA S/C LTDA"/>
    <n v="-11700"/>
    <n v="11700"/>
    <x v="14"/>
    <m/>
    <n v="81"/>
    <s v="sim"/>
    <s v="2.13.01.12 - Estrutura"/>
    <s v="Incorporação - Projetos"/>
    <s v="Incorporação"/>
  </r>
  <r>
    <s v="Jardins"/>
    <x v="86"/>
    <s v="Itaú"/>
    <x v="3"/>
    <s v="sim"/>
    <s v="2.09.01.01 - (-) Retenção de IR - Terceiros"/>
    <d v="2024-04-16T00:00:00"/>
    <s v="CP"/>
    <s v="Retenção impostos"/>
    <s v="IR 1708 / NG ENGENHARIA S/C LTDA"/>
    <s v="NF.000316"/>
    <s v="NG ENGENHARIA S/C LTDA"/>
    <n v="175.5"/>
    <n v="175.5"/>
    <x v="14"/>
    <m/>
    <n v="81"/>
    <s v="sim"/>
    <s v="2.09.01.01 - (-) Retenção de IR - Terceiros"/>
    <s v="Incorporação - Projetos"/>
    <s v="Incorporação"/>
  </r>
  <r>
    <s v="Jardins"/>
    <x v="86"/>
    <s v="Itaú"/>
    <x v="3"/>
    <s v="sim"/>
    <s v="2.09.01.04 - (-) Retenção de PIS/Cofins/CSLL - Terceiros"/>
    <d v="2024-04-16T00:00:00"/>
    <s v="CP"/>
    <s v="Retenção impostos"/>
    <s v="CSRF / NG ENGENHARIA S/C LTDA"/>
    <s v="NF.000316"/>
    <s v="NG ENGENHARIA S/C LTDA"/>
    <n v="544.04999999999995"/>
    <n v="544.04999999999995"/>
    <x v="14"/>
    <m/>
    <n v="81"/>
    <s v="sim"/>
    <s v="2.09.01.04 - (-) Retenção de PIS/Cofins/CSLL - Terceiros"/>
    <s v="Incorporação - Projetos"/>
    <s v="Incorporação"/>
  </r>
  <r>
    <s v="Jardins"/>
    <x v="87"/>
    <s v="Itaú"/>
    <x v="3"/>
    <s v="sim"/>
    <s v="1.03.01.01 - Receita de Aplicações Financeiras"/>
    <d v="2024-04-17T00:00:00"/>
    <s v="BC"/>
    <s v="Rendimento de aplicação"/>
    <s v=""/>
    <s v="REAP.1704"/>
    <s v=""/>
    <n v="3.49"/>
    <n v="3.49"/>
    <x v="14"/>
    <m/>
    <m/>
    <s v="não"/>
    <s v="1.03.01.01 - Receita de Aplicações Financeiras"/>
    <s v="Rendimento Aplicações"/>
    <s v="Outras Receitas"/>
  </r>
  <r>
    <s v="Jardins"/>
    <x v="87"/>
    <s v="Itaú"/>
    <x v="3"/>
    <s v="sim"/>
    <s v="2.13.01.04 - Laudo de Vizinhança"/>
    <d v="2024-04-17T00:00:00"/>
    <s v="CP"/>
    <s v="Pagamento"/>
    <s v="CERTENGE LAUDOS AVALIACOES E PERICIAS LTDA"/>
    <s v="NFSE.002164"/>
    <s v="CERTENGE LAUDOS AVALIACOES E PERICIAS LTDA"/>
    <n v="-2100"/>
    <n v="2100"/>
    <x v="14"/>
    <m/>
    <n v="83"/>
    <s v="sim"/>
    <s v="2.13.01.04 - Laudo de Vizinhança"/>
    <s v="Incorporação - Projetos"/>
    <s v="Incorporação"/>
  </r>
  <r>
    <s v="Jardins"/>
    <x v="87"/>
    <s v="Itaú"/>
    <x v="3"/>
    <s v="sim"/>
    <s v="2.09.01.01 - (-) Retenção de IR - Terceiros"/>
    <d v="2024-04-17T00:00:00"/>
    <s v="CP"/>
    <s v="Retenção impostos"/>
    <s v="IR 1708 / CERTENGE LAUDOS AVALIACOES E PERICIAS LTDA"/>
    <s v="NFSE.002164"/>
    <s v="CERTENGE LAUDOS AVALIACOES E PERICIAS LTDA"/>
    <n v="31.5"/>
    <n v="31.5"/>
    <x v="14"/>
    <m/>
    <n v="83"/>
    <s v="sim"/>
    <s v="2.09.01.01 - (-) Retenção de IR - Terceiros"/>
    <s v="Incorporação - Projetos"/>
    <s v="Incorporação"/>
  </r>
  <r>
    <s v="Jardins"/>
    <x v="87"/>
    <s v="Itaú"/>
    <x v="3"/>
    <s v="sim"/>
    <s v="2.09.01.04 - (-) Retenção de PIS/Cofins/CSLL - Terceiros"/>
    <d v="2024-04-17T00:00:00"/>
    <s v="CP"/>
    <s v="Retenção impostos"/>
    <s v="CSRF / CERTENGE LAUDOS AVALIACOES E PERICIAS LTDA"/>
    <s v="NFSE.002164"/>
    <s v="CERTENGE LAUDOS AVALIACOES E PERICIAS LTDA"/>
    <n v="97.65"/>
    <n v="97.65"/>
    <x v="14"/>
    <m/>
    <n v="83"/>
    <s v="sim"/>
    <s v="2.09.01.04 - (-) Retenção de PIS/Cofins/CSLL - Terceiros"/>
    <s v="Incorporação - Projetos"/>
    <s v="Incorporação"/>
  </r>
  <r>
    <s v="Jardins"/>
    <x v="87"/>
    <s v="Itaú"/>
    <x v="3"/>
    <s v="sim"/>
    <s v="2.11.01.05 - Corretagem"/>
    <d v="2024-04-17T00:00:00"/>
    <s v="CP"/>
    <s v="Pagamento"/>
    <s v="NORSK EMPREENDIMENTOS E PARTICIPACOES LTDA."/>
    <s v="NFSE.000018"/>
    <s v="NORSK EMPREENDIMENTOS E PARTICIPACOES LTDA."/>
    <n v="-100000"/>
    <n v="100000"/>
    <x v="14"/>
    <m/>
    <n v="42"/>
    <s v="sim"/>
    <s v="2.11.01.05 - Corretagem"/>
    <s v="Terreno - Corretagem"/>
    <s v="Terreno"/>
  </r>
  <r>
    <s v="Jardins"/>
    <x v="88"/>
    <s v="Itaú Centralizadora"/>
    <x v="2"/>
    <s v="não"/>
    <s v="-"/>
    <d v="2024-04-18T00:00:00"/>
    <m/>
    <s v="Extrato Bancário"/>
    <s v="SISPAG FORNECEDORES TED"/>
    <m/>
    <s v="SISPAG FORNECEDORES TED"/>
    <n v="-8869.31"/>
    <n v="8869.31"/>
    <x v="14"/>
    <m/>
    <m/>
    <m/>
    <s v="-"/>
    <s v="Débito a identificar"/>
    <s v="Débito a identificar"/>
  </r>
  <r>
    <s v="Jardins"/>
    <x v="88"/>
    <s v="Itaú Centralizadora"/>
    <x v="2"/>
    <s v="não"/>
    <s v="-"/>
    <d v="2024-04-18T00:00:00"/>
    <m/>
    <s v="Extrato Bancário"/>
    <s v="TAR TED SISPAG"/>
    <m/>
    <s v="TAR TED SISPAG"/>
    <n v="-4"/>
    <n v="4"/>
    <x v="14"/>
    <m/>
    <m/>
    <m/>
    <s v="-"/>
    <s v="Tarifas / Taxas"/>
    <s v="Desp Financeiras"/>
  </r>
  <r>
    <s v="Jardins"/>
    <x v="88"/>
    <s v="Itaú Centralizadora"/>
    <x v="2"/>
    <s v="não"/>
    <s v="-"/>
    <d v="2024-04-18T00:00:00"/>
    <m/>
    <s v="Extrato Bancário"/>
    <s v="RES APLIC AUT MAIS"/>
    <m/>
    <s v="RES APLIC AUT MAIS"/>
    <n v="8872.99"/>
    <n v="8872.99"/>
    <x v="14"/>
    <m/>
    <m/>
    <m/>
    <s v="-"/>
    <s v="Aplicação / Resgate"/>
    <s v="Aplicação / Resgate"/>
  </r>
  <r>
    <s v="Jardins"/>
    <x v="88"/>
    <s v="Itaú Centralizadora"/>
    <x v="2"/>
    <s v="não"/>
    <s v="-"/>
    <d v="2024-04-18T00:00:00"/>
    <m/>
    <s v="Extrato Bancário"/>
    <s v="REND PAGO APLIC AUT MAIS"/>
    <m/>
    <s v="REND PAGO APLIC AUT MAIS"/>
    <n v="0.31"/>
    <n v="0.31"/>
    <x v="14"/>
    <m/>
    <m/>
    <m/>
    <s v="-"/>
    <s v="Rendimento Aplicações"/>
    <s v="Outras Receitas"/>
  </r>
  <r>
    <s v="Jardins"/>
    <x v="89"/>
    <s v="Itaú"/>
    <x v="3"/>
    <s v="não"/>
    <s v="1.03.01.01 - Receita de Aplicações Financeiras"/>
    <d v="2024-04-19T00:00:00"/>
    <s v="BC"/>
    <s v="Rendimento de aplicação"/>
    <s v=""/>
    <s v="ajuste"/>
    <s v=""/>
    <n v="5.49"/>
    <n v="5.49"/>
    <x v="14"/>
    <m/>
    <m/>
    <s v="não"/>
    <s v="1.03.01.01 - Receita de Aplicações Financeiras"/>
    <s v="Rendimento Aplicações"/>
    <s v="Outras Receitas"/>
  </r>
  <r>
    <s v="Jardins"/>
    <x v="89"/>
    <s v="Itaú"/>
    <x v="3"/>
    <s v="sim"/>
    <s v="2.13.02.14 - DEPAVE"/>
    <d v="2024-04-19T00:00:00"/>
    <s v="CP"/>
    <s v="Pagamento"/>
    <s v="AROEIRA MEIO AMBIENTE LTDA"/>
    <s v="NFSE.001873"/>
    <s v="AROEIRA MEIO AMBIENTE LTDA"/>
    <n v="-10000"/>
    <n v="10000"/>
    <x v="14"/>
    <m/>
    <n v="43"/>
    <s v="sim"/>
    <s v="2.13.02.14 - DEPAVE"/>
    <s v="Incorporação - Desp Legais, Tributos, Emolumentos"/>
    <s v="Incorporação"/>
  </r>
  <r>
    <s v="Jardins"/>
    <x v="89"/>
    <s v="Itaú"/>
    <x v="3"/>
    <s v="sim"/>
    <s v="2.09.01.01 - (-) Retenção de IR - Terceiros"/>
    <d v="2024-04-19T00:00:00"/>
    <s v="CP"/>
    <s v="Retenção impostos"/>
    <s v="IR 1708 / AROEIRA MEIO AMBIENTE LTDA"/>
    <s v="NFSE.001873"/>
    <s v="AROEIRA MEIO AMBIENTE LTDA"/>
    <n v="150"/>
    <n v="150"/>
    <x v="14"/>
    <m/>
    <n v="43"/>
    <s v="sim"/>
    <s v="2.09.01.01 - (-) Retenção de IR - Terceiros"/>
    <s v="Incorporação - Desp Legais, Tributos, Emolumentos"/>
    <s v="Incorporação"/>
  </r>
  <r>
    <s v="Jardins"/>
    <x v="89"/>
    <s v="Itaú"/>
    <x v="3"/>
    <s v="sim"/>
    <s v="2.09.01.04 - (-) Retenção de PIS/Cofins/CSLL - Terceiros"/>
    <d v="2024-04-19T00:00:00"/>
    <s v="CP"/>
    <s v="Retenção impostos"/>
    <s v="CSRF / AROEIRA MEIO AMBIENTE LTDA"/>
    <s v="NFSE.001873"/>
    <s v="AROEIRA MEIO AMBIENTE LTDA"/>
    <n v="465"/>
    <n v="465"/>
    <x v="14"/>
    <m/>
    <n v="43"/>
    <s v="sim"/>
    <s v="2.09.01.04 - (-) Retenção de PIS/Cofins/CSLL - Terceiros"/>
    <s v="Incorporação - Desp Legais, Tributos, Emolumentos"/>
    <s v="Incorporação"/>
  </r>
  <r>
    <s v="Jardins"/>
    <x v="89"/>
    <s v="Itaú"/>
    <x v="3"/>
    <s v="sim"/>
    <s v="2.13.02.04 - CETESB"/>
    <d v="2024-04-19T00:00:00"/>
    <s v="CP"/>
    <s v="Pagamento"/>
    <s v="CAMPO SAO BENTO GESTAO DE PROJETOS AMBIENTAIS EIRELI"/>
    <s v="NFSE.000441"/>
    <s v="CAMPO SAO BENTO GESTAO DE PROJETOS AMBIENTAIS EIRELI"/>
    <n v="-40000"/>
    <n v="40000"/>
    <x v="14"/>
    <m/>
    <m/>
    <s v="não"/>
    <s v="2.13.02.04 - CETESB"/>
    <s v="Incorporação - Projetos"/>
    <s v="Incorporação"/>
  </r>
  <r>
    <s v="Jardins"/>
    <x v="89"/>
    <s v="Itaú"/>
    <x v="3"/>
    <s v="sim"/>
    <s v="2.14.01.10 - Produção de material Comunicação Visual Terreno/PD"/>
    <d v="2024-04-19T00:00:00"/>
    <s v="CP"/>
    <s v="Adiantamento"/>
    <s v="FRANQUE DELMO ELOIA 02360154435"/>
    <s v="ADT.000029"/>
    <s v="FRANQUE DELMO ELOIA 02360154435"/>
    <n v="-900"/>
    <n v="900"/>
    <x v="14"/>
    <m/>
    <n v="78"/>
    <s v="sim"/>
    <s v="2.14.01.10 - Produção de material Comunicação Visual Terreno/PD"/>
    <s v="Marketing - Promoção e Propaganda"/>
    <s v="Marketing"/>
  </r>
  <r>
    <s v="Jardins"/>
    <x v="89"/>
    <s v="Itaú"/>
    <x v="3"/>
    <s v="sim"/>
    <s v="2.13.01.07 - Arquitetura"/>
    <d v="2024-04-19T00:00:00"/>
    <s v="CP"/>
    <s v="Pagamento"/>
    <s v="JBA / JONAS BIRGER ARQUITETURA S/S"/>
    <s v="NFSE.002224"/>
    <s v="JBA / JONAS BIRGER ARQUITETURA S/S"/>
    <n v="-70000"/>
    <n v="70000"/>
    <x v="14"/>
    <m/>
    <n v="44"/>
    <s v="sim"/>
    <s v="2.13.01.07 - Arquitetura"/>
    <s v="Incorporação - Projetos"/>
    <s v="Incorporação"/>
  </r>
  <r>
    <s v="Jardins"/>
    <x v="89"/>
    <s v="Itaú"/>
    <x v="3"/>
    <s v="sim"/>
    <s v="2.09.01.01 - (-) Retenção de IR - Terceiros"/>
    <d v="2024-04-19T00:00:00"/>
    <s v="CP"/>
    <s v="Retenção impostos"/>
    <s v="IR 1708 / JBA / JONAS BIRGER ARQUITETURA S/S"/>
    <s v="NFSE.002224"/>
    <s v="JBA / JONAS BIRGER ARQUITETURA S/S"/>
    <n v="1050"/>
    <n v="1050"/>
    <x v="14"/>
    <m/>
    <n v="44"/>
    <s v="sim"/>
    <s v="2.09.01.01 - (-) Retenção de IR - Terceiros"/>
    <s v="Incorporação - Projetos"/>
    <s v="Incorporação"/>
  </r>
  <r>
    <s v="Jardins"/>
    <x v="89"/>
    <s v="Itaú"/>
    <x v="3"/>
    <s v="sim"/>
    <s v="2.09.01.04 - (-) Retenção de PIS/Cofins/CSLL - Terceiros"/>
    <d v="2024-04-19T00:00:00"/>
    <s v="CP"/>
    <s v="Retenção impostos"/>
    <s v="CSRF / JBA / JONAS BIRGER ARQUITETURA S/S"/>
    <s v="NFSE.002224"/>
    <s v="JBA / JONAS BIRGER ARQUITETURA S/S"/>
    <n v="3255"/>
    <n v="3255"/>
    <x v="14"/>
    <m/>
    <n v="44"/>
    <s v="sim"/>
    <s v="2.09.01.04 - (-) Retenção de PIS/Cofins/CSLL - Terceiros"/>
    <s v="Incorporação - Projetos"/>
    <s v="Incorporação"/>
  </r>
  <r>
    <s v="Jardins"/>
    <x v="89"/>
    <s v="Itaú"/>
    <x v="3"/>
    <s v="sim"/>
    <s v="2.13.02.14 - DEPAVE"/>
    <d v="2024-04-19T00:00:00"/>
    <s v="CP"/>
    <s v="Pagamento"/>
    <s v="PREFEITURA DA CIDADE DE SÃO PAULO - DAMSP"/>
    <s v="FAT.93052024000134"/>
    <s v="PREFEITURA DA CIDADE DE SÃO PAULO - DAMSP"/>
    <n v="-547"/>
    <n v="547"/>
    <x v="14"/>
    <m/>
    <n v="46"/>
    <s v="sim"/>
    <s v="2.13.02.14 - DEPAVE"/>
    <s v="Incorporação - Desp Legais, Tributos, Emolumentos"/>
    <s v="Incorporação"/>
  </r>
  <r>
    <s v="Jardins"/>
    <x v="89"/>
    <s v="Itaú"/>
    <x v="3"/>
    <s v="sim"/>
    <s v="2.09.02.01 - Recolhimento de IRRF - Terceiros"/>
    <d v="2024-04-19T00:00:00"/>
    <s v="CP"/>
    <s v="Pagamento"/>
    <s v="Secretaria de Fazenda Federal"/>
    <s v="DARF.000316"/>
    <s v="Secretaria de Fazenda Federal"/>
    <n v="-175.5"/>
    <n v="175.5"/>
    <x v="14"/>
    <m/>
    <n v="4"/>
    <s v="sim"/>
    <s v="2.09.02.01 - Recolhimento de IRRF - Terceiros"/>
    <s v="Tributos"/>
    <s v="Tributos"/>
  </r>
  <r>
    <s v="Jardins"/>
    <x v="89"/>
    <s v="Itaú"/>
    <x v="3"/>
    <s v="sim"/>
    <s v="2.09.02.04 - Recolhimento de PIS/Cofins/CSLL - Terceiros"/>
    <d v="2024-04-19T00:00:00"/>
    <s v="CP"/>
    <s v="Pagamento"/>
    <s v="Secretaria de Fazenda Federal"/>
    <s v="DARF.000316"/>
    <s v="Secretaria de Fazenda Federal"/>
    <n v="-544.04999999999995"/>
    <n v="544.04999999999995"/>
    <x v="14"/>
    <m/>
    <n v="5"/>
    <s v="sim"/>
    <s v="2.09.02.04 - Recolhimento de PIS/Cofins/CSLL - Terceiros"/>
    <s v="Tributos"/>
    <s v="Tributos"/>
  </r>
  <r>
    <s v="Jardins"/>
    <x v="89"/>
    <s v="Itaú"/>
    <x v="3"/>
    <s v="sim"/>
    <s v="2.09.02.04 - Recolhimento de PIS/Cofins/CSLL - Terceiros"/>
    <d v="2024-04-19T00:00:00"/>
    <s v="CP"/>
    <s v="Pagamento"/>
    <s v="Secretaria de Fazenda Federal"/>
    <s v="DARF.002138"/>
    <s v="Secretaria de Fazenda Federal"/>
    <n v="-130.19999999999999"/>
    <n v="130.19999999999999"/>
    <x v="14"/>
    <m/>
    <n v="3"/>
    <s v="sim"/>
    <s v="2.09.02.04 - Recolhimento de PIS/Cofins/CSLL - Terceiros"/>
    <s v="Tributos"/>
    <s v="Tributos"/>
  </r>
  <r>
    <s v="Jardins"/>
    <x v="89"/>
    <s v="Itaú"/>
    <x v="3"/>
    <s v="sim"/>
    <s v="2.09.02.01 - Recolhimento de IRRF - Terceiros"/>
    <d v="2024-04-19T00:00:00"/>
    <s v="CP"/>
    <s v="Pagamento"/>
    <s v="Secretaria de Fazenda Federal"/>
    <s v="DARF.002138"/>
    <s v="Secretaria de Fazenda Federal"/>
    <n v="-42"/>
    <n v="42"/>
    <x v="14"/>
    <m/>
    <n v="2"/>
    <s v="sim"/>
    <s v="2.09.02.01 - Recolhimento de IRRF - Terceiros"/>
    <s v="Tributos"/>
    <s v="Tributos"/>
  </r>
  <r>
    <s v="Jardins"/>
    <x v="89"/>
    <s v="Itaú"/>
    <x v="3"/>
    <s v="não"/>
    <s v="2.09.02.01 - Recolhimento de IRRF - Terceiros"/>
    <d v="2024-04-19T00:00:00"/>
    <s v="CP"/>
    <s v="Pagamento"/>
    <s v="Secretaria de Fazenda Federal"/>
    <s v="DARF.002138"/>
    <s v="Secretaria de Fazenda Federal"/>
    <n v="-0.01"/>
    <n v="0.01"/>
    <x v="14"/>
    <m/>
    <m/>
    <s v="não"/>
    <s v="2.09.02.01 - Recolhimento de IRRF - Terceiros"/>
    <s v="Tributos"/>
    <s v="Tributos"/>
  </r>
  <r>
    <s v="Jardins"/>
    <x v="89"/>
    <s v="Itaú"/>
    <x v="3"/>
    <s v="sim"/>
    <s v="2.13.02.01 - Assessoria PMSP"/>
    <d v="2024-04-19T00:00:00"/>
    <s v="CP"/>
    <s v="Pagamento"/>
    <s v="SERGIO LUIZ FERNANDES FILHO"/>
    <s v="NFSE.002915"/>
    <s v="SERGIO LUIZ FERNANDES FILHO"/>
    <n v="-2000"/>
    <n v="2000"/>
    <x v="14"/>
    <m/>
    <n v="45"/>
    <s v="sim"/>
    <s v="2.13.02.01 - Assessoria PMSP"/>
    <s v="Incorporação - Desp Legais, Tributos, Emolumentos"/>
    <s v="Incorporação"/>
  </r>
  <r>
    <s v="Jardins"/>
    <x v="89"/>
    <s v="Itaú"/>
    <x v="3"/>
    <s v="sim"/>
    <s v="2.09.01.01 - (-) Retenção de IR - Terceiros"/>
    <d v="2024-04-19T00:00:00"/>
    <s v="CP"/>
    <s v="Retenção impostos"/>
    <s v="IR 1708 / SERGIO LUIZ FERNANDES FILHO"/>
    <s v="NFSE.002915"/>
    <s v="SERGIO LUIZ FERNANDES FILHO"/>
    <n v="30"/>
    <n v="30"/>
    <x v="14"/>
    <m/>
    <n v="45"/>
    <s v="sim"/>
    <s v="2.09.01.01 - (-) Retenção de IR - Terceiros"/>
    <s v="Incorporação - Desp Legais, Tributos, Emolumentos"/>
    <s v="Incorporação"/>
  </r>
  <r>
    <s v="Jardins"/>
    <x v="89"/>
    <s v="Itaú"/>
    <x v="3"/>
    <s v="sim"/>
    <s v="2.09.01.04 - (-) Retenção de PIS/Cofins/CSLL - Terceiros"/>
    <d v="2024-04-19T00:00:00"/>
    <s v="CP"/>
    <s v="Retenção impostos"/>
    <s v="CSRF / SERGIO LUIZ FERNANDES FILHO"/>
    <s v="NFSE.002915"/>
    <s v="SERGIO LUIZ FERNANDES FILHO"/>
    <n v="93"/>
    <n v="93"/>
    <x v="14"/>
    <m/>
    <n v="45"/>
    <s v="sim"/>
    <s v="2.09.01.04 - (-) Retenção de PIS/Cofins/CSLL - Terceiros"/>
    <s v="Incorporação - Desp Legais, Tributos, Emolumentos"/>
    <s v="Incorporação"/>
  </r>
  <r>
    <s v="Jardins"/>
    <x v="89"/>
    <s v="Itaú Centralizadora"/>
    <x v="2"/>
    <s v="não"/>
    <s v="-"/>
    <d v="2024-04-19T00:00:00"/>
    <m/>
    <s v="Extrato Bancário"/>
    <s v="SISPAG TRANSF TITULARID"/>
    <m/>
    <s v="SISPAG TRANSF TITULARID"/>
    <n v="-3985.33"/>
    <n v="3985.33"/>
    <x v="14"/>
    <m/>
    <m/>
    <m/>
    <s v="-"/>
    <s v="Débito a identificar"/>
    <s v="Débito a identificar"/>
  </r>
  <r>
    <s v="Jardins"/>
    <x v="89"/>
    <s v="Itaú Centralizadora"/>
    <x v="2"/>
    <s v="não"/>
    <s v="-"/>
    <d v="2024-04-19T00:00:00"/>
    <m/>
    <s v="Extrato Bancário"/>
    <s v="TAR C/C SISPAG"/>
    <m/>
    <s v="TAR C/C SISPAG"/>
    <n v="-0.9"/>
    <n v="0.9"/>
    <x v="14"/>
    <m/>
    <m/>
    <m/>
    <s v="-"/>
    <s v="Tarifas / Taxas"/>
    <s v="Desp Financeiras"/>
  </r>
  <r>
    <s v="Jardins"/>
    <x v="89"/>
    <s v="Itaú Centralizadora"/>
    <x v="2"/>
    <s v="não"/>
    <s v="-"/>
    <d v="2024-04-19T00:00:00"/>
    <m/>
    <s v="Extrato Bancário"/>
    <s v="RES APLIC AUT MAIS"/>
    <m/>
    <s v="RES APLIC AUT MAIS"/>
    <n v="3986.06"/>
    <n v="3986.06"/>
    <x v="14"/>
    <m/>
    <m/>
    <m/>
    <s v="-"/>
    <s v="Aplicação / Resgate"/>
    <s v="Aplicação / Resgate"/>
  </r>
  <r>
    <s v="Jardins"/>
    <x v="89"/>
    <s v="Itaú Centralizadora"/>
    <x v="2"/>
    <s v="não"/>
    <s v="-"/>
    <d v="2024-04-19T00:00:00"/>
    <m/>
    <s v="Extrato Bancário"/>
    <s v="REND PAGO APLIC AUT MAIS"/>
    <m/>
    <s v="REND PAGO APLIC AUT MAIS"/>
    <n v="0.17"/>
    <n v="0.17"/>
    <x v="14"/>
    <m/>
    <m/>
    <m/>
    <s v="-"/>
    <s v="Rendimento Aplicações"/>
    <s v="Outras Receitas"/>
  </r>
  <r>
    <s v="Jardins"/>
    <x v="90"/>
    <s v="Itaú"/>
    <x v="3"/>
    <s v="sim"/>
    <s v="2.02.05.02 - (-) Devolução de Adiantamento aos Fornecedores"/>
    <d v="2024-04-22T00:00:00"/>
    <s v="BC"/>
    <s v="Estorno de adiantamento"/>
    <s v="CAMPO SAO BENTO"/>
    <s v="DEV.2204"/>
    <s v="CAMPO SAO BENTO"/>
    <n v="40000"/>
    <n v="40000"/>
    <x v="14"/>
    <m/>
    <m/>
    <s v="não"/>
    <s v="2.02.05.02 - (-) Devolução de Adiantamento aos Fornecedores"/>
    <s v="Incorporação - Projetos"/>
    <s v="Incorporação"/>
  </r>
  <r>
    <s v="Jardins"/>
    <x v="90"/>
    <s v="Itaú Centralizadora"/>
    <x v="2"/>
    <s v="não"/>
    <s v="-"/>
    <d v="2024-04-22T00:00:00"/>
    <m/>
    <s v="Extrato Bancário"/>
    <s v="SISPAG  PAG TIT BANCO 23"/>
    <m/>
    <s v="SISPAG  PAG TIT BANCO 23"/>
    <n v="-18000"/>
    <n v="18000"/>
    <x v="14"/>
    <m/>
    <m/>
    <m/>
    <s v="-"/>
    <s v="Débito a identificar"/>
    <s v="Débito a identificar"/>
  </r>
  <r>
    <s v="Jardins"/>
    <x v="90"/>
    <s v="Itaú Centralizadora"/>
    <x v="2"/>
    <s v="não"/>
    <s v="-"/>
    <d v="2024-04-22T00:00:00"/>
    <m/>
    <s v="Extrato Bancário"/>
    <s v="RES APLIC AUT MAIS"/>
    <m/>
    <s v="RES APLIC AUT MAIS"/>
    <n v="17999.060000000001"/>
    <n v="17999.060000000001"/>
    <x v="14"/>
    <m/>
    <m/>
    <m/>
    <s v="-"/>
    <s v="Aplicação / Resgate"/>
    <s v="Aplicação / Resgate"/>
  </r>
  <r>
    <s v="Jardins"/>
    <x v="90"/>
    <s v="Itaú Centralizadora"/>
    <x v="2"/>
    <s v="não"/>
    <s v="-"/>
    <d v="2024-04-22T00:00:00"/>
    <m/>
    <s v="Extrato Bancário"/>
    <s v="REND PAGO APLIC AUT MAIS"/>
    <m/>
    <s v="REND PAGO APLIC AUT MAIS"/>
    <n v="0.94"/>
    <n v="0.94"/>
    <x v="14"/>
    <m/>
    <m/>
    <m/>
    <s v="-"/>
    <s v="Rendimento Aplicações"/>
    <s v="Outras Receitas"/>
  </r>
  <r>
    <s v="Jardins"/>
    <x v="91"/>
    <s v="Bradesco"/>
    <x v="1"/>
    <s v="não"/>
    <s v="2.20.01.07 - Tarifas Bancarias"/>
    <d v="2024-04-25T00:00:00"/>
    <s v="BC"/>
    <s v="Pagamento"/>
    <s v="CONTA DE LUZ INTERNET --ENEL DISTRIBUICAO/SP"/>
    <n v="5971186"/>
    <s v="CONTA DE LUZ INTERNET --ENEL DISTRIBUICAO/SP"/>
    <n v="-26.66"/>
    <n v="26.66"/>
    <x v="14"/>
    <m/>
    <m/>
    <s v="não"/>
    <s v="2.20.01.07 - Tarifas Bancarias"/>
    <s v="Tarifas / Taxas"/>
    <s v="Desp Financeiras"/>
  </r>
  <r>
    <s v="Jardins"/>
    <x v="92"/>
    <s v="Itaú"/>
    <x v="3"/>
    <s v="sim"/>
    <s v="1.03.01.01 - Receita de Aplicações Financeiras"/>
    <d v="2024-04-26T00:00:00"/>
    <s v="BC"/>
    <s v="Rendimento de aplicação"/>
    <s v=""/>
    <s v="REAP.2604"/>
    <s v=""/>
    <n v="46.36"/>
    <n v="46.36"/>
    <x v="14"/>
    <m/>
    <m/>
    <s v="não"/>
    <s v="1.03.01.01 - Receita de Aplicações Financeiras"/>
    <s v="Rendimento Aplicações"/>
    <s v="Outras Receitas"/>
  </r>
  <r>
    <s v="Jardins"/>
    <x v="92"/>
    <s v="Itaú"/>
    <x v="3"/>
    <s v="sim"/>
    <s v="2.13.01.04 - Laudo de Vizinhança"/>
    <d v="2024-04-26T00:00:00"/>
    <s v="CP"/>
    <s v="Pagamento"/>
    <s v="CERTENGE LAUDOS AVALIACOES E PERICIAS LTDA"/>
    <s v="NFSE.002182"/>
    <s v="CERTENGE LAUDOS AVALIACOES E PERICIAS LTDA"/>
    <n v="-2100"/>
    <n v="2100"/>
    <x v="14"/>
    <m/>
    <n v="51"/>
    <s v="sim"/>
    <s v="2.13.01.04 - Laudo de Vizinhança"/>
    <s v="Incorporação - Projetos"/>
    <s v="Incorporação"/>
  </r>
  <r>
    <s v="Jardins"/>
    <x v="92"/>
    <s v="Itaú"/>
    <x v="3"/>
    <s v="sim"/>
    <s v="2.09.01.01 - (-) Retenção de IR - Terceiros"/>
    <d v="2024-04-26T00:00:00"/>
    <s v="CP"/>
    <s v="Retenção impostos"/>
    <s v="IR 1708 / CERTENGE LAUDOS AVALIACOES E PERICIAS LTDA"/>
    <s v="NFSE.002182"/>
    <s v="CERTENGE LAUDOS AVALIACOES E PERICIAS LTDA"/>
    <n v="31.5"/>
    <n v="31.5"/>
    <x v="14"/>
    <m/>
    <n v="51"/>
    <s v="sim"/>
    <s v="2.09.01.01 - (-) Retenção de IR - Terceiros"/>
    <s v="Incorporação - Projetos"/>
    <s v="Incorporação"/>
  </r>
  <r>
    <s v="Jardins"/>
    <x v="92"/>
    <s v="Itaú"/>
    <x v="3"/>
    <s v="sim"/>
    <s v="2.09.01.04 - (-) Retenção de PIS/Cofins/CSLL - Terceiros"/>
    <d v="2024-04-26T00:00:00"/>
    <s v="CP"/>
    <s v="Retenção impostos"/>
    <s v="CSRF / CERTENGE LAUDOS AVALIACOES E PERICIAS LTDA"/>
    <s v="NFSE.002182"/>
    <s v="CERTENGE LAUDOS AVALIACOES E PERICIAS LTDA"/>
    <n v="97.65"/>
    <n v="97.65"/>
    <x v="14"/>
    <m/>
    <n v="51"/>
    <s v="sim"/>
    <s v="2.09.01.04 - (-) Retenção de PIS/Cofins/CSLL - Terceiros"/>
    <s v="Incorporação - Projetos"/>
    <s v="Incorporação"/>
  </r>
  <r>
    <s v="Jardins"/>
    <x v="92"/>
    <s v="Itaú"/>
    <x v="3"/>
    <s v="sim"/>
    <s v="2.20.01.01 - Juros s/Emprpréstimos"/>
    <d v="2024-04-26T00:00:00"/>
    <s v="CP"/>
    <s v="Pagamento"/>
    <s v="COMPANHIA PROVINCIA DE SECURITIZACAO"/>
    <s v="REC.042024"/>
    <s v="COMPANHIA PROVINCIA DE SECURITIZACAO"/>
    <n v="-515410.49"/>
    <n v="515410.49"/>
    <x v="14"/>
    <m/>
    <n v="50"/>
    <s v="sim"/>
    <s v="2.20.01.01 - Juros s/Emprpréstimos"/>
    <s v="Débito - Província"/>
    <s v="Débito - Província"/>
  </r>
  <r>
    <s v="Jardins"/>
    <x v="92"/>
    <s v="Itaú"/>
    <x v="3"/>
    <s v="sim"/>
    <s v="2.04.04.05 - Licenças de Softwares"/>
    <d v="2024-04-26T00:00:00"/>
    <s v="CP"/>
    <s v="Pagamento"/>
    <s v="HOSTGATOR BRASIL LTDA"/>
    <s v="FAT.727600001"/>
    <s v="HOSTGATOR BRASIL LTDA"/>
    <n v="-715.32"/>
    <n v="715.32"/>
    <x v="14"/>
    <m/>
    <n v="48"/>
    <s v="sim"/>
    <s v="2.04.04.05 - Licenças de Softwares"/>
    <s v="Desp Adm - Outras"/>
    <s v="Desp Adm"/>
  </r>
  <r>
    <s v="Jardins"/>
    <x v="92"/>
    <s v="Holding"/>
    <x v="0"/>
    <s v="sim"/>
    <s v="2.04.03.07 - Despesas com Cartórios e Legalizações"/>
    <d v="2024-04-26T00:00:00"/>
    <s v="CP"/>
    <s v="Pagamento"/>
    <s v="MAURICIA ALBUQUERQUE MACEDO ME"/>
    <s v="NFSE.00399"/>
    <s v="MAURICIA ALBUQUERQUE MACEDO ME"/>
    <n v="-2000"/>
    <n v="2000"/>
    <x v="14"/>
    <m/>
    <m/>
    <s v="não"/>
    <s v="2.04.03.07 - Despesas com Cartórios e Legalizações"/>
    <s v="Incorporação - Desp Legais, Tributos, Emolumentos"/>
    <s v="Incorporação"/>
  </r>
  <r>
    <s v="Jardins"/>
    <x v="92"/>
    <s v="Holding"/>
    <x v="0"/>
    <s v="sim"/>
    <s v="2.09.01.01 - (-) Retenção de IR - Terceiros"/>
    <d v="2024-04-26T00:00:00"/>
    <s v="CP"/>
    <s v="Retenção impostos"/>
    <s v="IR 1708 / MAURICIA ALBUQUERQUE MACEDO ME"/>
    <s v="NFSE.00399"/>
    <s v="MAURICIA ALBUQUERQUE MACEDO ME"/>
    <n v="30"/>
    <n v="30"/>
    <x v="14"/>
    <m/>
    <m/>
    <s v="não"/>
    <s v="2.09.01.01 - (-) Retenção de IR - Terceiros"/>
    <s v="Incorporação - Desp Legais, Tributos, Emolumentos"/>
    <s v="Incorporação"/>
  </r>
  <r>
    <s v="Jardins"/>
    <x v="92"/>
    <s v="Holding"/>
    <x v="0"/>
    <s v="sim"/>
    <s v="2.09.01.04 - (-) Retenção de PIS/Cofins/CSLL - Terceiros"/>
    <d v="2024-04-26T00:00:00"/>
    <s v="CP"/>
    <s v="Retenção impostos"/>
    <s v="CSRF / MAURICIA ALBUQUERQUE MACEDO ME"/>
    <s v="NFSE.00399"/>
    <s v="MAURICIA ALBUQUERQUE MACEDO ME"/>
    <n v="93"/>
    <n v="93"/>
    <x v="14"/>
    <m/>
    <m/>
    <s v="não"/>
    <s v="2.09.01.04 - (-) Retenção de PIS/Cofins/CSLL - Terceiros"/>
    <s v="Incorporação - Desp Legais, Tributos, Emolumentos"/>
    <s v="Incorporação"/>
  </r>
  <r>
    <s v="Jardins"/>
    <x v="92"/>
    <s v="Itaú"/>
    <x v="3"/>
    <s v="sim"/>
    <s v="2.04.04.05 - Licenças de Softwares"/>
    <d v="2024-04-26T00:00:00"/>
    <s v="CP"/>
    <s v="Pagamento"/>
    <s v="NIC.BR - NUCLEO DE INFORMACAO E COORDENACAO DO PONTO BR"/>
    <s v="FAT.41721426"/>
    <s v="NIC.BR - NUCLEO DE INFORMACAO E COORDENACAO DO PONTO BR"/>
    <n v="-456"/>
    <n v="456"/>
    <x v="14"/>
    <m/>
    <n v="49"/>
    <s v="sim"/>
    <s v="2.04.04.05 - Licenças de Softwares"/>
    <s v="Desp Adm - Outras"/>
    <s v="Desp Adm"/>
  </r>
  <r>
    <s v="Jardins"/>
    <x v="92"/>
    <s v="Itaú"/>
    <x v="3"/>
    <s v="sim"/>
    <s v="2.16.01.01 - Contabilidade"/>
    <d v="2024-04-26T00:00:00"/>
    <s v="CP"/>
    <s v="Pagamento"/>
    <s v="NOVA CROP - SUPORTE ADMINISTRATIVO LTDA"/>
    <s v="NFSE.007049"/>
    <s v="NOVA CROP - SUPORTE ADMINISTRATIVO LTDA"/>
    <n v="-400"/>
    <n v="400"/>
    <x v="14"/>
    <m/>
    <n v="47"/>
    <s v="sim"/>
    <s v="2.16.01.01 - Contabilidade"/>
    <s v="Desp Adm - Assessorias"/>
    <s v="Desp Adm"/>
  </r>
  <r>
    <s v="Jardins"/>
    <x v="92"/>
    <s v="Itaú Centralizadora"/>
    <x v="2"/>
    <s v="não"/>
    <s v="-"/>
    <d v="2024-04-26T00:00:00"/>
    <m/>
    <s v="Extrato Bancário"/>
    <s v="SISPAG  NETCORP CONSOLAC"/>
    <m/>
    <s v="SISPAG  NETCORP CONSOLAC"/>
    <n v="515410.49"/>
    <n v="515410.49"/>
    <x v="14"/>
    <m/>
    <m/>
    <m/>
    <s v="-"/>
    <s v="Crédito - Netcorp"/>
    <s v="Crédito - Netcorp"/>
  </r>
  <r>
    <s v="Jardins"/>
    <x v="92"/>
    <s v="Itaú Centralizadora"/>
    <x v="2"/>
    <s v="não"/>
    <s v="-"/>
    <d v="2024-04-26T00:00:00"/>
    <m/>
    <s v="Extrato Bancário"/>
    <s v="APL APLIC AUT MAIS"/>
    <m/>
    <s v="APL APLIC AUT MAIS"/>
    <n v="-515410.49"/>
    <n v="515410.49"/>
    <x v="14"/>
    <m/>
    <m/>
    <m/>
    <s v="-"/>
    <s v="Aplicação / Resgate"/>
    <s v="Aplicação / Resgate"/>
  </r>
  <r>
    <s v="Jardins"/>
    <x v="93"/>
    <s v="Itaú Centralizadora"/>
    <x v="2"/>
    <s v="não"/>
    <s v="-"/>
    <d v="2024-04-29T00:00:00"/>
    <m/>
    <s v="Extrato Bancário"/>
    <s v="CERT RECEBIVEIS IMOBIL"/>
    <m/>
    <s v="CERT RECEBIVEIS IMOBIL"/>
    <n v="-515410.49"/>
    <n v="515410.49"/>
    <x v="14"/>
    <m/>
    <m/>
    <m/>
    <s v="-"/>
    <s v="CRI - Juros"/>
    <s v="CRI - Juros"/>
  </r>
  <r>
    <s v="Jardins"/>
    <x v="93"/>
    <s v="Itaú Centralizadora"/>
    <x v="2"/>
    <s v="não"/>
    <s v="-"/>
    <d v="2024-04-29T00:00:00"/>
    <m/>
    <s v="Extrato Bancário"/>
    <s v="FT  CERTIF RECEB IMOB"/>
    <m/>
    <s v="FT  CERTIF RECEB IMOB"/>
    <n v="1.32"/>
    <n v="1.32"/>
    <x v="14"/>
    <m/>
    <m/>
    <m/>
    <s v="-"/>
    <s v="CRI - Juros"/>
    <s v="CRI - Juros"/>
  </r>
  <r>
    <s v="Jardins"/>
    <x v="93"/>
    <s v="Itaú Centralizadora"/>
    <x v="2"/>
    <s v="não"/>
    <s v="-"/>
    <d v="2024-04-29T00:00:00"/>
    <m/>
    <s v="Extrato Bancário"/>
    <s v="RES APLIC AUT MAIS"/>
    <m/>
    <s v="RES APLIC AUT MAIS"/>
    <n v="515367.45"/>
    <n v="515367.45"/>
    <x v="14"/>
    <m/>
    <m/>
    <m/>
    <s v="-"/>
    <s v="Aplicação / Resgate"/>
    <s v="Aplicação / Resgate"/>
  </r>
  <r>
    <s v="Jardins"/>
    <x v="93"/>
    <s v="Itaú Centralizadora"/>
    <x v="2"/>
    <s v="não"/>
    <s v="-"/>
    <d v="2024-04-29T00:00:00"/>
    <m/>
    <s v="Extrato Bancário"/>
    <s v="REND PAGO APLIC AUT MAIS"/>
    <m/>
    <s v="REND PAGO APLIC AUT MAIS"/>
    <n v="41.72"/>
    <n v="41.72"/>
    <x v="14"/>
    <m/>
    <m/>
    <m/>
    <s v="-"/>
    <s v="Rendimento Aplicações"/>
    <s v="Outras Receitas"/>
  </r>
  <r>
    <s v="Jardins"/>
    <x v="94"/>
    <s v="Itaú"/>
    <x v="3"/>
    <s v="não"/>
    <s v="1.03.01.01 - Receita de Aplicações Financeiras"/>
    <d v="2024-05-02T00:00:00"/>
    <s v="BC"/>
    <s v="Rendimento de aplicação"/>
    <s v=""/>
    <s v="ajuste"/>
    <s v=""/>
    <n v="0.02"/>
    <n v="0.02"/>
    <x v="15"/>
    <m/>
    <m/>
    <s v="não"/>
    <s v="1.03.01.01 - Receita de Aplicações Financeiras"/>
    <s v="Rendimento Aplicações"/>
    <s v="Outras Receitas"/>
  </r>
  <r>
    <s v="Jardins"/>
    <x v="94"/>
    <s v="Itaú"/>
    <x v="3"/>
    <s v="não"/>
    <s v="2.20.01.07 - Tarifas Bancarias"/>
    <d v="2024-05-02T00:00:00"/>
    <s v="CX"/>
    <s v="Pag. tarifa conta"/>
    <s v="TAR C/C SISPAG"/>
    <s v="ajuste"/>
    <s v="TAR C/C SISPAG"/>
    <n v="-18.899999999999999"/>
    <n v="18.899999999999999"/>
    <x v="15"/>
    <m/>
    <m/>
    <s v="não"/>
    <s v="2.20.01.07 - Tarifas Bancarias"/>
    <s v="Tarifas / Taxas"/>
    <s v="Desp Financeiras"/>
  </r>
  <r>
    <s v="Jardins"/>
    <x v="95"/>
    <s v="Itaú"/>
    <x v="3"/>
    <s v="sim"/>
    <s v="1.03.01.01 - Receita de Aplicações Financeiras"/>
    <d v="2024-05-03T00:00:00"/>
    <s v="BC"/>
    <s v="Rendimento de aplicação"/>
    <s v=""/>
    <s v="REAP.030524"/>
    <s v=""/>
    <n v="136.81"/>
    <n v="136.81"/>
    <x v="15"/>
    <m/>
    <m/>
    <s v="não"/>
    <s v="1.03.01.01 - Receita de Aplicações Financeiras"/>
    <s v="Rendimento Aplicações"/>
    <s v="Outras Receitas"/>
  </r>
  <r>
    <s v="Jardins"/>
    <x v="95"/>
    <s v="Itaú"/>
    <x v="3"/>
    <s v="sim"/>
    <s v="2.20.01.07 - Tarifas Bancarias"/>
    <d v="2024-05-03T00:00:00"/>
    <s v="BC"/>
    <s v="Pag. tarifa conta"/>
    <s v=""/>
    <s v="TAR.0305"/>
    <s v=""/>
    <n v="-73"/>
    <n v="73"/>
    <x v="15"/>
    <m/>
    <m/>
    <s v="não"/>
    <s v="2.20.01.07 - Tarifas Bancarias"/>
    <s v="Tarifas / Taxas"/>
    <s v="Desp Financeiras"/>
  </r>
  <r>
    <s v="Jardins"/>
    <x v="95"/>
    <s v="Itaú"/>
    <x v="3"/>
    <s v="sim"/>
    <s v="2.20.01.07 - Tarifas Bancarias"/>
    <d v="2024-05-03T00:00:00"/>
    <s v="BC"/>
    <s v="Pag. tarifa conta"/>
    <s v=""/>
    <s v="TAR.0305"/>
    <s v=""/>
    <n v="-6.5"/>
    <n v="6.5"/>
    <x v="15"/>
    <m/>
    <m/>
    <s v="não"/>
    <s v="2.20.01.07 - Tarifas Bancarias"/>
    <s v="Tarifas / Taxas"/>
    <s v="Desp Financeiras"/>
  </r>
  <r>
    <s v="N/A"/>
    <x v="95"/>
    <s v="N/A"/>
    <x v="4"/>
    <s v="sim"/>
    <s v="2.04.03.02 - Material de Copa e Limpeza"/>
    <d v="2024-05-03T00:00:00"/>
    <s v="CP"/>
    <s v="Pagamento"/>
    <s v="AMARILDO CRESCENCIO DA SILVA"/>
    <s v="CF.020409"/>
    <s v="AMARILDO CRESCENCIO DA SILVA"/>
    <n v="-249.5"/>
    <n v="249.5"/>
    <x v="15"/>
    <m/>
    <n v="57"/>
    <s v="sim"/>
    <s v="2.04.03.02 - Material de Copa e Limpeza"/>
    <s v="Desp Adm - Outras"/>
    <s v="Desp Adm"/>
  </r>
  <r>
    <s v="Jardins"/>
    <x v="95"/>
    <s v="Itaú"/>
    <x v="3"/>
    <s v="sim"/>
    <s v="2.14.01.10 - Produção de material Comunicação Visual Terreno/PD"/>
    <d v="2024-05-03T00:00:00"/>
    <s v="CP"/>
    <s v="Pagamento"/>
    <s v="FRANQUE DELMO ELOIA 02360154435"/>
    <s v="NFSE.000029"/>
    <s v="FRANQUE DELMO ELOIA 02360154435"/>
    <n v="-1800"/>
    <n v="1800"/>
    <x v="15"/>
    <m/>
    <n v="52"/>
    <s v="sim"/>
    <s v="2.14.01.10 - Produção de material Comunicação Visual Terreno/PD"/>
    <s v="Marketing - Promoção e Propaganda"/>
    <s v="Marketing"/>
  </r>
  <r>
    <s v="N/A"/>
    <x v="95"/>
    <s v="N/A"/>
    <x v="4"/>
    <s v="sim"/>
    <s v="2.18.01.02 - Gastos Jurídicos Diversos"/>
    <d v="2024-05-03T00:00:00"/>
    <s v="CP"/>
    <s v="Pagamento"/>
    <s v="M.C SILVA SOCIEDADE INDIVIDUAL DE ADVOCACIA."/>
    <s v="NFSE.000461"/>
    <s v="M.C SILVA SOCIEDADE INDIVIDUAL DE ADVOCACIA."/>
    <n v="-20000"/>
    <n v="20000"/>
    <x v="15"/>
    <m/>
    <n v="58"/>
    <s v="sim"/>
    <s v="2.18.01.02 - Gastos Jurídicos Diversos"/>
    <s v="Desp Adm - Assessorias"/>
    <s v="Desp Adm"/>
  </r>
  <r>
    <s v="Jardins"/>
    <x v="95"/>
    <s v="Itaú"/>
    <x v="3"/>
    <s v="sim"/>
    <s v="2.14.01.01 - Imagens de Vends"/>
    <d v="2024-05-03T00:00:00"/>
    <s v="CP"/>
    <s v="Pagamento"/>
    <s v="NEORAMA FILMES LTDA."/>
    <s v="NFSE.0000251"/>
    <s v="NEORAMA FILMES LTDA."/>
    <n v="-78000"/>
    <n v="78000"/>
    <x v="15"/>
    <m/>
    <n v="76"/>
    <s v="sim"/>
    <s v="2.14.01.01 - Imagens de Vends"/>
    <s v="Marketing - Promoção e Propaganda"/>
    <s v="Marketing"/>
  </r>
  <r>
    <s v="N/A"/>
    <x v="95"/>
    <s v="N/A"/>
    <x v="4"/>
    <s v="sim"/>
    <s v="2.13.01.12 - Estrutura"/>
    <d v="2024-05-03T00:00:00"/>
    <s v="CP"/>
    <s v="Pagamento"/>
    <s v="NG ENGENHARIA S/C LTDA"/>
    <s v="NFSE.000323"/>
    <s v="NG ENGENHARIA S/C LTDA"/>
    <n v="-11700"/>
    <n v="11700"/>
    <x v="15"/>
    <m/>
    <n v="53"/>
    <s v="sim"/>
    <s v="2.13.01.12 - Estrutura"/>
    <s v="Incorporação - Projetos"/>
    <s v="Incorporação"/>
  </r>
  <r>
    <s v="N/A"/>
    <x v="95"/>
    <s v="N/A"/>
    <x v="4"/>
    <s v="sim"/>
    <s v="2.09.01.01 - (-) Retenção de IR - Terceiros"/>
    <d v="2024-05-03T00:00:00"/>
    <s v="CP"/>
    <s v="Retenção impostos"/>
    <s v="IR 1708 / NG ENGENHARIA S/C LTDA"/>
    <s v="NFSE.000323"/>
    <s v="NG ENGENHARIA S/C LTDA"/>
    <n v="175.5"/>
    <n v="175.5"/>
    <x v="15"/>
    <m/>
    <n v="53"/>
    <s v="sim"/>
    <s v="2.09.01.01 - (-) Retenção de IR - Terceiros"/>
    <s v="Incorporação - Projetos"/>
    <s v="Incorporação"/>
  </r>
  <r>
    <s v="N/A"/>
    <x v="95"/>
    <s v="N/A"/>
    <x v="4"/>
    <s v="sim"/>
    <s v="2.09.01.04 - (-) Retenção de PIS/Cofins/CSLL - Terceiros"/>
    <d v="2024-05-03T00:00:00"/>
    <s v="CP"/>
    <s v="Retenção impostos"/>
    <s v="CSRF / NG ENGENHARIA S/C LTDA"/>
    <s v="NFSE.000323"/>
    <s v="NG ENGENHARIA S/C LTDA"/>
    <n v="544.04999999999995"/>
    <n v="544.04999999999995"/>
    <x v="15"/>
    <m/>
    <n v="53"/>
    <s v="sim"/>
    <s v="2.09.01.04 - (-) Retenção de PIS/Cofins/CSLL - Terceiros"/>
    <s v="Incorporação - Projetos"/>
    <s v="Incorporação"/>
  </r>
  <r>
    <s v="N/A"/>
    <x v="95"/>
    <s v="N/A"/>
    <x v="4"/>
    <s v="sim"/>
    <s v="2.14.01.05 - Meeting"/>
    <d v="2024-05-03T00:00:00"/>
    <s v="CP"/>
    <s v="Pagamento"/>
    <s v="PERSEU COFFEE HOUSE LTDA"/>
    <s v="NF.000294"/>
    <s v="PERSEU COFFEE HOUSE LTDA"/>
    <n v="-11212.5"/>
    <n v="11212.5"/>
    <x v="15"/>
    <m/>
    <n v="54"/>
    <s v="sim"/>
    <s v="2.14.01.05 - Meeting"/>
    <s v="Marketing - Stand Manutenção"/>
    <s v="Marketing"/>
  </r>
  <r>
    <s v="Jardins"/>
    <x v="95"/>
    <s v="Itaú"/>
    <x v="3"/>
    <s v="sim"/>
    <s v="2.14.01.03 - Agência/Coordenação Offline"/>
    <d v="2024-05-03T00:00:00"/>
    <s v="CP"/>
    <s v="Pagamento"/>
    <s v="PLANET APP DESENVOLVIMENTO E SERVICOS S/S LTDA."/>
    <s v="NFSE.000205"/>
    <s v="PLANET APP DESENVOLVIMENTO E SERVICOS S/S LTDA."/>
    <n v="-10000"/>
    <n v="10000"/>
    <x v="15"/>
    <m/>
    <n v="56"/>
    <s v="sim"/>
    <s v="2.14.01.03 - Agência/Coordenação Offline"/>
    <s v="Marketing - Promoção e Propaganda"/>
    <s v="Marketing"/>
  </r>
  <r>
    <s v="N/A"/>
    <x v="95"/>
    <s v="N/A"/>
    <x v="4"/>
    <s v="sim"/>
    <s v="2.13.01.28 - Levantamento Arbóreo"/>
    <d v="2024-05-03T00:00:00"/>
    <s v="CP"/>
    <s v="Pagamento"/>
    <s v="RELEVO TOPOGRAFIA LTDA"/>
    <s v="NFSE.004473"/>
    <s v="RELEVO TOPOGRAFIA LTDA"/>
    <n v="-1000"/>
    <n v="1000"/>
    <x v="15"/>
    <m/>
    <n v="55"/>
    <s v="sim"/>
    <s v="2.13.01.28 - Levantamento Arbóreo"/>
    <s v="Incorporação - Projetos"/>
    <s v="Incorporação"/>
  </r>
  <r>
    <s v="N/A"/>
    <x v="95"/>
    <s v="N/A"/>
    <x v="4"/>
    <s v="sim"/>
    <s v="2.09.01.01 - (-) Retenção de IR - Terceiros"/>
    <d v="2024-05-03T00:00:00"/>
    <s v="CP"/>
    <s v="Retenção impostos"/>
    <s v="IR 1708 / RELEVO TOPOGRAFIA LTDA"/>
    <s v="NFSE.004473"/>
    <s v="RELEVO TOPOGRAFIA LTDA"/>
    <n v="15"/>
    <n v="15"/>
    <x v="15"/>
    <m/>
    <n v="55"/>
    <s v="sim"/>
    <s v="2.09.01.01 - (-) Retenção de IR - Terceiros"/>
    <s v="Incorporação - Projetos"/>
    <s v="Incorporação"/>
  </r>
  <r>
    <s v="N/A"/>
    <x v="95"/>
    <s v="N/A"/>
    <x v="4"/>
    <s v="sim"/>
    <s v="2.09.01.04 - (-) Retenção de PIS/Cofins/CSLL - Terceiros"/>
    <d v="2024-05-03T00:00:00"/>
    <s v="CP"/>
    <s v="Retenção impostos"/>
    <s v="CSRF / RELEVO TOPOGRAFIA LTDA"/>
    <s v="NFSE.004473"/>
    <s v="RELEVO TOPOGRAFIA LTDA"/>
    <n v="46.5"/>
    <n v="46.5"/>
    <x v="15"/>
    <m/>
    <n v="55"/>
    <s v="sim"/>
    <s v="2.09.01.04 - (-) Retenção de PIS/Cofins/CSLL - Terceiros"/>
    <s v="Incorporação - Projetos"/>
    <s v="Incorporação"/>
  </r>
  <r>
    <s v="Jardins"/>
    <x v="95"/>
    <s v="Itaú"/>
    <x v="3"/>
    <m/>
    <s v="-"/>
    <d v="2024-05-03T00:00:00"/>
    <s v="CP"/>
    <s v="Extrato Bancário"/>
    <s v="SISPAG FORNECEDORES"/>
    <s v="SISPAG FORNECEDORES"/>
    <s v="SISPAG FORNECEDORES"/>
    <n v="-43380.95"/>
    <n v="43380.95"/>
    <x v="15"/>
    <m/>
    <m/>
    <m/>
    <s v="-"/>
    <s v="Débito a identificar"/>
    <s v="Débito a identificar"/>
  </r>
  <r>
    <s v="Jardins"/>
    <x v="95"/>
    <s v="Itaú Centralizadora"/>
    <x v="2"/>
    <s v="não"/>
    <s v="-"/>
    <d v="2024-05-03T00:00:00"/>
    <m/>
    <s v="Extrato Bancário"/>
    <s v="TAR MANUT CONTA 04/24"/>
    <m/>
    <s v="TAR MANUT CONTA 04/24"/>
    <n v="-73"/>
    <n v="73"/>
    <x v="15"/>
    <m/>
    <m/>
    <m/>
    <s v="-"/>
    <s v="Tarifas / Taxas"/>
    <s v="Desp Financeiras"/>
  </r>
  <r>
    <s v="Jardins"/>
    <x v="95"/>
    <s v="Itaú Centralizadora"/>
    <x v="2"/>
    <s v="não"/>
    <s v="-"/>
    <d v="2024-05-03T00:00:00"/>
    <m/>
    <s v="Extrato Bancário"/>
    <s v="TAR PIX PGTO TRANSF"/>
    <m/>
    <s v="TAR PIX PGTO TRANSF"/>
    <n v="-0.5"/>
    <n v="0.5"/>
    <x v="15"/>
    <m/>
    <m/>
    <m/>
    <s v="-"/>
    <s v="Tarifas / Taxas"/>
    <s v="Desp Financeiras"/>
  </r>
  <r>
    <s v="Jardins"/>
    <x v="96"/>
    <s v="Itaú"/>
    <x v="3"/>
    <s v="não"/>
    <s v="1.03.01.01 - Receita de Aplicações Financeiras"/>
    <d v="2024-05-06T00:00:00"/>
    <s v="BC"/>
    <s v="Rendimento de aplicação"/>
    <s v=""/>
    <s v="ajuste"/>
    <s v=""/>
    <n v="0.67"/>
    <n v="0.67"/>
    <x v="15"/>
    <m/>
    <m/>
    <s v="não"/>
    <s v="1.03.01.01 - Receita de Aplicações Financeiras"/>
    <s v="Rendimento Aplicações"/>
    <s v="Outras Receitas"/>
  </r>
  <r>
    <s v="Jardins"/>
    <x v="96"/>
    <s v="Itaú"/>
    <x v="3"/>
    <s v="sim"/>
    <s v="2.14.02.04 - Operação / Manutenção"/>
    <d v="2024-05-06T00:00:00"/>
    <s v="CP"/>
    <s v="Pagamento"/>
    <s v="CADEIRAS BRASIL TROPICAL LTDA"/>
    <s v="FAT.0605"/>
    <s v="CADEIRAS BRASIL TROPICAL LTDA"/>
    <n v="-622"/>
    <n v="622"/>
    <x v="15"/>
    <m/>
    <n v="59"/>
    <s v="sim"/>
    <s v="2.14.02.04 - Operação / Manutenção"/>
    <s v="Marketing - Stand Manutenção"/>
    <s v="Marketing"/>
  </r>
  <r>
    <s v="Jardins"/>
    <x v="97"/>
    <s v="Bradesco"/>
    <x v="1"/>
    <s v="não"/>
    <s v="2.20.01.07 - Tarifas Bancarias"/>
    <d v="2024-05-09T00:00:00"/>
    <s v="BC"/>
    <s v="Pagamento"/>
    <s v="TARIFA MANUTENCAO C/C TAR.MANUT.C/C"/>
    <s v="TAR.08042024"/>
    <s v="TARIFA MANUTENCAO C/C TAR.MANUT.C/C"/>
    <n v="-74.95"/>
    <n v="74.95"/>
    <x v="15"/>
    <m/>
    <m/>
    <s v="não"/>
    <s v="2.20.01.07 - Tarifas Bancarias"/>
    <s v="Tarifas / Taxas"/>
    <s v="Desp Financeiras"/>
  </r>
  <r>
    <s v="Jardins"/>
    <x v="98"/>
    <s v="Itaú"/>
    <x v="3"/>
    <s v="não"/>
    <s v="1.03.01.01 - Receita de Aplicações Financeiras"/>
    <d v="2024-05-10T00:00:00"/>
    <s v="BC"/>
    <s v="Rendimento de aplicação"/>
    <s v=""/>
    <s v="ajuste"/>
    <s v=""/>
    <n v="15.11"/>
    <n v="15.11"/>
    <x v="15"/>
    <m/>
    <m/>
    <s v="não"/>
    <s v="1.03.01.01 - Receita de Aplicações Financeiras"/>
    <s v="Rendimento Aplicações"/>
    <s v="Outras Receitas"/>
  </r>
  <r>
    <s v="N/A"/>
    <x v="98"/>
    <s v="N/A"/>
    <x v="4"/>
    <s v="sim"/>
    <s v="2.04.03.02 - Material de Copa e Limpeza"/>
    <d v="2024-05-10T00:00:00"/>
    <s v="CP"/>
    <s v="Pagamento"/>
    <s v="AMARILDO CRESCENCIO DA SILVA"/>
    <s v="CF.688658"/>
    <s v="AMARILDO CRESCENCIO DA SILVA"/>
    <n v="-749.5"/>
    <n v="749.5"/>
    <x v="15"/>
    <m/>
    <n v="62"/>
    <s v="sim"/>
    <s v="2.04.03.02 - Material de Copa e Limpeza"/>
    <s v="Desp Adm - Outras"/>
    <s v="Desp Adm"/>
  </r>
  <r>
    <s v="Jardins"/>
    <x v="98"/>
    <s v="Itaú"/>
    <x v="3"/>
    <s v="sim"/>
    <s v="2.14.01.08 - Produção de material Gráfico e Digital"/>
    <d v="2024-05-10T00:00:00"/>
    <s v="CP"/>
    <s v="Pagamento"/>
    <s v="ESPINOSA CRIACAO E COMUNICACAO EIRELI"/>
    <s v="NFSE.011143"/>
    <s v="ESPINOSA CRIACAO E COMUNICACAO EIRELI"/>
    <n v="-117"/>
    <n v="117"/>
    <x v="15"/>
    <m/>
    <n v="63"/>
    <s v="sim"/>
    <s v="2.14.01.08 - Produção de material Gráfico e Digital"/>
    <s v="Marketing - Promoção e Propaganda"/>
    <s v="Marketing"/>
  </r>
  <r>
    <s v="N/A"/>
    <x v="98"/>
    <s v="N/A"/>
    <x v="4"/>
    <s v="sim"/>
    <s v="2.11.01.05 - Corretagem"/>
    <d v="2024-05-10T00:00:00"/>
    <s v="CP"/>
    <s v="Pagamento"/>
    <s v="LASTRO SERVICOS E NEGOCIOS IMOBILIARIOS LTDA"/>
    <s v="NFSE.000178"/>
    <s v="LASTRO SERVICOS E NEGOCIOS IMOBILIARIOS LTDA"/>
    <n v="-10655.3"/>
    <n v="10655.3"/>
    <x v="15"/>
    <m/>
    <n v="64"/>
    <s v="sim"/>
    <s v="2.11.01.05 - Corretagem"/>
    <s v="Terreno - Corretagem"/>
    <s v="Terreno"/>
  </r>
  <r>
    <s v="N/A"/>
    <x v="98"/>
    <s v="N/A"/>
    <x v="4"/>
    <s v="sim"/>
    <s v="2.09.01.01 - (-) Retenção de IR - Terceiros"/>
    <d v="2024-05-10T00:00:00"/>
    <s v="CP"/>
    <s v="Retenção impostos"/>
    <s v="IR 1708 / LASTRO SERVICOS E NEGOCIOS IMOBILIARIOS LTDA"/>
    <s v="NFSE.000178"/>
    <s v="LASTRO SERVICOS E NEGOCIOS IMOBILIARIOS LTDA"/>
    <n v="159.83000000000001"/>
    <n v="159.83000000000001"/>
    <x v="15"/>
    <m/>
    <n v="64"/>
    <s v="sim"/>
    <s v="2.09.01.01 - (-) Retenção de IR - Terceiros"/>
    <s v="Terreno - Corretagem"/>
    <s v="Terreno"/>
  </r>
  <r>
    <s v="N/A"/>
    <x v="98"/>
    <s v="N/A"/>
    <x v="4"/>
    <s v="sim"/>
    <s v="2.09.01.04 - (-) Retenção de PIS/Cofins/CSLL - Terceiros"/>
    <d v="2024-05-10T00:00:00"/>
    <s v="CP"/>
    <s v="Retenção impostos"/>
    <s v="CSRF / LASTRO SERVICOS E NEGOCIOS IMOBILIARIOS LTDA"/>
    <s v="NFSE.000178"/>
    <s v="LASTRO SERVICOS E NEGOCIOS IMOBILIARIOS LTDA"/>
    <n v="495.47"/>
    <n v="495.47"/>
    <x v="15"/>
    <m/>
    <n v="64"/>
    <s v="sim"/>
    <s v="2.09.01.04 - (-) Retenção de PIS/Cofins/CSLL - Terceiros"/>
    <s v="Terreno - Corretagem"/>
    <s v="Terreno"/>
  </r>
  <r>
    <s v="Jardins"/>
    <x v="98"/>
    <s v="Itaú"/>
    <x v="3"/>
    <s v="sim"/>
    <s v="2.14.02.04 - Operação / Manutenção"/>
    <d v="2024-05-10T00:00:00"/>
    <s v="CP"/>
    <s v="Pagamento"/>
    <s v="MERCADOPAGO.COM REPRESENTACOES LTDA."/>
    <s v="FAT.018670925"/>
    <s v="MERCADOPAGO.COM REPRESENTACOES LTDA."/>
    <n v="-987"/>
    <n v="987"/>
    <x v="15"/>
    <m/>
    <n v="60"/>
    <s v="sim"/>
    <s v="2.14.02.04 - Operação / Manutenção"/>
    <s v="Marketing - Stand Manutenção"/>
    <s v="Marketing"/>
  </r>
  <r>
    <s v="Jardins"/>
    <x v="98"/>
    <s v="Itaú"/>
    <x v="3"/>
    <s v="sim"/>
    <s v="2.14.02.04 - Operação / Manutenção"/>
    <d v="2024-05-10T00:00:00"/>
    <s v="CP"/>
    <s v="Pagamento"/>
    <s v="MERCADOPAGO.COM REPRESENTACOES LTDA."/>
    <s v="FAT.049289516"/>
    <s v="MERCADOPAGO.COM REPRESENTACOES LTDA."/>
    <n v="-151.80000000000001"/>
    <n v="151.80000000000001"/>
    <x v="15"/>
    <m/>
    <n v="61"/>
    <s v="sim"/>
    <s v="2.14.02.04 - Operação / Manutenção"/>
    <s v="Marketing - Stand Manutenção"/>
    <s v="Marketing"/>
  </r>
  <r>
    <s v="Jardins"/>
    <x v="98"/>
    <s v="Itaú"/>
    <x v="3"/>
    <m/>
    <s v="-"/>
    <d v="2024-05-10T00:00:00"/>
    <s v="CP"/>
    <s v="Extrato Bancário"/>
    <s v="SISPAG FORNECEDORES"/>
    <s v="SISPAG FORNECEDORES"/>
    <s v="SISPAG FORNECEDORES"/>
    <n v="-10749.5"/>
    <n v="10749.5"/>
    <x v="15"/>
    <m/>
    <m/>
    <m/>
    <s v="-"/>
    <s v="Débito a identificar"/>
    <s v="Débito a identificar"/>
  </r>
  <r>
    <s v="Jardins"/>
    <x v="99"/>
    <s v="Itaú"/>
    <x v="3"/>
    <s v="não"/>
    <s v="1.03.01.01 - Receita de Aplicações Financeiras"/>
    <d v="2024-05-13T00:00:00"/>
    <s v="BC"/>
    <s v="Rendimento de aplicação"/>
    <s v=""/>
    <s v="ajuste"/>
    <s v=""/>
    <n v="23.97"/>
    <n v="23.97"/>
    <x v="15"/>
    <m/>
    <m/>
    <s v="não"/>
    <s v="1.03.01.01 - Receita de Aplicações Financeiras"/>
    <s v="Rendimento Aplicações"/>
    <s v="Outras Receitas"/>
  </r>
  <r>
    <s v="Jardins"/>
    <x v="99"/>
    <s v="Itaú"/>
    <x v="3"/>
    <s v="sim"/>
    <s v="2.12.02.06 - EXTRA DEMOLICAO"/>
    <d v="2024-05-13T00:00:00"/>
    <s v="CP"/>
    <s v="Pagamento"/>
    <s v="JOANA DARC SANTOS MEIRELES"/>
    <s v="REC.130524"/>
    <s v="JOANA DARC SANTOS MEIRELES"/>
    <n v="-1500"/>
    <n v="1500"/>
    <x v="15"/>
    <m/>
    <n v="96"/>
    <s v="sim"/>
    <s v="2.12.02.06 - EXTRA DEMOLICAO"/>
    <s v="Terreno - Despesas"/>
    <s v="Terreno"/>
  </r>
  <r>
    <s v="Jardins"/>
    <x v="99"/>
    <s v="Itaú"/>
    <x v="3"/>
    <s v="sim"/>
    <s v="2.12.02.06 - EXTRA DEMOLICAO"/>
    <d v="2024-05-13T00:00:00"/>
    <s v="CP"/>
    <s v="Pagamento"/>
    <s v="JOANA DARC SANTOS MEIRELES"/>
    <s v="REC.130524"/>
    <s v="JOANA DARC SANTOS MEIRELES"/>
    <n v="-800"/>
    <n v="800"/>
    <x v="15"/>
    <m/>
    <n v="6"/>
    <s v="sim"/>
    <s v="2.12.02.06 - EXTRA DEMOLICAO"/>
    <s v="Terreno - Despesas"/>
    <s v="Terreno"/>
  </r>
  <r>
    <s v="Jardins"/>
    <x v="99"/>
    <s v="Itaú"/>
    <x v="3"/>
    <s v="sim"/>
    <s v="2.14.02.04 - Operação / Manutenção"/>
    <d v="2024-05-13T00:00:00"/>
    <s v="CP"/>
    <s v="Pagamento"/>
    <s v="M G MARMORES LTDA"/>
    <s v="NFSE.000005"/>
    <s v="M G MARMORES LTDA"/>
    <n v="-16074.5"/>
    <n v="16074.5"/>
    <x v="15"/>
    <m/>
    <n v="77"/>
    <s v="sim"/>
    <s v="2.14.02.04 - Operação / Manutenção"/>
    <s v="Marketing - Stand Manutenção"/>
    <s v="Marketing"/>
  </r>
  <r>
    <s v="Jardins"/>
    <x v="100"/>
    <s v="Itaú"/>
    <x v="3"/>
    <s v="não"/>
    <s v="1.03.01.01 - Receita de Aplicações Financeiras"/>
    <d v="2024-05-14T00:00:00"/>
    <s v="BC"/>
    <s v="Rendimento de aplicação"/>
    <s v=""/>
    <s v="ajuste"/>
    <s v=""/>
    <n v="44.74"/>
    <n v="44.74"/>
    <x v="15"/>
    <m/>
    <m/>
    <s v="não"/>
    <s v="1.03.01.01 - Receita de Aplicações Financeiras"/>
    <s v="Rendimento Aplicações"/>
    <s v="Outras Receitas"/>
  </r>
  <r>
    <s v="Jardins"/>
    <x v="100"/>
    <s v="Itaú"/>
    <x v="3"/>
    <s v="sim"/>
    <s v="2.14.02.04 - Operação / Manutenção"/>
    <d v="2024-05-14T00:00:00"/>
    <s v="CP"/>
    <s v="Pagamento"/>
    <s v="ROBSON LIRA MARTINS"/>
    <s v="REC.140524"/>
    <s v="ROBSON LIRA MARTINS"/>
    <n v="-33150"/>
    <n v="33150"/>
    <x v="15"/>
    <m/>
    <n v="65"/>
    <s v="sim"/>
    <s v="2.14.02.04 - Operação / Manutenção"/>
    <s v="Marketing - Stand Manutenção"/>
    <s v="Marketing"/>
  </r>
  <r>
    <s v="Jardins"/>
    <x v="101"/>
    <s v="Itaú"/>
    <x v="3"/>
    <s v="não"/>
    <s v="1.03.01.01 - Receita de Aplicações Financeiras"/>
    <d v="2024-05-15T00:00:00"/>
    <s v="BC"/>
    <s v="Rendimento de aplicação"/>
    <s v=""/>
    <s v="ajuste"/>
    <s v=""/>
    <n v="1.1200000000000001"/>
    <n v="1.1200000000000001"/>
    <x v="15"/>
    <m/>
    <m/>
    <s v="não"/>
    <s v="1.03.01.01 - Receita de Aplicações Financeiras"/>
    <s v="Rendimento Aplicações"/>
    <s v="Outras Receitas"/>
  </r>
  <r>
    <s v="Jardins"/>
    <x v="101"/>
    <s v="Itaú"/>
    <x v="3"/>
    <s v="sim"/>
    <s v="2.16.01.03 - Despesas Diversas"/>
    <d v="2024-05-15T00:00:00"/>
    <s v="CP"/>
    <s v="Pagamento"/>
    <s v="ASSIMPI- ASSOCIACAO N DOS S S DA MICRO E PEQUENA INDUSTRIA"/>
    <s v="REC.240590084830822"/>
    <s v="ASSIMPI- ASSOCIACAO N DOS S S DA MICRO E PEQUENA INDUSTRIA"/>
    <n v="-251.76"/>
    <n v="251.76"/>
    <x v="15"/>
    <m/>
    <n v="67"/>
    <s v="sim"/>
    <s v="2.16.01.03 - Despesas Diversas"/>
    <s v="Desp Adm - Outras"/>
    <s v="Desp Adm"/>
  </r>
  <r>
    <s v="Jardins"/>
    <x v="101"/>
    <s v="Itaú"/>
    <x v="3"/>
    <s v="sim"/>
    <s v="2.16.01.03 - Despesas Diversas"/>
    <d v="2024-05-15T00:00:00"/>
    <s v="CP"/>
    <s v="Pagamento"/>
    <s v="ASSIMPI- ASSOCIACAO N DOS S S DA MICRO E PEQUENA INDUSTRIA"/>
    <s v="REC.240590084835178"/>
    <s v="ASSIMPI- ASSOCIACAO N DOS S S DA MICRO E PEQUENA INDUSTRIA"/>
    <n v="-251.76"/>
    <n v="251.76"/>
    <x v="15"/>
    <m/>
    <n v="68"/>
    <s v="sim"/>
    <s v="2.16.01.03 - Despesas Diversas"/>
    <s v="Desp Adm - Outras"/>
    <s v="Desp Adm"/>
  </r>
  <r>
    <s v="Jardins"/>
    <x v="101"/>
    <s v="Itaú"/>
    <x v="3"/>
    <s v="sim"/>
    <s v="2.13.02.07 - Taxas Municipalidades"/>
    <d v="2024-05-15T00:00:00"/>
    <s v="CP"/>
    <s v="Pagamento"/>
    <s v="PREFEITURA DA CIDADE DE SÃO PAULO - DAMSP"/>
    <s v="DAM.2024004610"/>
    <s v="PREFEITURA DA CIDADE DE SÃO PAULO - DAMSP"/>
    <n v="-300.3"/>
    <n v="300.3"/>
    <x v="15"/>
    <m/>
    <n v="66"/>
    <s v="sim"/>
    <s v="2.13.02.07 - Taxas Municipalidades"/>
    <s v="Incorporação - Desp Legais, Tributos, Emolumentos"/>
    <s v="Incorporação"/>
  </r>
  <r>
    <s v="Jardins"/>
    <x v="102"/>
    <s v="Itaú"/>
    <x v="3"/>
    <s v="não"/>
    <s v="1.03.01.01 - Receita de Aplicações Financeiras"/>
    <d v="2024-05-16T00:00:00"/>
    <s v="BC"/>
    <s v="Rendimento de aplicação"/>
    <s v=""/>
    <s v="ajuste"/>
    <s v=""/>
    <n v="253.22"/>
    <n v="253.22"/>
    <x v="15"/>
    <m/>
    <m/>
    <s v="não"/>
    <s v="1.03.01.01 - Receita de Aplicações Financeiras"/>
    <s v="Rendimento Aplicações"/>
    <s v="Outras Receitas"/>
  </r>
  <r>
    <s v="Jardins"/>
    <x v="102"/>
    <s v="Itaú"/>
    <x v="3"/>
    <s v="sim"/>
    <s v="2.11.01.07 - Cartório &amp; Escritura"/>
    <d v="2024-05-16T00:00:00"/>
    <s v="CP"/>
    <s v="Pagamento"/>
    <s v="13 OFICIAL DE REGISTRO DE IMOVEIS DA CAPITAL"/>
    <s v="FAT.388448"/>
    <s v="13 OFICIAL DE REGISTRO DE IMOVEIS DA CAPITAL"/>
    <n v="-6419.45"/>
    <n v="6419.45"/>
    <x v="15"/>
    <m/>
    <n v="71"/>
    <s v="sim"/>
    <s v="2.11.01.07 - Cartório &amp; Escritura"/>
    <s v="Incorporação - Desp Legais, Tributos, Emolumentos"/>
    <s v="Incorporação"/>
  </r>
  <r>
    <s v="Jardins"/>
    <x v="102"/>
    <s v="Itaú"/>
    <x v="3"/>
    <s v="sim"/>
    <s v="2.11.01.07 - Cartório &amp; Escritura"/>
    <d v="2024-05-16T00:00:00"/>
    <s v="CP"/>
    <s v="Pagamento"/>
    <s v="13 OFICIAL DE REGISTRO DE IMOVEIS DA CAPITAL"/>
    <s v="FAT.388449"/>
    <s v="13 OFICIAL DE REGISTRO DE IMOVEIS DA CAPITAL"/>
    <n v="-22879.03"/>
    <n v="22879.03"/>
    <x v="15"/>
    <m/>
    <n v="72"/>
    <s v="sim"/>
    <s v="2.11.01.07 - Cartório &amp; Escritura"/>
    <s v="Incorporação - Desp Legais, Tributos, Emolumentos"/>
    <s v="Incorporação"/>
  </r>
  <r>
    <s v="Jardins"/>
    <x v="102"/>
    <s v="Itaú"/>
    <x v="3"/>
    <s v="sim"/>
    <s v="2.11.01.07 - Cartório &amp; Escritura"/>
    <d v="2024-05-16T00:00:00"/>
    <s v="CP"/>
    <s v="Pagamento"/>
    <s v="13 OFICIAL DE REGISTRO DE IMOVEIS DA CAPITAL"/>
    <s v="FAT.388450"/>
    <s v="13 OFICIAL DE REGISTRO DE IMOVEIS DA CAPITAL"/>
    <n v="-11706.86"/>
    <n v="11706.86"/>
    <x v="15"/>
    <m/>
    <n v="70"/>
    <s v="sim"/>
    <s v="2.11.01.07 - Cartório &amp; Escritura"/>
    <s v="Incorporação - Desp Legais, Tributos, Emolumentos"/>
    <s v="Incorporação"/>
  </r>
  <r>
    <s v="Jardins"/>
    <x v="102"/>
    <s v="Itaú"/>
    <x v="3"/>
    <s v="sim"/>
    <s v="2.11.01.07 - Cartório &amp; Escritura"/>
    <d v="2024-05-16T00:00:00"/>
    <s v="CP"/>
    <s v="Pagamento"/>
    <s v="13 OFICIAL DE REGISTRO DE IMOVEIS DA CAPITAL"/>
    <s v="FAT.388452"/>
    <s v="13 OFICIAL DE REGISTRO DE IMOVEIS DA CAPITAL"/>
    <n v="-10383.23"/>
    <n v="10383.23"/>
    <x v="15"/>
    <m/>
    <n v="69"/>
    <s v="sim"/>
    <s v="2.11.01.07 - Cartório &amp; Escritura"/>
    <s v="Incorporação - Desp Legais, Tributos, Emolumentos"/>
    <s v="Incorporação"/>
  </r>
  <r>
    <s v="Jardins"/>
    <x v="102"/>
    <s v="Itaú"/>
    <x v="3"/>
    <s v="sim"/>
    <s v="2.11.01.07 - Cartório &amp; Escritura"/>
    <d v="2024-05-16T00:00:00"/>
    <s v="CP"/>
    <s v="Pagamento"/>
    <s v="13 OFICIAL DE REGISTRO DE IMOVEIS DA CAPITAL"/>
    <s v="FAT.388453"/>
    <s v="13 OFICIAL DE REGISTRO DE IMOVEIS DA CAPITAL"/>
    <n v="-12551.22"/>
    <n v="12551.22"/>
    <x v="15"/>
    <m/>
    <n v="73"/>
    <s v="sim"/>
    <s v="2.11.01.07 - Cartório &amp; Escritura"/>
    <s v="Incorporação - Desp Legais, Tributos, Emolumentos"/>
    <s v="Incorporação"/>
  </r>
  <r>
    <s v="Jardins"/>
    <x v="102"/>
    <s v="Itaú"/>
    <x v="3"/>
    <s v="sim"/>
    <s v="2.11.01.07 - Cartório &amp; Escritura"/>
    <d v="2024-05-16T00:00:00"/>
    <s v="CP"/>
    <s v="Pagamento"/>
    <s v="13 OFICIAL DE REGISTRO DE IMOVEIS DA CAPITAL"/>
    <s v="FAT.388454"/>
    <s v="13 OFICIAL DE REGISTRO DE IMOVEIS DA CAPITAL"/>
    <n v="-10383.23"/>
    <n v="10383.23"/>
    <x v="15"/>
    <m/>
    <n v="74"/>
    <s v="sim"/>
    <s v="2.11.01.07 - Cartório &amp; Escritura"/>
    <s v="Incorporação - Desp Legais, Tributos, Emolumentos"/>
    <s v="Incorporação"/>
  </r>
  <r>
    <s v="Jardins"/>
    <x v="102"/>
    <s v="Itaú"/>
    <x v="3"/>
    <s v="não"/>
    <s v="2.11.01.05 - Corretagem"/>
    <d v="2024-05-16T00:00:00"/>
    <s v="CP"/>
    <s v="Pagamento"/>
    <s v="NORSK EMPREENDIMENTOS E PARTIC"/>
    <s v="ajuste"/>
    <s v="NORSK EMPREENDIMENTOS E PARTIC"/>
    <n v="-100000"/>
    <n v="100000"/>
    <x v="15"/>
    <m/>
    <m/>
    <s v="não"/>
    <s v="2.11.01.05 - Corretagem"/>
    <s v="Terreno - Corretagem"/>
    <s v="Terreno"/>
  </r>
  <r>
    <s v="Jardins"/>
    <x v="102"/>
    <s v="Itaú"/>
    <x v="3"/>
    <s v="não"/>
    <s v="-"/>
    <d v="2024-05-16T00:00:00"/>
    <m/>
    <m/>
    <s v="SISPAG TRIBUTOS"/>
    <s v="ajuste"/>
    <s v="SISPAG TRIBUTOS"/>
    <n v="-1405"/>
    <n v="1405"/>
    <x v="15"/>
    <m/>
    <n v="95"/>
    <s v="sim"/>
    <s v="-"/>
    <s v="Incorporação - Desp Legais, Tributos, Emolumentos"/>
    <s v="Incorporação"/>
  </r>
  <r>
    <s v="N/A"/>
    <x v="103"/>
    <s v="N/A"/>
    <x v="4"/>
    <m/>
    <s v="2.11.01.07 - Cartório &amp; Escritura"/>
    <d v="2024-05-17T00:00:00"/>
    <s v="CP"/>
    <s v="Pagamento"/>
    <s v="13 OFICIAL DE REGISTRO DE IMOVEIS DA CAPITAL"/>
    <s v="FAT.388447"/>
    <s v="13 OFICIAL DE REGISTRO DE IMOVEIS DA CAPITAL"/>
    <n v="-4159.16"/>
    <n v="4159.16"/>
    <x v="15"/>
    <m/>
    <m/>
    <m/>
    <s v="2.11.01.07 - Cartório &amp; Escritura"/>
    <s v="Incorporação - Desp Legais, Tributos, Emolumentos"/>
    <s v="Incorporação"/>
  </r>
  <r>
    <s v="N/A"/>
    <x v="103"/>
    <s v="N/A"/>
    <x v="4"/>
    <m/>
    <s v="2.11.01.07 - Cartório &amp; Escritura"/>
    <d v="2024-05-17T00:00:00"/>
    <s v="CP"/>
    <s v="Pagamento"/>
    <s v="13 OFICIAL DE REGISTRO DE IMOVEIS DA CAPITAL"/>
    <s v="FAT.388451"/>
    <s v="13 OFICIAL DE REGISTRO DE IMOVEIS DA CAPITAL"/>
    <n v="-6260.94"/>
    <n v="6260.94"/>
    <x v="15"/>
    <m/>
    <m/>
    <m/>
    <s v="2.11.01.07 - Cartório &amp; Escritura"/>
    <s v="Incorporação - Desp Legais, Tributos, Emolumentos"/>
    <s v="Incorporação"/>
  </r>
  <r>
    <s v="N/A"/>
    <x v="103"/>
    <s v="N/A"/>
    <x v="4"/>
    <m/>
    <s v="2.11.01.07 - Cartório &amp; Escritura"/>
    <d v="2024-05-17T00:00:00"/>
    <s v="CP"/>
    <s v="Pagamento"/>
    <s v="ANGELO MONTALBANO"/>
    <s v="REC.26042024"/>
    <s v="ANGELO MONTALBANO"/>
    <n v="-589.91999999999996"/>
    <n v="589.91999999999996"/>
    <x v="15"/>
    <m/>
    <m/>
    <m/>
    <s v="2.11.01.07 - Cartório &amp; Escritura"/>
    <s v="Incorporação - Desp Legais, Tributos, Emolumentos"/>
    <s v="Incorporação"/>
  </r>
  <r>
    <s v="N/A"/>
    <x v="103"/>
    <s v="N/A"/>
    <x v="4"/>
    <m/>
    <s v="2.13.02.14 - DEPAVE"/>
    <d v="2024-05-17T00:00:00"/>
    <s v="CP"/>
    <s v="Pagamento"/>
    <s v="AROEIRA MEIO AMBIENTE LTDA"/>
    <s v="NFSE.001926"/>
    <s v="AROEIRA MEIO AMBIENTE LTDA"/>
    <n v="-7038.75"/>
    <n v="7038.75"/>
    <x v="15"/>
    <m/>
    <m/>
    <m/>
    <s v="2.13.02.14 - DEPAVE"/>
    <s v="Incorporação - Desp Legais, Tributos, Emolumentos"/>
    <s v="Incorporação"/>
  </r>
  <r>
    <s v="Jardins"/>
    <x v="103"/>
    <s v="Itaú"/>
    <x v="3"/>
    <m/>
    <s v="2.12.02.06 - EXTRA DEMOLICAO"/>
    <d v="2024-05-17T00:00:00"/>
    <s v="CP"/>
    <s v="Pagamento"/>
    <s v="ELYS FLAVIA SILVA RODRIGUES COUTO"/>
    <s v="REC.170524"/>
    <s v="ELYS FLAVIA SILVA RODRIGUES COUTO"/>
    <n v="-450"/>
    <n v="450"/>
    <x v="15"/>
    <m/>
    <m/>
    <m/>
    <s v="2.12.02.06 - EXTRA DEMOLICAO"/>
    <s v="Terreno - Despesas"/>
    <s v="Terreno"/>
  </r>
  <r>
    <s v="N/A"/>
    <x v="103"/>
    <s v="N/A"/>
    <x v="4"/>
    <m/>
    <s v="2.13.01.05 - Sondagem"/>
    <d v="2024-05-17T00:00:00"/>
    <s v="CP"/>
    <s v="Pagamento"/>
    <s v="ENGENHARIA  DE SOLOS FUNDACOES E TERRAPLENAGEM LTDA."/>
    <s v="PCT.194"/>
    <s v="ENGENHARIA  DE SOLOS FUNDACOES E TERRAPLENAGEM LTDA."/>
    <n v="-24671.37"/>
    <n v="24671.37"/>
    <x v="15"/>
    <m/>
    <m/>
    <m/>
    <s v="2.13.01.05 - Sondagem"/>
    <s v="Terreno - Despesas"/>
    <s v="Terreno"/>
  </r>
  <r>
    <s v="N/A"/>
    <x v="103"/>
    <s v="N/A"/>
    <x v="4"/>
    <m/>
    <s v="2.14.02.02 - Construção"/>
    <d v="2024-05-17T00:00:00"/>
    <s v="CP"/>
    <s v="Pagamento"/>
    <s v="HSN CONSTRUTORA E INCORPORADORA LTDA."/>
    <s v="PCT.195"/>
    <s v="HSN CONSTRUTORA E INCORPORADORA LTDA."/>
    <n v="-602.70000000000005"/>
    <n v="602.70000000000005"/>
    <x v="15"/>
    <m/>
    <m/>
    <m/>
    <s v="2.14.02.02 - Construção"/>
    <s v="Terreno - Despesas"/>
    <s v="Terreno"/>
  </r>
  <r>
    <s v="N/A"/>
    <x v="103"/>
    <s v="N/A"/>
    <x v="4"/>
    <m/>
    <s v="2.13.02.07 - Taxas Municipalidades"/>
    <d v="2024-05-17T00:00:00"/>
    <s v="CP"/>
    <s v="Pagamento"/>
    <s v="PREFEITURA DA CIDADE DE SÃO PAULO - DAMSP"/>
    <s v="DAM.659169323665"/>
    <s v="PREFEITURA DA CIDADE DE SÃO PAULO - DAMSP"/>
    <n v="-1405"/>
    <n v="1405"/>
    <x v="15"/>
    <m/>
    <m/>
    <m/>
    <s v="2.13.02.07 - Taxas Municipalidades"/>
    <s v="Incorporação - Desp Legais, Tributos, Emolumentos"/>
    <s v="Incorporação"/>
  </r>
  <r>
    <s v="Jardins"/>
    <x v="103"/>
    <s v="Itaú"/>
    <x v="3"/>
    <m/>
    <s v="1.03.01.01 - Receita de Aplicações Financeiras"/>
    <d v="2024-05-17T00:00:00"/>
    <s v="BC"/>
    <m/>
    <s v="REND PAGO APLIC AUT MAIS"/>
    <m/>
    <s v="REND PAGO APLIC AUT MAIS"/>
    <n v="37.96"/>
    <n v="37.96"/>
    <x v="15"/>
    <m/>
    <m/>
    <m/>
    <s v="1.03.01.01 - Receita de Aplicações Financeiras"/>
    <s v="Rendimento Aplicações"/>
    <s v="Outras Receitas"/>
  </r>
  <r>
    <s v="Jardins"/>
    <x v="103"/>
    <s v="Itaú"/>
    <x v="3"/>
    <m/>
    <s v="-"/>
    <d v="2024-05-17T00:00:00"/>
    <s v="CP"/>
    <s v="Extrato Bancário"/>
    <s v="SISPAG FORNECEDORES"/>
    <m/>
    <s v="SISPAG FORNECEDORES"/>
    <n v="-25087.52"/>
    <n v="25087.52"/>
    <x v="15"/>
    <m/>
    <m/>
    <m/>
    <s v="-"/>
    <s v="Débito a identificar"/>
    <s v="Débito a identificar"/>
  </r>
  <r>
    <s v="N/A"/>
    <x v="103"/>
    <s v="N/A"/>
    <x v="4"/>
    <m/>
    <s v="2.13.01.09 - Ar Condicionado"/>
    <d v="2024-05-17T00:00:00"/>
    <s v="CP"/>
    <s v="Pagamento"/>
    <s v="WILLEM SCHEEPMAKER E ASSOCIADOS LTDA"/>
    <s v="NFSE.007846"/>
    <s v="WILLEM SCHEEPMAKER E ASSOCIADOS LTDA"/>
    <n v="-7038.75"/>
    <n v="7038.75"/>
    <x v="15"/>
    <m/>
    <m/>
    <m/>
    <s v="2.13.01.09 - Ar Condicionado"/>
    <s v="Incorporação - Projetos"/>
    <s v="Incorporação"/>
  </r>
  <r>
    <s v="Jardins"/>
    <x v="104"/>
    <s v="Itaú"/>
    <x v="3"/>
    <m/>
    <s v="2.14.01.18 - Mídia On"/>
    <d v="2024-05-20T00:00:00"/>
    <s v="CP"/>
    <s v="Pagamento"/>
    <s v="GOOGLE INTERNET LTDA"/>
    <s v="FAT.7357928482"/>
    <s v="GOOGLE INTERNET LTDA"/>
    <n v="-2178"/>
    <n v="2178"/>
    <x v="15"/>
    <m/>
    <m/>
    <m/>
    <s v="2.14.01.18 - Mídia On"/>
    <s v="Marketing - Promoção e Propaganda"/>
    <s v="Marketing"/>
  </r>
  <r>
    <s v="Jardins"/>
    <x v="104"/>
    <s v="Itaú"/>
    <x v="3"/>
    <m/>
    <s v="2.14.01.19 - Mídia Off"/>
    <d v="2024-05-20T00:00:00"/>
    <s v="CP"/>
    <s v="Pagamento"/>
    <s v="MANEXT PROMOCOES E EVENTOS COMERCIAIS LTDA"/>
    <s v="NFSE.000034"/>
    <s v="MANEXT PROMOCOES E EVENTOS COMERCIAIS LTDA"/>
    <n v="-18000"/>
    <n v="18000"/>
    <x v="15"/>
    <m/>
    <m/>
    <m/>
    <s v="2.14.01.19 - Mídia Off"/>
    <s v="Marketing - Promoção e Propaganda"/>
    <s v="Marketing"/>
  </r>
  <r>
    <s v="Jardins"/>
    <x v="104"/>
    <s v="Itaú"/>
    <x v="3"/>
    <m/>
    <s v="2.01.01.11 - IPTU Novos Terrenos"/>
    <d v="2024-05-20T00:00:00"/>
    <s v="CP"/>
    <s v="Pagamento"/>
    <s v="PREFEITURA DA CIDADE DE SÃO PAULO - DAMSP"/>
    <s v="DAM.01008300179"/>
    <s v="PREFEITURA DA CIDADE DE SÃO PAULO - DAMSP"/>
    <n v="-40738.35"/>
    <n v="40738.35"/>
    <x v="15"/>
    <m/>
    <m/>
    <m/>
    <s v="2.01.01.11 - IPTU Novos Terrenos"/>
    <s v="Terreno - IPTU"/>
    <s v="Terreno"/>
  </r>
  <r>
    <s v="Jardins"/>
    <x v="104"/>
    <s v="Itaú"/>
    <x v="3"/>
    <m/>
    <s v="1.03.01.01 - Receita de Aplicações Financeiras"/>
    <d v="2024-05-20T00:00:00"/>
    <s v="BC"/>
    <s v="Extrato Bancário"/>
    <s v="REND PAGO APLIC AUT MAIS"/>
    <m/>
    <s v="REND PAGO APLIC AUT MAIS"/>
    <n v="116.54"/>
    <n v="116.54"/>
    <x v="15"/>
    <m/>
    <m/>
    <m/>
    <s v="1.03.01.01 - Receita de Aplicações Financeiras"/>
    <s v="Rendimento Aplicações"/>
    <s v="Outras Receitas"/>
  </r>
  <r>
    <s v="Jardins"/>
    <x v="104"/>
    <s v="Itaú"/>
    <x v="3"/>
    <m/>
    <s v="2.09.02.01 - Recolhimento de IRRF - Terceiros"/>
    <d v="2024-05-20T00:00:00"/>
    <s v="CP"/>
    <s v="Pagamento"/>
    <s v="Secretaria de Fazenda Federal"/>
    <s v="DARF.000175"/>
    <s v="Secretaria de Fazenda Federal"/>
    <n v="-2077.7800000000002"/>
    <n v="2077.7800000000002"/>
    <x v="15"/>
    <m/>
    <m/>
    <m/>
    <s v="2.09.02.01 - Recolhimento de IRRF - Terceiros"/>
    <s v="Tributos"/>
    <s v="Tributos"/>
  </r>
  <r>
    <s v="Jardins"/>
    <x v="104"/>
    <s v="Itaú"/>
    <x v="3"/>
    <m/>
    <s v="2.09.02.04 - Recolhimento de PIS/Cofins/CSLL - Terceiros"/>
    <d v="2024-05-20T00:00:00"/>
    <s v="CP"/>
    <s v="Pagamento"/>
    <s v="Secretaria de Fazenda Federal"/>
    <s v="DARF.000175"/>
    <s v="Secretaria de Fazenda Federal"/>
    <n v="-6441.13"/>
    <n v="6441.13"/>
    <x v="15"/>
    <m/>
    <m/>
    <m/>
    <s v="2.09.02.04 - Recolhimento de PIS/Cofins/CSLL - Terceiros"/>
    <s v="Tributos"/>
    <s v="Tributos"/>
  </r>
  <r>
    <s v="Jardins"/>
    <x v="104"/>
    <s v="Itaú"/>
    <x v="3"/>
    <m/>
    <s v="2.09.02.01 - Recolhimento de IRRF - Terceiros"/>
    <d v="2024-05-20T00:00:00"/>
    <s v="CP"/>
    <s v="Pagamento"/>
    <s v="Secretaria de Fazenda Federal"/>
    <s v="DARF.000323"/>
    <s v="Secretaria de Fazenda Federal"/>
    <n v="-175.5"/>
    <n v="175.5"/>
    <x v="15"/>
    <m/>
    <m/>
    <m/>
    <s v="2.09.02.01 - Recolhimento de IRRF - Terceiros"/>
    <s v="Tributos"/>
    <s v="Tributos"/>
  </r>
  <r>
    <s v="Jardins"/>
    <x v="104"/>
    <s v="Itaú"/>
    <x v="3"/>
    <m/>
    <s v="2.09.02.04 - Recolhimento de PIS/Cofins/CSLL - Terceiros"/>
    <d v="2024-05-20T00:00:00"/>
    <s v="CP"/>
    <s v="Pagamento"/>
    <s v="Secretaria de Fazenda Federal"/>
    <s v="DARF.000323"/>
    <s v="Secretaria de Fazenda Federal"/>
    <n v="-544.04999999999995"/>
    <n v="544.04999999999995"/>
    <x v="15"/>
    <m/>
    <m/>
    <m/>
    <s v="2.09.02.04 - Recolhimento de PIS/Cofins/CSLL - Terceiros"/>
    <s v="Tributos"/>
    <s v="Tributos"/>
  </r>
  <r>
    <s v="Jardins"/>
    <x v="104"/>
    <s v="Itaú"/>
    <x v="3"/>
    <m/>
    <s v="2.09.02.01 - Recolhimento de IRRF - Terceiros"/>
    <d v="2024-05-20T00:00:00"/>
    <s v="CP"/>
    <s v="Pagamento"/>
    <s v="Secretaria de Fazenda Federal"/>
    <s v="DARF.001873"/>
    <s v="Secretaria de Fazenda Federal"/>
    <n v="-150"/>
    <n v="150"/>
    <x v="15"/>
    <m/>
    <m/>
    <m/>
    <s v="2.09.02.01 - Recolhimento de IRRF - Terceiros"/>
    <s v="Tributos"/>
    <s v="Tributos"/>
  </r>
  <r>
    <s v="Jardins"/>
    <x v="104"/>
    <s v="Itaú"/>
    <x v="3"/>
    <m/>
    <s v="2.09.02.04 - Recolhimento de PIS/Cofins/CSLL - Terceiros"/>
    <d v="2024-05-20T00:00:00"/>
    <s v="CP"/>
    <s v="Pagamento"/>
    <s v="Secretaria de Fazenda Federal"/>
    <s v="DARF.001873"/>
    <s v="Secretaria de Fazenda Federal"/>
    <n v="-465"/>
    <n v="465"/>
    <x v="15"/>
    <m/>
    <m/>
    <m/>
    <s v="2.09.02.04 - Recolhimento de PIS/Cofins/CSLL - Terceiros"/>
    <s v="Tributos"/>
    <s v="Tributos"/>
  </r>
  <r>
    <s v="Jardins"/>
    <x v="104"/>
    <s v="Itaú"/>
    <x v="3"/>
    <m/>
    <s v="2.09.02.01 - Recolhimento de IRRF - Terceiros"/>
    <d v="2024-05-20T00:00:00"/>
    <s v="CP"/>
    <s v="Pagamento"/>
    <s v="Secretaria de Fazenda Federal"/>
    <s v="DARF.001926"/>
    <s v="Secretaria de Fazenda Federal"/>
    <n v="-112.5"/>
    <n v="112.5"/>
    <x v="15"/>
    <m/>
    <m/>
    <m/>
    <s v="2.09.02.01 - Recolhimento de IRRF - Terceiros"/>
    <s v="Tributos"/>
    <s v="Tributos"/>
  </r>
  <r>
    <s v="Jardins"/>
    <x v="104"/>
    <s v="Itaú"/>
    <x v="3"/>
    <m/>
    <s v="2.09.02.04 - Recolhimento de PIS/Cofins/CSLL - Terceiros"/>
    <d v="2024-05-20T00:00:00"/>
    <s v="CP"/>
    <s v="Pagamento"/>
    <s v="Secretaria de Fazenda Federal"/>
    <s v="DARF.001926"/>
    <s v="Secretaria de Fazenda Federal"/>
    <n v="-348.75"/>
    <n v="348.75"/>
    <x v="15"/>
    <m/>
    <m/>
    <m/>
    <s v="2.09.02.04 - Recolhimento de PIS/Cofins/CSLL - Terceiros"/>
    <s v="Tributos"/>
    <s v="Tributos"/>
  </r>
  <r>
    <s v="Jardins"/>
    <x v="104"/>
    <s v="Itaú"/>
    <x v="3"/>
    <m/>
    <s v="2.09.02.01 - Recolhimento de IRRF - Terceiros"/>
    <d v="2024-05-20T00:00:00"/>
    <s v="CP"/>
    <s v="Pagamento"/>
    <s v="Secretaria de Fazenda Federal"/>
    <s v="DARF.002164"/>
    <s v="Secretaria de Fazenda Federal"/>
    <n v="-31.5"/>
    <n v="31.5"/>
    <x v="15"/>
    <m/>
    <m/>
    <m/>
    <s v="2.09.02.01 - Recolhimento de IRRF - Terceiros"/>
    <s v="Tributos"/>
    <s v="Tributos"/>
  </r>
  <r>
    <s v="Jardins"/>
    <x v="104"/>
    <s v="Itaú"/>
    <x v="3"/>
    <m/>
    <s v="2.09.02.04 - Recolhimento de PIS/Cofins/CSLL - Terceiros"/>
    <d v="2024-05-20T00:00:00"/>
    <s v="CP"/>
    <s v="Pagamento"/>
    <s v="Secretaria de Fazenda Federal"/>
    <s v="DARF.002164"/>
    <s v="Secretaria de Fazenda Federal"/>
    <n v="-97.65"/>
    <n v="97.65"/>
    <x v="15"/>
    <m/>
    <m/>
    <m/>
    <s v="2.09.02.04 - Recolhimento de PIS/Cofins/CSLL - Terceiros"/>
    <s v="Tributos"/>
    <s v="Tributos"/>
  </r>
  <r>
    <s v="Jardins"/>
    <x v="104"/>
    <s v="Itaú"/>
    <x v="3"/>
    <m/>
    <s v="2.09.02.01 - Recolhimento de IRRF - Terceiros"/>
    <d v="2024-05-20T00:00:00"/>
    <s v="CP"/>
    <s v="Pagamento"/>
    <s v="Secretaria de Fazenda Federal"/>
    <s v="DARF.002182"/>
    <s v="Secretaria de Fazenda Federal"/>
    <n v="-31.5"/>
    <n v="31.5"/>
    <x v="15"/>
    <m/>
    <m/>
    <m/>
    <s v="2.09.02.01 - Recolhimento de IRRF - Terceiros"/>
    <s v="Tributos"/>
    <s v="Tributos"/>
  </r>
  <r>
    <s v="Jardins"/>
    <x v="104"/>
    <s v="Itaú"/>
    <x v="3"/>
    <m/>
    <s v="2.09.02.04 - Recolhimento de PIS/Cofins/CSLL - Terceiros"/>
    <d v="2024-05-20T00:00:00"/>
    <s v="CP"/>
    <s v="Pagamento"/>
    <s v="Secretaria de Fazenda Federal"/>
    <s v="DARF.002182"/>
    <s v="Secretaria de Fazenda Federal"/>
    <n v="-97.65"/>
    <n v="97.65"/>
    <x v="15"/>
    <m/>
    <m/>
    <m/>
    <s v="2.09.02.04 - Recolhimento de PIS/Cofins/CSLL - Terceiros"/>
    <s v="Tributos"/>
    <s v="Tributos"/>
  </r>
  <r>
    <s v="Jardins"/>
    <x v="104"/>
    <s v="Itaú"/>
    <x v="3"/>
    <m/>
    <s v="2.09.02.01 - Recolhimento de IRRF - Terceiros"/>
    <d v="2024-05-20T00:00:00"/>
    <s v="CP"/>
    <s v="Pagamento"/>
    <s v="Secretaria de Fazenda Federal"/>
    <s v="DARF.002224"/>
    <s v="Secretaria de Fazenda Federal"/>
    <n v="-1050"/>
    <n v="1050"/>
    <x v="15"/>
    <m/>
    <m/>
    <m/>
    <s v="2.09.02.01 - Recolhimento de IRRF - Terceiros"/>
    <s v="Tributos"/>
    <s v="Tributos"/>
  </r>
  <r>
    <s v="Jardins"/>
    <x v="104"/>
    <s v="Itaú"/>
    <x v="3"/>
    <m/>
    <s v="2.09.02.04 - Recolhimento de PIS/Cofins/CSLL - Terceiros"/>
    <d v="2024-05-20T00:00:00"/>
    <s v="CP"/>
    <s v="Pagamento"/>
    <s v="Secretaria de Fazenda Federal"/>
    <s v="DARF.002224"/>
    <s v="Secretaria de Fazenda Federal"/>
    <n v="-3255"/>
    <n v="3255"/>
    <x v="15"/>
    <m/>
    <m/>
    <m/>
    <s v="2.09.02.04 - Recolhimento de PIS/Cofins/CSLL - Terceiros"/>
    <s v="Tributos"/>
    <s v="Tributos"/>
  </r>
  <r>
    <s v="Jardins"/>
    <x v="104"/>
    <s v="Itaú"/>
    <x v="3"/>
    <m/>
    <s v="2.09.02.04 - Recolhimento de PIS/Cofins/CSLL - Terceiros"/>
    <d v="2024-05-20T00:00:00"/>
    <s v="CP"/>
    <s v="Pagamento"/>
    <s v="Secretaria de Fazenda Federal"/>
    <s v="DARF.002915"/>
    <s v="Secretaria de Fazenda Federal"/>
    <n v="-93"/>
    <n v="93"/>
    <x v="15"/>
    <m/>
    <m/>
    <m/>
    <s v="2.09.02.04 - Recolhimento de PIS/Cofins/CSLL - Terceiros"/>
    <s v="Tributos"/>
    <s v="Tributos"/>
  </r>
  <r>
    <s v="Jardins"/>
    <x v="104"/>
    <s v="Itaú"/>
    <x v="3"/>
    <m/>
    <s v="2.09.02.01 - Recolhimento de IRRF - Terceiros"/>
    <d v="2024-05-20T00:00:00"/>
    <s v="CP"/>
    <s v="Pagamento"/>
    <s v="Secretaria de Fazenda Federal"/>
    <s v="DARF.004473"/>
    <s v="Secretaria de Fazenda Federal"/>
    <n v="-15"/>
    <n v="15"/>
    <x v="15"/>
    <m/>
    <m/>
    <m/>
    <s v="2.09.02.01 - Recolhimento de IRRF - Terceiros"/>
    <s v="Tributos"/>
    <s v="Tributos"/>
  </r>
  <r>
    <s v="Jardins"/>
    <x v="104"/>
    <s v="Itaú"/>
    <x v="3"/>
    <m/>
    <s v="2.09.02.04 - Recolhimento de PIS/Cofins/CSLL - Terceiros"/>
    <d v="2024-05-20T00:00:00"/>
    <s v="CP"/>
    <s v="Pagamento"/>
    <s v="Secretaria de Fazenda Federal"/>
    <s v="DARF.004473"/>
    <s v="Secretaria de Fazenda Federal"/>
    <n v="-46.5"/>
    <n v="46.5"/>
    <x v="15"/>
    <m/>
    <m/>
    <m/>
    <s v="2.09.02.04 - Recolhimento de PIS/Cofins/CSLL - Terceiros"/>
    <s v="Tributos"/>
    <s v="Tributos"/>
  </r>
  <r>
    <s v="Jardins"/>
    <x v="104"/>
    <s v="Itaú"/>
    <x v="3"/>
    <m/>
    <s v="2.09.02.01 - Recolhimento de IRRF - Terceiros"/>
    <d v="2024-05-20T00:00:00"/>
    <s v="CP"/>
    <s v="Pagamento"/>
    <s v="Secretaria de Fazenda Federal"/>
    <s v="DARF.007846"/>
    <s v="Secretaria de Fazenda Federal"/>
    <n v="-112.5"/>
    <n v="112.5"/>
    <x v="15"/>
    <m/>
    <m/>
    <m/>
    <s v="2.09.02.01 - Recolhimento de IRRF - Terceiros"/>
    <s v="Tributos"/>
    <s v="Tributos"/>
  </r>
  <r>
    <s v="Jardins"/>
    <x v="104"/>
    <s v="Itaú Centralizadora"/>
    <x v="2"/>
    <s v="não"/>
    <s v="-"/>
    <d v="2024-05-20T00:00:00"/>
    <m/>
    <s v="Extrato Bancário"/>
    <s v="RESGATE CDB"/>
    <m/>
    <s v="RESGATE CDB"/>
    <n v="5400.73"/>
    <n v="5400.73"/>
    <x v="15"/>
    <m/>
    <m/>
    <m/>
    <s v="-"/>
    <s v="Aplicação / Resgate"/>
    <s v="Aplicação / Resgate"/>
  </r>
  <r>
    <s v="Jardins"/>
    <x v="105"/>
    <s v="Itaú Centralizadora"/>
    <x v="2"/>
    <s v="não"/>
    <s v="-"/>
    <d v="2024-05-21T00:00:00"/>
    <m/>
    <s v="Extrato Bancário"/>
    <s v="SISPAG TRANSF TITULARID"/>
    <m/>
    <s v="SISPAG TRANSF TITULARID"/>
    <n v="-313357.06"/>
    <n v="313357.06"/>
    <x v="15"/>
    <m/>
    <m/>
    <m/>
    <s v="-"/>
    <s v="Débito a identificar"/>
    <s v="Débito a identificar"/>
  </r>
  <r>
    <s v="Jardins"/>
    <x v="105"/>
    <s v="Itaú Centralizadora"/>
    <x v="2"/>
    <s v="não"/>
    <s v="-"/>
    <d v="2024-05-21T00:00:00"/>
    <m/>
    <s v="Extrato Bancário"/>
    <s v="SISPAG FORNECEDORES TED"/>
    <m/>
    <s v="SISPAG FORNECEDORES TED"/>
    <n v="-27670.17"/>
    <n v="27670.17"/>
    <x v="15"/>
    <m/>
    <m/>
    <m/>
    <s v="-"/>
    <s v="Débito a identificar"/>
    <s v="Débito a identificar"/>
  </r>
  <r>
    <s v="Jardins"/>
    <x v="105"/>
    <s v="Itaú Centralizadora"/>
    <x v="2"/>
    <s v="não"/>
    <s v="-"/>
    <d v="2024-05-21T00:00:00"/>
    <m/>
    <s v="Extrato Bancário"/>
    <s v="TAR C/C SISPAG"/>
    <m/>
    <s v="TAR C/C SISPAG"/>
    <n v="-0.9"/>
    <n v="0.9"/>
    <x v="15"/>
    <m/>
    <m/>
    <m/>
    <s v="-"/>
    <s v="Tarifas / Taxas"/>
    <s v="Desp Financeiras"/>
  </r>
  <r>
    <s v="Jardins"/>
    <x v="105"/>
    <s v="Itaú Centralizadora"/>
    <x v="2"/>
    <s v="não"/>
    <s v="-"/>
    <d v="2024-05-21T00:00:00"/>
    <m/>
    <s v="Extrato Bancário"/>
    <s v="TAR TED SISPAG"/>
    <m/>
    <s v="TAR TED SISPAG"/>
    <n v="-2"/>
    <n v="2"/>
    <x v="15"/>
    <m/>
    <m/>
    <m/>
    <s v="-"/>
    <s v="Tarifas / Taxas"/>
    <s v="Desp Financeiras"/>
  </r>
  <r>
    <s v="Jardins"/>
    <x v="105"/>
    <s v="Itaú Centralizadora"/>
    <x v="2"/>
    <s v="não"/>
    <s v="-"/>
    <d v="2024-05-21T00:00:00"/>
    <m/>
    <s v="Extrato Bancário"/>
    <s v="REND PAGO APLIC AUT MAIS"/>
    <m/>
    <s v="REND PAGO APLIC AUT MAIS"/>
    <n v="28.25"/>
    <n v="28.25"/>
    <x v="15"/>
    <m/>
    <m/>
    <m/>
    <s v="-"/>
    <s v="Rendimento Aplicações"/>
    <s v="Outras Receitas"/>
  </r>
  <r>
    <s v="Jardins"/>
    <x v="106"/>
    <s v="Itaú"/>
    <x v="3"/>
    <m/>
    <s v="2.14.01.18 - Mídia On"/>
    <d v="2024-05-23T00:00:00"/>
    <s v="CP"/>
    <s v="Pagamento"/>
    <s v="FACEBOOK SERVICOS ONLINE DO BRASIL LTDA."/>
    <s v="FAT.62070503"/>
    <s v="FACEBOOK SERVICOS ONLINE DO BRASIL LTDA."/>
    <n v="-4422"/>
    <n v="4422"/>
    <x v="15"/>
    <m/>
    <m/>
    <m/>
    <s v="2.14.01.18 - Mídia On"/>
    <s v="Marketing - Promoção e Propaganda"/>
    <s v="Marketing"/>
  </r>
  <r>
    <s v="Jardins"/>
    <x v="106"/>
    <s v="Itaú"/>
    <x v="3"/>
    <m/>
    <s v="1.03.01.01 - Receita de Aplicações Financeiras"/>
    <d v="2024-05-23T00:00:00"/>
    <s v="BC"/>
    <s v="Extrato Bancário"/>
    <s v="REND PAGO APLIC AUT MAIS"/>
    <m/>
    <s v="REND PAGO APLIC AUT MAIS"/>
    <n v="7.38"/>
    <n v="7.38"/>
    <x v="15"/>
    <m/>
    <m/>
    <m/>
    <s v="1.03.01.01 - Receita de Aplicações Financeiras"/>
    <s v="Rendimento Aplicações"/>
    <s v="Outras Receitas"/>
  </r>
  <r>
    <s v="Jardins"/>
    <x v="106"/>
    <s v="Itaú Centralizadora"/>
    <x v="2"/>
    <s v="não"/>
    <s v="-"/>
    <d v="2024-05-23T00:00:00"/>
    <m/>
    <s v="Extrato Bancário"/>
    <s v="SISPAG TRANSF TITULARID"/>
    <m/>
    <s v="SISPAG TRANSF TITULARID"/>
    <n v="-16151.52"/>
    <n v="16151.52"/>
    <x v="15"/>
    <m/>
    <m/>
    <m/>
    <s v="-"/>
    <s v="Débito a identificar"/>
    <s v="Débito a identificar"/>
  </r>
  <r>
    <s v="Jardins"/>
    <x v="106"/>
    <s v="Itaú Centralizadora"/>
    <x v="2"/>
    <s v="não"/>
    <s v="-"/>
    <d v="2024-05-23T00:00:00"/>
    <m/>
    <s v="Extrato Bancário"/>
    <s v="TAR C/C SISPAG"/>
    <m/>
    <s v="TAR C/C SISPAG"/>
    <n v="-0.9"/>
    <n v="0.9"/>
    <x v="15"/>
    <m/>
    <m/>
    <m/>
    <s v="-"/>
    <s v="Tarifas / Taxas"/>
    <s v="Desp Financeiras"/>
  </r>
  <r>
    <s v="Jardins"/>
    <x v="106"/>
    <s v="Itaú Centralizadora"/>
    <x v="2"/>
    <s v="não"/>
    <s v="-"/>
    <d v="2024-05-23T00:00:00"/>
    <m/>
    <s v="Extrato Bancário"/>
    <s v="RESGATE CDB"/>
    <m/>
    <s v="RESGATE CDB"/>
    <n v="16152.25"/>
    <n v="16152.25"/>
    <x v="15"/>
    <m/>
    <m/>
    <m/>
    <s v="-"/>
    <s v="Aplicação / Resgate"/>
    <s v="Aplicação / Resgate"/>
  </r>
  <r>
    <s v="Jardins"/>
    <x v="106"/>
    <s v="Itaú Centralizadora"/>
    <x v="2"/>
    <s v="não"/>
    <s v="-"/>
    <d v="2024-05-23T00:00:00"/>
    <m/>
    <s v="Extrato Bancário"/>
    <s v="CERT RECEBIVEIS IMOBIL"/>
    <m/>
    <s v="CERT RECEBIVEIS IMOBIL"/>
    <n v="100994.4"/>
    <n v="100994.4"/>
    <x v="15"/>
    <m/>
    <m/>
    <m/>
    <s v="-"/>
    <s v="CRI - Emissão"/>
    <s v="CRI - Emissão"/>
  </r>
  <r>
    <s v="N/A"/>
    <x v="107"/>
    <s v="N/A"/>
    <x v="4"/>
    <m/>
    <s v="2.14.01.10 - Produção de material Comunicação Visual Terreno/PD"/>
    <d v="2024-05-24T00:00:00"/>
    <s v="CP"/>
    <s v="Pagamento"/>
    <s v="FRANQUE DELMO ELOIA 02360154435"/>
    <s v="ADT.000034"/>
    <s v="FRANQUE DELMO ELOIA 02360154435"/>
    <n v="-700"/>
    <n v="700"/>
    <x v="15"/>
    <m/>
    <m/>
    <m/>
    <s v="2.14.01.10 - Produção de material Comunicação Visual Terreno/PD"/>
    <s v="Marketing - Promoção e Propaganda"/>
    <s v="Marketing"/>
  </r>
  <r>
    <s v="N/A"/>
    <x v="107"/>
    <s v="N/A"/>
    <x v="4"/>
    <m/>
    <s v="2.01.01.11 - IPTU Novos Terrenos"/>
    <d v="2024-05-24T00:00:00"/>
    <s v="CP"/>
    <s v="Pagamento"/>
    <s v="PREFEITURA DA CIDADE DE SÃO PAULO - DAMSP"/>
    <s v="DAM.AL ITU 1478"/>
    <s v="PREFEITURA DA CIDADE DE SÃO PAULO - DAMSP"/>
    <n v="-2287.19"/>
    <n v="2287.19"/>
    <x v="15"/>
    <m/>
    <m/>
    <m/>
    <s v="2.01.01.11 - IPTU Novos Terrenos"/>
    <s v="Terreno - IPTU"/>
    <s v="Terreno"/>
  </r>
  <r>
    <s v="N/A"/>
    <x v="107"/>
    <s v="N/A"/>
    <x v="4"/>
    <m/>
    <s v="2.01.01.11 - IPTU Novos Terrenos"/>
    <d v="2024-05-24T00:00:00"/>
    <s v="CP"/>
    <s v="Pagamento"/>
    <s v="PREFEITURA DA CIDADE DE SÃO PAULO - DAMSP"/>
    <s v="DAM.CONSOLACAO 2837"/>
    <s v="PREFEITURA DA CIDADE DE SÃO PAULO - DAMSP"/>
    <n v="-8931.7199999999993"/>
    <n v="8931.7199999999993"/>
    <x v="15"/>
    <m/>
    <m/>
    <m/>
    <s v="2.01.01.11 - IPTU Novos Terrenos"/>
    <s v="Terreno - IPTU"/>
    <s v="Terreno"/>
  </r>
  <r>
    <s v="N/A"/>
    <x v="107"/>
    <s v="N/A"/>
    <x v="4"/>
    <m/>
    <s v="2.01.01.11 - IPTU Novos Terrenos"/>
    <d v="2024-05-24T00:00:00"/>
    <s v="CP"/>
    <s v="Pagamento"/>
    <s v="PREFEITURA DA CIDADE DE SÃO PAULO - DAMSP"/>
    <s v="DAM.CONSOLACAO 2839"/>
    <s v="PREFEITURA DA CIDADE DE SÃO PAULO - DAMSP"/>
    <n v="-535.88"/>
    <n v="535.88"/>
    <x v="15"/>
    <m/>
    <m/>
    <m/>
    <s v="2.01.01.11 - IPTU Novos Terrenos"/>
    <s v="Terreno - IPTU"/>
    <s v="Terreno"/>
  </r>
  <r>
    <s v="N/A"/>
    <x v="107"/>
    <s v="N/A"/>
    <x v="4"/>
    <m/>
    <s v="2.01.01.11 - IPTU Novos Terrenos"/>
    <d v="2024-05-24T00:00:00"/>
    <s v="CP"/>
    <s v="Pagamento"/>
    <s v="PREFEITURA DA CIDADE DE SÃO PAULO - DAMSP"/>
    <s v="DAM.CONSOLACAO 2847 A 1"/>
    <s v="PREFEITURA DA CIDADE DE SÃO PAULO - DAMSP"/>
    <n v="-469.83"/>
    <n v="469.83"/>
    <x v="15"/>
    <m/>
    <m/>
    <m/>
    <s v="2.01.01.11 - IPTU Novos Terrenos"/>
    <s v="Terreno - IPTU"/>
    <s v="Terreno"/>
  </r>
  <r>
    <s v="N/A"/>
    <x v="107"/>
    <s v="N/A"/>
    <x v="4"/>
    <m/>
    <s v="2.01.01.11 - IPTU Novos Terrenos"/>
    <d v="2024-05-24T00:00:00"/>
    <s v="CP"/>
    <s v="Pagamento"/>
    <s v="PREFEITURA DA CIDADE DE SÃO PAULO - DAMSP"/>
    <s v="DAM.CONSOLACAO 2847 A 11"/>
    <s v="PREFEITURA DA CIDADE DE SÃO PAULO - DAMSP"/>
    <n v="-421.29"/>
    <n v="421.29"/>
    <x v="15"/>
    <m/>
    <m/>
    <m/>
    <s v="2.01.01.11 - IPTU Novos Terrenos"/>
    <s v="Terreno - IPTU"/>
    <s v="Terreno"/>
  </r>
  <r>
    <s v="N/A"/>
    <x v="107"/>
    <s v="N/A"/>
    <x v="4"/>
    <m/>
    <s v="2.01.01.11 - IPTU Novos Terrenos"/>
    <d v="2024-05-24T00:00:00"/>
    <s v="CP"/>
    <s v="Pagamento"/>
    <s v="PREFEITURA DA CIDADE DE SÃO PAULO - DAMSP"/>
    <s v="DAM.CONSOLACAO 2847 A 22"/>
    <s v="PREFEITURA DA CIDADE DE SÃO PAULO - DAMSP"/>
    <n v="-338.66"/>
    <n v="338.66"/>
    <x v="15"/>
    <m/>
    <m/>
    <m/>
    <s v="2.01.01.11 - IPTU Novos Terrenos"/>
    <s v="Terreno - IPTU"/>
    <s v="Terreno"/>
  </r>
  <r>
    <s v="N/A"/>
    <x v="107"/>
    <s v="N/A"/>
    <x v="4"/>
    <m/>
    <s v="2.01.01.11 - IPTU Novos Terrenos"/>
    <d v="2024-05-24T00:00:00"/>
    <s v="CP"/>
    <s v="Pagamento"/>
    <s v="PREFEITURA DA CIDADE DE SÃO PAULO - DAMSP"/>
    <s v="DAM.CONSOLACAO 2847 A 31"/>
    <s v="PREFEITURA DA CIDADE DE SÃO PAULO - DAMSP"/>
    <n v="-377.94"/>
    <n v="377.94"/>
    <x v="15"/>
    <m/>
    <m/>
    <m/>
    <s v="2.01.01.11 - IPTU Novos Terrenos"/>
    <s v="Terreno - IPTU"/>
    <s v="Terreno"/>
  </r>
  <r>
    <s v="N/A"/>
    <x v="107"/>
    <s v="N/A"/>
    <x v="4"/>
    <m/>
    <s v="2.01.01.11 - IPTU Novos Terrenos"/>
    <d v="2024-05-24T00:00:00"/>
    <s v="CP"/>
    <s v="Pagamento"/>
    <s v="PREFEITURA DA CIDADE DE SÃO PAULO - DAMSP"/>
    <s v="DAM.CONSOLACAO 2847 A 32"/>
    <s v="PREFEITURA DA CIDADE DE SÃO PAULO - DAMSP"/>
    <n v="-338.66"/>
    <n v="338.66"/>
    <x v="15"/>
    <m/>
    <m/>
    <m/>
    <s v="2.01.01.11 - IPTU Novos Terrenos"/>
    <s v="Terreno - IPTU"/>
    <s v="Terreno"/>
  </r>
  <r>
    <s v="Jardins"/>
    <x v="107"/>
    <s v="Itaú"/>
    <x v="3"/>
    <m/>
    <s v="1.03.01.01 - Receita de Aplicações Financeiras"/>
    <d v="2024-05-24T00:00:00"/>
    <s v="BC"/>
    <s v="Extrato Bancário"/>
    <s v="REND PAGO APLIC AUT MAIS"/>
    <m/>
    <s v="REND PAGO APLIC AUT MAIS"/>
    <n v="20.68"/>
    <n v="20.68"/>
    <x v="15"/>
    <m/>
    <m/>
    <m/>
    <s v="1.03.01.01 - Receita de Aplicações Financeiras"/>
    <s v="Rendimento Aplicações"/>
    <s v="Outras Receitas"/>
  </r>
  <r>
    <s v="Jardins"/>
    <x v="107"/>
    <s v="Itaú"/>
    <x v="3"/>
    <m/>
    <s v="-"/>
    <d v="2024-05-24T00:00:00"/>
    <s v="CP"/>
    <s v="Extrato Bancário"/>
    <s v="SISPAG CONSOLIDADO"/>
    <m/>
    <s v="SISPAG CONSOLIDADO"/>
    <n v="-175"/>
    <n v="175"/>
    <x v="15"/>
    <m/>
    <m/>
    <m/>
    <s v="-"/>
    <s v="Débito a identificar"/>
    <s v="Débito a identificar"/>
  </r>
  <r>
    <s v="Jardins"/>
    <x v="107"/>
    <s v="Itaú"/>
    <x v="3"/>
    <m/>
    <s v="-"/>
    <d v="2024-05-24T00:00:00"/>
    <s v="CP"/>
    <s v="Extrato Bancário"/>
    <s v="SISPAG TRIBUTOS"/>
    <m/>
    <s v="SISPAG TRIBUTOS"/>
    <n v="-251.76"/>
    <n v="251.76"/>
    <x v="15"/>
    <m/>
    <m/>
    <m/>
    <s v="-"/>
    <s v="Incorporação - Desp Legais, Tributos, Emolumentos"/>
    <s v="Incorporação"/>
  </r>
  <r>
    <s v="Jardins"/>
    <x v="107"/>
    <s v="Itaú"/>
    <x v="3"/>
    <m/>
    <s v="-"/>
    <d v="2024-05-24T00:00:00"/>
    <s v="CP"/>
    <s v="Extrato Bancário"/>
    <s v="SISPAG TRIBUTOS"/>
    <m/>
    <s v="SISPAG TRIBUTOS"/>
    <n v="-11634.77"/>
    <n v="11634.77"/>
    <x v="15"/>
    <m/>
    <m/>
    <m/>
    <s v="-"/>
    <s v="Incorporação - Desp Legais, Tributos, Emolumentos"/>
    <s v="Incorporação"/>
  </r>
  <r>
    <s v="Jardins"/>
    <x v="107"/>
    <s v="Itaú Centralizadora"/>
    <x v="2"/>
    <s v="não"/>
    <s v="-"/>
    <d v="2024-05-24T00:00:00"/>
    <m/>
    <s v="Extrato Bancário"/>
    <s v="DI  APLICACAO CDB"/>
    <m/>
    <s v="DI  APLICACAO CDB"/>
    <n v="-100994"/>
    <n v="100994"/>
    <x v="15"/>
    <m/>
    <m/>
    <m/>
    <s v="-"/>
    <s v="Aplicação / Resgate"/>
    <s v="Aplicação / Resgate"/>
  </r>
  <r>
    <s v="Jardins"/>
    <x v="107"/>
    <s v="Itaú Centralizadora"/>
    <x v="2"/>
    <s v="não"/>
    <s v="-"/>
    <d v="2024-05-24T00:00:00"/>
    <m/>
    <s v="Extrato Bancário"/>
    <s v="RESGATE CDB"/>
    <m/>
    <s v="RESGATE CDB"/>
    <n v="5400.22"/>
    <n v="5400.22"/>
    <x v="15"/>
    <m/>
    <m/>
    <m/>
    <s v="-"/>
    <s v="Aplicação / Resgate"/>
    <s v="Aplicação / Resgate"/>
  </r>
  <r>
    <s v="Jardins"/>
    <x v="107"/>
    <s v="Itaú Centralizadora"/>
    <x v="2"/>
    <s v="não"/>
    <s v="-"/>
    <d v="2024-05-24T00:00:00"/>
    <m/>
    <s v="Extrato Bancário"/>
    <s v="RESGATE CDB"/>
    <m/>
    <s v="RESGATE CDB"/>
    <n v="566623.34"/>
    <n v="566623.34"/>
    <x v="15"/>
    <m/>
    <m/>
    <m/>
    <s v="-"/>
    <s v="Aplicação / Resgate"/>
    <s v="Aplicação / Resgate"/>
  </r>
  <r>
    <s v="Jardins"/>
    <x v="108"/>
    <s v="Itaú"/>
    <x v="3"/>
    <m/>
    <s v="2.14.01.05 - Meeting"/>
    <d v="2024-05-27T00:00:00"/>
    <s v="CP"/>
    <s v="Pagamento"/>
    <s v="ESP COMERCIAL LTDA"/>
    <s v="REC.0000182"/>
    <s v="ESP COMERCIAL LTDA"/>
    <n v="-16740"/>
    <n v="16740"/>
    <x v="15"/>
    <m/>
    <m/>
    <m/>
    <s v="2.14.01.05 - Meeting"/>
    <s v="Marketing - Stand Manutenção"/>
    <s v="Marketing"/>
  </r>
  <r>
    <s v="Jardins"/>
    <x v="108"/>
    <s v="Itaú"/>
    <x v="3"/>
    <m/>
    <s v="2.13.02.07 - Taxas Municipalidades"/>
    <d v="2024-05-27T00:00:00"/>
    <s v="CP"/>
    <s v="Pagamento"/>
    <s v="PREFEITURA DA CIDADE DE SÃO PAULO - DAMSP"/>
    <s v="DAM.646902623663"/>
    <s v="PREFEITURA DA CIDADE DE SÃO PAULO - DAMSP"/>
    <n v="-1405"/>
    <n v="1405"/>
    <x v="15"/>
    <m/>
    <m/>
    <m/>
    <s v="2.13.02.07 - Taxas Municipalidades"/>
    <s v="Incorporação - Desp Legais, Tributos, Emolumentos"/>
    <s v="Incorporação"/>
  </r>
  <r>
    <s v="Jardins"/>
    <x v="108"/>
    <s v="Itaú"/>
    <x v="3"/>
    <m/>
    <s v="1.03.01.01 - Receita de Aplicações Financeiras"/>
    <d v="2024-05-27T00:00:00"/>
    <s v="BC"/>
    <m/>
    <s v="REND PAGO APLIC AUT MAIS"/>
    <m/>
    <s v="REND PAGO APLIC AUT MAIS"/>
    <n v="31.93"/>
    <n v="31.93"/>
    <x v="15"/>
    <m/>
    <m/>
    <m/>
    <s v="1.03.01.01 - Receita de Aplicações Financeiras"/>
    <s v="Rendimento Aplicações"/>
    <s v="Outras Receitas"/>
  </r>
  <r>
    <s v="Jardins"/>
    <x v="108"/>
    <s v="Itaú Centralizadora"/>
    <x v="2"/>
    <s v="não"/>
    <s v="-"/>
    <d v="2024-05-27T00:00:00"/>
    <m/>
    <s v="Extrato Bancário"/>
    <s v="DI  APLICACAO CDB"/>
    <m/>
    <s v="DI  APLICACAO CDB"/>
    <n v="-5400"/>
    <n v="5400"/>
    <x v="15"/>
    <m/>
    <m/>
    <m/>
    <s v="-"/>
    <s v="Aplicação / Resgate"/>
    <s v="Aplicação / Resgate"/>
  </r>
  <r>
    <s v="Jardins"/>
    <x v="108"/>
    <s v="Itaú Centralizadora"/>
    <x v="2"/>
    <s v="não"/>
    <s v="-"/>
    <d v="2024-05-27T00:00:00"/>
    <m/>
    <s v="Extrato Bancário"/>
    <s v="REND PAGO APLIC AUT MAIS"/>
    <m/>
    <s v="REND PAGO APLIC AUT MAIS"/>
    <n v="0.66"/>
    <n v="0.66"/>
    <x v="15"/>
    <m/>
    <m/>
    <m/>
    <s v="-"/>
    <s v="Rendimento Aplicações"/>
    <s v="Outras Receitas"/>
  </r>
  <r>
    <s v="Jardins"/>
    <x v="109"/>
    <s v="Itaú Centralizadora"/>
    <x v="2"/>
    <s v="não"/>
    <s v="-"/>
    <d v="2024-05-28T00:00:00"/>
    <m/>
    <s v="Extrato Bancário"/>
    <s v="FT  CERTIF RECEB IMOB"/>
    <m/>
    <s v="FT  CERTIF RECEB IMOB"/>
    <n v="-565395.52"/>
    <n v="565395.52"/>
    <x v="15"/>
    <m/>
    <m/>
    <m/>
    <s v="-"/>
    <s v="CRI - Juros"/>
    <s v="CRI - Juros"/>
  </r>
  <r>
    <s v="Jardins"/>
    <x v="109"/>
    <s v="Itaú Centralizadora"/>
    <x v="2"/>
    <s v="não"/>
    <s v="-"/>
    <d v="2024-05-28T00:00:00"/>
    <m/>
    <s v="Extrato Bancário"/>
    <s v="REND PAGO APLIC AUT MAIS"/>
    <m/>
    <s v="REND PAGO APLIC AUT MAIS"/>
    <n v="11.61"/>
    <n v="11.61"/>
    <x v="15"/>
    <m/>
    <m/>
    <m/>
    <s v="-"/>
    <s v="Rendimento Aplicações"/>
    <s v="Outras Receitas"/>
  </r>
  <r>
    <s v="Jardins"/>
    <x v="110"/>
    <s v="Itaú"/>
    <x v="3"/>
    <m/>
    <s v="2.02.04.01 - Materiais e Insumos Aplicados na Obra"/>
    <d v="2024-05-29T00:00:00"/>
    <s v="CP"/>
    <s v="Pagamento"/>
    <s v="COMERCIAL PIZZUTTI LTDA"/>
    <s v="NF.000814"/>
    <s v="COMERCIAL PIZZUTTI LTDA"/>
    <n v="-262"/>
    <n v="262"/>
    <x v="15"/>
    <m/>
    <m/>
    <m/>
    <s v="2.02.04.01 - Materiais e Insumos Aplicados na Obra"/>
    <s v="Terreno - Despesas"/>
    <s v="Terreno"/>
  </r>
  <r>
    <s v="Jardins"/>
    <x v="110"/>
    <s v="Itaú"/>
    <x v="3"/>
    <m/>
    <s v="2.13.02.13 - Assessoria Alvará de Stand"/>
    <d v="2024-05-29T00:00:00"/>
    <s v="CP"/>
    <s v="Pagamento"/>
    <s v="EPAVGG NOGUEIRA CONSTRUCOES DESIGN EIRELI"/>
    <s v="NFSE.000153"/>
    <s v="EPAVGG NOGUEIRA CONSTRUCOES DESIGN EIRELI"/>
    <n v="-15000"/>
    <n v="15000"/>
    <x v="15"/>
    <m/>
    <m/>
    <m/>
    <s v="2.13.02.13 - Assessoria Alvará de Stand"/>
    <s v="Marketing - Stand Manutenção"/>
    <s v="Marketing"/>
  </r>
  <r>
    <s v="Jardins"/>
    <x v="110"/>
    <s v="Itaú"/>
    <x v="3"/>
    <m/>
    <s v="2.14.01.24 - Despesas Diversas MKT 3"/>
    <d v="2024-05-29T00:00:00"/>
    <s v="CP"/>
    <s v="Pagamento"/>
    <s v="LC DESIGN DE INTERIORES LTDA"/>
    <s v="NFSE.0000006"/>
    <s v="LC DESIGN DE INTERIORES LTDA"/>
    <n v="-10000"/>
    <n v="10000"/>
    <x v="15"/>
    <m/>
    <m/>
    <m/>
    <s v="2.14.01.24 - Despesas Diversas MKT 3"/>
    <s v="Marketing - Promoção e Propaganda"/>
    <s v="Marketing"/>
  </r>
  <r>
    <s v="Jardins"/>
    <x v="110"/>
    <s v="Itaú"/>
    <x v="3"/>
    <m/>
    <s v="2.18.01.02 - Gastos Jurídicos Diversos"/>
    <d v="2024-05-29T00:00:00"/>
    <s v="CP"/>
    <s v="Pagamento"/>
    <s v="M.C SILVA SOCIEDADE INDIVIDUAL DE ADVOCACIA."/>
    <s v="NFSE.000464"/>
    <s v="M.C SILVA SOCIEDADE INDIVIDUAL DE ADVOCACIA."/>
    <n v="-20000"/>
    <n v="20000"/>
    <x v="15"/>
    <m/>
    <m/>
    <m/>
    <s v="2.18.01.02 - Gastos Jurídicos Diversos"/>
    <s v="Desp Adm - Assessorias"/>
    <s v="Desp Adm"/>
  </r>
  <r>
    <s v="Jardins"/>
    <x v="110"/>
    <s v="Itaú"/>
    <x v="3"/>
    <m/>
    <s v="2.12.02.06 - EXTRA DEMOLICAO"/>
    <d v="2024-05-29T00:00:00"/>
    <s v="CP"/>
    <s v="Pagamento"/>
    <s v="MERCADOPAGO.COM REPRESENTACOES LTDA."/>
    <s v="FAT.019731475"/>
    <s v="MERCADOPAGO.COM REPRESENTACOES LTDA."/>
    <n v="-128"/>
    <n v="128"/>
    <x v="15"/>
    <m/>
    <m/>
    <m/>
    <s v="2.12.02.06 - EXTRA DEMOLICAO"/>
    <s v="Terreno - Despesas"/>
    <s v="Terreno"/>
  </r>
  <r>
    <s v="Jardins"/>
    <x v="110"/>
    <s v="Itaú"/>
    <x v="3"/>
    <m/>
    <s v="2.14.02.04 - Operação / Manutenção"/>
    <d v="2024-05-29T00:00:00"/>
    <s v="CP"/>
    <s v="Pagamento"/>
    <s v="MERCADOPAGO.COM REPRESENTACOES LTDA."/>
    <s v="FAT.019761935"/>
    <s v="MERCADOPAGO.COM REPRESENTACOES LTDA."/>
    <n v="-227.7"/>
    <n v="227.7"/>
    <x v="15"/>
    <m/>
    <m/>
    <m/>
    <s v="2.14.02.04 - Operação / Manutenção"/>
    <s v="Marketing - Stand Manutenção"/>
    <s v="Marketing"/>
  </r>
  <r>
    <s v="Jardins"/>
    <x v="110"/>
    <s v="Itaú"/>
    <x v="3"/>
    <m/>
    <s v="2.14.02.04 - Operação / Manutenção"/>
    <d v="2024-05-29T00:00:00"/>
    <s v="CP"/>
    <s v="Pagamento"/>
    <s v="MERCADOPAGO.COM REPRESENTACOES LTDA."/>
    <s v="FAT.019798617"/>
    <s v="MERCADOPAGO.COM REPRESENTACOES LTDA."/>
    <n v="-729.6"/>
    <n v="729.6"/>
    <x v="15"/>
    <m/>
    <m/>
    <m/>
    <s v="2.14.02.04 - Operação / Manutenção"/>
    <s v="Marketing - Stand Manutenção"/>
    <s v="Marketing"/>
  </r>
  <r>
    <s v="Jardins"/>
    <x v="110"/>
    <s v="Itaú"/>
    <x v="3"/>
    <m/>
    <s v="2.12.02.06 - EXTRA DEMOLICAO"/>
    <d v="2024-05-29T00:00:00"/>
    <s v="CP"/>
    <s v="Pagamento"/>
    <s v="MERCADOPAGO.COM REPRESENTACOES LTDA."/>
    <s v="FAT.050347452"/>
    <s v="MERCADOPAGO.COM REPRESENTACOES LTDA."/>
    <n v="-86.9"/>
    <n v="86.9"/>
    <x v="15"/>
    <m/>
    <m/>
    <m/>
    <s v="2.12.02.06 - EXTRA DEMOLICAO"/>
    <s v="Terreno - Despesas"/>
    <s v="Terreno"/>
  </r>
  <r>
    <s v="Jardins"/>
    <x v="110"/>
    <s v="Itaú"/>
    <x v="3"/>
    <m/>
    <s v="2.14.01.01 - Imagens de Vends"/>
    <d v="2024-05-29T00:00:00"/>
    <s v="CP"/>
    <s v="Pagamento"/>
    <s v="NEORAMA FILMES LTDA."/>
    <s v="NFSE.000061"/>
    <s v="NEORAMA FILMES LTDA."/>
    <n v="-78000"/>
    <n v="78000"/>
    <x v="15"/>
    <m/>
    <m/>
    <m/>
    <s v="2.14.01.01 - Imagens de Vends"/>
    <s v="Marketing - Promoção e Propaganda"/>
    <s v="Marketing"/>
  </r>
  <r>
    <s v="Jardins"/>
    <x v="110"/>
    <s v="Itaú"/>
    <x v="3"/>
    <m/>
    <s v="2.16.01.01 - Contabilidade"/>
    <d v="2024-05-29T00:00:00"/>
    <s v="CP"/>
    <s v="Pagamento"/>
    <s v="NOVA CROP - SUPORTE ADMINISTRATIVO LTDA"/>
    <s v="NFSE.007260"/>
    <s v="NOVA CROP - SUPORTE ADMINISTRATIVO LTDA"/>
    <n v="-400"/>
    <n v="400"/>
    <x v="15"/>
    <m/>
    <m/>
    <m/>
    <s v="2.16.01.01 - Contabilidade"/>
    <s v="Desp Adm - Assessorias"/>
    <s v="Desp Adm"/>
  </r>
  <r>
    <s v="Jardins"/>
    <x v="110"/>
    <s v="Itaú"/>
    <x v="3"/>
    <m/>
    <s v="2.13.01.11 - Caixilho"/>
    <d v="2024-05-29T00:00:00"/>
    <s v="CP"/>
    <s v="Pagamento"/>
    <s v="PEDRO MARTINS ENGENHARIA LTDA"/>
    <s v="NFSE.002215"/>
    <s v="PEDRO MARTINS ENGENHARIA LTDA"/>
    <n v="-8446.5"/>
    <n v="8446.5"/>
    <x v="15"/>
    <m/>
    <m/>
    <m/>
    <s v="2.13.01.11 - Caixilho"/>
    <s v="Terreno - Despesas"/>
    <s v="Terreno"/>
  </r>
  <r>
    <s v="Jardins"/>
    <x v="110"/>
    <s v="Itaú"/>
    <x v="3"/>
    <m/>
    <s v="1.03.01.01 - Receita de Aplicações Financeiras"/>
    <d v="2024-05-29T00:00:00"/>
    <s v="BC"/>
    <s v="Extrato Bancário"/>
    <s v="REND PAGO APLIC AUT MAIS"/>
    <m/>
    <s v="REND PAGO APLIC AUT MAIS"/>
    <n v="267.32"/>
    <n v="267.32"/>
    <x v="15"/>
    <m/>
    <m/>
    <m/>
    <s v="1.03.01.01 - Receita de Aplicações Financeiras"/>
    <s v="Rendimento Aplicações"/>
    <s v="Outras Receitas"/>
  </r>
  <r>
    <s v="Jardins"/>
    <x v="110"/>
    <s v="Itaú"/>
    <x v="3"/>
    <m/>
    <s v="2.13.02.01 - Assessoria PMSP"/>
    <d v="2024-05-29T00:00:00"/>
    <s v="CP"/>
    <s v="Pagamento"/>
    <s v="SERGIO LUIZ FERNANDES FILHO"/>
    <s v="NFSE.002964"/>
    <s v="SERGIO LUIZ FERNANDES FILHO"/>
    <n v="-4692.5"/>
    <n v="4692.5"/>
    <x v="15"/>
    <m/>
    <m/>
    <m/>
    <s v="2.13.02.01 - Assessoria PMSP"/>
    <s v="Incorporação - Desp Legais, Tributos, Emolumentos"/>
    <s v="Incorporação"/>
  </r>
  <r>
    <s v="Jardins"/>
    <x v="110"/>
    <s v="Itaú"/>
    <x v="3"/>
    <m/>
    <s v="2.14.02.04 - Operação / Manutenção"/>
    <d v="2024-05-29T00:00:00"/>
    <s v="CP"/>
    <s v="Pagamento"/>
    <s v="THE GUARDIAN SERVIÇOS PATRIMONIAL LTDA"/>
    <s v="NFSE.000021"/>
    <s v="THE GUARDIAN SERVIÇOS PATRIMONIAL LTDA"/>
    <n v="-5133.33"/>
    <n v="5133.33"/>
    <x v="15"/>
    <m/>
    <m/>
    <m/>
    <s v="2.14.02.04 - Operação / Manutenção"/>
    <s v="Marketing - Stand Manutenção"/>
    <s v="Marketing"/>
  </r>
  <r>
    <s v="Jardins"/>
    <x v="110"/>
    <s v="Itaú"/>
    <x v="3"/>
    <m/>
    <s v="2.12.02.06 - EXTRA DEMOLICAO"/>
    <d v="2024-05-29T00:00:00"/>
    <s v="CP"/>
    <s v="Pagamento"/>
    <s v="WESTWING COMERCIO VAREJISTA EIRELI"/>
    <s v="REC.2905"/>
    <s v="WESTWING COMERCIO VAREJISTA EIRELI"/>
    <n v="-1239.83"/>
    <n v="1239.83"/>
    <x v="15"/>
    <m/>
    <m/>
    <m/>
    <s v="2.12.02.06 - EXTRA DEMOLICAO"/>
    <s v="Terreno - Despesas"/>
    <s v="Terreno"/>
  </r>
  <r>
    <s v="Jardins"/>
    <x v="110"/>
    <s v="Itaú Centralizadora"/>
    <x v="2"/>
    <s v="não"/>
    <s v="-"/>
    <d v="2024-05-29T00:00:00"/>
    <m/>
    <s v="Extrato Bancário"/>
    <s v="SISPAG  PAG TIT BANCO 23"/>
    <m/>
    <s v="SISPAG  PAG TIT BANCO 23"/>
    <n v="-5341.49"/>
    <n v="5341.49"/>
    <x v="15"/>
    <m/>
    <m/>
    <m/>
    <s v="-"/>
    <s v="Débito a identificar"/>
    <s v="Débito a identificar"/>
  </r>
  <r>
    <s v="Jardins"/>
    <x v="110"/>
    <s v="Itaú Centralizadora"/>
    <x v="2"/>
    <s v="não"/>
    <s v="-"/>
    <d v="2024-05-29T00:00:00"/>
    <m/>
    <s v="Extrato Bancário"/>
    <s v="SISPAG  PAG TIT BANCO 23"/>
    <m/>
    <s v="SISPAG  PAG TIT BANCO 23"/>
    <n v="-17092.77"/>
    <n v="17092.77"/>
    <x v="15"/>
    <m/>
    <m/>
    <m/>
    <s v="-"/>
    <s v="Débito a identificar"/>
    <s v="Débito a identificar"/>
  </r>
  <r>
    <s v="Jardins"/>
    <x v="110"/>
    <s v="Itaú Centralizadora"/>
    <x v="2"/>
    <s v="não"/>
    <s v="-"/>
    <d v="2024-05-29T00:00:00"/>
    <m/>
    <s v="Extrato Bancário"/>
    <s v="CERT RECEBIVEIS IMOBIL"/>
    <m/>
    <s v="CERT RECEBIVEIS IMOBIL"/>
    <n v="-1225.0899999999999"/>
    <n v="1225.0899999999999"/>
    <x v="15"/>
    <m/>
    <m/>
    <m/>
    <s v="-"/>
    <s v="CRI - Juros"/>
    <s v="CRI - Juros"/>
  </r>
  <r>
    <s v="Jardins"/>
    <x v="110"/>
    <s v="Itaú Centralizadora"/>
    <x v="2"/>
    <s v="não"/>
    <s v="-"/>
    <d v="2024-05-29T00:00:00"/>
    <m/>
    <s v="Extrato Bancário"/>
    <s v="TAR SISPAG TIT OUTRO BCO"/>
    <m/>
    <s v="TAR SISPAG TIT OUTRO BCO"/>
    <n v="-2.8"/>
    <n v="2.8"/>
    <x v="15"/>
    <m/>
    <m/>
    <m/>
    <s v="-"/>
    <s v="Tarifas / Taxas"/>
    <s v="Desp Financeiras"/>
  </r>
  <r>
    <s v="Jardins"/>
    <x v="110"/>
    <s v="Itaú Centralizadora"/>
    <x v="2"/>
    <s v="não"/>
    <s v="-"/>
    <d v="2024-05-29T00:00:00"/>
    <m/>
    <s v="Extrato Bancário"/>
    <s v="REND PAGO APLIC AUT MAIS"/>
    <m/>
    <s v="REND PAGO APLIC AUT MAIS"/>
    <n v="0.08"/>
    <n v="0.08"/>
    <x v="15"/>
    <m/>
    <m/>
    <m/>
    <s v="-"/>
    <s v="Rendimento Aplicações"/>
    <s v="Outras Receitas"/>
  </r>
  <r>
    <s v="Jardins"/>
    <x v="111"/>
    <s v="Itaú"/>
    <x v="3"/>
    <m/>
    <s v="2.13.01.05 - Sondagem"/>
    <d v="2024-05-31T00:00:00"/>
    <s v="CP"/>
    <s v="Pagamento"/>
    <s v=" ENGENHARIA  DE SOLOS FUNDACOES E TERRAPLENAGEM LTDA."/>
    <s v="NFSE.003044"/>
    <s v=" ENGENHARIA  DE SOLOS FUNDACOES E TERRAPLENAGEM LTDA."/>
    <n v="-24671.37"/>
    <n v="24671.37"/>
    <x v="15"/>
    <m/>
    <m/>
    <m/>
    <s v="2.13.01.05 - Sondagem"/>
    <s v="Terreno - Despesas"/>
    <s v="Terreno"/>
  </r>
  <r>
    <s v="Jardins"/>
    <x v="111"/>
    <s v="Itaú"/>
    <x v="3"/>
    <m/>
    <s v="2.14.01.24 - Despesas Diversas MKT 3"/>
    <d v="2024-05-31T00:00:00"/>
    <s v="CP"/>
    <s v="Pagamento"/>
    <s v="A.C.S SERVICOS ADMINISTRATIVOS LTDA"/>
    <s v="NFSE.000029"/>
    <s v="A.C.S SERVICOS ADMINISTRATIVOS LTDA"/>
    <n v="-17500"/>
    <n v="17500"/>
    <x v="15"/>
    <m/>
    <m/>
    <m/>
    <s v="2.14.01.24 - Despesas Diversas MKT 3"/>
    <s v="Marketing - Promoção e Propaganda"/>
    <s v="Marketing"/>
  </r>
  <r>
    <s v="Jardins"/>
    <x v="111"/>
    <s v="Itaú"/>
    <x v="3"/>
    <m/>
    <s v="2.18.01.02 - Gastos Jurídicos Diversos"/>
    <d v="2024-05-31T00:00:00"/>
    <s v="CP"/>
    <s v="Pagamento"/>
    <s v="EMERGENCY DOCUMENTACAO IMOBILIARIA EIRELI"/>
    <s v="NFSE.030236"/>
    <s v="EMERGENCY DOCUMENTACAO IMOBILIARIA EIRELI"/>
    <n v="-750"/>
    <n v="750"/>
    <x v="15"/>
    <m/>
    <m/>
    <m/>
    <s v="2.18.01.02 - Gastos Jurídicos Diversos"/>
    <s v="Desp Adm - Assessorias"/>
    <s v="Desp Adm"/>
  </r>
  <r>
    <s v="Jardins"/>
    <x v="111"/>
    <s v="Itaú"/>
    <x v="3"/>
    <m/>
    <s v="2.13.01.23 - Coordenação e Compatibilização"/>
    <d v="2024-05-31T00:00:00"/>
    <s v="CP"/>
    <s v="Pagamento"/>
    <s v="ESTUDIO FAVO ARQUITETURA LTDA"/>
    <s v="NFSE.001248"/>
    <s v="ESTUDIO FAVO ARQUITETURA LTDA"/>
    <n v="-3750"/>
    <n v="3750"/>
    <x v="15"/>
    <m/>
    <m/>
    <m/>
    <s v="2.13.01.23 - Coordenação e Compatibilização"/>
    <s v="Incorporação - Projetos"/>
    <s v="Incorporação"/>
  </r>
  <r>
    <s v="Jardins"/>
    <x v="111"/>
    <s v="Itaú"/>
    <x v="3"/>
    <m/>
    <s v="2.13.01.26 - Projeto dos Decorados"/>
    <d v="2024-05-31T00:00:00"/>
    <s v="CP"/>
    <s v="Pagamento"/>
    <s v="FERNANDA MARQUES ARQUITETO ASSOCIADOS LTDA."/>
    <s v="NFSE.003861"/>
    <s v="FERNANDA MARQUES ARQUITETO ASSOCIADOS LTDA."/>
    <n v="-81649.5"/>
    <n v="81649.5"/>
    <x v="15"/>
    <m/>
    <m/>
    <m/>
    <s v="2.13.01.26 - Projeto dos Decorados"/>
    <s v="Incorporação - Projetos"/>
    <s v="Incorporação"/>
  </r>
  <r>
    <s v="Jardins"/>
    <x v="111"/>
    <s v="Itaú"/>
    <x v="3"/>
    <m/>
    <s v="2.14.01.19 - Mídia Off"/>
    <d v="2024-05-31T00:00:00"/>
    <s v="CP"/>
    <s v="Pagamento"/>
    <s v="PLANET APP DESENVOLVIMENTO E SERVICOS S/S LTDA."/>
    <s v="FAT.reemb 2105"/>
    <s v="PLANET APP DESENVOLVIMENTO E SERVICOS S/S LTDA."/>
    <n v="-76"/>
    <n v="76"/>
    <x v="15"/>
    <m/>
    <m/>
    <m/>
    <s v="2.14.01.19 - Mídia Off"/>
    <s v="Marketing - Stand Manutenção"/>
    <s v="Marketing"/>
  </r>
  <r>
    <s v="Jardins"/>
    <x v="111"/>
    <s v="Itaú"/>
    <x v="3"/>
    <m/>
    <s v="1.03.01.01 - Receita de Aplicações Financeiras"/>
    <d v="2024-05-31T00:00:00"/>
    <s v="BC"/>
    <s v="Extrato Bancário"/>
    <s v="REND PAGO APLIC AUT MAIS"/>
    <m/>
    <s v="REND PAGO APLIC AUT MAIS"/>
    <n v="249.41"/>
    <n v="249.41"/>
    <x v="15"/>
    <m/>
    <m/>
    <m/>
    <s v="1.03.01.01 - Receita de Aplicações Financeiras"/>
    <s v="Rendimento Aplicações"/>
    <s v="Outras Receitas"/>
  </r>
  <r>
    <s v="Jardins"/>
    <x v="111"/>
    <s v="Itaú"/>
    <x v="3"/>
    <m/>
    <s v="2.13.02.01 - Assessoria PMSP"/>
    <d v="2024-05-31T00:00:00"/>
    <s v="CP"/>
    <s v="Pagamento"/>
    <s v="SERGIO LUIZ FERNANDES FILHO"/>
    <s v="NFSE.002945"/>
    <s v="SERGIO LUIZ FERNANDES FILHO"/>
    <n v="-3050.13"/>
    <n v="3050.13"/>
    <x v="15"/>
    <m/>
    <m/>
    <m/>
    <s v="2.13.02.01 - Assessoria PMSP"/>
    <s v="Incorporação - Desp Legais, Tributos, Emolumentos"/>
    <s v="Incorporação"/>
  </r>
  <r>
    <s v="Jardins"/>
    <x v="112"/>
    <s v="Itaú"/>
    <x v="3"/>
    <s v="sim"/>
    <s v="2.20.01.07 - Tarifas Bancarias"/>
    <d v="2024-06-03T00:00:00"/>
    <s v="CX"/>
    <s v="Pagamento"/>
    <s v="Pag. tarifa conta TAR C/C SISPAG"/>
    <s v="TAR.20240603001"/>
    <s v="Pag. tarifa conta TAR C/C SISPAG"/>
    <n v="-26.1"/>
    <n v="26.1"/>
    <x v="16"/>
    <m/>
    <m/>
    <m/>
    <s v="2.20.01.07 - Tarifas Bancarias"/>
    <s v="Tarifas / Taxas"/>
    <s v="Desp Financeiras"/>
  </r>
  <r>
    <s v="Jardins"/>
    <x v="112"/>
    <s v="Itaú"/>
    <x v="3"/>
    <s v="sim"/>
    <s v="2.20.01.07 - Tarifas Bancarias"/>
    <d v="2024-06-03T00:00:00"/>
    <s v="CX"/>
    <s v="Pagamento"/>
    <s v="Pag. tarifa TED TAR TED SISPAG"/>
    <s v="TAR.20240603003"/>
    <s v="Pag. tarifa TED TAR TED SISPAG"/>
    <n v="-58.24"/>
    <n v="58.24"/>
    <x v="16"/>
    <m/>
    <m/>
    <m/>
    <s v="2.20.01.07 - Tarifas Bancarias"/>
    <s v="Tarifas / Taxas"/>
    <s v="Desp Financeiras"/>
  </r>
  <r>
    <s v="Jardins"/>
    <x v="112"/>
    <s v="Itaú"/>
    <x v="3"/>
    <s v="sim"/>
    <s v="2.14.02.04 - Operação / Manutenção"/>
    <d v="2024-06-03T00:00:00"/>
    <s v="CP"/>
    <s v="Pagamento"/>
    <s v="Pagamento ELETROPAULO METROPOLITANA"/>
    <s v="FAT.610415978"/>
    <s v="Pagamento ELETROPAULO METROPOLITANA"/>
    <n v="-576.29999999999995"/>
    <n v="576.29999999999995"/>
    <x v="16"/>
    <m/>
    <m/>
    <m/>
    <s v="2.14.02.04 - Operação / Manutenção"/>
    <s v="Desp Adm - Outras"/>
    <s v="Desp Adm"/>
  </r>
  <r>
    <s v="Jardins"/>
    <x v="112"/>
    <s v="Bradesco"/>
    <x v="1"/>
    <s v="sim"/>
    <s v="2.02.05.02 - (-) Devolução de Adiantamento aos Fornecedores"/>
    <d v="2024-06-03T00:00:00"/>
    <s v="BC"/>
    <s v="Recebimento"/>
    <s v="Recebimento TED-TRANSF ELET DISPON REMET. COMPANHIA PROVINCIA"/>
    <s v="REC.03062024"/>
    <s v="Recebimento TED-TRANSF ELET DISPON REMET. COMPANHIA PROVINCIA"/>
    <n v="3758299.84"/>
    <n v="3758299.84"/>
    <x v="16"/>
    <m/>
    <m/>
    <m/>
    <s v="2.02.05.02 - (-) Devolução de Adiantamento aos Fornecedores"/>
    <s v="Crédito - Província"/>
    <s v="Crédito - Província"/>
  </r>
  <r>
    <s v="Jardins"/>
    <x v="112"/>
    <s v="Itaú"/>
    <x v="3"/>
    <s v="sim"/>
    <s v="1.03.01.01 - Receita de Aplicações Financeiras"/>
    <d v="2024-06-03T00:00:00"/>
    <s v="CX"/>
    <s v="Rendimento de aplicação"/>
    <s v="Rendimento de aplicação REND PAGO APLIC AUT MAIS"/>
    <s v="REAP. 20240603004"/>
    <s v="Rendimento de aplicação REND PAGO APLIC AUT MAIS"/>
    <n v="1.28"/>
    <n v="1.28"/>
    <x v="16"/>
    <m/>
    <m/>
    <m/>
    <s v="1.03.01.01 - Receita de Aplicações Financeiras"/>
    <s v="Rendimento Aplicações"/>
    <s v="Outras Receitas"/>
  </r>
  <r>
    <s v="Jardins"/>
    <x v="112"/>
    <s v="Itaú Centralizadora"/>
    <x v="2"/>
    <s v="não"/>
    <s v="2.13.02.12 - Taxas de Concessionárias"/>
    <d v="2024-06-03T00:00:00"/>
    <s v="BC"/>
    <s v="Extrato Bancário"/>
    <s v="RESGATE CDB"/>
    <m/>
    <s v="RESGATE CDB"/>
    <n v="55842.61"/>
    <n v="55842.61"/>
    <x v="16"/>
    <m/>
    <m/>
    <m/>
    <s v="2.13.02.12 - Taxas de Concessionárias"/>
    <s v="Aplicação / Resgate"/>
    <s v="Aplicação / Resgate"/>
  </r>
  <r>
    <s v="Jardins"/>
    <x v="112"/>
    <s v="Itaú Centralizadora"/>
    <x v="2"/>
    <s v="não"/>
    <s v="2.13.02.12 - Taxas de Concessionárias"/>
    <d v="2024-06-03T00:00:00"/>
    <s v="BC"/>
    <s v="Extrato Bancário"/>
    <s v="RESGATE CDB"/>
    <m/>
    <s v="RESGATE CDB"/>
    <n v="3702456.94"/>
    <n v="3702456.94"/>
    <x v="16"/>
    <m/>
    <m/>
    <m/>
    <s v="2.13.02.12 - Taxas de Concessionárias"/>
    <s v="Aplicação / Resgate"/>
    <s v="Aplicação / Resgate"/>
  </r>
  <r>
    <s v="Jardins"/>
    <x v="112"/>
    <s v="Itaú Centralizadora"/>
    <x v="2"/>
    <s v="não"/>
    <s v="-"/>
    <d v="2024-06-03T00:00:00"/>
    <s v="CP"/>
    <s v="Extrato Bancário"/>
    <s v="SISPAG FORNECEDORES TED"/>
    <m/>
    <s v="SISPAG FORNECEDORES TED"/>
    <n v="-3758299.84"/>
    <n v="3758299.84"/>
    <x v="16"/>
    <m/>
    <m/>
    <m/>
    <s v="-"/>
    <s v="Débito - Netcorp"/>
    <s v="Débito - Netcorp"/>
  </r>
  <r>
    <s v="Jardins"/>
    <x v="112"/>
    <s v="Itaú Centralizadora"/>
    <x v="2"/>
    <s v="não"/>
    <s v="2.20.01.07 - Tarifas Bancarias"/>
    <d v="2024-06-03T00:00:00"/>
    <s v="CX"/>
    <s v="Extrato Bancário"/>
    <s v="TAR TED SISPAG"/>
    <m/>
    <s v="TAR TED SISPAG"/>
    <n v="-2"/>
    <n v="2"/>
    <x v="16"/>
    <m/>
    <m/>
    <m/>
    <s v="2.20.01.07 - Tarifas Bancarias"/>
    <s v="Tarifas / Taxas"/>
    <s v="Desp Financeiras"/>
  </r>
  <r>
    <s v="Jardins"/>
    <x v="113"/>
    <s v="Bradesco"/>
    <x v="1"/>
    <s v="sim"/>
    <s v="2.20.01.07 - Tarifas Bancarias"/>
    <d v="2024-06-04T00:00:00"/>
    <s v="BC"/>
    <m/>
    <s v="Aplicação APLICACAO CDB"/>
    <s v="APL.0406"/>
    <s v="Aplicação APLICACAO CDB"/>
    <n v="-3758000"/>
    <n v="3758000"/>
    <x v="16"/>
    <m/>
    <m/>
    <m/>
    <s v="2.20.01.07 - Tarifas Bancarias"/>
    <s v="Aplicação / Resgate"/>
    <s v="Aplicação / Resgate"/>
  </r>
  <r>
    <s v="Jardins"/>
    <x v="113"/>
    <s v="Itaú"/>
    <x v="3"/>
    <s v="sim"/>
    <s v="2.20.01.07 - Tarifas Bancarias"/>
    <d v="2024-06-04T00:00:00"/>
    <s v="CX"/>
    <s v="Pagamento"/>
    <s v="Pag. tarifa conta TAR MANUT CONTA 05/24"/>
    <s v="TAR.20240604001"/>
    <s v="Pag. tarifa conta TAR MANUT CONTA 05/24"/>
    <n v="-73"/>
    <n v="73"/>
    <x v="16"/>
    <m/>
    <m/>
    <m/>
    <s v="2.20.01.07 - Tarifas Bancarias"/>
    <s v="Tarifas / Taxas"/>
    <s v="Desp Financeiras"/>
  </r>
  <r>
    <s v="Jardins"/>
    <x v="113"/>
    <s v="Itaú"/>
    <x v="3"/>
    <s v="sim"/>
    <s v="2.20.01.07 - Tarifas Bancarias"/>
    <d v="2024-06-04T00:00:00"/>
    <s v="CX"/>
    <s v="Pagamento"/>
    <s v="Pag. tarifa TED TAR PIX PGTO TRANSF"/>
    <s v="TAR.20240604003"/>
    <s v="Pag. tarifa TED TAR PIX PGTO TRANSF"/>
    <n v="-3"/>
    <n v="3"/>
    <x v="16"/>
    <m/>
    <m/>
    <m/>
    <s v="2.20.01.07 - Tarifas Bancarias"/>
    <s v="Tarifas / Taxas"/>
    <s v="Desp Financeiras"/>
  </r>
  <r>
    <s v="Jardins"/>
    <x v="113"/>
    <s v="Itaú"/>
    <x v="3"/>
    <s v="sim"/>
    <s v="1.03.01.01 - Receita de Aplicações Financeiras"/>
    <d v="2024-06-04T00:00:00"/>
    <s v="CX"/>
    <s v="Rendimento de aplicação"/>
    <s v="Rendimento de aplicação REND PAGO APLIC AUT MAIS"/>
    <s v="REAP. 20240604002"/>
    <s v="Rendimento de aplicação REND PAGO APLIC AUT MAIS"/>
    <n v="0.15"/>
    <n v="0.15"/>
    <x v="16"/>
    <m/>
    <m/>
    <m/>
    <s v="1.03.01.01 - Receita de Aplicações Financeiras"/>
    <s v="Rendimento Aplicações"/>
    <s v="Outras Receitas"/>
  </r>
  <r>
    <s v="Jardins"/>
    <x v="113"/>
    <s v="Itaú Centralizadora"/>
    <x v="2"/>
    <s v="não"/>
    <s v="2.20.01.07 - Tarifas Bancarias"/>
    <d v="2024-06-04T00:00:00"/>
    <s v="CX"/>
    <s v="Extrato Bancário"/>
    <s v="TAR MANUT CONTA 05/24"/>
    <m/>
    <s v="TAR MANUT CONTA 05/24"/>
    <n v="-73"/>
    <n v="73"/>
    <x v="16"/>
    <m/>
    <m/>
    <m/>
    <s v="2.20.01.07 - Tarifas Bancarias"/>
    <s v="Tarifas / Taxas"/>
    <s v="Desp Financeiras"/>
  </r>
  <r>
    <s v="N/A"/>
    <x v="114"/>
    <s v="N/A"/>
    <x v="4"/>
    <s v="sim"/>
    <s v="2.09.01.01 - (-) Retenção de IR - Terceiros"/>
    <d v="2024-06-07T00:00:00"/>
    <s v="CP"/>
    <s v="Retenção impostos"/>
    <s v="Retenção impostos IR 1708 / FD SERVICOS E MAQUETES"/>
    <s v="NFSE.001681"/>
    <s v="FD SERVICOS E MAQUETES"/>
    <n v="1492.5"/>
    <n v="1492.5"/>
    <x v="16"/>
    <m/>
    <m/>
    <m/>
    <s v="2.09.01.01 - (-) Retenção de IR - Terceiros"/>
    <s v="Incorporação - Desp Legais, Tributos, Emolumentos"/>
    <s v="Incorporação"/>
  </r>
  <r>
    <s v="N/A"/>
    <x v="114"/>
    <s v="N/A"/>
    <x v="4"/>
    <s v="sim"/>
    <s v="2.09.01.04 - (-) Retenção de PIS/Cofins/CSLL -"/>
    <d v="2024-06-07T00:00:00"/>
    <s v="CP"/>
    <s v="Retenção impostos"/>
    <s v="Retenção impostos CSRF / FD SERVICOS E MAQUETES"/>
    <s v="NFSE.001681"/>
    <s v="FD SERVICOS E MAQUETES"/>
    <n v="4626.75"/>
    <n v="4626.75"/>
    <x v="16"/>
    <m/>
    <m/>
    <m/>
    <s v="2.09.01.04 - (-) Retenção de PIS/Cofins/CSLL -"/>
    <s v="Incorporação - Projetos"/>
    <s v="Incorporação"/>
  </r>
  <r>
    <s v="Jardins"/>
    <x v="114"/>
    <s v="Itaú"/>
    <x v="3"/>
    <s v="sim"/>
    <s v="2.11.01.07 - Cartório &amp; Escritura"/>
    <d v="2024-06-07T00:00:00"/>
    <s v="CP"/>
    <s v="Pagamento"/>
    <s v="Pagamento ANGELO MONTALBANO"/>
    <s v="NFSE.002820"/>
    <s v="Pagamento ANGELO MONTALBANO"/>
    <n v="-700"/>
    <n v="700"/>
    <x v="16"/>
    <m/>
    <m/>
    <m/>
    <s v="2.11.01.07 - Cartório &amp; Escritura"/>
    <s v="Incorporação - Desp Legais, Tributos, Emolumentos"/>
    <s v="Incorporação"/>
  </r>
  <r>
    <s v="Jardins"/>
    <x v="114"/>
    <s v="Itaú"/>
    <x v="3"/>
    <s v="sim"/>
    <s v="2.14.01.02 - Maquete de Vendas"/>
    <d v="2024-06-07T00:00:00"/>
    <s v="CP"/>
    <s v="Pagamento"/>
    <s v="Pagamento FD SERVICOS E MAQUETES EIRELI"/>
    <s v="NFSE.001681"/>
    <s v="Pagamento FD SERVICOS E MAQUETES EIRELI"/>
    <n v="-93380.75"/>
    <n v="93380.75"/>
    <x v="16"/>
    <m/>
    <m/>
    <m/>
    <s v="2.14.01.02 - Maquete de Vendas"/>
    <s v="Incorporação - Projetos"/>
    <s v="Incorporação"/>
  </r>
  <r>
    <s v="Jardins"/>
    <x v="114"/>
    <s v="Itaú"/>
    <x v="3"/>
    <s v="sim"/>
    <s v="2.14.02.04 - Operação / Manutenção"/>
    <d v="2024-06-07T00:00:00"/>
    <s v="CP"/>
    <s v="Pagamento"/>
    <s v="Pagamento MERCADOPAGO.COM REPRESENTACOES"/>
    <s v="FAT.020106315"/>
    <s v="Pagamento MERCADOPAGO.COM REPRESENTACOES"/>
    <n v="-236.2"/>
    <n v="236.2"/>
    <x v="16"/>
    <m/>
    <m/>
    <m/>
    <s v="2.14.02.04 - Operação / Manutenção"/>
    <s v="Marketing - Stand Manutenção"/>
    <s v="Marketing"/>
  </r>
  <r>
    <s v="Jardins"/>
    <x v="114"/>
    <s v="Itaú"/>
    <x v="3"/>
    <s v="sim"/>
    <s v="2.14.01.05 - Meeting"/>
    <d v="2024-06-07T00:00:00"/>
    <s v="CP"/>
    <s v="Pagamento"/>
    <s v="Pagamento PALOSA INDUSTRIA E COMERCIO"/>
    <s v="FAT.000989"/>
    <s v="Pagamento PALOSA INDUSTRIA E COMERCIO"/>
    <n v="-6360"/>
    <n v="6360"/>
    <x v="16"/>
    <m/>
    <m/>
    <m/>
    <s v="2.14.01.05 - Meeting"/>
    <s v="Marketing - Stand Manutenção"/>
    <s v="Marketing"/>
  </r>
  <r>
    <s v="Jardins"/>
    <x v="114"/>
    <s v="Itaú"/>
    <x v="3"/>
    <s v="sim"/>
    <s v="2.14.01.03 - Agência/Coordenação Offline"/>
    <d v="2024-06-07T00:00:00"/>
    <s v="CP"/>
    <s v="Pagamento"/>
    <s v="Pagamento PLANET APP DESENVOLVIMENTO E"/>
    <s v="NFSE.000206"/>
    <s v="Pagamento PLANET APP DESENVOLVIMENTO E"/>
    <n v="-10000"/>
    <n v="10000"/>
    <x v="16"/>
    <m/>
    <m/>
    <m/>
    <s v="2.14.01.03 - Agência/Coordenação Offline"/>
    <s v="Marketing - Promoção e Propaganda"/>
    <s v="Marketing"/>
  </r>
  <r>
    <s v="Jardins"/>
    <x v="114"/>
    <s v="Itaú"/>
    <x v="3"/>
    <s v="sim"/>
    <s v="2.11.01.03 - IPTU"/>
    <d v="2024-06-07T00:00:00"/>
    <s v="CP"/>
    <s v="Pagamento"/>
    <s v="Pagamento PREFEITURA DA CIDADE DE SÃO PAULO - DAMSP"/>
    <s v="DAM. CONSOLACAO 2837"/>
    <s v="Pagamento PREFEITURA DA CIDADE DE SÃO PAULO - DAMSP"/>
    <n v="-8931.7199999999993"/>
    <n v="8931.7199999999993"/>
    <x v="16"/>
    <m/>
    <m/>
    <m/>
    <s v="2.11.01.03 - IPTU"/>
    <s v="Terreno - IPTU"/>
    <s v="Terreno"/>
  </r>
  <r>
    <s v="Jardins"/>
    <x v="114"/>
    <s v="Itaú"/>
    <x v="3"/>
    <s v="sim"/>
    <s v="2.11.01.03 - IPTU"/>
    <d v="2024-06-07T00:00:00"/>
    <s v="CP"/>
    <s v="Pagamento"/>
    <s v="Pagamento PREFEITURA DA CIDADE DE SÃO PAULO - DAMSP"/>
    <s v="DAM. CONSOLACAO 2839"/>
    <s v="Pagamento PREFEITURA DA CIDADE DE SÃO PAULO - DAMSP"/>
    <n v="-535.88"/>
    <n v="535.88"/>
    <x v="16"/>
    <m/>
    <m/>
    <m/>
    <s v="2.11.01.03 - IPTU"/>
    <s v="Terreno - IPTU"/>
    <s v="Terreno"/>
  </r>
  <r>
    <s v="Jardins"/>
    <x v="114"/>
    <s v="Itaú"/>
    <x v="3"/>
    <s v="sim"/>
    <s v="2.11.01.03 - IPTU"/>
    <d v="2024-06-07T00:00:00"/>
    <s v="CP"/>
    <s v="Pagamento"/>
    <s v="Pagamento PREFEITURA DA CIDADE DE SÃO PAULO - DAMSP"/>
    <s v="DAM. CONSOLACAO 2847 A 12"/>
    <s v="Pagamento PREFEITURA DA CIDADE DE SÃO PAULO - DAMSP"/>
    <n v="-391.67"/>
    <n v="391.67"/>
    <x v="16"/>
    <m/>
    <m/>
    <m/>
    <s v="2.11.01.03 - IPTU"/>
    <s v="Terreno - IPTU"/>
    <s v="Terreno"/>
  </r>
  <r>
    <s v="Jardins"/>
    <x v="114"/>
    <s v="Itaú"/>
    <x v="3"/>
    <s v="sim"/>
    <s v="2.11.01.03 - IPTU"/>
    <d v="2024-06-07T00:00:00"/>
    <s v="CP"/>
    <s v="Pagamento"/>
    <s v="Pagamento PREFEITURA DA CIDADE DE SÃO PAULO - DAMSP"/>
    <s v="DAM. CONSOLACAO 2847 A 21"/>
    <s v="Pagamento PREFEITURA DA CIDADE DE SÃO PAULO - DAMSP"/>
    <n v="-377.94"/>
    <n v="377.94"/>
    <x v="16"/>
    <m/>
    <m/>
    <m/>
    <s v="2.11.01.03 - IPTU"/>
    <s v="Terreno - IPTU"/>
    <s v="Terreno"/>
  </r>
  <r>
    <s v="Jardins"/>
    <x v="114"/>
    <s v="Itaú"/>
    <x v="3"/>
    <s v="sim"/>
    <s v="2.11.01.03 - IPTU"/>
    <d v="2024-06-07T00:00:00"/>
    <s v="CP"/>
    <s v="Pagamento"/>
    <s v="Pagamento PREFEITURA DA CIDADE DE SÃO PAULO - DAMSP"/>
    <s v="DAM. CONSOLACAO 2847 A 21"/>
    <s v="Pagamento PREFEITURA DA CIDADE DE SÃO PAULO - DAMSP"/>
    <n v="-421.29"/>
    <n v="421.29"/>
    <x v="16"/>
    <m/>
    <m/>
    <m/>
    <s v="2.11.01.03 - IPTU"/>
    <s v="Terreno - IPTU"/>
    <s v="Terreno"/>
  </r>
  <r>
    <s v="Jardins"/>
    <x v="114"/>
    <s v="Itaú"/>
    <x v="3"/>
    <s v="sim"/>
    <s v="2.11.01.03 - IPTU"/>
    <d v="2024-06-07T00:00:00"/>
    <s v="CP"/>
    <s v="Pagamento"/>
    <s v="Pagamento PREFEITURA DA CIDADE DE SÃO PAULO - DAMSP"/>
    <s v="DAM. CONSOLACAO 2847 A 21"/>
    <s v="Pagamento PREFEITURA DA CIDADE DE SÃO PAULO - DAMSP"/>
    <n v="-469.83"/>
    <n v="469.83"/>
    <x v="16"/>
    <m/>
    <m/>
    <m/>
    <s v="2.11.01.03 - IPTU"/>
    <s v="Terreno - IPTU"/>
    <s v="Terreno"/>
  </r>
  <r>
    <s v="Jardins"/>
    <x v="114"/>
    <s v="Itaú"/>
    <x v="3"/>
    <s v="sim"/>
    <s v="2.11.01.03 - IPTU"/>
    <d v="2024-06-07T00:00:00"/>
    <s v="CP"/>
    <s v="Pagamento"/>
    <s v="Pagamento PREFEITURA DA CIDADE DE SÃO PAULO - DAMSP"/>
    <s v="DAM. CONSOLACAO 2847 A 21"/>
    <s v="Pagamento PREFEITURA DA CIDADE DE SÃO PAULO - DAMSP"/>
    <n v="-377.94"/>
    <n v="377.94"/>
    <x v="16"/>
    <m/>
    <m/>
    <m/>
    <s v="2.11.01.03 - IPTU"/>
    <s v="Terreno - IPTU"/>
    <s v="Terreno"/>
  </r>
  <r>
    <s v="Jardins"/>
    <x v="114"/>
    <s v="Itaú"/>
    <x v="3"/>
    <s v="sim"/>
    <s v="2.11.01.03 - IPTU"/>
    <d v="2024-06-07T00:00:00"/>
    <s v="CP"/>
    <s v="Pagamento"/>
    <s v="Pagamento PREFEITURA DA CIDADE DE SÃO PAULO - DAMSP"/>
    <s v="DAM. CONSOLACAO 2847 A 21"/>
    <s v="Pagamento PREFEITURA DA CIDADE DE SÃO PAULO - DAMSP"/>
    <n v="-42.6"/>
    <n v="42.6"/>
    <x v="16"/>
    <m/>
    <m/>
    <m/>
    <s v="2.11.01.03 - IPTU"/>
    <s v="Terreno - IPTU"/>
    <s v="Terreno"/>
  </r>
  <r>
    <s v="Jardins"/>
    <x v="114"/>
    <s v="Itaú"/>
    <x v="3"/>
    <s v="sim"/>
    <s v="2.11.01.03 - IPTU"/>
    <d v="2024-06-07T00:00:00"/>
    <s v="CP"/>
    <s v="Pagamento"/>
    <s v="Pagamento PREFEITURA DA CIDADE DE SÃO PAULO - DAMSP"/>
    <s v="DAM. CONSOLACAO 2847 A 21"/>
    <s v="Pagamento PREFEITURA DA CIDADE DE SÃO PAULO - DAMSP"/>
    <n v="-377.94"/>
    <n v="377.94"/>
    <x v="16"/>
    <m/>
    <m/>
    <m/>
    <s v="2.11.01.03 - IPTU"/>
    <s v="Terreno - IPTU"/>
    <s v="Terreno"/>
  </r>
  <r>
    <s v="Jardins"/>
    <x v="114"/>
    <s v="Itaú"/>
    <x v="3"/>
    <s v="sim"/>
    <s v="2.11.01.03 - IPTU"/>
    <d v="2024-06-07T00:00:00"/>
    <s v="CP"/>
    <s v="Pagamento"/>
    <s v="Pagamento PREFEITURA DA CIDADE DE SÃO PAULO - DAMSP"/>
    <s v="DAM. CONSOLACAO 2847 A 22"/>
    <s v="Pagamento PREFEITURA DA CIDADE DE SÃO PAULO - DAMSP"/>
    <n v="-338.66"/>
    <n v="338.66"/>
    <x v="16"/>
    <m/>
    <m/>
    <m/>
    <s v="2.11.01.03 - IPTU"/>
    <s v="Terreno - IPTU"/>
    <s v="Terreno"/>
  </r>
  <r>
    <s v="Jardins"/>
    <x v="114"/>
    <s v="Itaú"/>
    <x v="3"/>
    <s v="sim"/>
    <s v="2.11.01.03 - IPTU"/>
    <d v="2024-06-07T00:00:00"/>
    <s v="CP"/>
    <s v="Pagamento"/>
    <s v="Pagamento PREFEITURA DA CIDADE DE SÃO PAULO - DAMSP"/>
    <s v="DAM. CONSOLACAO 2847 A 31"/>
    <s v="Pagamento PREFEITURA DA CIDADE DE SÃO PAULO - DAMSP"/>
    <n v="-377.94"/>
    <n v="377.94"/>
    <x v="16"/>
    <m/>
    <m/>
    <m/>
    <s v="2.11.01.03 - IPTU"/>
    <s v="Terreno - IPTU"/>
    <s v="Terreno"/>
  </r>
  <r>
    <s v="Jardins"/>
    <x v="114"/>
    <s v="Itaú"/>
    <x v="3"/>
    <s v="sim"/>
    <s v="2.11.01.03 - IPTU"/>
    <d v="2024-06-07T00:00:00"/>
    <s v="CP"/>
    <s v="Pagamento"/>
    <s v="Pagamento PREFEITURA DA CIDADE DE SÃO PAULO - DAMSP"/>
    <s v="DAM. CONSOLACAO 2847 A 32"/>
    <s v="Pagamento PREFEITURA DA CIDADE DE SÃO PAULO - DAMSP"/>
    <n v="-338.66"/>
    <n v="338.66"/>
    <x v="16"/>
    <m/>
    <m/>
    <m/>
    <s v="2.11.01.03 - IPTU"/>
    <s v="Terreno - IPTU"/>
    <s v="Terreno"/>
  </r>
  <r>
    <s v="Jardins"/>
    <x v="114"/>
    <s v="Itaú"/>
    <x v="3"/>
    <s v="sim"/>
    <s v="2.11.01.03 - IPTU"/>
    <d v="2024-06-07T00:00:00"/>
    <s v="CP"/>
    <s v="Pagamento"/>
    <s v="Pagamento PREFEITURA DA CIDADE DE SÃO PAULO - DAMSP"/>
    <s v="DAM.AL ITU 1478"/>
    <s v="Pagamento PREFEITURA DA CIDADE DE SÃO PAULO - DAMSP"/>
    <n v="-2577.2199999999998"/>
    <n v="2577.2199999999998"/>
    <x v="16"/>
    <m/>
    <m/>
    <m/>
    <s v="2.11.01.03 - IPTU"/>
    <s v="Terreno - IPTU"/>
    <s v="Terreno"/>
  </r>
  <r>
    <s v="Jardins"/>
    <x v="114"/>
    <s v="Itaú"/>
    <x v="3"/>
    <s v="sim"/>
    <s v="1.03.01.01 - Receita de Aplicações Financeiras"/>
    <d v="2024-06-07T00:00:00"/>
    <s v="CX"/>
    <s v="Rendimento de aplicação"/>
    <s v="Rendimento de aplicação REND PAGO APLIC AUT MAIS"/>
    <s v="REAP. 20240607006"/>
    <s v="Rendimento de aplicação REND PAGO APLIC AUT MAIS"/>
    <n v="268.27"/>
    <n v="268.27"/>
    <x v="16"/>
    <m/>
    <m/>
    <m/>
    <s v="1.03.01.01 - Receita de Aplicações Financeiras"/>
    <s v="Rendimento Aplicações"/>
    <s v="Outras Receitas"/>
  </r>
  <r>
    <s v="N/A"/>
    <x v="115"/>
    <s v="N/A"/>
    <x v="4"/>
    <s v="sim"/>
    <s v="2.09.01.02 - (-) Retenção de INSS - Terceiros"/>
    <d v="2024-06-10T00:00:00"/>
    <s v="CP"/>
    <s v="Retenção impostos"/>
    <s v="Retenção impostos INSS 3,5 / AGC CONSTRUCOES LTDA"/>
    <s v="NFSE.000026"/>
    <s v="AGC CONSTRUCOES LTDA"/>
    <n v="301"/>
    <n v="301"/>
    <x v="16"/>
    <m/>
    <m/>
    <m/>
    <s v="2.09.01.02 - (-) Retenção de INSS - Terceiros"/>
    <s v="Incorporação - Desp Legais, Tributos, Emolumentos"/>
    <s v="Incorporação"/>
  </r>
  <r>
    <s v="Jardins"/>
    <x v="115"/>
    <s v="Bradesco"/>
    <x v="1"/>
    <s v="sim"/>
    <s v="2.20.01.07 - Tarifas Bancarias"/>
    <d v="2024-06-10T00:00:00"/>
    <s v="BC"/>
    <s v="Pagamento"/>
    <s v="Pag. tarifa conta TARIFA MANUTENCAO C/C TAR.MANUT.C/C"/>
    <s v="TAR.1006"/>
    <s v="Pag. tarifa conta TARIFA MANUTENCAO C/C TAR.MANUT.C/C"/>
    <n v="-74.95"/>
    <n v="74.95"/>
    <x v="16"/>
    <m/>
    <m/>
    <m/>
    <s v="2.20.01.07 - Tarifas Bancarias"/>
    <s v="Tarifas / Taxas"/>
    <s v="Desp Financeiras"/>
  </r>
  <r>
    <s v="Jardins"/>
    <x v="115"/>
    <s v="Itaú"/>
    <x v="3"/>
    <s v="sim"/>
    <s v="2.14.02.02 - Construção"/>
    <d v="2024-06-10T00:00:00"/>
    <s v="CP"/>
    <s v="Pagamento"/>
    <s v="Pagamento AGC CONSTRUCOES LTDA"/>
    <s v="NFSE.000026"/>
    <s v="Pagamento AGC CONSTRUCOES LTDA"/>
    <n v="-8716.5"/>
    <n v="8716.5"/>
    <x v="16"/>
    <m/>
    <m/>
    <m/>
    <s v="2.14.02.02 - Construção"/>
    <s v="Terreno - Despesas"/>
    <s v="Terreno"/>
  </r>
  <r>
    <s v="Jardins"/>
    <x v="115"/>
    <s v="Itaú"/>
    <x v="3"/>
    <s v="sim"/>
    <s v="2.14.02.02 - Construção"/>
    <d v="2024-06-10T00:00:00"/>
    <s v="CP"/>
    <s v="Pagamento"/>
    <s v="Pagamento AMARILDO CRESCENCIO DA SILVA"/>
    <s v="CF.1006"/>
    <s v="Pagamento AMARILDO CRESCENCIO DA SILVA"/>
    <n v="-442"/>
    <n v="442"/>
    <x v="16"/>
    <m/>
    <m/>
    <m/>
    <s v="2.14.02.02 - Construção"/>
    <s v="Terreno - Despesas"/>
    <s v="Terreno"/>
  </r>
  <r>
    <s v="Jardins"/>
    <x v="115"/>
    <s v="Itaú"/>
    <x v="3"/>
    <s v="sim"/>
    <s v="1.03.01.01 - Receita de Aplicações Financeiras"/>
    <d v="2024-06-10T00:00:00"/>
    <s v="CX"/>
    <s v="Rendimento de aplicação"/>
    <s v="Rendimento de aplicação REND PAGO APLIC AUT MAIS"/>
    <s v="REAP. 20240610003"/>
    <s v="Rendimento de aplicação REND PAGO APLIC AUT MAIS"/>
    <n v="19.88"/>
    <n v="19.88"/>
    <x v="16"/>
    <m/>
    <m/>
    <m/>
    <s v="1.03.01.01 - Receita de Aplicações Financeiras"/>
    <s v="Rendimento Aplicações"/>
    <s v="Outras Receitas"/>
  </r>
  <r>
    <s v="Jardins"/>
    <x v="116"/>
    <s v="Itaú"/>
    <x v="3"/>
    <s v="sim"/>
    <s v="2.14.01.20 - Ajuda corretores"/>
    <d v="2024-06-12T00:00:00"/>
    <s v="CP"/>
    <s v="Pagamento"/>
    <s v="Pagamento ALEX S CAMPELO M IMOVEIS"/>
    <s v="REC.120624"/>
    <s v="Pagamento ALEX S CAMPELO M IMOVEIS"/>
    <n v="-1600"/>
    <n v="1600"/>
    <x v="16"/>
    <m/>
    <m/>
    <m/>
    <s v="2.14.01.20 - Ajuda corretores"/>
    <s v="Marketing - Stand Manutenção"/>
    <s v="Marketing"/>
  </r>
  <r>
    <s v="Jardins"/>
    <x v="116"/>
    <s v="Itaú"/>
    <x v="3"/>
    <s v="sim"/>
    <s v="2.14.01.20 - Ajuda corretores"/>
    <d v="2024-06-12T00:00:00"/>
    <s v="CP"/>
    <s v="Pagamento"/>
    <s v="Pagamento DIEGO CARLINI PISSARRA"/>
    <s v="REC.120623"/>
    <s v="Pagamento DIEGO CARLINI PISSARRA"/>
    <n v="-1000"/>
    <n v="1000"/>
    <x v="16"/>
    <m/>
    <m/>
    <m/>
    <s v="2.14.01.20 - Ajuda corretores"/>
    <s v="Marketing - Stand Manutenção"/>
    <s v="Marketing"/>
  </r>
  <r>
    <s v="Jardins"/>
    <x v="116"/>
    <s v="Itaú"/>
    <x v="3"/>
    <s v="sim"/>
    <s v="1.03.01.01 - Receita de Aplicações Financeiras"/>
    <d v="2024-06-12T00:00:00"/>
    <s v="CX"/>
    <s v="Rendimento de aplicação"/>
    <s v="Rendimento de aplicação REND PAGO APLIC AUT MAIS"/>
    <s v="REAP. 20240612003"/>
    <s v="Rendimento de aplicação REND PAGO APLIC AUT MAIS"/>
    <n v="5.88"/>
    <n v="5.88"/>
    <x v="16"/>
    <m/>
    <m/>
    <m/>
    <s v="1.03.01.01 - Receita de Aplicações Financeiras"/>
    <s v="Rendimento Aplicações"/>
    <s v="Outras Receitas"/>
  </r>
  <r>
    <s v="Jardins"/>
    <x v="117"/>
    <s v="Itaú"/>
    <x v="3"/>
    <s v="sim"/>
    <s v="2.19.01.06 - EXTRA DEMOLICAO"/>
    <d v="2024-06-13T00:00:00"/>
    <s v="CP"/>
    <s v="Pagamento"/>
    <s v="Pagamento EPAVGG NOGUEIRA CONSTRUCOES DESIGN"/>
    <s v="NFSE.000155"/>
    <s v="Pagamento EPAVGG NOGUEIRA CONSTRUCOES DESIGN"/>
    <n v="-20000"/>
    <n v="20000"/>
    <x v="16"/>
    <m/>
    <m/>
    <m/>
    <s v="2.19.01.06 - EXTRA DEMOLICAO"/>
    <s v="Terreno - Despesas"/>
    <s v="Terreno"/>
  </r>
  <r>
    <s v="Jardins"/>
    <x v="117"/>
    <s v="Itaú"/>
    <x v="3"/>
    <s v="sim"/>
    <s v="1.03.01.01 - Receita de Aplicações Financeiras"/>
    <d v="2024-06-13T00:00:00"/>
    <s v="CX"/>
    <s v="Rendimento de aplicação"/>
    <s v="Rendimento de aplicação REND PAGO APLIC AUT MAIS"/>
    <s v="REAP. 20240613002"/>
    <s v="Rendimento de aplicação REND PAGO APLIC AUT MAIS"/>
    <n v="46.15"/>
    <n v="46.15"/>
    <x v="16"/>
    <m/>
    <m/>
    <m/>
    <s v="1.03.01.01 - Receita de Aplicações Financeiras"/>
    <s v="Rendimento Aplicações"/>
    <s v="Outras Receitas"/>
  </r>
  <r>
    <s v="N/A"/>
    <x v="118"/>
    <s v="N/A"/>
    <x v="4"/>
    <s v="sim"/>
    <s v="2.09.01.01 - (-) Retenção de IR - Terceiros"/>
    <d v="2024-06-14T00:00:00"/>
    <s v="CP"/>
    <s v="Retenção impostos"/>
    <s v="Retenção impostos IR 1708 / ADDOR E ASSOCIADOS"/>
    <s v="NFSE.004145"/>
    <s v="ADDOR E ASSOCIADOS"/>
    <n v="300"/>
    <n v="300"/>
    <x v="16"/>
    <m/>
    <m/>
    <m/>
    <s v="2.09.01.01 - (-) Retenção de IR - Terceiros"/>
    <s v="Incorporação - Desp Legais, Tributos, Emolumentos"/>
    <s v="Incorporação"/>
  </r>
  <r>
    <s v="N/A"/>
    <x v="118"/>
    <s v="N/A"/>
    <x v="4"/>
    <s v="sim"/>
    <s v="2.09.01.04 - (-) Retenção de PIS/Cofins/CSLL -"/>
    <d v="2024-06-14T00:00:00"/>
    <s v="CP"/>
    <s v="Retenção impostos"/>
    <s v="Retenção impostos CSRF / ADDOR E ASSOCIADOS"/>
    <s v="NFSE.004145"/>
    <s v="ADDOR E ASSOCIADOS"/>
    <n v="930"/>
    <n v="930"/>
    <x v="16"/>
    <m/>
    <m/>
    <m/>
    <s v="2.09.01.04 - (-) Retenção de PIS/Cofins/CSLL -"/>
    <s v="Incorporação - Projetos"/>
    <s v="Incorporação"/>
  </r>
  <r>
    <s v="Jardins"/>
    <x v="118"/>
    <s v="Itaú"/>
    <x v="3"/>
    <s v="sim"/>
    <s v="2.13.01.27 - Projeto de Vedação"/>
    <d v="2024-06-14T00:00:00"/>
    <s v="CP"/>
    <s v="Pagamento"/>
    <s v="Pagamento ADDOR E ASSOCIADOS PROJETOS E"/>
    <s v="NFSE.004145"/>
    <s v="Pagamento ADDOR E ASSOCIADOS PROJETOS E"/>
    <n v="-18770"/>
    <n v="18770"/>
    <x v="16"/>
    <m/>
    <m/>
    <m/>
    <s v="2.13.01.27 - Projeto de Vedação"/>
    <s v="Incorporação - Projetos"/>
    <s v="Incorporação"/>
  </r>
  <r>
    <s v="Jardins"/>
    <x v="118"/>
    <s v="Itaú"/>
    <x v="3"/>
    <s v="sim"/>
    <s v="2.14.02.02 - Construção"/>
    <d v="2024-06-14T00:00:00"/>
    <s v="CP"/>
    <s v="Pagamento"/>
    <s v="Pagamento ATLANTA MATERIAS PARA CONSTRUCAO"/>
    <s v="NF.578238"/>
    <s v="Pagamento ATLANTA MATERIAS PARA CONSTRUCAO"/>
    <n v="-1013.5"/>
    <n v="1013.5"/>
    <x v="16"/>
    <m/>
    <m/>
    <m/>
    <s v="2.14.02.02 - Construção"/>
    <s v="Terreno - Despesas"/>
    <s v="Terreno"/>
  </r>
  <r>
    <s v="Jardins"/>
    <x v="118"/>
    <s v="Itaú"/>
    <x v="3"/>
    <s v="sim"/>
    <s v="2.14.02.02 - Construção"/>
    <d v="2024-06-14T00:00:00"/>
    <s v="CP"/>
    <s v="Pagamento"/>
    <s v="Pagamento ATLANTA MATERIAS PARA CONSTRUCAO"/>
    <s v="NF.578239"/>
    <s v="Pagamento ATLANTA MATERIAS PARA CONSTRUCAO"/>
    <n v="-1035"/>
    <n v="1035"/>
    <x v="16"/>
    <m/>
    <m/>
    <m/>
    <s v="2.14.02.02 - Construção"/>
    <s v="Terreno - Despesas"/>
    <s v="Terreno"/>
  </r>
  <r>
    <s v="Jardins"/>
    <x v="118"/>
    <s v="Itaú"/>
    <x v="3"/>
    <s v="sim"/>
    <s v="2.14.02.02 - Construção"/>
    <d v="2024-06-14T00:00:00"/>
    <s v="CP"/>
    <s v="Pagamento"/>
    <s v="Pagamento ATLANTA MATERIAS PARA CONSTRUCAO"/>
    <s v="NF.578240"/>
    <s v="Pagamento ATLANTA MATERIAS PARA CONSTRUCAO"/>
    <n v="-1034.0999999999999"/>
    <n v="1034.0999999999999"/>
    <x v="16"/>
    <m/>
    <m/>
    <m/>
    <s v="2.14.02.02 - Construção"/>
    <s v="Terreno - Despesas"/>
    <s v="Terreno"/>
  </r>
  <r>
    <s v="Jardins"/>
    <x v="118"/>
    <s v="Itaú"/>
    <x v="3"/>
    <s v="sim"/>
    <s v="2.14.02.02 - Construção"/>
    <d v="2024-06-14T00:00:00"/>
    <s v="CP"/>
    <s v="Pagamento"/>
    <s v="Pagamento ATLANTA MATERIAS PARA CONSTRUCAO"/>
    <s v="NFSE.2105"/>
    <s v="Pagamento ATLANTA MATERIAS PARA CONSTRUCAO"/>
    <n v="-1707.45"/>
    <n v="1707.45"/>
    <x v="16"/>
    <m/>
    <m/>
    <m/>
    <s v="2.14.02.02 - Construção"/>
    <s v="Terreno - Despesas"/>
    <s v="Terreno"/>
  </r>
  <r>
    <s v="Jardins"/>
    <x v="118"/>
    <s v="Itaú"/>
    <x v="3"/>
    <s v="sim"/>
    <s v="2.14.02.02 - Construção"/>
    <d v="2024-06-14T00:00:00"/>
    <s v="CP"/>
    <s v="Pagamento"/>
    <s v="Pagamento RIO DO SUL COMERCIO DE MADEIRAS E MATERIAIS PARA CONSTRUCAO EIRELI"/>
    <s v="NF.002530"/>
    <s v="Pagamento RIO DO SUL COMERCIO DE MADEIRAS E MATERIAIS PARA CONSTRUCAO EIRELI"/>
    <n v="-1407"/>
    <n v="1407"/>
    <x v="16"/>
    <m/>
    <m/>
    <m/>
    <s v="2.14.02.02 - Construção"/>
    <s v="Terreno - Despesas"/>
    <s v="Terreno"/>
  </r>
  <r>
    <s v="Jardins"/>
    <x v="118"/>
    <s v="Itaú"/>
    <x v="3"/>
    <s v="sim"/>
    <s v="2.14.02.04 - Operação / Manutenção"/>
    <d v="2024-06-14T00:00:00"/>
    <s v="CP"/>
    <s v="Pagamento"/>
    <s v="Pagamento SOEDRAL SOCIEDADE ELETRICA HIDRAULICA"/>
    <s v="NF.290874"/>
    <s v="Pagamento SOEDRAL SOCIEDADE ELETRICA HIDRAULICA"/>
    <n v="-465.92"/>
    <n v="465.92"/>
    <x v="16"/>
    <m/>
    <m/>
    <m/>
    <s v="2.14.02.04 - Operação / Manutenção"/>
    <s v="Desp Adm - Outras"/>
    <s v="Desp Adm"/>
  </r>
  <r>
    <s v="Jardins"/>
    <x v="118"/>
    <s v="Itaú"/>
    <x v="3"/>
    <s v="sim"/>
    <s v="2.14.02.02 - Construção"/>
    <d v="2024-06-14T00:00:00"/>
    <s v="CP"/>
    <s v="Pagamento"/>
    <s v="Pagamento TIGRE MATERIAIS E SOLUCOES PARA CONSTRUCAO LTDA."/>
    <s v="NF.008603"/>
    <s v="Pagamento TIGRE MATERIAIS E SOLUCOES PARA CONSTRUCAO LTDA."/>
    <n v="-2843.17"/>
    <n v="2843.17"/>
    <x v="16"/>
    <m/>
    <m/>
    <m/>
    <s v="2.14.02.02 - Construção"/>
    <s v="Terreno - Despesas"/>
    <s v="Terreno"/>
  </r>
  <r>
    <s v="Jardins"/>
    <x v="118"/>
    <s v="Itaú"/>
    <x v="3"/>
    <s v="sim"/>
    <s v="2.14.02.02 - Construção"/>
    <d v="2024-06-14T00:00:00"/>
    <s v="CP"/>
    <s v="Pagamento"/>
    <s v="Pagamento USINA FORTALEZA IND E COMERCIO DE MASSA FINA LTDA"/>
    <s v="NF.020192"/>
    <s v="Pagamento USINA FORTALEZA IND E COMERCIO DE MASSA FINA LTDA"/>
    <n v="-602.6"/>
    <n v="602.6"/>
    <x v="16"/>
    <m/>
    <m/>
    <m/>
    <s v="2.14.02.02 - Construção"/>
    <s v="Terreno - Despesas"/>
    <s v="Terreno"/>
  </r>
  <r>
    <s v="Jardins"/>
    <x v="118"/>
    <s v="Itaú"/>
    <x v="3"/>
    <s v="sim"/>
    <s v="2.13.01.09 - Ar Condicionado"/>
    <d v="2024-06-14T00:00:00"/>
    <s v="CP"/>
    <s v="Pagamento"/>
    <s v="Pagamento WILLEM SCHEEPMAKER E ASSOCIADOS LTDA"/>
    <s v="NFSE.7888"/>
    <s v="Pagamento WILLEM SCHEEPMAKER E ASSOCIADOS LTDA"/>
    <n v="-7038.75"/>
    <n v="7038.75"/>
    <x v="16"/>
    <m/>
    <m/>
    <m/>
    <s v="2.13.01.09 - Ar Condicionado"/>
    <s v="Incorporação - Projetos"/>
    <s v="Incorporação"/>
  </r>
  <r>
    <s v="Jardins"/>
    <x v="118"/>
    <s v="Itaú"/>
    <x v="3"/>
    <s v="sim"/>
    <s v="1.03.01.01 - Receita de Aplicações Financeiras"/>
    <d v="2024-06-14T00:00:00"/>
    <s v="CX"/>
    <s v="Rendimento de aplicação"/>
    <s v="Rendimento de aplicação REND PAGO APLIC AUT MAIS"/>
    <s v="REAP. 20240620003"/>
    <s v="Rendimento de aplicação REND PAGO APLIC AUT MAIS"/>
    <n v="84.5"/>
    <n v="84.5"/>
    <x v="16"/>
    <m/>
    <m/>
    <m/>
    <s v="1.03.01.01 - Receita de Aplicações Financeiras"/>
    <s v="Rendimento Aplicações"/>
    <s v="Outras Receitas"/>
  </r>
  <r>
    <s v="N/A"/>
    <x v="118"/>
    <s v="N/A"/>
    <x v="4"/>
    <s v="sim"/>
    <s v="2.09.01.01 - (-) Retenção de IR - Terceiros"/>
    <d v="2024-06-14T00:00:00"/>
    <s v="CP"/>
    <s v="Retenção impostos"/>
    <s v="Retenção impostos IR 1708 / WILLEM SCHEEPMAKER E"/>
    <s v="NFSE.7888"/>
    <s v="WILLEM SCHEEPMAKER E"/>
    <n v="112.5"/>
    <n v="112.5"/>
    <x v="16"/>
    <m/>
    <m/>
    <m/>
    <s v="2.09.01.01 - (-) Retenção de IR - Terceiros"/>
    <s v="Incorporação - Desp Legais, Tributos, Emolumentos"/>
    <s v="Incorporação"/>
  </r>
  <r>
    <s v="N/A"/>
    <x v="118"/>
    <s v="N/A"/>
    <x v="4"/>
    <s v="sim"/>
    <s v="2.09.01.04 - (-) Retenção de PIS/Cofins/CSLL -"/>
    <d v="2024-06-14T00:00:00"/>
    <s v="CP"/>
    <s v="Retenção impostos"/>
    <s v="Retenção impostos CSRF / WILLEM SCHEEPMAKER E"/>
    <s v="NFSE.7888"/>
    <s v="WILLEM SCHEEPMAKER E"/>
    <n v="348.75"/>
    <n v="348.75"/>
    <x v="16"/>
    <m/>
    <m/>
    <m/>
    <s v="2.09.01.04 - (-) Retenção de PIS/Cofins/CSLL -"/>
    <s v="Incorporação - Projetos"/>
    <s v="Incorporação"/>
  </r>
  <r>
    <s v="Jardins"/>
    <x v="119"/>
    <s v="Itaú Centralizadora"/>
    <x v="2"/>
    <s v="não"/>
    <s v="1.03.01.01 - Receita de Aplicações Financeiras"/>
    <d v="2024-06-19T00:00:00"/>
    <s v="CX"/>
    <s v="Extrato Bancário"/>
    <s v="REND PAGO APLIC AUT MAIS"/>
    <m/>
    <s v="REND PAGO APLIC AUT MAIS"/>
    <n v="1.35"/>
    <n v="1.35"/>
    <x v="16"/>
    <m/>
    <m/>
    <m/>
    <s v="1.03.01.01 - Receita de Aplicações Financeiras"/>
    <s v="Rendimento Aplicações"/>
    <s v="Outras Receitas"/>
  </r>
  <r>
    <s v="Jardins"/>
    <x v="119"/>
    <s v="Itaú Centralizadora"/>
    <x v="2"/>
    <s v="não"/>
    <s v="-"/>
    <d v="2024-06-19T00:00:00"/>
    <s v="CP"/>
    <s v="Extrato Bancário"/>
    <s v="SISPAG PAG TIT 48513229"/>
    <m/>
    <s v="SISPAG PAG TIT 48513229"/>
    <n v="-14915"/>
    <n v="14915"/>
    <x v="16"/>
    <m/>
    <m/>
    <m/>
    <s v="-"/>
    <s v="Débito a identificar"/>
    <s v="Débito a identificar"/>
  </r>
  <r>
    <s v="Jardins"/>
    <x v="119"/>
    <s v="Itaú Centralizadora"/>
    <x v="2"/>
    <s v="não"/>
    <s v="2.20.01.07 - Tarifas Bancarias"/>
    <d v="2024-06-19T00:00:00"/>
    <s v="CX"/>
    <s v="Extrato Bancário"/>
    <s v="TAR BLOQUETO ITAU"/>
    <m/>
    <s v="TAR BLOQUETO ITAU"/>
    <n v="-0.9"/>
    <n v="0.9"/>
    <x v="16"/>
    <m/>
    <m/>
    <m/>
    <s v="2.20.01.07 - Tarifas Bancarias"/>
    <s v="Tarifas / Taxas"/>
    <s v="Desp Financeiras"/>
  </r>
  <r>
    <s v="Jardins"/>
    <x v="120"/>
    <s v="Itaú"/>
    <x v="3"/>
    <s v="sim"/>
    <s v="2.09.02.04 - Recolhimento de PIS/Cofins/CSLL -"/>
    <d v="2024-06-20T00:00:00"/>
    <s v="CP"/>
    <s v="Pagamento"/>
    <s v="Pagamento Secretaria de Fazenda Federal"/>
    <s v="DARF.000178"/>
    <s v="Pagamento Secretaria de Fazenda Federal"/>
    <n v="-495.47"/>
    <n v="495.47"/>
    <x v="16"/>
    <m/>
    <m/>
    <m/>
    <s v="2.09.02.04 - Recolhimento de PIS/Cofins/CSLL -"/>
    <s v="Tributos"/>
    <s v="Tributos"/>
  </r>
  <r>
    <s v="Jardins"/>
    <x v="120"/>
    <s v="Itaú"/>
    <x v="3"/>
    <s v="sim"/>
    <s v="2.09.02.01 - Recolhimento de IRRF - Terceiros"/>
    <d v="2024-06-20T00:00:00"/>
    <s v="CP"/>
    <s v="Pagamento"/>
    <s v="Pagamento Secretaria de Fazenda Federal"/>
    <s v="DARF.000178"/>
    <s v="Pagamento Secretaria de Fazenda Federal"/>
    <n v="-159.82"/>
    <n v="159.82"/>
    <x v="16"/>
    <m/>
    <m/>
    <m/>
    <s v="2.09.02.01 - Recolhimento de IRRF - Terceiros"/>
    <s v="Tributos"/>
    <s v="Tributos"/>
  </r>
  <r>
    <s v="Jardins"/>
    <x v="120"/>
    <s v="Itaú"/>
    <x v="3"/>
    <s v="sim"/>
    <s v="2.09.02.04 - Recolhimento de PIS/Cofins/CSLL -"/>
    <d v="2024-06-20T00:00:00"/>
    <s v="CP"/>
    <s v="Pagamento"/>
    <s v="Pagamento Secretaria de Fazenda Federal"/>
    <s v="DARF.000670"/>
    <s v="Pagamento Secretaria de Fazenda Federal"/>
    <n v="-11625"/>
    <n v="11625"/>
    <x v="16"/>
    <m/>
    <m/>
    <m/>
    <s v="2.09.02.04 - Recolhimento de PIS/Cofins/CSLL -"/>
    <s v="Tributos"/>
    <s v="Tributos"/>
  </r>
  <r>
    <s v="Jardins"/>
    <x v="120"/>
    <s v="Itaú"/>
    <x v="3"/>
    <s v="sim"/>
    <s v="2.09.02.01 - Recolhimento de IRRF - Terceiros"/>
    <d v="2024-06-20T00:00:00"/>
    <s v="CP"/>
    <s v="Pagamento"/>
    <s v="Pagamento Secretaria de Fazenda Federal"/>
    <s v="DARF.000670"/>
    <s v="Pagamento Secretaria de Fazenda Federal"/>
    <n v="-3750"/>
    <n v="3750"/>
    <x v="16"/>
    <m/>
    <m/>
    <m/>
    <s v="2.09.02.01 - Recolhimento de IRRF - Terceiros"/>
    <s v="Tributos"/>
    <s v="Tributos"/>
  </r>
  <r>
    <s v="Jardins"/>
    <x v="120"/>
    <s v="Itaú"/>
    <x v="3"/>
    <s v="sim"/>
    <s v="2.09.02.01 - Recolhimento de IRRF - Terceiros"/>
    <d v="2024-06-20T00:00:00"/>
    <s v="CP"/>
    <s v="Pagamento"/>
    <s v="Pagamento Secretaria de Fazenda Federal"/>
    <s v="DARF.001622"/>
    <s v="Pagamento Secretaria de Fazenda Federal"/>
    <n v="-120"/>
    <n v="120"/>
    <x v="16"/>
    <m/>
    <m/>
    <m/>
    <s v="2.09.02.01 - Recolhimento de IRRF - Terceiros"/>
    <s v="Tributos"/>
    <s v="Tributos"/>
  </r>
  <r>
    <s v="Jardins"/>
    <x v="120"/>
    <s v="Itaú"/>
    <x v="3"/>
    <s v="sim"/>
    <s v="2.09.02.01 - Recolhimento de IRRF - Terceiros"/>
    <d v="2024-06-20T00:00:00"/>
    <s v="CP"/>
    <s v="Pagamento"/>
    <s v="Pagamento Secretaria de Fazenda Federal"/>
    <s v="DARF.001681"/>
    <s v="Pagamento Secretaria de Fazenda Federal"/>
    <n v="-1492.5"/>
    <n v="1492.5"/>
    <x v="16"/>
    <m/>
    <m/>
    <m/>
    <s v="2.09.02.01 - Recolhimento de IRRF - Terceiros"/>
    <s v="Tributos"/>
    <s v="Tributos"/>
  </r>
  <r>
    <s v="Jardins"/>
    <x v="120"/>
    <s v="Itaú"/>
    <x v="3"/>
    <s v="sim"/>
    <s v="2.09.02.01 - Recolhimento de IRRF - Terceiros"/>
    <d v="2024-06-20T00:00:00"/>
    <s v="CP"/>
    <s v="Pagamento"/>
    <s v="Pagamento Secretaria de Fazenda Federal"/>
    <s v="DARF.002215"/>
    <s v="Pagamento Secretaria de Fazenda Federal"/>
    <n v="-135"/>
    <n v="135"/>
    <x v="16"/>
    <m/>
    <m/>
    <m/>
    <s v="2.09.02.01 - Recolhimento de IRRF - Terceiros"/>
    <s v="Tributos"/>
    <s v="Tributos"/>
  </r>
  <r>
    <s v="Jardins"/>
    <x v="120"/>
    <s v="Itaú"/>
    <x v="3"/>
    <s v="sim"/>
    <s v="2.09.02.04 - Recolhimento de PIS/Cofins/CSLL -"/>
    <d v="2024-06-20T00:00:00"/>
    <s v="CP"/>
    <s v="Pagamento"/>
    <s v="Pagamento Secretaria de Fazenda Federal"/>
    <s v="DARF.002215"/>
    <s v="Pagamento Secretaria de Fazenda Federal"/>
    <n v="-418.5"/>
    <n v="418.5"/>
    <x v="16"/>
    <m/>
    <m/>
    <m/>
    <s v="2.09.02.04 - Recolhimento de PIS/Cofins/CSLL -"/>
    <s v="Tributos"/>
    <s v="Tributos"/>
  </r>
  <r>
    <s v="Jardins"/>
    <x v="120"/>
    <s v="Bradesco"/>
    <x v="1"/>
    <s v="sim"/>
    <s v="2.13.02.12 - Taxas de Concessionárias"/>
    <d v="2024-06-20T00:00:00"/>
    <s v="CP"/>
    <s v="Pagamento"/>
    <s v="Pagamento Secretaria de Fazenda Federal"/>
    <s v="DARF.002945"/>
    <s v="Pagamento Secretaria de Fazenda Federal"/>
    <n v="-151.13"/>
    <n v="151.13"/>
    <x v="16"/>
    <m/>
    <m/>
    <m/>
    <s v="2.13.02.12 - Taxas de Concessionárias"/>
    <s v="Tributos"/>
    <s v="Tributos"/>
  </r>
  <r>
    <s v="Jardins"/>
    <x v="120"/>
    <s v="Bradesco"/>
    <x v="1"/>
    <s v="sim"/>
    <s v="2.13.02.12 - Taxas de Concessionárias"/>
    <d v="2024-06-20T00:00:00"/>
    <s v="CP"/>
    <s v="Pagamento"/>
    <s v="Pagamento Secretaria de Fazenda Federal"/>
    <s v="DARF.002945"/>
    <s v="Pagamento Secretaria de Fazenda Federal"/>
    <n v="-48.75"/>
    <n v="48.75"/>
    <x v="16"/>
    <m/>
    <m/>
    <m/>
    <s v="2.13.02.12 - Taxas de Concessionárias"/>
    <s v="Tributos"/>
    <s v="Tributos"/>
  </r>
  <r>
    <s v="Jardins"/>
    <x v="120"/>
    <s v="Itaú"/>
    <x v="3"/>
    <s v="sim"/>
    <s v="2.09.02.01 - Recolhimento de IRRF - Terceiros"/>
    <d v="2024-06-20T00:00:00"/>
    <s v="CP"/>
    <s v="Pagamento"/>
    <s v="Pagamento Secretaria de Fazenda Federal"/>
    <s v="DARF.002964"/>
    <s v="Pagamento Secretaria de Fazenda Federal"/>
    <n v="-75"/>
    <n v="75"/>
    <x v="16"/>
    <m/>
    <m/>
    <m/>
    <s v="2.09.02.01 - Recolhimento de IRRF - Terceiros"/>
    <s v="Tributos"/>
    <s v="Tributos"/>
  </r>
  <r>
    <s v="Jardins"/>
    <x v="120"/>
    <s v="Bradesco"/>
    <x v="1"/>
    <s v="sim"/>
    <s v="2.13.02.12 - Taxas de Concessionárias"/>
    <d v="2024-06-20T00:00:00"/>
    <s v="CP"/>
    <s v="Pagamento"/>
    <s v="Pagamento Secretaria de Fazenda Federal"/>
    <s v="DARF.002964"/>
    <s v="Pagamento Secretaria de Fazenda Federal"/>
    <n v="-232.5"/>
    <n v="232.5"/>
    <x v="16"/>
    <m/>
    <m/>
    <m/>
    <s v="2.13.02.12 - Taxas de Concessionárias"/>
    <s v="Tributos"/>
    <s v="Tributos"/>
  </r>
  <r>
    <s v="Jardins"/>
    <x v="120"/>
    <s v="Itaú"/>
    <x v="3"/>
    <s v="sim"/>
    <s v="2.09.02.04 - Recolhimento de PIS/Cofins/CSLL -"/>
    <d v="2024-06-20T00:00:00"/>
    <s v="CP"/>
    <s v="Pagamento"/>
    <s v="Pagamento Secretaria de Fazenda Federal"/>
    <s v="DARF.003265"/>
    <s v="Pagamento Secretaria de Fazenda Federal"/>
    <n v="-183.17"/>
    <n v="183.17"/>
    <x v="16"/>
    <m/>
    <m/>
    <m/>
    <s v="2.09.02.04 - Recolhimento de PIS/Cofins/CSLL -"/>
    <s v="Tributos"/>
    <s v="Tributos"/>
  </r>
  <r>
    <s v="Jardins"/>
    <x v="120"/>
    <s v="Itaú"/>
    <x v="3"/>
    <s v="sim"/>
    <s v="2.09.02.01 - Recolhimento de IRRF - Terceiros"/>
    <d v="2024-06-20T00:00:00"/>
    <s v="CP"/>
    <s v="Pagamento"/>
    <s v="Pagamento Secretaria de Fazenda Federal"/>
    <s v="DARF.003265"/>
    <s v="Pagamento Secretaria de Fazenda Federal"/>
    <n v="-59.09"/>
    <n v="59.09"/>
    <x v="16"/>
    <m/>
    <m/>
    <m/>
    <s v="2.09.02.01 - Recolhimento de IRRF - Terceiros"/>
    <s v="Tributos"/>
    <s v="Tributos"/>
  </r>
  <r>
    <s v="Jardins"/>
    <x v="120"/>
    <s v="Itaú"/>
    <x v="3"/>
    <s v="sim"/>
    <s v="2.09.02.01 - Recolhimento de IRRF - Terceiros"/>
    <d v="2024-06-20T00:00:00"/>
    <s v="CP"/>
    <s v="Pagamento"/>
    <s v="Pagamento Secretaria de Fazenda Federal"/>
    <s v="DARF.003861"/>
    <s v="Pagamento Secretaria de Fazenda Federal"/>
    <n v="-1305"/>
    <n v="1305"/>
    <x v="16"/>
    <m/>
    <m/>
    <m/>
    <s v="2.09.02.01 - Recolhimento de IRRF - Terceiros"/>
    <s v="Tributos"/>
    <s v="Tributos"/>
  </r>
  <r>
    <s v="Jardins"/>
    <x v="120"/>
    <s v="Itaú"/>
    <x v="3"/>
    <s v="sim"/>
    <s v="2.09.02.04 - Recolhimento de PIS/Cofins/CSLL -"/>
    <d v="2024-06-20T00:00:00"/>
    <s v="CP"/>
    <s v="Pagamento"/>
    <s v="Pagamento Secretaria de Fazenda Federal"/>
    <s v="DARF.003861"/>
    <s v="Pagamento Secretaria de Fazenda Federal"/>
    <n v="-4045.5"/>
    <n v="4045.5"/>
    <x v="16"/>
    <m/>
    <m/>
    <m/>
    <s v="2.09.02.04 - Recolhimento de PIS/Cofins/CSLL -"/>
    <s v="Tributos"/>
    <s v="Tributos"/>
  </r>
  <r>
    <s v="Jardins"/>
    <x v="120"/>
    <s v="Itaú"/>
    <x v="3"/>
    <s v="sim"/>
    <s v="2.09.02.01 - Recolhimento de IRRF - Terceiros"/>
    <d v="2024-06-20T00:00:00"/>
    <s v="CP"/>
    <s v="Pagamento"/>
    <s v="Pagamento Secretaria de Fazenda Federal"/>
    <s v="DARF.7888"/>
    <s v="Pagamento Secretaria de Fazenda Federal"/>
    <n v="-112.5"/>
    <n v="112.5"/>
    <x v="16"/>
    <m/>
    <m/>
    <m/>
    <s v="2.09.02.01 - Recolhimento de IRRF - Terceiros"/>
    <s v="Tributos"/>
    <s v="Tributos"/>
  </r>
  <r>
    <s v="Jardins"/>
    <x v="120"/>
    <s v="Bradesco"/>
    <x v="1"/>
    <s v="sim"/>
    <s v="2.13.02.12 - Taxas de Concessionárias"/>
    <d v="2024-06-20T00:00:00"/>
    <s v="CP"/>
    <s v="Pagamento"/>
    <s v="Pagamento Secretaria de Fazenda Federal"/>
    <s v="DARF.7888"/>
    <s v="Pagamento Secretaria de Fazenda Federal"/>
    <n v="-348.75"/>
    <n v="348.75"/>
    <x v="16"/>
    <m/>
    <m/>
    <m/>
    <s v="2.13.02.12 - Taxas de Concessionárias"/>
    <s v="Tributos"/>
    <s v="Tributos"/>
  </r>
  <r>
    <s v="Jardins"/>
    <x v="120"/>
    <s v="Itaú"/>
    <x v="3"/>
    <s v="sim"/>
    <s v="2.19.01.06 - EXTRA DEMOLICAO"/>
    <d v="2024-06-20T00:00:00"/>
    <s v="CP"/>
    <s v="Pagamento"/>
    <s v="Pagamento WESTWING COMERCIO VAREJISTA EIRELI"/>
    <s v="REC.061309424"/>
    <s v="Pagamento WESTWING COMERCIO VAREJISTA EIRELI"/>
    <n v="-996"/>
    <n v="996"/>
    <x v="16"/>
    <m/>
    <m/>
    <m/>
    <s v="2.19.01.06 - EXTRA DEMOLICAO"/>
    <s v="Terreno - Despesas"/>
    <s v="Terreno"/>
  </r>
  <r>
    <s v="Jardins"/>
    <x v="120"/>
    <s v="Itaú"/>
    <x v="3"/>
    <s v="sim"/>
    <s v="1.03.01.01 - Receita de Aplicações Financeiras"/>
    <d v="2024-06-20T00:00:00"/>
    <s v="CX"/>
    <s v="Rendimento de aplicação"/>
    <s v="Rendimento de aplicação REND PAGO APLIC AUT MAIS"/>
    <s v="REAP. 20240620003"/>
    <s v="Rendimento de aplicação REND PAGO APLIC AUT MAIS"/>
    <n v="63.32"/>
    <n v="63.32"/>
    <x v="16"/>
    <m/>
    <m/>
    <m/>
    <s v="1.03.01.01 - Receita de Aplicações Financeiras"/>
    <s v="Rendimento Aplicações"/>
    <s v="Outras Receitas"/>
  </r>
  <r>
    <s v="Jardins"/>
    <x v="120"/>
    <s v="Bradesco"/>
    <x v="1"/>
    <s v="sim"/>
    <s v="2.13.02.12 - Taxas de Concessionárias"/>
    <d v="2024-06-20T00:00:00"/>
    <s v="BC"/>
    <m/>
    <s v="Resgate de Aplicação RESG/VENCTO CDB"/>
    <s v="RESG.2006"/>
    <s v="Resgate de Aplicação RESG/VENCTO CDB"/>
    <n v="160000"/>
    <n v="160000"/>
    <x v="16"/>
    <m/>
    <m/>
    <m/>
    <s v="2.13.02.12 - Taxas de Concessionárias"/>
    <s v="Aplicação / Resgate"/>
    <s v="Aplicação / Resgate"/>
  </r>
  <r>
    <s v="N/A"/>
    <x v="121"/>
    <s v="N/A"/>
    <x v="4"/>
    <s v="sim"/>
    <s v="2.09.01.04 - (-) Retenção de PIS/Cofins/CSLL -"/>
    <d v="2024-06-21T00:00:00"/>
    <s v="CP"/>
    <s v="Retenção impostos"/>
    <s v="Retenção impostos CSRF / DTA - DESENHO TECNICO E AGRIMENSURA S/S LTDA."/>
    <s v="NFSE.000491"/>
    <s v="DTA - DESENHO TECNICO E AGRIMENSURA S/S LTDA."/>
    <n v="129.04"/>
    <n v="129.04"/>
    <x v="16"/>
    <m/>
    <m/>
    <m/>
    <s v="2.09.01.04 - (-) Retenção de PIS/Cofins/CSLL -"/>
    <s v="Incorporação - Projetos"/>
    <s v="Incorporação"/>
  </r>
  <r>
    <s v="N/A"/>
    <x v="121"/>
    <s v="N/A"/>
    <x v="4"/>
    <s v="sim"/>
    <s v="2.09.01.01 - (-) Retenção de IR - Terceiros"/>
    <d v="2024-06-21T00:00:00"/>
    <s v="CP"/>
    <s v="Retenção impostos"/>
    <s v="Retenção impostos IR 1708 / DTA - DESENHO TECNICO E AGRIMENSURA S/S LTDA."/>
    <s v="NFSE.000491"/>
    <s v="DTA - DESENHO TECNICO E AGRIMENSURA S/S LTDA."/>
    <n v="41.62"/>
    <n v="41.62"/>
    <x v="16"/>
    <m/>
    <m/>
    <m/>
    <s v="2.09.01.01 - (-) Retenção de IR - Terceiros"/>
    <s v="Incorporação - Desp Legais, Tributos, Emolumentos"/>
    <s v="Incorporação"/>
  </r>
  <r>
    <s v="N/A"/>
    <x v="121"/>
    <s v="N/A"/>
    <x v="4"/>
    <s v="sim"/>
    <s v="2.09.01.01 - (-) Retenção de IR - Terceiros"/>
    <d v="2024-06-21T00:00:00"/>
    <s v="CP"/>
    <s v="Retenção impostos"/>
    <s v="Retenção impostos IR 1708 / FERNANDA MARQUES ARQUITETO ASSOCIADOS LTDA."/>
    <s v="NFSE.003870"/>
    <s v="FERNANDA MARQUES ARQUITETO ASSOCIADOS LTDA."/>
    <n v="202.5"/>
    <n v="202.5"/>
    <x v="16"/>
    <m/>
    <m/>
    <m/>
    <s v="2.09.01.01 - (-) Retenção de IR - Terceiros"/>
    <s v="Incorporação - Desp Legais, Tributos, Emolumentos"/>
    <s v="Incorporação"/>
  </r>
  <r>
    <s v="N/A"/>
    <x v="121"/>
    <s v="N/A"/>
    <x v="4"/>
    <s v="sim"/>
    <s v="2.09.01.04 - (-) Retenção de PIS/Cofins/CSLL -"/>
    <d v="2024-06-21T00:00:00"/>
    <s v="CP"/>
    <s v="Retenção impostos"/>
    <s v="Retenção impostos CSRF / FERNANDA MARQUES ARQUITETO ASSOCIADOS LTDA."/>
    <s v="NFSE.003870"/>
    <s v="FERNANDA MARQUES ARQUITETO ASSOCIADOS LTDA."/>
    <n v="627.75"/>
    <n v="627.75"/>
    <x v="16"/>
    <m/>
    <m/>
    <m/>
    <s v="2.09.01.04 - (-) Retenção de PIS/Cofins/CSLL -"/>
    <s v="Incorporação - Projetos"/>
    <s v="Incorporação"/>
  </r>
  <r>
    <s v="N/A"/>
    <x v="121"/>
    <s v="N/A"/>
    <x v="4"/>
    <s v="sim"/>
    <s v="2.09.01.01 - (-) Retenção de IR - Terceiros"/>
    <d v="2024-06-21T00:00:00"/>
    <s v="CP"/>
    <s v="Retenção impostos"/>
    <s v="Retenção impostos IR 1708 / FERNANDA MARQUES ARQUITETO ASSOCIADOS LTDA."/>
    <s v="NFSE.003871"/>
    <s v="FERNANDA MARQUES ARQUITETO ASSOCIADOS LTDA."/>
    <n v="435"/>
    <n v="435"/>
    <x v="16"/>
    <m/>
    <m/>
    <m/>
    <s v="2.09.01.01 - (-) Retenção de IR - Terceiros"/>
    <s v="Incorporação - Desp Legais, Tributos, Emolumentos"/>
    <s v="Incorporação"/>
  </r>
  <r>
    <s v="N/A"/>
    <x v="121"/>
    <s v="N/A"/>
    <x v="4"/>
    <s v="sim"/>
    <s v="2.09.01.04 - (-) Retenção de PIS/Cofins/CSLL -"/>
    <d v="2024-06-21T00:00:00"/>
    <s v="CP"/>
    <s v="Retenção impostos"/>
    <s v="Retenção impostos CSRF / FERNANDA MARQUES ARQUITETO ASSOCIADOS LTDA."/>
    <s v="NFSE.003871"/>
    <s v="FERNANDA MARQUES ARQUITETO ASSOCIADOS LTDA."/>
    <n v="1348.5"/>
    <n v="1348.5"/>
    <x v="16"/>
    <m/>
    <m/>
    <m/>
    <s v="2.09.01.04 - (-) Retenção de PIS/Cofins/CSLL -"/>
    <s v="Incorporação - Projetos"/>
    <s v="Incorporação"/>
  </r>
  <r>
    <s v="N/A"/>
    <x v="121"/>
    <s v="N/A"/>
    <x v="4"/>
    <s v="sim"/>
    <s v="2.09.01.01 - (-) Retenção de IR - Terceiros"/>
    <d v="2024-06-21T00:00:00"/>
    <s v="CP"/>
    <s v="Retenção impostos"/>
    <s v="Retenção impostos IR 1708 / HSN CONSTRUTORA E"/>
    <s v="NFSE.000670"/>
    <s v="HSN CONSTRUTORA E"/>
    <n v="3750"/>
    <n v="3750"/>
    <x v="16"/>
    <m/>
    <m/>
    <m/>
    <s v="2.09.01.01 - (-) Retenção de IR - Terceiros"/>
    <s v="Incorporação - Desp Legais, Tributos, Emolumentos"/>
    <s v="Incorporação"/>
  </r>
  <r>
    <s v="N/A"/>
    <x v="121"/>
    <s v="N/A"/>
    <x v="4"/>
    <s v="sim"/>
    <s v="2.09.01.04 - (-) Retenção de PIS/Cofins/CSLL -"/>
    <d v="2024-06-21T00:00:00"/>
    <s v="CP"/>
    <s v="Retenção impostos"/>
    <s v="Retenção impostos CSRF / HSN CONSTRUTORA E INCORPORADORA LTDA."/>
    <s v="NFSE.000670"/>
    <s v="HSN CONSTRUTORA E INCORPORADORA LTDA."/>
    <n v="11625"/>
    <n v="11625"/>
    <x v="16"/>
    <m/>
    <m/>
    <m/>
    <s v="2.09.01.04 - (-) Retenção de PIS/Cofins/CSLL -"/>
    <s v="Incorporação - Projetos"/>
    <s v="Incorporação"/>
  </r>
  <r>
    <s v="Jardins"/>
    <x v="121"/>
    <s v="Itaú"/>
    <x v="3"/>
    <s v="sim"/>
    <s v="2.14.01.20 - Ajuda corretores"/>
    <d v="2024-06-21T00:00:00"/>
    <s v="CP"/>
    <s v="Pagamento"/>
    <s v="Pagamento ALEX S CAMPELO M IMOVEIS"/>
    <s v="REC.180624"/>
    <s v="Pagamento ALEX S CAMPELO M IMOVEIS"/>
    <n v="-1500"/>
    <n v="1500"/>
    <x v="16"/>
    <m/>
    <m/>
    <m/>
    <s v="2.14.01.20 - Ajuda corretores"/>
    <s v="Marketing - Stand Manutenção"/>
    <s v="Marketing"/>
  </r>
  <r>
    <s v="Jardins"/>
    <x v="121"/>
    <s v="Bradesco"/>
    <x v="1"/>
    <s v="sim"/>
    <s v="2.13.02.07 - Taxas Municipalidades"/>
    <d v="2024-06-21T00:00:00"/>
    <s v="CP"/>
    <s v="Pagamento"/>
    <s v="Pagamento CA2 CONSULTORES AMBIENTAIS ASSOCIADOS LTDA"/>
    <s v="NFSE.001622"/>
    <s v="Pagamento CA2 CONSULTORES AMBIENTAIS ASSOCIADOS LTDA"/>
    <n v="-7508"/>
    <n v="7508"/>
    <x v="16"/>
    <m/>
    <m/>
    <m/>
    <s v="2.13.02.07 - Taxas Municipalidades"/>
    <s v="Incorporação - Desp Legais, Tributos, Emolumentos"/>
    <s v="Incorporação"/>
  </r>
  <r>
    <s v="Jardins"/>
    <x v="121"/>
    <s v="Bradesco"/>
    <x v="1"/>
    <s v="sim"/>
    <s v="2.13.02.12 - Taxas de Concessionárias"/>
    <d v="2024-06-21T00:00:00"/>
    <s v="CP"/>
    <s v="Pagamento"/>
    <s v="Pagamento COMPANHIA DE ENGENHARIA DE TRAFEGO"/>
    <s v="FAT.98150261224"/>
    <s v="Pagamento COMPANHIA DE ENGENHARIA DE TRAFEGO"/>
    <n v="-1757.34"/>
    <n v="1757.34"/>
    <x v="16"/>
    <m/>
    <m/>
    <m/>
    <s v="2.13.02.12 - Taxas de Concessionárias"/>
    <s v="Incorporação - Desp Legais, Tributos, Emolumentos"/>
    <s v="Incorporação"/>
  </r>
  <r>
    <s v="Jardins"/>
    <x v="121"/>
    <s v="Bradesco"/>
    <x v="1"/>
    <s v="sim"/>
    <s v="2.13.02.12 - Taxas de Concessionárias"/>
    <d v="2024-06-21T00:00:00"/>
    <s v="CP"/>
    <s v="Pagamento"/>
    <s v="Pagamento DEMOLICOM DEMOLICOES TECNICAS LTDA"/>
    <s v="NFSE.000941"/>
    <s v="Pagamento DEMOLICOM DEMOLICOES TECNICAS LTDA"/>
    <n v="-27900"/>
    <n v="27900"/>
    <x v="16"/>
    <m/>
    <m/>
    <m/>
    <s v="2.13.02.12 - Taxas de Concessionárias"/>
    <s v="Incorporação - Desp Legais, Tributos, Emolumentos"/>
    <s v="Incorporação"/>
  </r>
  <r>
    <s v="Jardins"/>
    <x v="121"/>
    <s v="Itaú"/>
    <x v="3"/>
    <s v="sim"/>
    <s v="2.14.02.04 - Operação / Manutenção"/>
    <d v="2024-06-21T00:00:00"/>
    <s v="CP"/>
    <s v="Pagamento"/>
    <s v="Pagamento DTA - DESENHO TECNICO E AGRIMENSURA S/S LTDA."/>
    <s v="NFSE.000491"/>
    <s v="Pagamento DTA - DESENHO TECNICO E AGRIMENSURA S/S LTDA."/>
    <n v="-2604.34"/>
    <n v="2604.34"/>
    <x v="16"/>
    <m/>
    <m/>
    <m/>
    <s v="2.14.02.04 - Operação / Manutenção"/>
    <s v="Marketing - Stand Manutenção"/>
    <s v="Marketing"/>
  </r>
  <r>
    <s v="Jardins"/>
    <x v="121"/>
    <s v="Itaú"/>
    <x v="3"/>
    <s v="sim"/>
    <s v="2.19.01.06 - EXTRA DEMOLICAO"/>
    <d v="2024-06-21T00:00:00"/>
    <s v="CP"/>
    <s v="Pagamento"/>
    <s v="Pagamento EPAVGG NOGUEIRA CONSTRUCOES DESIGN"/>
    <s v="NFSE.156"/>
    <s v="Pagamento EPAVGG NOGUEIRA CONSTRUCOES DESIGN"/>
    <n v="-20000"/>
    <n v="20000"/>
    <x v="16"/>
    <m/>
    <m/>
    <m/>
    <s v="2.19.01.06 - EXTRA DEMOLICAO"/>
    <s v="Terreno - Despesas"/>
    <s v="Terreno"/>
  </r>
  <r>
    <s v="Jardins"/>
    <x v="121"/>
    <s v="Itaú"/>
    <x v="3"/>
    <s v="sim"/>
    <s v="2.14.01.01 - Imagens de Vends"/>
    <d v="2024-06-21T00:00:00"/>
    <s v="CP"/>
    <s v="Pagamento"/>
    <s v="Pagamento FELIPE DE ANDRADE AZEVEDO 38951897826"/>
    <s v="NFSE.000178"/>
    <s v="Pagamento FELIPE DE ANDRADE AZEVEDO 38951897826"/>
    <n v="-1500"/>
    <n v="1500"/>
    <x v="16"/>
    <m/>
    <m/>
    <m/>
    <s v="2.14.01.01 - Imagens de Vends"/>
    <s v="Marketing - Promoção e Propaganda"/>
    <s v="Marketing"/>
  </r>
  <r>
    <s v="Jardins"/>
    <x v="121"/>
    <s v="Itaú"/>
    <x v="3"/>
    <s v="sim"/>
    <s v="2.13.01.15 - Interiores"/>
    <d v="2024-06-21T00:00:00"/>
    <s v="CP"/>
    <s v="Pagamento"/>
    <s v="Pagamento FERNANDA MARQUES ARQUITETO ASSOCIADOS LTDA."/>
    <s v="NFSE.003870"/>
    <s v="Pagamento FERNANDA MARQUES ARQUITETO ASSOCIADOS LTDA."/>
    <n v="-12669.75"/>
    <n v="12669.75"/>
    <x v="16"/>
    <m/>
    <m/>
    <m/>
    <s v="2.13.01.15 - Interiores"/>
    <s v="Incorporação - Projetos"/>
    <s v="Incorporação"/>
  </r>
  <r>
    <s v="Jardins"/>
    <x v="121"/>
    <s v="Itaú"/>
    <x v="3"/>
    <s v="sim"/>
    <s v="2.14.02.01 - Projeto"/>
    <d v="2024-06-21T00:00:00"/>
    <s v="CP"/>
    <s v="Pagamento"/>
    <s v="Pagamento FERNANDA MARQUES ARQUITETO ASSOCIADOS LTDA."/>
    <s v="NFSE.003871"/>
    <s v="Pagamento FERNANDA MARQUES ARQUITETO ASSOCIADOS LTDA."/>
    <n v="-27216.5"/>
    <n v="27216.5"/>
    <x v="16"/>
    <m/>
    <m/>
    <m/>
    <s v="2.14.02.01 - Projeto"/>
    <s v="Incorporação - Projetos"/>
    <s v="Incorporação"/>
  </r>
  <r>
    <s v="Jardins"/>
    <x v="121"/>
    <s v="Itaú"/>
    <x v="3"/>
    <s v="sim"/>
    <s v="2.14.02.02 - Construção"/>
    <d v="2024-06-21T00:00:00"/>
    <s v="CP"/>
    <s v="Pagamento"/>
    <s v="Pagamento HSN CONSTRUTORA E INCORPORADORA"/>
    <s v="NFSE.000670"/>
    <s v="Pagamento HSN CONSTRUTORA E INCORPORADORA"/>
    <n v="-234625"/>
    <n v="234625"/>
    <x v="16"/>
    <m/>
    <m/>
    <m/>
    <s v="2.14.02.02 - Construção"/>
    <s v="Terreno - Despesas"/>
    <s v="Terreno"/>
  </r>
  <r>
    <s v="Jardins"/>
    <x v="121"/>
    <s v="Bradesco"/>
    <x v="1"/>
    <s v="sim"/>
    <s v="2.13.02.12 - Taxas de Concessionárias"/>
    <d v="2024-06-21T00:00:00"/>
    <s v="CP"/>
    <s v="Pagamento"/>
    <s v="Pagamento MANEXT PROMOCOES E EVENTOS COMERCIAIS LTDA"/>
    <s v="NFSE.000043"/>
    <s v="Pagamento MANEXT PROMOCOES E EVENTOS COMERCIAIS LTDA"/>
    <n v="-18000"/>
    <n v="18000"/>
    <x v="16"/>
    <m/>
    <m/>
    <m/>
    <s v="2.13.02.12 - Taxas de Concessionárias"/>
    <s v="Incorporação - Desp Legais, Tributos, Emolumentos"/>
    <s v="Incorporação"/>
  </r>
  <r>
    <s v="Jardins"/>
    <x v="121"/>
    <s v="Itaú"/>
    <x v="3"/>
    <s v="sim"/>
    <s v="2.14.01.01 - Imagens de Vends"/>
    <d v="2024-06-21T00:00:00"/>
    <s v="CP"/>
    <s v="Pagamento"/>
    <s v="Pagamento NEORAMA FILMES LTDA."/>
    <s v="NFSE.000075"/>
    <s v="Pagamento NEORAMA FILMES LTDA."/>
    <n v="-10400"/>
    <n v="10400"/>
    <x v="16"/>
    <m/>
    <m/>
    <m/>
    <s v="2.14.01.01 - Imagens de Vends"/>
    <s v="Marketing - Promoção e Propaganda"/>
    <s v="Marketing"/>
  </r>
  <r>
    <s v="Jardins"/>
    <x v="121"/>
    <s v="Itaú"/>
    <x v="3"/>
    <s v="sim"/>
    <s v="2.14.02.02 - Construção"/>
    <d v="2024-06-21T00:00:00"/>
    <s v="CP"/>
    <s v="Pagamento"/>
    <s v="Pagamento PORT BAN LOCACOES DE BANHEIROS LTDA"/>
    <s v="FAT.000765"/>
    <s v="Pagamento PORT BAN LOCACOES DE BANHEIROS LTDA"/>
    <n v="-2340"/>
    <n v="2340"/>
    <x v="16"/>
    <m/>
    <m/>
    <m/>
    <s v="2.14.02.02 - Construção"/>
    <s v="Terreno - Despesas"/>
    <s v="Terreno"/>
  </r>
  <r>
    <s v="Jardins"/>
    <x v="121"/>
    <s v="Bradesco"/>
    <x v="1"/>
    <s v="sim"/>
    <s v="2.13.02.07 - Taxas Municipalidades"/>
    <d v="2024-06-21T00:00:00"/>
    <s v="CP"/>
    <s v="Pagamento"/>
    <s v="Pagamento PREFEITURA DA CIDADE DE SÃO PAULO - DAMSP"/>
    <s v="DAM. 41327024017438"/>
    <s v="Pagamento PREFEITURA DA CIDADE DE SÃO PAULO - DAMSP"/>
    <n v="-27.6"/>
    <n v="27.6"/>
    <x v="16"/>
    <m/>
    <m/>
    <m/>
    <s v="2.13.02.07 - Taxas Municipalidades"/>
    <s v="Incorporação - Desp Legais, Tributos, Emolumentos"/>
    <s v="Incorporação"/>
  </r>
  <r>
    <s v="Jardins"/>
    <x v="121"/>
    <s v="Itaú"/>
    <x v="3"/>
    <s v="sim"/>
    <s v="2.13.01.14 - Impermeabilização"/>
    <d v="2024-06-21T00:00:00"/>
    <s v="CP"/>
    <s v="Pagamento"/>
    <s v="Pagamento PROISO PROJETOS E CONSULTORIA LTDA."/>
    <s v="NFSE.000318"/>
    <s v="Pagamento PROISO PROJETOS E CONSULTORIA LTDA."/>
    <n v="-3871.31"/>
    <n v="3871.31"/>
    <x v="16"/>
    <m/>
    <m/>
    <m/>
    <s v="2.13.01.14 - Impermeabilização"/>
    <s v="Incorporação - Projetos"/>
    <s v="Incorporação"/>
  </r>
  <r>
    <s v="Jardins"/>
    <x v="121"/>
    <s v="Bradesco"/>
    <x v="1"/>
    <s v="sim"/>
    <s v="2.13.02.12 - Taxas de Concessionárias"/>
    <d v="2024-06-21T00:00:00"/>
    <s v="CP"/>
    <s v="Pagamento"/>
    <s v="Pagamento SELECT COLOR - ARTES GRAFICAS LTDA"/>
    <s v="NFSE.017793"/>
    <s v="Pagamento SELECT COLOR - ARTES GRAFICAS LTDA"/>
    <n v="-390"/>
    <n v="390"/>
    <x v="16"/>
    <m/>
    <m/>
    <m/>
    <s v="2.13.02.12 - Taxas de Concessionárias"/>
    <s v="Incorporação - Desp Legais, Tributos, Emolumentos"/>
    <s v="Incorporação"/>
  </r>
  <r>
    <s v="Jardins"/>
    <x v="121"/>
    <s v="Bradesco"/>
    <x v="1"/>
    <s v="sim"/>
    <s v="2.13.02.12 - Taxas de Concessionárias"/>
    <d v="2024-06-21T00:00:00"/>
    <s v="CP"/>
    <s v="Pagamento"/>
    <s v="Pagamento VANESSA SANTIN LAVANDOWSKI"/>
    <s v="FAT.2443"/>
    <s v="Pagamento VANESSA SANTIN LAVANDOWSKI"/>
    <n v="-10453.200000000001"/>
    <n v="10453.200000000001"/>
    <x v="16"/>
    <m/>
    <m/>
    <m/>
    <s v="2.13.02.12 - Taxas de Concessionárias"/>
    <s v="Incorporação - Desp Legais, Tributos, Emolumentos"/>
    <s v="Incorporação"/>
  </r>
  <r>
    <s v="N/A"/>
    <x v="121"/>
    <s v="N/A"/>
    <x v="4"/>
    <s v="sim"/>
    <s v="2.09.01.04 - (-) Retenção de PIS/Cofins/CSLL -"/>
    <d v="2024-06-21T00:00:00"/>
    <s v="CP"/>
    <s v="Retenção impostos"/>
    <s v="Retenção impostos CSRF / PROISO PROJETOS E CONSULTORIA LTDA."/>
    <s v="NFSE.000318"/>
    <s v="PROISO PROJETOS E CONSULTORIA LTDA."/>
    <n v="191.81"/>
    <n v="191.81"/>
    <x v="16"/>
    <m/>
    <m/>
    <m/>
    <s v="2.09.01.04 - (-) Retenção de PIS/Cofins/CSLL -"/>
    <s v="Incorporação - Projetos"/>
    <s v="Incorporação"/>
  </r>
  <r>
    <s v="N/A"/>
    <x v="121"/>
    <s v="N/A"/>
    <x v="4"/>
    <s v="sim"/>
    <s v="2.09.01.01 - (-) Retenção de IR - Terceiros"/>
    <d v="2024-06-21T00:00:00"/>
    <s v="CP"/>
    <s v="Retenção impostos"/>
    <s v="Retenção impostos IR 1708 / PROISO PROJETOS E CONSULTORIA LTDA."/>
    <s v="NFSE.000318"/>
    <s v="PROISO PROJETOS E CONSULTORIA LTDA."/>
    <n v="61.87"/>
    <n v="61.87"/>
    <x v="16"/>
    <m/>
    <m/>
    <m/>
    <s v="2.09.01.01 - (-) Retenção de IR - Terceiros"/>
    <s v="Incorporação - Desp Legais, Tributos, Emolumentos"/>
    <s v="Incorporação"/>
  </r>
  <r>
    <s v="Jardins"/>
    <x v="121"/>
    <s v="Itaú Centralizadora"/>
    <x v="2"/>
    <s v="não"/>
    <s v="1.03.01.01 - Receita de Aplicações Financeiras"/>
    <d v="2024-06-21T00:00:00"/>
    <s v="CX"/>
    <s v="Extrato Bancário"/>
    <s v="REND PAGO APLIC AUT MAIS"/>
    <m/>
    <s v="REND PAGO APLIC AUT MAIS"/>
    <n v="0.73"/>
    <n v="0.73"/>
    <x v="16"/>
    <m/>
    <m/>
    <m/>
    <s v="1.03.01.01 - Receita de Aplicações Financeiras"/>
    <s v="Rendimento Aplicações"/>
    <s v="Outras Receitas"/>
  </r>
  <r>
    <s v="Jardins"/>
    <x v="121"/>
    <s v="Itaú"/>
    <x v="3"/>
    <s v="sim"/>
    <s v="1.03.01.01 - Receita de Aplicações Financeiras"/>
    <d v="2024-06-21T00:00:00"/>
    <s v="CX"/>
    <s v="Rendimento de aplicação"/>
    <s v="Rendimento de aplicação REND PAGO APLIC AUT MAIS"/>
    <s v="REAP. 20240621002"/>
    <s v="Rendimento de aplicação REND PAGO APLIC AUT MAIS"/>
    <n v="804.6"/>
    <n v="804.6"/>
    <x v="16"/>
    <m/>
    <m/>
    <m/>
    <s v="1.03.01.01 - Receita de Aplicações Financeiras"/>
    <s v="Rendimento Aplicações"/>
    <s v="Outras Receitas"/>
  </r>
  <r>
    <s v="Jardins"/>
    <x v="121"/>
    <s v="Bradesco"/>
    <x v="1"/>
    <s v="sim"/>
    <s v="2.13.02.12 - Taxas de Concessionárias"/>
    <d v="2024-06-21T00:00:00"/>
    <s v="BC"/>
    <m/>
    <s v="Resgate de Aplicação RESG/VENCTO CDB"/>
    <s v="RESG.2106"/>
    <s v="Resgate de Aplicação RESG/VENCTO CDB"/>
    <n v="350000"/>
    <n v="350000"/>
    <x v="16"/>
    <m/>
    <m/>
    <m/>
    <s v="2.13.02.12 - Taxas de Concessionárias"/>
    <s v="Aplicação / Resgate"/>
    <s v="Aplicação / Resgate"/>
  </r>
  <r>
    <s v="Jardins"/>
    <x v="121"/>
    <s v="Itaú Centralizadora"/>
    <x v="2"/>
    <s v="não"/>
    <s v="-"/>
    <d v="2024-06-21T00:00:00"/>
    <s v="CP"/>
    <s v="Extrato Bancário"/>
    <s v="SISPAG TRANSF TITULARID"/>
    <m/>
    <s v="SISPAG TRANSF TITULARID"/>
    <n v="-6760.13"/>
    <n v="6760.13"/>
    <x v="16"/>
    <m/>
    <m/>
    <m/>
    <s v="-"/>
    <s v="Débito a identificar"/>
    <s v="Débito a identificar"/>
  </r>
  <r>
    <s v="Jardins"/>
    <x v="121"/>
    <s v="Itaú Centralizadora"/>
    <x v="2"/>
    <s v="não"/>
    <s v="2.20.01.07 - Tarifas Bancarias"/>
    <d v="2024-06-21T00:00:00"/>
    <s v="CX"/>
    <s v="Extrato Bancário"/>
    <s v="TAR C/C SISPAG"/>
    <m/>
    <s v="TAR C/C SISPAG"/>
    <n v="-0.9"/>
    <n v="0.9"/>
    <x v="16"/>
    <m/>
    <m/>
    <m/>
    <s v="2.20.01.07 - Tarifas Bancarias"/>
    <s v="Tarifas / Taxas"/>
    <s v="Desp Financeiras"/>
  </r>
  <r>
    <s v="Jardins"/>
    <x v="122"/>
    <s v="Bradesco"/>
    <x v="1"/>
    <s v="sim"/>
    <s v="2.13.01.18 - Paisagismo"/>
    <d v="2024-06-24T00:00:00"/>
    <s v="CP"/>
    <s v="Pagamento"/>
    <s v="Pagamento DEMOLICOM DEMOLICOES TECNICAS LTDA"/>
    <s v="FAT.000498"/>
    <s v="Pagamento DEMOLICOM DEMOLICOES TECNICAS LTDA"/>
    <n v="-170000"/>
    <n v="170000"/>
    <x v="16"/>
    <m/>
    <m/>
    <m/>
    <s v="2.13.01.18 - Paisagismo"/>
    <s v="Incorporação - Projetos"/>
    <s v="Incorporação"/>
  </r>
  <r>
    <s v="Jardins"/>
    <x v="122"/>
    <s v="Bradesco"/>
    <x v="1"/>
    <s v="sim"/>
    <s v="2.20.01.07 - Tarifas Bancarias"/>
    <d v="2024-06-24T00:00:00"/>
    <s v="CP"/>
    <s v="Pagamento"/>
    <s v="Pagamento MINERADORA PEDRIX LTDA"/>
    <s v="NF.1001053"/>
    <s v="Pagamento MINERADORA PEDRIX LTDA"/>
    <n v="-2195.54"/>
    <n v="2195.54"/>
    <x v="16"/>
    <m/>
    <m/>
    <m/>
    <s v="2.20.01.07 - Tarifas Bancarias"/>
    <s v="Tarifas / Taxas"/>
    <s v="Desp Financeiras"/>
  </r>
  <r>
    <s v="Jardins"/>
    <x v="122"/>
    <s v="Bradesco"/>
    <x v="1"/>
    <s v="sim"/>
    <s v="2.13.01.18 - Paisagismo"/>
    <d v="2024-06-24T00:00:00"/>
    <s v="CP"/>
    <s v="Pagamento"/>
    <s v="Pagamento PAISAGISMO E COMERCIO DE PLANTAS ORNAMENTAIS ALEX HANAZAKI LTDA"/>
    <s v="NFSE.003562"/>
    <s v="Pagamento PAISAGISMO E COMERCIO DE PLANTAS ORNAMENTAIS ALEX HANAZAKI LTDA"/>
    <n v="-115435.5"/>
    <n v="115435.5"/>
    <x v="16"/>
    <m/>
    <m/>
    <m/>
    <s v="2.13.01.18 - Paisagismo"/>
    <s v="Incorporação - Projetos"/>
    <s v="Incorporação"/>
  </r>
  <r>
    <s v="N/A"/>
    <x v="122"/>
    <s v="N/A"/>
    <x v="4"/>
    <s v="sim"/>
    <s v="2.09.01.01 - (-) Retenção de IR - Terceiros"/>
    <d v="2024-06-24T00:00:00"/>
    <s v="CP"/>
    <s v="Retenção impostos"/>
    <s v="Retenção impostos IR 1708 / PAISAGISMO E COMERCIO DE PLANTAS ORNAMENTAIS ALEX HANAZAKI LTDA"/>
    <s v="NFSE.003562"/>
    <s v="PAISAGISMO E COMERCIO DE PLANTAS ORNAMENTAIS ALEX HANAZAKI LTDA"/>
    <n v="1845"/>
    <n v="1845"/>
    <x v="16"/>
    <m/>
    <m/>
    <m/>
    <s v="2.09.01.01 - (-) Retenção de IR - Terceiros"/>
    <s v="Incorporação - Desp Legais, Tributos, Emolumentos"/>
    <s v="Incorporação"/>
  </r>
  <r>
    <s v="Jardins"/>
    <x v="122"/>
    <s v="Itaú Centralizadora"/>
    <x v="2"/>
    <s v="não"/>
    <s v="1.03.01.01 - Receita de Aplicações Financeiras"/>
    <d v="2024-06-24T00:00:00"/>
    <s v="CX"/>
    <s v="Extrato Bancário"/>
    <s v="REND PAGO APLIC AUT MAIS"/>
    <m/>
    <s v="REND PAGO APLIC AUT MAIS"/>
    <n v="0.21"/>
    <n v="0.21"/>
    <x v="16"/>
    <m/>
    <m/>
    <m/>
    <s v="1.03.01.01 - Receita de Aplicações Financeiras"/>
    <s v="Rendimento Aplicações"/>
    <s v="Outras Receitas"/>
  </r>
  <r>
    <s v="N/A"/>
    <x v="122"/>
    <s v="N/A"/>
    <x v="4"/>
    <s v="sim"/>
    <s v="2.09.01.04 - (-) Retenção de PIS/Cofins/CSLL -"/>
    <d v="2024-06-24T00:00:00"/>
    <s v="CP"/>
    <s v="Pagamento"/>
    <s v="Retenção impostos CSRF / PAISAGISMO E COMERCIO DE PLANTAS ORNAMENTAIS ALEX HANAZAKI LTDA"/>
    <s v="NFSE.003562"/>
    <s v="Retenção impostos CSRF / PAISAGISMO E COMERCIO DE PLANTAS ORNAMENTAIS ALEX HANAZAKI LTDA"/>
    <n v="5719.5"/>
    <n v="5719.5"/>
    <x v="16"/>
    <m/>
    <m/>
    <m/>
    <s v="2.09.01.04 - (-) Retenção de PIS/Cofins/CSLL -"/>
    <s v="Incorporação - Projetos"/>
    <s v="Incorporação"/>
  </r>
  <r>
    <s v="Jardins"/>
    <x v="122"/>
    <s v="Itaú Centralizadora"/>
    <x v="2"/>
    <s v="não"/>
    <s v="-"/>
    <d v="2024-06-24T00:00:00"/>
    <s v="CP"/>
    <s v="Extrato Bancário"/>
    <s v="SISPAG PAG TIT BANCO 00"/>
    <m/>
    <s v="SISPAG PAG TIT BANCO 00"/>
    <n v="-1689.3"/>
    <n v="1689.3"/>
    <x v="16"/>
    <m/>
    <m/>
    <m/>
    <s v="-"/>
    <s v="Débito a identificar"/>
    <s v="Débito a identificar"/>
  </r>
  <r>
    <s v="Jardins"/>
    <x v="122"/>
    <s v="Itaú Centralizadora"/>
    <x v="2"/>
    <s v="não"/>
    <s v="2.20.01.07 - Tarifas Bancarias"/>
    <d v="2024-06-24T00:00:00"/>
    <s v="CX"/>
    <s v="Extrato Bancário"/>
    <s v="TAR SISPAG TIT OUTRO BCO"/>
    <m/>
    <s v="TAR SISPAG TIT OUTRO BCO"/>
    <n v="-1.4"/>
    <n v="1.4"/>
    <x v="16"/>
    <m/>
    <m/>
    <m/>
    <s v="2.20.01.07 - Tarifas Bancarias"/>
    <s v="Tarifas / Taxas"/>
    <s v="Desp Financeiras"/>
  </r>
  <r>
    <s v="Jardins"/>
    <x v="123"/>
    <s v="Bradesco"/>
    <x v="1"/>
    <s v="sim"/>
    <s v="2.11.01.05 - Corretagem"/>
    <d v="2024-06-25T00:00:00"/>
    <s v="CP"/>
    <s v="Pagamento"/>
    <s v="Pagamento ASSISTEC ENGENHARIA, ARQUITETURA E"/>
    <s v="NFSE.000304"/>
    <s v="Pagamento ASSISTEC ENGENHARIA, ARQUITETURA E"/>
    <n v="-8000"/>
    <n v="8000"/>
    <x v="16"/>
    <m/>
    <m/>
    <m/>
    <s v="2.11.01.05 - Corretagem"/>
    <s v="Terreno - Corretagem"/>
    <s v="Terreno"/>
  </r>
  <r>
    <s v="Jardins"/>
    <x v="123"/>
    <s v="Bradesco"/>
    <x v="1"/>
    <s v="sim"/>
    <s v="2.11.01.05 - Corretagem"/>
    <d v="2024-06-25T00:00:00"/>
    <s v="CP"/>
    <s v="Pagamento"/>
    <s v="Pagamento NORSK EMPREENDIMENTOS E PARTICIPACOES LTDA."/>
    <s v="NFSE.000023"/>
    <s v="Pagamento NORSK EMPREENDIMENTOS E PARTICIPACOES LTDA."/>
    <n v="-142000"/>
    <n v="142000"/>
    <x v="16"/>
    <m/>
    <m/>
    <m/>
    <s v="2.11.01.05 - Corretagem"/>
    <s v="Terreno - Corretagem"/>
    <s v="Terreno"/>
  </r>
  <r>
    <s v="Jardins"/>
    <x v="123"/>
    <s v="Bradesco"/>
    <x v="1"/>
    <s v="sim"/>
    <s v="2.20.01.07 - Tarifas Bancarias"/>
    <d v="2024-06-25T00:00:00"/>
    <s v="CX"/>
    <s v="Pagamento"/>
    <s v="Pagamento TARIFA BANCARIA TRANSF PGTO PIX"/>
    <s v="TAR.N102DC"/>
    <s v="Pagamento TARIFA BANCARIA TRANSF PGTO PIX"/>
    <n v="-5.46"/>
    <n v="5.46"/>
    <x v="16"/>
    <m/>
    <m/>
    <m/>
    <s v="2.20.01.07 - Tarifas Bancarias"/>
    <s v="Tarifas / Taxas"/>
    <s v="Desp Financeiras"/>
  </r>
  <r>
    <s v="Jardins"/>
    <x v="123"/>
    <s v="Bradesco"/>
    <x v="1"/>
    <s v="sim"/>
    <s v="2.20.01.07 - Tarifas Bancarias"/>
    <d v="2024-06-25T00:00:00"/>
    <s v="CX"/>
    <s v="Pagamento"/>
    <s v="Pagamento TARIFA BANCARIA TRANSF PGTO PIX"/>
    <s v="TAR.N102F2"/>
    <s v="Pagamento TARIFA BANCARIA TRANSF PGTO PIX"/>
    <n v="-9"/>
    <n v="9"/>
    <x v="16"/>
    <m/>
    <m/>
    <m/>
    <s v="2.20.01.07 - Tarifas Bancarias"/>
    <s v="Tarifas / Taxas"/>
    <s v="Desp Financeiras"/>
  </r>
  <r>
    <s v="Jardins"/>
    <x v="123"/>
    <s v="Bradesco"/>
    <x v="1"/>
    <s v="sim"/>
    <s v="2.20.01.07 - Tarifas Bancarias"/>
    <d v="2024-06-25T00:00:00"/>
    <s v="CX"/>
    <s v="Pagamento"/>
    <s v="Pagamento TARIFA BANCARIA TRANSF PGTO PIX"/>
    <s v="TAR.N10308"/>
    <s v="Pagamento TARIFA BANCARIA TRANSF PGTO PIX"/>
    <n v="-9"/>
    <n v="9"/>
    <x v="16"/>
    <m/>
    <m/>
    <m/>
    <s v="2.20.01.07 - Tarifas Bancarias"/>
    <s v="Tarifas / Taxas"/>
    <s v="Desp Financeiras"/>
  </r>
  <r>
    <s v="Jardins"/>
    <x v="123"/>
    <s v="Bradesco"/>
    <x v="1"/>
    <s v="sim"/>
    <s v="2.20.01.07 - Tarifas Bancarias"/>
    <d v="2024-06-25T00:00:00"/>
    <s v="CX"/>
    <s v="Pagamento"/>
    <s v="Pagamento TARIFA BANCARIA TRANSF PGTO PIX"/>
    <s v="TAR.N1031E"/>
    <s v="Pagamento TARIFA BANCARIA TRANSF PGTO PIX"/>
    <n v="-9"/>
    <n v="9"/>
    <x v="16"/>
    <m/>
    <m/>
    <m/>
    <s v="2.20.01.07 - Tarifas Bancarias"/>
    <s v="Tarifas / Taxas"/>
    <s v="Desp Financeiras"/>
  </r>
  <r>
    <s v="Jardins"/>
    <x v="123"/>
    <s v="Bradesco"/>
    <x v="1"/>
    <s v="sim"/>
    <s v="2.20.01.07 - Tarifas Bancarias"/>
    <d v="2024-06-25T00:00:00"/>
    <s v="CX"/>
    <s v="Pagamento"/>
    <s v="Pagamento TARIFA BANCARIA TRANSF PGTO PIX"/>
    <s v="TAR.N10334"/>
    <s v="Pagamento TARIFA BANCARIA TRANSF PGTO PIX"/>
    <n v="-9"/>
    <n v="9"/>
    <x v="16"/>
    <m/>
    <m/>
    <m/>
    <s v="2.20.01.07 - Tarifas Bancarias"/>
    <s v="Tarifas / Taxas"/>
    <s v="Desp Financeiras"/>
  </r>
  <r>
    <s v="Jardins"/>
    <x v="123"/>
    <s v="Bradesco"/>
    <x v="1"/>
    <s v="sim"/>
    <s v="2.11.01.05 - Corretagem"/>
    <d v="2024-06-25T00:00:00"/>
    <s v="CP"/>
    <s v="Pagamento"/>
    <s v="Pagamento USINA FORTALEZA IND E COMERCIO DE"/>
    <s v="NF.312680"/>
    <s v="Pagamento USINA FORTALEZA IND E COMERCIO DE"/>
    <n v="-843.53"/>
    <n v="843.53"/>
    <x v="16"/>
    <m/>
    <m/>
    <m/>
    <s v="2.11.01.05 - Corretagem"/>
    <s v="Terreno - Corretagem"/>
    <s v="Terreno"/>
  </r>
  <r>
    <s v="Jardins"/>
    <x v="123"/>
    <s v="Bradesco"/>
    <x v="1"/>
    <s v="sim"/>
    <s v="2.11.01.05 - Corretagem"/>
    <d v="2024-06-25T00:00:00"/>
    <s v="CP"/>
    <s v="Pagamento"/>
    <s v="Pagamento USINA FORTALEZA IND E COMERCIO DE MASSA FINA LTDA"/>
    <s v="NF.312658"/>
    <s v="Pagamento USINA FORTALEZA IND E COMERCIO DE MASSA FINA LTDA"/>
    <n v="-2636.04"/>
    <n v="2636.04"/>
    <x v="16"/>
    <m/>
    <m/>
    <m/>
    <s v="2.11.01.05 - Corretagem"/>
    <s v="Terreno - Corretagem"/>
    <s v="Terreno"/>
  </r>
  <r>
    <s v="Jardins"/>
    <x v="123"/>
    <s v="Itaú Centralizadora"/>
    <x v="2"/>
    <s v="não"/>
    <s v="2.13.02.12 - Taxas de Concessionárias"/>
    <d v="2024-06-25T00:00:00"/>
    <s v="BC"/>
    <s v="Extrato Bancário"/>
    <s v="RESGATE CDB"/>
    <m/>
    <s v="RESGATE CDB"/>
    <n v="7145.97"/>
    <n v="7145.97"/>
    <x v="16"/>
    <m/>
    <m/>
    <m/>
    <s v="2.13.02.12 - Taxas de Concessionárias"/>
    <s v="Aplicação / Resgate"/>
    <s v="Aplicação / Resgate"/>
  </r>
  <r>
    <s v="Jardins"/>
    <x v="123"/>
    <s v="Itaú Centralizadora"/>
    <x v="2"/>
    <s v="não"/>
    <s v="2.13.02.12 - Taxas de Concessionárias"/>
    <d v="2024-06-25T00:00:00"/>
    <s v="BC"/>
    <s v="Extrato Bancário"/>
    <s v="RESGATE CDB"/>
    <m/>
    <s v="RESGATE CDB"/>
    <n v="562429.74"/>
    <n v="562429.74"/>
    <x v="16"/>
    <m/>
    <m/>
    <m/>
    <s v="2.13.02.12 - Taxas de Concessionárias"/>
    <s v="Aplicação / Resgate"/>
    <s v="Aplicação / Resgate"/>
  </r>
  <r>
    <s v="Jardins"/>
    <x v="123"/>
    <s v="Bradesco"/>
    <x v="1"/>
    <s v="sim"/>
    <s v="2.20.01.07 - Tarifas Bancarias"/>
    <d v="2024-06-25T00:00:00"/>
    <s v="BC"/>
    <m/>
    <s v="Resgate de Aplicação RESG/VENCTO CDB"/>
    <s v="RESG.250624"/>
    <s v="Resgate de Aplicação RESG/VENCTO CDB"/>
    <n v="142000"/>
    <n v="142000"/>
    <x v="16"/>
    <m/>
    <m/>
    <m/>
    <s v="2.20.01.07 - Tarifas Bancarias"/>
    <s v="Aplicação / Resgate"/>
    <s v="Aplicação / Resgate"/>
  </r>
  <r>
    <s v="Jardins"/>
    <x v="124"/>
    <s v="Bradesco"/>
    <x v="1"/>
    <s v="sim"/>
    <s v="2.20.01.07 - Tarifas Bancarias"/>
    <d v="2024-06-26T00:00:00"/>
    <s v="CP"/>
    <s v="Pagamento"/>
    <s v="Pagamento HENRIQUE PADILHA SANTOS 80554369087"/>
    <s v="NFSE.61"/>
    <s v="Pagamento HENRIQUE PADILHA SANTOS 80554369087"/>
    <n v="-2500"/>
    <n v="2500"/>
    <x v="16"/>
    <m/>
    <m/>
    <m/>
    <s v="2.20.01.07 - Tarifas Bancarias"/>
    <s v="Tarifas / Taxas"/>
    <s v="Desp Financeiras"/>
  </r>
  <r>
    <s v="Jardins"/>
    <x v="125"/>
    <s v="Itaú Centralizadora"/>
    <x v="2"/>
    <s v="não"/>
    <s v="-"/>
    <d v="2024-06-27T00:00:00"/>
    <s v="CP"/>
    <s v="Extrato Bancário"/>
    <s v="FT CERTIF RECEB IMOB"/>
    <m/>
    <s v="FT CERTIF RECEB IMOB"/>
    <n v="-562429.6"/>
    <n v="562429.6"/>
    <x v="16"/>
    <m/>
    <m/>
    <m/>
    <s v="-"/>
    <s v="CRI - Juros"/>
    <s v="CRI - Juros"/>
  </r>
  <r>
    <s v="Jardins"/>
    <x v="125"/>
    <s v="Bradesco"/>
    <x v="1"/>
    <s v="sim"/>
    <s v="2.20.01.07 - Tarifas Bancarias"/>
    <d v="2024-06-27T00:00:00"/>
    <s v="CP"/>
    <s v="Pagamento"/>
    <s v="Pagamento AMARO ALVES DE ABREU"/>
    <s v="NFSE.000024"/>
    <s v="Pagamento AMARO ALVES DE ABREU"/>
    <n v="-8300"/>
    <n v="8300"/>
    <x v="16"/>
    <m/>
    <m/>
    <m/>
    <s v="2.20.01.07 - Tarifas Bancarias"/>
    <s v="Tarifas / Taxas"/>
    <s v="Desp Financeiras"/>
  </r>
  <r>
    <s v="Jardins"/>
    <x v="125"/>
    <s v="Bradesco"/>
    <x v="1"/>
    <s v="sim"/>
    <s v="2.20.01.07 - Tarifas Bancarias"/>
    <d v="2024-06-27T00:00:00"/>
    <s v="CX"/>
    <s v="Pagamento"/>
    <s v="Pagamento TARIFA BANCARIA TRANSF PGTO PIX"/>
    <s v="TAR.N1023A"/>
    <s v="Pagamento TARIFA BANCARIA TRANSF PGTO PIX"/>
    <n v="-9"/>
    <n v="9"/>
    <x v="16"/>
    <m/>
    <m/>
    <m/>
    <s v="2.20.01.07 - Tarifas Bancarias"/>
    <s v="Tarifas / Taxas"/>
    <s v="Desp Financeiras"/>
  </r>
  <r>
    <s v="Jardins"/>
    <x v="125"/>
    <s v="Bradesco"/>
    <x v="1"/>
    <s v="sim"/>
    <s v="2.20.01.07 - Tarifas Bancarias"/>
    <d v="2024-06-27T00:00:00"/>
    <s v="CX"/>
    <s v="Pagamento"/>
    <s v="Pagamento TARIFA BANCARIA TRANSF PGTO PIX"/>
    <s v="TAR.N10250"/>
    <s v="Pagamento TARIFA BANCARIA TRANSF PGTO PIX"/>
    <n v="-9"/>
    <n v="9"/>
    <x v="16"/>
    <m/>
    <m/>
    <m/>
    <s v="2.20.01.07 - Tarifas Bancarias"/>
    <s v="Tarifas / Taxas"/>
    <s v="Desp Financeiras"/>
  </r>
  <r>
    <s v="Jardins"/>
    <x v="125"/>
    <s v="Bradesco"/>
    <x v="1"/>
    <s v="sim"/>
    <s v="2.20.01.07 - Tarifas Bancarias"/>
    <d v="2024-06-27T00:00:00"/>
    <s v="CX"/>
    <s v="Pagamento"/>
    <s v="Pagamento TARIFA BANCARIA TRANSF PGTO PIX"/>
    <s v="TAR.N10266"/>
    <s v="Pagamento TARIFA BANCARIA TRANSF PGTO PIX"/>
    <n v="-9"/>
    <n v="9"/>
    <x v="16"/>
    <m/>
    <m/>
    <m/>
    <s v="2.20.01.07 - Tarifas Bancarias"/>
    <s v="Tarifas / Taxas"/>
    <s v="Desp Financeiras"/>
  </r>
  <r>
    <s v="Jardins"/>
    <x v="125"/>
    <s v="Bradesco"/>
    <x v="1"/>
    <s v="sim"/>
    <s v="2.20.01.07 - Tarifas Bancarias"/>
    <d v="2024-06-27T00:00:00"/>
    <s v="CX"/>
    <s v="Pagamento"/>
    <s v="Pagamento TARIFA BANCARIA TRANSF PGTO PIX"/>
    <s v="TAR.N1027C"/>
    <s v="Pagamento TARIFA BANCARIA TRANSF PGTO PIX"/>
    <n v="-9"/>
    <n v="9"/>
    <x v="16"/>
    <m/>
    <m/>
    <m/>
    <s v="2.20.01.07 - Tarifas Bancarias"/>
    <s v="Tarifas / Taxas"/>
    <s v="Desp Financeiras"/>
  </r>
  <r>
    <s v="Jardins"/>
    <x v="125"/>
    <s v="Itaú Centralizadora"/>
    <x v="2"/>
    <s v="não"/>
    <s v="1.03.01.01 - Receita de Aplicações Financeiras"/>
    <d v="2024-06-27T00:00:00"/>
    <s v="CX"/>
    <s v="Extrato Bancário"/>
    <s v="REND PAGO APLIC AUT MAIS"/>
    <m/>
    <s v="REND PAGO APLIC AUT MAIS"/>
    <n v="7.01"/>
    <n v="7.01"/>
    <x v="16"/>
    <m/>
    <m/>
    <m/>
    <s v="1.03.01.01 - Receita de Aplicações Financeiras"/>
    <s v="Rendimento Aplicações"/>
    <s v="Outras Receitas"/>
  </r>
  <r>
    <s v="N/A"/>
    <x v="126"/>
    <s v="N/A"/>
    <x v="4"/>
    <s v="sim"/>
    <s v="2.09.01.01 - (-) Retenção de IR - Terceiros"/>
    <d v="2024-06-28T00:00:00"/>
    <s v="CP"/>
    <s v="Retenção impostos"/>
    <s v="Retenção impostos IR 1708 / FIGUEIREDO E ASSOCIADOS CONSULTORIA"/>
    <s v="NFSE.004460"/>
    <s v="FIGUEIREDO E ASSOCIADOS CONSULTORIA"/>
    <n v="120"/>
    <n v="120"/>
    <x v="16"/>
    <m/>
    <m/>
    <m/>
    <s v="2.09.01.01 - (-) Retenção de IR - Terceiros"/>
    <s v="Incorporação - Desp Legais, Tributos, Emolumentos"/>
    <s v="Incorporação"/>
  </r>
  <r>
    <s v="Jardins"/>
    <x v="126"/>
    <s v="Itaú Centralizadora"/>
    <x v="2"/>
    <s v="não"/>
    <s v="-"/>
    <d v="2024-06-28T00:00:00"/>
    <s v="CX"/>
    <s v="Extrato Bancário"/>
    <s v="FT CERTIF RECEB IMOB"/>
    <m/>
    <s v="FT CERTIF RECEB IMOB"/>
    <n v="1.06"/>
    <n v="1.06"/>
    <x v="16"/>
    <m/>
    <m/>
    <m/>
    <s v="-"/>
    <s v="CRI - Juros"/>
    <s v="CRI - Juros"/>
  </r>
  <r>
    <s v="N/A"/>
    <x v="126"/>
    <s v="N/A"/>
    <x v="4"/>
    <s v="sim"/>
    <s v="2.09.01.01 - (-) Retenção de IR - Terceiros"/>
    <d v="2024-06-28T00:00:00"/>
    <s v="CP"/>
    <s v="Retenção impostos"/>
    <s v="Retenção impostos IR 1708 / MINGRONE ARQUITETURA E ENGENHARIA SOCIEDADE SIMPLES PURA"/>
    <s v="NFSE.009710"/>
    <s v="MINGRONE ARQUITETURA E ENGENHARIA SOCIEDADE SIMPLES PURA"/>
    <n v="261"/>
    <n v="261"/>
    <x v="16"/>
    <m/>
    <m/>
    <m/>
    <s v="2.09.01.01 - (-) Retenção de IR - Terceiros"/>
    <s v="Incorporação - Desp Legais, Tributos, Emolumentos"/>
    <s v="Incorporação"/>
  </r>
  <r>
    <s v="Jardins"/>
    <x v="126"/>
    <s v="Bradesco"/>
    <x v="1"/>
    <s v="sim"/>
    <s v="2.13.01.17 - Luminotécnica"/>
    <d v="2024-06-28T00:00:00"/>
    <s v="CP"/>
    <s v="Pagamento"/>
    <s v="Pagamento A.C.S SERVICOS ADMINISTRATIVOS LTDA"/>
    <s v="NFSE.000030"/>
    <s v="Pagamento A.C.S SERVICOS ADMINISTRATIVOS LTDA"/>
    <n v="-17500"/>
    <n v="17500"/>
    <x v="16"/>
    <m/>
    <m/>
    <m/>
    <s v="2.13.01.17 - Luminotécnica"/>
    <s v="Marketing - Stand Manutenção"/>
    <s v="Marketing"/>
  </r>
  <r>
    <s v="Jardins"/>
    <x v="126"/>
    <s v="Bradesco"/>
    <x v="1"/>
    <s v="sim"/>
    <s v="2.13.01.17 - Luminotécnica"/>
    <d v="2024-06-28T00:00:00"/>
    <s v="CP"/>
    <s v="Pagamento"/>
    <s v="Pagamento ALEX S CAMPELO M IMOVEIS"/>
    <s v="REC.2806"/>
    <s v="Pagamento ALEX S CAMPELO M IMOVEIS"/>
    <n v="-1700"/>
    <n v="1700"/>
    <x v="16"/>
    <m/>
    <m/>
    <m/>
    <s v="2.13.01.17 - Luminotécnica"/>
    <s v="Marketing - Stand Manutenção"/>
    <s v="Marketing"/>
  </r>
  <r>
    <s v="Jardins"/>
    <x v="126"/>
    <s v="Bradesco"/>
    <x v="1"/>
    <s v="sim"/>
    <s v="2.19.01.06 - EXTRA DEMOLICAO"/>
    <d v="2024-06-28T00:00:00"/>
    <s v="CP"/>
    <s v="Pagamento"/>
    <s v="Pagamento ELYON SOLUCOES GRAFICAS LTDA ME."/>
    <s v="NFSE.035839"/>
    <s v="Pagamento ELYON SOLUCOES GRAFICAS LTDA ME."/>
    <n v="-4798"/>
    <n v="4798"/>
    <x v="16"/>
    <m/>
    <m/>
    <m/>
    <s v="2.19.01.06 - EXTRA DEMOLICAO"/>
    <s v="Terreno - Despesas"/>
    <s v="Terreno"/>
  </r>
  <r>
    <s v="Jardins"/>
    <x v="126"/>
    <s v="Bradesco"/>
    <x v="1"/>
    <s v="sim"/>
    <s v="2.19.01.06 - EXTRA DEMOLICAO"/>
    <d v="2024-06-28T00:00:00"/>
    <s v="CP"/>
    <s v="Pagamento"/>
    <s v="Pagamento ESP COMERCIAL LTDA"/>
    <s v="REC.0000182"/>
    <s v="Pagamento ESP COMERCIAL LTDA"/>
    <n v="-16740"/>
    <n v="16740"/>
    <x v="16"/>
    <m/>
    <m/>
    <m/>
    <s v="2.19.01.06 - EXTRA DEMOLICAO"/>
    <s v="Terreno - Despesas"/>
    <s v="Terreno"/>
  </r>
  <r>
    <s v="Jardins"/>
    <x v="126"/>
    <s v="Bradesco"/>
    <x v="1"/>
    <s v="sim"/>
    <s v="2.13.01.17 - Luminotécnica"/>
    <d v="2024-06-28T00:00:00"/>
    <s v="CP"/>
    <s v="Pagamento"/>
    <s v="Pagamento FERNANDA MARQUES ARQUITETO ASSOCIADOS LTDA."/>
    <s v="NFSE.3874"/>
    <s v="Pagamento FERNANDA MARQUES ARQUITETO ASSOCIADOS LTDA."/>
    <n v="-25339.5"/>
    <n v="25339.5"/>
    <x v="16"/>
    <m/>
    <m/>
    <m/>
    <s v="2.13.01.17 - Luminotécnica"/>
    <s v="Marketing - Stand Manutenção"/>
    <s v="Marketing"/>
  </r>
  <r>
    <s v="Jardins"/>
    <x v="126"/>
    <s v="Bradesco"/>
    <x v="1"/>
    <s v="sim"/>
    <s v="2.19.01.06 - EXTRA DEMOLICAO"/>
    <d v="2024-06-28T00:00:00"/>
    <s v="CP"/>
    <s v="Pagamento"/>
    <s v="Pagamento FIGUEIREDO E ASSOCIADOS CONSULTORIA"/>
    <s v="NFSE.004460"/>
    <s v="Pagamento FIGUEIREDO E ASSOCIADOS CONSULTORIA"/>
    <n v="-7508"/>
    <n v="7508"/>
    <x v="16"/>
    <m/>
    <m/>
    <m/>
    <s v="2.19.01.06 - EXTRA DEMOLICAO"/>
    <s v="Terreno - Despesas"/>
    <s v="Terreno"/>
  </r>
  <r>
    <s v="Jardins"/>
    <x v="126"/>
    <s v="Bradesco"/>
    <x v="1"/>
    <s v="sim"/>
    <s v="2.14.01.24 - Despesas Diversas MKT"/>
    <d v="2024-06-28T00:00:00"/>
    <s v="CP"/>
    <s v="Pagamento"/>
    <s v="Pagamento LC DESIGN DE INTERIORES LTDA"/>
    <s v="NFSE.000007"/>
    <s v="Pagamento LC DESIGN DE INTERIORES LTDA"/>
    <n v="-10000"/>
    <n v="10000"/>
    <x v="16"/>
    <m/>
    <m/>
    <m/>
    <s v="2.14.01.24 - Despesas Diversas MKT"/>
    <s v="Marketing - Promoção e Propaganda"/>
    <s v="Marketing"/>
  </r>
  <r>
    <s v="Jardins"/>
    <x v="126"/>
    <s v="Bradesco"/>
    <x v="1"/>
    <s v="sim"/>
    <s v="2.13.01.17 - Luminotécnica"/>
    <d v="2024-06-28T00:00:00"/>
    <s v="CP"/>
    <s v="Pagamento"/>
    <s v="Pagamento MINGRONE ARQUITETURA E ENGENHARIA SOCIEDADE SIMPLES PURA"/>
    <s v="NFSE.009710"/>
    <s v="Pagamento MINGRONE ARQUITETURA E ENGENHARIA SOCIEDADE SIMPLES PURA"/>
    <n v="-16329.9"/>
    <n v="16329.9"/>
    <x v="16"/>
    <m/>
    <m/>
    <m/>
    <s v="2.13.01.17 - Luminotécnica"/>
    <s v="Marketing - Stand Manutenção"/>
    <s v="Marketing"/>
  </r>
  <r>
    <s v="Jardins"/>
    <x v="126"/>
    <s v="Bradesco"/>
    <x v="1"/>
    <s v="sim"/>
    <s v="2.19.01.06 - EXTRA DEMOLICAO"/>
    <d v="2024-06-28T00:00:00"/>
    <s v="CP"/>
    <s v="Pagamento"/>
    <s v="Pagamento PC CORTE  E DOBRA COMERCIO DE FERRAGENS EM GERAL EIRELI"/>
    <s v="NF.0000127"/>
    <s v="Pagamento PC CORTE  E DOBRA COMERCIO DE FERRAGENS EM GERAL EIRELI"/>
    <n v="-3504.51"/>
    <n v="3504.51"/>
    <x v="16"/>
    <m/>
    <m/>
    <m/>
    <s v="2.19.01.06 - EXTRA DEMOLICAO"/>
    <s v="Terreno - Despesas"/>
    <s v="Terreno"/>
  </r>
  <r>
    <s v="Jardins"/>
    <x v="126"/>
    <s v="Bradesco"/>
    <x v="1"/>
    <s v="sim"/>
    <s v="2.13.01.17 - Luminotécnica"/>
    <d v="2024-06-28T00:00:00"/>
    <s v="CP"/>
    <s v="Pagamento"/>
    <s v="Pagamento PORTELLA ALARCON ENGENHEIROS ASSOCIADOS S/C LTDA."/>
    <s v="NFSE.002348"/>
    <s v="Pagamento PORTELLA ALARCON ENGENHEIROS ASSOCIADOS S/C LTDA."/>
    <n v="-16893"/>
    <n v="16893"/>
    <x v="16"/>
    <m/>
    <m/>
    <m/>
    <s v="2.13.01.17 - Luminotécnica"/>
    <s v="Marketing - Stand Manutenção"/>
    <s v="Marketing"/>
  </r>
  <r>
    <s v="Jardins"/>
    <x v="126"/>
    <s v="Bradesco"/>
    <x v="1"/>
    <s v="sim"/>
    <s v="2.19.01.06 - EXTRA DEMOLICAO"/>
    <d v="2024-06-28T00:00:00"/>
    <s v="CP"/>
    <s v="Pagamento"/>
    <s v="Pagamento PREFEITURA DA CIDADE DE SÃO PAULO - DAMSP"/>
    <s v="DAM. 01008300179"/>
    <s v="Pagamento PREFEITURA DA CIDADE DE SÃO PAULO - DAMSP"/>
    <n v="-39707.61"/>
    <n v="39707.61"/>
    <x v="16"/>
    <m/>
    <m/>
    <m/>
    <s v="2.19.01.06 - EXTRA DEMOLICAO"/>
    <s v="Terreno - Despesas"/>
    <s v="Terreno"/>
  </r>
  <r>
    <s v="N/A"/>
    <x v="126"/>
    <s v="N/A"/>
    <x v="4"/>
    <s v="sim"/>
    <s v="2.09.01.04 - (-) Retenção de PIS/Cofins/CSLL -"/>
    <d v="2024-06-28T00:00:00"/>
    <s v="CP"/>
    <s v="Pagamento"/>
    <s v="Retenção impostos CSRF / FIGUEIREDO E ASSOCIADOS CONSULTORIA"/>
    <s v="NFSE.004460"/>
    <s v="Retenção impostos CSRF / FIGUEIREDO E ASSOCIADOS CONSULTORIA"/>
    <n v="372"/>
    <n v="372"/>
    <x v="16"/>
    <m/>
    <m/>
    <m/>
    <s v="2.09.01.04 - (-) Retenção de PIS/Cofins/CSLL -"/>
    <s v="Incorporação - Projetos"/>
    <s v="Incorporação"/>
  </r>
  <r>
    <s v="N/A"/>
    <x v="126"/>
    <s v="N/A"/>
    <x v="4"/>
    <s v="sim"/>
    <s v="2.09.01.04 - (-) Retenção de PIS/Cofins/CSLL -"/>
    <d v="2024-06-28T00:00:00"/>
    <s v="CP"/>
    <s v="Pagamento"/>
    <s v="Retenção impostos CSRF / MINGRONE ARQUITETURA E ENGENHARIA SOCIEDADE SIMPLES PURA"/>
    <s v="NFSE.009710"/>
    <s v="Retenção impostos CSRF / MINGRONE ARQUITETURA E ENGENHARIA SOCIEDADE SIMPLES PURA"/>
    <n v="809.1"/>
    <n v="809.1"/>
    <x v="16"/>
    <m/>
    <m/>
    <m/>
    <s v="2.09.01.04 - (-) Retenção de PIS/Cofins/CSLL -"/>
    <s v="Incorporação - Projetos"/>
    <s v="Incorporação"/>
  </r>
  <r>
    <s v="Jardins"/>
    <x v="126"/>
    <s v="Bradesco"/>
    <x v="1"/>
    <s v="não"/>
    <s v="2.13.02.12 - Taxas de Concessionárias"/>
    <d v="2024-06-28T00:00:00"/>
    <m/>
    <s v="Extrato Bancário"/>
    <s v="RESG/VENCTO CDB 1803396 160.000,00 294.014,14"/>
    <m/>
    <s v="RESG/VENCTO CDB 1803396 160.000,00 294.014,14"/>
    <n v="160000"/>
    <n v="160000"/>
    <x v="16"/>
    <m/>
    <m/>
    <m/>
    <s v="2.13.02.12 - Taxas de Concessionárias"/>
    <s v="Aplicação / Resgate"/>
    <s v="Aplicação / Resgate"/>
  </r>
  <r>
    <s v="Jardins"/>
    <x v="126"/>
    <s v="Bradesco"/>
    <x v="1"/>
    <s v="não"/>
    <s v="2.20.01.07 - Tarifas Bancarias"/>
    <d v="2024-06-28T00:00:00"/>
    <m/>
    <s v="Extrato Bancário"/>
    <s v="TARIFA BANCARIA"/>
    <m/>
    <s v="TARIFA BANCARIA"/>
    <n v="-9"/>
    <n v="9"/>
    <x v="16"/>
    <m/>
    <m/>
    <m/>
    <s v="2.20.01.07 - Tarifas Bancarias"/>
    <s v="Tarifas / Taxas"/>
    <s v="Desp Financeiras"/>
  </r>
  <r>
    <s v="Jardins"/>
    <x v="127"/>
    <s v="Bradesco"/>
    <x v="1"/>
    <s v="sim"/>
    <s v="2.13.01.28 - Levantamento Arbóreo"/>
    <d v="2024-07-01T00:00:00"/>
    <s v="CP"/>
    <s v="Pagamento"/>
    <s v="RELEVO TOPOGRAFIA LTDA"/>
    <s v="NFSE.004515"/>
    <s v="RELEVO TOPOGRAFIA LTDA"/>
    <n v="-900"/>
    <n v="900"/>
    <x v="17"/>
    <m/>
    <m/>
    <m/>
    <s v="2.13.01.28 - Levantamento Arbóreo"/>
    <s v="Incorporação - Projetos"/>
    <s v="Incorporação"/>
  </r>
  <r>
    <s v="Jardins"/>
    <x v="127"/>
    <s v="Bradesco"/>
    <x v="1"/>
    <s v="sim"/>
    <s v="2.09.01.01 - (-) Retenção de IR - Terceiros"/>
    <d v="2024-07-01T00:00:00"/>
    <s v="CP"/>
    <s v="Retenção impostos"/>
    <s v="IR 1708 / RELEVO TOPOGRAFIA LTDA"/>
    <s v="NFSE.004515"/>
    <s v="RELEVO TOPOGRAFIA LTDA"/>
    <n v="13.5"/>
    <n v="13.5"/>
    <x v="17"/>
    <m/>
    <m/>
    <m/>
    <s v="2.09.01.01 - (-) Retenção de IR - Terceiros"/>
    <s v="Incorporação - Projetos"/>
    <s v="Incorporação"/>
  </r>
  <r>
    <s v="Jardins"/>
    <x v="127"/>
    <s v="Bradesco"/>
    <x v="1"/>
    <s v="sim"/>
    <s v="2.09.01.04 - (-) Retenção de PIS/Cofins/CSLL - Terceiros"/>
    <d v="2024-07-01T00:00:00"/>
    <s v="CP"/>
    <s v="Retenção impostos"/>
    <s v="CSRF / RELEVO TOPOGRAFIA LTDA"/>
    <s v="NFSE.004515"/>
    <s v="RELEVO TOPOGRAFIA LTDA"/>
    <n v="41.85"/>
    <n v="41.85"/>
    <x v="17"/>
    <m/>
    <m/>
    <m/>
    <s v="2.09.01.04 - (-) Retenção de PIS/Cofins/CSLL - Terceiros"/>
    <s v="Incorporação - Projetos"/>
    <s v="Incorporação"/>
  </r>
  <r>
    <s v="Jardins"/>
    <x v="127"/>
    <s v="Bradesco"/>
    <x v="1"/>
    <s v="sim"/>
    <s v="2.14.02.02 - Construção Stand"/>
    <d v="2024-07-01T00:00:00"/>
    <s v="CP"/>
    <s v="Pagamento"/>
    <s v="ETRA ARQUITETURA DE SOLUCOES LTDA"/>
    <s v="NFSE.002305"/>
    <s v="ETRA ARQUITETURA DE SOLUCOES LTDA"/>
    <n v="-2000"/>
    <n v="2000"/>
    <x v="17"/>
    <m/>
    <m/>
    <m/>
    <s v="2.14.02.02 - Construção Stand"/>
    <s v="Marketing - Stand Manutenção"/>
    <s v="Marketing"/>
  </r>
  <r>
    <s v="Jardins"/>
    <x v="127"/>
    <s v="Bradesco"/>
    <x v="1"/>
    <s v="sim"/>
    <s v="2.13.01.28 - Levantamento Arbóreo"/>
    <d v="2024-07-01T00:00:00"/>
    <s v="CP"/>
    <s v="Pagamento"/>
    <s v="RELEVO TOPOGRAFIA LTDA"/>
    <s v="NFSE.004514"/>
    <s v="RELEVO TOPOGRAFIA LTDA"/>
    <n v="-1650"/>
    <n v="1650"/>
    <x v="17"/>
    <m/>
    <m/>
    <m/>
    <s v="2.13.01.28 - Levantamento Arbóreo"/>
    <s v="Incorporação - Projetos"/>
    <s v="Incorporação"/>
  </r>
  <r>
    <s v="Jardins"/>
    <x v="127"/>
    <s v="Bradesco"/>
    <x v="1"/>
    <s v="sim"/>
    <s v="2.09.01.04 - (-) Retenção de PIS/Cofins/CSLL - Terceiros"/>
    <d v="2024-07-01T00:00:00"/>
    <s v="CP"/>
    <s v="Retenção impostos"/>
    <s v="CSRF / RELEVO TOPOGRAFIA LTDA"/>
    <s v="NFSE.004514"/>
    <s v="RELEVO TOPOGRAFIA LTDA"/>
    <n v="76.72"/>
    <n v="76.72"/>
    <x v="17"/>
    <m/>
    <m/>
    <m/>
    <s v="2.09.01.04 - (-) Retenção de PIS/Cofins/CSLL - Terceiros"/>
    <s v="Incorporação - Projetos"/>
    <s v="Incorporação"/>
  </r>
  <r>
    <s v="Jardins"/>
    <x v="127"/>
    <s v="Bradesco"/>
    <x v="1"/>
    <s v="sim"/>
    <s v="2.09.01.01 - (-) Retenção de IR - Terceiros"/>
    <d v="2024-07-01T00:00:00"/>
    <s v="CP"/>
    <s v="Retenção impostos"/>
    <s v="IR 1708 / RELEVO TOPOGRAFIA LTDA"/>
    <s v="NFSE.004514"/>
    <s v="RELEVO TOPOGRAFIA LTDA"/>
    <n v="24.76"/>
    <n v="24.76"/>
    <x v="17"/>
    <m/>
    <m/>
    <m/>
    <s v="2.09.01.01 - (-) Retenção de IR - Terceiros"/>
    <s v="Incorporação - Projetos"/>
    <s v="Incorporação"/>
  </r>
  <r>
    <s v="Jardins"/>
    <x v="127"/>
    <s v="Bradesco"/>
    <x v="1"/>
    <s v="sim"/>
    <s v="Sem Classificação"/>
    <d v="2024-07-01T00:00:00"/>
    <s v="CP"/>
    <s v="Pagamento"/>
    <s v="CORTESIA SERVICOS DE CONCRETAGEM LTDA."/>
    <s v="NFSE.078266"/>
    <s v="CORTESIA SERVICOS DE CONCRETAGEM LTDA."/>
    <n v="-3332.76"/>
    <n v="3332.76"/>
    <x v="17"/>
    <m/>
    <m/>
    <m/>
    <s v="Sem Classificação"/>
    <s v="Terreno - Despesas"/>
    <s v="Terreno"/>
  </r>
  <r>
    <s v="Jardins"/>
    <x v="127"/>
    <s v="Bradesco"/>
    <x v="1"/>
    <s v="sim"/>
    <s v="2.20.01.07 - Tarifas Bancarias"/>
    <d v="2024-07-01T00:00:00"/>
    <s v="CX"/>
    <s v="Pagamento"/>
    <s v="TARIFA BANCARIA TRANSF PGTO PIX"/>
    <s v="TAR.N103DA"/>
    <s v="TARIFA BANCARIA TRANSF PGTO PIX"/>
    <n v="-9"/>
    <n v="9"/>
    <x v="17"/>
    <m/>
    <m/>
    <m/>
    <s v="2.20.01.07 - Tarifas Bancarias"/>
    <s v="Tarifas / Taxas"/>
    <s v="Desp Financeiras"/>
  </r>
  <r>
    <s v="Jardins"/>
    <x v="128"/>
    <s v="Itaú"/>
    <x v="3"/>
    <s v="não"/>
    <s v="-"/>
    <d v="2024-07-02T00:00:00"/>
    <s v="-"/>
    <s v="-"/>
    <s v="TAR MANUT CONTA    06/24"/>
    <s v=""/>
    <s v="TAR MANUT CONTA    06/24"/>
    <n v="-73"/>
    <n v="73"/>
    <x v="17"/>
    <m/>
    <m/>
    <m/>
    <s v="-"/>
    <s v="Tarifas / Taxas"/>
    <s v="Desp Financeiras"/>
  </r>
  <r>
    <s v="Jardins"/>
    <x v="128"/>
    <s v="Itaú"/>
    <x v="3"/>
    <s v="não"/>
    <s v="-"/>
    <d v="2024-07-02T00:00:00"/>
    <s v="-"/>
    <s v="-"/>
    <s v="TAR PIX PGTO TRANSF"/>
    <s v=""/>
    <s v="TAR PIX PGTO TRANSF"/>
    <n v="-5"/>
    <n v="5"/>
    <x v="17"/>
    <m/>
    <m/>
    <m/>
    <s v="-"/>
    <s v="Tarifas / Taxas"/>
    <s v="Desp Financeiras"/>
  </r>
  <r>
    <s v="Jardins"/>
    <x v="128"/>
    <s v="Itaú"/>
    <x v="3"/>
    <s v="não"/>
    <s v="-"/>
    <d v="2024-07-02T00:00:00"/>
    <s v="-"/>
    <s v="-"/>
    <s v="TAR C/C SISPAG"/>
    <s v=""/>
    <s v="TAR C/C SISPAG"/>
    <n v="-6.3"/>
    <n v="6.3"/>
    <x v="17"/>
    <m/>
    <m/>
    <m/>
    <s v="-"/>
    <s v="Tarifas / Taxas"/>
    <s v="Desp Financeiras"/>
  </r>
  <r>
    <s v="Jardins"/>
    <x v="128"/>
    <s v="Itaú"/>
    <x v="3"/>
    <s v="não"/>
    <s v="-"/>
    <d v="2024-07-02T00:00:00"/>
    <s v="-"/>
    <s v="-"/>
    <s v="TAR TED SISPAG"/>
    <s v=""/>
    <s v="TAR TED SISPAG"/>
    <n v="-8.32"/>
    <n v="8.32"/>
    <x v="17"/>
    <m/>
    <m/>
    <m/>
    <s v="-"/>
    <s v="Tarifas / Taxas"/>
    <s v="Desp Financeiras"/>
  </r>
  <r>
    <s v="Jardins"/>
    <x v="128"/>
    <s v="Itaú"/>
    <x v="3"/>
    <s v="não"/>
    <s v="-"/>
    <d v="2024-07-02T00:00:00"/>
    <s v="-"/>
    <s v="-"/>
    <s v="REND PAGO APLIC AUT MAIS"/>
    <s v=""/>
    <s v="REND PAGO APLIC AUT MAIS"/>
    <n v="45.15"/>
    <n v="45.15"/>
    <x v="17"/>
    <m/>
    <m/>
    <m/>
    <s v="-"/>
    <s v="Rendimento Aplicações"/>
    <s v="Outras Receitas"/>
  </r>
  <r>
    <s v="Jardins"/>
    <x v="128"/>
    <s v="Itaú Centralizadora"/>
    <x v="2"/>
    <s v="não"/>
    <s v="-"/>
    <d v="2024-07-02T00:00:00"/>
    <s v="-"/>
    <s v="-"/>
    <s v="TAR MANUT CONTA 06/24"/>
    <s v=" 6327"/>
    <s v="TAR MANUT CONTA 06/24"/>
    <n v="-73"/>
    <n v="73"/>
    <x v="17"/>
    <m/>
    <m/>
    <m/>
    <s v="-"/>
    <s v="Tarifas / Taxas"/>
    <s v="Desp Financeiras"/>
  </r>
  <r>
    <s v="Jardins"/>
    <x v="128"/>
    <s v="Bradesco"/>
    <x v="1"/>
    <s v="sim"/>
    <s v="2.14.01.01 - Imagens de Vends"/>
    <d v="2024-07-02T00:00:00"/>
    <s v="CP"/>
    <s v="Pagamento"/>
    <s v="NEORAMA FILMES LTDA."/>
    <s v="NFSE.000099"/>
    <s v="NEORAMA FILMES LTDA."/>
    <n v="-78000"/>
    <n v="78000"/>
    <x v="17"/>
    <m/>
    <m/>
    <m/>
    <s v="2.14.01.01 - Imagens de Vends"/>
    <s v="Marketing - Promoção e Propaganda"/>
    <s v="Marketing"/>
  </r>
  <r>
    <s v="Jardins"/>
    <x v="128"/>
    <s v="Bradesco"/>
    <x v="1"/>
    <s v="sim"/>
    <s v="2.02.03.04 - Assessoria e Consultoria Contábil"/>
    <d v="2024-07-02T00:00:00"/>
    <s v="CP"/>
    <s v="Pagamento"/>
    <s v="NOVA CROP - SUPORTE ADMINISTRATIVO LTDA"/>
    <s v="NFSE.007477"/>
    <s v="NOVA CROP - SUPORTE ADMINISTRATIVO LTDA"/>
    <n v="-415.96"/>
    <n v="415.96"/>
    <x v="17"/>
    <m/>
    <m/>
    <m/>
    <s v="2.02.03.04 - Assessoria e Consultoria Contábil"/>
    <s v="Desp Adm - Assessorias"/>
    <s v="Desp Adm"/>
  </r>
  <r>
    <s v="Jardins"/>
    <x v="128"/>
    <s v="Bradesco"/>
    <x v="1"/>
    <s v="sim"/>
    <s v="2.14.01.20 - Ajuda corretores"/>
    <d v="2024-07-02T00:00:00"/>
    <s v="CP"/>
    <s v="Pagamento"/>
    <s v="ALEX S CAMPELO M IMOVEIS"/>
    <s v="REC.0207"/>
    <s v="ALEX S CAMPELO M IMOVEIS"/>
    <n v="-1200"/>
    <n v="1200"/>
    <x v="17"/>
    <m/>
    <m/>
    <m/>
    <s v="2.14.01.20 - Ajuda corretores"/>
    <s v="Marketing - Stand Manutenção"/>
    <s v="Marketing"/>
  </r>
  <r>
    <s v="Jardins"/>
    <x v="128"/>
    <s v="Bradesco"/>
    <x v="1"/>
    <s v="sim"/>
    <s v="Sem Classificação"/>
    <d v="2024-07-02T00:00:00"/>
    <s v="CP"/>
    <s v="Pagamento"/>
    <s v="NOVA CROP - SUPORTE ADMINISTRATIVO LTDA"/>
    <s v="NFSE.007476"/>
    <s v="NOVA CROP - SUPORTE ADMINISTRATIVO LTDA"/>
    <n v="-400"/>
    <n v="400"/>
    <x v="17"/>
    <m/>
    <m/>
    <m/>
    <s v="Sem Classificação"/>
    <s v="Desp Adm - Assessorias"/>
    <s v="Desp Adm"/>
  </r>
  <r>
    <s v="Jardins"/>
    <x v="128"/>
    <s v="Bradesco"/>
    <x v="1"/>
    <s v="sim"/>
    <s v="Sem Classificação"/>
    <d v="2024-07-02T00:00:00"/>
    <s v="CX"/>
    <e v="#N/A"/>
    <e v="#N/A"/>
    <s v="APL.N10432"/>
    <e v="#N/A"/>
    <n v="-46160.73"/>
    <n v="46160.73"/>
    <x v="17"/>
    <m/>
    <m/>
    <m/>
    <s v="Sem Classificação"/>
    <s v="Aplicação / Resgate"/>
    <s v="Aplicação / Resgate"/>
  </r>
  <r>
    <s v="Jardins"/>
    <x v="128"/>
    <s v="Bradesco"/>
    <x v="1"/>
    <s v="sim"/>
    <s v="2.20.01.07 - Tarifas Bancarias"/>
    <d v="2024-07-02T00:00:00"/>
    <s v="CX"/>
    <s v="Pagamento"/>
    <s v="TARIFA BANCARIA TRANSF PGTO PIX"/>
    <s v="TAR.N10472"/>
    <s v="TARIFA BANCARIA TRANSF PGTO PIX"/>
    <n v="-9"/>
    <n v="9"/>
    <x v="17"/>
    <m/>
    <m/>
    <m/>
    <s v="2.20.01.07 - Tarifas Bancarias"/>
    <s v="Tarifas / Taxas"/>
    <s v="Desp Financeiras"/>
  </r>
  <r>
    <s v="Jardins"/>
    <x v="128"/>
    <s v="Bradesco"/>
    <x v="1"/>
    <s v="sim"/>
    <s v="2.20.01.07 - Tarifas Bancarias"/>
    <d v="2024-07-02T00:00:00"/>
    <s v="CX"/>
    <s v="Pagamento"/>
    <s v="TARIFA BANCARIA TRANSF PGTO PIX"/>
    <s v="TAR.N10488"/>
    <s v="TARIFA BANCARIA TRANSF PGTO PIX"/>
    <n v="-9"/>
    <n v="9"/>
    <x v="17"/>
    <m/>
    <m/>
    <m/>
    <s v="2.20.01.07 - Tarifas Bancarias"/>
    <s v="Tarifas / Taxas"/>
    <s v="Desp Financeiras"/>
  </r>
  <r>
    <s v="Jardins"/>
    <x v="128"/>
    <s v="Bradesco"/>
    <x v="1"/>
    <s v="sim"/>
    <s v="2.20.01.07 - Tarifas Bancarias"/>
    <d v="2024-07-02T00:00:00"/>
    <s v="CX"/>
    <s v="Pagamento"/>
    <s v="TARIFA BANCARIA TRANSF PGTO PIX"/>
    <s v="TAR.N1049E"/>
    <s v="TARIFA BANCARIA TRANSF PGTO PIX"/>
    <n v="-9"/>
    <n v="9"/>
    <x v="17"/>
    <m/>
    <m/>
    <m/>
    <s v="2.20.01.07 - Tarifas Bancarias"/>
    <s v="Tarifas / Taxas"/>
    <s v="Desp Financeiras"/>
  </r>
  <r>
    <s v="Jardins"/>
    <x v="128"/>
    <s v="Bradesco"/>
    <x v="1"/>
    <s v="sim"/>
    <s v="2.20.01.07 - Tarifas Bancarias"/>
    <d v="2024-07-02T00:00:00"/>
    <s v="CX"/>
    <s v="Pagamento"/>
    <s v="TARIFA BANCARIA TRANSF PGTO PIX"/>
    <s v="TAR.N104B4"/>
    <s v="TARIFA BANCARIA TRANSF PGTO PIX"/>
    <n v="-9"/>
    <n v="9"/>
    <x v="17"/>
    <m/>
    <m/>
    <m/>
    <s v="2.20.01.07 - Tarifas Bancarias"/>
    <s v="Tarifas / Taxas"/>
    <s v="Desp Financeiras"/>
  </r>
  <r>
    <s v="Jardins"/>
    <x v="128"/>
    <s v="Bradesco"/>
    <x v="1"/>
    <s v="sim"/>
    <s v="2.20.01.07 - Tarifas Bancarias"/>
    <d v="2024-07-02T00:00:00"/>
    <s v="CX"/>
    <s v="Pagamento"/>
    <s v="TARIFA BANCARIA TRANSF PGTO PIX"/>
    <s v="TAR.N104CA"/>
    <s v="TARIFA BANCARIA TRANSF PGTO PIX"/>
    <n v="-9"/>
    <n v="9"/>
    <x v="17"/>
    <m/>
    <m/>
    <m/>
    <s v="2.20.01.07 - Tarifas Bancarias"/>
    <s v="Tarifas / Taxas"/>
    <s v="Desp Financeiras"/>
  </r>
  <r>
    <s v="Jardins"/>
    <x v="128"/>
    <s v="Bradesco"/>
    <x v="1"/>
    <s v="sim"/>
    <s v="2.20.01.07 - Tarifas Bancarias"/>
    <d v="2024-07-02T00:00:00"/>
    <s v="CX"/>
    <s v="Pagamento"/>
    <s v="TARIFA BANCARIA TRANSF PGTO PIX"/>
    <s v="TAR.N104E0"/>
    <s v="TARIFA BANCARIA TRANSF PGTO PIX"/>
    <n v="-9"/>
    <n v="9"/>
    <x v="17"/>
    <m/>
    <m/>
    <m/>
    <s v="2.20.01.07 - Tarifas Bancarias"/>
    <s v="Tarifas / Taxas"/>
    <s v="Desp Financeiras"/>
  </r>
  <r>
    <s v="Jardins"/>
    <x v="128"/>
    <s v="Bradesco"/>
    <x v="1"/>
    <s v="sim"/>
    <s v="2.20.01.07 - Tarifas Bancarias"/>
    <d v="2024-07-02T00:00:00"/>
    <s v="CX"/>
    <s v="Pagamento"/>
    <s v="TARIFA BANCARIA TRANSF PGTO PIX"/>
    <s v="TAR.N104F6"/>
    <s v="TARIFA BANCARIA TRANSF PGTO PIX"/>
    <n v="-9"/>
    <n v="9"/>
    <x v="17"/>
    <m/>
    <m/>
    <m/>
    <s v="2.20.01.07 - Tarifas Bancarias"/>
    <s v="Tarifas / Taxas"/>
    <s v="Desp Financeiras"/>
  </r>
  <r>
    <s v="Jardins"/>
    <x v="128"/>
    <s v="Bradesco"/>
    <x v="1"/>
    <s v="sim"/>
    <s v="2.20.01.07 - Tarifas Bancarias"/>
    <d v="2024-07-02T00:00:00"/>
    <s v="CX"/>
    <s v="Pagamento"/>
    <s v="TARIFA BANCARIA TRANSF PGTO PIX"/>
    <s v="TAR.N1050C"/>
    <s v="TARIFA BANCARIA TRANSF PGTO PIX"/>
    <n v="-9"/>
    <n v="9"/>
    <x v="17"/>
    <m/>
    <m/>
    <m/>
    <s v="2.20.01.07 - Tarifas Bancarias"/>
    <s v="Tarifas / Taxas"/>
    <s v="Desp Financeiras"/>
  </r>
  <r>
    <s v="Jardins"/>
    <x v="128"/>
    <s v="Itaú"/>
    <x v="3"/>
    <s v="sim"/>
    <s v="2.14.02.02 - Construção Stand"/>
    <d v="2024-07-02T00:00:00"/>
    <s v="CP"/>
    <s v="Pagamento"/>
    <s v="ZINALDO TAVARES SOARES 31194697852"/>
    <s v="NFSE.000053"/>
    <s v="ZINALDO TAVARES SOARES 31194697852"/>
    <n v="-20000"/>
    <n v="20000"/>
    <x v="17"/>
    <m/>
    <m/>
    <m/>
    <s v="2.14.02.02 - Construção Stand"/>
    <s v="Marketing - Stand Manutenção"/>
    <s v="Marketing"/>
  </r>
  <r>
    <s v="Jardins"/>
    <x v="129"/>
    <s v="Bradesco"/>
    <x v="1"/>
    <s v="sim"/>
    <s v="Sem Classificação"/>
    <d v="2024-07-04T00:00:00"/>
    <s v="CX"/>
    <e v="#N/A"/>
    <e v="#N/A"/>
    <s v="RESG.N10590"/>
    <e v="#N/A"/>
    <n v="45"/>
    <n v="45"/>
    <x v="17"/>
    <m/>
    <m/>
    <m/>
    <s v="Sem Classificação"/>
    <s v="Aplicação / Resgate"/>
    <s v="Aplicação / Resgate"/>
  </r>
  <r>
    <s v="Jardins"/>
    <x v="129"/>
    <s v="Bradesco"/>
    <x v="1"/>
    <s v="sim"/>
    <s v="2.20.01.07 - Tarifas Bancarias"/>
    <d v="2024-07-04T00:00:00"/>
    <s v="CX"/>
    <s v="Pagamento"/>
    <s v="TARIFA BANCARIA TRANSF PGTO PIX"/>
    <s v="TAR.N105A4"/>
    <s v="TARIFA BANCARIA TRANSF PGTO PIX"/>
    <n v="-9"/>
    <n v="9"/>
    <x v="17"/>
    <m/>
    <m/>
    <m/>
    <s v="2.20.01.07 - Tarifas Bancarias"/>
    <s v="Tarifas / Taxas"/>
    <s v="Desp Financeiras"/>
  </r>
  <r>
    <s v="Jardins"/>
    <x v="129"/>
    <s v="Bradesco"/>
    <x v="1"/>
    <s v="sim"/>
    <s v="2.20.01.07 - Tarifas Bancarias"/>
    <d v="2024-07-04T00:00:00"/>
    <s v="CX"/>
    <s v="Pagamento"/>
    <s v="TARIFA BANCARIA TRANSF PGTO PIX"/>
    <s v="TAR.N105BA"/>
    <s v="TARIFA BANCARIA TRANSF PGTO PIX"/>
    <n v="-9"/>
    <n v="9"/>
    <x v="17"/>
    <m/>
    <m/>
    <m/>
    <s v="2.20.01.07 - Tarifas Bancarias"/>
    <s v="Tarifas / Taxas"/>
    <s v="Desp Financeiras"/>
  </r>
  <r>
    <s v="Jardins"/>
    <x v="129"/>
    <s v="Bradesco"/>
    <x v="1"/>
    <s v="sim"/>
    <s v="2.20.01.07 - Tarifas Bancarias"/>
    <d v="2024-07-04T00:00:00"/>
    <s v="CX"/>
    <s v="Pagamento"/>
    <s v="TARIFA BANCARIA TRANSF PGTO PIX"/>
    <s v="TAR.N105D0"/>
    <s v="TARIFA BANCARIA TRANSF PGTO PIX"/>
    <n v="-9"/>
    <n v="9"/>
    <x v="17"/>
    <m/>
    <m/>
    <m/>
    <s v="2.20.01.07 - Tarifas Bancarias"/>
    <s v="Tarifas / Taxas"/>
    <s v="Desp Financeiras"/>
  </r>
  <r>
    <s v="Jardins"/>
    <x v="129"/>
    <s v="Bradesco"/>
    <x v="1"/>
    <s v="sim"/>
    <s v="2.20.01.07 - Tarifas Bancarias"/>
    <d v="2024-07-04T00:00:00"/>
    <s v="CX"/>
    <s v="Pagamento"/>
    <s v="TARIFA BANCARIA TRANSF PGTO PIX"/>
    <s v="TAR.N105E6"/>
    <s v="TARIFA BANCARIA TRANSF PGTO PIX"/>
    <n v="-9"/>
    <n v="9"/>
    <x v="17"/>
    <m/>
    <m/>
    <m/>
    <s v="2.20.01.07 - Tarifas Bancarias"/>
    <s v="Tarifas / Taxas"/>
    <s v="Desp Financeiras"/>
  </r>
  <r>
    <s v="Jardins"/>
    <x v="129"/>
    <s v="Bradesco"/>
    <x v="1"/>
    <s v="sim"/>
    <s v="2.20.01.07 - Tarifas Bancarias"/>
    <d v="2024-07-04T00:00:00"/>
    <s v="CX"/>
    <s v="Pagamento"/>
    <s v="TARIFA BANCARIA TRANSF PGTO PIX"/>
    <s v="TAR.N105FC"/>
    <s v="TARIFA BANCARIA TRANSF PGTO PIX"/>
    <n v="-9"/>
    <n v="9"/>
    <x v="17"/>
    <m/>
    <m/>
    <m/>
    <s v="2.20.01.07 - Tarifas Bancarias"/>
    <s v="Tarifas / Taxas"/>
    <s v="Desp Financeiras"/>
  </r>
  <r>
    <s v="Jardins"/>
    <x v="130"/>
    <s v="Bradesco"/>
    <x v="1"/>
    <s v="sim"/>
    <s v="Sem Classificação"/>
    <d v="2024-07-05T00:00:00"/>
    <s v="CX"/>
    <e v="#N/A"/>
    <e v="#N/A"/>
    <s v="RESG.N10612"/>
    <e v="#N/A"/>
    <n v="120000"/>
    <n v="120000"/>
    <x v="17"/>
    <m/>
    <m/>
    <m/>
    <s v="Sem Classificação"/>
    <s v="Aplicação / Resgate"/>
    <s v="Aplicação / Resgate"/>
  </r>
  <r>
    <s v="Jardins"/>
    <x v="130"/>
    <s v="Bradesco"/>
    <x v="1"/>
    <s v="sim"/>
    <s v="Sem Classificação"/>
    <d v="2024-07-05T00:00:00"/>
    <s v="CX"/>
    <e v="#N/A"/>
    <e v="#N/A"/>
    <s v="APL.N10652"/>
    <e v="#N/A"/>
    <n v="-66743.5"/>
    <n v="66743.5"/>
    <x v="17"/>
    <m/>
    <m/>
    <m/>
    <s v="Sem Classificação"/>
    <s v="Aplicação / Resgate"/>
    <s v="Aplicação / Resgate"/>
  </r>
  <r>
    <s v="Jardins"/>
    <x v="130"/>
    <s v="Bradesco"/>
    <x v="1"/>
    <s v="sim"/>
    <s v="Sem Classificação"/>
    <d v="2024-07-05T00:00:00"/>
    <s v="CP"/>
    <s v="Pagamento"/>
    <s v="PALOSA INDUSTRIA E COMERCIO"/>
    <s v="FAT.000989"/>
    <s v="PALOSA INDUSTRIA E COMERCIO"/>
    <n v="-9540"/>
    <n v="9540"/>
    <x v="17"/>
    <m/>
    <m/>
    <m/>
    <s v="Sem Classificação"/>
    <s v="Incorporação - Projetos"/>
    <s v="Incorporação"/>
  </r>
  <r>
    <s v="Jardins"/>
    <x v="130"/>
    <s v="Bradesco"/>
    <x v="1"/>
    <s v="sim"/>
    <s v="2.18.01.02 - Gastos Jurídicos Diversos"/>
    <d v="2024-07-05T00:00:00"/>
    <s v="CP"/>
    <s v="Pagamento"/>
    <s v="M.C SILVA SOCIEDADE INDIVIDUAL DE ADVOCACIA."/>
    <s v="NFSE.000467"/>
    <s v="M.C SILVA SOCIEDADE INDIVIDUAL DE ADVOCACIA."/>
    <n v="-20000"/>
    <n v="20000"/>
    <x v="17"/>
    <m/>
    <m/>
    <m/>
    <s v="2.18.01.02 - Gastos Jurídicos Diversos"/>
    <s v="Desp Adm - Assessorias"/>
    <s v="Desp Adm"/>
  </r>
  <r>
    <s v="Jardins"/>
    <x v="130"/>
    <s v="Bradesco"/>
    <x v="1"/>
    <s v="sim"/>
    <s v="2.12.02.01 - Projeto"/>
    <d v="2024-07-05T00:00:00"/>
    <s v="CP"/>
    <s v="Pagamento"/>
    <s v="APARECIDO ULISSES ARAUJO DE AMORIM"/>
    <s v="NFSE.000135"/>
    <s v="APARECIDO ULISSES ARAUJO DE AMORIM"/>
    <n v="-10000"/>
    <n v="10000"/>
    <x v="17"/>
    <m/>
    <m/>
    <m/>
    <s v="2.12.02.01 - Projeto"/>
    <s v="Incorporação - Projetos"/>
    <s v="Incorporação"/>
  </r>
  <r>
    <s v="Jardins"/>
    <x v="130"/>
    <s v="Bradesco"/>
    <x v="1"/>
    <s v="sim"/>
    <s v="2.14.01.03 - Agência/Coordenação Offline"/>
    <d v="2024-07-05T00:00:00"/>
    <s v="CP"/>
    <s v="Pagamento"/>
    <s v="PLANET APP DESENVOLVIMENTO E SERVICOS S/S LTDA."/>
    <s v="NFSE.000209"/>
    <s v="PLANET APP DESENVOLVIMENTO E SERVICOS S/S LTDA."/>
    <n v="-10000"/>
    <n v="10000"/>
    <x v="17"/>
    <m/>
    <m/>
    <m/>
    <s v="2.14.01.03 - Agência/Coordenação Offline"/>
    <s v="Marketing - Promoção e Propaganda"/>
    <s v="Marketing"/>
  </r>
  <r>
    <s v="Jardins"/>
    <x v="130"/>
    <s v="Bradesco"/>
    <x v="1"/>
    <s v="sim"/>
    <s v="2.14.02.03 - Decoração Stand"/>
    <d v="2024-07-05T00:00:00"/>
    <s v="CP"/>
    <s v="Pagamento"/>
    <s v="LUMINI SOLUCOES EM ILUMINACAO LTDA"/>
    <s v="FAT.157778"/>
    <s v="LUMINI SOLUCOES EM ILUMINACAO LTDA"/>
    <n v="-3716.49"/>
    <n v="3716.49"/>
    <x v="17"/>
    <m/>
    <m/>
    <m/>
    <s v="2.14.02.03 - Decoração Stand"/>
    <s v="Marketing - Stand Manutenção"/>
    <s v="Marketing"/>
  </r>
  <r>
    <s v="Jardins"/>
    <x v="130"/>
    <s v="Bradesco"/>
    <x v="1"/>
    <s v="sim"/>
    <s v="2.05.01.07 - Multas, Juros e Correções por Atraso no Pagamento"/>
    <d v="2024-07-05T00:00:00"/>
    <s v="CP"/>
    <s v="Pagto multa"/>
    <s v="LUMINI SOLUCOES EM ILUMINACAO LTDA"/>
    <s v="FAT.157778"/>
    <s v="LUMINI SOLUCOES EM ILUMINACAO LTDA"/>
    <n v="-0.01"/>
    <n v="0.01"/>
    <x v="17"/>
    <m/>
    <m/>
    <m/>
    <s v="2.05.01.07 - Multas, Juros e Correções por Atraso no Pagamento"/>
    <s v="Marketing - Stand Manutenção"/>
    <s v="Marketing"/>
  </r>
  <r>
    <s v="Jardins"/>
    <x v="131"/>
    <s v="Bradesco"/>
    <x v="1"/>
    <s v="sim"/>
    <s v="Sem Classificação"/>
    <d v="2024-07-08T00:00:00"/>
    <s v="CX"/>
    <e v="#N/A"/>
    <e v="#N/A"/>
    <s v="RESG.N106A8"/>
    <e v="#N/A"/>
    <n v="46115.73"/>
    <n v="46115.73"/>
    <x v="17"/>
    <m/>
    <m/>
    <m/>
    <s v="Sem Classificação"/>
    <s v="Aplicação / Resgate"/>
    <s v="Aplicação / Resgate"/>
  </r>
  <r>
    <s v="Jardins"/>
    <x v="131"/>
    <s v="Bradesco"/>
    <x v="1"/>
    <s v="sim"/>
    <s v="Sem Classificação"/>
    <d v="2024-07-08T00:00:00"/>
    <s v="CX"/>
    <e v="#N/A"/>
    <e v="#N/A"/>
    <s v="RESG.N106BC"/>
    <e v="#N/A"/>
    <n v="25793.200000000001"/>
    <n v="25793.200000000001"/>
    <x v="17"/>
    <m/>
    <m/>
    <m/>
    <s v="Sem Classificação"/>
    <s v="Aplicação / Resgate"/>
    <s v="Aplicação / Resgate"/>
  </r>
  <r>
    <s v="Jardins"/>
    <x v="131"/>
    <s v="Bradesco"/>
    <x v="1"/>
    <s v="sim"/>
    <s v="1.03.01.01 - Receita de Aplicações Financeiras"/>
    <d v="2024-07-08T00:00:00"/>
    <s v="CX"/>
    <s v="Rendimento de aplicação"/>
    <s v="RENTAB.INVEST FACILCRED*"/>
    <s v="REAP.N106D0"/>
    <s v="RENTAB.INVEST FACILCRED*"/>
    <n v="0.56999999999999995"/>
    <n v="0.56999999999999995"/>
    <x v="17"/>
    <m/>
    <m/>
    <m/>
    <s v="1.03.01.01 - Receita de Aplicações Financeiras"/>
    <s v="Rendimento Aplicações"/>
    <s v="Outras Receitas"/>
  </r>
  <r>
    <s v="Jardins"/>
    <x v="131"/>
    <s v="Bradesco"/>
    <x v="1"/>
    <s v="sim"/>
    <s v="1.03.01.01 - Receita de Aplicações Financeiras"/>
    <d v="2024-07-08T00:00:00"/>
    <s v="CX"/>
    <s v="Rendimento de aplicação"/>
    <s v="RENTAB.INVEST FACILCRED*"/>
    <s v="REAP.N106E4"/>
    <s v="RENTAB.INVEST FACILCRED*"/>
    <n v="0.04"/>
    <n v="0.04"/>
    <x v="17"/>
    <m/>
    <m/>
    <m/>
    <s v="1.03.01.01 - Receita de Aplicações Financeiras"/>
    <s v="Rendimento Aplicações"/>
    <s v="Outras Receitas"/>
  </r>
  <r>
    <s v="Jardins"/>
    <x v="131"/>
    <s v="Bradesco"/>
    <x v="1"/>
    <s v="sim"/>
    <s v="Sem Classificação"/>
    <d v="2024-07-08T00:00:00"/>
    <s v="CP"/>
    <s v="Pagamento"/>
    <s v="PROVERACO - INDUSTRIA E COMERCIO LTDA"/>
    <s v="NF.083737"/>
    <s v="PROVERACO - INDUSTRIA E COMERCIO LTDA"/>
    <n v="-27276"/>
    <n v="27276"/>
    <x v="17"/>
    <m/>
    <m/>
    <m/>
    <s v="Sem Classificação"/>
    <s v="Incorporação - Projetos"/>
    <s v="Incorporação"/>
  </r>
  <r>
    <s v="Jardins"/>
    <x v="131"/>
    <s v="Bradesco"/>
    <x v="1"/>
    <s v="sim"/>
    <s v="2.14.02.04 - Operação / Manutenção"/>
    <d v="2024-07-08T00:00:00"/>
    <s v="CP"/>
    <s v="Pagamento"/>
    <s v="THE GUARDIAN SERVIÇOS PATRIMONIAL LTDA"/>
    <s v="NFSE.000024"/>
    <s v="THE GUARDIAN SERVIÇOS PATRIMONIAL LTDA"/>
    <n v="-6834.41"/>
    <n v="6834.41"/>
    <x v="17"/>
    <m/>
    <m/>
    <m/>
    <s v="2.14.02.04 - Operação / Manutenção"/>
    <s v="Desp Adm - Outras"/>
    <s v="Desp Adm"/>
  </r>
  <r>
    <s v="Jardins"/>
    <x v="131"/>
    <s v="Bradesco"/>
    <x v="1"/>
    <s v="sim"/>
    <s v="Sem Classificação"/>
    <d v="2024-07-08T00:00:00"/>
    <s v="CP"/>
    <s v="Pagamento"/>
    <s v="MINERADORA PEDRIX LTDA"/>
    <s v="NF.1003693"/>
    <s v="MINERADORA PEDRIX LTDA"/>
    <n v="-1542.34"/>
    <n v="1542.34"/>
    <x v="17"/>
    <m/>
    <m/>
    <m/>
    <s v="Sem Classificação"/>
    <s v="Terreno - Despesas"/>
    <s v="Terreno"/>
  </r>
  <r>
    <s v="Jardins"/>
    <x v="131"/>
    <s v="Bradesco"/>
    <x v="1"/>
    <s v="sim"/>
    <s v="Sem Classificação"/>
    <d v="2024-07-08T00:00:00"/>
    <s v="CP"/>
    <s v="Pagamento"/>
    <s v="KABURE IWA COMERCIO DE TIJOLOS E ARTEFATOS RUSTICOS EIRELI"/>
    <s v="NF.000700"/>
    <s v="KABURE IWA COMERCIO DE TIJOLOS E ARTEFATOS RUSTICOS EIRELI"/>
    <n v="-18710"/>
    <n v="18710"/>
    <x v="17"/>
    <m/>
    <m/>
    <m/>
    <s v="Sem Classificação"/>
    <s v="Terreno - Despesas"/>
    <s v="Terreno"/>
  </r>
  <r>
    <s v="Jardins"/>
    <x v="131"/>
    <s v="Bradesco"/>
    <x v="1"/>
    <s v="sim"/>
    <s v="2.13.01.23 - Coordenação e Compatibilização"/>
    <d v="2024-07-08T00:00:00"/>
    <s v="CP"/>
    <s v="Pagamento"/>
    <s v="ESTUDIO FAVO ARQUITETURA LTDA"/>
    <s v="NFSE.001259"/>
    <s v="ESTUDIO FAVO ARQUITETURA LTDA"/>
    <n v="-10000"/>
    <n v="10000"/>
    <x v="17"/>
    <m/>
    <m/>
    <m/>
    <s v="2.13.01.23 - Coordenação e Compatibilização"/>
    <s v="Incorporação - Projetos"/>
    <s v="Incorporação"/>
  </r>
  <r>
    <s v="Jardins"/>
    <x v="131"/>
    <s v="Bradesco"/>
    <x v="1"/>
    <s v="sim"/>
    <s v="2.13.01.23 - Coordenação e Compatibilização"/>
    <d v="2024-07-08T00:00:00"/>
    <s v="CP"/>
    <s v="Pagamento"/>
    <s v="ESTUDIO FAVO ARQUITETURA LTDA"/>
    <s v="NFSE.001258"/>
    <s v="ESTUDIO FAVO ARQUITETURA LTDA"/>
    <n v="-3750"/>
    <n v="3750"/>
    <x v="17"/>
    <m/>
    <m/>
    <m/>
    <s v="2.13.01.23 - Coordenação e Compatibilização"/>
    <s v="Incorporação - Projetos"/>
    <s v="Incorporação"/>
  </r>
  <r>
    <s v="Jardins"/>
    <x v="131"/>
    <s v="Bradesco"/>
    <x v="1"/>
    <s v="sim"/>
    <s v="2.20.01.07 - Tarifas Bancarias"/>
    <d v="2024-07-08T00:00:00"/>
    <s v="CX"/>
    <s v="Pag. tarifa conta"/>
    <s v="TARIFA MANUTENCAO C/C TAR.MANUT.C/C"/>
    <s v="TAR.N10750"/>
    <s v="TARIFA MANUTENCAO C/C TAR.MANUT.C/C"/>
    <n v="-74.95"/>
    <n v="74.95"/>
    <x v="17"/>
    <m/>
    <m/>
    <m/>
    <s v="2.20.01.07 - Tarifas Bancarias"/>
    <s v="Tarifas / Taxas"/>
    <s v="Desp Financeiras"/>
  </r>
  <r>
    <s v="Jardins"/>
    <x v="131"/>
    <s v="Bradesco"/>
    <x v="1"/>
    <s v="sim"/>
    <s v="Sem Classificação"/>
    <d v="2024-07-08T00:00:00"/>
    <s v="CP"/>
    <s v="Pagamento"/>
    <s v="PREFEITURA DA CIDADE DE SÃO PAULO - DAMSP"/>
    <s v="DAM.CONSOLACAO 2847 A 21"/>
    <s v="PREFEITURA DA CIDADE DE SÃO PAULO - DAMSP"/>
    <n v="-377.94"/>
    <n v="377.94"/>
    <x v="17"/>
    <m/>
    <m/>
    <m/>
    <s v="Sem Classificação"/>
    <s v="Débito a identificar"/>
    <s v="Débito a identificar"/>
  </r>
  <r>
    <s v="Jardins"/>
    <x v="131"/>
    <s v="Bradesco"/>
    <x v="1"/>
    <s v="sim"/>
    <s v="Sem Classificação"/>
    <d v="2024-07-08T00:00:00"/>
    <s v="CP"/>
    <s v="Pagamento"/>
    <s v="A. MOREIRA DA SILVA-TRANSPORTES EIRELI"/>
    <s v="NFSE.001041"/>
    <s v="A. MOREIRA DA SILVA-TRANSPORTES EIRELI"/>
    <n v="-3343.9"/>
    <n v="3343.9"/>
    <x v="17"/>
    <m/>
    <m/>
    <m/>
    <s v="Sem Classificação"/>
    <s v="Incorporação - Projetos"/>
    <s v="Incorporação"/>
  </r>
  <r>
    <s v="Jardins"/>
    <x v="132"/>
    <s v="Bradesco"/>
    <x v="1"/>
    <s v="sim"/>
    <s v="Sem Classificação"/>
    <d v="2024-07-10T00:00:00"/>
    <s v="CX"/>
    <e v="#N/A"/>
    <e v="#N/A"/>
    <s v="RESG.N107A8"/>
    <e v="#N/A"/>
    <n v="14002.94"/>
    <n v="14002.94"/>
    <x v="17"/>
    <m/>
    <m/>
    <m/>
    <s v="Sem Classificação"/>
    <s v="Aplicação / Resgate"/>
    <s v="Aplicação / Resgate"/>
  </r>
  <r>
    <s v="Jardins"/>
    <x v="132"/>
    <s v="Bradesco"/>
    <x v="1"/>
    <s v="sim"/>
    <s v="1.03.01.01 - Receita de Aplicações Financeiras"/>
    <d v="2024-07-10T00:00:00"/>
    <s v="CX"/>
    <s v="Rendimento de aplicação"/>
    <s v="RENTAB.INVEST FACILCRED*"/>
    <s v="REAP.N107BC"/>
    <s v="RENTAB.INVEST FACILCRED*"/>
    <n v="0.11"/>
    <n v="0.11"/>
    <x v="17"/>
    <m/>
    <m/>
    <m/>
    <s v="1.03.01.01 - Receita de Aplicações Financeiras"/>
    <s v="Rendimento Aplicações"/>
    <s v="Outras Receitas"/>
  </r>
  <r>
    <s v="Jardins"/>
    <x v="132"/>
    <s v="Bradesco"/>
    <x v="1"/>
    <s v="sim"/>
    <s v="2.20.01.07 - Tarifas Bancarias"/>
    <d v="2024-07-10T00:00:00"/>
    <s v="CX"/>
    <s v="Pagamento"/>
    <s v="TARIFA BANCARIA TRANSF PGTO PIX"/>
    <s v="TAR.N107FC"/>
    <s v="TARIFA BANCARIA TRANSF PGTO PIX"/>
    <n v="-9"/>
    <n v="9"/>
    <x v="17"/>
    <m/>
    <m/>
    <m/>
    <s v="2.20.01.07 - Tarifas Bancarias"/>
    <s v="Tarifas / Taxas"/>
    <s v="Desp Financeiras"/>
  </r>
  <r>
    <s v="Jardins"/>
    <x v="132"/>
    <s v="Bradesco"/>
    <x v="1"/>
    <s v="sim"/>
    <s v="2.20.01.07 - Tarifas Bancarias"/>
    <d v="2024-07-10T00:00:00"/>
    <s v="CX"/>
    <s v="Pagamento"/>
    <s v="TARIFA BANCARIA TRANSF PGTO PIX"/>
    <s v="TAR.N10812"/>
    <s v="TARIFA BANCARIA TRANSF PGTO PIX"/>
    <n v="-9"/>
    <n v="9"/>
    <x v="17"/>
    <m/>
    <m/>
    <m/>
    <s v="2.20.01.07 - Tarifas Bancarias"/>
    <s v="Tarifas / Taxas"/>
    <s v="Desp Financeiras"/>
  </r>
  <r>
    <s v="Jardins"/>
    <x v="132"/>
    <s v="Bradesco"/>
    <x v="1"/>
    <s v="sim"/>
    <s v="2.20.01.07 - Tarifas Bancarias"/>
    <d v="2024-07-10T00:00:00"/>
    <s v="CX"/>
    <s v="Pagamento"/>
    <s v="TARIFA BANCARIA TRANSF PGTO PIX"/>
    <s v="TAR.N10828"/>
    <s v="TARIFA BANCARIA TRANSF PGTO PIX"/>
    <n v="-9"/>
    <n v="9"/>
    <x v="17"/>
    <m/>
    <m/>
    <m/>
    <s v="2.20.01.07 - Tarifas Bancarias"/>
    <s v="Tarifas / Taxas"/>
    <s v="Desp Financeiras"/>
  </r>
  <r>
    <s v="Jardins"/>
    <x v="132"/>
    <s v="Bradesco"/>
    <x v="1"/>
    <s v="sim"/>
    <s v="2.16.01.03 - Despesas Diversas"/>
    <d v="2024-07-10T00:00:00"/>
    <s v="CP"/>
    <s v="Pagamento"/>
    <s v="PREFEITURA DA CIDADE DE SÃO PAULO - DAMSP"/>
    <s v="DAM.TFE 2024"/>
    <s v="PREFEITURA DA CIDADE DE SÃO PAULO - DAMSP"/>
    <n v="-216.23"/>
    <n v="216.23"/>
    <x v="17"/>
    <m/>
    <m/>
    <m/>
    <s v="2.16.01.03 - Despesas Diversas"/>
    <s v="Desp Adm - Outras"/>
    <s v="Desp Adm"/>
  </r>
  <r>
    <s v="Jardins"/>
    <x v="132"/>
    <s v="Bradesco"/>
    <x v="1"/>
    <s v="sim"/>
    <s v="2.13.02.07 - Taxas Municipalidades"/>
    <d v="2024-07-10T00:00:00"/>
    <s v="CP"/>
    <s v="Pagamento"/>
    <s v="PREFEITURA DA CIDADE DE SÃO PAULO - DAMSP"/>
    <s v="DAM.747394472379"/>
    <s v="PREFEITURA DA CIDADE DE SÃO PAULO - DAMSP"/>
    <n v="-571.69000000000005"/>
    <n v="571.69000000000005"/>
    <x v="17"/>
    <m/>
    <m/>
    <m/>
    <s v="2.13.02.07 - Taxas Municipalidades"/>
    <s v="Incorporação - Desp Legais, Tributos, Emolumentos"/>
    <s v="Incorporação"/>
  </r>
  <r>
    <s v="Jardins"/>
    <x v="132"/>
    <s v="Bradesco"/>
    <x v="1"/>
    <s v="sim"/>
    <s v="Sem Classificação"/>
    <d v="2024-07-10T00:00:00"/>
    <s v="CP"/>
    <s v="Pagamento"/>
    <s v="PREFEITURA DA CIDADE DE SÃO PAULO - DAMSP"/>
    <s v="DAM.CONSOLACAO 2847 A 12"/>
    <s v="PREFEITURA DA CIDADE DE SÃO PAULO - DAMSP"/>
    <n v="-391.67"/>
    <n v="391.67"/>
    <x v="17"/>
    <m/>
    <m/>
    <m/>
    <s v="Sem Classificação"/>
    <s v="Débito a identificar"/>
    <s v="Débito a identificar"/>
  </r>
  <r>
    <s v="Jardins"/>
    <x v="132"/>
    <s v="Bradesco"/>
    <x v="1"/>
    <s v="sim"/>
    <s v="2.13.02.08 - Taxas Cartórios"/>
    <d v="2024-07-10T00:00:00"/>
    <s v="CP"/>
    <s v="Pagamento"/>
    <s v="ANGELO MONTALBANO"/>
    <s v="REC.100724"/>
    <s v="ANGELO MONTALBANO"/>
    <n v="-603.74"/>
    <n v="603.74"/>
    <x v="17"/>
    <m/>
    <m/>
    <m/>
    <s v="2.13.02.08 - Taxas Cartórios"/>
    <s v="Incorporação - Projetos"/>
    <s v="Incorporação"/>
  </r>
  <r>
    <s v="Jardins"/>
    <x v="132"/>
    <s v="Bradesco"/>
    <x v="1"/>
    <s v="sim"/>
    <s v="2.14.01.04 - Agência/Coordenação Online"/>
    <d v="2024-07-10T00:00:00"/>
    <s v="CP"/>
    <s v="Pagamento"/>
    <s v="V. FANTINATI MARKETING E TECNOLOGIA EIRELI"/>
    <s v="NFSE.000703"/>
    <s v="V. FANTINATI MARKETING E TECNOLOGIA EIRELI"/>
    <n v="-6800"/>
    <n v="6800"/>
    <x v="17"/>
    <m/>
    <m/>
    <m/>
    <s v="2.14.01.04 - Agência/Coordenação Online"/>
    <s v="Marketing - Promoção e Propaganda"/>
    <s v="Marketing"/>
  </r>
  <r>
    <s v="Jardins"/>
    <x v="132"/>
    <s v="Bradesco"/>
    <x v="1"/>
    <s v="sim"/>
    <s v="2.13.01.32 - SABESP"/>
    <d v="2024-07-10T00:00:00"/>
    <s v="CP"/>
    <s v="Pagamento"/>
    <s v="ACQUABRASILIS MEIO AMBIENTE EIRELI"/>
    <s v="NFSE.004953"/>
    <s v="ACQUABRASILIS MEIO AMBIENTE EIRELI"/>
    <n v="-3000"/>
    <n v="3000"/>
    <x v="17"/>
    <m/>
    <m/>
    <m/>
    <s v="2.13.01.32 - SABESP"/>
    <s v="Incorporação - Projetos"/>
    <s v="Incorporação"/>
  </r>
  <r>
    <s v="Jardins"/>
    <x v="132"/>
    <s v="Bradesco"/>
    <x v="1"/>
    <s v="sim"/>
    <s v="2.09.01.01 - (-) Retenção de IR - Terceiros"/>
    <d v="2024-07-10T00:00:00"/>
    <s v="CP"/>
    <s v="Retenção impostos"/>
    <s v="IR 1708 / ACQUABRASILIS MEIO AMBIENTE EIRELI"/>
    <s v="NFSE.004953"/>
    <s v="ACQUABRASILIS MEIO AMBIENTE EIRELI"/>
    <n v="45"/>
    <n v="45"/>
    <x v="17"/>
    <m/>
    <m/>
    <m/>
    <s v="2.09.01.01 - (-) Retenção de IR - Terceiros"/>
    <s v="Incorporação - Projetos"/>
    <s v="Incorporação"/>
  </r>
  <r>
    <s v="Jardins"/>
    <x v="132"/>
    <s v="Bradesco"/>
    <x v="1"/>
    <s v="sim"/>
    <s v="2.09.01.04 - (-) Retenção de PIS/Cofins/CSLL - Terceiros"/>
    <d v="2024-07-10T00:00:00"/>
    <s v="CP"/>
    <s v="Retenção impostos"/>
    <s v="CSRF / ACQUABRASILIS MEIO AMBIENTE EIRELI"/>
    <s v="NFSE.004953"/>
    <s v="ACQUABRASILIS MEIO AMBIENTE EIRELI"/>
    <n v="139.5"/>
    <n v="139.5"/>
    <x v="17"/>
    <m/>
    <m/>
    <m/>
    <s v="2.09.01.04 - (-) Retenção de PIS/Cofins/CSLL - Terceiros"/>
    <s v="Incorporação - Projetos"/>
    <s v="Incorporação"/>
  </r>
  <r>
    <s v="Jardins"/>
    <x v="132"/>
    <s v="Bradesco"/>
    <x v="1"/>
    <s v="sim"/>
    <s v="Sem Classificação"/>
    <d v="2024-07-10T00:00:00"/>
    <s v="CP"/>
    <s v="Pagamento"/>
    <s v="PREFEITURA DA CIDADE DE SÃO PAULO - DAMSP"/>
    <s v="DAM.AL ITU, 1476"/>
    <s v="PREFEITURA DA CIDADE DE SÃO PAULO - DAMSP"/>
    <n v="-2577.2199999999998"/>
    <n v="2577.2199999999998"/>
    <x v="17"/>
    <m/>
    <m/>
    <m/>
    <s v="Sem Classificação"/>
    <s v="Débito a identificar"/>
    <s v="Débito a identificar"/>
  </r>
  <r>
    <s v="Jardins"/>
    <x v="133"/>
    <s v="Bradesco"/>
    <x v="1"/>
    <s v="sim"/>
    <s v="1.03.01.01 - Receita de Aplicações Financeiras"/>
    <d v="2024-07-11T00:00:00"/>
    <s v="CX"/>
    <s v="Rendimento de aplicação"/>
    <s v="RESGATE INVEST FACIL"/>
    <s v="REAP.N108AC"/>
    <s v="RESGATE INVEST FACIL"/>
    <n v="1726.98"/>
    <n v="1726.98"/>
    <x v="17"/>
    <m/>
    <m/>
    <m/>
    <s v="1.03.01.01 - Receita de Aplicações Financeiras"/>
    <s v="Aplicação / Resgate"/>
    <s v="Aplicação / Resgate"/>
  </r>
  <r>
    <s v="Jardins"/>
    <x v="133"/>
    <s v="Bradesco"/>
    <x v="1"/>
    <s v="sim"/>
    <s v="1.03.01.01 - Receita de Aplicações Financeiras"/>
    <d v="2024-07-11T00:00:00"/>
    <s v="CX"/>
    <s v="Rendimento de aplicação"/>
    <s v="RENTAB.INVEST FACILCRED*"/>
    <s v="REAP.N108C0"/>
    <s v="RENTAB.INVEST FACILCRED*"/>
    <n v="0.03"/>
    <n v="0.03"/>
    <x v="17"/>
    <m/>
    <m/>
    <m/>
    <s v="1.03.01.01 - Receita de Aplicações Financeiras"/>
    <s v="Rendimento Aplicações"/>
    <s v="Outras Receitas"/>
  </r>
  <r>
    <s v="Jardins"/>
    <x v="133"/>
    <s v="Bradesco"/>
    <x v="1"/>
    <s v="sim"/>
    <s v="2.20.01.07 - Tarifas Bancarias"/>
    <d v="2024-07-11T00:00:00"/>
    <s v="CX"/>
    <s v="Pagamento"/>
    <s v="TARIFA BANCARIA TRANSF PGTO PIX"/>
    <s v="TAR.N108D4"/>
    <s v="TARIFA BANCARIA TRANSF PGTO PIX"/>
    <n v="-9"/>
    <n v="9"/>
    <x v="17"/>
    <m/>
    <m/>
    <m/>
    <s v="2.20.01.07 - Tarifas Bancarias"/>
    <s v="Tarifas / Taxas"/>
    <s v="Desp Financeiras"/>
  </r>
  <r>
    <s v="Jardins"/>
    <x v="133"/>
    <s v="Bradesco"/>
    <x v="1"/>
    <s v="sim"/>
    <s v="2.20.01.07 - Tarifas Bancarias"/>
    <d v="2024-07-11T00:00:00"/>
    <s v="CX"/>
    <s v="Pagamento"/>
    <s v="TARIFA BANCARIA TRANSF PGTO PIX"/>
    <s v="TAR.N108EA"/>
    <s v="TARIFA BANCARIA TRANSF PGTO PIX"/>
    <n v="-9"/>
    <n v="9"/>
    <x v="17"/>
    <m/>
    <m/>
    <m/>
    <s v="2.20.01.07 - Tarifas Bancarias"/>
    <s v="Tarifas / Taxas"/>
    <s v="Desp Financeiras"/>
  </r>
  <r>
    <s v="Jardins"/>
    <x v="133"/>
    <s v="Bradesco"/>
    <x v="1"/>
    <s v="sim"/>
    <s v="2.20.01.07 - Tarifas Bancarias"/>
    <d v="2024-07-11T00:00:00"/>
    <s v="CX"/>
    <s v="Pagamento"/>
    <s v="TARIFA BANCARIA TRANSF PGTO PIX"/>
    <s v="TAR.N10900"/>
    <s v="TARIFA BANCARIA TRANSF PGTO PIX"/>
    <n v="-9"/>
    <n v="9"/>
    <x v="17"/>
    <m/>
    <m/>
    <m/>
    <s v="2.20.01.07 - Tarifas Bancarias"/>
    <s v="Tarifas / Taxas"/>
    <s v="Desp Financeiras"/>
  </r>
  <r>
    <s v="Jardins"/>
    <x v="133"/>
    <s v="Bradesco"/>
    <x v="1"/>
    <s v="sim"/>
    <s v="2.14.01.20 - Ajuda corretores"/>
    <d v="2024-07-11T00:00:00"/>
    <s v="CP"/>
    <s v="Pagamento"/>
    <s v="ALEX S CAMPELO M IMOVEIS"/>
    <s v="REC.1607"/>
    <s v="ALEX S CAMPELO M IMOVEIS"/>
    <n v="-1700"/>
    <n v="1700"/>
    <x v="17"/>
    <m/>
    <m/>
    <m/>
    <s v="2.14.01.20 - Ajuda corretores"/>
    <s v="Marketing - Stand Manutenção"/>
    <s v="Marketing"/>
  </r>
  <r>
    <s v="Jardins"/>
    <x v="134"/>
    <s v="Bradesco"/>
    <x v="1"/>
    <s v="sim"/>
    <s v="2.14.02.02 - Construção Stand"/>
    <d v="2024-07-12T00:00:00"/>
    <s v="CP"/>
    <s v="Pagamento"/>
    <s v="PEDRO EIJI SASAKI"/>
    <s v="REC.120724"/>
    <s v="PEDRO EIJI SASAKI"/>
    <n v="-6800"/>
    <n v="6800"/>
    <x v="17"/>
    <m/>
    <m/>
    <m/>
    <s v="2.14.02.02 - Construção Stand"/>
    <s v="Marketing - Stand Manutenção"/>
    <s v="Marketing"/>
  </r>
  <r>
    <s v="Jardins"/>
    <x v="134"/>
    <s v="Bradesco"/>
    <x v="1"/>
    <s v="sim"/>
    <s v="2.14.01.05 - Meeting"/>
    <d v="2024-07-12T00:00:00"/>
    <s v="CP"/>
    <s v="Pagamento"/>
    <s v="HENRIQUE PADILHA SANTOS 80554369087"/>
    <s v="NFSE.000064"/>
    <s v="HENRIQUE PADILHA SANTOS 80554369087"/>
    <n v="-5000"/>
    <n v="5000"/>
    <x v="17"/>
    <m/>
    <m/>
    <m/>
    <s v="2.14.01.05 - Meeting"/>
    <s v="Marketing - Stand Manutenção"/>
    <s v="Marketing"/>
  </r>
  <r>
    <s v="Jardins"/>
    <x v="134"/>
    <s v="Bradesco"/>
    <x v="1"/>
    <s v="sim"/>
    <s v="2.14.02.02 - Construção Stand"/>
    <d v="2024-07-12T00:00:00"/>
    <s v="CP"/>
    <s v="Pagamento"/>
    <s v="ELETRICA VERLY SERVICOS E COMERCIO DE MATERIAIS ELETRICOS LTDA"/>
    <s v="NFSE.004006"/>
    <s v="ELETRICA VERLY SERVICOS E COMERCIO DE MATERIAIS ELETRICOS LTDA"/>
    <n v="-5550"/>
    <n v="5550"/>
    <x v="17"/>
    <m/>
    <m/>
    <m/>
    <s v="2.14.02.02 - Construção Stand"/>
    <s v="Marketing - Stand Manutenção"/>
    <s v="Marketing"/>
  </r>
  <r>
    <s v="Jardins"/>
    <x v="134"/>
    <s v="Bradesco"/>
    <x v="1"/>
    <s v="sim"/>
    <s v="2.09.01.02 - (-) Retenção de INSS - Terceiros"/>
    <d v="2024-07-12T00:00:00"/>
    <s v="CP"/>
    <s v="Retenção impostos"/>
    <s v="INSS 2631 / ELETRICA VERLY SERVICOS E COMERCIO DE MATERIAIS ELETRICOS LTDA"/>
    <s v="NFSE.004006"/>
    <s v="ELETRICA VERLY SERVICOS E COMERCIO DE MATERIAIS ELETRICOS LTDA"/>
    <n v="610.5"/>
    <n v="610.5"/>
    <x v="17"/>
    <m/>
    <m/>
    <m/>
    <s v="2.09.01.02 - (-) Retenção de INSS - Terceiros"/>
    <s v="Marketing - Stand Manutenção"/>
    <s v="Marketing"/>
  </r>
  <r>
    <s v="Jardins"/>
    <x v="134"/>
    <s v="Bradesco"/>
    <x v="1"/>
    <s v="sim"/>
    <s v="2.14.02.02 - Construção Stand"/>
    <d v="2024-07-12T00:00:00"/>
    <s v="CP"/>
    <s v="Pagamento"/>
    <s v="ELETRICA VERLY SERVICOS E COMERCIO DE MATERIAIS ELETRICOS LTDA"/>
    <s v="NFSE.001666"/>
    <s v="ELETRICA VERLY SERVICOS E COMERCIO DE MATERIAIS ELETRICOS LTDA"/>
    <n v="-12950"/>
    <n v="12950"/>
    <x v="17"/>
    <m/>
    <m/>
    <m/>
    <s v="2.14.02.02 - Construção Stand"/>
    <s v="Marketing - Stand Manutenção"/>
    <s v="Marketing"/>
  </r>
  <r>
    <s v="Jardins"/>
    <x v="134"/>
    <s v="Bradesco"/>
    <x v="1"/>
    <s v="sim"/>
    <s v="2.13.01.29 - Plotagem"/>
    <d v="2024-07-12T00:00:00"/>
    <s v="CP"/>
    <s v="Pagamento"/>
    <s v="DAVINCI BUREAU DE IMPRESSOES LTDA"/>
    <s v="NFSE.091134"/>
    <s v="DAVINCI BUREAU DE IMPRESSOES LTDA"/>
    <n v="-294.7"/>
    <n v="294.7"/>
    <x v="17"/>
    <m/>
    <m/>
    <m/>
    <s v="2.13.01.29 - Plotagem"/>
    <s v="Incorporação - Projetos"/>
    <s v="Incorporação"/>
  </r>
  <r>
    <s v="Jardins"/>
    <x v="134"/>
    <s v="Bradesco"/>
    <x v="1"/>
    <s v="sim"/>
    <s v="2.13.01.18 - Paisagismo"/>
    <d v="2024-07-12T00:00:00"/>
    <s v="CP"/>
    <s v="Pagamento"/>
    <s v="PAISAGISMO E COMERCIO DE PLANTAS ORNAMENTAIS ALEX HANAZAKI LTDA"/>
    <s v="NFSE.3563"/>
    <s v="PAISAGISMO E COMERCIO DE PLANTAS ORNAMENTAIS ALEX HANAZAKI LTDA"/>
    <n v="-102500"/>
    <n v="102500"/>
    <x v="17"/>
    <m/>
    <m/>
    <m/>
    <s v="2.13.01.18 - Paisagismo"/>
    <s v="Incorporação - Projetos"/>
    <s v="Incorporação"/>
  </r>
  <r>
    <s v="Jardins"/>
    <x v="134"/>
    <s v="Bradesco"/>
    <x v="1"/>
    <s v="sim"/>
    <s v="2.09.01.01 - (-) Retenção de IR - Terceiros"/>
    <d v="2024-07-12T00:00:00"/>
    <s v="CP"/>
    <s v="Retenção impostos"/>
    <s v="IR 1708 / PAISAGISMO E COMERCIO DE PLANTAS ORNAMENTAIS ALEX HANAZAKI LTDA"/>
    <s v="NFSE.3563"/>
    <s v="PAISAGISMO E COMERCIO DE PLANTAS ORNAMENTAIS ALEX HANAZAKI LTDA"/>
    <n v="1537.5"/>
    <n v="1537.5"/>
    <x v="17"/>
    <m/>
    <m/>
    <m/>
    <s v="2.09.01.01 - (-) Retenção de IR - Terceiros"/>
    <s v="Incorporação - Projetos"/>
    <s v="Incorporação"/>
  </r>
  <r>
    <s v="Jardins"/>
    <x v="134"/>
    <s v="Bradesco"/>
    <x v="1"/>
    <s v="sim"/>
    <s v="2.09.01.04 - (-) Retenção de PIS/Cofins/CSLL - Terceiros"/>
    <d v="2024-07-12T00:00:00"/>
    <s v="CP"/>
    <s v="Retenção impostos"/>
    <s v="CSRF / PAISAGISMO E COMERCIO DE PLANTAS ORNAMENTAIS ALEX HANAZAKI LTDA"/>
    <s v="NFSE.3563"/>
    <s v="PAISAGISMO E COMERCIO DE PLANTAS ORNAMENTAIS ALEX HANAZAKI LTDA"/>
    <n v="4766.25"/>
    <n v="4766.25"/>
    <x v="17"/>
    <m/>
    <m/>
    <m/>
    <s v="2.09.01.04 - (-) Retenção de PIS/Cofins/CSLL - Terceiros"/>
    <s v="Incorporação - Projetos"/>
    <s v="Incorporação"/>
  </r>
  <r>
    <s v="Jardins"/>
    <x v="134"/>
    <s v="Bradesco"/>
    <x v="1"/>
    <s v="sim"/>
    <s v="Sem Classificação"/>
    <d v="2024-07-12T00:00:00"/>
    <s v="CP"/>
    <s v="Pagamento"/>
    <s v="MANEXT PROMOCOES E EVENTOS COMERCIAIS LTDA"/>
    <s v="NFSE.000044"/>
    <s v="MANEXT PROMOCOES E EVENTOS COMERCIAIS LTDA"/>
    <n v="-18000"/>
    <n v="18000"/>
    <x v="17"/>
    <m/>
    <m/>
    <m/>
    <s v="Sem Classificação"/>
    <s v="Marketing - Promoção e Propaganda"/>
    <s v="Marketing"/>
  </r>
  <r>
    <s v="Jardins"/>
    <x v="134"/>
    <s v="Bradesco"/>
    <x v="1"/>
    <s v="sim"/>
    <s v="2.14.02.02 - Construção Stand"/>
    <d v="2024-07-12T00:00:00"/>
    <s v="CP"/>
    <s v="Pagamento"/>
    <s v="HSN CONSTRUTORA E INCORPORADORA LTDA."/>
    <s v="NFSE.000673"/>
    <s v="HSN CONSTRUTORA E INCORPORADORA LTDA."/>
    <n v="-100000"/>
    <n v="100000"/>
    <x v="17"/>
    <m/>
    <m/>
    <m/>
    <s v="2.14.02.02 - Construção Stand"/>
    <s v="Marketing - Stand Manutenção"/>
    <s v="Marketing"/>
  </r>
  <r>
    <s v="Jardins"/>
    <x v="134"/>
    <s v="Bradesco"/>
    <x v="1"/>
    <s v="sim"/>
    <s v="2.09.01.01 - (-) Retenção de IR - Terceiros"/>
    <d v="2024-07-12T00:00:00"/>
    <s v="CP"/>
    <s v="Retenção impostos"/>
    <s v="IR 1708 / HSN CONSTRUTORA E INCORPORADORA LTDA."/>
    <s v="NFSE.000673"/>
    <s v="HSN CONSTRUTORA E INCORPORADORA LTDA."/>
    <n v="1500"/>
    <n v="1500"/>
    <x v="17"/>
    <m/>
    <m/>
    <m/>
    <s v="2.09.01.01 - (-) Retenção de IR - Terceiros"/>
    <s v="Marketing - Stand Manutenção"/>
    <s v="Marketing"/>
  </r>
  <r>
    <s v="Jardins"/>
    <x v="134"/>
    <s v="Bradesco"/>
    <x v="1"/>
    <s v="sim"/>
    <s v="2.09.01.04 - (-) Retenção de PIS/Cofins/CSLL - Terceiros"/>
    <d v="2024-07-12T00:00:00"/>
    <s v="CP"/>
    <s v="Retenção impostos"/>
    <s v="CSRF / HSN CONSTRUTORA E INCORPORADORA LTDA."/>
    <s v="NFSE.000673"/>
    <s v="HSN CONSTRUTORA E INCORPORADORA LTDA."/>
    <n v="4650"/>
    <n v="4650"/>
    <x v="17"/>
    <m/>
    <m/>
    <m/>
    <s v="2.09.01.04 - (-) Retenção de PIS/Cofins/CSLL - Terceiros"/>
    <s v="Marketing - Stand Manutenção"/>
    <s v="Marketing"/>
  </r>
  <r>
    <s v="Jardins"/>
    <x v="134"/>
    <s v="Bradesco"/>
    <x v="1"/>
    <s v="sim"/>
    <s v="2.14.02.02 - Construção Stand"/>
    <d v="2024-07-12T00:00:00"/>
    <s v="CP"/>
    <s v="Pagamento"/>
    <s v="JUAREZ CASTRO OLIVEIRA-GESSO"/>
    <s v="NFSE.000453"/>
    <s v="JUAREZ CASTRO OLIVEIRA-GESSO"/>
    <n v="-60000"/>
    <n v="60000"/>
    <x v="17"/>
    <m/>
    <m/>
    <m/>
    <s v="2.14.02.02 - Construção Stand"/>
    <s v="Marketing - Stand Manutenção"/>
    <s v="Marketing"/>
  </r>
  <r>
    <s v="Jardins"/>
    <x v="134"/>
    <s v="Bradesco"/>
    <x v="1"/>
    <s v="sim"/>
    <s v="2.14.02.02 - Construção Stand"/>
    <d v="2024-07-12T00:00:00"/>
    <s v="CP"/>
    <s v="Pagamento"/>
    <s v="STAR CLIMA AR CONDICIONADO E REFRIGERACAO LTDA"/>
    <s v="NFSE.000148"/>
    <s v="STAR CLIMA AR CONDICIONADO E REFRIGERACAO LTDA"/>
    <n v="-12000"/>
    <n v="12000"/>
    <x v="17"/>
    <m/>
    <m/>
    <m/>
    <s v="2.14.02.02 - Construção Stand"/>
    <s v="Marketing - Stand Manutenção"/>
    <s v="Marketing"/>
  </r>
  <r>
    <s v="Jardins"/>
    <x v="134"/>
    <s v="Bradesco"/>
    <x v="1"/>
    <s v="sim"/>
    <s v="2.14.01.10 - Produção de material Comunicação Visual Terreno/PD"/>
    <d v="2024-07-12T00:00:00"/>
    <s v="CP"/>
    <s v="Pagamento"/>
    <s v="SELECT COLOR - ARTES GRAFICAS LTDA"/>
    <s v="NFSE.0017904"/>
    <s v="SELECT COLOR - ARTES GRAFICAS LTDA"/>
    <n v="-80"/>
    <n v="80"/>
    <x v="17"/>
    <m/>
    <m/>
    <m/>
    <s v="2.14.01.10 - Produção de material Comunicação Visual Terreno/PD"/>
    <s v="Marketing - Promoção e Propaganda"/>
    <s v="Marketing"/>
  </r>
  <r>
    <s v="Jardins"/>
    <x v="134"/>
    <s v="Bradesco"/>
    <x v="1"/>
    <s v="sim"/>
    <s v="2.13.01.26 - Projeto dos Decorados"/>
    <d v="2024-07-12T00:00:00"/>
    <s v="CP"/>
    <s v="Pagamento"/>
    <s v="FERNANDA MARQUES ARQUITETO ASSOCIADOS LTDA."/>
    <s v="NFSE.003899"/>
    <s v="FERNANDA MARQUES ARQUITETO ASSOCIADOS LTDA."/>
    <n v="-87000"/>
    <n v="87000"/>
    <x v="17"/>
    <m/>
    <m/>
    <m/>
    <s v="2.13.01.26 - Projeto dos Decorados"/>
    <s v="Marketing - Stand Manutenção"/>
    <s v="Marketing"/>
  </r>
  <r>
    <s v="Jardins"/>
    <x v="134"/>
    <s v="Bradesco"/>
    <x v="1"/>
    <s v="sim"/>
    <s v="2.09.01.01 - (-) Retenção de IR - Terceiros"/>
    <d v="2024-07-12T00:00:00"/>
    <s v="CP"/>
    <s v="Retenção impostos"/>
    <s v="IR 1708 / FERNANDA MARQUES ARQUITETO ASSOCIADOS LTDA."/>
    <s v="NFSE.003899"/>
    <s v="FERNANDA MARQUES ARQUITETO ASSOCIADOS LTDA."/>
    <n v="1305"/>
    <n v="1305"/>
    <x v="17"/>
    <m/>
    <m/>
    <m/>
    <s v="2.09.01.01 - (-) Retenção de IR - Terceiros"/>
    <s v="Marketing - Stand Manutenção"/>
    <s v="Marketing"/>
  </r>
  <r>
    <s v="Jardins"/>
    <x v="134"/>
    <s v="Bradesco"/>
    <x v="1"/>
    <s v="sim"/>
    <s v="2.09.01.04 - (-) Retenção de PIS/Cofins/CSLL - Terceiros"/>
    <d v="2024-07-12T00:00:00"/>
    <s v="CP"/>
    <s v="Retenção impostos"/>
    <s v="CSRF / FERNANDA MARQUES ARQUITETO ASSOCIADOS LTDA."/>
    <s v="NFSE.003899"/>
    <s v="FERNANDA MARQUES ARQUITETO ASSOCIADOS LTDA."/>
    <n v="4045.5"/>
    <n v="4045.5"/>
    <x v="17"/>
    <m/>
    <m/>
    <m/>
    <s v="2.09.01.04 - (-) Retenção de PIS/Cofins/CSLL - Terceiros"/>
    <s v="Marketing - Stand Manutenção"/>
    <s v="Marketing"/>
  </r>
  <r>
    <s v="Jardins"/>
    <x v="134"/>
    <s v="Bradesco"/>
    <x v="1"/>
    <s v="sim"/>
    <s v="2.13.01.16 - Instalações"/>
    <d v="2024-07-12T00:00:00"/>
    <s v="CP"/>
    <s v="Pagamento"/>
    <s v="ACQUA LINEA PROJETOS E CONSULTORIA LTDA"/>
    <s v="NFSE.001475"/>
    <s v="ACQUA LINEA PROJETOS E CONSULTORIA LTDA"/>
    <n v="-4000"/>
    <n v="4000"/>
    <x v="17"/>
    <m/>
    <m/>
    <m/>
    <s v="2.13.01.16 - Instalações"/>
    <s v="Incorporação - Projetos"/>
    <s v="Incorporação"/>
  </r>
  <r>
    <s v="Jardins"/>
    <x v="134"/>
    <s v="Bradesco"/>
    <x v="1"/>
    <s v="sim"/>
    <s v="2.14.01.05 - Meeting"/>
    <d v="2024-07-12T00:00:00"/>
    <s v="CP"/>
    <s v="Pagamento"/>
    <s v="CAPELLA PRODUÇÕES E EVENTOS"/>
    <s v="NFSE.000053"/>
    <s v="CAPELLA PRODUÇÕES E EVENTOS"/>
    <n v="-4000"/>
    <n v="4000"/>
    <x v="17"/>
    <m/>
    <m/>
    <m/>
    <s v="2.14.01.05 - Meeting"/>
    <s v="Marketing - Stand Manutenção"/>
    <s v="Marketing"/>
  </r>
  <r>
    <s v="Jardins"/>
    <x v="134"/>
    <s v="Bradesco"/>
    <x v="1"/>
    <s v="sim"/>
    <s v="2.14.01.05 - Meeting"/>
    <d v="2024-07-12T00:00:00"/>
    <s v="CP"/>
    <s v="Pagamento"/>
    <s v="PERSEU COFFEE HOUSE LTDA"/>
    <s v="NF.000325"/>
    <s v="PERSEU COFFEE HOUSE LTDA"/>
    <n v="-21787.5"/>
    <n v="21787.5"/>
    <x v="17"/>
    <m/>
    <m/>
    <m/>
    <s v="2.14.01.05 - Meeting"/>
    <s v="Marketing - Stand Manutenção"/>
    <s v="Marketing"/>
  </r>
  <r>
    <s v="Jardins"/>
    <x v="134"/>
    <s v="Bradesco"/>
    <x v="1"/>
    <s v="sim"/>
    <s v="2.14.01.24 - Despesas Diversas MKT 3"/>
    <d v="2024-07-12T00:00:00"/>
    <s v="CP"/>
    <s v="Pagamento"/>
    <s v="A.C.S SERVICOS ADMINISTRATIVOS LTDA"/>
    <s v="NFSE.000031"/>
    <s v="A.C.S SERVICOS ADMINISTRATIVOS LTDA"/>
    <n v="-17500"/>
    <n v="17500"/>
    <x v="17"/>
    <m/>
    <m/>
    <m/>
    <s v="2.14.01.24 - Despesas Diversas MKT 3"/>
    <s v="Marketing - Promoção e Propaganda"/>
    <s v="Marketing"/>
  </r>
  <r>
    <s v="Jardins"/>
    <x v="134"/>
    <s v="Bradesco"/>
    <x v="1"/>
    <s v="sim"/>
    <s v="2.14.02.01 - Projeto Stand"/>
    <d v="2024-07-12T00:00:00"/>
    <s v="CP"/>
    <s v="Pagamento"/>
    <s v="LC DESIGN DE INTERIORES LTDA"/>
    <s v="NFSE.000008"/>
    <s v="LC DESIGN DE INTERIORES LTDA"/>
    <n v="-10000"/>
    <n v="10000"/>
    <x v="17"/>
    <m/>
    <m/>
    <m/>
    <s v="2.14.02.01 - Projeto Stand"/>
    <s v="Marketing - Stand Manutenção"/>
    <s v="Marketing"/>
  </r>
  <r>
    <s v="Jardins"/>
    <x v="134"/>
    <s v="Bradesco"/>
    <x v="1"/>
    <s v="sim"/>
    <s v="2.14.01.10 - Produção de material Comunicação Visual Terreno/PD"/>
    <d v="2024-07-12T00:00:00"/>
    <s v="CP"/>
    <s v="Pagamento"/>
    <s v="MANEXT PROMOCOES E EVENTOS COMERCIAIS LTDA"/>
    <s v="NFSE.000047"/>
    <s v="MANEXT PROMOCOES E EVENTOS COMERCIAIS LTDA"/>
    <n v="-5900"/>
    <n v="5900"/>
    <x v="17"/>
    <m/>
    <m/>
    <m/>
    <s v="2.14.01.10 - Produção de material Comunicação Visual Terreno/PD"/>
    <s v="Marketing - Promoção e Propaganda"/>
    <s v="Marketing"/>
  </r>
  <r>
    <s v="Jardins"/>
    <x v="134"/>
    <s v="Bradesco"/>
    <x v="1"/>
    <s v="sim"/>
    <s v="Sem Classificação"/>
    <d v="2024-07-12T00:00:00"/>
    <s v="CP"/>
    <s v="Pagamento"/>
    <s v="DEMOLICOM DEMOLICOES TECNICAS LTDA"/>
    <s v="NFSE.000941"/>
    <s v="DEMOLICOM DEMOLICOES TECNICAS LTDA"/>
    <n v="-30000"/>
    <n v="30000"/>
    <x v="17"/>
    <m/>
    <m/>
    <m/>
    <s v="Sem Classificação"/>
    <s v="Terreno - Despesas"/>
    <s v="Terreno"/>
  </r>
  <r>
    <s v="Jardins"/>
    <x v="134"/>
    <s v="Bradesco"/>
    <x v="1"/>
    <s v="sim"/>
    <s v="Sem Classificação"/>
    <d v="2024-07-12T00:00:00"/>
    <s v="CP"/>
    <s v="Pagamento"/>
    <s v="DEMOLICOM DEMOLICOES TECNICAS LTDA"/>
    <s v="FAT.000498"/>
    <s v="DEMOLICOM DEMOLICOES TECNICAS LTDA"/>
    <n v="-170000"/>
    <n v="170000"/>
    <x v="17"/>
    <m/>
    <m/>
    <m/>
    <s v="Sem Classificação"/>
    <s v="Terreno - Despesas"/>
    <s v="Terreno"/>
  </r>
  <r>
    <s v="Jardins"/>
    <x v="134"/>
    <s v="Bradesco"/>
    <x v="1"/>
    <s v="sim"/>
    <s v="Sem Classificação"/>
    <d v="2024-07-12T00:00:00"/>
    <s v="CP"/>
    <s v="Pagamento"/>
    <s v="VANESSA SANTIN LAVANDOWSKI"/>
    <s v="FAT.2443"/>
    <s v="VANESSA SANTIN LAVANDOWSKI"/>
    <n v="-4479.9399999999996"/>
    <n v="4479.9399999999996"/>
    <x v="17"/>
    <m/>
    <m/>
    <m/>
    <s v="Sem Classificação"/>
    <s v="Incorporação - Desp Legais, Tributos, Emolumentos"/>
    <s v="Incorporação"/>
  </r>
  <r>
    <s v="Jardins"/>
    <x v="134"/>
    <s v="Bradesco"/>
    <x v="1"/>
    <s v="sim"/>
    <s v="2.14.02.02 - Construção Stand"/>
    <d v="2024-07-12T00:00:00"/>
    <s v="CP"/>
    <s v="Pagamento"/>
    <s v="COBREFLEX INDUSTRIA, DISTRIBUICAO E COMERCIO DE FIOS E CABOS EIRELI"/>
    <s v="NF.007335"/>
    <s v="COBREFLEX INDUSTRIA, DISTRIBUICAO E COMERCIO DE FIOS E CABOS EIRELI"/>
    <n v="-2658.95"/>
    <n v="2658.95"/>
    <x v="17"/>
    <m/>
    <m/>
    <m/>
    <s v="2.14.02.02 - Construção Stand"/>
    <s v="Marketing - Stand Manutenção"/>
    <s v="Marketing"/>
  </r>
  <r>
    <s v="Jardins"/>
    <x v="134"/>
    <s v="Bradesco"/>
    <x v="1"/>
    <s v="sim"/>
    <s v="2.14.02.02 - Construção Stand"/>
    <d v="2024-07-12T00:00:00"/>
    <s v="CP"/>
    <s v="Pagamento"/>
    <s v="DRY CONSTRUCTION SOLUCOES PARA CONSTRUCAO A SECO LTDA"/>
    <s v="NF.007802"/>
    <s v="DRY CONSTRUCTION SOLUCOES PARA CONSTRUCAO A SECO LTDA"/>
    <n v="-7564"/>
    <n v="7564"/>
    <x v="17"/>
    <m/>
    <m/>
    <m/>
    <s v="2.14.02.02 - Construção Stand"/>
    <s v="Marketing - Stand Manutenção"/>
    <s v="Marketing"/>
  </r>
  <r>
    <s v="Jardins"/>
    <x v="134"/>
    <s v="Bradesco"/>
    <x v="1"/>
    <s v="sim"/>
    <s v="2.14.02.02 - Construção Stand"/>
    <d v="2024-07-12T00:00:00"/>
    <s v="CP"/>
    <s v="Pagamento"/>
    <s v="MIXER PRIME INDUSTRIAL LTDA"/>
    <s v="FAT.001397"/>
    <s v="MIXER PRIME INDUSTRIAL LTDA"/>
    <n v="-2812.5"/>
    <n v="2812.5"/>
    <x v="17"/>
    <m/>
    <m/>
    <m/>
    <s v="2.14.02.02 - Construção Stand"/>
    <s v="Marketing - Stand Manutenção"/>
    <s v="Marketing"/>
  </r>
  <r>
    <s v="Jardins"/>
    <x v="134"/>
    <s v="Bradesco"/>
    <x v="1"/>
    <s v="sim"/>
    <s v="2.14.02.02 - Construção Stand"/>
    <d v="2024-07-12T00:00:00"/>
    <s v="CP"/>
    <s v="Pagamento"/>
    <s v="TIGRE MATERIAIS E SOLUCOES PARA CONSTRUCAO LTDA."/>
    <s v="NF.009460"/>
    <s v="TIGRE MATERIAIS E SOLUCOES PARA CONSTRUCAO LTDA."/>
    <n v="-875.1"/>
    <n v="875.1"/>
    <x v="17"/>
    <m/>
    <m/>
    <m/>
    <s v="2.14.02.02 - Construção Stand"/>
    <s v="Marketing - Stand Manutenção"/>
    <s v="Marketing"/>
  </r>
  <r>
    <s v="Jardins"/>
    <x v="134"/>
    <s v="Bradesco"/>
    <x v="1"/>
    <s v="sim"/>
    <s v="Sem Classificação"/>
    <d v="2024-07-12T00:00:00"/>
    <s v="CP"/>
    <s v="Pagamento"/>
    <s v="ADRIANA FERNANDES COMERCIO DE MATERIAIS ELETRICOS LTDA"/>
    <s v="NF.114952"/>
    <s v="ADRIANA FERNANDES COMERCIO DE MATERIAIS ELETRICOS LTDA"/>
    <n v="-5500"/>
    <n v="5500"/>
    <x v="17"/>
    <m/>
    <m/>
    <m/>
    <s v="Sem Classificação"/>
    <s v="Incorporação - Projetos"/>
    <s v="Incorporação"/>
  </r>
  <r>
    <s v="Jardins"/>
    <x v="134"/>
    <s v="Bradesco"/>
    <x v="1"/>
    <s v="sim"/>
    <s v="2.14.02.02 - Construção Stand"/>
    <d v="2024-07-12T00:00:00"/>
    <s v="CP"/>
    <s v="Pagamento"/>
    <s v="MINERADORA PEDRIX LTDA"/>
    <s v="NF.1007603"/>
    <s v="MINERADORA PEDRIX LTDA"/>
    <n v="-1717.2"/>
    <n v="1717.2"/>
    <x v="17"/>
    <m/>
    <m/>
    <m/>
    <s v="2.14.02.02 - Construção Stand"/>
    <s v="Marketing - Stand Manutenção"/>
    <s v="Marketing"/>
  </r>
  <r>
    <s v="Jardins"/>
    <x v="134"/>
    <s v="Bradesco"/>
    <x v="1"/>
    <s v="sim"/>
    <s v="2.14.02.02 - Construção Stand"/>
    <d v="2024-07-12T00:00:00"/>
    <s v="CP"/>
    <s v="Pagamento"/>
    <s v="DHM TRANSPORTES LTDA"/>
    <s v="CTE.018004"/>
    <s v="DHM TRANSPORTES LTDA"/>
    <n v="-3300"/>
    <n v="3300"/>
    <x v="17"/>
    <m/>
    <m/>
    <m/>
    <s v="2.14.02.02 - Construção Stand"/>
    <s v="Marketing - Stand Manutenção"/>
    <s v="Marketing"/>
  </r>
  <r>
    <s v="Jardins"/>
    <x v="134"/>
    <s v="Bradesco"/>
    <x v="1"/>
    <s v="sim"/>
    <s v="2.14.02.02 - Construção Stand"/>
    <d v="2024-07-12T00:00:00"/>
    <s v="CP"/>
    <s v="Pagamento"/>
    <s v="COMERCIO DE FERROS E METAIS SILVA RONCHETTI LTDA"/>
    <s v="NF.049606"/>
    <s v="COMERCIO DE FERROS E METAIS SILVA RONCHETTI LTDA"/>
    <n v="-2335"/>
    <n v="2335"/>
    <x v="17"/>
    <m/>
    <m/>
    <m/>
    <s v="2.14.02.02 - Construção Stand"/>
    <s v="Marketing - Stand Manutenção"/>
    <s v="Marketing"/>
  </r>
  <r>
    <s v="Jardins"/>
    <x v="134"/>
    <s v="Bradesco"/>
    <x v="1"/>
    <s v="sim"/>
    <s v="2.14.02.02 - Construção Stand"/>
    <d v="2024-07-12T00:00:00"/>
    <s v="CP"/>
    <s v="Pagamento"/>
    <s v="COMERCIO DE FERROS E METAIS SILVA RONCHETTI LTDA"/>
    <s v="NF.049626"/>
    <s v="COMERCIO DE FERROS E METAIS SILVA RONCHETTI LTDA"/>
    <n v="-1210"/>
    <n v="1210"/>
    <x v="17"/>
    <m/>
    <m/>
    <m/>
    <s v="2.14.02.02 - Construção Stand"/>
    <s v="Marketing - Stand Manutenção"/>
    <s v="Marketing"/>
  </r>
  <r>
    <s v="Jardins"/>
    <x v="134"/>
    <s v="Bradesco"/>
    <x v="1"/>
    <s v="sim"/>
    <s v="2.14.02.02 - Construção Stand"/>
    <d v="2024-07-12T00:00:00"/>
    <s v="CP"/>
    <s v="Pagamento"/>
    <s v="ADRIANA FERNANDES COMERCIO DE MATERIAIS ELETRICOS LTDA"/>
    <s v="NF.115178"/>
    <s v="ADRIANA FERNANDES COMERCIO DE MATERIAIS ELETRICOS LTDA"/>
    <n v="-12000"/>
    <n v="12000"/>
    <x v="17"/>
    <m/>
    <m/>
    <m/>
    <s v="2.14.02.02 - Construção Stand"/>
    <s v="Marketing - Stand Manutenção"/>
    <s v="Marketing"/>
  </r>
  <r>
    <s v="Jardins"/>
    <x v="134"/>
    <s v="Bradesco"/>
    <x v="1"/>
    <s v="sim"/>
    <s v="2.14.02.02 - Construção Stand"/>
    <d v="2024-07-12T00:00:00"/>
    <s v="CP"/>
    <s v="Pagamento"/>
    <s v="ATLANTA MATERIAS PARA CONSTRUCAO LTDA."/>
    <s v="NF.585068"/>
    <s v="ATLANTA MATERIAS PARA CONSTRUCAO LTDA."/>
    <n v="-1610.37"/>
    <n v="1610.37"/>
    <x v="17"/>
    <m/>
    <m/>
    <m/>
    <s v="2.14.02.02 - Construção Stand"/>
    <s v="Marketing - Stand Manutenção"/>
    <s v="Marketing"/>
  </r>
  <r>
    <s v="Jardins"/>
    <x v="134"/>
    <s v="Bradesco"/>
    <x v="1"/>
    <s v="sim"/>
    <s v="Sem Classificação"/>
    <d v="2024-07-12T00:00:00"/>
    <s v="CP"/>
    <s v="Pagamento"/>
    <s v="REWALD ENGENHARIA LTDA"/>
    <s v="NFSE.003857"/>
    <s v="REWALD ENGENHARIA LTDA"/>
    <n v="-22379.74"/>
    <n v="22379.74"/>
    <x v="17"/>
    <m/>
    <m/>
    <m/>
    <s v="Sem Classificação"/>
    <s v="Incorporação - Projetos"/>
    <s v="Incorporação"/>
  </r>
  <r>
    <s v="Jardins"/>
    <x v="134"/>
    <s v="Bradesco"/>
    <x v="1"/>
    <s v="sim"/>
    <s v="2.14.02.02 - Construção Stand"/>
    <d v="2024-07-12T00:00:00"/>
    <s v="CP"/>
    <s v="Pagamento"/>
    <s v="DRY CONSTRUCTION SOLUCOES PARA CONSTRUCAO A SECO LTDA"/>
    <s v="NF.003624"/>
    <s v="DRY CONSTRUCTION SOLUCOES PARA CONSTRUCAO A SECO LTDA"/>
    <n v="-58030.73"/>
    <n v="58030.73"/>
    <x v="17"/>
    <m/>
    <m/>
    <m/>
    <s v="2.14.02.02 - Construção Stand"/>
    <s v="Marketing - Stand Manutenção"/>
    <s v="Marketing"/>
  </r>
  <r>
    <s v="Jardins"/>
    <x v="134"/>
    <s v="Bradesco"/>
    <x v="1"/>
    <s v="sim"/>
    <s v="Sem Classificação"/>
    <d v="2024-07-12T00:00:00"/>
    <s v="CP"/>
    <s v="Pagamento"/>
    <s v="CORTESIA SERVICOS DE CONCRETAGEM LTDA."/>
    <s v="NFSE.078486"/>
    <s v="CORTESIA SERVICOS DE CONCRETAGEM LTDA."/>
    <n v="-23850"/>
    <n v="23850"/>
    <x v="17"/>
    <m/>
    <m/>
    <m/>
    <s v="Sem Classificação"/>
    <s v="Terreno - Despesas"/>
    <s v="Terreno"/>
  </r>
  <r>
    <s v="Jardins"/>
    <x v="134"/>
    <s v="Bradesco"/>
    <x v="1"/>
    <s v="sim"/>
    <s v="Sem Classificação"/>
    <d v="2024-07-12T00:00:00"/>
    <s v="CX"/>
    <e v="#N/A"/>
    <e v="#N/A"/>
    <s v="RESG.N1092C"/>
    <e v="#N/A"/>
    <n v="880000"/>
    <n v="880000"/>
    <x v="17"/>
    <m/>
    <m/>
    <m/>
    <s v="Sem Classificação"/>
    <s v="Aplicação / Resgate"/>
    <s v="Aplicação / Resgate"/>
  </r>
  <r>
    <s v="Jardins"/>
    <x v="134"/>
    <s v="Bradesco"/>
    <x v="1"/>
    <s v="sim"/>
    <s v="2.20.01.07 - Tarifas Bancarias"/>
    <d v="2024-07-12T00:00:00"/>
    <s v="CX"/>
    <s v="Pagamento"/>
    <s v="TAR CC REAL TIME PAGFOR"/>
    <s v="TAR.N10980"/>
    <s v="TAR CC REAL TIME PAGFOR"/>
    <n v="-7.8"/>
    <n v="7.8"/>
    <x v="17"/>
    <m/>
    <m/>
    <m/>
    <s v="2.20.01.07 - Tarifas Bancarias"/>
    <s v="Tarifas / Taxas"/>
    <s v="Desp Financeiras"/>
  </r>
  <r>
    <s v="Jardins"/>
    <x v="134"/>
    <s v="Bradesco"/>
    <x v="1"/>
    <s v="sim"/>
    <s v="2.20.01.07 - Tarifas Bancarias"/>
    <d v="2024-07-12T00:00:00"/>
    <s v="CX"/>
    <s v="Pag. tarifa conta"/>
    <s v="TAR SERV TED STR PAGFOR"/>
    <s v="TAR.N10994"/>
    <s v="TAR SERV TED STR PAGFOR"/>
    <n v="-186.4"/>
    <n v="186.4"/>
    <x v="17"/>
    <m/>
    <m/>
    <m/>
    <s v="2.20.01.07 - Tarifas Bancarias"/>
    <s v="Tarifas / Taxas"/>
    <s v="Desp Financeiras"/>
  </r>
  <r>
    <s v="Jardins"/>
    <x v="134"/>
    <s v="Bradesco"/>
    <x v="1"/>
    <s v="sim"/>
    <s v="2.20.01.07 - Tarifas Bancarias"/>
    <d v="2024-07-12T00:00:00"/>
    <s v="CX"/>
    <s v="Pagamento"/>
    <s v="TARIFA BANCARIA TRANSF PGTO PIX"/>
    <s v="TAR.N109BC"/>
    <s v="TARIFA BANCARIA TRANSF PGTO PIX"/>
    <n v="-8.4499999999999993"/>
    <n v="8.4499999999999993"/>
    <x v="17"/>
    <m/>
    <m/>
    <m/>
    <s v="2.20.01.07 - Tarifas Bancarias"/>
    <s v="Tarifas / Taxas"/>
    <s v="Desp Financeiras"/>
  </r>
  <r>
    <s v="Jardins"/>
    <x v="134"/>
    <s v="Bradesco"/>
    <x v="1"/>
    <s v="sim"/>
    <s v="Sem Classificação"/>
    <d v="2024-07-12T00:00:00"/>
    <s v="CX"/>
    <e v="#N/A"/>
    <e v="#N/A"/>
    <s v="APL.N109FA"/>
    <e v="#N/A"/>
    <n v="-61332.38"/>
    <n v="61332.38"/>
    <x v="17"/>
    <m/>
    <m/>
    <m/>
    <s v="Sem Classificação"/>
    <s v="Aplicação / Resgate"/>
    <s v="Aplicação / Resgate"/>
  </r>
  <r>
    <s v="Jardins"/>
    <x v="134"/>
    <s v="Bradesco"/>
    <x v="1"/>
    <s v="sim"/>
    <s v="2.14.01.18 - Mídia On"/>
    <d v="2024-07-12T00:00:00"/>
    <s v="CP"/>
    <s v="Pagamento"/>
    <s v="FACEBOOK SERVICOS ONLINE DO BRASIL LTDA."/>
    <s v="FAT.7873363552"/>
    <s v="FACEBOOK SERVICOS ONLINE DO BRASIL LTDA."/>
    <n v="-3150"/>
    <n v="3150"/>
    <x v="17"/>
    <m/>
    <m/>
    <m/>
    <s v="2.14.01.18 - Mídia On"/>
    <s v="Marketing - Promoção e Propaganda"/>
    <s v="Marketing"/>
  </r>
  <r>
    <s v="Jardins"/>
    <x v="134"/>
    <s v="Bradesco"/>
    <x v="1"/>
    <s v="sim"/>
    <s v="2.14.01.18 - Mídia On"/>
    <d v="2024-07-12T00:00:00"/>
    <s v="CP"/>
    <s v="Pagamento"/>
    <s v="GOOGLE INTERNET LTDA"/>
    <s v="FAT.005925"/>
    <s v="GOOGLE INTERNET LTDA"/>
    <n v="-3850"/>
    <n v="3850"/>
    <x v="17"/>
    <m/>
    <m/>
    <m/>
    <s v="2.14.01.18 - Mídia On"/>
    <s v="Marketing - Promoção e Propaganda"/>
    <s v="Marketing"/>
  </r>
  <r>
    <s v="Jardins"/>
    <x v="134"/>
    <s v="Bradesco"/>
    <x v="1"/>
    <s v="sim"/>
    <s v="Sem Classificação"/>
    <d v="2024-07-12T00:00:00"/>
    <s v="CP"/>
    <s v="Pagamento"/>
    <s v="ATLANTA MATERIAS PARA CONSTRUCAO LTDA."/>
    <s v="NF.583436"/>
    <s v="ATLANTA MATERIAS PARA CONSTRUCAO LTDA."/>
    <n v="-2194"/>
    <n v="2194"/>
    <x v="17"/>
    <m/>
    <m/>
    <m/>
    <s v="Sem Classificação"/>
    <s v="Marketing - Stand Manutenção"/>
    <s v="Marketing"/>
  </r>
  <r>
    <s v="Jardins"/>
    <x v="134"/>
    <s v="Bradesco"/>
    <x v="1"/>
    <s v="sim"/>
    <s v="2.14.02.02 - Construção Stand"/>
    <d v="2024-07-12T00:00:00"/>
    <s v="CP"/>
    <s v="Pagamento"/>
    <s v="AMARO ALVES DE ABREU"/>
    <s v="NFSE.000025"/>
    <s v="AMARO ALVES DE ABREU"/>
    <n v="-4000"/>
    <n v="4000"/>
    <x v="17"/>
    <m/>
    <m/>
    <m/>
    <s v="2.14.02.02 - Construção Stand"/>
    <s v="Marketing - Stand Manutenção"/>
    <s v="Marketing"/>
  </r>
  <r>
    <s v="Jardins"/>
    <x v="135"/>
    <s v="Bradesco"/>
    <x v="1"/>
    <s v="sim"/>
    <s v="Sem Classificação"/>
    <d v="2024-07-15T00:00:00"/>
    <s v="CX"/>
    <e v="#N/A"/>
    <e v="#N/A"/>
    <s v="RESG.N10A50"/>
    <e v="#N/A"/>
    <n v="9502.61"/>
    <n v="9502.61"/>
    <x v="17"/>
    <m/>
    <m/>
    <m/>
    <s v="Sem Classificação"/>
    <s v="Aplicação / Resgate"/>
    <s v="Aplicação / Resgate"/>
  </r>
  <r>
    <s v="Jardins"/>
    <x v="135"/>
    <s v="Bradesco"/>
    <x v="1"/>
    <s v="sim"/>
    <s v="1.03.01.01 - Receita de Aplicações Financeiras"/>
    <d v="2024-07-15T00:00:00"/>
    <s v="CX"/>
    <s v="Rendimento de aplicação"/>
    <s v="RENTAB.INVEST FACILCRED*"/>
    <s v="REAP.N10A64"/>
    <s v="RENTAB.INVEST FACILCRED*"/>
    <n v="0.3"/>
    <n v="0.3"/>
    <x v="17"/>
    <m/>
    <m/>
    <m/>
    <s v="1.03.01.01 - Receita de Aplicações Financeiras"/>
    <s v="Rendimento Aplicações"/>
    <s v="Outras Receitas"/>
  </r>
  <r>
    <s v="Jardins"/>
    <x v="135"/>
    <s v="Bradesco"/>
    <x v="1"/>
    <s v="sim"/>
    <s v="2.20.01.07 - Tarifas Bancarias"/>
    <d v="2024-07-15T00:00:00"/>
    <s v="CX"/>
    <s v="Pagamento"/>
    <s v="TAR SERV TED STR PAGFOR"/>
    <s v="TAR.N10A78"/>
    <s v="TAR SERV TED STR PAGFOR"/>
    <n v="-11.65"/>
    <n v="11.65"/>
    <x v="17"/>
    <m/>
    <m/>
    <m/>
    <s v="2.20.01.07 - Tarifas Bancarias"/>
    <s v="Tarifas / Taxas"/>
    <s v="Desp Financeiras"/>
  </r>
  <r>
    <s v="Jardins"/>
    <x v="135"/>
    <s v="Bradesco"/>
    <x v="1"/>
    <s v="sim"/>
    <s v="2.20.01.07 - Tarifas Bancarias"/>
    <d v="2024-07-15T00:00:00"/>
    <s v="CX"/>
    <s v="Pagamento"/>
    <s v="TARIFA BANCARIA TRANSF PGTO PIX"/>
    <s v="TAR.N10A8C"/>
    <s v="TARIFA BANCARIA TRANSF PGTO PIX"/>
    <n v="-9"/>
    <n v="9"/>
    <x v="17"/>
    <m/>
    <m/>
    <m/>
    <s v="2.20.01.07 - Tarifas Bancarias"/>
    <s v="Tarifas / Taxas"/>
    <s v="Desp Financeiras"/>
  </r>
  <r>
    <s v="Jardins"/>
    <x v="135"/>
    <s v="Bradesco"/>
    <x v="1"/>
    <s v="sim"/>
    <s v="2.14.01.20 - Ajuda corretores"/>
    <d v="2024-07-15T00:00:00"/>
    <s v="CP"/>
    <s v="Pagamento"/>
    <s v="NATHALIA MARTINS ASSESSORIA LTDA"/>
    <s v="NFSE.1207"/>
    <s v="NATHALIA MARTINS ASSESSORIA LTDA"/>
    <n v="-7000"/>
    <n v="7000"/>
    <x v="17"/>
    <m/>
    <m/>
    <m/>
    <s v="2.14.01.20 - Ajuda corretores"/>
    <s v="Desp Adm - Assessorias"/>
    <s v="Desp Adm"/>
  </r>
  <r>
    <s v="Jardins"/>
    <x v="135"/>
    <s v="Bradesco"/>
    <x v="1"/>
    <s v="sim"/>
    <s v="Sem Classificação"/>
    <d v="2024-07-15T00:00:00"/>
    <s v="CP"/>
    <s v="Pagamento"/>
    <s v="PREFEITURA DA CIDADE DE SÃO PAULO - DAMSP"/>
    <s v="DAM.CONSOLACAO 2839"/>
    <s v="PREFEITURA DA CIDADE DE SÃO PAULO - DAMSP"/>
    <n v="-535.88"/>
    <n v="535.88"/>
    <x v="17"/>
    <m/>
    <m/>
    <m/>
    <s v="Sem Classificação"/>
    <s v="Débito a identificar"/>
    <s v="Débito a identificar"/>
  </r>
  <r>
    <s v="Jardins"/>
    <x v="135"/>
    <s v="Bradesco"/>
    <x v="1"/>
    <s v="sim"/>
    <s v="Sem Classificação"/>
    <d v="2024-07-15T00:00:00"/>
    <s v="CP"/>
    <s v="Pagamento"/>
    <s v="PREFEITURA DA CIDADE DE SÃO PAULO - DAMSP"/>
    <s v="DAM.CONSOLACAO 2847 A 32"/>
    <s v="PREFEITURA DA CIDADE DE SÃO PAULO - DAMSP"/>
    <n v="-338.66"/>
    <n v="338.66"/>
    <x v="17"/>
    <m/>
    <m/>
    <m/>
    <s v="Sem Classificação"/>
    <s v="Débito a identificar"/>
    <s v="Débito a identificar"/>
  </r>
  <r>
    <s v="Jardins"/>
    <x v="135"/>
    <s v="Bradesco"/>
    <x v="1"/>
    <s v="sim"/>
    <s v="Sem Classificação"/>
    <d v="2024-07-15T00:00:00"/>
    <s v="CP"/>
    <s v="Pagamento"/>
    <s v="PREFEITURA DA CIDADE DE SÃO PAULO - DAMSP"/>
    <s v="DAM.CONSOLACAO 2847 A 22"/>
    <s v="PREFEITURA DA CIDADE DE SÃO PAULO - DAMSP"/>
    <n v="-338.66"/>
    <n v="338.66"/>
    <x v="17"/>
    <m/>
    <m/>
    <m/>
    <s v="Sem Classificação"/>
    <s v="Débito a identificar"/>
    <s v="Débito a identificar"/>
  </r>
  <r>
    <s v="Jardins"/>
    <x v="135"/>
    <s v="Bradesco"/>
    <x v="1"/>
    <s v="sim"/>
    <s v="Sem Classificação"/>
    <d v="2024-07-15T00:00:00"/>
    <s v="CP"/>
    <s v="Pagamento"/>
    <s v="PREFEITURA DA CIDADE DE SÃO PAULO - DAMSP"/>
    <s v="DAM.CONSOLACAO 2847 A 31"/>
    <s v="PREFEITURA DA CIDADE DE SÃO PAULO - DAMSP"/>
    <n v="-377.94"/>
    <n v="377.94"/>
    <x v="17"/>
    <m/>
    <m/>
    <m/>
    <s v="Sem Classificação"/>
    <s v="Débito a identificar"/>
    <s v="Débito a identificar"/>
  </r>
  <r>
    <s v="Jardins"/>
    <x v="135"/>
    <s v="Bradesco"/>
    <x v="1"/>
    <s v="sim"/>
    <s v="Sem Classificação"/>
    <d v="2024-07-15T00:00:00"/>
    <s v="CP"/>
    <s v="Pagamento"/>
    <s v="PREFEITURA DA CIDADE DE SÃO PAULO - DAMSP"/>
    <s v="DAM.CONSOLACAO 2847 A 11"/>
    <s v="PREFEITURA DA CIDADE DE SÃO PAULO - DAMSP"/>
    <n v="-421.29"/>
    <n v="421.29"/>
    <x v="17"/>
    <m/>
    <m/>
    <m/>
    <s v="Sem Classificação"/>
    <s v="Débito a identificar"/>
    <s v="Débito a identificar"/>
  </r>
  <r>
    <s v="Jardins"/>
    <x v="135"/>
    <s v="Bradesco"/>
    <x v="1"/>
    <s v="sim"/>
    <s v="Sem Classificação"/>
    <d v="2024-07-15T00:00:00"/>
    <s v="CP"/>
    <s v="Pagamento"/>
    <s v="PREFEITURA DA CIDADE DE SÃO PAULO - DAMSP"/>
    <s v="DAM.CONSOLACAO 2847 A 1"/>
    <s v="PREFEITURA DA CIDADE DE SÃO PAULO - DAMSP"/>
    <n v="-469.83"/>
    <n v="469.83"/>
    <x v="17"/>
    <m/>
    <m/>
    <m/>
    <s v="Sem Classificação"/>
    <s v="Débito a identificar"/>
    <s v="Débito a identificar"/>
  </r>
  <r>
    <s v="Jardins"/>
    <x v="136"/>
    <s v="Bradesco"/>
    <x v="1"/>
    <s v="sim"/>
    <s v="Sem Classificação"/>
    <d v="2024-07-16T00:00:00"/>
    <s v="CX"/>
    <e v="#N/A"/>
    <e v="#N/A"/>
    <s v="RESG.N10B3A"/>
    <e v="#N/A"/>
    <n v="10"/>
    <n v="10"/>
    <x v="17"/>
    <m/>
    <m/>
    <m/>
    <s v="Sem Classificação"/>
    <s v="Aplicação / Resgate"/>
    <s v="Aplicação / Resgate"/>
  </r>
  <r>
    <s v="Jardins"/>
    <x v="136"/>
    <s v="Bradesco"/>
    <x v="1"/>
    <s v="sim"/>
    <s v="2.20.01.07 - Tarifas Bancarias"/>
    <d v="2024-07-16T00:00:00"/>
    <s v="CX"/>
    <s v="Pagamento"/>
    <s v="TARIFA BANCARIA TRANSF PGTO PIX"/>
    <s v="TAR.N10B4E"/>
    <s v="TARIFA BANCARIA TRANSF PGTO PIX"/>
    <n v="-9"/>
    <n v="9"/>
    <x v="17"/>
    <m/>
    <m/>
    <m/>
    <s v="2.20.01.07 - Tarifas Bancarias"/>
    <s v="Tarifas / Taxas"/>
    <s v="Desp Financeiras"/>
  </r>
  <r>
    <s v="Jardins"/>
    <x v="137"/>
    <s v="Bradesco"/>
    <x v="1"/>
    <s v="sim"/>
    <s v="Sem Classificação"/>
    <d v="2024-07-18T00:00:00"/>
    <s v="CX"/>
    <e v="#N/A"/>
    <e v="#N/A"/>
    <s v="RESG.N10B64"/>
    <e v="#N/A"/>
    <n v="54331.13"/>
    <n v="54331.13"/>
    <x v="17"/>
    <m/>
    <m/>
    <m/>
    <s v="Sem Classificação"/>
    <s v="Aplicação / Resgate"/>
    <s v="Aplicação / Resgate"/>
  </r>
  <r>
    <s v="Jardins"/>
    <x v="137"/>
    <s v="Bradesco"/>
    <x v="1"/>
    <s v="sim"/>
    <s v="Sem Classificação"/>
    <d v="2024-07-18T00:00:00"/>
    <s v="CX"/>
    <e v="#N/A"/>
    <e v="#N/A"/>
    <s v="RESG.N10B78"/>
    <e v="#N/A"/>
    <n v="15707.77"/>
    <n v="15707.77"/>
    <x v="17"/>
    <m/>
    <m/>
    <m/>
    <s v="Sem Classificação"/>
    <s v="Aplicação / Resgate"/>
    <s v="Aplicação / Resgate"/>
  </r>
  <r>
    <s v="Jardins"/>
    <x v="137"/>
    <s v="Bradesco"/>
    <x v="1"/>
    <s v="sim"/>
    <s v="1.03.01.01 - Receita de Aplicações Financeiras"/>
    <d v="2024-07-18T00:00:00"/>
    <s v="CX"/>
    <s v="Rendimento de aplicação"/>
    <s v="RENTAB.INVEST FACILCRED*"/>
    <s v="REAP.N10B8C"/>
    <s v="RENTAB.INVEST FACILCRED*"/>
    <n v="0.67"/>
    <n v="0.67"/>
    <x v="17"/>
    <m/>
    <m/>
    <m/>
    <s v="1.03.01.01 - Receita de Aplicações Financeiras"/>
    <s v="Rendimento Aplicações"/>
    <s v="Outras Receitas"/>
  </r>
  <r>
    <s v="Jardins"/>
    <x v="137"/>
    <s v="Bradesco"/>
    <x v="1"/>
    <s v="sim"/>
    <s v="1.03.01.01 - Receita de Aplicações Financeiras"/>
    <d v="2024-07-18T00:00:00"/>
    <s v="CX"/>
    <s v="Rendimento de aplicação"/>
    <s v="RENTAB.INVEST FACILCRED*"/>
    <s v="REAP.N10BA0"/>
    <s v="RENTAB.INVEST FACILCRED*"/>
    <n v="0.95"/>
    <n v="0.95"/>
    <x v="17"/>
    <m/>
    <m/>
    <m/>
    <s v="1.03.01.01 - Receita de Aplicações Financeiras"/>
    <s v="Rendimento Aplicações"/>
    <s v="Outras Receitas"/>
  </r>
  <r>
    <s v="Jardins"/>
    <x v="137"/>
    <s v="Bradesco"/>
    <x v="1"/>
    <s v="sim"/>
    <s v="Sem Classificação"/>
    <d v="2024-07-18T00:00:00"/>
    <s v="CP"/>
    <s v="Pagamento"/>
    <s v="SERGIO LUIZ FERNANDES FILHO"/>
    <s v="NFSE.3026"/>
    <s v="SERGIO LUIZ FERNANDES FILHO"/>
    <n v="-14077.5"/>
    <n v="14077.5"/>
    <x v="17"/>
    <m/>
    <m/>
    <m/>
    <s v="Sem Classificação"/>
    <s v="Incorporação - Desp Legais, Tributos, Emolumentos"/>
    <s v="Incorporação"/>
  </r>
  <r>
    <s v="Jardins"/>
    <x v="137"/>
    <s v="Bradesco"/>
    <x v="1"/>
    <s v="sim"/>
    <s v="2.14.02.02 - Construção Stand"/>
    <d v="2024-07-18T00:00:00"/>
    <s v="CP"/>
    <s v="Pagamento"/>
    <s v="ATLANTA MATERIAS PARA CONSTRUCAO LTDA."/>
    <s v="NF.587029"/>
    <s v="ATLANTA MATERIAS PARA CONSTRUCAO LTDA."/>
    <n v="-1211.71"/>
    <n v="1211.71"/>
    <x v="17"/>
    <m/>
    <m/>
    <m/>
    <s v="2.14.02.02 - Construção Stand"/>
    <s v="Marketing - Stand Manutenção"/>
    <s v="Marketing"/>
  </r>
  <r>
    <s v="Jardins"/>
    <x v="137"/>
    <s v="Bradesco"/>
    <x v="1"/>
    <s v="sim"/>
    <s v="2.14.02.02 - Construção Stand"/>
    <d v="2024-07-18T00:00:00"/>
    <s v="CP"/>
    <s v="Pagamento"/>
    <s v="ATLANTA MATERIAS PARA CONSTRUCAO LTDA."/>
    <s v="NF.587030"/>
    <s v="ATLANTA MATERIAS PARA CONSTRUCAO LTDA."/>
    <n v="-1045.6500000000001"/>
    <n v="1045.6500000000001"/>
    <x v="17"/>
    <m/>
    <m/>
    <m/>
    <s v="2.14.02.02 - Construção Stand"/>
    <s v="Marketing - Stand Manutenção"/>
    <s v="Marketing"/>
  </r>
  <r>
    <s v="Jardins"/>
    <x v="137"/>
    <s v="Bradesco"/>
    <x v="1"/>
    <s v="sim"/>
    <s v="2.14.02.02 - Construção Stand"/>
    <d v="2024-07-18T00:00:00"/>
    <s v="CP"/>
    <s v="Pagamento"/>
    <s v="ATLANTA MATERIAS PARA CONSTRUCAO LTDA."/>
    <s v="NF.587245"/>
    <s v="ATLANTA MATERIAS PARA CONSTRUCAO LTDA."/>
    <n v="-2589.9"/>
    <n v="2589.9"/>
    <x v="17"/>
    <m/>
    <m/>
    <m/>
    <s v="2.14.02.02 - Construção Stand"/>
    <s v="Marketing - Stand Manutenção"/>
    <s v="Marketing"/>
  </r>
  <r>
    <s v="Jardins"/>
    <x v="137"/>
    <s v="Bradesco"/>
    <x v="1"/>
    <s v="sim"/>
    <s v="2.14.02.02 - Construção Stand"/>
    <d v="2024-07-18T00:00:00"/>
    <s v="CP"/>
    <s v="Pagamento"/>
    <s v="CORTESIA SERVICOS DE CONCRETAGEM LTDA."/>
    <s v="NFSE.078665"/>
    <s v="CORTESIA SERVICOS DE CONCRETAGEM LTDA."/>
    <n v="-5070"/>
    <n v="5070"/>
    <x v="17"/>
    <m/>
    <m/>
    <m/>
    <s v="2.14.02.02 - Construção Stand"/>
    <s v="Marketing - Stand Manutenção"/>
    <s v="Marketing"/>
  </r>
  <r>
    <s v="Jardins"/>
    <x v="137"/>
    <s v="Bradesco"/>
    <x v="1"/>
    <s v="sim"/>
    <s v="2.14.02.02 - Construção Stand"/>
    <d v="2024-07-18T00:00:00"/>
    <s v="CP"/>
    <s v="Pagamento"/>
    <s v="COBREFLEX INDUSTRIA, DISTRIBUICAO E COMERCIO DE FIOS E CABOS EIRELI"/>
    <s v="NF.016507"/>
    <s v="COBREFLEX INDUSTRIA, DISTRIBUICAO E COMERCIO DE FIOS E CABOS EIRELI"/>
    <n v="-3845.1"/>
    <n v="3845.1"/>
    <x v="17"/>
    <m/>
    <m/>
    <m/>
    <s v="2.14.02.02 - Construção Stand"/>
    <s v="Marketing - Stand Manutenção"/>
    <s v="Marketing"/>
  </r>
  <r>
    <s v="Jardins"/>
    <x v="137"/>
    <s v="Bradesco"/>
    <x v="1"/>
    <s v="sim"/>
    <s v="2.14.02.03 - Decoração Stand"/>
    <d v="2024-07-18T00:00:00"/>
    <s v="CP"/>
    <s v="Pagamento"/>
    <s v="OFICINA DO TAPETE COMERCIO E RESTAURACAO LTDA"/>
    <s v="NF.010892"/>
    <s v="OFICINA DO TAPETE COMERCIO E RESTAURACAO LTDA"/>
    <n v="-2348.12"/>
    <n v="2348.12"/>
    <x v="17"/>
    <m/>
    <m/>
    <m/>
    <s v="2.14.02.03 - Decoração Stand"/>
    <s v="Marketing - Stand Manutenção"/>
    <s v="Marketing"/>
  </r>
  <r>
    <s v="Jardins"/>
    <x v="137"/>
    <s v="Bradesco"/>
    <x v="1"/>
    <s v="sim"/>
    <s v="2.14.02.02 - Construção Stand"/>
    <d v="2024-07-18T00:00:00"/>
    <s v="CP"/>
    <s v="Pagamento"/>
    <s v="SAINT-GOBAIN DISTRIBUICAO BRASIL LTDA"/>
    <s v="NF.61533562"/>
    <s v="SAINT-GOBAIN DISTRIBUICAO BRASIL LTDA"/>
    <n v="-10000"/>
    <n v="10000"/>
    <x v="17"/>
    <m/>
    <m/>
    <m/>
    <s v="2.14.02.02 - Construção Stand"/>
    <s v="Marketing - Stand Manutenção"/>
    <s v="Marketing"/>
  </r>
  <r>
    <s v="Jardins"/>
    <x v="137"/>
    <s v="Bradesco"/>
    <x v="1"/>
    <s v="sim"/>
    <s v="2.14.02.04 - Operação / Manutenção"/>
    <d v="2024-07-18T00:00:00"/>
    <s v="CP"/>
    <s v="Pagamento"/>
    <s v="ELETROPAULO METROPOLITANA ELETRICIDADE DE SAO PAULO S.A"/>
    <s v="FAT.616090174"/>
    <s v="ELETROPAULO METROPOLITANA ELETRICIDADE DE SAO PAULO S.A"/>
    <n v="-580.88"/>
    <n v="580.88"/>
    <x v="17"/>
    <m/>
    <m/>
    <m/>
    <s v="2.14.02.04 - Operação / Manutenção"/>
    <s v="Desp Adm - Outras"/>
    <s v="Desp Adm"/>
  </r>
  <r>
    <s v="Jardins"/>
    <x v="137"/>
    <s v="Bradesco"/>
    <x v="1"/>
    <s v="sim"/>
    <s v="Sem Classificação"/>
    <d v="2024-07-18T00:00:00"/>
    <s v="CP"/>
    <s v="Pagamento"/>
    <s v="INSS RETIDO DE TERCEIROS"/>
    <s v="DARF.000941"/>
    <s v="INSS RETIDO DE TERCEIROS"/>
    <n v="-2100"/>
    <n v="2100"/>
    <x v="17"/>
    <m/>
    <m/>
    <m/>
    <s v="Sem Classificação"/>
    <s v="Tributos"/>
    <s v="Tributos"/>
  </r>
  <r>
    <s v="Jardins"/>
    <x v="137"/>
    <s v="Bradesco"/>
    <x v="1"/>
    <s v="sim"/>
    <s v="2.09.02.04 - Recolhimento de PIS/Cofins/CSLL - Terceiros"/>
    <d v="2024-07-18T00:00:00"/>
    <s v="CP"/>
    <s v="Pagamento"/>
    <s v="Secretaria de Fazenda Federal"/>
    <s v="DARF.004514"/>
    <s v="Secretaria de Fazenda Federal"/>
    <n v="-76.72"/>
    <n v="76.72"/>
    <x v="17"/>
    <m/>
    <m/>
    <m/>
    <s v="2.09.02.04 - Recolhimento de PIS/Cofins/CSLL - Terceiros"/>
    <s v="Tributos"/>
    <s v="Tributos"/>
  </r>
  <r>
    <s v="Jardins"/>
    <x v="137"/>
    <s v="Bradesco"/>
    <x v="1"/>
    <s v="sim"/>
    <s v="2.09.02.04 - Recolhimento de PIS/Cofins/CSLL - Terceiros"/>
    <d v="2024-07-18T00:00:00"/>
    <s v="CP"/>
    <s v="Pagamento"/>
    <s v="Secretaria de Fazenda Federal"/>
    <s v="DARF.004515"/>
    <s v="Secretaria de Fazenda Federal"/>
    <n v="-41.86"/>
    <n v="41.86"/>
    <x v="17"/>
    <m/>
    <m/>
    <m/>
    <s v="2.09.02.04 - Recolhimento de PIS/Cofins/CSLL - Terceiros"/>
    <s v="Tributos"/>
    <s v="Tributos"/>
  </r>
  <r>
    <s v="Jardins"/>
    <x v="137"/>
    <s v="Bradesco"/>
    <x v="1"/>
    <s v="sim"/>
    <s v="2.09.02.01 - Recolhimento de IRRF - Terceiros"/>
    <d v="2024-07-18T00:00:00"/>
    <s v="CP"/>
    <s v="Pagamento"/>
    <s v="Secretaria de Fazenda Federal"/>
    <s v="DARF.009710"/>
    <s v="Secretaria de Fazenda Federal"/>
    <n v="-261"/>
    <n v="261"/>
    <x v="17"/>
    <m/>
    <m/>
    <m/>
    <s v="2.09.02.01 - Recolhimento de IRRF - Terceiros"/>
    <s v="Tributos"/>
    <s v="Tributos"/>
  </r>
  <r>
    <s v="Jardins"/>
    <x v="137"/>
    <s v="Bradesco"/>
    <x v="1"/>
    <s v="sim"/>
    <s v="2.09.02.01 - Recolhimento de IRRF - Terceiros"/>
    <d v="2024-07-18T00:00:00"/>
    <s v="CP"/>
    <s v="Pagamento"/>
    <s v="Secretaria de Fazenda Federal"/>
    <s v="DARF.004460"/>
    <s v="Secretaria de Fazenda Federal"/>
    <n v="-120"/>
    <n v="120"/>
    <x v="17"/>
    <m/>
    <m/>
    <m/>
    <s v="2.09.02.01 - Recolhimento de IRRF - Terceiros"/>
    <s v="Tributos"/>
    <s v="Tributos"/>
  </r>
  <r>
    <s v="Jardins"/>
    <x v="137"/>
    <s v="Bradesco"/>
    <x v="1"/>
    <s v="sim"/>
    <s v="Sem Classificação"/>
    <d v="2024-07-18T00:00:00"/>
    <s v="CP"/>
    <s v="Pagamento"/>
    <s v="Secretaria de Fazenda Federal"/>
    <s v="DARF.003857"/>
    <s v="Secretaria de Fazenda Federal"/>
    <n v="-357"/>
    <n v="357"/>
    <x v="17"/>
    <m/>
    <m/>
    <m/>
    <s v="Sem Classificação"/>
    <s v="Tributos"/>
    <s v="Tributos"/>
  </r>
  <r>
    <s v="Jardins"/>
    <x v="137"/>
    <s v="Bradesco"/>
    <x v="1"/>
    <s v="sim"/>
    <s v="2.09.02.01 - Recolhimento de IRRF - Terceiros"/>
    <d v="2024-07-18T00:00:00"/>
    <s v="CP"/>
    <s v="Pagamento"/>
    <s v="Secretaria de Fazenda Federal"/>
    <s v="DARF.003562"/>
    <s v="Secretaria de Fazenda Federal"/>
    <n v="-1845"/>
    <n v="1845"/>
    <x v="17"/>
    <m/>
    <m/>
    <m/>
    <s v="2.09.02.01 - Recolhimento de IRRF - Terceiros"/>
    <s v="Tributos"/>
    <s v="Tributos"/>
  </r>
  <r>
    <s v="Jardins"/>
    <x v="137"/>
    <s v="Bradesco"/>
    <x v="1"/>
    <s v="sim"/>
    <s v="2.09.02.01 - Recolhimento de IRRF - Terceiros"/>
    <d v="2024-07-18T00:00:00"/>
    <s v="CP"/>
    <s v="Pagamento"/>
    <s v="Secretaria de Fazenda Federal"/>
    <s v="DARF.3563"/>
    <s v="Secretaria de Fazenda Federal"/>
    <n v="-1537.5"/>
    <n v="1537.5"/>
    <x v="17"/>
    <m/>
    <m/>
    <m/>
    <s v="2.09.02.01 - Recolhimento de IRRF - Terceiros"/>
    <s v="Tributos"/>
    <s v="Tributos"/>
  </r>
  <r>
    <s v="Jardins"/>
    <x v="137"/>
    <s v="Bradesco"/>
    <x v="1"/>
    <s v="sim"/>
    <s v="2.09.02.01 - Recolhimento de IRRF - Terceiros"/>
    <d v="2024-07-18T00:00:00"/>
    <s v="CP"/>
    <s v="Pagamento"/>
    <s v="Secretaria de Fazenda Federal"/>
    <s v="DARF.001753"/>
    <s v="Secretaria de Fazenda Federal"/>
    <n v="-1044.75"/>
    <n v="1044.75"/>
    <x v="17"/>
    <m/>
    <m/>
    <m/>
    <s v="2.09.02.01 - Recolhimento de IRRF - Terceiros"/>
    <s v="Tributos"/>
    <s v="Tributos"/>
  </r>
  <r>
    <s v="Jardins"/>
    <x v="137"/>
    <s v="Bradesco"/>
    <x v="1"/>
    <s v="sim"/>
    <s v="2.09.02.01 - Recolhimento de IRRF - Terceiros"/>
    <d v="2024-07-18T00:00:00"/>
    <s v="CP"/>
    <s v="Pagamento"/>
    <s v="Secretaria de Fazenda Federal"/>
    <s v="DARF.000673"/>
    <s v="Secretaria de Fazenda Federal"/>
    <n v="-1500"/>
    <n v="1500"/>
    <x v="17"/>
    <m/>
    <m/>
    <m/>
    <s v="2.09.02.01 - Recolhimento de IRRF - Terceiros"/>
    <s v="Tributos"/>
    <s v="Tributos"/>
  </r>
  <r>
    <s v="Jardins"/>
    <x v="137"/>
    <s v="Bradesco"/>
    <x v="1"/>
    <s v="sim"/>
    <s v="2.09.02.01 - Recolhimento de IRRF - Terceiros"/>
    <d v="2024-07-18T00:00:00"/>
    <s v="CP"/>
    <s v="Pagamento"/>
    <s v="Secretaria de Fazenda Federal"/>
    <s v="DARF.004953"/>
    <s v="Secretaria de Fazenda Federal"/>
    <n v="-45"/>
    <n v="45"/>
    <x v="17"/>
    <m/>
    <m/>
    <m/>
    <s v="2.09.02.01 - Recolhimento de IRRF - Terceiros"/>
    <s v="Tributos"/>
    <s v="Tributos"/>
  </r>
  <r>
    <s v="Jardins"/>
    <x v="137"/>
    <s v="Bradesco"/>
    <x v="1"/>
    <s v="sim"/>
    <s v="2.09.02.02 - Recolhimento de INSS - Terceiros"/>
    <d v="2024-07-18T00:00:00"/>
    <s v="CP"/>
    <s v="Pagamento"/>
    <s v="Instituto Nacional de Seguridade Social"/>
    <s v="GPS.004006"/>
    <s v="Instituto Nacional de Seguridade Social"/>
    <n v="-610.5"/>
    <n v="610.5"/>
    <x v="17"/>
    <m/>
    <m/>
    <m/>
    <s v="2.09.02.02 - Recolhimento de INSS - Terceiros"/>
    <s v="Tributos"/>
    <s v="Tributos"/>
  </r>
  <r>
    <s v="Jardins"/>
    <x v="137"/>
    <s v="Bradesco"/>
    <x v="1"/>
    <s v="sim"/>
    <s v="2.09.02.04 - Recolhimento de PIS/Cofins/CSLL - Terceiros"/>
    <d v="2024-07-18T00:00:00"/>
    <s v="CP"/>
    <s v="Pagamento"/>
    <s v="Secretaria de Fazenda Federal"/>
    <s v="DARF.009710"/>
    <s v="Secretaria de Fazenda Federal"/>
    <n v="-809.1"/>
    <n v="809.1"/>
    <x v="17"/>
    <m/>
    <m/>
    <m/>
    <s v="2.09.02.04 - Recolhimento de PIS/Cofins/CSLL - Terceiros"/>
    <s v="Tributos"/>
    <s v="Tributos"/>
  </r>
  <r>
    <s v="Jardins"/>
    <x v="137"/>
    <s v="Bradesco"/>
    <x v="1"/>
    <s v="sim"/>
    <s v="2.09.02.04 - Recolhimento de PIS/Cofins/CSLL - Terceiros"/>
    <d v="2024-07-18T00:00:00"/>
    <s v="CP"/>
    <s v="Pagamento"/>
    <s v="Secretaria de Fazenda Federal"/>
    <s v="DARF.004953"/>
    <s v="Secretaria de Fazenda Federal"/>
    <n v="-139.5"/>
    <n v="139.5"/>
    <x v="17"/>
    <m/>
    <m/>
    <m/>
    <s v="2.09.02.04 - Recolhimento de PIS/Cofins/CSLL - Terceiros"/>
    <s v="Tributos"/>
    <s v="Tributos"/>
  </r>
  <r>
    <s v="Jardins"/>
    <x v="137"/>
    <s v="Bradesco"/>
    <x v="1"/>
    <s v="sim"/>
    <s v="2.09.02.04 - Recolhimento de PIS/Cofins/CSLL - Terceiros"/>
    <d v="2024-07-18T00:00:00"/>
    <s v="CP"/>
    <s v="Pagamento"/>
    <s v="Secretaria de Fazenda Federal"/>
    <s v="DARF.001753"/>
    <s v="Secretaria de Fazenda Federal"/>
    <n v="-3238.72"/>
    <n v="3238.72"/>
    <x v="17"/>
    <m/>
    <m/>
    <m/>
    <s v="2.09.02.04 - Recolhimento de PIS/Cofins/CSLL - Terceiros"/>
    <s v="Tributos"/>
    <s v="Tributos"/>
  </r>
  <r>
    <s v="Jardins"/>
    <x v="137"/>
    <s v="Bradesco"/>
    <x v="1"/>
    <s v="sim"/>
    <s v="2.09.02.04 - Recolhimento de PIS/Cofins/CSLL - Terceiros"/>
    <d v="2024-07-18T00:00:00"/>
    <s v="CP"/>
    <s v="Pagamento"/>
    <s v="Secretaria de Fazenda Federal"/>
    <s v="DARF.004460"/>
    <s v="Secretaria de Fazenda Federal"/>
    <n v="-372"/>
    <n v="372"/>
    <x v="17"/>
    <m/>
    <m/>
    <m/>
    <s v="2.09.02.04 - Recolhimento de PIS/Cofins/CSLL - Terceiros"/>
    <s v="Tributos"/>
    <s v="Tributos"/>
  </r>
  <r>
    <s v="Jardins"/>
    <x v="137"/>
    <s v="Bradesco"/>
    <x v="1"/>
    <s v="sim"/>
    <s v="2.09.02.04 - Recolhimento de PIS/Cofins/CSLL - Terceiros"/>
    <d v="2024-07-18T00:00:00"/>
    <s v="CP"/>
    <s v="Pagamento"/>
    <s v="Secretaria de Fazenda Federal"/>
    <s v="DARF.000673"/>
    <s v="Secretaria de Fazenda Federal"/>
    <n v="-4650"/>
    <n v="4650"/>
    <x v="17"/>
    <m/>
    <m/>
    <m/>
    <s v="2.09.02.04 - Recolhimento de PIS/Cofins/CSLL - Terceiros"/>
    <s v="Tributos"/>
    <s v="Tributos"/>
  </r>
  <r>
    <s v="Jardins"/>
    <x v="137"/>
    <s v="Bradesco"/>
    <x v="1"/>
    <s v="sim"/>
    <s v="2.09.02.01 - Recolhimento de IRRF - Terceiros"/>
    <d v="2024-07-18T00:00:00"/>
    <s v="CP"/>
    <s v="Pagamento"/>
    <s v="Secretaria de Fazenda Federal"/>
    <s v="DARF.004514"/>
    <s v="Secretaria de Fazenda Federal"/>
    <n v="-24.76"/>
    <n v="24.76"/>
    <x v="17"/>
    <m/>
    <m/>
    <m/>
    <s v="2.09.02.01 - Recolhimento de IRRF - Terceiros"/>
    <s v="Tributos"/>
    <s v="Tributos"/>
  </r>
  <r>
    <s v="Jardins"/>
    <x v="137"/>
    <s v="Bradesco"/>
    <x v="1"/>
    <s v="sim"/>
    <s v="2.09.02.01 - Recolhimento de IRRF - Terceiros"/>
    <d v="2024-07-18T00:00:00"/>
    <s v="CP"/>
    <s v="Pagamento"/>
    <s v="Secretaria de Fazenda Federal"/>
    <s v="DARF.004515"/>
    <s v="Secretaria de Fazenda Federal"/>
    <n v="-13.5"/>
    <n v="13.5"/>
    <x v="17"/>
    <m/>
    <m/>
    <m/>
    <s v="2.09.02.01 - Recolhimento de IRRF - Terceiros"/>
    <s v="Tributos"/>
    <s v="Tributos"/>
  </r>
  <r>
    <s v="Jardins"/>
    <x v="137"/>
    <s v="Bradesco"/>
    <x v="1"/>
    <s v="sim"/>
    <s v="2.09.02.04 - Recolhimento de PIS/Cofins/CSLL - Terceiros"/>
    <d v="2024-07-18T00:00:00"/>
    <s v="CP"/>
    <s v="Pagamento"/>
    <s v="Secretaria de Fazenda Federal"/>
    <s v="DARF.003562"/>
    <s v="Secretaria de Fazenda Federal"/>
    <n v="-5719.5"/>
    <n v="5719.5"/>
    <x v="17"/>
    <m/>
    <m/>
    <m/>
    <s v="2.09.02.04 - Recolhimento de PIS/Cofins/CSLL - Terceiros"/>
    <s v="Tributos"/>
    <s v="Tributos"/>
  </r>
  <r>
    <s v="Jardins"/>
    <x v="137"/>
    <s v="Bradesco"/>
    <x v="1"/>
    <s v="sim"/>
    <s v="2.09.02.04 - Recolhimento de PIS/Cofins/CSLL - Terceiros"/>
    <d v="2024-07-18T00:00:00"/>
    <s v="CP"/>
    <s v="Pagamento"/>
    <s v="Secretaria de Fazenda Federal"/>
    <s v="DARF.3563"/>
    <s v="Secretaria de Fazenda Federal"/>
    <n v="-4766.25"/>
    <n v="4766.25"/>
    <x v="17"/>
    <m/>
    <m/>
    <m/>
    <s v="2.09.02.04 - Recolhimento de PIS/Cofins/CSLL - Terceiros"/>
    <s v="Tributos"/>
    <s v="Tributos"/>
  </r>
  <r>
    <s v="Jardins"/>
    <x v="138"/>
    <s v="Itaú Centralizadora"/>
    <x v="2"/>
    <s v="não"/>
    <s v="-"/>
    <d v="2024-07-19T00:00:00"/>
    <s v="-"/>
    <s v="-"/>
    <s v="SISPAG PAG TIT BANCO 23"/>
    <s v=" 9132"/>
    <s v="SISPAG PAG TIT BANCO 23"/>
    <n v="-1281.95"/>
    <n v="1281.95"/>
    <x v="17"/>
    <m/>
    <m/>
    <m/>
    <s v="-"/>
    <s v="Débito a identificar"/>
    <s v="Débito a identificar"/>
  </r>
  <r>
    <s v="Jardins"/>
    <x v="138"/>
    <s v="Itaú Centralizadora"/>
    <x v="2"/>
    <s v="não"/>
    <s v="-"/>
    <d v="2024-07-19T00:00:00"/>
    <s v="-"/>
    <s v="-"/>
    <s v="TAR SISPAG TIT OUTRO BCO"/>
    <s v=" 6327"/>
    <s v="TAR SISPAG TIT OUTRO BCO"/>
    <n v="-1.4"/>
    <n v="1.4"/>
    <x v="17"/>
    <m/>
    <m/>
    <m/>
    <s v="-"/>
    <s v="Tarifas / Taxas"/>
    <s v="Desp Financeiras"/>
  </r>
  <r>
    <s v="Jardins"/>
    <x v="138"/>
    <s v="Itaú Centralizadora"/>
    <x v="2"/>
    <s v="não"/>
    <s v="-"/>
    <d v="2024-07-19T00:00:00"/>
    <s v="-"/>
    <s v="-"/>
    <s v="REND PAGO APLIC AUT MAIS"/>
    <m/>
    <s v="REND PAGO APLIC AUT MAIS"/>
    <n v="0.12"/>
    <n v="0.12"/>
    <x v="17"/>
    <m/>
    <m/>
    <m/>
    <s v="-"/>
    <s v="Rendimento Aplicações"/>
    <s v="Outras Receitas"/>
  </r>
  <r>
    <s v="Jardins"/>
    <x v="139"/>
    <s v="Itaú Centralizadora"/>
    <x v="2"/>
    <s v="não"/>
    <s v="-"/>
    <d v="2024-07-22T00:00:00"/>
    <s v="-"/>
    <s v="-"/>
    <s v="SISPAG TRANSF TITULARID"/>
    <s v=" 6327"/>
    <s v="SISPAG TRANSF TITULARID"/>
    <n v="-5372.91"/>
    <n v="5372.91"/>
    <x v="17"/>
    <m/>
    <m/>
    <m/>
    <s v="-"/>
    <s v="Débito a identificar"/>
    <s v="Débito a identificar"/>
  </r>
  <r>
    <s v="Jardins"/>
    <x v="139"/>
    <s v="Itaú Centralizadora"/>
    <x v="2"/>
    <s v="não"/>
    <s v="-"/>
    <d v="2024-07-22T00:00:00"/>
    <s v="-"/>
    <s v="-"/>
    <s v="TAR C/C SISPAG"/>
    <s v=" 6327"/>
    <s v="TAR C/C SISPAG"/>
    <n v="-0.9"/>
    <n v="0.9"/>
    <x v="17"/>
    <m/>
    <m/>
    <m/>
    <s v="-"/>
    <s v="Tarifas / Taxas"/>
    <s v="Desp Financeiras"/>
  </r>
  <r>
    <s v="Jardins"/>
    <x v="139"/>
    <s v="Itaú Centralizadora"/>
    <x v="2"/>
    <s v="não"/>
    <s v="-"/>
    <d v="2024-07-22T00:00:00"/>
    <s v="-"/>
    <s v="-"/>
    <s v="REND PAGO APLIC AUT MAIS"/>
    <m/>
    <s v="REND PAGO APLIC AUT MAIS"/>
    <n v="0.56000000000000005"/>
    <n v="0.56000000000000005"/>
    <x v="17"/>
    <m/>
    <m/>
    <m/>
    <s v="-"/>
    <s v="Rendimento Aplicações"/>
    <s v="Outras Receitas"/>
  </r>
  <r>
    <s v="Jardins"/>
    <x v="139"/>
    <s v="Bradesco"/>
    <x v="1"/>
    <s v="sim"/>
    <s v="Sem Classificação"/>
    <d v="2024-07-22T00:00:00"/>
    <s v="CX"/>
    <e v="#N/A"/>
    <e v="#N/A"/>
    <s v="RESG.N10B34"/>
    <e v="#N/A"/>
    <n v="10"/>
    <n v="10"/>
    <x v="17"/>
    <m/>
    <m/>
    <m/>
    <s v="Sem Classificação"/>
    <s v="Aplicação / Resgate"/>
    <s v="Aplicação / Resgate"/>
  </r>
  <r>
    <s v="Jardins"/>
    <x v="139"/>
    <s v="Bradesco"/>
    <x v="1"/>
    <s v="sim"/>
    <s v="2.20.01.07 - Tarifas Bancarias"/>
    <d v="2024-07-22T00:00:00"/>
    <s v="CX"/>
    <s v="Pagamento"/>
    <s v="TARIFA BANCARIA TRANSF PGTO PIX"/>
    <s v="TAR.N10B48"/>
    <s v="TARIFA BANCARIA TRANSF PGTO PIX"/>
    <n v="-9"/>
    <n v="9"/>
    <x v="17"/>
    <m/>
    <m/>
    <m/>
    <s v="2.20.01.07 - Tarifas Bancarias"/>
    <s v="Tarifas / Taxas"/>
    <s v="Desp Financeiras"/>
  </r>
  <r>
    <s v="Jardins"/>
    <x v="140"/>
    <s v="Itaú Centralizadora"/>
    <x v="2"/>
    <s v="não"/>
    <s v="-"/>
    <d v="2024-07-24T00:00:00"/>
    <s v="-"/>
    <s v="-"/>
    <s v="SISPAG FORNECEDORES"/>
    <s v=" 9129"/>
    <s v="SISPAG FORNECEDORES"/>
    <n v="-1689.3"/>
    <n v="1689.3"/>
    <x v="17"/>
    <m/>
    <m/>
    <m/>
    <s v="-"/>
    <s v="Débito a identificar"/>
    <s v="Débito a identificar"/>
  </r>
  <r>
    <s v="Jardins"/>
    <x v="140"/>
    <s v="Itaú Centralizadora"/>
    <x v="2"/>
    <s v="não"/>
    <s v="-"/>
    <d v="2024-07-24T00:00:00"/>
    <s v="-"/>
    <s v="-"/>
    <s v="TAR SISPAG TIT OUTRO BCO"/>
    <s v=" 6327"/>
    <s v="TAR SISPAG TIT OUTRO BCO"/>
    <n v="-1.4"/>
    <n v="1.4"/>
    <x v="17"/>
    <m/>
    <m/>
    <m/>
    <s v="-"/>
    <s v="Tarifas / Taxas"/>
    <s v="Desp Financeiras"/>
  </r>
  <r>
    <s v="Jardins"/>
    <x v="140"/>
    <s v="Itaú Centralizadora"/>
    <x v="2"/>
    <s v="não"/>
    <s v="-"/>
    <d v="2024-07-24T00:00:00"/>
    <s v="-"/>
    <s v="-"/>
    <s v="REND PAGO APLIC AUT MAIS"/>
    <m/>
    <s v="REND PAGO APLIC AUT MAIS"/>
    <n v="0.21"/>
    <n v="0.21"/>
    <x v="17"/>
    <m/>
    <m/>
    <m/>
    <s v="-"/>
    <s v="Rendimento Aplicações"/>
    <s v="Outras Receitas"/>
  </r>
  <r>
    <s v="Jardins"/>
    <x v="141"/>
    <s v="Itaú Centralizadora"/>
    <x v="2"/>
    <s v="não"/>
    <s v="-"/>
    <d v="2024-07-25T00:00:00"/>
    <s v="-"/>
    <s v="-"/>
    <s v="RESGATE CDB"/>
    <s v=" 4175"/>
    <s v="RESGATE CDB"/>
    <n v="8501.65"/>
    <n v="8501.65"/>
    <x v="17"/>
    <m/>
    <m/>
    <m/>
    <s v="-"/>
    <s v="Aplicação / Resgate"/>
    <s v="Aplicação / Resgate"/>
  </r>
  <r>
    <s v="Jardins"/>
    <x v="142"/>
    <s v="Itaú Centralizadora"/>
    <x v="2"/>
    <s v="não"/>
    <s v="-"/>
    <d v="2024-07-29T00:00:00"/>
    <s v="-"/>
    <s v="-"/>
    <s v="FT CERTIF RECEB IMOB"/>
    <s v=" 4464"/>
    <s v="FT CERTIF RECEB IMOB"/>
    <n v="-589382.19999999995"/>
    <n v="589382.19999999995"/>
    <x v="17"/>
    <m/>
    <m/>
    <m/>
    <s v="-"/>
    <s v="CRI - Juros"/>
    <s v="CRI - Juros"/>
  </r>
  <r>
    <s v="Jardins"/>
    <x v="142"/>
    <s v="Itaú Centralizadora"/>
    <x v="2"/>
    <s v="não"/>
    <s v="-"/>
    <d v="2024-07-29T00:00:00"/>
    <s v="-"/>
    <s v="-"/>
    <s v="SISPAG FORNECEDORES TED"/>
    <s v=" 6327"/>
    <s v="SISPAG FORNECEDORES TED"/>
    <n v="-5000"/>
    <n v="5000"/>
    <x v="17"/>
    <m/>
    <m/>
    <m/>
    <s v="-"/>
    <s v="Débito a identificar"/>
    <s v="Débito a identificar"/>
  </r>
  <r>
    <s v="Jardins"/>
    <x v="142"/>
    <s v="Itaú Centralizadora"/>
    <x v="2"/>
    <s v="não"/>
    <s v="-"/>
    <d v="2024-07-29T00:00:00"/>
    <s v="-"/>
    <s v="-"/>
    <s v="TAR TED SISPAG"/>
    <s v=" 6327"/>
    <s v="TAR TED SISPAG"/>
    <n v="-2"/>
    <n v="2"/>
    <x v="17"/>
    <m/>
    <m/>
    <m/>
    <s v="-"/>
    <s v="Tarifas / Taxas"/>
    <s v="Desp Financeiras"/>
  </r>
  <r>
    <s v="Jardins"/>
    <x v="142"/>
    <s v="Itaú Centralizadora"/>
    <x v="2"/>
    <s v="não"/>
    <s v="-"/>
    <d v="2024-07-29T00:00:00"/>
    <s v="-"/>
    <s v="-"/>
    <s v="RESGATE CDB"/>
    <s v=" 4175"/>
    <s v="RESGATE CDB"/>
    <n v="589382.47"/>
    <n v="589382.47"/>
    <x v="17"/>
    <m/>
    <m/>
    <m/>
    <s v="-"/>
    <s v="Aplicação / Resgate"/>
    <s v="Aplicação / Resgate"/>
  </r>
  <r>
    <s v="Jardins"/>
    <x v="142"/>
    <s v="Itaú Centralizadora"/>
    <x v="2"/>
    <s v="não"/>
    <s v="-"/>
    <d v="2024-07-29T00:00:00"/>
    <s v="-"/>
    <s v="-"/>
    <s v="REND PAGO APLIC AUT MAIS"/>
    <m/>
    <s v="REND PAGO APLIC AUT MAIS"/>
    <n v="0.73"/>
    <n v="0.73"/>
    <x v="17"/>
    <m/>
    <m/>
    <m/>
    <s v="-"/>
    <s v="Rendimento Aplicações"/>
    <s v="Outras Receitas"/>
  </r>
  <r>
    <s v="Jardins"/>
    <x v="143"/>
    <s v="Itaú Centralizadora"/>
    <x v="2"/>
    <s v="não"/>
    <s v="-"/>
    <d v="2024-07-30T00:00:00"/>
    <s v="-"/>
    <s v="-"/>
    <s v="FT CERTIF RECEB IMOB"/>
    <s v=" 6717"/>
    <s v="FT CERTIF RECEB IMOB"/>
    <n v="0.51"/>
    <n v="0.51"/>
    <x v="17"/>
    <m/>
    <m/>
    <m/>
    <s v="-"/>
    <s v="CRI - Outros"/>
    <s v="CRI - Outros"/>
  </r>
  <r>
    <s v="Jardins"/>
    <x v="144"/>
    <s v="Bradesco"/>
    <x v="1"/>
    <s v="sim"/>
    <s v="Sem Classificação"/>
    <d v="2024-08-01T00:00:00"/>
    <s v="CX"/>
    <s v="Resgate de aplicação"/>
    <s v="RESGATE INVEST FACIL"/>
    <s v="RESG.N10137"/>
    <s v="RESGATE INVEST FACIL"/>
    <n v="10"/>
    <n v="10"/>
    <x v="18"/>
    <m/>
    <m/>
    <m/>
    <s v="Sem Classificação"/>
    <s v="Aplicação / Resgate"/>
    <s v="Aplicação / Resgate"/>
  </r>
  <r>
    <s v="Jardins"/>
    <x v="144"/>
    <s v="Bradesco"/>
    <x v="1"/>
    <s v="sim"/>
    <s v="2.20.01.07 - Tarifas Bancarias"/>
    <d v="2024-08-01T00:00:00"/>
    <s v="CX"/>
    <s v="Pag. tarifa conta"/>
    <s v="TARIFA BANCARIA TRANSF PGTO PIX"/>
    <s v="TAR.N1014B"/>
    <s v="TARIFA BANCARIA TRANSF PGTO PIX"/>
    <n v="-9"/>
    <n v="9"/>
    <x v="18"/>
    <m/>
    <m/>
    <m/>
    <s v="2.20.01.07 - Tarifas Bancarias"/>
    <s v="Tarifas / Taxas"/>
    <s v="Desp Financeiras"/>
  </r>
  <r>
    <s v="Jardins"/>
    <x v="145"/>
    <s v="Bradesco"/>
    <x v="1"/>
    <s v="sim"/>
    <s v="2.14.01.19 - Mídia Off"/>
    <d v="2024-08-02T00:00:00"/>
    <s v="CP"/>
    <s v="Pagamento"/>
    <s v="LUCIENE F BRAMBILLA"/>
    <s v="CT.020824"/>
    <s v="LUCIENE F BRAMBILLA"/>
    <n v="-3000"/>
    <n v="3000"/>
    <x v="18"/>
    <m/>
    <m/>
    <m/>
    <s v="2.14.01.19 - Mídia Off"/>
    <s v="Marketing - Stand Manutenção"/>
    <s v="Marketing"/>
  </r>
  <r>
    <s v="Jardins"/>
    <x v="145"/>
    <s v="Bradesco"/>
    <x v="1"/>
    <s v="sim"/>
    <s v="2.14.02.03 - Decoração Stand"/>
    <d v="2024-08-02T00:00:00"/>
    <s v="CP"/>
    <s v="Pagamento"/>
    <s v="MARCOS ANDREY RODRIGUES DE OLIVEIRA 37926023850"/>
    <s v="NFSE.000048"/>
    <s v="MARCOS ANDREY RODRIGUES DE OLIVEIRA 37926023850"/>
    <n v="-15618"/>
    <n v="15618"/>
    <x v="18"/>
    <m/>
    <m/>
    <m/>
    <s v="2.14.02.03 - Decoração Stand"/>
    <s v="Marketing - Stand Manutenção"/>
    <s v="Marketing"/>
  </r>
  <r>
    <s v="Jardins"/>
    <x v="145"/>
    <s v="Bradesco"/>
    <x v="1"/>
    <s v="sim"/>
    <s v="2.14.02.02 - Construção Stand"/>
    <d v="2024-08-02T00:00:00"/>
    <s v="CP"/>
    <s v="Pagamento"/>
    <s v="PORT BAN LOCACOES DE BANHEIROS LTDA"/>
    <s v="FAT.001024"/>
    <s v="PORT BAN LOCACOES DE BANHEIROS LTDA"/>
    <n v="-2600"/>
    <n v="2600"/>
    <x v="18"/>
    <m/>
    <m/>
    <m/>
    <s v="2.14.02.02 - Construção Stand"/>
    <s v="Marketing - Stand Manutenção"/>
    <s v="Marketing"/>
  </r>
  <r>
    <s v="Jardins"/>
    <x v="145"/>
    <s v="Bradesco"/>
    <x v="1"/>
    <s v="sim"/>
    <s v="2.14.02.02 - Construção Stand"/>
    <d v="2024-08-02T00:00:00"/>
    <s v="CP"/>
    <s v="Pagamento"/>
    <s v="PORT BAN LOCACOES DE BANHEIROS LTDA"/>
    <s v="FAT.001027"/>
    <s v="PORT BAN LOCACOES DE BANHEIROS LTDA"/>
    <n v="-1300"/>
    <n v="1300"/>
    <x v="18"/>
    <m/>
    <m/>
    <m/>
    <s v="2.14.02.02 - Construção Stand"/>
    <s v="Marketing - Stand Manutenção"/>
    <s v="Marketing"/>
  </r>
  <r>
    <s v="Jardins"/>
    <x v="145"/>
    <s v="Bradesco"/>
    <x v="1"/>
    <s v="sim"/>
    <s v="2.14.02.02 - Construção Stand"/>
    <d v="2024-08-02T00:00:00"/>
    <s v="CP"/>
    <s v="Pagamento"/>
    <s v="PORT BAN LOCACOES DE BANHEIROS LTDA"/>
    <s v="FAT.001023"/>
    <s v="PORT BAN LOCACOES DE BANHEIROS LTDA"/>
    <n v="-1020"/>
    <n v="1020"/>
    <x v="18"/>
    <m/>
    <m/>
    <m/>
    <s v="2.14.02.02 - Construção Stand"/>
    <s v="Marketing - Stand Manutenção"/>
    <s v="Marketing"/>
  </r>
  <r>
    <s v="Jardins"/>
    <x v="145"/>
    <s v="Bradesco"/>
    <x v="1"/>
    <s v="sim"/>
    <s v="2.14.02.02 - Construção Stand"/>
    <d v="2024-08-02T00:00:00"/>
    <s v="CP"/>
    <s v="Pagamento"/>
    <s v="AMARO ALVES DE ABREU"/>
    <s v="NFSE.000026"/>
    <s v="AMARO ALVES DE ABREU"/>
    <n v="-4000"/>
    <n v="4000"/>
    <x v="18"/>
    <m/>
    <m/>
    <m/>
    <s v="2.14.02.02 - Construção Stand"/>
    <s v="Marketing - Stand Manutenção"/>
    <s v="Marketing"/>
  </r>
  <r>
    <s v="Jardins"/>
    <x v="145"/>
    <s v="Bradesco"/>
    <x v="1"/>
    <s v="sim"/>
    <s v="2.14.02.04 - Operação / Manutenção"/>
    <d v="2024-08-02T00:00:00"/>
    <s v="CP"/>
    <s v="Pagamento"/>
    <s v="TRANSPORTES E MUDANCAS PEZIOLO LTDA"/>
    <s v="NFSE.003332"/>
    <s v="TRANSPORTES E MUDANCAS PEZIOLO LTDA"/>
    <n v="-600"/>
    <n v="600"/>
    <x v="18"/>
    <m/>
    <m/>
    <m/>
    <s v="2.14.02.04 - Operação / Manutenção"/>
    <s v="Desp Adm - Outras"/>
    <s v="Desp Adm"/>
  </r>
  <r>
    <s v="Jardins"/>
    <x v="145"/>
    <s v="Bradesco"/>
    <x v="1"/>
    <s v="sim"/>
    <s v="2.13.02.01 - Assessoria PMSP"/>
    <d v="2024-08-02T00:00:00"/>
    <s v="CP"/>
    <s v="Pagamento"/>
    <s v="SERGIO LUIZ FERNANDES FILHO"/>
    <s v="NFSE.003049"/>
    <s v="SERGIO LUIZ FERNANDES FILHO"/>
    <n v="-34100"/>
    <n v="34100"/>
    <x v="18"/>
    <m/>
    <m/>
    <m/>
    <s v="2.13.02.01 - Assessoria PMSP"/>
    <s v="Incorporação - Desp Legais, Tributos, Emolumentos"/>
    <s v="Incorporação"/>
  </r>
  <r>
    <s v="Jardins"/>
    <x v="145"/>
    <s v="Bradesco"/>
    <x v="1"/>
    <s v="sim"/>
    <s v="2.09.01.01 - (-) Retenção de IR - Terceiros"/>
    <d v="2024-08-02T00:00:00"/>
    <s v="CP"/>
    <s v="Retenção impostos"/>
    <s v="IR 1708 / SERGIO LUIZ FERNANDES FILHO"/>
    <s v="NFSE.003049"/>
    <s v="SERGIO LUIZ FERNANDES FILHO"/>
    <n v="511.5"/>
    <n v="511.5"/>
    <x v="18"/>
    <m/>
    <m/>
    <m/>
    <s v="2.09.01.01 - (-) Retenção de IR - Terceiros"/>
    <s v="Incorporação - Desp Legais, Tributos, Emolumentos"/>
    <s v="Incorporação"/>
  </r>
  <r>
    <s v="Jardins"/>
    <x v="145"/>
    <s v="Bradesco"/>
    <x v="1"/>
    <s v="sim"/>
    <s v="2.09.01.04 - (-) Retenção de PIS/Cofins/CSLL - Terceiros"/>
    <d v="2024-08-02T00:00:00"/>
    <s v="CP"/>
    <s v="Retenção impostos"/>
    <s v="CSRF / SERGIO LUIZ FERNANDES FILHO"/>
    <s v="NFSE.003049"/>
    <s v="SERGIO LUIZ FERNANDES FILHO"/>
    <n v="1585.65"/>
    <n v="1585.65"/>
    <x v="18"/>
    <m/>
    <m/>
    <m/>
    <s v="2.09.01.04 - (-) Retenção de PIS/Cofins/CSLL - Terceiros"/>
    <s v="Incorporação - Desp Legais, Tributos, Emolumentos"/>
    <s v="Incorporação"/>
  </r>
  <r>
    <s v="Jardins"/>
    <x v="145"/>
    <s v="Bradesco"/>
    <x v="1"/>
    <s v="sim"/>
    <s v="2.19.01.06 - EXTRA DEMOLICAO"/>
    <d v="2024-08-02T00:00:00"/>
    <s v="CP"/>
    <s v="Pagamento"/>
    <s v="FIGUEIREDO E ASSOCIADOS CONSULTORIA"/>
    <s v="NFSE.004431"/>
    <s v="FIGUEIREDO E ASSOCIADOS CONSULTORIA"/>
    <n v="-8000"/>
    <n v="8000"/>
    <x v="18"/>
    <m/>
    <m/>
    <m/>
    <s v="2.19.01.06 - EXTRA DEMOLICAO"/>
    <s v="Terreno - Despesas"/>
    <s v="Terreno"/>
  </r>
  <r>
    <s v="Jardins"/>
    <x v="145"/>
    <s v="Bradesco"/>
    <x v="1"/>
    <s v="sim"/>
    <s v="2.09.01.01 - (-) Retenção de IR - Terceiros"/>
    <d v="2024-08-02T00:00:00"/>
    <s v="CP"/>
    <s v="Retenção impostos"/>
    <s v="IR 1708 / FIGUEIREDO E ASSOCIADOS CONSULTORIA"/>
    <s v="NFSE.004431"/>
    <s v="FIGUEIREDO E ASSOCIADOS CONSULTORIA"/>
    <n v="120"/>
    <n v="120"/>
    <x v="18"/>
    <m/>
    <m/>
    <m/>
    <s v="2.09.01.01 - (-) Retenção de IR - Terceiros"/>
    <s v="Incorporação - Projetos"/>
    <s v="Incorporação"/>
  </r>
  <r>
    <s v="Jardins"/>
    <x v="145"/>
    <s v="Bradesco"/>
    <x v="1"/>
    <s v="sim"/>
    <s v="2.09.01.04 - (-) Retenção de PIS/Cofins/CSLL - Terceiros"/>
    <d v="2024-08-02T00:00:00"/>
    <s v="CP"/>
    <s v="Retenção impostos"/>
    <s v="CSRF / FIGUEIREDO E ASSOCIADOS CONSULTORIA"/>
    <s v="NFSE.004431"/>
    <s v="FIGUEIREDO E ASSOCIADOS CONSULTORIA"/>
    <n v="372"/>
    <n v="372"/>
    <x v="18"/>
    <m/>
    <m/>
    <m/>
    <s v="2.09.01.04 - (-) Retenção de PIS/Cofins/CSLL - Terceiros"/>
    <s v="Incorporação - Projetos"/>
    <s v="Incorporação"/>
  </r>
  <r>
    <s v="Jardins"/>
    <x v="145"/>
    <s v="Bradesco"/>
    <x v="1"/>
    <s v="sim"/>
    <s v="2.14.02.04 - Operação / Manutenção"/>
    <d v="2024-08-02T00:00:00"/>
    <s v="CP"/>
    <s v="Pagamento"/>
    <s v="ABBSOLUTE MARKETING IMOBILIARIO LTDA"/>
    <s v="FAT.000010"/>
    <s v="ABBSOLUTE MARKETING IMOBILIARIO LTDA"/>
    <n v="-8300"/>
    <n v="8300"/>
    <x v="18"/>
    <m/>
    <m/>
    <m/>
    <s v="2.14.02.04 - Operação / Manutenção"/>
    <s v="Marketing - Stand Manutenção"/>
    <s v="Marketing"/>
  </r>
  <r>
    <s v="Jardins"/>
    <x v="145"/>
    <s v="Bradesco"/>
    <x v="1"/>
    <s v="sim"/>
    <s v="2.13.02.08 - Taxas Cartórios"/>
    <d v="2024-08-02T00:00:00"/>
    <s v="CP"/>
    <s v="Pagamento"/>
    <s v="ANGELO MONTALBANO"/>
    <s v="REC.300724"/>
    <s v="ANGELO MONTALBANO"/>
    <n v="-57.56"/>
    <n v="57.56"/>
    <x v="18"/>
    <m/>
    <m/>
    <m/>
    <s v="2.13.02.08 - Taxas Cartórios"/>
    <s v="Incorporação - Projetos"/>
    <s v="Incorporação"/>
  </r>
  <r>
    <s v="Jardins"/>
    <x v="145"/>
    <s v="Bradesco"/>
    <x v="1"/>
    <s v="sim"/>
    <s v="2.14.01.20 - Ajuda corretores"/>
    <d v="2024-08-02T00:00:00"/>
    <s v="CP"/>
    <s v="Pagamento"/>
    <s v="ALEX S CAMPELO M IMOVEIS"/>
    <s v="REC.0208"/>
    <s v="ALEX S CAMPELO M IMOVEIS"/>
    <n v="-2100"/>
    <n v="2100"/>
    <x v="18"/>
    <m/>
    <m/>
    <m/>
    <s v="2.14.01.20 - Ajuda corretores"/>
    <s v="Marketing - Stand Manutenção"/>
    <s v="Marketing"/>
  </r>
  <r>
    <s v="Jardins"/>
    <x v="145"/>
    <s v="Bradesco"/>
    <x v="1"/>
    <s v="sim"/>
    <s v="2.14.02.10 - Decoracao Decorados"/>
    <d v="2024-08-02T00:00:00"/>
    <s v="CP"/>
    <s v="Pagamento"/>
    <s v="LUMINI SOLUCOES EM ILUMINACAO LTDA"/>
    <s v="FAT.159982LG"/>
    <s v="LUMINI SOLUCOES EM ILUMINACAO LTDA"/>
    <n v="-4900"/>
    <n v="4900"/>
    <x v="18"/>
    <m/>
    <m/>
    <m/>
    <s v="2.14.02.10 - Decoracao Decorados"/>
    <s v="Marketing - Stand Manutenção"/>
    <s v="Marketing"/>
  </r>
  <r>
    <s v="Jardins"/>
    <x v="145"/>
    <s v="Bradesco"/>
    <x v="1"/>
    <s v="sim"/>
    <s v="2.14.02.10 - Decoracao Decorados"/>
    <d v="2024-08-02T00:00:00"/>
    <s v="CP"/>
    <s v="Pagamento"/>
    <s v="ICON DESIGN LTDA"/>
    <s v="NF.004329"/>
    <s v="ICON DESIGN LTDA"/>
    <n v="-4884"/>
    <n v="4884"/>
    <x v="18"/>
    <m/>
    <m/>
    <m/>
    <s v="2.14.02.10 - Decoracao Decorados"/>
    <s v="Marketing - Stand Manutenção"/>
    <s v="Marketing"/>
  </r>
  <r>
    <s v="Jardins"/>
    <x v="145"/>
    <s v="Bradesco"/>
    <x v="1"/>
    <s v="sim"/>
    <s v="2.14.02.10 - Decoracao Decorados"/>
    <d v="2024-08-02T00:00:00"/>
    <s v="CP"/>
    <s v="Pagamento"/>
    <s v="ICON DESIGN LTDA"/>
    <s v="NF.004328"/>
    <s v="ICON DESIGN LTDA"/>
    <n v="-25302.35"/>
    <n v="25302.35"/>
    <x v="18"/>
    <m/>
    <m/>
    <m/>
    <s v="2.14.02.10 - Decoracao Decorados"/>
    <s v="Marketing - Stand Manutenção"/>
    <s v="Marketing"/>
  </r>
  <r>
    <s v="Jardins"/>
    <x v="145"/>
    <s v="Bradesco"/>
    <x v="1"/>
    <s v="sim"/>
    <s v="2.14.02.02 - Construção Stand"/>
    <d v="2024-08-02T00:00:00"/>
    <s v="CP"/>
    <s v="Pagamento"/>
    <s v="LONAS IPIRANGA COMERCIAL LTDA"/>
    <s v="NF.006923"/>
    <s v="LONAS IPIRANGA COMERCIAL LTDA"/>
    <n v="-2800"/>
    <n v="2800"/>
    <x v="18"/>
    <m/>
    <m/>
    <m/>
    <s v="2.14.02.02 - Construção Stand"/>
    <s v="Marketing - Stand Manutenção"/>
    <s v="Marketing"/>
  </r>
  <r>
    <s v="Jardins"/>
    <x v="145"/>
    <s v="Bradesco"/>
    <x v="1"/>
    <s v="sim"/>
    <s v="2.02.03.04 - Assessoria e Consultoria Contábil"/>
    <d v="2024-08-02T00:00:00"/>
    <s v="CP"/>
    <s v="Pagamento"/>
    <s v="NOVA CROP - SUPORTE ADMINISTRATIVO LTDA"/>
    <s v="NFSE.007640"/>
    <s v="NOVA CROP - SUPORTE ADMINISTRATIVO LTDA"/>
    <n v="-415.96"/>
    <n v="415.96"/>
    <x v="18"/>
    <m/>
    <m/>
    <m/>
    <s v="2.02.03.04 - Assessoria e Consultoria Contábil"/>
    <s v="Desp Adm - Assessorias"/>
    <s v="Desp Adm"/>
  </r>
  <r>
    <s v="Jardins"/>
    <x v="145"/>
    <s v="Bradesco"/>
    <x v="1"/>
    <s v="sim"/>
    <s v="2.14.02.02 - Construção Stand"/>
    <d v="2024-08-02T00:00:00"/>
    <s v="CP"/>
    <s v="Pagamento"/>
    <s v="ADRIANA FERNANDES COMERCIO DE MATERIAIS ELETRICOS LTDA"/>
    <s v="NF.115470"/>
    <s v="ADRIANA FERNANDES COMERCIO DE MATERIAIS ELETRICOS LTDA"/>
    <n v="-625.5"/>
    <n v="625.5"/>
    <x v="18"/>
    <m/>
    <m/>
    <m/>
    <s v="2.14.02.02 - Construção Stand"/>
    <s v="Marketing - Stand Manutenção"/>
    <s v="Marketing"/>
  </r>
  <r>
    <s v="Jardins"/>
    <x v="145"/>
    <s v="Bradesco"/>
    <x v="1"/>
    <s v="sim"/>
    <s v="2.14.02.10 - Decoracao Decorados"/>
    <d v="2024-08-02T00:00:00"/>
    <s v="CP"/>
    <s v="Pagamento"/>
    <s v="WDN COMERCIO ELETRONICO DE MOVEIS LTDA"/>
    <s v="NF.000001"/>
    <s v="WDN COMERCIO ELETRONICO DE MOVEIS LTDA"/>
    <n v="-3473.2"/>
    <n v="3473.2"/>
    <x v="18"/>
    <m/>
    <m/>
    <m/>
    <s v="2.14.02.10 - Decoracao Decorados"/>
    <s v="Marketing - Stand Manutenção"/>
    <s v="Marketing"/>
  </r>
  <r>
    <s v="Jardins"/>
    <x v="145"/>
    <s v="Bradesco"/>
    <x v="1"/>
    <s v="sim"/>
    <s v="2.14.02.03 - Decoração Stand"/>
    <d v="2024-08-02T00:00:00"/>
    <s v="CP"/>
    <s v="Pagamento"/>
    <s v="M G MARMORES LTDA"/>
    <s v="NFSE.00005"/>
    <s v="M G MARMORES LTDA"/>
    <n v="-16074.5"/>
    <n v="16074.5"/>
    <x v="18"/>
    <m/>
    <m/>
    <m/>
    <s v="2.14.02.03 - Decoração Stand"/>
    <s v="Marketing - Stand Manutenção"/>
    <s v="Marketing"/>
  </r>
  <r>
    <s v="Jardins"/>
    <x v="145"/>
    <s v="Bradesco"/>
    <x v="1"/>
    <s v="sim"/>
    <s v="2.14.02.03 - Decoração Stand"/>
    <d v="2024-08-02T00:00:00"/>
    <s v="CP"/>
    <s v="Pagamento"/>
    <s v="ROBSON LIRA MARTINS"/>
    <s v="NFSE.020824"/>
    <s v="ROBSON LIRA MARTINS"/>
    <n v="-33150"/>
    <n v="33150"/>
    <x v="18"/>
    <m/>
    <m/>
    <m/>
    <s v="2.14.02.03 - Decoração Stand"/>
    <s v="Marketing - Stand Manutenção"/>
    <s v="Marketing"/>
  </r>
  <r>
    <s v="Jardins"/>
    <x v="145"/>
    <s v="Bradesco"/>
    <x v="1"/>
    <s v="sim"/>
    <s v="Sem Classificação"/>
    <d v="2024-08-02T00:00:00"/>
    <s v="CX"/>
    <s v="Resgate de aplicação"/>
    <s v="RESG/VENCTO CDB"/>
    <s v="RESG.N101C7"/>
    <s v="RESG/VENCTO CDB"/>
    <n v="858000"/>
    <n v="858000"/>
    <x v="18"/>
    <m/>
    <m/>
    <m/>
    <s v="Sem Classificação"/>
    <s v="Aplicação / Resgate"/>
    <s v="Aplicação / Resgate"/>
  </r>
  <r>
    <s v="Jardins"/>
    <x v="145"/>
    <s v="Bradesco"/>
    <x v="1"/>
    <s v="sim"/>
    <s v="2.20.01.07 - Tarifas Bancarias"/>
    <d v="2024-08-02T00:00:00"/>
    <s v="CX"/>
    <s v="Pag. tarifa conta"/>
    <s v="TAR CC REAL TIME PAGFOR"/>
    <s v="TAR.N101EF"/>
    <s v="TAR CC REAL TIME PAGFOR"/>
    <n v="-1.95"/>
    <n v="1.95"/>
    <x v="18"/>
    <m/>
    <m/>
    <m/>
    <s v="2.20.01.07 - Tarifas Bancarias"/>
    <s v="Tarifas / Taxas"/>
    <s v="Desp Financeiras"/>
  </r>
  <r>
    <s v="Jardins"/>
    <x v="145"/>
    <s v="Bradesco"/>
    <x v="1"/>
    <s v="sim"/>
    <s v="2.20.01.07 - Tarifas Bancarias"/>
    <d v="2024-08-02T00:00:00"/>
    <s v="CX"/>
    <s v="Pagamento"/>
    <s v="TAR SERV TED STR PAGFOR"/>
    <s v="TAR.N10203"/>
    <s v="TAR SERV TED STR PAGFOR"/>
    <n v="-128.15"/>
    <n v="128.15"/>
    <x v="18"/>
    <m/>
    <m/>
    <m/>
    <s v="2.20.01.07 - Tarifas Bancarias"/>
    <s v="Tarifas / Taxas"/>
    <s v="Desp Financeiras"/>
  </r>
  <r>
    <s v="Jardins"/>
    <x v="145"/>
    <s v="Bradesco"/>
    <x v="1"/>
    <s v="sim"/>
    <s v="2.16.01.03 - Despesas Diversas"/>
    <d v="2024-08-02T00:00:00"/>
    <s v="CP"/>
    <s v="Pagamento"/>
    <s v="Secretaria de Fazenda Federal"/>
    <s v="DARF.2170"/>
    <s v="Secretaria de Fazenda Federal"/>
    <n v="-250"/>
    <n v="250"/>
    <x v="18"/>
    <m/>
    <m/>
    <m/>
    <s v="2.16.01.03 - Despesas Diversas"/>
    <s v="Tarifas / Taxas"/>
    <s v="Desp Financeiras"/>
  </r>
  <r>
    <s v="Jardins"/>
    <x v="145"/>
    <s v="Bradesco"/>
    <x v="1"/>
    <s v="sim"/>
    <s v="Sem Classificação"/>
    <d v="2024-08-02T00:00:00"/>
    <s v="CX"/>
    <s v="Aplicação"/>
    <s v="APLIC.AUTOM.INVESTFACIL*"/>
    <s v="APL.N102C1"/>
    <s v="APLIC.AUTOM.INVESTFACIL*"/>
    <n v="-687889.98"/>
    <n v="687889.98"/>
    <x v="18"/>
    <m/>
    <m/>
    <m/>
    <s v="Sem Classificação"/>
    <s v="Aplicação / Resgate"/>
    <s v="Aplicação / Resgate"/>
  </r>
  <r>
    <s v="Jardins"/>
    <x v="146"/>
    <s v="Bradesco"/>
    <x v="1"/>
    <s v="sim"/>
    <s v="2.14.01.03 - Agência/Coordenação Offline"/>
    <d v="2024-08-05T00:00:00"/>
    <s v="CP"/>
    <s v="Pagamento"/>
    <s v="PLANET APP DESENVOLVIMENTO E SERVICOS S/S LTDA."/>
    <s v="NFSE.000210"/>
    <s v="PLANET APP DESENVOLVIMENTO E SERVICOS S/S LTDA."/>
    <n v="-10000"/>
    <n v="10000"/>
    <x v="18"/>
    <m/>
    <m/>
    <m/>
    <s v="2.14.01.03 - Agência/Coordenação Offline"/>
    <s v="Marketing - Promoção e Propaganda"/>
    <s v="Marketing"/>
  </r>
  <r>
    <s v="Jardins"/>
    <x v="146"/>
    <s v="Bradesco"/>
    <x v="1"/>
    <s v="sim"/>
    <s v="2.18.01.02 - Gastos Jurídicos Diversos"/>
    <d v="2024-08-05T00:00:00"/>
    <s v="CP"/>
    <s v="Pagamento"/>
    <s v="M.C SILVA SOCIEDADE INDIVIDUAL DE ADVOCACIA."/>
    <s v="NFSE.000470"/>
    <s v="M.C SILVA SOCIEDADE INDIVIDUAL DE ADVOCACIA."/>
    <n v="-20000"/>
    <n v="20000"/>
    <x v="18"/>
    <m/>
    <m/>
    <m/>
    <s v="2.18.01.02 - Gastos Jurídicos Diversos"/>
    <s v="Desp Adm - Assessorias"/>
    <s v="Desp Adm"/>
  </r>
  <r>
    <s v="Jardins"/>
    <x v="146"/>
    <s v="Bradesco"/>
    <x v="1"/>
    <s v="sim"/>
    <s v="2.14.02.02 - Construção Stand"/>
    <d v="2024-08-05T00:00:00"/>
    <s v="CP"/>
    <s v="Pagamento"/>
    <s v="MINERADORA PEDRIX LTDA"/>
    <s v="NF.1010783"/>
    <s v="MINERADORA PEDRIX LTDA"/>
    <n v="-1649.38"/>
    <n v="1649.38"/>
    <x v="18"/>
    <m/>
    <m/>
    <m/>
    <s v="2.14.02.02 - Construção Stand"/>
    <s v="Marketing - Stand Manutenção"/>
    <s v="Marketing"/>
  </r>
  <r>
    <s v="Jardins"/>
    <x v="146"/>
    <s v="Bradesco"/>
    <x v="1"/>
    <s v="sim"/>
    <s v="2.14.02.02 - Construção Stand"/>
    <d v="2024-08-05T00:00:00"/>
    <s v="CP"/>
    <s v="Pagamento"/>
    <s v="MINERADORA PEDRIX LTDA"/>
    <s v="NF.1010792"/>
    <s v="MINERADORA PEDRIX LTDA"/>
    <n v="-1654.46"/>
    <n v="1654.46"/>
    <x v="18"/>
    <m/>
    <m/>
    <m/>
    <s v="2.14.02.02 - Construção Stand"/>
    <s v="Marketing - Stand Manutenção"/>
    <s v="Marketing"/>
  </r>
  <r>
    <s v="Jardins"/>
    <x v="146"/>
    <s v="Bradesco"/>
    <x v="1"/>
    <s v="sim"/>
    <s v="1.03.01.01 - Receita de Aplicações Financeiras"/>
    <d v="2024-08-05T00:00:00"/>
    <s v="CX"/>
    <s v="Rendimento de aplicação"/>
    <s v="RENTAB.INVEST FACILCRED*"/>
    <s v="REAP.N1055C"/>
    <s v="RENTAB.INVEST FACILCRED*"/>
    <n v="1.37"/>
    <n v="1.37"/>
    <x v="18"/>
    <m/>
    <m/>
    <m/>
    <s v="1.03.01.01 - Receita de Aplicações Financeiras"/>
    <s v="Rendimento Aplicações"/>
    <s v="Outras Receitas"/>
  </r>
  <r>
    <s v="Jardins"/>
    <x v="146"/>
    <s v="Bradesco"/>
    <x v="1"/>
    <s v="sim"/>
    <s v="1.03.01.01 - Receita de Aplicações Financeiras"/>
    <d v="2024-08-05T00:00:00"/>
    <s v="CX"/>
    <s v="Rendimento de aplicação"/>
    <s v="RENTAB.INVEST FACILCRED*"/>
    <s v="REAP.N10570"/>
    <s v="RENTAB.INVEST FACILCRED*"/>
    <n v="0.04"/>
    <n v="0.04"/>
    <x v="18"/>
    <m/>
    <m/>
    <m/>
    <s v="1.03.01.01 - Receita de Aplicações Financeiras"/>
    <s v="Rendimento Aplicações"/>
    <s v="Outras Receitas"/>
  </r>
  <r>
    <s v="Jardins"/>
    <x v="146"/>
    <s v="Bradesco"/>
    <x v="1"/>
    <s v="sim"/>
    <s v="Sem Classificação"/>
    <d v="2024-08-05T00:00:00"/>
    <s v="CX"/>
    <s v="Resgate de aplicação"/>
    <s v="RESGATE INVEST FACIL"/>
    <s v="RESG.N10548"/>
    <s v="RESGATE INVEST FACIL"/>
    <n v="26334.78"/>
    <n v="26334.78"/>
    <x v="18"/>
    <m/>
    <m/>
    <m/>
    <s v="Sem Classificação"/>
    <s v="Aplicação / Resgate"/>
    <s v="Aplicação / Resgate"/>
  </r>
  <r>
    <s v="Jardins"/>
    <x v="146"/>
    <s v="Bradesco"/>
    <x v="1"/>
    <s v="sim"/>
    <s v="Sem Classificação"/>
    <d v="2024-08-05T00:00:00"/>
    <s v="CX"/>
    <s v="Resgate de aplicação"/>
    <s v="RESGATE INVEST FACIL"/>
    <s v="RESG.N10534"/>
    <s v="RESGATE INVEST FACIL"/>
    <n v="6981.25"/>
    <n v="6981.25"/>
    <x v="18"/>
    <m/>
    <m/>
    <m/>
    <s v="Sem Classificação"/>
    <s v="Aplicação / Resgate"/>
    <s v="Aplicação / Resgate"/>
  </r>
  <r>
    <s v="Jardins"/>
    <x v="146"/>
    <s v="Bradesco"/>
    <x v="1"/>
    <s v="sim"/>
    <s v="2.20.01.07 - Tarifas Bancarias"/>
    <d v="2024-08-05T00:00:00"/>
    <s v="CX"/>
    <s v="Pagamento"/>
    <s v="TAR CC REAL TIME PAGFOR"/>
    <s v="TAR.N1030C"/>
    <s v="TAR CC REAL TIME PAGFOR"/>
    <n v="-1.95"/>
    <n v="1.95"/>
    <x v="18"/>
    <m/>
    <m/>
    <m/>
    <s v="2.20.01.07 - Tarifas Bancarias"/>
    <s v="Tarifas / Taxas"/>
    <s v="Desp Financeiras"/>
  </r>
  <r>
    <s v="Jardins"/>
    <x v="146"/>
    <s v="Bradesco"/>
    <x v="1"/>
    <s v="sim"/>
    <s v="2.20.01.07 - Tarifas Bancarias"/>
    <d v="2024-08-05T00:00:00"/>
    <s v="CX"/>
    <s v="Pagamento"/>
    <s v="TAR SERV TED STR PAGFOR"/>
    <s v="TAR.N10320"/>
    <s v="TAR SERV TED STR PAGFOR"/>
    <n v="-11.65"/>
    <n v="11.65"/>
    <x v="18"/>
    <m/>
    <m/>
    <m/>
    <s v="2.20.01.07 - Tarifas Bancarias"/>
    <s v="Tarifas / Taxas"/>
    <s v="Desp Financeiras"/>
  </r>
  <r>
    <s v="Jardins"/>
    <x v="147"/>
    <s v="Bradesco"/>
    <x v="1"/>
    <s v="sim"/>
    <s v="2.14.01.20 - Ajuda corretores"/>
    <d v="2024-08-06T00:00:00"/>
    <s v="CP"/>
    <s v="Pagamento"/>
    <s v="ALEX S CAMPELO M IMOVEIS"/>
    <s v="REC.0608"/>
    <s v="ALEX S CAMPELO M IMOVEIS"/>
    <n v="-1400"/>
    <n v="1400"/>
    <x v="18"/>
    <m/>
    <m/>
    <m/>
    <s v="2.14.01.20 - Ajuda corretores"/>
    <s v="Marketing - Stand Manutenção"/>
    <s v="Marketing"/>
  </r>
  <r>
    <s v="Jardins"/>
    <x v="147"/>
    <s v="Bradesco"/>
    <x v="1"/>
    <s v="sim"/>
    <s v="2.14.01.06 - Pontos de Captação"/>
    <d v="2024-08-06T00:00:00"/>
    <s v="CP"/>
    <s v="Pagamento"/>
    <s v="SUPERMERCADO ESTADOS UNIDOS LTDA"/>
    <s v="REC.050824"/>
    <s v="SUPERMERCADO ESTADOS UNIDOS LTDA"/>
    <n v="-5300"/>
    <n v="5300"/>
    <x v="18"/>
    <m/>
    <m/>
    <m/>
    <s v="2.14.01.06 - Pontos de Captação"/>
    <s v="Desp Adm - Outras"/>
    <s v="Desp Adm"/>
  </r>
  <r>
    <s v="Jardins"/>
    <x v="147"/>
    <s v="Bradesco"/>
    <x v="1"/>
    <s v="sim"/>
    <s v="2.14.02.04 - Operação / Manutenção"/>
    <d v="2024-08-06T00:00:00"/>
    <s v="CP"/>
    <s v="Pagamento"/>
    <s v="THE GUARDIAN SERVIÇOS PATRIMONIAL LTDA"/>
    <s v="NFSE.000025"/>
    <s v="THE GUARDIAN SERVIÇOS PATRIMONIAL LTDA"/>
    <n v="-7000"/>
    <n v="7000"/>
    <x v="18"/>
    <m/>
    <m/>
    <m/>
    <s v="2.14.02.04 - Operação / Manutenção"/>
    <s v="Marketing - Stand Manutenção"/>
    <s v="Marketing"/>
  </r>
  <r>
    <s v="Jardins"/>
    <x v="147"/>
    <s v="Bradesco"/>
    <x v="1"/>
    <s v="sim"/>
    <s v="Sem Classificação"/>
    <d v="2024-08-06T00:00:00"/>
    <s v="CX"/>
    <s v="Resgate de aplicação"/>
    <s v="RESGATE INVEST FACIL"/>
    <s v="RESG.N105E8"/>
    <s v="RESGATE INVEST FACIL"/>
    <n v="13741.24"/>
    <n v="13741.24"/>
    <x v="18"/>
    <m/>
    <m/>
    <m/>
    <s v="Sem Classificação"/>
    <s v="Aplicação / Resgate"/>
    <s v="Aplicação / Resgate"/>
  </r>
  <r>
    <s v="Jardins"/>
    <x v="147"/>
    <s v="Bradesco"/>
    <x v="1"/>
    <s v="sim"/>
    <s v="1.03.01.01 - Receita de Aplicações Financeiras"/>
    <d v="2024-08-06T00:00:00"/>
    <s v="CX"/>
    <s v="Rendimento de aplicação"/>
    <s v="RENTAB.INVEST FACILCRED*"/>
    <s v="REAP.N105FC"/>
    <s v="RENTAB.INVEST FACILCRED*"/>
    <n v="0.06"/>
    <n v="0.06"/>
    <x v="18"/>
    <m/>
    <m/>
    <m/>
    <s v="1.03.01.01 - Receita de Aplicações Financeiras"/>
    <s v="Rendimento Aplicações"/>
    <s v="Outras Receitas"/>
  </r>
  <r>
    <s v="Jardins"/>
    <x v="147"/>
    <s v="Bradesco"/>
    <x v="1"/>
    <s v="sim"/>
    <s v="2.20.01.07 - Tarifas Bancarias"/>
    <d v="2024-08-06T00:00:00"/>
    <s v="CX"/>
    <s v="Pag. tarifa conta"/>
    <s v="TAR SERV TED STR PAGFOR"/>
    <s v="TAR.N10610"/>
    <s v="TAR SERV TED STR PAGFOR"/>
    <n v="-23.3"/>
    <n v="23.3"/>
    <x v="18"/>
    <m/>
    <m/>
    <m/>
    <s v="2.20.01.07 - Tarifas Bancarias"/>
    <s v="Tarifas / Taxas"/>
    <s v="Desp Financeiras"/>
  </r>
  <r>
    <s v="Jardins"/>
    <x v="147"/>
    <s v="Bradesco"/>
    <x v="1"/>
    <s v="sim"/>
    <s v="2.20.01.07 - Tarifas Bancarias"/>
    <d v="2024-08-06T00:00:00"/>
    <s v="CX"/>
    <s v="Pag. tarifa conta"/>
    <s v="TARIFA BANCARIA TRANSF PGTO PIX"/>
    <s v="TAR.N10624"/>
    <s v="TARIFA BANCARIA TRANSF PGTO PIX"/>
    <n v="-9"/>
    <n v="9"/>
    <x v="18"/>
    <m/>
    <m/>
    <m/>
    <s v="2.20.01.07 - Tarifas Bancarias"/>
    <s v="Tarifas / Taxas"/>
    <s v="Desp Financeiras"/>
  </r>
  <r>
    <s v="Jardins"/>
    <x v="147"/>
    <s v="Bradesco"/>
    <x v="1"/>
    <s v="sim"/>
    <s v="2.20.01.07 - Tarifas Bancarias"/>
    <d v="2024-08-06T00:00:00"/>
    <s v="CX"/>
    <s v="Pag. tarifa conta"/>
    <s v="TARIFA BANCARIA TRANSF PGTO PIX"/>
    <s v="TAR.N1063A"/>
    <s v="TARIFA BANCARIA TRANSF PGTO PIX"/>
    <n v="-9"/>
    <n v="9"/>
    <x v="18"/>
    <m/>
    <m/>
    <m/>
    <s v="2.20.01.07 - Tarifas Bancarias"/>
    <s v="Tarifas / Taxas"/>
    <s v="Desp Financeiras"/>
  </r>
  <r>
    <s v="Jardins"/>
    <x v="148"/>
    <s v="Bradesco"/>
    <x v="1"/>
    <s v="sim"/>
    <s v="2.14.02.02 - Construção Stand"/>
    <d v="2024-08-07T00:00:00"/>
    <s v="CP"/>
    <s v="Pagamento"/>
    <s v="DNA SAMPAIO, COMERCIO E LIMPEZA POS OBRA EIRELI"/>
    <s v="NF.007941"/>
    <s v="DNA SAMPAIO, COMERCIO E LIMPEZA POS OBRA EIRELI"/>
    <n v="-20000"/>
    <n v="20000"/>
    <x v="18"/>
    <m/>
    <m/>
    <m/>
    <s v="2.14.02.02 - Construção Stand"/>
    <s v="Marketing - Stand Manutenção"/>
    <s v="Marketing"/>
  </r>
  <r>
    <s v="Jardins"/>
    <x v="148"/>
    <s v="Bradesco"/>
    <x v="1"/>
    <s v="sim"/>
    <s v="2.14.01.08 - Produção de material Gráfico e Digital"/>
    <d v="2024-08-07T00:00:00"/>
    <s v="CP"/>
    <s v="Pagamento"/>
    <s v="FLY PRINT GRAFICA EDITORA EIRELI"/>
    <s v="NFSE.6273"/>
    <s v="FLY PRINT GRAFICA EDITORA EIRELI"/>
    <n v="-4420"/>
    <n v="4420"/>
    <x v="18"/>
    <m/>
    <m/>
    <m/>
    <s v="2.14.01.08 - Produção de material Gráfico e Digital"/>
    <s v="Marketing - Promoção e Propaganda"/>
    <s v="Marketing"/>
  </r>
  <r>
    <s v="Jardins"/>
    <x v="148"/>
    <s v="Bradesco"/>
    <x v="1"/>
    <s v="sim"/>
    <s v="2.14.01.05 - Meeting"/>
    <d v="2024-08-07T00:00:00"/>
    <s v="CP"/>
    <s v="Pagamento"/>
    <s v="SANTOS AUGUSTA DESENVOLVIMENTO CULTURAL E EVENTOS LTDA"/>
    <s v="FAT.68 sub"/>
    <s v="SANTOS AUGUSTA DESENVOLVIMENTO CULTURAL E EVENTOS LTDA"/>
    <n v="-16620"/>
    <n v="16620"/>
    <x v="18"/>
    <m/>
    <m/>
    <m/>
    <s v="2.14.01.05 - Meeting"/>
    <s v="Marketing - Stand Manutenção"/>
    <s v="Marketing"/>
  </r>
  <r>
    <s v="Jardins"/>
    <x v="148"/>
    <s v="Bradesco"/>
    <x v="1"/>
    <s v="sim"/>
    <s v="2.14.01.12 - Produção de Fotos"/>
    <d v="2024-08-07T00:00:00"/>
    <s v="CP"/>
    <s v="Pagamento"/>
    <s v="PITANGUI MOLDURAS E DECORACOES LTDA."/>
    <s v="FAT.727585"/>
    <s v="PITANGUI MOLDURAS E DECORACOES LTDA."/>
    <n v="-23500"/>
    <n v="23500"/>
    <x v="18"/>
    <m/>
    <m/>
    <m/>
    <s v="2.14.01.12 - Produção de Fotos"/>
    <s v="Marketing - Promoção e Propaganda"/>
    <s v="Marketing"/>
  </r>
  <r>
    <s v="Jardins"/>
    <x v="148"/>
    <s v="Bradesco"/>
    <x v="1"/>
    <s v="sim"/>
    <s v="Sem Classificação"/>
    <d v="2024-08-07T00:00:00"/>
    <s v="CX"/>
    <s v="Resgate de aplicação"/>
    <s v="RESGATE INVEST FACIL"/>
    <s v="RESG.N1067A"/>
    <s v="RESGATE INVEST FACIL"/>
    <n v="65653.89"/>
    <n v="65653.89"/>
    <x v="18"/>
    <m/>
    <m/>
    <m/>
    <s v="Sem Classificação"/>
    <s v="Aplicação / Resgate"/>
    <s v="Aplicação / Resgate"/>
  </r>
  <r>
    <s v="Jardins"/>
    <x v="148"/>
    <s v="Bradesco"/>
    <x v="1"/>
    <s v="sim"/>
    <s v="1.03.01.01 - Receita de Aplicações Financeiras"/>
    <d v="2024-08-07T00:00:00"/>
    <s v="CX"/>
    <s v="Rendimento de aplicação"/>
    <s v="RENTAB.INVEST FACILCRED*"/>
    <s v="REAP.N1068E"/>
    <s v="RENTAB.INVEST FACILCRED*"/>
    <n v="0.51"/>
    <n v="0.51"/>
    <x v="18"/>
    <m/>
    <m/>
    <m/>
    <s v="1.03.01.01 - Receita de Aplicações Financeiras"/>
    <s v="Rendimento Aplicações"/>
    <s v="Outras Receitas"/>
  </r>
  <r>
    <s v="Jardins"/>
    <x v="148"/>
    <s v="Bradesco"/>
    <x v="1"/>
    <s v="sim"/>
    <s v="2.20.01.07 - Tarifas Bancarias"/>
    <d v="2024-08-07T00:00:00"/>
    <s v="CX"/>
    <s v="Pag. tarifa conta"/>
    <s v="TAR SERV TED STR PAGFOR"/>
    <s v="TAR.N106B8"/>
    <s v="TAR SERV TED STR PAGFOR"/>
    <n v="-11.65"/>
    <n v="11.65"/>
    <x v="18"/>
    <m/>
    <m/>
    <m/>
    <s v="2.20.01.07 - Tarifas Bancarias"/>
    <s v="Tarifas / Taxas"/>
    <s v="Desp Financeiras"/>
  </r>
  <r>
    <s v="Jardins"/>
    <x v="148"/>
    <s v="Bradesco"/>
    <x v="1"/>
    <s v="sim"/>
    <s v="Sem Classificação"/>
    <d v="2024-08-07T00:00:00"/>
    <s v="CP"/>
    <s v="Pagamento"/>
    <s v="PREFEITURA DA CIDADE DE SÃO PAULO - DAMSP"/>
    <s v="DAM.CONSOLACAO 2847 A 21"/>
    <s v="PREFEITURA DA CIDADE DE SÃO PAULO - DAMSP"/>
    <n v="-377.94"/>
    <n v="377.94"/>
    <x v="18"/>
    <m/>
    <m/>
    <m/>
    <s v="Sem Classificação"/>
    <s v="Débito a identificar"/>
    <s v="Débito a identificar"/>
  </r>
  <r>
    <s v="Jardins"/>
    <x v="148"/>
    <s v="Bradesco"/>
    <x v="1"/>
    <s v="sim"/>
    <s v="2.16.01.03 - Despesas Diversas"/>
    <d v="2024-08-07T00:00:00"/>
    <s v="CP"/>
    <s v="Pagamento"/>
    <s v="AIG SEGUROS BRASIL S.A."/>
    <s v="FAT.13972014"/>
    <s v="AIG SEGUROS BRASIL S.A."/>
    <n v="-724.81"/>
    <n v="724.81"/>
    <x v="18"/>
    <m/>
    <m/>
    <m/>
    <s v="2.16.01.03 - Despesas Diversas"/>
    <s v="Desp Adm - Outras"/>
    <s v="Desp Adm"/>
  </r>
  <r>
    <s v="Jardins"/>
    <x v="149"/>
    <s v="Bradesco"/>
    <x v="1"/>
    <s v="sim"/>
    <s v="2.14.01.05 - Meeting"/>
    <d v="2024-08-08T00:00:00"/>
    <s v="CP"/>
    <s v="Pagamento"/>
    <s v="MAXI AUDIO LOCACAO DE EQUIPAMENTOS LTDA"/>
    <s v="FAT.008959"/>
    <s v="MAXI AUDIO LOCACAO DE EQUIPAMENTOS LTDA"/>
    <n v="-9800"/>
    <n v="9800"/>
    <x v="18"/>
    <m/>
    <m/>
    <m/>
    <s v="2.14.01.05 - Meeting"/>
    <s v="Marketing - Stand Manutenção"/>
    <s v="Marketing"/>
  </r>
  <r>
    <s v="Jardins"/>
    <x v="149"/>
    <s v="Bradesco"/>
    <x v="1"/>
    <s v="sim"/>
    <s v="2.14.01.05 - Meeting"/>
    <d v="2024-08-08T00:00:00"/>
    <s v="CP"/>
    <s v="Pagamento"/>
    <s v="REDE PARX PARKING EIRELI"/>
    <s v="NFSE.007356"/>
    <s v="REDE PARX PARKING EIRELI"/>
    <n v="-4500"/>
    <n v="4500"/>
    <x v="18"/>
    <m/>
    <m/>
    <m/>
    <s v="2.14.01.05 - Meeting"/>
    <s v="Marketing - Stand Manutenção"/>
    <s v="Marketing"/>
  </r>
  <r>
    <s v="Jardins"/>
    <x v="149"/>
    <s v="Bradesco"/>
    <x v="1"/>
    <s v="sim"/>
    <s v="2.14.01.02 - Maquete de Vendas"/>
    <d v="2024-08-08T00:00:00"/>
    <s v="CP"/>
    <s v="Pagamento"/>
    <s v="FD SERVICOS E MAQUETES EIRELI"/>
    <s v="NFSE.001753"/>
    <s v="FD SERVICOS E MAQUETES EIRELI"/>
    <n v="-69650"/>
    <n v="69650"/>
    <x v="18"/>
    <m/>
    <m/>
    <m/>
    <s v="2.14.01.02 - Maquete de Vendas"/>
    <s v="Incorporação - Projetos"/>
    <s v="Incorporação"/>
  </r>
  <r>
    <s v="Jardins"/>
    <x v="149"/>
    <s v="Bradesco"/>
    <x v="1"/>
    <s v="sim"/>
    <s v="2.09.01.01 - (-) Retenção de IR - Terceiros"/>
    <d v="2024-08-08T00:00:00"/>
    <s v="CP"/>
    <s v="Retenção impostos"/>
    <s v="IR 1708 / FD SERVICOS E MAQUETES EIRELI"/>
    <s v="NFSE.001753"/>
    <s v="FD SERVICOS E MAQUETES EIRELI"/>
    <n v="1044.75"/>
    <n v="1044.75"/>
    <x v="18"/>
    <m/>
    <m/>
    <m/>
    <s v="2.09.01.01 - (-) Retenção de IR - Terceiros"/>
    <s v="Incorporação - Desp Legais, Tributos, Emolumentos"/>
    <s v="Incorporação"/>
  </r>
  <r>
    <s v="Jardins"/>
    <x v="149"/>
    <s v="Bradesco"/>
    <x v="1"/>
    <s v="sim"/>
    <s v="2.09.01.04 - (-) Retenção de PIS/Cofins/CSLL - Terceiros"/>
    <d v="2024-08-08T00:00:00"/>
    <s v="CP"/>
    <s v="Retenção impostos"/>
    <s v="CSRF / FD SERVICOS E MAQUETES EIRELI"/>
    <s v="NFSE.001753"/>
    <s v="FD SERVICOS E MAQUETES EIRELI"/>
    <n v="3238.72"/>
    <n v="3238.72"/>
    <x v="18"/>
    <m/>
    <m/>
    <m/>
    <s v="2.09.01.04 - (-) Retenção de PIS/Cofins/CSLL - Terceiros"/>
    <s v="Incorporação - Desp Legais, Tributos, Emolumentos"/>
    <s v="Incorporação"/>
  </r>
  <r>
    <s v="Jardins"/>
    <x v="149"/>
    <s v="Bradesco"/>
    <x v="1"/>
    <s v="sim"/>
    <s v="Sem Classificação"/>
    <d v="2024-08-08T00:00:00"/>
    <s v="CX"/>
    <s v="Resgate de aplicação"/>
    <s v="RESGATE INVEST FACIL"/>
    <s v="RESG.N10720"/>
    <s v="RESGATE INVEST FACIL"/>
    <n v="79688.86"/>
    <n v="79688.86"/>
    <x v="18"/>
    <m/>
    <m/>
    <m/>
    <s v="Sem Classificação"/>
    <s v="Aplicação / Resgate"/>
    <s v="Aplicação / Resgate"/>
  </r>
  <r>
    <s v="Jardins"/>
    <x v="149"/>
    <s v="Bradesco"/>
    <x v="1"/>
    <s v="sim"/>
    <s v="1.03.01.01 - Receita de Aplicações Financeiras"/>
    <d v="2024-08-08T00:00:00"/>
    <s v="CX"/>
    <s v="Rendimento de aplicação"/>
    <s v="RENTAB.INVEST FACILCRED*"/>
    <s v="REAP.N10734"/>
    <s v="RENTAB.INVEST FACILCRED*"/>
    <n v="0.97"/>
    <n v="0.97"/>
    <x v="18"/>
    <m/>
    <m/>
    <m/>
    <s v="1.03.01.01 - Receita de Aplicações Financeiras"/>
    <s v="Rendimento Aplicações"/>
    <s v="Outras Receitas"/>
  </r>
  <r>
    <s v="Jardins"/>
    <x v="149"/>
    <s v="Bradesco"/>
    <x v="1"/>
    <s v="sim"/>
    <s v="2.20.01.07 - Tarifas Bancarias"/>
    <d v="2024-08-08T00:00:00"/>
    <s v="CX"/>
    <s v="Pag. tarifa conta"/>
    <s v="TAR SERV TED STR PAGFOR"/>
    <s v="TAR.N10748"/>
    <s v="TAR SERV TED STR PAGFOR"/>
    <n v="-23.3"/>
    <n v="23.3"/>
    <x v="18"/>
    <m/>
    <m/>
    <m/>
    <s v="2.20.01.07 - Tarifas Bancarias"/>
    <s v="Tarifas / Taxas"/>
    <s v="Desp Financeiras"/>
  </r>
  <r>
    <s v="Jardins"/>
    <x v="150"/>
    <s v="Bradesco"/>
    <x v="1"/>
    <s v="sim"/>
    <s v="2.14.01.01 - Imagens de Vends"/>
    <d v="2024-08-09T00:00:00"/>
    <s v="CP"/>
    <s v="Pagamento"/>
    <s v="NEORAMA FILMES LTDA."/>
    <s v="NFSE.000121"/>
    <s v="NEORAMA FILMES LTDA."/>
    <n v="-11550"/>
    <n v="11550"/>
    <x v="18"/>
    <m/>
    <m/>
    <m/>
    <s v="2.14.01.01 - Imagens de Vends"/>
    <s v="Marketing - Promoção e Propaganda"/>
    <s v="Marketing"/>
  </r>
  <r>
    <s v="Jardins"/>
    <x v="150"/>
    <s v="Bradesco"/>
    <x v="1"/>
    <s v="sim"/>
    <s v="2.14.01.01 - Imagens de Vends"/>
    <d v="2024-08-09T00:00:00"/>
    <s v="CP"/>
    <s v="Pagamento"/>
    <s v="NEORAMA FILMES LTDA."/>
    <s v="NFSE.000112"/>
    <s v="NEORAMA FILMES LTDA."/>
    <n v="-5000"/>
    <n v="5000"/>
    <x v="18"/>
    <m/>
    <m/>
    <m/>
    <s v="2.14.01.01 - Imagens de Vends"/>
    <s v="Marketing - Promoção e Propaganda"/>
    <s v="Marketing"/>
  </r>
  <r>
    <s v="Jardins"/>
    <x v="150"/>
    <s v="Bradesco"/>
    <x v="1"/>
    <s v="sim"/>
    <s v="2.14.01.14 - Aparelhos, Computadores e impressoras"/>
    <d v="2024-08-09T00:00:00"/>
    <s v="CP"/>
    <s v="Pagamento"/>
    <s v="DESK TI SOLUCOES EM TECNOLOGIA LTDA"/>
    <s v="NFSE.000215"/>
    <s v="DESK TI SOLUCOES EM TECNOLOGIA LTDA"/>
    <n v="-350"/>
    <n v="350"/>
    <x v="18"/>
    <m/>
    <m/>
    <m/>
    <s v="2.14.01.14 - Aparelhos, Computadores e impressoras"/>
    <s v="Desp Adm - Outras"/>
    <s v="Desp Adm"/>
  </r>
  <r>
    <s v="Jardins"/>
    <x v="150"/>
    <s v="Bradesco"/>
    <x v="1"/>
    <s v="sim"/>
    <s v="2.14.02.04 - Operação / Manutenção"/>
    <d v="2024-08-09T00:00:00"/>
    <s v="CP"/>
    <s v="Pagamento"/>
    <s v="IMIGRANTES MERCANTIL EIRELI"/>
    <s v="FAT.008212"/>
    <s v="IMIGRANTES MERCANTIL EIRELI"/>
    <n v="-520.98"/>
    <n v="520.98"/>
    <x v="18"/>
    <m/>
    <m/>
    <m/>
    <s v="2.14.02.04 - Operação / Manutenção"/>
    <s v="Desp Adm - Outras"/>
    <s v="Desp Adm"/>
  </r>
  <r>
    <s v="Jardins"/>
    <x v="150"/>
    <s v="Bradesco"/>
    <x v="1"/>
    <s v="sim"/>
    <s v="2.14.02.04 - Operação / Manutenção"/>
    <d v="2024-08-09T00:00:00"/>
    <s v="CP"/>
    <s v="Pagamento"/>
    <s v="KALUNGA COMERCIO E INDUSTRIA GRAFICA LTDA."/>
    <s v="FAT.13767327"/>
    <s v="KALUNGA COMERCIO E INDUSTRIA GRAFICA LTDA."/>
    <n v="-1465.3"/>
    <n v="1465.3"/>
    <x v="18"/>
    <m/>
    <m/>
    <m/>
    <s v="2.14.02.04 - Operação / Manutenção"/>
    <s v="Desp Adm - Outras"/>
    <s v="Desp Adm"/>
  </r>
  <r>
    <s v="Jardins"/>
    <x v="150"/>
    <s v="Bradesco"/>
    <x v="1"/>
    <s v="sim"/>
    <s v="2.14.01.05 - Meeting"/>
    <d v="2024-08-09T00:00:00"/>
    <s v="CP"/>
    <s v="Pagamento"/>
    <s v="NATHALIA MARTINS ASSESSORIA LTDA"/>
    <s v="REC.meeting"/>
    <s v="NATHALIA MARTINS ASSESSORIA LTDA"/>
    <n v="-18000"/>
    <n v="18000"/>
    <x v="18"/>
    <m/>
    <m/>
    <m/>
    <s v="2.14.01.05 - Meeting"/>
    <s v="Marketing - Stand Manutenção"/>
    <s v="Marketing"/>
  </r>
  <r>
    <s v="Jardins"/>
    <x v="150"/>
    <s v="Bradesco"/>
    <x v="1"/>
    <s v="sim"/>
    <s v="2.14.01.05 - Meeting"/>
    <d v="2024-08-09T00:00:00"/>
    <s v="CP"/>
    <s v="Pagamento"/>
    <s v="CAPELLA PRODUÇÕES E EVENTOS"/>
    <s v="NFSE.000053"/>
    <s v="CAPELLA PRODUÇÕES E EVENTOS"/>
    <n v="-4000"/>
    <n v="4000"/>
    <x v="18"/>
    <m/>
    <m/>
    <m/>
    <s v="2.14.01.05 - Meeting"/>
    <s v="Marketing - Stand Manutenção"/>
    <s v="Marketing"/>
  </r>
  <r>
    <s v="Jardins"/>
    <x v="150"/>
    <s v="Bradesco"/>
    <x v="1"/>
    <s v="sim"/>
    <s v="2.12.01.01 - Outorga"/>
    <d v="2024-08-09T00:00:00"/>
    <s v="CP"/>
    <s v="Pagamento"/>
    <s v="PREFEITURA DA CIDADE DE SÃO PAULO - DAMSP"/>
    <s v="GUIA.14514528560"/>
    <s v="PREFEITURA DA CIDADE DE SÃO PAULO - DAMSP"/>
    <n v="-557691.31999999995"/>
    <n v="557691.31999999995"/>
    <x v="18"/>
    <m/>
    <m/>
    <m/>
    <s v="2.12.01.01 - Outorga"/>
    <s v="Incorporação - Desp Legais, Tributos, Emolumentos"/>
    <s v="Incorporação"/>
  </r>
  <r>
    <s v="Jardins"/>
    <x v="150"/>
    <s v="Bradesco"/>
    <x v="1"/>
    <s v="sim"/>
    <s v="2.14.01.18 - Mídia On"/>
    <d v="2024-08-09T00:00:00"/>
    <s v="CP"/>
    <s v="Pagamento"/>
    <s v="DLOCAL BRASIL PAGAMENTOS LTDA."/>
    <s v="FAT.8152395950"/>
    <s v="DLOCAL BRASIL PAGAMENTOS LTDA."/>
    <n v="-12000"/>
    <n v="12000"/>
    <x v="18"/>
    <m/>
    <m/>
    <m/>
    <s v="2.14.01.18 - Mídia On"/>
    <s v="Marketing - Promoção e Propaganda"/>
    <s v="Marketing"/>
  </r>
  <r>
    <s v="Jardins"/>
    <x v="150"/>
    <s v="Bradesco"/>
    <x v="1"/>
    <s v="sim"/>
    <s v="Sem Classificação"/>
    <d v="2024-08-09T00:00:00"/>
    <s v="CX"/>
    <s v="Resgate de aplicação"/>
    <s v="RESGATE INVEST FACIL"/>
    <s v="RESG.N10786"/>
    <s v="RESGATE INVEST FACIL"/>
    <n v="17846.349999999999"/>
    <n v="17846.349999999999"/>
    <x v="18"/>
    <m/>
    <m/>
    <m/>
    <s v="Sem Classificação"/>
    <s v="Aplicação / Resgate"/>
    <s v="Aplicação / Resgate"/>
  </r>
  <r>
    <s v="Jardins"/>
    <x v="150"/>
    <s v="Bradesco"/>
    <x v="1"/>
    <s v="sim"/>
    <s v="Sem Classificação"/>
    <d v="2024-08-09T00:00:00"/>
    <s v="CX"/>
    <s v="Resgate de aplicação"/>
    <s v="RESG/VENCTO CDB"/>
    <s v="RESG.N1079A"/>
    <s v="RESG/VENCTO CDB"/>
    <n v="600000"/>
    <n v="600000"/>
    <x v="18"/>
    <m/>
    <m/>
    <m/>
    <s v="Sem Classificação"/>
    <s v="Aplicação / Resgate"/>
    <s v="Aplicação / Resgate"/>
  </r>
  <r>
    <s v="Jardins"/>
    <x v="150"/>
    <s v="Bradesco"/>
    <x v="1"/>
    <s v="sim"/>
    <s v="2.20.01.07 - Tarifas Bancarias"/>
    <d v="2024-08-09T00:00:00"/>
    <s v="CX"/>
    <s v="Pagamento"/>
    <s v="TAR SERV TED STR PAGFOR"/>
    <s v="TAR.N107D8"/>
    <s v="TAR SERV TED STR PAGFOR"/>
    <n v="-69.900000000000006"/>
    <n v="69.900000000000006"/>
    <x v="18"/>
    <m/>
    <m/>
    <m/>
    <s v="2.20.01.07 - Tarifas Bancarias"/>
    <s v="Tarifas / Taxas"/>
    <s v="Desp Financeiras"/>
  </r>
  <r>
    <s v="Jardins"/>
    <x v="150"/>
    <s v="Bradesco"/>
    <x v="1"/>
    <s v="sim"/>
    <s v="2.20.01.07 - Tarifas Bancarias"/>
    <d v="2024-08-09T00:00:00"/>
    <s v="CX"/>
    <s v="Pagamento"/>
    <s v="TARIFA BANCARIA TRANSF PGTO PIX"/>
    <s v="TAR.N107EC"/>
    <s v="TARIFA BANCARIA TRANSF PGTO PIX"/>
    <n v="-9"/>
    <n v="9"/>
    <x v="18"/>
    <m/>
    <m/>
    <m/>
    <s v="2.20.01.07 - Tarifas Bancarias"/>
    <s v="Tarifas / Taxas"/>
    <s v="Desp Financeiras"/>
  </r>
  <r>
    <s v="Jardins"/>
    <x v="150"/>
    <s v="Bradesco"/>
    <x v="1"/>
    <s v="sim"/>
    <s v="Sem Classificação"/>
    <d v="2024-08-09T00:00:00"/>
    <s v="CP"/>
    <s v="Pagamento"/>
    <s v="PREFEITURA DA CIDADE DE SÃO PAULO - DAMSP"/>
    <s v="DAM.AL ITU, 1476"/>
    <s v="PREFEITURA DA CIDADE DE SÃO PAULO - DAMSP"/>
    <n v="-2577.2199999999998"/>
    <n v="2577.2199999999998"/>
    <x v="18"/>
    <m/>
    <m/>
    <m/>
    <s v="Sem Classificação"/>
    <s v="Débito a identificar"/>
    <s v="Débito a identificar"/>
  </r>
  <r>
    <s v="Jardins"/>
    <x v="150"/>
    <s v="Bradesco"/>
    <x v="1"/>
    <s v="sim"/>
    <s v="Sem Classificação"/>
    <d v="2024-08-09T00:00:00"/>
    <s v="CP"/>
    <s v="Pagamento"/>
    <s v="PREFEITURA DA CIDADE DE SÃO PAULO - DAMSP"/>
    <s v="DAM.CONSOLACAO 2847 A 11"/>
    <s v="PREFEITURA DA CIDADE DE SÃO PAULO - DAMSP"/>
    <n v="-421.29"/>
    <n v="421.29"/>
    <x v="18"/>
    <m/>
    <m/>
    <m/>
    <s v="Sem Classificação"/>
    <s v="Débito a identificar"/>
    <s v="Débito a identificar"/>
  </r>
  <r>
    <s v="Jardins"/>
    <x v="150"/>
    <s v="Bradesco"/>
    <x v="1"/>
    <s v="sim"/>
    <s v="Sem Classificação"/>
    <d v="2024-08-09T00:00:00"/>
    <s v="CP"/>
    <s v="Pagamento"/>
    <s v="PREFEITURA DA CIDADE DE SÃO PAULO - DAMSP"/>
    <s v="DAM.CONSOLACAO 2847 A 12"/>
    <s v="PREFEITURA DA CIDADE DE SÃO PAULO - DAMSP"/>
    <n v="-391.67"/>
    <n v="391.67"/>
    <x v="18"/>
    <m/>
    <m/>
    <m/>
    <s v="Sem Classificação"/>
    <s v="Débito a identificar"/>
    <s v="Débito a identificar"/>
  </r>
  <r>
    <s v="Jardins"/>
    <x v="150"/>
    <s v="Bradesco"/>
    <x v="1"/>
    <s v="sim"/>
    <s v="2.14.01.06 - Pontos de Captação"/>
    <d v="2024-08-09T00:00:00"/>
    <s v="CP"/>
    <s v="Pagamento"/>
    <s v="LEILANE TABORDA"/>
    <s v="REC.1308"/>
    <s v="LEILANE TABORDA"/>
    <n v="-3800"/>
    <n v="3800"/>
    <x v="18"/>
    <m/>
    <m/>
    <m/>
    <s v="2.14.01.06 - Pontos de Captação"/>
    <s v="Desp Adm - Outras"/>
    <s v="Desp Adm"/>
  </r>
  <r>
    <s v="Jardins"/>
    <x v="151"/>
    <s v="Bradesco"/>
    <x v="1"/>
    <s v="sim"/>
    <s v="2.14.01.10 - Produção de material Comunicação Visual Terreno/PD"/>
    <d v="2024-08-12T00:00:00"/>
    <s v="CP"/>
    <s v="Pagamento"/>
    <s v="BIG AIR &amp; BIG CRISTHIMAS INDUSTRIA E COMERCIO LTDA"/>
    <s v="NF.016878"/>
    <s v="BIG AIR &amp; BIG CRISTHIMAS INDUSTRIA E COMERCIO LTDA"/>
    <n v="-1555"/>
    <n v="1555"/>
    <x v="18"/>
    <m/>
    <m/>
    <m/>
    <s v="2.14.01.10 - Produção de material Comunicação Visual Terreno/PD"/>
    <s v="Marketing - Promoção e Propaganda"/>
    <s v="Marketing"/>
  </r>
  <r>
    <s v="Jardins"/>
    <x v="151"/>
    <s v="Bradesco"/>
    <x v="1"/>
    <s v="sim"/>
    <s v="2.14.02.04 - Operação / Manutenção"/>
    <d v="2024-08-12T00:00:00"/>
    <s v="CP"/>
    <s v="Pagamento"/>
    <s v="MERCADOPAGO.COM REPRESENTACOES LTDA."/>
    <s v="FAT.24066797"/>
    <s v="MERCADOPAGO.COM REPRESENTACOES LTDA."/>
    <n v="-54.52"/>
    <n v="54.52"/>
    <x v="18"/>
    <m/>
    <m/>
    <m/>
    <s v="2.14.02.04 - Operação / Manutenção"/>
    <s v="Marketing - Stand Manutenção"/>
    <s v="Marketing"/>
  </r>
  <r>
    <s v="Jardins"/>
    <x v="151"/>
    <s v="Bradesco"/>
    <x v="1"/>
    <s v="sim"/>
    <s v="2.14.02.04 - Operação / Manutenção"/>
    <d v="2024-08-12T00:00:00"/>
    <s v="CP"/>
    <s v="Pagamento"/>
    <s v="MERCADOPAGO.COM REPRESENTACOES LTDA."/>
    <s v="FAT.54685140"/>
    <s v="MERCADOPAGO.COM REPRESENTACOES LTDA."/>
    <n v="-131.97"/>
    <n v="131.97"/>
    <x v="18"/>
    <m/>
    <m/>
    <m/>
    <s v="2.14.02.04 - Operação / Manutenção"/>
    <s v="Marketing - Stand Manutenção"/>
    <s v="Marketing"/>
  </r>
  <r>
    <s v="Jardins"/>
    <x v="151"/>
    <s v="Bradesco"/>
    <x v="1"/>
    <s v="sim"/>
    <s v="2.14.02.04 - Operação / Manutenção"/>
    <d v="2024-08-12T00:00:00"/>
    <s v="CP"/>
    <s v="Pagamento"/>
    <s v="MERCADOPAGO.COM REPRESENTACOES LTDA."/>
    <s v="FAT.24064257"/>
    <s v="MERCADOPAGO.COM REPRESENTACOES LTDA."/>
    <n v="-246.98"/>
    <n v="246.98"/>
    <x v="18"/>
    <m/>
    <m/>
    <m/>
    <s v="2.14.02.04 - Operação / Manutenção"/>
    <s v="Marketing - Stand Manutenção"/>
    <s v="Marketing"/>
  </r>
  <r>
    <s v="Jardins"/>
    <x v="151"/>
    <s v="Bradesco"/>
    <x v="1"/>
    <s v="sim"/>
    <s v="2.14.02.04 - Operação / Manutenção"/>
    <d v="2024-08-12T00:00:00"/>
    <s v="CP"/>
    <s v="Pagamento"/>
    <s v="MERCADOPAGO.COM REPRESENTACOES LTDA."/>
    <s v="FAT.54680628"/>
    <s v="MERCADOPAGO.COM REPRESENTACOES LTDA."/>
    <n v="-352.33"/>
    <n v="352.33"/>
    <x v="18"/>
    <m/>
    <m/>
    <m/>
    <s v="2.14.02.04 - Operação / Manutenção"/>
    <s v="Marketing - Stand Manutenção"/>
    <s v="Marketing"/>
  </r>
  <r>
    <s v="Jardins"/>
    <x v="151"/>
    <s v="Bradesco"/>
    <x v="1"/>
    <s v="sim"/>
    <s v="2.14.02.04 - Operação / Manutenção"/>
    <d v="2024-08-12T00:00:00"/>
    <s v="CP"/>
    <s v="Pagamento"/>
    <s v="MERCADOPAGO.COM REPRESENTACOES LTDA."/>
    <s v="FAT.54684224"/>
    <s v="MERCADOPAGO.COM REPRESENTACOES LTDA."/>
    <n v="-82.71"/>
    <n v="82.71"/>
    <x v="18"/>
    <m/>
    <m/>
    <m/>
    <s v="2.14.02.04 - Operação / Manutenção"/>
    <s v="Marketing - Stand Manutenção"/>
    <s v="Marketing"/>
  </r>
  <r>
    <s v="Jardins"/>
    <x v="151"/>
    <s v="Bradesco"/>
    <x v="1"/>
    <s v="sim"/>
    <s v="2.14.02.04 - Operação / Manutenção"/>
    <d v="2024-08-12T00:00:00"/>
    <s v="CP"/>
    <s v="Pagamento"/>
    <s v="MERCADOPAGO.COM REPRESENTACOES LTDA."/>
    <s v="FAT.24066231"/>
    <s v="MERCADOPAGO.COM REPRESENTACOES LTDA."/>
    <n v="-84.14"/>
    <n v="84.14"/>
    <x v="18"/>
    <m/>
    <m/>
    <m/>
    <s v="2.14.02.04 - Operação / Manutenção"/>
    <s v="Marketing - Stand Manutenção"/>
    <s v="Marketing"/>
  </r>
  <r>
    <s v="Jardins"/>
    <x v="151"/>
    <s v="Bradesco"/>
    <x v="1"/>
    <s v="sim"/>
    <s v="2.14.02.04 - Operação / Manutenção"/>
    <d v="2024-08-12T00:00:00"/>
    <s v="CP"/>
    <s v="Pagamento"/>
    <s v="MERCADOPAGO.COM REPRESENTACOES LTDA."/>
    <s v="FAT.024066539"/>
    <s v="MERCADOPAGO.COM REPRESENTACOES LTDA."/>
    <n v="-549.95000000000005"/>
    <n v="549.95000000000005"/>
    <x v="18"/>
    <m/>
    <m/>
    <m/>
    <s v="2.14.02.04 - Operação / Manutenção"/>
    <s v="Marketing - Stand Manutenção"/>
    <s v="Marketing"/>
  </r>
  <r>
    <s v="Jardins"/>
    <x v="151"/>
    <s v="Bradesco"/>
    <x v="1"/>
    <s v="sim"/>
    <s v="2.14.02.03 - Decoração Stand"/>
    <d v="2024-08-12T00:00:00"/>
    <s v="CP"/>
    <s v="Pagamento"/>
    <s v="MI MACEDO EIRELI"/>
    <s v="NFSE.000040"/>
    <s v="MI MACEDO EIRELI"/>
    <n v="-1050"/>
    <n v="1050"/>
    <x v="18"/>
    <m/>
    <m/>
    <m/>
    <s v="2.14.02.03 - Decoração Stand"/>
    <s v="Marketing - Stand Manutenção"/>
    <s v="Marketing"/>
  </r>
  <r>
    <s v="Jardins"/>
    <x v="151"/>
    <s v="Bradesco"/>
    <x v="1"/>
    <s v="sim"/>
    <s v="Sem Classificação"/>
    <d v="2024-08-12T00:00:00"/>
    <s v="CX"/>
    <s v="Resgate de aplicação"/>
    <s v="RESGATE INVEST FACIL"/>
    <s v="RESG.N10898"/>
    <s v="RESGATE INVEST FACIL"/>
    <n v="4116.47"/>
    <n v="4116.47"/>
    <x v="18"/>
    <m/>
    <m/>
    <m/>
    <s v="Sem Classificação"/>
    <s v="Aplicação / Resgate"/>
    <s v="Aplicação / Resgate"/>
  </r>
  <r>
    <s v="Jardins"/>
    <x v="151"/>
    <s v="Bradesco"/>
    <x v="1"/>
    <s v="sim"/>
    <s v="1.03.01.01 - Receita de Aplicações Financeiras"/>
    <d v="2024-08-12T00:00:00"/>
    <s v="CX"/>
    <s v="Rendimento de aplicação"/>
    <s v="RENTAB.INVEST FACILCRED*"/>
    <s v="REAP.N108AC"/>
    <s v="RENTAB.INVEST FACILCRED*"/>
    <n v="0.13"/>
    <n v="0.13"/>
    <x v="18"/>
    <m/>
    <m/>
    <m/>
    <s v="1.03.01.01 - Receita de Aplicações Financeiras"/>
    <s v="Rendimento Aplicações"/>
    <s v="Outras Receitas"/>
  </r>
  <r>
    <s v="Jardins"/>
    <x v="151"/>
    <s v="Bradesco"/>
    <x v="1"/>
    <s v="sim"/>
    <s v="2.20.01.07 - Tarifas Bancarias"/>
    <d v="2024-08-12T00:00:00"/>
    <s v="CX"/>
    <s v="Pag. tarifa conta"/>
    <s v="TARIFA BANCARIA TRANSF PGTO PIX"/>
    <s v="TAR.N108D4"/>
    <s v="TARIFA BANCARIA TRANSF PGTO PIX"/>
    <n v="-9"/>
    <n v="9"/>
    <x v="18"/>
    <m/>
    <m/>
    <m/>
    <s v="2.20.01.07 - Tarifas Bancarias"/>
    <s v="Tarifas / Taxas"/>
    <s v="Desp Financeiras"/>
  </r>
  <r>
    <s v="Jardins"/>
    <x v="152"/>
    <s v="Bradesco"/>
    <x v="1"/>
    <s v="sim"/>
    <s v="2.14.02.03 - Decoração Stand"/>
    <d v="2024-08-13T00:00:00"/>
    <s v="CP"/>
    <s v="Pagamento"/>
    <s v="MOBEL COMERCIO DE MOVEIS E OBJETOS LTDA"/>
    <s v="NF.001455"/>
    <s v="MOBEL COMERCIO DE MOVEIS E OBJETOS LTDA"/>
    <n v="-101000"/>
    <n v="101000"/>
    <x v="18"/>
    <m/>
    <m/>
    <m/>
    <s v="2.14.02.03 - Decoração Stand"/>
    <s v="Marketing - Stand Manutenção"/>
    <s v="Marketing"/>
  </r>
  <r>
    <s v="Jardins"/>
    <x v="152"/>
    <s v="Bradesco"/>
    <x v="1"/>
    <s v="sim"/>
    <s v="2.14.01.07 - Café da Manhã/Almoço Stand"/>
    <d v="2024-08-13T00:00:00"/>
    <s v="CP"/>
    <s v="Pagamento"/>
    <s v="ADL SUCOS E LANCHES LTDA"/>
    <s v="NFSE.1308"/>
    <s v="ADL SUCOS E LANCHES LTDA"/>
    <n v="-987"/>
    <n v="987"/>
    <x v="18"/>
    <m/>
    <m/>
    <m/>
    <s v="2.14.01.07 - Café da Manhã/Almoço Stand"/>
    <s v="Marketing - Stand Manutenção"/>
    <s v="Marketing"/>
  </r>
  <r>
    <s v="Jardins"/>
    <x v="152"/>
    <s v="Bradesco"/>
    <x v="1"/>
    <s v="sim"/>
    <s v="Sem Classificação"/>
    <d v="2024-08-13T00:00:00"/>
    <s v="CX"/>
    <s v="Resgate de aplicação"/>
    <s v="RESGATE INVEST FACIL"/>
    <s v="RESG.N10900"/>
    <s v="RESGATE INVEST FACIL"/>
    <n v="101991.98"/>
    <n v="101991.98"/>
    <x v="18"/>
    <m/>
    <m/>
    <m/>
    <s v="Sem Classificação"/>
    <s v="Aplicação / Resgate"/>
    <s v="Aplicação / Resgate"/>
  </r>
  <r>
    <s v="Jardins"/>
    <x v="152"/>
    <s v="Bradesco"/>
    <x v="1"/>
    <s v="sim"/>
    <s v="1.03.01.01 - Receita de Aplicações Financeiras"/>
    <d v="2024-08-13T00:00:00"/>
    <s v="CX"/>
    <s v="Rendimento de aplicação"/>
    <s v="RENTAB.INVEST FACILCRED*"/>
    <s v="REAP.N10914"/>
    <s v="RENTAB.INVEST FACILCRED*"/>
    <n v="4.0199999999999996"/>
    <n v="4.0199999999999996"/>
    <x v="18"/>
    <m/>
    <m/>
    <m/>
    <s v="1.03.01.01 - Receita de Aplicações Financeiras"/>
    <s v="Rendimento Aplicações"/>
    <s v="Outras Receitas"/>
  </r>
  <r>
    <s v="Jardins"/>
    <x v="152"/>
    <s v="Bradesco"/>
    <x v="1"/>
    <s v="sim"/>
    <s v="2.20.01.07 - Tarifas Bancarias"/>
    <d v="2024-08-13T00:00:00"/>
    <s v="CX"/>
    <s v="Pag. tarifa conta"/>
    <s v="TARIFA BANCARIA TRANSF PGTO PIX"/>
    <s v="TAR.N1093C"/>
    <s v="TARIFA BANCARIA TRANSF PGTO PIX"/>
    <n v="-9"/>
    <n v="9"/>
    <x v="18"/>
    <m/>
    <m/>
    <m/>
    <s v="2.20.01.07 - Tarifas Bancarias"/>
    <s v="Tarifas / Taxas"/>
    <s v="Desp Financeiras"/>
  </r>
  <r>
    <s v="Jardins"/>
    <x v="153"/>
    <s v="Bradesco"/>
    <x v="1"/>
    <s v="sim"/>
    <s v="2.11.01.06 - ITBI"/>
    <d v="2024-08-14T00:00:00"/>
    <s v="CP"/>
    <s v="Pagamento"/>
    <s v="PREFEITURA DA CIDADE DE SÃO PAULO - DAMSP"/>
    <s v="FAT.ITBI JD"/>
    <s v="PREFEITURA DA CIDADE DE SÃO PAULO - DAMSP"/>
    <n v="-40284.080000000002"/>
    <n v="40284.080000000002"/>
    <x v="18"/>
    <m/>
    <m/>
    <m/>
    <s v="2.11.01.06 - ITBI"/>
    <s v="Terreno - ITBI"/>
    <s v="Terreno"/>
  </r>
  <r>
    <s v="Jardins"/>
    <x v="153"/>
    <s v="Bradesco"/>
    <x v="1"/>
    <s v="sim"/>
    <s v="2.11.01.06 - ITBI"/>
    <d v="2024-08-14T00:00:00"/>
    <s v="CP"/>
    <s v="Pagamento"/>
    <s v="PREFEITURA DA CIDADE DE SÃO PAULO - DAMSP"/>
    <s v="FAT.ITBI JD"/>
    <s v="PREFEITURA DA CIDADE DE SÃO PAULO - DAMSP"/>
    <n v="-22568.18"/>
    <n v="22568.18"/>
    <x v="18"/>
    <m/>
    <m/>
    <m/>
    <s v="2.11.01.06 - ITBI"/>
    <s v="Terreno - ITBI"/>
    <s v="Terreno"/>
  </r>
  <r>
    <s v="Jardins"/>
    <x v="153"/>
    <s v="Bradesco"/>
    <x v="1"/>
    <s v="sim"/>
    <s v="2.11.01.06 - ITBI"/>
    <d v="2024-08-14T00:00:00"/>
    <s v="CP"/>
    <s v="Pagamento"/>
    <s v="PREFEITURA DA CIDADE DE SÃO PAULO - DAMSP"/>
    <s v="FAT.ITBI JD"/>
    <s v="PREFEITURA DA CIDADE DE SÃO PAULO - DAMSP"/>
    <n v="-14217.7"/>
    <n v="14217.7"/>
    <x v="18"/>
    <m/>
    <m/>
    <m/>
    <s v="2.11.01.06 - ITBI"/>
    <s v="Terreno - ITBI"/>
    <s v="Terreno"/>
  </r>
  <r>
    <s v="Jardins"/>
    <x v="153"/>
    <s v="Bradesco"/>
    <x v="1"/>
    <s v="sim"/>
    <s v="2.11.01.06 - ITBI"/>
    <d v="2024-08-14T00:00:00"/>
    <s v="CP"/>
    <s v="Pagamento"/>
    <s v="PREFEITURA DA CIDADE DE SÃO PAULO - DAMSP"/>
    <s v="FAT.ITBI JD"/>
    <s v="PREFEITURA DA CIDADE DE SÃO PAULO - DAMSP"/>
    <n v="-41106.21"/>
    <n v="41106.21"/>
    <x v="18"/>
    <m/>
    <m/>
    <m/>
    <s v="2.11.01.06 - ITBI"/>
    <s v="Terreno - ITBI"/>
    <s v="Terreno"/>
  </r>
  <r>
    <s v="Jardins"/>
    <x v="153"/>
    <s v="Bradesco"/>
    <x v="1"/>
    <s v="sim"/>
    <s v="2.11.01.06 - ITBI"/>
    <d v="2024-08-14T00:00:00"/>
    <s v="CP"/>
    <s v="Pagamento"/>
    <s v="PREFEITURA DA CIDADE DE SÃO PAULO - DAMSP"/>
    <s v="FAT.ITBI JD"/>
    <s v="PREFEITURA DA CIDADE DE SÃO PAULO - DAMSP"/>
    <n v="-41106.21"/>
    <n v="41106.21"/>
    <x v="18"/>
    <m/>
    <m/>
    <m/>
    <s v="2.11.01.06 - ITBI"/>
    <s v="Terreno - ITBI"/>
    <s v="Terreno"/>
  </r>
  <r>
    <s v="Jardins"/>
    <x v="153"/>
    <s v="Bradesco"/>
    <x v="1"/>
    <s v="sim"/>
    <s v="2.11.01.06 - ITBI"/>
    <d v="2024-08-14T00:00:00"/>
    <s v="CP"/>
    <s v="Pagamento"/>
    <s v="PREFEITURA DA CIDADE DE SÃO PAULO - DAMSP"/>
    <s v="FAT.ITBI JD"/>
    <s v="PREFEITURA DA CIDADE DE SÃO PAULO - DAMSP"/>
    <n v="-22568.18"/>
    <n v="22568.18"/>
    <x v="18"/>
    <m/>
    <m/>
    <m/>
    <s v="2.11.01.06 - ITBI"/>
    <s v="Terreno - ITBI"/>
    <s v="Terreno"/>
  </r>
  <r>
    <s v="Jardins"/>
    <x v="153"/>
    <s v="Bradesco"/>
    <x v="1"/>
    <s v="sim"/>
    <s v="2.11.01.06 - ITBI"/>
    <d v="2024-08-14T00:00:00"/>
    <s v="CP"/>
    <s v="Pagamento"/>
    <s v="PREFEITURA DA CIDADE DE SÃO PAULO - DAMSP"/>
    <s v="FAT.ITBI JD"/>
    <s v="PREFEITURA DA CIDADE DE SÃO PAULO - DAMSP"/>
    <n v="-14507.85"/>
    <n v="14507.85"/>
    <x v="18"/>
    <m/>
    <m/>
    <m/>
    <s v="2.11.01.06 - ITBI"/>
    <s v="Terreno - ITBI"/>
    <s v="Terreno"/>
  </r>
  <r>
    <s v="Jardins"/>
    <x v="153"/>
    <s v="Bradesco"/>
    <x v="1"/>
    <s v="sim"/>
    <s v="2.11.01.06 - ITBI"/>
    <d v="2024-08-14T00:00:00"/>
    <s v="CP"/>
    <s v="Pagamento"/>
    <s v="PREFEITURA DA CIDADE DE SÃO PAULO - DAMSP"/>
    <s v="FAT.ITBI JD"/>
    <s v="PREFEITURA DA CIDADE DE SÃO PAULO - DAMSP"/>
    <n v="-40284.080000000002"/>
    <n v="40284.080000000002"/>
    <x v="18"/>
    <m/>
    <m/>
    <m/>
    <s v="2.11.01.06 - ITBI"/>
    <s v="Terreno - ITBI"/>
    <s v="Terreno"/>
  </r>
  <r>
    <s v="Jardins"/>
    <x v="153"/>
    <s v="Bradesco"/>
    <x v="1"/>
    <s v="sim"/>
    <s v="2.11.01.06 - ITBI"/>
    <d v="2024-08-14T00:00:00"/>
    <s v="CP"/>
    <s v="Pagamento"/>
    <s v="PREFEITURA DA CIDADE DE SÃO PAULO - DAMSP"/>
    <s v="FAT.ITBI JD"/>
    <s v="PREFEITURA DA CIDADE DE SÃO PAULO - DAMSP"/>
    <n v="-115254.47"/>
    <n v="115254.47"/>
    <x v="18"/>
    <m/>
    <m/>
    <m/>
    <s v="2.11.01.06 - ITBI"/>
    <s v="Terreno - ITBI"/>
    <s v="Terreno"/>
  </r>
  <r>
    <s v="Jardins"/>
    <x v="153"/>
    <s v="Bradesco"/>
    <x v="1"/>
    <s v="sim"/>
    <s v="2.11.01.06 - ITBI"/>
    <d v="2024-08-14T00:00:00"/>
    <s v="CP"/>
    <s v="Pagamento"/>
    <s v="PREFEITURA DA CIDADE DE SÃO PAULO - DAMSP"/>
    <s v="FAT.ITBI JD"/>
    <s v="PREFEITURA DA CIDADE DE SÃO PAULO - DAMSP"/>
    <n v="-14507.85"/>
    <n v="14507.85"/>
    <x v="18"/>
    <m/>
    <m/>
    <m/>
    <s v="2.11.01.06 - ITBI"/>
    <s v="Terreno - ITBI"/>
    <s v="Terreno"/>
  </r>
  <r>
    <s v="Jardins"/>
    <x v="153"/>
    <s v="Bradesco"/>
    <x v="1"/>
    <s v="sim"/>
    <s v="2.11.01.06 - ITBI"/>
    <d v="2024-08-14T00:00:00"/>
    <s v="CP"/>
    <s v="Pagamento"/>
    <s v="PREFEITURA DA CIDADE DE SÃO PAULO - DAMSP"/>
    <s v="FAT.ITBI JD"/>
    <s v="PREFEITURA DA CIDADE DE SÃO PAULO - DAMSP"/>
    <n v="-211194.95"/>
    <n v="211194.95"/>
    <x v="18"/>
    <m/>
    <m/>
    <m/>
    <s v="2.11.01.06 - ITBI"/>
    <s v="Terreno - ITBI"/>
    <s v="Terreno"/>
  </r>
  <r>
    <s v="Jardins"/>
    <x v="153"/>
    <s v="Bradesco"/>
    <x v="1"/>
    <s v="sim"/>
    <s v="2.11.01.06 - ITBI"/>
    <d v="2024-08-14T00:00:00"/>
    <s v="CP"/>
    <s v="Pagamento"/>
    <s v="PREFEITURA DA CIDADE DE SÃO PAULO - DAMSP"/>
    <s v="FAT.ITBI JD"/>
    <s v="PREFEITURA DA CIDADE DE SÃO PAULO - DAMSP"/>
    <n v="-22116.81"/>
    <n v="22116.81"/>
    <x v="18"/>
    <m/>
    <m/>
    <m/>
    <s v="2.11.01.06 - ITBI"/>
    <s v="Terreno - ITBI"/>
    <s v="Terreno"/>
  </r>
  <r>
    <s v="Jardins"/>
    <x v="153"/>
    <s v="Bradesco"/>
    <x v="1"/>
    <s v="sim"/>
    <s v="2.11.01.06 - ITBI"/>
    <d v="2024-08-14T00:00:00"/>
    <s v="CP"/>
    <s v="Pagamento"/>
    <s v="PREFEITURA DA CIDADE DE SÃO PAULO - DAMSP"/>
    <s v="FAT.ITBI JD"/>
    <s v="PREFEITURA DA CIDADE DE SÃO PAULO - DAMSP"/>
    <n v="-450284.76"/>
    <n v="450284.76"/>
    <x v="18"/>
    <m/>
    <m/>
    <m/>
    <s v="2.11.01.06 - ITBI"/>
    <s v="Terreno - ITBI"/>
    <s v="Terreno"/>
  </r>
  <r>
    <s v="Jardins"/>
    <x v="153"/>
    <s v="Bradesco"/>
    <x v="1"/>
    <s v="sim"/>
    <s v="2.11.01.06 - ITBI"/>
    <d v="2024-08-14T00:00:00"/>
    <s v="CP"/>
    <s v="Pagamento"/>
    <s v="PREFEITURA DA CIDADE DE SÃO PAULO - DAMSP"/>
    <s v="FAT.ITBI JD"/>
    <s v="PREFEITURA DA CIDADE DE SÃO PAULO - DAMSP"/>
    <n v="-40284.080000000002"/>
    <n v="40284.080000000002"/>
    <x v="18"/>
    <m/>
    <m/>
    <m/>
    <s v="2.11.01.06 - ITBI"/>
    <s v="Terreno - ITBI"/>
    <s v="Terreno"/>
  </r>
  <r>
    <s v="Jardins"/>
    <x v="153"/>
    <s v="Bradesco"/>
    <x v="1"/>
    <s v="sim"/>
    <s v="2.11.01.06 - ITBI"/>
    <d v="2024-08-14T00:00:00"/>
    <s v="CP"/>
    <s v="Pagamento"/>
    <s v="PREFEITURA DA CIDADE DE SÃO PAULO - DAMSP"/>
    <s v="FAT.ITBI JD"/>
    <s v="PREFEITURA DA CIDADE DE SÃO PAULO - DAMSP"/>
    <n v="-40284.080000000002"/>
    <n v="40284.080000000002"/>
    <x v="18"/>
    <m/>
    <m/>
    <m/>
    <s v="2.11.01.06 - ITBI"/>
    <s v="Terreno - ITBI"/>
    <s v="Terreno"/>
  </r>
  <r>
    <s v="Jardins"/>
    <x v="153"/>
    <s v="Bradesco"/>
    <x v="1"/>
    <s v="sim"/>
    <s v="2.14.02.04 - Operação / Manutenção"/>
    <d v="2024-08-14T00:00:00"/>
    <s v="CP"/>
    <s v="Pagamento"/>
    <s v="MERCADOPAGO.COM REPRESENTACOES LTDA."/>
    <s v="FAT.54937310"/>
    <s v="MERCADOPAGO.COM REPRESENTACOES LTDA."/>
    <n v="-518"/>
    <n v="518"/>
    <x v="18"/>
    <m/>
    <m/>
    <m/>
    <s v="2.14.02.04 - Operação / Manutenção"/>
    <s v="Marketing - Stand Manutenção"/>
    <s v="Marketing"/>
  </r>
  <r>
    <s v="Jardins"/>
    <x v="153"/>
    <s v="Bradesco"/>
    <x v="1"/>
    <s v="sim"/>
    <s v="2.14.01.11 - Oferta Ativa"/>
    <d v="2024-08-14T00:00:00"/>
    <s v="CP"/>
    <s v="Pagamento"/>
    <s v="NETCORP JARDINS INCORPORACAO E EMPREENDIMENTO IMOBILIARIO SPE LTDA"/>
    <s v="REC.mailing"/>
    <s v="NETCORP JARDINS INCORPORACAO E EMPREENDIMENTO IMOBILIARIO SPE LTDA"/>
    <n v="-600"/>
    <n v="600"/>
    <x v="18"/>
    <m/>
    <m/>
    <m/>
    <s v="2.14.01.11 - Oferta Ativa"/>
    <s v="Marketing - Stand Manutenção"/>
    <s v="Marketing"/>
  </r>
  <r>
    <s v="Jardins"/>
    <x v="153"/>
    <s v="Bradesco"/>
    <x v="1"/>
    <s v="sim"/>
    <s v="Sem Classificação"/>
    <d v="2024-08-14T00:00:00"/>
    <s v="CX"/>
    <s v="Resgate de aplicação"/>
    <s v="RESGATE INVEST FACIL"/>
    <s v="RESG.N1097E"/>
    <s v="RESGATE INVEST FACIL"/>
    <n v="305082.23"/>
    <n v="305082.23"/>
    <x v="18"/>
    <m/>
    <m/>
    <m/>
    <s v="Sem Classificação"/>
    <s v="Aplicação / Resgate"/>
    <s v="Aplicação / Resgate"/>
  </r>
  <r>
    <s v="Jardins"/>
    <x v="153"/>
    <s v="Bradesco"/>
    <x v="1"/>
    <s v="sim"/>
    <s v="Sem Classificação"/>
    <d v="2024-08-14T00:00:00"/>
    <s v="CX"/>
    <s v="Resgate de aplicação"/>
    <s v="RESG/VENCTO CDB"/>
    <s v="RESG.N10992"/>
    <s v="RESG/VENCTO CDB"/>
    <n v="526590.4"/>
    <n v="526590.4"/>
    <x v="18"/>
    <m/>
    <m/>
    <m/>
    <s v="Sem Classificação"/>
    <s v="Aplicação / Resgate"/>
    <s v="Aplicação / Resgate"/>
  </r>
  <r>
    <s v="Jardins"/>
    <x v="153"/>
    <s v="Bradesco"/>
    <x v="1"/>
    <s v="sim"/>
    <s v="1.03.01.01 - Receita de Aplicações Financeiras"/>
    <d v="2024-08-14T00:00:00"/>
    <s v="CX"/>
    <s v="Rendimento de aplicação"/>
    <s v="RENTAB.INVEST FACILCRED*"/>
    <s v="REAP.N109A6"/>
    <s v="RENTAB.INVEST FACILCRED*"/>
    <n v="14.86"/>
    <n v="14.86"/>
    <x v="18"/>
    <m/>
    <m/>
    <m/>
    <s v="1.03.01.01 - Receita de Aplicações Financeiras"/>
    <s v="Rendimento Aplicações"/>
    <s v="Outras Receitas"/>
  </r>
  <r>
    <s v="Jardins"/>
    <x v="153"/>
    <s v="Bradesco"/>
    <x v="1"/>
    <s v="sim"/>
    <s v="1.05.01.01 - Entradas de Aportes de Sócios / Investidores"/>
    <d v="2024-08-14T00:00:00"/>
    <s v="CR"/>
    <s v="Recebimento"/>
    <s v="NC HOLDING EMPREENDIMENTOS E PARTICIPACOES LTDA"/>
    <s v="APOR.14082024"/>
    <s v="NC HOLDING EMPREENDIMENTOS E PARTICIPACOES LTDA"/>
    <n v="300000"/>
    <n v="300000"/>
    <x v="18"/>
    <m/>
    <m/>
    <m/>
    <s v="1.05.01.01 - Entradas de Aportes de Sócios / Investidores"/>
    <s v="Crédito - NC Holding"/>
    <s v="Aportes"/>
  </r>
  <r>
    <s v="Jardins"/>
    <x v="154"/>
    <s v="Bradesco"/>
    <x v="1"/>
    <s v="sim"/>
    <s v="2.14.01.11 - Oferta Ativa"/>
    <d v="2024-08-15T00:00:00"/>
    <s v="CP"/>
    <s v="Pagamento"/>
    <s v="ALEX S CAMPELO M IMOVEIS"/>
    <s v="REC.oferta ativa 1508"/>
    <s v="ALEX S CAMPELO M IMOVEIS"/>
    <n v="-750"/>
    <n v="750"/>
    <x v="18"/>
    <m/>
    <m/>
    <m/>
    <s v="2.14.01.11 - Oferta Ativa"/>
    <s v="Marketing - Stand Manutenção"/>
    <s v="Marketing"/>
  </r>
  <r>
    <s v="Jardins"/>
    <x v="154"/>
    <s v="Bradesco"/>
    <x v="1"/>
    <s v="sim"/>
    <s v="2.14.01.20 - Ajuda corretores"/>
    <d v="2024-08-15T00:00:00"/>
    <s v="CP"/>
    <s v="Pagamento"/>
    <s v="ALEX S CAMPELO M IMOVEIS"/>
    <s v="REC.1508"/>
    <s v="ALEX S CAMPELO M IMOVEIS"/>
    <n v="-1600"/>
    <n v="1600"/>
    <x v="18"/>
    <m/>
    <m/>
    <m/>
    <s v="2.14.01.20 - Ajuda corretores"/>
    <s v="Marketing - Stand Manutenção"/>
    <s v="Marketing"/>
  </r>
  <r>
    <s v="Jardins"/>
    <x v="154"/>
    <s v="Bradesco"/>
    <x v="1"/>
    <s v="sim"/>
    <s v="2.14.01.07 - Café da Manhã/Almoço Stand"/>
    <d v="2024-08-15T00:00:00"/>
    <s v="CP"/>
    <s v="Pagamento"/>
    <s v="ALEX S CAMPELO M IMOVEIS"/>
    <s v="REC.150824"/>
    <s v="ALEX S CAMPELO M IMOVEIS"/>
    <n v="-218.87"/>
    <n v="218.87"/>
    <x v="18"/>
    <m/>
    <m/>
    <m/>
    <s v="2.14.01.07 - Café da Manhã/Almoço Stand"/>
    <s v="Marketing - Stand Manutenção"/>
    <s v="Marketing"/>
  </r>
  <r>
    <s v="Jardins"/>
    <x v="154"/>
    <s v="Bradesco"/>
    <x v="1"/>
    <s v="sim"/>
    <s v="2.20.01.07 - Tarifas Bancarias"/>
    <d v="2024-08-15T00:00:00"/>
    <s v="CX"/>
    <s v="Pagamento"/>
    <s v="TARIFA BANCARIA TRANSF PGTO PIX"/>
    <s v="TAR.N10B92"/>
    <s v="TARIFA BANCARIA TRANSF PGTO PIX"/>
    <n v="-9"/>
    <n v="9"/>
    <x v="18"/>
    <m/>
    <m/>
    <m/>
    <s v="2.20.01.07 - Tarifas Bancarias"/>
    <s v="Tarifas / Taxas"/>
    <s v="Desp Financeiras"/>
  </r>
  <r>
    <s v="Jardins"/>
    <x v="154"/>
    <s v="Bradesco"/>
    <x v="1"/>
    <s v="sim"/>
    <s v="2.20.01.07 - Tarifas Bancarias"/>
    <d v="2024-08-15T00:00:00"/>
    <s v="CX"/>
    <s v="Pagamento"/>
    <s v="TARIFA BANCARIA TRANSF PGTO PIX"/>
    <s v="TAR.N10BA8"/>
    <s v="TARIFA BANCARIA TRANSF PGTO PIX"/>
    <n v="-9"/>
    <n v="9"/>
    <x v="18"/>
    <m/>
    <m/>
    <m/>
    <s v="2.20.01.07 - Tarifas Bancarias"/>
    <s v="Tarifas / Taxas"/>
    <s v="Desp Financeiras"/>
  </r>
  <r>
    <s v="Jardins"/>
    <x v="154"/>
    <s v="Bradesco"/>
    <x v="1"/>
    <s v="sim"/>
    <s v="1.03.01.01 - Receita de Aplicações Financeiras"/>
    <d v="2024-08-15T00:00:00"/>
    <s v="CX"/>
    <s v="Rendimento de aplicação"/>
    <s v="RENTAB.INVEST FACILCRED*"/>
    <s v="REAP.N108B8"/>
    <s v="RENTAB.INVEST FACILCRED*"/>
    <n v="0.28999999999999998"/>
    <n v="0.28999999999999998"/>
    <x v="18"/>
    <m/>
    <m/>
    <m/>
    <s v="1.03.01.01 - Receita de Aplicações Financeiras"/>
    <s v="Rendimento Aplicações"/>
    <s v="Outras Receitas"/>
  </r>
  <r>
    <s v="Jardins"/>
    <x v="154"/>
    <s v="Bradesco"/>
    <x v="1"/>
    <s v="sim"/>
    <s v="Sem Classificação"/>
    <d v="2024-08-15T00:00:00"/>
    <s v="CP"/>
    <s v="Pagamento"/>
    <s v="PREFEITURA DA CIDADE DE SÃO PAULO - DAMSP"/>
    <s v="DAM.CONSOLACAO 2847 A 31"/>
    <s v="PREFEITURA DA CIDADE DE SÃO PAULO - DAMSP"/>
    <n v="-377.94"/>
    <n v="377.94"/>
    <x v="18"/>
    <m/>
    <m/>
    <m/>
    <s v="Sem Classificação"/>
    <s v="Débito a identificar"/>
    <s v="Débito a identificar"/>
  </r>
  <r>
    <s v="Jardins"/>
    <x v="154"/>
    <s v="Bradesco"/>
    <x v="1"/>
    <s v="sim"/>
    <s v="Sem Classificação"/>
    <d v="2024-08-15T00:00:00"/>
    <s v="CP"/>
    <s v="Pagamento"/>
    <s v="PREFEITURA DA CIDADE DE SÃO PAULO - DAMSP"/>
    <s v="DAM.CONSOLACAO 2847 A 32"/>
    <s v="PREFEITURA DA CIDADE DE SÃO PAULO - DAMSP"/>
    <n v="-338.66"/>
    <n v="338.66"/>
    <x v="18"/>
    <m/>
    <m/>
    <m/>
    <s v="Sem Classificação"/>
    <s v="Débito a identificar"/>
    <s v="Débito a identificar"/>
  </r>
  <r>
    <s v="Jardins"/>
    <x v="154"/>
    <s v="Bradesco"/>
    <x v="1"/>
    <s v="sim"/>
    <s v="Sem Classificação"/>
    <d v="2024-08-15T00:00:00"/>
    <s v="CP"/>
    <s v="Pagamento"/>
    <s v="PREFEITURA DA CIDADE DE SÃO PAULO - DAMSP"/>
    <s v="DAM.CONSOLACAO 2847 A 22"/>
    <s v="PREFEITURA DA CIDADE DE SÃO PAULO - DAMSP"/>
    <n v="-338.66"/>
    <n v="338.66"/>
    <x v="18"/>
    <m/>
    <m/>
    <m/>
    <s v="Sem Classificação"/>
    <s v="Débito a identificar"/>
    <s v="Débito a identificar"/>
  </r>
  <r>
    <s v="Jardins"/>
    <x v="154"/>
    <s v="Bradesco"/>
    <x v="1"/>
    <s v="sim"/>
    <s v="Sem Classificação"/>
    <d v="2024-08-15T00:00:00"/>
    <s v="CP"/>
    <s v="Pagamento"/>
    <s v="PREFEITURA DA CIDADE DE SÃO PAULO - DAMSP"/>
    <s v="DAM.CONSOLACAO 2847 A 1"/>
    <s v="PREFEITURA DA CIDADE DE SÃO PAULO - DAMSP"/>
    <n v="-469.83"/>
    <n v="469.83"/>
    <x v="18"/>
    <m/>
    <m/>
    <m/>
    <s v="Sem Classificação"/>
    <s v="Débito a identificar"/>
    <s v="Débito a identificar"/>
  </r>
  <r>
    <s v="Jardins"/>
    <x v="154"/>
    <s v="Bradesco"/>
    <x v="1"/>
    <s v="sim"/>
    <s v="Sem Classificação"/>
    <d v="2024-08-15T00:00:00"/>
    <s v="CP"/>
    <s v="Pagamento"/>
    <s v="PREFEITURA DA CIDADE DE SÃO PAULO - DAMSP"/>
    <s v="DAM.CONSOLACAO 2839"/>
    <s v="PREFEITURA DA CIDADE DE SÃO PAULO - DAMSP"/>
    <n v="-535.88"/>
    <n v="535.88"/>
    <x v="18"/>
    <m/>
    <m/>
    <m/>
    <s v="Sem Classificação"/>
    <s v="Débito a identificar"/>
    <s v="Débito a identificar"/>
  </r>
  <r>
    <s v="Jardins"/>
    <x v="154"/>
    <s v="Bradesco"/>
    <x v="1"/>
    <s v="sim"/>
    <s v="Sem Classificação"/>
    <d v="2024-08-15T00:00:00"/>
    <s v="CX"/>
    <s v="Resgate de aplicação"/>
    <s v="RESGATE INVEST FACIL"/>
    <s v="RESG.N108A4"/>
    <s v="RESGATE INVEST FACIL"/>
    <n v="4727.54"/>
    <n v="4727.54"/>
    <x v="18"/>
    <m/>
    <m/>
    <m/>
    <s v="Sem Classificação"/>
    <s v="Aplicação / Resgate"/>
    <s v="Aplicação / Resgate"/>
  </r>
  <r>
    <s v="Jardins"/>
    <x v="154"/>
    <s v="Bradesco"/>
    <x v="1"/>
    <s v="sim"/>
    <s v="2.14.02.04 - Operação / Manutenção"/>
    <d v="2024-08-15T00:00:00"/>
    <s v="CP"/>
    <s v="Pagamento"/>
    <s v="TELEFONICA BRASIL S/A."/>
    <s v="FAT.18724172450"/>
    <s v="TELEFONICA BRASIL S/A."/>
    <n v="-79.989999999999995"/>
    <n v="79.989999999999995"/>
    <x v="18"/>
    <m/>
    <m/>
    <m/>
    <s v="2.14.02.04 - Operação / Manutenção"/>
    <s v="Desp Adm - Outras"/>
    <s v="Desp Adm"/>
  </r>
  <r>
    <s v="Jardins"/>
    <x v="155"/>
    <s v="Bradesco"/>
    <x v="1"/>
    <s v="sim"/>
    <s v="2.14.02.04 - Operação / Manutenção"/>
    <d v="2024-08-16T00:00:00"/>
    <s v="CP"/>
    <s v="Pagamento"/>
    <s v="MARCELO HENRIQUE DA SILVA"/>
    <s v="REC.12082024"/>
    <s v="MARCELO HENRIQUE DA SILVA"/>
    <n v="-500"/>
    <n v="500"/>
    <x v="18"/>
    <m/>
    <m/>
    <m/>
    <s v="2.14.02.04 - Operação / Manutenção"/>
    <s v="Marketing - Stand Manutenção"/>
    <s v="Marketing"/>
  </r>
  <r>
    <s v="Jardins"/>
    <x v="155"/>
    <s v="Bradesco"/>
    <x v="1"/>
    <s v="sim"/>
    <s v="2.14.01.07 - Café da Manhã/Almoço Stand"/>
    <d v="2024-08-16T00:00:00"/>
    <s v="CP"/>
    <s v="Pagamento"/>
    <s v="ADL SUCOS E LANCHES LTDA"/>
    <s v="NFSE.160823"/>
    <s v="ADL SUCOS E LANCHES LTDA"/>
    <n v="-1252"/>
    <n v="1252"/>
    <x v="18"/>
    <m/>
    <m/>
    <m/>
    <s v="2.14.01.07 - Café da Manhã/Almoço Stand"/>
    <s v="Marketing - Stand Manutenção"/>
    <s v="Marketing"/>
  </r>
  <r>
    <s v="N/A"/>
    <x v="155"/>
    <s v="N/A"/>
    <x v="4"/>
    <s v="sim"/>
    <s v="2.14.02.04 - Operação / Manutenção"/>
    <d v="2024-08-16T00:00:00"/>
    <s v="CP"/>
    <s v="Pagamento"/>
    <s v="DRIN TECH AUTOMACAO E TECNOLOGIA LTDA"/>
    <s v="NFSE.000004"/>
    <s v="DRIN TECH AUTOMACAO E TECNOLOGIA LTDA"/>
    <n v="-20000"/>
    <n v="20000"/>
    <x v="18"/>
    <m/>
    <m/>
    <m/>
    <s v="2.14.02.04 - Operação / Manutenção"/>
    <s v="Desp Adm - Outras"/>
    <s v="Desp Adm"/>
  </r>
  <r>
    <s v="N/A"/>
    <x v="155"/>
    <s v="N/A"/>
    <x v="4"/>
    <s v="sim"/>
    <s v="2.14.02.04 - Operação / Manutenção"/>
    <d v="2024-08-16T00:00:00"/>
    <s v="CP"/>
    <s v="Pagamento"/>
    <s v="ANA SHEILA TEIXEIRA ARAUJO"/>
    <s v="FAT.974174"/>
    <s v="ANA SHEILA TEIXEIRA ARAUJO"/>
    <n v="-39.049999999999997"/>
    <n v="39.049999999999997"/>
    <x v="18"/>
    <m/>
    <m/>
    <m/>
    <s v="2.14.02.04 - Operação / Manutenção"/>
    <s v="Marketing - Stand Manutenção"/>
    <s v="Marketing"/>
  </r>
  <r>
    <s v="N/A"/>
    <x v="155"/>
    <s v="N/A"/>
    <x v="4"/>
    <s v="sim"/>
    <s v="Sem Classificação"/>
    <d v="2024-08-16T00:00:00"/>
    <s v="CP"/>
    <s v="Pagamento"/>
    <s v="ESTUDIO FAVO ARQUITETURA LTDA"/>
    <s v="NFSE.001262"/>
    <s v="ESTUDIO FAVO ARQUITETURA LTDA"/>
    <n v="-3750"/>
    <n v="3750"/>
    <x v="18"/>
    <m/>
    <m/>
    <m/>
    <s v="Sem Classificação"/>
    <s v="Incorporação - Projetos"/>
    <s v="Incorporação"/>
  </r>
  <r>
    <s v="Jardins"/>
    <x v="150"/>
    <s v="Bradesco"/>
    <x v="1"/>
    <s v="não"/>
    <s v="-"/>
    <d v="2024-08-09T00:00:00"/>
    <s v="-"/>
    <m/>
    <s v="RENTAB.INVEST FACILCRED* 2338377"/>
    <m/>
    <s v="RENTAB.INVEST FACILCRED* 2338377"/>
    <n v="0.33"/>
    <n v="0.33"/>
    <x v="18"/>
    <m/>
    <m/>
    <m/>
    <s v="-"/>
    <s v="Rendimento Aplicações"/>
    <s v="Outras Receitas"/>
  </r>
  <r>
    <s v="Jardins"/>
    <x v="155"/>
    <s v="Bradesco"/>
    <x v="1"/>
    <s v="não"/>
    <s v="-"/>
    <d v="2024-08-16T00:00:00"/>
    <s v="-"/>
    <m/>
    <s v="RESGATE INVEST FACIL 2338377"/>
    <m/>
    <s v="RESGATE INVEST FACIL 2338377"/>
    <n v="29007.85"/>
    <n v="29007.85"/>
    <x v="18"/>
    <m/>
    <m/>
    <m/>
    <s v="-"/>
    <s v="Aplicação / Resgate"/>
    <s v="Aplicação / Resgate"/>
  </r>
  <r>
    <s v="Jardins"/>
    <x v="155"/>
    <s v="Bradesco"/>
    <x v="1"/>
    <s v="não"/>
    <s v="-"/>
    <d v="2024-08-16T00:00:00"/>
    <s v="-"/>
    <m/>
    <s v="RENTAB.INVEST FACILCRED* 2338377"/>
    <m/>
    <s v="RENTAB.INVEST FACILCRED* 2338377"/>
    <n v="2.08"/>
    <n v="2.08"/>
    <x v="18"/>
    <m/>
    <m/>
    <m/>
    <s v="-"/>
    <s v="Rendimento Aplicações"/>
    <s v="Outras Receitas"/>
  </r>
  <r>
    <s v="Jardins"/>
    <x v="155"/>
    <s v="Bradesco"/>
    <x v="1"/>
    <s v="não"/>
    <s v="-"/>
    <d v="2024-08-16T00:00:00"/>
    <s v="-"/>
    <m/>
    <s v="TAR SERV TED STR PAGFOR 339616"/>
    <m/>
    <s v="TAR SERV TED STR PAGFOR 339616"/>
    <n v="-46.6"/>
    <n v="46.6"/>
    <x v="18"/>
    <m/>
    <m/>
    <m/>
    <s v="-"/>
    <s v="Tarifas / Taxas"/>
    <s v="Desp Financeiras"/>
  </r>
  <r>
    <s v="Jardins"/>
    <x v="155"/>
    <s v="Bradesco"/>
    <x v="1"/>
    <s v="não"/>
    <s v="-"/>
    <d v="2024-08-16T00:00:00"/>
    <s v="-"/>
    <m/>
    <s v="PFOR TIT OUTROS BANCOS 339616"/>
    <m/>
    <s v="PFOR TIT OUTROS BANCOS 339616"/>
    <n v="-913.88"/>
    <n v="913.88"/>
    <x v="18"/>
    <m/>
    <m/>
    <m/>
    <s v="-"/>
    <s v="Desp Adm - Outras"/>
    <s v="Desp Adm"/>
  </r>
  <r>
    <s v="Jardins"/>
    <x v="155"/>
    <s v="Bradesco"/>
    <x v="1"/>
    <s v="não"/>
    <s v="-"/>
    <d v="2024-08-16T00:00:00"/>
    <s v="-"/>
    <m/>
    <s v="TARIFA BANCARIA | TRANSF PGTO PIX"/>
    <m/>
    <s v="TARIFA BANCARIA | TRANSF PGTO PIX"/>
    <n v="-8.4"/>
    <n v="8.4"/>
    <x v="18"/>
    <m/>
    <m/>
    <m/>
    <s v="-"/>
    <s v="Tarifas / Taxas"/>
    <s v="Desp Financeiras"/>
  </r>
  <r>
    <s v="Jardins"/>
    <x v="155"/>
    <s v="Bradesco"/>
    <x v="1"/>
    <s v="não"/>
    <s v="-"/>
    <d v="2024-08-16T00:00:00"/>
    <s v="-"/>
    <m/>
    <s v="PAGFOR TED STR SD DISP 339616"/>
    <m/>
    <s v="PAGFOR TED STR SD DISP 339616"/>
    <n v="-26289.05"/>
    <n v="26289.05"/>
    <x v="18"/>
    <m/>
    <m/>
    <m/>
    <s v="-"/>
    <s v="Desp Adm - Outras"/>
    <s v="Desp Adm"/>
  </r>
  <r>
    <s v="Jardins"/>
    <x v="156"/>
    <s v="Bradesco"/>
    <x v="1"/>
    <s v="não"/>
    <s v="-"/>
    <d v="2024-08-22T00:00:00"/>
    <s v="-"/>
    <m/>
    <s v="RESGATE INVEST FACIL 2338377"/>
    <m/>
    <s v="RESGATE INVEST FACIL 2338377"/>
    <n v="122.31"/>
    <n v="122.31"/>
    <x v="18"/>
    <m/>
    <m/>
    <m/>
    <s v="-"/>
    <s v="Aplicação / Resgate"/>
    <s v="Aplicação / Resgate"/>
  </r>
  <r>
    <s v="Jardins"/>
    <x v="156"/>
    <s v="Bradesco"/>
    <x v="1"/>
    <s v="não"/>
    <s v="-"/>
    <d v="2024-08-22T00:00:00"/>
    <s v="-"/>
    <m/>
    <s v="RESGATE INVEST FACIL 3054664"/>
    <m/>
    <s v="RESGATE INVEST FACIL 3054664"/>
    <n v="1232.49"/>
    <n v="1232.49"/>
    <x v="18"/>
    <m/>
    <m/>
    <m/>
    <s v="-"/>
    <s v="Aplicação / Resgate"/>
    <s v="Aplicação / Resgate"/>
  </r>
  <r>
    <s v="Jardins"/>
    <x v="156"/>
    <s v="Bradesco"/>
    <x v="1"/>
    <s v="não"/>
    <s v="-"/>
    <d v="2024-08-22T00:00:00"/>
    <s v="-"/>
    <m/>
    <s v="RENTAB.INVEST FACILCRED* 2338377"/>
    <m/>
    <s v="RENTAB.INVEST FACILCRED* 2338377"/>
    <n v="0.03"/>
    <n v="0.03"/>
    <x v="18"/>
    <m/>
    <m/>
    <m/>
    <s v="-"/>
    <s v="Rendimento Aplicações"/>
    <s v="Outras Receitas"/>
  </r>
  <r>
    <s v="Jardins"/>
    <x v="156"/>
    <s v="Bradesco"/>
    <x v="1"/>
    <s v="não"/>
    <s v="-"/>
    <d v="2024-08-22T00:00:00"/>
    <s v="-"/>
    <m/>
    <s v="RENTAB.INVEST FACILCRED* 3054664"/>
    <m/>
    <s v="RENTAB.INVEST FACILCRED* 3054664"/>
    <n v="0.01"/>
    <n v="0.01"/>
    <x v="18"/>
    <m/>
    <m/>
    <m/>
    <s v="-"/>
    <s v="Rendimento Aplicações"/>
    <s v="Outras Receitas"/>
  </r>
  <r>
    <s v="Jardins"/>
    <x v="156"/>
    <s v="Bradesco"/>
    <x v="1"/>
    <s v="não"/>
    <s v="-"/>
    <d v="2024-08-22T00:00:00"/>
    <s v="-"/>
    <m/>
    <s v="PAGTO ELETRON COBRANCA | 47593901"/>
    <m/>
    <s v="PAGTO ELETRON COBRANCA | 47593901"/>
    <n v="-1331.67"/>
    <n v="1331.67"/>
    <x v="18"/>
    <m/>
    <m/>
    <m/>
    <s v="-"/>
    <s v="Débito a identificar"/>
    <s v="Débito a identificar"/>
  </r>
  <r>
    <s v="Jardins"/>
    <x v="156"/>
    <s v="Bradesco"/>
    <x v="1"/>
    <s v="não"/>
    <s v="-"/>
    <d v="2024-08-22T00:00:00"/>
    <s v="-"/>
    <m/>
    <s v="TRANSF PGTO PIX 190824"/>
    <m/>
    <s v="TRANSF PGTO PIX 190824"/>
    <n v="-5.16"/>
    <n v="5.16"/>
    <x v="18"/>
    <m/>
    <m/>
    <m/>
    <s v="-"/>
    <s v="Tarifas / Taxas"/>
    <s v="Desp Financeiras"/>
  </r>
  <r>
    <s v="Jardins"/>
    <x v="156"/>
    <s v="Bradesco"/>
    <x v="1"/>
    <s v="não"/>
    <s v="-"/>
    <d v="2024-08-22T00:00:00"/>
    <s v="-"/>
    <m/>
    <s v="TARIFA BANCARIA | TRANSF PGTO PIX"/>
    <m/>
    <s v="TARIFA BANCARIA | TRANSF PGTO PIX"/>
    <n v="-9"/>
    <n v="9"/>
    <x v="18"/>
    <m/>
    <m/>
    <m/>
    <s v="-"/>
    <s v="Tarifas / Taxas"/>
    <s v="Desp Financeiras"/>
  </r>
  <r>
    <s v="Jardins"/>
    <x v="156"/>
    <s v="Bradesco"/>
    <x v="1"/>
    <s v="não"/>
    <s v="-"/>
    <d v="2024-08-22T00:00:00"/>
    <s v="-"/>
    <m/>
    <s v="TARIFA BANCARIA | TRANSF PGTO PIX"/>
    <m/>
    <s v="TARIFA BANCARIA | TRANSF PGTO PIX"/>
    <n v="-9"/>
    <n v="9"/>
    <x v="18"/>
    <m/>
    <m/>
    <m/>
    <s v="-"/>
    <s v="Tarifas / Taxas"/>
    <s v="Desp Financeiras"/>
  </r>
  <r>
    <s v="Jardins"/>
    <x v="157"/>
    <s v="Bradesco"/>
    <x v="1"/>
    <s v="não"/>
    <s v="-"/>
    <d v="2024-08-23T00:00:00"/>
    <s v="-"/>
    <m/>
    <s v="TED-TRANSF ELET DISPON | REMET.COMPANHIA PROVINCIA"/>
    <m/>
    <s v="TED-TRANSF ELET DISPON | REMET.COMPANHIA PROVINCIA"/>
    <n v="600000"/>
    <n v="600000"/>
    <x v="18"/>
    <m/>
    <m/>
    <m/>
    <s v="-"/>
    <s v="CRI - Liberação"/>
    <s v="CRI - Liberação"/>
  </r>
  <r>
    <s v="Jardins"/>
    <x v="157"/>
    <s v="Bradesco"/>
    <x v="1"/>
    <s v="não"/>
    <s v="-"/>
    <d v="2024-08-23T00:00:00"/>
    <s v="-"/>
    <m/>
    <s v="PAGTO ELETRON COBRANCA | FITA ANTIDERRAPANTE"/>
    <m/>
    <s v="PAGTO ELETRON COBRANCA | FITA ANTIDERRAPANTE"/>
    <n v="-90.6"/>
    <n v="90.6"/>
    <x v="18"/>
    <m/>
    <m/>
    <m/>
    <s v="-"/>
    <s v="Débito a identificar"/>
    <s v="Débito a identificar"/>
  </r>
  <r>
    <s v="Jardins"/>
    <x v="157"/>
    <s v="Bradesco"/>
    <x v="1"/>
    <s v="não"/>
    <s v="-"/>
    <d v="2024-08-23T00:00:00"/>
    <s v="-"/>
    <m/>
    <s v="PAGTO ELETRON COBRANCA | 384"/>
    <m/>
    <s v="PAGTO ELETRON COBRANCA | 384"/>
    <n v="-149840.1"/>
    <n v="149840.1"/>
    <x v="18"/>
    <m/>
    <m/>
    <m/>
    <s v="-"/>
    <s v="Débito a identificar"/>
    <s v="Débito a identificar"/>
  </r>
  <r>
    <s v="Jardins"/>
    <x v="157"/>
    <s v="Bradesco"/>
    <x v="1"/>
    <s v="não"/>
    <s v="-"/>
    <d v="2024-08-23T00:00:00"/>
    <s v="-"/>
    <m/>
    <s v="PAGTO ELETRON COBRANCA | 383"/>
    <m/>
    <s v="PAGTO ELETRON COBRANCA | 383"/>
    <n v="-125159.89"/>
    <n v="125159.89"/>
    <x v="18"/>
    <m/>
    <m/>
    <m/>
    <s v="-"/>
    <s v="Débito a identificar"/>
    <s v="Débito a identificar"/>
  </r>
  <r>
    <s v="Jardins"/>
    <x v="157"/>
    <s v="Bradesco"/>
    <x v="1"/>
    <s v="não"/>
    <s v="-"/>
    <d v="2024-08-23T00:00:00"/>
    <s v="-"/>
    <m/>
    <s v="PAGTO ELETRON COBRANCA | 796"/>
    <m/>
    <s v="PAGTO ELETRON COBRANCA | 796"/>
    <n v="-1094.1099999999999"/>
    <n v="1094.1099999999999"/>
    <x v="18"/>
    <m/>
    <m/>
    <m/>
    <s v="-"/>
    <s v="Débito a identificar"/>
    <s v="Débito a identificar"/>
  </r>
  <r>
    <s v="Jardins"/>
    <x v="157"/>
    <s v="Bradesco"/>
    <x v="1"/>
    <s v="não"/>
    <s v="-"/>
    <d v="2024-08-23T00:00:00"/>
    <s v="-"/>
    <m/>
    <s v="TARIFA BANCARIA | TRANSF PGTO PIX"/>
    <m/>
    <s v="TARIFA BANCARIA | TRANSF PGTO PIX"/>
    <n v="-9"/>
    <n v="9"/>
    <x v="18"/>
    <m/>
    <m/>
    <m/>
    <s v="-"/>
    <s v="Tarifas / Taxas"/>
    <s v="Desp Financeiras"/>
  </r>
  <r>
    <s v="Jardins"/>
    <x v="157"/>
    <s v="Bradesco"/>
    <x v="1"/>
    <s v="não"/>
    <s v="-"/>
    <d v="2024-08-23T00:00:00"/>
    <s v="-"/>
    <m/>
    <s v="TARIFA BANCARIA | TRANSF PGTO PIX"/>
    <m/>
    <s v="TARIFA BANCARIA | TRANSF PGTO PIX"/>
    <n v="-9"/>
    <n v="9"/>
    <x v="18"/>
    <m/>
    <m/>
    <m/>
    <s v="-"/>
    <s v="Tarifas / Taxas"/>
    <s v="Desp Financeiras"/>
  </r>
  <r>
    <s v="Jardins"/>
    <x v="157"/>
    <s v="Bradesco"/>
    <x v="1"/>
    <s v="não"/>
    <s v="-"/>
    <d v="2024-08-23T00:00:00"/>
    <s v="-"/>
    <m/>
    <s v="TARIFA BANCARIA | TRANSF PGTO PIX"/>
    <m/>
    <s v="TARIFA BANCARIA | TRANSF PGTO PIX"/>
    <n v="-9"/>
    <n v="9"/>
    <x v="18"/>
    <m/>
    <m/>
    <m/>
    <s v="-"/>
    <s v="Tarifas / Taxas"/>
    <s v="Desp Financeiras"/>
  </r>
  <r>
    <s v="Jardins"/>
    <x v="157"/>
    <s v="Bradesco"/>
    <x v="1"/>
    <s v="não"/>
    <s v="-"/>
    <d v="2024-08-23T00:00:00"/>
    <s v="-"/>
    <m/>
    <s v="PAGTO ELETRONICO TRIBUTO | INTERNET --PMSP SP"/>
    <m/>
    <s v="PAGTO ELETRONICO TRIBUTO | INTERNET --PMSP SP"/>
    <n v="-292.10000000000002"/>
    <n v="292.10000000000002"/>
    <x v="18"/>
    <m/>
    <m/>
    <m/>
    <s v="-"/>
    <s v="Incorporação - Desp Legais, Tributos, Emolumentos"/>
    <s v="Incorporação"/>
  </r>
  <r>
    <s v="Jardins"/>
    <x v="157"/>
    <s v="Bradesco"/>
    <x v="1"/>
    <s v="não"/>
    <s v="-"/>
    <d v="2024-08-23T00:00:00"/>
    <s v="-"/>
    <m/>
    <s v="PAGTO ELETRONICO TRIBUTO | INTERNET --PMSP SP"/>
    <m/>
    <s v="PAGTO ELETRONICO TRIBUTO | INTERNET --PMSP SP"/>
    <n v="-3250.13"/>
    <n v="3250.13"/>
    <x v="18"/>
    <m/>
    <m/>
    <m/>
    <s v="-"/>
    <s v="Incorporação - Desp Legais, Tributos, Emolumentos"/>
    <s v="Incorporação"/>
  </r>
  <r>
    <s v="Jardins"/>
    <x v="157"/>
    <s v="Bradesco"/>
    <x v="1"/>
    <s v="não"/>
    <s v="-"/>
    <d v="2024-08-23T00:00:00"/>
    <s v="-"/>
    <m/>
    <s v="PAGTO ELETRONICO TRIBUTO | INTERNET --PMSP SP"/>
    <m/>
    <s v="PAGTO ELETRONICO TRIBUTO | INTERNET --PMSP SP"/>
    <n v="-10062.799999999999"/>
    <n v="10062.799999999999"/>
    <x v="18"/>
    <m/>
    <m/>
    <m/>
    <s v="-"/>
    <s v="Incorporação - Desp Legais, Tributos, Emolumentos"/>
    <s v="Incorporação"/>
  </r>
  <r>
    <s v="Jardins"/>
    <x v="157"/>
    <s v="Bradesco"/>
    <x v="1"/>
    <s v="não"/>
    <s v="-"/>
    <d v="2024-08-23T00:00:00"/>
    <s v="-"/>
    <m/>
    <s v="PAGTO ELETRONICO TRIBUTO | INTERNET --PMSP SP"/>
    <m/>
    <s v="PAGTO ELETRONICO TRIBUTO | INTERNET --PMSP SP"/>
    <n v="-3605.44"/>
    <n v="3605.44"/>
    <x v="18"/>
    <m/>
    <m/>
    <m/>
    <s v="-"/>
    <s v="Incorporação - Desp Legais, Tributos, Emolumentos"/>
    <s v="Incorporação"/>
  </r>
  <r>
    <s v="Jardins"/>
    <x v="157"/>
    <s v="Bradesco"/>
    <x v="1"/>
    <s v="não"/>
    <s v="-"/>
    <d v="2024-08-23T00:00:00"/>
    <s v="-"/>
    <m/>
    <s v="PAGTO ELETRONICO TRIBUTO | INTERNET --PMSP SP"/>
    <m/>
    <s v="PAGTO ELETRONICO TRIBUTO | INTERNET --PMSP SP"/>
    <n v="-487.33"/>
    <n v="487.33"/>
    <x v="18"/>
    <m/>
    <m/>
    <m/>
    <s v="-"/>
    <s v="Incorporação - Desp Legais, Tributos, Emolumentos"/>
    <s v="Incorporação"/>
  </r>
  <r>
    <s v="Jardins"/>
    <x v="157"/>
    <s v="Bradesco"/>
    <x v="1"/>
    <s v="não"/>
    <s v="-"/>
    <d v="2024-08-23T00:00:00"/>
    <s v="-"/>
    <m/>
    <s v="PAGTO ELETRONICO TRIBUTO | INTERNET --PMSP SP"/>
    <m/>
    <s v="PAGTO ELETRONICO TRIBUTO | INTERNET --PMSP SP"/>
    <n v="-3345.72"/>
    <n v="3345.72"/>
    <x v="18"/>
    <m/>
    <m/>
    <m/>
    <s v="-"/>
    <s v="Incorporação - Desp Legais, Tributos, Emolumentos"/>
    <s v="Incorporação"/>
  </r>
  <r>
    <s v="Jardins"/>
    <x v="157"/>
    <s v="Bradesco"/>
    <x v="1"/>
    <s v="não"/>
    <s v="-"/>
    <d v="2024-08-23T00:00:00"/>
    <s v="-"/>
    <m/>
    <s v="PAGTO ELETRONICO TRIBUTO | INTERNET --PMSP SP"/>
    <m/>
    <s v="PAGTO ELETRONICO TRIBUTO | INTERNET --PMSP SP"/>
    <n v="-3286.89"/>
    <n v="3286.89"/>
    <x v="18"/>
    <m/>
    <m/>
    <m/>
    <s v="-"/>
    <s v="Incorporação - Desp Legais, Tributos, Emolumentos"/>
    <s v="Incorporação"/>
  </r>
  <r>
    <s v="Jardins"/>
    <x v="157"/>
    <s v="Bradesco"/>
    <x v="1"/>
    <s v="não"/>
    <s v="-"/>
    <d v="2024-08-23T00:00:00"/>
    <s v="-"/>
    <m/>
    <s v="PAGTO ELETRONICO TRIBUTO | INTERNET --PMSP SP"/>
    <m/>
    <s v="PAGTO ELETRONICO TRIBUTO | INTERNET --PMSP SP"/>
    <n v="-3557.35"/>
    <n v="3557.35"/>
    <x v="18"/>
    <m/>
    <m/>
    <m/>
    <s v="-"/>
    <s v="Incorporação - Desp Legais, Tributos, Emolumentos"/>
    <s v="Incorporação"/>
  </r>
  <r>
    <s v="Jardins"/>
    <x v="157"/>
    <s v="Bradesco"/>
    <x v="1"/>
    <s v="não"/>
    <s v="-"/>
    <d v="2024-08-23T00:00:00"/>
    <s v="-"/>
    <m/>
    <s v="PAGTO ELETRONICO TRIBUTO | INTERNET --PMSP SP"/>
    <m/>
    <s v="PAGTO ELETRONICO TRIBUTO | INTERNET --PMSP SP"/>
    <n v="-3442.78"/>
    <n v="3442.78"/>
    <x v="18"/>
    <m/>
    <m/>
    <m/>
    <s v="-"/>
    <s v="Incorporação - Desp Legais, Tributos, Emolumentos"/>
    <s v="Incorporação"/>
  </r>
  <r>
    <s v="Jardins"/>
    <x v="157"/>
    <s v="Bradesco"/>
    <x v="1"/>
    <s v="não"/>
    <s v="-"/>
    <d v="2024-08-23T00:00:00"/>
    <s v="-"/>
    <m/>
    <s v="PAGTO ELETRONICO TRIBUTO | INTERNET --PMSP SP"/>
    <m/>
    <s v="PAGTO ELETRONICO TRIBUTO | INTERNET --PMSP SP"/>
    <n v="-3206.77"/>
    <n v="3206.77"/>
    <x v="18"/>
    <m/>
    <m/>
    <m/>
    <s v="-"/>
    <s v="Incorporação - Desp Legais, Tributos, Emolumentos"/>
    <s v="Incorporação"/>
  </r>
  <r>
    <s v="Jardins"/>
    <x v="157"/>
    <s v="Bradesco"/>
    <x v="1"/>
    <s v="não"/>
    <s v="-"/>
    <d v="2024-08-23T00:00:00"/>
    <s v="-"/>
    <m/>
    <s v="APLIC.INVEST FACIL 4253760"/>
    <m/>
    <s v="APLIC.INVEST FACIL 4253760"/>
    <n v="-277566.44"/>
    <n v="277566.44"/>
    <x v="18"/>
    <m/>
    <m/>
    <m/>
    <s v="-"/>
    <s v="Aplicação / Resgate"/>
    <s v="Aplicação / Resgate"/>
  </r>
  <r>
    <s v="Jardins"/>
    <x v="157"/>
    <s v="Bradesco"/>
    <x v="1"/>
    <s v="não"/>
    <s v="-"/>
    <d v="2024-08-23T00:00:00"/>
    <s v="-"/>
    <m/>
    <s v="TRANSFERENCIA PIX | DES: ADL SUCOS E LANCHES L 23/08"/>
    <m/>
    <s v="TRANSFERENCIA PIX | DES: ADL SUCOS E LANCHES L 23/08"/>
    <n v="-1478.45"/>
    <n v="1478.45"/>
    <x v="18"/>
    <m/>
    <m/>
    <m/>
    <s v="-"/>
    <s v="Marketing - Stand Manutenção"/>
    <s v="Marketing"/>
  </r>
  <r>
    <s v="Jardins"/>
    <x v="157"/>
    <s v="Bradesco"/>
    <x v="1"/>
    <s v="não"/>
    <s v="-"/>
    <d v="2024-08-23T00:00:00"/>
    <s v="-"/>
    <m/>
    <s v="TRANSFERENCIA PIX | DES: IMIGRANTES MERCANTIL 23/08"/>
    <m/>
    <s v="TRANSFERENCIA PIX | DES: IMIGRANTES MERCANTIL 23/08"/>
    <n v="-168.3"/>
    <n v="168.3"/>
    <x v="18"/>
    <m/>
    <m/>
    <m/>
    <s v="-"/>
    <s v="Desp Adm - Outras"/>
    <s v="Desp Adm"/>
  </r>
  <r>
    <s v="Jardins"/>
    <x v="157"/>
    <s v="Bradesco"/>
    <x v="1"/>
    <s v="não"/>
    <s v="-"/>
    <d v="2024-08-23T00:00:00"/>
    <s v="-"/>
    <m/>
    <s v="TRANSFERENCIA PIX | DES: WG DESIGN 23/08"/>
    <m/>
    <s v="TRANSFERENCIA PIX | DES: WG DESIGN 23/08"/>
    <n v="-9707"/>
    <n v="9707"/>
    <x v="18"/>
    <m/>
    <m/>
    <m/>
    <s v="-"/>
    <s v="Marketing - Promoção e Propaganda"/>
    <s v="Marketing"/>
  </r>
  <r>
    <s v="Jardins"/>
    <x v="157"/>
    <s v="Bradesco"/>
    <x v="1"/>
    <s v="não"/>
    <s v="-"/>
    <d v="2024-08-23T00:00:00"/>
    <s v="-"/>
    <m/>
    <s v="CONTA DE AGUA E ESGOTO | INTERNET --SABESP/SP"/>
    <m/>
    <s v="CONTA DE AGUA E ESGOTO | INTERNET --SABESP/SP"/>
    <n v="-330.81"/>
    <n v="330.81"/>
    <x v="18"/>
    <m/>
    <m/>
    <m/>
    <s v="-"/>
    <s v="Terreno - Despesas"/>
    <s v="Terreno"/>
  </r>
  <r>
    <s v="Jardins"/>
    <x v="158"/>
    <s v="Bradesco"/>
    <x v="1"/>
    <s v="não"/>
    <s v="-"/>
    <d v="2024-08-29T00:00:00"/>
    <s v="-"/>
    <m/>
    <s v="RESGATE INVEST FACIL 4253760"/>
    <m/>
    <s v="RESGATE INVEST FACIL 4253760"/>
    <n v="27"/>
    <n v="27"/>
    <x v="18"/>
    <m/>
    <m/>
    <m/>
    <s v="-"/>
    <s v="Aplicação / Resgate"/>
    <s v="Aplicação / Resgate"/>
  </r>
  <r>
    <s v="Jardins"/>
    <x v="158"/>
    <s v="Bradesco"/>
    <x v="1"/>
    <s v="não"/>
    <s v="-"/>
    <d v="2024-08-29T00:00:00"/>
    <s v="-"/>
    <m/>
    <s v="TARIFA BANCARIA | TRANSF PGTO PIX"/>
    <m/>
    <s v="TARIFA BANCARIA | TRANSF PGTO PIX"/>
    <n v="-9"/>
    <n v="9"/>
    <x v="18"/>
    <m/>
    <m/>
    <m/>
    <s v="-"/>
    <s v="Tarifas / Taxas"/>
    <s v="Desp Financeiras"/>
  </r>
  <r>
    <s v="Jardins"/>
    <x v="158"/>
    <s v="Bradesco"/>
    <x v="1"/>
    <s v="não"/>
    <s v="-"/>
    <d v="2024-08-29T00:00:00"/>
    <s v="-"/>
    <m/>
    <s v="TARIFA BANCARIA | TRANSF PGTO PIX"/>
    <m/>
    <s v="TARIFA BANCARIA | TRANSF PGTO PIX"/>
    <n v="-9"/>
    <n v="9"/>
    <x v="18"/>
    <m/>
    <m/>
    <m/>
    <s v="-"/>
    <s v="Tarifas / Taxas"/>
    <s v="Desp Financeiras"/>
  </r>
  <r>
    <s v="Jardins"/>
    <x v="158"/>
    <s v="Bradesco"/>
    <x v="1"/>
    <s v="não"/>
    <s v="-"/>
    <d v="2024-08-29T00:00:00"/>
    <s v="-"/>
    <m/>
    <s v="TARIFA BANCARIA | TRANSF PGTO PIX"/>
    <m/>
    <s v="TARIFA BANCARIA | TRANSF PGTO PIX"/>
    <n v="-9"/>
    <n v="9"/>
    <x v="18"/>
    <m/>
    <m/>
    <m/>
    <s v="-"/>
    <s v="Tarifas / Taxas"/>
    <s v="Desp Financeiras"/>
  </r>
  <r>
    <s v="Jardins"/>
    <x v="145"/>
    <s v="Itaú"/>
    <x v="3"/>
    <s v="não"/>
    <s v="-"/>
    <d v="2024-08-02T00:00:00"/>
    <s v="-"/>
    <m/>
    <s v="TAR MANUT CONTA 07/24"/>
    <m/>
    <s v="TAR MANUT CONTA 07/24"/>
    <n v="-73"/>
    <n v="73"/>
    <x v="18"/>
    <m/>
    <m/>
    <m/>
    <s v="-"/>
    <s v="Tarifas / Taxas"/>
    <s v="Desp Financeiras"/>
  </r>
  <r>
    <s v="Jardins"/>
    <x v="145"/>
    <s v="Itaú"/>
    <x v="3"/>
    <s v="não"/>
    <s v="-"/>
    <d v="2024-08-02T00:00:00"/>
    <s v="-"/>
    <m/>
    <s v="REND PAGO APLIC AUT MAIS"/>
    <m/>
    <s v="REND PAGO APLIC AUT MAIS"/>
    <n v="0.32"/>
    <n v="0.32"/>
    <x v="18"/>
    <m/>
    <m/>
    <m/>
    <s v="-"/>
    <s v="Rendimento Aplicações"/>
    <s v="Outras Receitas"/>
  </r>
  <r>
    <s v="Jardins"/>
    <x v="145"/>
    <s v="Itaú"/>
    <x v="3"/>
    <s v="não"/>
    <s v="-"/>
    <d v="2024-08-02T00:00:00"/>
    <s v="-"/>
    <m/>
    <s v="TAR PIX PGTO TRANSF"/>
    <m/>
    <s v="TAR PIX PGTO TRANSF"/>
    <n v="-0.5"/>
    <n v="0.5"/>
    <x v="18"/>
    <m/>
    <m/>
    <m/>
    <s v="-"/>
    <s v="Tarifas / Taxas"/>
    <s v="Desp Financeiras"/>
  </r>
  <r>
    <s v="Jardins"/>
    <x v="145"/>
    <s v="Itaú Centralizadora"/>
    <x v="2"/>
    <s v="não"/>
    <s v="-"/>
    <d v="2024-08-02T00:00:00"/>
    <s v="-"/>
    <m/>
    <s v="TAR MANUT CONTA    07/24"/>
    <m/>
    <s v="TAR MANUT CONTA    07/24"/>
    <n v="-73"/>
    <n v="73"/>
    <x v="18"/>
    <m/>
    <m/>
    <m/>
    <s v="-"/>
    <s v="Tarifas / Taxas"/>
    <s v="Desp Financeiras"/>
  </r>
  <r>
    <s v="Jardins"/>
    <x v="145"/>
    <s v="Itaú Centralizadora"/>
    <x v="2"/>
    <s v="não"/>
    <s v="-"/>
    <d v="2024-08-02T00:00:00"/>
    <s v="-"/>
    <m/>
    <s v="REND PAGO APLIC AUT MAIS"/>
    <m/>
    <s v="REND PAGO APLIC AUT MAIS"/>
    <n v="0.01"/>
    <n v="0.01"/>
    <x v="18"/>
    <m/>
    <m/>
    <m/>
    <s v="-"/>
    <s v="Rendimento Aplicações"/>
    <s v="Outras Receitas"/>
  </r>
  <r>
    <s v="Jardins"/>
    <x v="159"/>
    <s v="Itaú Centralizadora"/>
    <x v="2"/>
    <s v="não"/>
    <s v="-"/>
    <d v="2024-08-19T00:00:00"/>
    <s v="-"/>
    <m/>
    <s v="TAR TED SISPAG"/>
    <m/>
    <s v="TAR TED SISPAG"/>
    <n v="-2"/>
    <n v="2"/>
    <x v="18"/>
    <m/>
    <m/>
    <m/>
    <s v="-"/>
    <s v="Tarifas / Taxas"/>
    <s v="Desp Financeiras"/>
  </r>
  <r>
    <s v="Jardins"/>
    <x v="159"/>
    <s v="Itaú Centralizadora"/>
    <x v="2"/>
    <s v="não"/>
    <s v="-"/>
    <d v="2024-08-19T00:00:00"/>
    <s v="-"/>
    <m/>
    <s v="SISPAG FORNECEDORES TED"/>
    <m/>
    <s v="SISPAG FORNECEDORES TED"/>
    <n v="-500"/>
    <n v="500"/>
    <x v="18"/>
    <m/>
    <m/>
    <m/>
    <s v="-"/>
    <s v="Débito a identificar"/>
    <s v="Débito a identificar"/>
  </r>
  <r>
    <s v="Jardins"/>
    <x v="159"/>
    <s v="Itaú Centralizadora"/>
    <x v="2"/>
    <s v="não"/>
    <s v="-"/>
    <d v="2024-08-19T00:00:00"/>
    <s v="-"/>
    <m/>
    <s v="REND PAGO APLIC AUT MAIS"/>
    <m/>
    <s v="REND PAGO APLIC AUT MAIS"/>
    <n v="0.12"/>
    <n v="0.12"/>
    <x v="18"/>
    <m/>
    <m/>
    <m/>
    <s v="-"/>
    <s v="Rendimento Aplicações"/>
    <s v="Outras Receitas"/>
  </r>
  <r>
    <s v="Jardins"/>
    <x v="160"/>
    <s v="Itaú Centralizadora"/>
    <x v="2"/>
    <s v="não"/>
    <s v="-"/>
    <d v="2024-08-21T00:00:00"/>
    <s v="-"/>
    <m/>
    <s v="SISPAG FORNECEDORES TED"/>
    <m/>
    <s v="SISPAG FORNECEDORES TED"/>
    <n v="-46034.07"/>
    <n v="46034.07"/>
    <x v="18"/>
    <m/>
    <m/>
    <m/>
    <s v="-"/>
    <s v="Débito a identificar"/>
    <s v="Débito a identificar"/>
  </r>
  <r>
    <s v="Jardins"/>
    <x v="160"/>
    <s v="Itaú Centralizadora"/>
    <x v="2"/>
    <s v="não"/>
    <s v="-"/>
    <d v="2024-08-21T00:00:00"/>
    <s v="-"/>
    <m/>
    <s v="RESGATE CDB"/>
    <m/>
    <s v="RESGATE CDB"/>
    <n v="46034.07"/>
    <n v="46034.07"/>
    <x v="18"/>
    <m/>
    <m/>
    <m/>
    <s v="-"/>
    <s v="Aplicação / Resgate"/>
    <s v="Aplicação / Resgate"/>
  </r>
  <r>
    <s v="Jardins"/>
    <x v="160"/>
    <s v="Itaú Centralizadora"/>
    <x v="2"/>
    <s v="não"/>
    <s v="-"/>
    <d v="2024-08-21T00:00:00"/>
    <s v="-"/>
    <m/>
    <s v="TAR TED SISPAG"/>
    <m/>
    <s v="TAR TED SISPAG"/>
    <n v="-2"/>
    <n v="2"/>
    <x v="18"/>
    <m/>
    <m/>
    <m/>
    <s v="-"/>
    <s v="Tarifas / Taxas"/>
    <s v="Desp Financeiras"/>
  </r>
  <r>
    <s v="Jardins"/>
    <x v="156"/>
    <s v="Itaú Centralizadora"/>
    <x v="2"/>
    <s v="não"/>
    <s v="-"/>
    <d v="2024-08-22T00:00:00"/>
    <s v="-"/>
    <m/>
    <s v="TAR C/C SISPAG"/>
    <m/>
    <s v="TAR C/C SISPAG"/>
    <n v="-0.9"/>
    <n v="0.9"/>
    <x v="18"/>
    <m/>
    <m/>
    <m/>
    <s v="-"/>
    <s v="Tarifas / Taxas"/>
    <s v="Desp Financeiras"/>
  </r>
  <r>
    <s v="Jardins"/>
    <x v="156"/>
    <s v="Itaú Centralizadora"/>
    <x v="2"/>
    <s v="não"/>
    <s v="-"/>
    <d v="2024-08-22T00:00:00"/>
    <s v="-"/>
    <m/>
    <s v="SISPAG TRANSF TITULARID"/>
    <m/>
    <s v="SISPAG TRANSF TITULARID"/>
    <n v="-5455.27"/>
    <n v="5455.27"/>
    <x v="18"/>
    <m/>
    <m/>
    <m/>
    <s v="-"/>
    <s v="Débito a identificar"/>
    <s v="Débito a identificar"/>
  </r>
  <r>
    <s v="Jardins"/>
    <x v="156"/>
    <s v="Itaú Centralizadora"/>
    <x v="2"/>
    <s v="não"/>
    <s v="-"/>
    <d v="2024-08-22T00:00:00"/>
    <s v="-"/>
    <m/>
    <s v="REND PAGO APLIC AUT MAIS"/>
    <m/>
    <s v="REND PAGO APLIC AUT MAIS"/>
    <n v="1.39"/>
    <n v="1.39"/>
    <x v="18"/>
    <m/>
    <m/>
    <m/>
    <s v="-"/>
    <s v="Rendimento Aplicações"/>
    <s v="Outras Receitas"/>
  </r>
  <r>
    <s v="Jardins"/>
    <x v="157"/>
    <s v="Itaú Centralizadora"/>
    <x v="2"/>
    <s v="não"/>
    <s v="-"/>
    <d v="2024-08-23T00:00:00"/>
    <s v="-"/>
    <m/>
    <s v="TAR TED SISPAG"/>
    <m/>
    <s v="TAR TED SISPAG"/>
    <n v="-2"/>
    <n v="2"/>
    <x v="18"/>
    <m/>
    <m/>
    <m/>
    <s v="-"/>
    <s v="Tarifas / Taxas"/>
    <s v="Desp Financeiras"/>
  </r>
  <r>
    <s v="Jardins"/>
    <x v="157"/>
    <s v="Itaú Centralizadora"/>
    <x v="2"/>
    <s v="não"/>
    <s v="-"/>
    <d v="2024-08-23T00:00:00"/>
    <s v="-"/>
    <m/>
    <s v="SISPAG FORNECEDORES TED"/>
    <m/>
    <s v="SISPAG FORNECEDORES TED"/>
    <n v="-600000"/>
    <n v="600000"/>
    <x v="18"/>
    <m/>
    <m/>
    <m/>
    <s v="-"/>
    <s v="CRI - Liberação"/>
    <s v="CRI - Liberação"/>
  </r>
  <r>
    <s v="Jardins"/>
    <x v="157"/>
    <s v="Itaú Centralizadora"/>
    <x v="2"/>
    <s v="não"/>
    <s v="-"/>
    <d v="2024-08-23T00:00:00"/>
    <s v="-"/>
    <m/>
    <s v="RESGATE CDB"/>
    <m/>
    <s v="RESGATE CDB"/>
    <n v="600000.97"/>
    <n v="600000.97"/>
    <x v="18"/>
    <m/>
    <m/>
    <m/>
    <s v="-"/>
    <s v="Aplicação / Resgate"/>
    <s v="Aplicação / Resgate"/>
  </r>
  <r>
    <s v="Jardins"/>
    <x v="157"/>
    <s v="Itaú Centralizadora"/>
    <x v="2"/>
    <s v="não"/>
    <s v="-"/>
    <d v="2024-08-23T00:00:00"/>
    <s v="-"/>
    <m/>
    <s v="TAR SISPAG TIT OUTRO BCO"/>
    <m/>
    <s v="TAR SISPAG TIT OUTRO BCO"/>
    <n v="-1.4"/>
    <n v="1.4"/>
    <x v="18"/>
    <m/>
    <m/>
    <m/>
    <s v="-"/>
    <s v="Tarifas / Taxas"/>
    <s v="Desp Financeiras"/>
  </r>
  <r>
    <s v="Jardins"/>
    <x v="157"/>
    <s v="Itaú Centralizadora"/>
    <x v="2"/>
    <s v="não"/>
    <s v="-"/>
    <d v="2024-08-23T00:00:00"/>
    <s v="-"/>
    <m/>
    <s v="REND PAGO APLIC AUT MAIS"/>
    <m/>
    <s v="REND PAGO APLIC AUT MAIS"/>
    <n v="0.44"/>
    <n v="0.44"/>
    <x v="18"/>
    <m/>
    <m/>
    <m/>
    <s v="-"/>
    <s v="Rendimento Aplicações"/>
    <s v="Outras Receitas"/>
  </r>
  <r>
    <s v="Jardins"/>
    <x v="157"/>
    <s v="Itaú Centralizadora"/>
    <x v="2"/>
    <s v="não"/>
    <s v="-"/>
    <d v="2024-08-23T00:00:00"/>
    <s v="-"/>
    <m/>
    <s v="SISPAG FORNECEDORES PAG TIT BANCO 001"/>
    <m/>
    <s v="SISPAG FORNECEDORES PAG TIT BANCO 001"/>
    <n v="-1689.3"/>
    <n v="1689.3"/>
    <x v="18"/>
    <m/>
    <m/>
    <m/>
    <s v="-"/>
    <s v="Débito a identificar"/>
    <s v="Débito a identificar"/>
  </r>
  <r>
    <s v="Jardins"/>
    <x v="161"/>
    <s v="Itaú Centralizadora"/>
    <x v="2"/>
    <s v="não"/>
    <s v="-"/>
    <d v="2024-08-27T00:00:00"/>
    <s v="-"/>
    <m/>
    <s v="RESGATE CDB"/>
    <m/>
    <s v="RESGATE CDB"/>
    <n v="616351.14"/>
    <n v="616351.14"/>
    <x v="18"/>
    <m/>
    <m/>
    <m/>
    <s v="-"/>
    <s v="Aplicação / Resgate"/>
    <s v="Aplicação / Resgate"/>
  </r>
  <r>
    <s v="Jardins"/>
    <x v="161"/>
    <s v="Itaú Centralizadora"/>
    <x v="2"/>
    <s v="não"/>
    <s v="-"/>
    <d v="2024-08-27T00:00:00"/>
    <s v="-"/>
    <m/>
    <s v="RESGATE CDB"/>
    <m/>
    <s v="RESGATE CDB"/>
    <n v="7633.76"/>
    <n v="7633.76"/>
    <x v="18"/>
    <m/>
    <m/>
    <m/>
    <s v="-"/>
    <s v="Aplicação / Resgate"/>
    <s v="Aplicação / Resgate"/>
  </r>
  <r>
    <s v="Jardins"/>
    <x v="158"/>
    <s v="Itaú Centralizadora"/>
    <x v="2"/>
    <s v="não"/>
    <s v="-"/>
    <d v="2024-08-29T00:00:00"/>
    <s v="-"/>
    <m/>
    <s v="REND PAGO APLIC AUT MAIS"/>
    <m/>
    <s v="REND PAGO APLIC AUT MAIS"/>
    <n v="11.26"/>
    <n v="11.26"/>
    <x v="18"/>
    <m/>
    <m/>
    <m/>
    <s v="-"/>
    <s v="Rendimento Aplicações"/>
    <s v="Outras Receitas"/>
  </r>
  <r>
    <s v="Jardins"/>
    <x v="158"/>
    <s v="Itaú Centralizadora"/>
    <x v="2"/>
    <s v="não"/>
    <s v="-"/>
    <d v="2024-08-29T00:00:00"/>
    <s v="-"/>
    <m/>
    <s v="FT  CERTIF RECEB IMOB"/>
    <m/>
    <s v="FT  CERTIF RECEB IMOB"/>
    <n v="-616350.12"/>
    <n v="616350.12"/>
    <x v="18"/>
    <m/>
    <m/>
    <m/>
    <s v="-"/>
    <s v="CRI - Juros"/>
    <s v="CRI - Juros"/>
  </r>
  <r>
    <s v="Jardins"/>
    <x v="162"/>
    <s v="Itaú Centralizadora"/>
    <x v="2"/>
    <s v="não"/>
    <s v="-"/>
    <d v="2024-08-30T00:00:00"/>
    <s v="-"/>
    <m/>
    <s v="FT  CERTIF RECEB IMOB"/>
    <m/>
    <s v="FT  CERTIF RECEB IMOB"/>
    <n v="0.45"/>
    <n v="0.45"/>
    <x v="18"/>
    <m/>
    <m/>
    <m/>
    <s v="-"/>
    <s v="CRI - Juros"/>
    <s v="CRI - Juros"/>
  </r>
  <r>
    <s v="Jardins"/>
    <x v="163"/>
    <s v="Bradesco"/>
    <x v="1"/>
    <s v="sim"/>
    <s v="1.03.01.01 - Receita de Aplicações Financeiras"/>
    <d v="2024-09-02T00:00:00"/>
    <s v="CX"/>
    <s v="Rendimento de aplicação"/>
    <s v="RENTAB.INVEST FACILCRED*"/>
    <s v="REAP.N10141"/>
    <s v="RENTAB.INVEST FACILCRED*"/>
    <n v="0.01"/>
    <n v="0.01"/>
    <x v="19"/>
    <m/>
    <m/>
    <m/>
    <s v="1.03.01.01 - Receita de Aplicações Financeiras"/>
    <s v="Rendimento Aplicações"/>
    <s v="Outras Receitas"/>
  </r>
  <r>
    <s v="Jardins"/>
    <x v="163"/>
    <s v="Bradesco"/>
    <x v="1"/>
    <s v="sim"/>
    <s v="2.20.01.07 - Tarifas Bancarias"/>
    <d v="2024-09-02T00:00:00"/>
    <s v="CX"/>
    <s v="Pag. tarifa conta"/>
    <s v="TARIFA BANCARIA TRANSF PGTO PIX"/>
    <s v="TAR.N10155"/>
    <s v="TARIFA BANCARIA TRANSF PGTO PIX"/>
    <n v="-9"/>
    <n v="9"/>
    <x v="19"/>
    <m/>
    <m/>
    <m/>
    <s v="2.20.01.07 - Tarifas Bancarias"/>
    <s v="Tarifas / Taxas"/>
    <s v="Desp Financeiras"/>
  </r>
  <r>
    <s v="Jardins"/>
    <x v="163"/>
    <s v="Bradesco"/>
    <x v="1"/>
    <s v="sim"/>
    <s v="2.20.01.07 - Tarifas Bancarias"/>
    <d v="2024-09-02T00:00:00"/>
    <s v="CX"/>
    <s v="Pag. tarifa conta"/>
    <s v="TARIFA BANCARIA TRANSF PGTO PIX"/>
    <s v="TAR.N1016B"/>
    <s v="TARIFA BANCARIA TRANSF PGTO PIX"/>
    <n v="-16"/>
    <n v="16"/>
    <x v="19"/>
    <m/>
    <m/>
    <m/>
    <s v="2.20.01.07 - Tarifas Bancarias"/>
    <s v="Tarifas / Taxas"/>
    <s v="Desp Financeiras"/>
  </r>
  <r>
    <s v="Jardins"/>
    <x v="163"/>
    <s v="Bradesco"/>
    <x v="1"/>
    <s v="sim"/>
    <s v="2.20.01.07 - Tarifas Bancarias"/>
    <d v="2024-09-02T00:00:00"/>
    <s v="CX"/>
    <s v="Pag. tarifa conta"/>
    <s v="TARIFA BANCARIA TRANSF PGTO PIX"/>
    <s v="TAR.N10181"/>
    <s v="TARIFA BANCARIA TRANSF PGTO PIX"/>
    <n v="-18"/>
    <n v="18"/>
    <x v="19"/>
    <m/>
    <m/>
    <m/>
    <s v="2.20.01.07 - Tarifas Bancarias"/>
    <s v="Tarifas / Taxas"/>
    <s v="Desp Financeiras"/>
  </r>
  <r>
    <s v="Jardins"/>
    <x v="163"/>
    <s v="Bradesco"/>
    <x v="1"/>
    <s v="sim"/>
    <s v="2.20.01.07 - Tarifas Bancarias"/>
    <d v="2024-09-02T00:00:00"/>
    <s v="CX"/>
    <s v="Pag. tarifa conta"/>
    <s v="TARIFA BANCARIA TRANSF PGTO PIX"/>
    <s v="TAR.N10197"/>
    <s v="TARIFA BANCARIA TRANSF PGTO PIX"/>
    <n v="-21.06"/>
    <n v="21.06"/>
    <x v="19"/>
    <m/>
    <m/>
    <m/>
    <s v="2.20.01.07 - Tarifas Bancarias"/>
    <s v="Tarifas / Taxas"/>
    <s v="Desp Financeiras"/>
  </r>
  <r>
    <s v="Jardins"/>
    <x v="163"/>
    <s v="Bradesco"/>
    <x v="1"/>
    <s v="sim"/>
    <s v="2.13.01.10 - Bombeiro"/>
    <d v="2024-09-02T00:00:00"/>
    <s v="CP"/>
    <s v="Pagamento"/>
    <s v="Secretaria de Fazenda Federal"/>
    <s v="DARE.240590163370983"/>
    <s v="Secretaria de Fazenda Federal"/>
    <n v="-135.78"/>
    <n v="135.78"/>
    <x v="19"/>
    <m/>
    <m/>
    <m/>
    <s v="2.13.01.10 - Bombeiro"/>
    <s v="Incorporação - Projetos"/>
    <s v="Incorporação"/>
  </r>
  <r>
    <s v="Jardins"/>
    <x v="164"/>
    <s v="Bradesco"/>
    <x v="1"/>
    <s v="sim"/>
    <s v="2.14.02.10 - Decoracao Decorados"/>
    <d v="2024-09-03T00:00:00"/>
    <s v="CP"/>
    <s v="Pagamento"/>
    <s v="WDN COMERCIO ELETRONICO DE MOVEIS LTDA"/>
    <s v="NF.000001"/>
    <s v="WDN COMERCIO ELETRONICO DE MOVEIS LTDA"/>
    <n v="-6946.4"/>
    <n v="6946.4"/>
    <x v="19"/>
    <m/>
    <m/>
    <m/>
    <s v="2.14.02.10 - Decoracao Decorados"/>
    <s v="Marketing - Stand Manutenção"/>
    <s v="Marketing"/>
  </r>
  <r>
    <s v="Jardins"/>
    <x v="164"/>
    <s v="Bradesco"/>
    <x v="1"/>
    <s v="sim"/>
    <s v="2.05.01.07 - Multas, Juros e Correções por Atraso no Pagamento"/>
    <d v="2024-09-03T00:00:00"/>
    <s v="CP"/>
    <s v="Pagto multa"/>
    <s v="WDN COMERCIO ELETRONICO DE MOVEIS LTDA"/>
    <s v="NF.000001"/>
    <s v="WDN COMERCIO ELETRONICO DE MOVEIS LTDA"/>
    <n v="-138.91999999999999"/>
    <n v="138.91999999999999"/>
    <x v="19"/>
    <m/>
    <m/>
    <m/>
    <s v="2.05.01.07 - Multas, Juros e Correções por Atraso no Pagamento"/>
    <s v="Desp Financeiras"/>
    <s v="Desp Financeiras"/>
  </r>
  <r>
    <s v="Jardins"/>
    <x v="164"/>
    <s v="Bradesco"/>
    <x v="1"/>
    <s v="sim"/>
    <s v="2.14.02.02 - Construção Stand"/>
    <d v="2024-09-03T00:00:00"/>
    <s v="CP"/>
    <s v="Pagamento"/>
    <s v="ATLANTA MATERIAS PARA CONSTRUCAO LTDA."/>
    <s v="NF.594428"/>
    <s v="ATLANTA MATERIAS PARA CONSTRUCAO LTDA."/>
    <n v="-4876.87"/>
    <n v="4876.87"/>
    <x v="19"/>
    <m/>
    <m/>
    <m/>
    <s v="2.14.02.02 - Construção Stand"/>
    <s v="Marketing - Stand Manutenção"/>
    <s v="Marketing"/>
  </r>
  <r>
    <s v="Jardins"/>
    <x v="164"/>
    <s v="Bradesco"/>
    <x v="1"/>
    <s v="sim"/>
    <s v="2.14.02.02 - Construção Stand"/>
    <d v="2024-09-03T00:00:00"/>
    <s v="CP"/>
    <s v="Pagamento"/>
    <s v="ATLANTA MATERIAS PARA CONSTRUCAO LTDA."/>
    <s v="NF.591022"/>
    <s v="ATLANTA MATERIAS PARA CONSTRUCAO LTDA."/>
    <n v="-1080.46"/>
    <n v="1080.46"/>
    <x v="19"/>
    <m/>
    <m/>
    <m/>
    <s v="2.14.02.02 - Construção Stand"/>
    <s v="Marketing - Stand Manutenção"/>
    <s v="Marketing"/>
  </r>
  <r>
    <s v="Jardins"/>
    <x v="164"/>
    <s v="Bradesco"/>
    <x v="1"/>
    <s v="sim"/>
    <s v="2.05.01.07 - Multas, Juros e Correções por Atraso no Pagamento"/>
    <d v="2024-09-03T00:00:00"/>
    <s v="CP"/>
    <s v="Pagto multa"/>
    <s v="ATLANTA MATERIAS PARA CONSTRUCAO LTDA."/>
    <s v="NF.591022"/>
    <s v="ATLANTA MATERIAS PARA CONSTRUCAO LTDA."/>
    <n v="-4.32"/>
    <n v="4.32"/>
    <x v="19"/>
    <m/>
    <m/>
    <m/>
    <s v="2.05.01.07 - Multas, Juros e Correções por Atraso no Pagamento"/>
    <s v="Desp Financeiras"/>
    <s v="Desp Financeiras"/>
  </r>
  <r>
    <s v="Jardins"/>
    <x v="164"/>
    <s v="Bradesco"/>
    <x v="1"/>
    <s v="sim"/>
    <s v="2.14.02.02 - Construção Stand"/>
    <d v="2024-09-03T00:00:00"/>
    <s v="CP"/>
    <s v="Pagamento"/>
    <s v="ATLANTA MATERIAS PARA CONSTRUCAO LTDA."/>
    <s v="NF.591024"/>
    <s v="ATLANTA MATERIAS PARA CONSTRUCAO LTDA."/>
    <n v="-552.48"/>
    <n v="552.48"/>
    <x v="19"/>
    <m/>
    <m/>
    <m/>
    <s v="2.14.02.02 - Construção Stand"/>
    <s v="Marketing - Stand Manutenção"/>
    <s v="Marketing"/>
  </r>
  <r>
    <s v="Jardins"/>
    <x v="164"/>
    <s v="Bradesco"/>
    <x v="1"/>
    <s v="sim"/>
    <s v="2.05.01.07 - Multas, Juros e Correções por Atraso no Pagamento"/>
    <d v="2024-09-03T00:00:00"/>
    <s v="CP"/>
    <s v="Pagto multa"/>
    <s v="ATLANTA MATERIAS PARA CONSTRUCAO LTDA."/>
    <s v="NF.591024"/>
    <s v="ATLANTA MATERIAS PARA CONSTRUCAO LTDA."/>
    <n v="-2.21"/>
    <n v="2.21"/>
    <x v="19"/>
    <m/>
    <m/>
    <m/>
    <s v="2.05.01.07 - Multas, Juros e Correções por Atraso no Pagamento"/>
    <s v="Desp Financeiras"/>
    <s v="Desp Financeiras"/>
  </r>
  <r>
    <s v="Jardins"/>
    <x v="164"/>
    <s v="Bradesco"/>
    <x v="1"/>
    <s v="sim"/>
    <s v="2.14.02.02 - Construção Stand"/>
    <d v="2024-09-03T00:00:00"/>
    <s v="CP"/>
    <s v="Pagamento"/>
    <s v="ATLANTA MATERIAS PARA CONSTRUCAO LTDA."/>
    <s v="NF.594429"/>
    <s v="ATLANTA MATERIAS PARA CONSTRUCAO LTDA."/>
    <n v="-4876.87"/>
    <n v="4876.87"/>
    <x v="19"/>
    <m/>
    <m/>
    <m/>
    <s v="2.14.02.02 - Construção Stand"/>
    <s v="Marketing - Stand Manutenção"/>
    <s v="Marketing"/>
  </r>
  <r>
    <s v="Jardins"/>
    <x v="164"/>
    <s v="Bradesco"/>
    <x v="1"/>
    <s v="sim"/>
    <s v="2.20.01.07 - Tarifas Bancarias"/>
    <d v="2024-09-03T00:00:00"/>
    <s v="CX"/>
    <s v="Pagamento"/>
    <s v="TARIFA BANCARIA TRANSF PGTO PIX"/>
    <s v="TAR.N101D7"/>
    <s v="TARIFA BANCARIA TRANSF PGTO PIX"/>
    <n v="-9"/>
    <n v="9"/>
    <x v="19"/>
    <m/>
    <m/>
    <m/>
    <s v="2.20.01.07 - Tarifas Bancarias"/>
    <s v="Tarifas / Taxas"/>
    <s v="Desp Financeiras"/>
  </r>
  <r>
    <s v="Jardins"/>
    <x v="164"/>
    <s v="Bradesco"/>
    <x v="1"/>
    <s v="sim"/>
    <s v="1.03.01.01 - Receita de Aplicações Financeiras"/>
    <d v="2024-09-03T00:00:00"/>
    <s v="BC"/>
    <s v="Rendimento de aplicação"/>
    <s v=""/>
    <s v="REAP.0309"/>
    <s v=""/>
    <n v="0.73"/>
    <n v="0.73"/>
    <x v="19"/>
    <m/>
    <m/>
    <m/>
    <s v="1.03.01.01 - Receita de Aplicações Financeiras"/>
    <s v="Rendimento Aplicações"/>
    <s v="Outras Receitas"/>
  </r>
  <r>
    <s v="Jardins"/>
    <x v="165"/>
    <s v="Bradesco"/>
    <x v="1"/>
    <s v="sim"/>
    <s v="2.14.02.10 - Decoracao Decorados"/>
    <d v="2024-09-05T00:00:00"/>
    <s v="CP"/>
    <s v="Pagamento"/>
    <s v="DB SOLUCOES ARQUITETONICAS LTDA"/>
    <s v="NF.001460"/>
    <s v="DB SOLUCOES ARQUITETONICAS LTDA"/>
    <n v="-5365"/>
    <n v="5365"/>
    <x v="19"/>
    <m/>
    <m/>
    <m/>
    <s v="2.14.02.10 - Decoracao Decorados"/>
    <s v="Marketing - Stand Manutenção"/>
    <s v="Marketing"/>
  </r>
  <r>
    <s v="Jardins"/>
    <x v="165"/>
    <s v="Bradesco"/>
    <x v="1"/>
    <s v="sim"/>
    <s v="1.03.01.01 - Receita de Aplicações Financeiras"/>
    <d v="2024-09-05T00:00:00"/>
    <s v="CX"/>
    <s v="Rendimento de aplicação"/>
    <s v="RENTAB.INVEST FACILCRED*"/>
    <s v="REAP.N10283"/>
    <s v="RENTAB.INVEST FACILCRED*"/>
    <n v="0.32"/>
    <n v="0.32"/>
    <x v="19"/>
    <m/>
    <m/>
    <m/>
    <s v="1.03.01.01 - Receita de Aplicações Financeiras"/>
    <s v="Rendimento Aplicações"/>
    <s v="Outras Receitas"/>
  </r>
  <r>
    <s v="Jardins"/>
    <x v="166"/>
    <s v="Bradesco"/>
    <x v="1"/>
    <s v="sim"/>
    <s v="2.11.01.07 - Cartório &amp; Escritura"/>
    <d v="2024-09-06T00:00:00"/>
    <s v="CP"/>
    <s v="Pagamento"/>
    <s v="ANGELO MONTALBANO"/>
    <s v="REC.150824"/>
    <s v="ANGELO MONTALBANO"/>
    <n v="-57.36"/>
    <n v="57.36"/>
    <x v="19"/>
    <m/>
    <m/>
    <m/>
    <s v="2.11.01.07 - Cartório &amp; Escritura"/>
    <s v="Incorporação - Desp Legais, Tributos, Emolumentos"/>
    <s v="Incorporação"/>
  </r>
  <r>
    <s v="Jardins"/>
    <x v="166"/>
    <s v="Bradesco"/>
    <x v="1"/>
    <s v="sim"/>
    <s v="2.11.01.07 - Cartório &amp; Escritura"/>
    <d v="2024-09-06T00:00:00"/>
    <s v="CP"/>
    <s v="Pagamento"/>
    <s v="ANGELO MONTALBANO"/>
    <s v="REC.002839"/>
    <s v="ANGELO MONTALBANO"/>
    <n v="-1500"/>
    <n v="1500"/>
    <x v="19"/>
    <m/>
    <m/>
    <m/>
    <s v="2.11.01.07 - Cartório &amp; Escritura"/>
    <s v="Incorporação - Desp Legais, Tributos, Emolumentos"/>
    <s v="Incorporação"/>
  </r>
  <r>
    <s v="Jardins"/>
    <x v="166"/>
    <s v="Bradesco"/>
    <x v="1"/>
    <s v="sim"/>
    <s v="2.14.01.01 - Imagens de Vends"/>
    <d v="2024-09-06T00:00:00"/>
    <s v="CP"/>
    <s v="Pagamento"/>
    <s v="NEORAMA FILMES LTDA."/>
    <s v="NFSE.000137"/>
    <s v="NEORAMA FILMES LTDA."/>
    <n v="-5050"/>
    <n v="5050"/>
    <x v="19"/>
    <m/>
    <m/>
    <m/>
    <s v="2.14.01.01 - Imagens de Vends"/>
    <s v="Marketing - Promoção e Propaganda"/>
    <s v="Marketing"/>
  </r>
  <r>
    <s v="Jardins"/>
    <x v="166"/>
    <s v="Bradesco"/>
    <x v="1"/>
    <s v="sim"/>
    <s v="2.09.01.03 - (-) Retenção de ISS - Terceiros"/>
    <d v="2024-09-06T00:00:00"/>
    <s v="CP"/>
    <s v="Retenção impostos"/>
    <s v="ISS - Cotia / NEORAMA FILMES LTDA."/>
    <s v="NFSE.000137"/>
    <s v="NEORAMA FILMES LTDA."/>
    <n v="151.5"/>
    <n v="151.5"/>
    <x v="19"/>
    <m/>
    <m/>
    <m/>
    <s v="2.09.01.03 - (-) Retenção de ISS - Terceiros"/>
    <s v="Tributos"/>
    <s v="Tributos"/>
  </r>
  <r>
    <s v="Jardins"/>
    <x v="166"/>
    <s v="Bradesco"/>
    <x v="1"/>
    <s v="sim"/>
    <s v="2.14.01.19 - Mídia Off"/>
    <d v="2024-09-06T00:00:00"/>
    <s v="CP"/>
    <s v="Pagamento"/>
    <s v="LUCIENE F BRAMBILLA"/>
    <s v="CT.020824"/>
    <s v="LUCIENE F BRAMBILLA"/>
    <n v="-3000"/>
    <n v="3000"/>
    <x v="19"/>
    <m/>
    <m/>
    <m/>
    <s v="2.14.01.19 - Mídia Off"/>
    <s v="Marketing - Stand Manutenção"/>
    <s v="Marketing"/>
  </r>
  <r>
    <s v="Jardins"/>
    <x v="166"/>
    <s v="Bradesco"/>
    <x v="1"/>
    <s v="sim"/>
    <s v="2.16.01.03 - Despesas Diversas"/>
    <d v="2024-09-06T00:00:00"/>
    <s v="CP"/>
    <s v="Pagamento"/>
    <s v="COOPERA CERTIFICADORA LTDA"/>
    <s v="FAT.18636"/>
    <s v="COOPERA CERTIFICADORA LTDA"/>
    <n v="-180"/>
    <n v="180"/>
    <x v="19"/>
    <m/>
    <m/>
    <m/>
    <s v="2.16.01.03 - Despesas Diversas"/>
    <s v="Desp Adm - Outras"/>
    <s v="Desp Adm"/>
  </r>
  <r>
    <s v="Jardins"/>
    <x v="166"/>
    <s v="Bradesco"/>
    <x v="1"/>
    <s v="sim"/>
    <s v="1.03.01.01 - Receita de Aplicações Financeiras"/>
    <d v="2024-09-06T00:00:00"/>
    <s v="CX"/>
    <s v="Rendimento de aplicação"/>
    <s v="RENTAB.INVEST FACILCRED*"/>
    <s v="REAP.N102C1"/>
    <s v="RENTAB.INVEST FACILCRED*"/>
    <n v="0.81"/>
    <n v="0.81"/>
    <x v="19"/>
    <m/>
    <m/>
    <m/>
    <s v="1.03.01.01 - Receita de Aplicações Financeiras"/>
    <s v="Rendimento Aplicações"/>
    <s v="Outras Receitas"/>
  </r>
  <r>
    <s v="Jardins"/>
    <x v="166"/>
    <s v="Bradesco"/>
    <x v="1"/>
    <s v="sim"/>
    <s v="2.20.01.07 - Tarifas Bancarias"/>
    <d v="2024-09-06T00:00:00"/>
    <s v="CX"/>
    <s v="Pagamento"/>
    <s v="TAR SERV TED STR PAGFOR"/>
    <s v="TAR.N102EB"/>
    <s v="TAR SERV TED STR PAGFOR"/>
    <n v="-46.6"/>
    <n v="46.6"/>
    <x v="19"/>
    <m/>
    <m/>
    <m/>
    <s v="2.20.01.07 - Tarifas Bancarias"/>
    <s v="Tarifas / Taxas"/>
    <s v="Desp Financeiras"/>
  </r>
  <r>
    <s v="Jardins"/>
    <x v="166"/>
    <s v="Bradesco"/>
    <x v="1"/>
    <s v="sim"/>
    <s v="2.14.02.02 - Construção Stand"/>
    <d v="2024-09-06T00:00:00"/>
    <s v="CP"/>
    <s v="Pagamento"/>
    <s v="MINERADORA PEDRIX LTDA"/>
    <s v="NF.1016096"/>
    <s v="MINERADORA PEDRIX LTDA"/>
    <n v="-1669.97"/>
    <n v="1669.97"/>
    <x v="19"/>
    <m/>
    <m/>
    <m/>
    <s v="2.14.02.02 - Construção Stand"/>
    <s v="Marketing - Stand Manutenção"/>
    <s v="Marketing"/>
  </r>
  <r>
    <s v="Jardins"/>
    <x v="167"/>
    <s v="Bradesco"/>
    <x v="1"/>
    <s v="sim"/>
    <s v="Sem Classificação"/>
    <d v="2024-09-09T00:00:00"/>
    <s v="CP"/>
    <s v="Pagamento"/>
    <s v="PREFEITURA DA CIDADE DE SÃO PAULO - DAMSP"/>
    <s v="DAM.AL ITU, 1476"/>
    <s v="PREFEITURA DA CIDADE DE SÃO PAULO - DAMSP"/>
    <n v="-2577.2199999999998"/>
    <n v="2577.2199999999998"/>
    <x v="19"/>
    <m/>
    <m/>
    <m/>
    <s v="Sem Classificação"/>
    <s v="Tributos"/>
    <s v="Tributos"/>
  </r>
  <r>
    <s v="Jardins"/>
    <x v="167"/>
    <s v="Bradesco"/>
    <x v="1"/>
    <s v="sim"/>
    <s v="Sem Classificação"/>
    <d v="2024-09-09T00:00:00"/>
    <s v="CP"/>
    <s v="Pagamento"/>
    <s v="PREFEITURA DA CIDADE DE SÃO PAULO - DAMSP"/>
    <s v="DAM.CONSOLACAO 2847 A 12"/>
    <s v="PREFEITURA DA CIDADE DE SÃO PAULO - DAMSP"/>
    <n v="-391.67"/>
    <n v="391.67"/>
    <x v="19"/>
    <m/>
    <m/>
    <m/>
    <s v="Sem Classificação"/>
    <s v="Tributos"/>
    <s v="Tributos"/>
  </r>
  <r>
    <s v="Jardins"/>
    <x v="167"/>
    <s v="Bradesco"/>
    <x v="1"/>
    <s v="sim"/>
    <s v="2.01.01.11 - IPTU Novos Terrenos"/>
    <d v="2024-09-09T00:00:00"/>
    <s v="CP"/>
    <s v="Pagamento"/>
    <s v="PREFEITURA DA CIDADE DE SÃO PAULO - DAMSP"/>
    <s v="DAM.CONSOLACAO AP 31"/>
    <s v="PREFEITURA DA CIDADE DE SÃO PAULO - DAMSP"/>
    <n v="-377.94"/>
    <n v="377.94"/>
    <x v="19"/>
    <m/>
    <m/>
    <m/>
    <s v="2.01.01.11 - IPTU Novos Terrenos"/>
    <s v="Terreno - IPTU"/>
    <s v="Terreno"/>
  </r>
  <r>
    <s v="Jardins"/>
    <x v="167"/>
    <s v="Bradesco"/>
    <x v="1"/>
    <s v="sim"/>
    <s v="1.03.01.01 - Receita de Aplicações Financeiras"/>
    <d v="2024-09-09T00:00:00"/>
    <s v="CX"/>
    <s v="Rendimento de aplicação"/>
    <s v="RENTAB.INVEST FACILCRED*"/>
    <s v="REAP.N1033B"/>
    <s v="RENTAB.INVEST FACILCRED*"/>
    <n v="0.33"/>
    <n v="0.33"/>
    <x v="19"/>
    <m/>
    <m/>
    <m/>
    <s v="1.03.01.01 - Receita de Aplicações Financeiras"/>
    <s v="Rendimento Aplicações"/>
    <s v="Outras Receitas"/>
  </r>
  <r>
    <s v="Jardins"/>
    <x v="167"/>
    <s v="Bradesco"/>
    <x v="1"/>
    <s v="sim"/>
    <s v="2.20.01.07 - Tarifas Bancarias"/>
    <d v="2024-09-09T00:00:00"/>
    <s v="CX"/>
    <s v="Pagamento"/>
    <s v="TARIFA BANCARIA TRANSF PGTO PIX"/>
    <s v="TAR.N10365"/>
    <s v="TARIFA BANCARIA TRANSF PGTO PIX"/>
    <n v="-9"/>
    <n v="9"/>
    <x v="19"/>
    <m/>
    <m/>
    <m/>
    <s v="2.20.01.07 - Tarifas Bancarias"/>
    <s v="Tarifas / Taxas"/>
    <s v="Desp Financeiras"/>
  </r>
  <r>
    <s v="Jardins"/>
    <x v="167"/>
    <s v="Bradesco"/>
    <x v="1"/>
    <s v="sim"/>
    <s v="2.13.02.06 - Pasta de Incorporação"/>
    <d v="2024-09-09T00:00:00"/>
    <s v="CP"/>
    <s v="Pagamento"/>
    <s v="CAU/SP"/>
    <s v="REC.20888267"/>
    <s v="CAU/SP"/>
    <n v="-119.61"/>
    <n v="119.61"/>
    <x v="19"/>
    <m/>
    <m/>
    <m/>
    <s v="2.13.02.06 - Pasta de Incorporação"/>
    <s v="Incorporação - Projetos"/>
    <s v="Incorporação"/>
  </r>
  <r>
    <s v="Jardins"/>
    <x v="168"/>
    <s v="Bradesco"/>
    <x v="1"/>
    <s v="sim"/>
    <s v="2.01.01.11 - IPTU Novos Terrenos"/>
    <d v="2024-09-16T00:00:00"/>
    <s v="CP"/>
    <s v="Pagamento"/>
    <s v="PREFEITURA DA CIDADE DE SÃO PAULO - DAMSP"/>
    <s v="DAM.CONSOLACAO AP 22"/>
    <s v="PREFEITURA DA CIDADE DE SÃO PAULO - DAMSP"/>
    <n v="-338.66"/>
    <n v="338.66"/>
    <x v="19"/>
    <m/>
    <m/>
    <m/>
    <s v="2.01.01.11 - IPTU Novos Terrenos"/>
    <s v="Terreno - IPTU"/>
    <s v="Terreno"/>
  </r>
  <r>
    <s v="Jardins"/>
    <x v="168"/>
    <s v="Bradesco"/>
    <x v="1"/>
    <s v="sim"/>
    <s v="2.01.01.11 - IPTU Novos Terrenos"/>
    <d v="2024-09-16T00:00:00"/>
    <s v="CP"/>
    <s v="Pagamento"/>
    <s v="PREFEITURA DA CIDADE DE SÃO PAULO - DAMSP"/>
    <s v="DAM.CONSOLACAO AP 11"/>
    <s v="PREFEITURA DA CIDADE DE SÃO PAULO - DAMSP"/>
    <n v="-421.29"/>
    <n v="421.29"/>
    <x v="19"/>
    <m/>
    <m/>
    <m/>
    <s v="2.01.01.11 - IPTU Novos Terrenos"/>
    <s v="Terreno - IPTU"/>
    <s v="Terreno"/>
  </r>
  <r>
    <s v="Jardins"/>
    <x v="168"/>
    <s v="Bradesco"/>
    <x v="1"/>
    <s v="sim"/>
    <s v="2.01.01.11 - IPTU Novos Terrenos"/>
    <d v="2024-09-16T00:00:00"/>
    <s v="CP"/>
    <s v="Pagamento"/>
    <s v="PREFEITURA DA CIDADE DE SÃO PAULO - DAMSP"/>
    <s v="DAM.CONSOLACAO 2839"/>
    <s v="PREFEITURA DA CIDADE DE SÃO PAULO - DAMSP"/>
    <n v="-535.88"/>
    <n v="535.88"/>
    <x v="19"/>
    <m/>
    <m/>
    <m/>
    <s v="2.01.01.11 - IPTU Novos Terrenos"/>
    <s v="Terreno - IPTU"/>
    <s v="Terreno"/>
  </r>
  <r>
    <s v="Jardins"/>
    <x v="168"/>
    <s v="Bradesco"/>
    <x v="1"/>
    <s v="sim"/>
    <s v="2.01.01.11 - IPTU Novos Terrenos"/>
    <d v="2024-09-16T00:00:00"/>
    <s v="CP"/>
    <s v="Pagamento"/>
    <s v="PREFEITURA DA CIDADE DE SÃO PAULO - DAMSP"/>
    <s v="DAM.CONSOLACAO AP 32"/>
    <s v="PREFEITURA DA CIDADE DE SÃO PAULO - DAMSP"/>
    <n v="-338.66"/>
    <n v="338.66"/>
    <x v="19"/>
    <m/>
    <m/>
    <m/>
    <s v="2.01.01.11 - IPTU Novos Terrenos"/>
    <s v="Terreno - IPTU"/>
    <s v="Terreno"/>
  </r>
  <r>
    <s v="Jardins"/>
    <x v="168"/>
    <s v="Bradesco"/>
    <x v="1"/>
    <s v="sim"/>
    <s v="2.01.01.11 - IPTU Novos Terrenos"/>
    <d v="2024-09-16T00:00:00"/>
    <s v="CP"/>
    <s v="Pagamento"/>
    <s v="PREFEITURA DA CIDADE DE SÃO PAULO - DAMSP"/>
    <s v="DAM.CONSOLACAO AP 1"/>
    <s v="PREFEITURA DA CIDADE DE SÃO PAULO - DAMSP"/>
    <n v="-469.83"/>
    <n v="469.83"/>
    <x v="19"/>
    <m/>
    <m/>
    <m/>
    <s v="2.01.01.11 - IPTU Novos Terrenos"/>
    <s v="Terreno - IPTU"/>
    <s v="Terreno"/>
  </r>
  <r>
    <s v="Jardins"/>
    <x v="168"/>
    <s v="Bradesco"/>
    <x v="1"/>
    <s v="sim"/>
    <s v="2.01.01.11 - IPTU Novos Terrenos"/>
    <d v="2024-09-16T00:00:00"/>
    <s v="CP"/>
    <s v="Pagamento"/>
    <s v="PREFEITURA DA CIDADE DE SÃO PAULO - DAMSP"/>
    <s v="DAM.CONSOLACAO APTO 21"/>
    <s v="PREFEITURA DA CIDADE DE SÃO PAULO - DAMSP"/>
    <n v="-377.94"/>
    <n v="377.94"/>
    <x v="19"/>
    <m/>
    <m/>
    <m/>
    <s v="2.01.01.11 - IPTU Novos Terrenos"/>
    <s v="Terreno - IPTU"/>
    <s v="Terreno"/>
  </r>
  <r>
    <s v="Jardins"/>
    <x v="168"/>
    <s v="Bradesco"/>
    <x v="1"/>
    <s v="sim"/>
    <s v="1.03.01.01 - Receita de Aplicações Financeiras"/>
    <d v="2024-09-16T00:00:00"/>
    <s v="BC"/>
    <s v="Rendimento de aplicação"/>
    <s v=""/>
    <s v="REAP.1609"/>
    <s v=""/>
    <n v="0.48"/>
    <n v="0.48"/>
    <x v="19"/>
    <m/>
    <m/>
    <m/>
    <s v="1.03.01.01 - Receita de Aplicações Financeiras"/>
    <s v="Rendimento Aplicações"/>
    <s v="Outras Receitas"/>
  </r>
  <r>
    <s v="Jardins"/>
    <x v="169"/>
    <s v="Bradesco"/>
    <x v="1"/>
    <s v="sim"/>
    <s v="2.01.01.11 - IPTU Novos Terrenos"/>
    <d v="2024-09-19T00:00:00"/>
    <s v="CP"/>
    <s v="Pagamento"/>
    <s v="PREFEITURA DA CIDADE DE SÃO PAULO - DAMSP"/>
    <s v="DAM.Consolacao 2837"/>
    <s v="PREFEITURA DA CIDADE DE SÃO PAULO - DAMSP"/>
    <n v="-8931.7199999999993"/>
    <n v="8931.7199999999993"/>
    <x v="19"/>
    <m/>
    <m/>
    <m/>
    <s v="2.01.01.11 - IPTU Novos Terrenos"/>
    <s v="Terreno - IPTU"/>
    <s v="Terreno"/>
  </r>
  <r>
    <s v="Jardins"/>
    <x v="169"/>
    <s v="Bradesco"/>
    <x v="1"/>
    <s v="sim"/>
    <s v="1.03.01.01 - Receita de Aplicações Financeiras"/>
    <d v="2024-09-19T00:00:00"/>
    <s v="CX"/>
    <s v="Rendimento de aplicação"/>
    <s v="RENTAB.INVEST FACILCRED*"/>
    <s v="REAP.N102D7"/>
    <s v="RENTAB.INVEST FACILCRED*"/>
    <n v="2.33"/>
    <n v="2.33"/>
    <x v="19"/>
    <m/>
    <m/>
    <m/>
    <s v="1.03.01.01 - Receita de Aplicações Financeiras"/>
    <s v="Rendimento Aplicações"/>
    <s v="Outras Receitas"/>
  </r>
  <r>
    <s v="Jardins"/>
    <x v="169"/>
    <s v="Bradesco"/>
    <x v="1"/>
    <s v="sim"/>
    <s v="2.20.01.07 - Tarifas Bancarias"/>
    <d v="2024-09-19T00:00:00"/>
    <s v="CX"/>
    <s v="Pag. tarifa conta"/>
    <s v="TARIFA REGISTRO COBRANCA QUANDO DO REGISTRO 00000001"/>
    <s v="TAR.N102EB"/>
    <s v="TARIFA REGISTRO COBRANCA QUANDO DO REGISTRO 00000001"/>
    <n v="-7.16"/>
    <n v="7.16"/>
    <x v="19"/>
    <m/>
    <m/>
    <m/>
    <s v="2.20.01.07 - Tarifas Bancarias"/>
    <s v="Tarifas / Taxas"/>
    <s v="Desp Financeiras"/>
  </r>
  <r>
    <s v="Jardins"/>
    <x v="170"/>
    <s v="Bradesco"/>
    <x v="1"/>
    <s v="sim"/>
    <s v="2.09.02.01 - Recolhimento de IRRF - Terceiros"/>
    <d v="2024-09-20T00:00:00"/>
    <s v="CP"/>
    <s v="Pagamento"/>
    <s v="Secretaria de Fazenda Federal"/>
    <s v="DARF.005301"/>
    <s v="Secretaria de Fazenda Federal"/>
    <n v="-168"/>
    <n v="168"/>
    <x v="19"/>
    <m/>
    <m/>
    <m/>
    <s v="2.09.02.01 - Recolhimento de IRRF - Terceiros"/>
    <s v="Tributos"/>
    <s v="Tributos"/>
  </r>
  <r>
    <s v="Jardins"/>
    <x v="170"/>
    <s v="Bradesco"/>
    <x v="1"/>
    <s v="sim"/>
    <s v="2.09.02.04 - Recolhimento de PIS/Cofins/CSLL - Terceiros"/>
    <d v="2024-09-20T00:00:00"/>
    <s v="CP"/>
    <s v="Pagamento"/>
    <s v="Secretaria de Fazenda Federal"/>
    <s v="DARF.005301"/>
    <s v="Secretaria de Fazenda Federal"/>
    <n v="-520.79999999999995"/>
    <n v="520.79999999999995"/>
    <x v="19"/>
    <m/>
    <m/>
    <m/>
    <s v="2.09.02.04 - Recolhimento de PIS/Cofins/CSLL - Terceiros"/>
    <s v="Tributos"/>
    <s v="Tributos"/>
  </r>
  <r>
    <s v="Jardins"/>
    <x v="170"/>
    <s v="Bradesco"/>
    <x v="1"/>
    <s v="sim"/>
    <s v="2.09.02.01 - Recolhimento de IRRF - Terceiros"/>
    <d v="2024-09-20T00:00:00"/>
    <s v="CP"/>
    <s v="Pagamento"/>
    <s v="Secretaria de Fazenda Federal"/>
    <s v="DARF.000679"/>
    <s v="Secretaria de Fazenda Federal"/>
    <n v="-3750"/>
    <n v="3750"/>
    <x v="19"/>
    <m/>
    <m/>
    <m/>
    <s v="2.09.02.01 - Recolhimento de IRRF - Terceiros"/>
    <s v="Tributos"/>
    <s v="Tributos"/>
  </r>
  <r>
    <s v="Jardins"/>
    <x v="170"/>
    <s v="Bradesco"/>
    <x v="1"/>
    <s v="sim"/>
    <s v="2.09.02.01 - Recolhimento de IRRF - Terceiros"/>
    <d v="2024-09-20T00:00:00"/>
    <s v="CP"/>
    <s v="Pagamento"/>
    <s v="Secretaria de Fazenda Federal"/>
    <s v="DARF.002235"/>
    <s v="Secretaria de Fazenda Federal"/>
    <n v="-300"/>
    <n v="300"/>
    <x v="19"/>
    <m/>
    <m/>
    <m/>
    <s v="2.09.02.01 - Recolhimento de IRRF - Terceiros"/>
    <s v="Tributos"/>
    <s v="Tributos"/>
  </r>
  <r>
    <s v="Jardins"/>
    <x v="170"/>
    <s v="Bradesco"/>
    <x v="1"/>
    <s v="sim"/>
    <s v="2.09.02.04 - Recolhimento de PIS/Cofins/CSLL - Terceiros"/>
    <d v="2024-09-20T00:00:00"/>
    <s v="CP"/>
    <s v="Pagamento"/>
    <s v="Secretaria de Fazenda Federal"/>
    <s v="DARF.000679"/>
    <s v="Secretaria de Fazenda Federal"/>
    <n v="-11625"/>
    <n v="11625"/>
    <x v="19"/>
    <m/>
    <m/>
    <m/>
    <s v="2.09.02.04 - Recolhimento de PIS/Cofins/CSLL - Terceiros"/>
    <s v="Tributos"/>
    <s v="Tributos"/>
  </r>
  <r>
    <s v="Jardins"/>
    <x v="170"/>
    <s v="Bradesco"/>
    <x v="1"/>
    <s v="sim"/>
    <s v="2.09.02.04 - Recolhimento de PIS/Cofins/CSLL - Terceiros"/>
    <d v="2024-09-20T00:00:00"/>
    <s v="CP"/>
    <s v="Pagamento"/>
    <s v="Secretaria de Fazenda Federal"/>
    <s v="DARF.002235"/>
    <s v="Secretaria de Fazenda Federal"/>
    <n v="-930"/>
    <n v="930"/>
    <x v="19"/>
    <m/>
    <m/>
    <m/>
    <s v="2.09.02.04 - Recolhimento de PIS/Cofins/CSLL - Terceiros"/>
    <s v="Tributos"/>
    <s v="Tributos"/>
  </r>
  <r>
    <s v="Jardins"/>
    <x v="170"/>
    <s v="Bradesco"/>
    <x v="1"/>
    <s v="sim"/>
    <s v="2.09.02.02 - Recolhimento de INSS - Terceiros"/>
    <d v="2024-09-20T00:00:00"/>
    <s v="CP"/>
    <s v="Pagamento"/>
    <s v="INSS RETIDO DE TERCEIROS"/>
    <s v="DARF.000390"/>
    <s v="INSS RETIDO DE TERCEIROS"/>
    <n v="-838.39"/>
    <n v="838.39"/>
    <x v="19"/>
    <m/>
    <m/>
    <m/>
    <s v="2.09.02.02 - Recolhimento de INSS - Terceiros"/>
    <s v="Tributos"/>
    <s v="Tributos"/>
  </r>
  <r>
    <s v="Jardins"/>
    <x v="170"/>
    <s v="Bradesco"/>
    <x v="1"/>
    <s v="sim"/>
    <s v="2.09.02.02 - Recolhimento de INSS - Terceiros"/>
    <d v="2024-09-20T00:00:00"/>
    <s v="CP"/>
    <s v="Pagamento"/>
    <s v="Instituto Nacional de Seguridade Social"/>
    <s v="GPS.001297"/>
    <s v="Instituto Nacional de Seguridade Social"/>
    <n v="-4913.53"/>
    <n v="4913.53"/>
    <x v="19"/>
    <m/>
    <m/>
    <m/>
    <s v="2.09.02.02 - Recolhimento de INSS - Terceiros"/>
    <s v="Tributos"/>
    <s v="Tributos"/>
  </r>
  <r>
    <s v="Jardins"/>
    <x v="170"/>
    <s v="Bradesco"/>
    <x v="1"/>
    <s v="sim"/>
    <s v="2.14.02.04 - Operação / Manutenção"/>
    <d v="2024-09-20T00:00:00"/>
    <s v="CP"/>
    <s v="Pagamento"/>
    <s v="CLARO S/A."/>
    <s v="FAT.0824 jd"/>
    <s v="CLARO S/A."/>
    <n v="-52.45"/>
    <n v="52.45"/>
    <x v="19"/>
    <m/>
    <m/>
    <m/>
    <s v="2.14.02.04 - Operação / Manutenção"/>
    <s v="Desp Adm - Outras"/>
    <s v="Desp Adm"/>
  </r>
  <r>
    <s v="Jardins"/>
    <x v="170"/>
    <s v="Bradesco"/>
    <x v="1"/>
    <s v="sim"/>
    <s v="2.09.02.01 - Recolhimento de IRRF - Terceiros"/>
    <d v="2024-09-20T00:00:00"/>
    <s v="CP"/>
    <s v="Pagamento"/>
    <s v="Secretaria de Fazenda Federal"/>
    <s v="DARF.001661"/>
    <s v="Secretaria de Fazenda Federal"/>
    <n v="-195"/>
    <n v="195"/>
    <x v="19"/>
    <m/>
    <m/>
    <m/>
    <s v="2.09.02.01 - Recolhimento de IRRF - Terceiros"/>
    <s v="Tributos"/>
    <s v="Tributos"/>
  </r>
  <r>
    <s v="Jardins"/>
    <x v="170"/>
    <s v="Bradesco"/>
    <x v="1"/>
    <s v="sim"/>
    <s v="2.09.02.04 - Recolhimento de PIS/Cofins/CSLL - Terceiros"/>
    <d v="2024-09-20T00:00:00"/>
    <s v="CP"/>
    <s v="Pagamento"/>
    <s v="Secretaria de Fazenda Federal"/>
    <s v="DARF.001661"/>
    <s v="Secretaria de Fazenda Federal"/>
    <n v="-604.5"/>
    <n v="604.5"/>
    <x v="19"/>
    <m/>
    <m/>
    <m/>
    <s v="2.09.02.04 - Recolhimento de PIS/Cofins/CSLL - Terceiros"/>
    <s v="Tributos"/>
    <s v="Tributos"/>
  </r>
  <r>
    <s v="Jardins"/>
    <x v="170"/>
    <s v="Bradesco"/>
    <x v="1"/>
    <s v="sim"/>
    <s v="2.14.02.04 - Operação / Manutenção"/>
    <d v="2024-09-20T00:00:00"/>
    <s v="CP"/>
    <s v="Pagamento"/>
    <s v="TELEFONICA BRASIL S/A."/>
    <s v="FAT.18837084850"/>
    <s v="TELEFONICA BRASIL S/A."/>
    <n v="-149.99"/>
    <n v="149.99"/>
    <x v="19"/>
    <m/>
    <m/>
    <m/>
    <s v="2.14.02.04 - Operação / Manutenção"/>
    <s v="Desp Adm - Outras"/>
    <s v="Desp Adm"/>
  </r>
  <r>
    <s v="Jardins"/>
    <x v="170"/>
    <s v="Bradesco"/>
    <x v="1"/>
    <s v="sim"/>
    <s v="1.03.01.01 - Receita de Aplicações Financeiras"/>
    <d v="2024-09-20T00:00:00"/>
    <s v="CX"/>
    <s v="Rendimento de aplicação"/>
    <s v="RENTAB.INVEST FACILCRED*"/>
    <s v="REAP.N1041F"/>
    <s v="RENTAB.INVEST FACILCRED*"/>
    <n v="6.89"/>
    <n v="6.89"/>
    <x v="19"/>
    <m/>
    <m/>
    <m/>
    <s v="1.03.01.01 - Receita de Aplicações Financeiras"/>
    <s v="Rendimento Aplicações"/>
    <s v="Outras Receitas"/>
  </r>
  <r>
    <s v="Jardins"/>
    <x v="171"/>
    <s v="Bradesco"/>
    <x v="1"/>
    <s v="sim"/>
    <s v="1.03.01.01 - Receita de Aplicações Financeiras"/>
    <d v="2024-09-25T00:00:00"/>
    <s v="BC"/>
    <s v="Recebimento"/>
    <s v="PIX QR CODE ESTATIC REM: CRISTINA PACHECO RIBE 25/09 (teste pix empreendimento)_x000a_"/>
    <s v="RNI.2509"/>
    <s v="PIX QR CODE ESTATIC REM: CRISTINA PACHECO RIBE 25/09 (teste pix empreendimento)_x000a_"/>
    <n v="1"/>
    <n v="1"/>
    <x v="19"/>
    <m/>
    <m/>
    <m/>
    <s v="1.03.01.01 - Receita de Aplicações Financeiras"/>
    <s v="Rendimento Aplicações"/>
    <s v="Outras Receitas"/>
  </r>
  <r>
    <s v="Jardins"/>
    <x v="172"/>
    <s v="Bradesco"/>
    <x v="1"/>
    <s v="sim"/>
    <s v="1.01.01.01 - Receita de Venda de Unidades Imobiliárias"/>
    <d v="2024-09-26T00:00:00"/>
    <s v="CR"/>
    <s v="Recebimento"/>
    <s v="GIANLUCA PERINO"/>
    <s v="CT.J-2101"/>
    <s v="GIANLUCA PERINO"/>
    <n v="50000"/>
    <n v="50000"/>
    <x v="19"/>
    <n v="1"/>
    <m/>
    <m/>
    <s v="1.01.01.01 - Receita de Venda de Unidades Imobiliárias"/>
    <s v="Receita Contratada"/>
    <s v="Receita Contratada"/>
  </r>
  <r>
    <s v="Jardins"/>
    <x v="173"/>
    <s v="Bradesco"/>
    <x v="1"/>
    <s v="sim"/>
    <s v="1.01.01.01 - Receita de Venda de Unidades Imobiliárias"/>
    <d v="2024-09-27T00:00:00"/>
    <s v="CR"/>
    <s v="Recebimento"/>
    <s v="GIANLUCA PERINO"/>
    <s v="CT.J-2101"/>
    <s v="GIANLUCA PERINO"/>
    <n v="50000"/>
    <n v="50000"/>
    <x v="19"/>
    <n v="2"/>
    <m/>
    <m/>
    <s v="1.01.01.01 - Receita de Venda de Unidades Imobiliárias"/>
    <s v="Receita Contratada"/>
    <s v="Receita Contratada"/>
  </r>
  <r>
    <s v="Jardins"/>
    <x v="173"/>
    <s v="Bradesco"/>
    <x v="1"/>
    <s v="sim"/>
    <s v="2.20.01.07 - Tarifas Bancarias"/>
    <d v="2024-09-27T00:00:00"/>
    <s v="CX"/>
    <s v="Pagamento"/>
    <s v="TARIFA BANCARIA LIQUIDACAO QRCODE PIX"/>
    <s v="TAR.N106DB"/>
    <s v="TARIFA BANCARIA LIQUIDACAO QRCODE PIX"/>
    <n v="-0.9"/>
    <n v="0.9"/>
    <x v="19"/>
    <m/>
    <m/>
    <m/>
    <s v="2.20.01.07 - Tarifas Bancarias"/>
    <s v="Tarifas / Taxas"/>
    <s v="Desp Financeiras"/>
  </r>
  <r>
    <s v="Jardins"/>
    <x v="174"/>
    <s v="Bradesco"/>
    <x v="1"/>
    <s v="sim"/>
    <s v="2.01.01.11 - IPTU Novos Terrenos"/>
    <d v="2024-09-30T00:00:00"/>
    <s v="CP"/>
    <s v="Pagamento"/>
    <s v="PREFEITURA DA CIDADE DE SÃO PAULO - DAMSP"/>
    <s v="DAM.ITU 1478"/>
    <s v="PREFEITURA DA CIDADE DE SÃO PAULO - DAMSP"/>
    <n v="-2858.99"/>
    <n v="2858.99"/>
    <x v="19"/>
    <m/>
    <m/>
    <m/>
    <s v="2.01.01.11 - IPTU Novos Terrenos"/>
    <s v="Terreno - IPTU"/>
    <s v="Terreno"/>
  </r>
  <r>
    <s v="Jardins"/>
    <x v="174"/>
    <s v="Bradesco"/>
    <x v="1"/>
    <s v="sim"/>
    <s v="2.13.01.07 - Arquitetura"/>
    <d v="2024-09-30T00:00:00"/>
    <s v="CP"/>
    <s v="Pagamento"/>
    <s v="JBA / JONAS BIRGER ARQUITETURA S/S"/>
    <s v="NFSE.002283"/>
    <s v="JBA / JONAS BIRGER ARQUITETURA S/S"/>
    <n v="-70000"/>
    <n v="70000"/>
    <x v="19"/>
    <m/>
    <m/>
    <m/>
    <s v="2.13.01.07 - Arquitetura"/>
    <s v="Incorporação - Projetos"/>
    <s v="Incorporação"/>
  </r>
  <r>
    <s v="Jardins"/>
    <x v="174"/>
    <s v="Bradesco"/>
    <x v="1"/>
    <s v="sim"/>
    <s v="2.09.01.01 - (-) Retenção de IR - Terceiros"/>
    <d v="2024-09-30T00:00:00"/>
    <s v="CP"/>
    <s v="Retenção impostos"/>
    <s v="IR 1708 / JBA / JONAS BIRGER ARQUITETURA S/S"/>
    <s v="NFSE.002283"/>
    <s v="JBA / JONAS BIRGER ARQUITETURA S/S"/>
    <n v="1050"/>
    <n v="1050"/>
    <x v="19"/>
    <m/>
    <m/>
    <m/>
    <s v="2.09.01.01 - (-) Retenção de IR - Terceiros"/>
    <s v="Incorporação - Projetos"/>
    <s v="Incorporação"/>
  </r>
  <r>
    <s v="Jardins"/>
    <x v="174"/>
    <s v="Bradesco"/>
    <x v="1"/>
    <s v="sim"/>
    <s v="2.09.01.04 - (-) Retenção de PIS/Cofins/CSLL - Terceiros"/>
    <d v="2024-09-30T00:00:00"/>
    <s v="CP"/>
    <s v="Retenção impostos"/>
    <s v="CSRF / JBA / JONAS BIRGER ARQUITETURA S/S"/>
    <s v="NFSE.002283"/>
    <s v="JBA / JONAS BIRGER ARQUITETURA S/S"/>
    <n v="3255"/>
    <n v="3255"/>
    <x v="19"/>
    <m/>
    <m/>
    <m/>
    <s v="2.09.01.04 - (-) Retenção de PIS/Cofins/CSLL - Terceiros"/>
    <s v="Incorporação - Projetos"/>
    <s v="Incorporação"/>
  </r>
  <r>
    <s v="Jardins"/>
    <x v="174"/>
    <s v="Bradesco"/>
    <x v="1"/>
    <s v="sim"/>
    <s v="2.14.02.10 - Decoracao Decorados"/>
    <d v="2024-09-30T00:00:00"/>
    <s v="CP"/>
    <s v="Pagamento"/>
    <s v="WG DESIGN COMERCIO DE MOVEIS LTDA"/>
    <s v="NF.000063"/>
    <s v="WG DESIGN COMERCIO DE MOVEIS LTDA"/>
    <n v="-9707"/>
    <n v="9707"/>
    <x v="19"/>
    <m/>
    <m/>
    <m/>
    <s v="2.14.02.10 - Decoracao Decorados"/>
    <s v="Marketing - Stand Manutenção"/>
    <s v="Marketing"/>
  </r>
  <r>
    <s v="Jardins"/>
    <x v="174"/>
    <s v="Bradesco"/>
    <x v="1"/>
    <s v="sim"/>
    <s v="2.14.02.10 - Decoracao Decorados"/>
    <d v="2024-09-30T00:00:00"/>
    <s v="CP"/>
    <s v="Pagamento"/>
    <s v="WG DESIGN COMERCIO DE MOVEIS LTDA"/>
    <s v="NF.000064"/>
    <s v="WG DESIGN COMERCIO DE MOVEIS LTDA"/>
    <n v="-11680"/>
    <n v="11680"/>
    <x v="19"/>
    <m/>
    <m/>
    <m/>
    <s v="2.14.02.10 - Decoracao Decorados"/>
    <s v="Marketing - Stand Manutenção"/>
    <s v="Marketing"/>
  </r>
  <r>
    <s v="Jardins"/>
    <x v="174"/>
    <s v="Bradesco"/>
    <x v="1"/>
    <s v="sim"/>
    <s v="2.14.02.02 - Construção Stand"/>
    <d v="2024-09-30T00:00:00"/>
    <s v="CP"/>
    <s v="Pagamento"/>
    <s v="G K V PORTAS AUTOMATICAS LTDA"/>
    <s v="NF.000280"/>
    <s v="G K V PORTAS AUTOMATICAS LTDA"/>
    <n v="-11520"/>
    <n v="11520"/>
    <x v="19"/>
    <m/>
    <m/>
    <m/>
    <s v="2.14.02.02 - Construção Stand"/>
    <s v="Marketing - Stand Manutenção"/>
    <s v="Marketing"/>
  </r>
  <r>
    <s v="Jardins"/>
    <x v="174"/>
    <s v="Bradesco"/>
    <x v="1"/>
    <s v="sim"/>
    <s v="1.03.01.01 - Receita de Aplicações Financeiras"/>
    <d v="2024-09-30T00:00:00"/>
    <s v="BC"/>
    <s v="Rendimento de aplicação"/>
    <s v=""/>
    <s v="REAP.3009"/>
    <s v=""/>
    <n v="1.83"/>
    <n v="1.83"/>
    <x v="19"/>
    <m/>
    <m/>
    <m/>
    <s v="1.03.01.01 - Receita de Aplicações Financeiras"/>
    <s v="Rendimento Aplicações"/>
    <s v="Outras Receitas"/>
  </r>
  <r>
    <s v="Jardins"/>
    <x v="174"/>
    <s v="Bradesco"/>
    <x v="1"/>
    <s v="sim"/>
    <s v="1.03.01.01 - Receita de Aplicações Financeiras"/>
    <d v="2024-09-30T00:00:00"/>
    <s v="BC"/>
    <s v="Rendimento de aplicação"/>
    <s v=""/>
    <s v="REAP.3009"/>
    <s v=""/>
    <n v="0.22"/>
    <n v="0.22"/>
    <x v="19"/>
    <m/>
    <m/>
    <m/>
    <s v="1.03.01.01 - Receita de Aplicações Financeiras"/>
    <s v="Rendimento Aplicações"/>
    <s v="Outras Receitas"/>
  </r>
  <r>
    <s v="Jardins"/>
    <x v="174"/>
    <s v="Bradesco"/>
    <x v="1"/>
    <s v="sim"/>
    <s v="1.03.01.01 - Receita de Aplicações Financeiras"/>
    <d v="2024-09-30T00:00:00"/>
    <s v="BC"/>
    <s v="Rendimento de aplicação"/>
    <s v=""/>
    <s v="REAP.3009"/>
    <s v=""/>
    <n v="0.05"/>
    <n v="0.05"/>
    <x v="19"/>
    <m/>
    <m/>
    <m/>
    <s v="1.03.01.01 - Receita de Aplicações Financeiras"/>
    <s v="Rendimento Aplicações"/>
    <s v="Outras Receitas"/>
  </r>
  <r>
    <s v="Jardins"/>
    <x v="174"/>
    <s v="Bradesco"/>
    <x v="1"/>
    <s v="sim"/>
    <s v="1.01.01.01 - Receita de Venda de Unidades Imobiliárias"/>
    <d v="2024-09-30T00:00:00"/>
    <s v="CR"/>
    <s v="Recebimento"/>
    <s v="GIANLUCA PERINO"/>
    <s v="CT.J-2101"/>
    <s v="GIANLUCA PERINO"/>
    <n v="12500"/>
    <n v="12500"/>
    <x v="19"/>
    <n v="3"/>
    <m/>
    <m/>
    <s v="1.01.01.01 - Receita de Venda de Unidades Imobiliárias"/>
    <s v="Receita Contratada"/>
    <s v="Receita Contratada"/>
  </r>
  <r>
    <s v="Jardins"/>
    <x v="164"/>
    <s v="Itaú Centralizadora"/>
    <x v="2"/>
    <s v="não"/>
    <s v="-"/>
    <d v="2024-09-03T00:00:00"/>
    <s v="-"/>
    <m/>
    <s v="TAR MANUT CONTA    08/24"/>
    <m/>
    <s v="TAR MANUT CONTA    08/24"/>
    <n v="-73"/>
    <n v="73"/>
    <x v="19"/>
    <m/>
    <m/>
    <m/>
    <s v="-"/>
    <s v="Tarifas / Taxas"/>
    <s v="Desp Financeiras"/>
  </r>
  <r>
    <s v="Jardins"/>
    <x v="175"/>
    <s v="Itaú Centralizadora"/>
    <x v="2"/>
    <s v="não"/>
    <s v="-"/>
    <d v="2024-09-23T00:00:00"/>
    <s v="-"/>
    <m/>
    <s v="TAR C/C SISPAG"/>
    <m/>
    <s v="TAR C/C SISPAG"/>
    <n v="-0.9"/>
    <n v="0.9"/>
    <x v="19"/>
    <m/>
    <m/>
    <m/>
    <s v="-"/>
    <s v="Tarifas / Taxas"/>
    <s v="Desp Financeiras"/>
  </r>
  <r>
    <s v="Jardins"/>
    <x v="175"/>
    <s v="Itaú Centralizadora"/>
    <x v="2"/>
    <s v="não"/>
    <s v="-"/>
    <d v="2024-09-23T00:00:00"/>
    <s v="-"/>
    <m/>
    <s v="RESGATE CDB"/>
    <m/>
    <s v="RESGATE CDB"/>
    <n v="7633.71"/>
    <n v="7633.71"/>
    <x v="19"/>
    <m/>
    <m/>
    <m/>
    <s v="-"/>
    <s v="Aplicação / Resgate"/>
    <s v="Aplicação / Resgate"/>
  </r>
  <r>
    <s v="Jardins"/>
    <x v="175"/>
    <s v="Itaú Centralizadora"/>
    <x v="2"/>
    <s v="não"/>
    <s v="-"/>
    <d v="2024-09-23T00:00:00"/>
    <s v="-"/>
    <m/>
    <s v="SISPAG TRANSF TITULARID"/>
    <m/>
    <s v="SISPAG TRANSF TITULARID"/>
    <n v="-5371.13"/>
    <n v="5371.13"/>
    <x v="19"/>
    <m/>
    <m/>
    <m/>
    <s v="-"/>
    <s v="CRI - Despesas"/>
    <s v="CRI - Despesas"/>
  </r>
  <r>
    <s v="Jardins"/>
    <x v="176"/>
    <s v="Itaú Centralizadora"/>
    <x v="2"/>
    <s v="não"/>
    <s v="-"/>
    <d v="2024-09-24T00:00:00"/>
    <s v="-"/>
    <m/>
    <s v="SISPAG FORNECEDORES TED"/>
    <m/>
    <s v="SISPAG FORNECEDORES TED"/>
    <n v="-500"/>
    <n v="500"/>
    <x v="19"/>
    <m/>
    <m/>
    <m/>
    <s v="-"/>
    <s v="CRI - Despesas"/>
    <s v="CRI - Despesas"/>
  </r>
  <r>
    <s v="Jardins"/>
    <x v="176"/>
    <s v="Itaú Centralizadora"/>
    <x v="2"/>
    <s v="não"/>
    <s v="-"/>
    <d v="2024-09-24T00:00:00"/>
    <s v="-"/>
    <m/>
    <s v="TAR SISPAG TIT OUTRO BCO"/>
    <m/>
    <s v="TAR SISPAG TIT OUTRO BCO"/>
    <n v="-1.4"/>
    <n v="1.4"/>
    <x v="19"/>
    <m/>
    <m/>
    <m/>
    <s v="-"/>
    <s v="Tarifas / Taxas"/>
    <s v="Desp Financeiras"/>
  </r>
  <r>
    <s v="Jardins"/>
    <x v="176"/>
    <s v="Itaú Centralizadora"/>
    <x v="2"/>
    <s v="não"/>
    <s v="-"/>
    <d v="2024-09-24T00:00:00"/>
    <s v="-"/>
    <m/>
    <s v="TAR TED SISPAG"/>
    <m/>
    <s v="TAR TED SISPAG"/>
    <n v="-2"/>
    <n v="2"/>
    <x v="19"/>
    <m/>
    <m/>
    <m/>
    <s v="-"/>
    <s v="Tarifas / Taxas"/>
    <s v="Desp Financeiras"/>
  </r>
  <r>
    <s v="Jardins"/>
    <x v="176"/>
    <s v="Itaú Centralizadora"/>
    <x v="2"/>
    <s v="não"/>
    <s v="-"/>
    <d v="2024-09-24T00:00:00"/>
    <s v="-"/>
    <m/>
    <s v="REND PAGO APLIC AUT MAIS"/>
    <m/>
    <s v="REND PAGO APLIC AUT MAIS"/>
    <n v="0.25"/>
    <n v="0.25"/>
    <x v="19"/>
    <m/>
    <m/>
    <m/>
    <s v="-"/>
    <s v="Rendimento Aplicações"/>
    <s v="Outras Receitas"/>
  </r>
  <r>
    <s v="Jardins"/>
    <x v="176"/>
    <s v="Itaú Centralizadora"/>
    <x v="2"/>
    <s v="não"/>
    <s v="-"/>
    <d v="2024-09-24T00:00:00"/>
    <s v="-"/>
    <m/>
    <s v="SISPAG FORNECEDORES"/>
    <m/>
    <s v="SISPAG FORNECEDORES"/>
    <n v="-1689.3"/>
    <n v="1689.3"/>
    <x v="19"/>
    <m/>
    <m/>
    <m/>
    <s v="-"/>
    <s v="CRI - Despesas"/>
    <s v="CRI - Despesas"/>
  </r>
  <r>
    <s v="Jardins"/>
    <x v="172"/>
    <s v="Itaú Centralizadora"/>
    <x v="2"/>
    <s v="não"/>
    <s v="-"/>
    <d v="2024-09-26T00:00:00"/>
    <s v="-"/>
    <m/>
    <s v="FT  CERTIF RECEB IMOB"/>
    <m/>
    <s v="FT  CERTIF RECEB IMOB"/>
    <n v="-536749.51"/>
    <n v="536749.51"/>
    <x v="19"/>
    <m/>
    <m/>
    <m/>
    <s v="-"/>
    <s v="CRI - Juros"/>
    <s v="CRI - Juros"/>
  </r>
  <r>
    <s v="Jardins"/>
    <x v="172"/>
    <s v="Itaú Centralizadora"/>
    <x v="2"/>
    <s v="não"/>
    <s v="-"/>
    <d v="2024-09-26T00:00:00"/>
    <s v="-"/>
    <m/>
    <s v="RESGATE CDB"/>
    <m/>
    <s v="RESGATE CDB"/>
    <n v="536750.39"/>
    <n v="536750.39"/>
    <x v="19"/>
    <m/>
    <m/>
    <m/>
    <s v="-"/>
    <s v="Aplicação / Resgate"/>
    <s v="Aplicação / Resgate"/>
  </r>
  <r>
    <s v="Jardins"/>
    <x v="173"/>
    <s v="Itaú Centralizadora"/>
    <x v="2"/>
    <s v="não"/>
    <s v="-"/>
    <d v="2024-09-27T00:00:00"/>
    <s v="-"/>
    <m/>
    <s v="FT  CERTIF RECEB IMOB"/>
    <m/>
    <s v="FT  CERTIF RECEB IMOB"/>
    <n v="1.08"/>
    <n v="1.08"/>
    <x v="19"/>
    <m/>
    <m/>
    <m/>
    <s v="-"/>
    <s v="CRI - Juros"/>
    <s v="CRI - Juros"/>
  </r>
  <r>
    <s v="Jardins"/>
    <x v="164"/>
    <s v="Itaú"/>
    <x v="3"/>
    <s v="não"/>
    <s v="-"/>
    <d v="2024-09-03T00:00:00"/>
    <s v="-"/>
    <m/>
    <s v="REND PAGO APLIC AUT MAIS"/>
    <m/>
    <s v="REND PAGO APLIC AUT MAIS"/>
    <n v="0.41"/>
    <n v="0.41"/>
    <x v="19"/>
    <m/>
    <m/>
    <m/>
    <s v="-"/>
    <s v="Rendimento Aplicações"/>
    <s v="Outras Receitas"/>
  </r>
  <r>
    <s v="Jardins"/>
    <x v="164"/>
    <s v="Itaú"/>
    <x v="3"/>
    <s v="não"/>
    <s v="-"/>
    <d v="2024-09-03T00:00:00"/>
    <s v="-"/>
    <m/>
    <s v="TAR MANUT CONTA 08/24"/>
    <m/>
    <s v="TAR MANUT CONTA 08/24"/>
    <n v="-73"/>
    <n v="73"/>
    <x v="19"/>
    <m/>
    <m/>
    <m/>
    <s v="-"/>
    <s v="Tarifas / Taxas"/>
    <s v="Desp Financeiras"/>
  </r>
  <r>
    <s v="Jardins"/>
    <x v="177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03 - Decoração Stand"/>
    <n v="3360"/>
    <n v="45566"/>
    <x v="20"/>
    <s v="Pagamento M M MARTINS TEC LTDA"/>
    <s v="Pagamento"/>
    <s v="M M MARTINS TEC LTDA"/>
    <s v="NFSE.007682"/>
    <n v="-3360"/>
    <n v="0"/>
  </r>
  <r>
    <s v="Jardins"/>
    <x v="177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3.01.35 - Projeto Garagem"/>
    <n v="3000"/>
    <n v="45566"/>
    <x v="20"/>
    <s v="Pagamento YUSUF ARQUITETURA PLANEJAMENTO DE GARAGEM LTDA."/>
    <s v="Pagamento"/>
    <s v="YUSUF ARQUITETURA PLANEJAMENTO DE GARAGEM LTDA."/>
    <s v="NF.001578"/>
    <n v="-2815.5"/>
    <n v="0"/>
  </r>
  <r>
    <s v="Jardins"/>
    <x v="177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1.01.01.01 - Receita de Venda de Unidades Imobiliárias"/>
    <n v="1"/>
    <n v="45566"/>
    <x v="21"/>
    <s v="Recebimento TRANSFERENCIA PIX REM: CRISTINA PACHECO RIBE 01/10 - teste"/>
    <s v="Recebimento"/>
    <s v="TRANSFERENCIA PIX REM: CRISTINA PACHECO RIBE 01/10 - teste"/>
    <s v="REC.01102024"/>
    <n v="0"/>
    <n v="1"/>
  </r>
  <r>
    <s v="Jardins"/>
    <x v="178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03 - Decoração Stand"/>
    <n v="6500"/>
    <n v="45567"/>
    <x v="20"/>
    <s v="Pagamento PEDRO EIJI SASAKI"/>
    <s v="Pagamento"/>
    <s v="PEDRO EIJI SASAKI"/>
    <s v="REC.1209"/>
    <n v="-6500"/>
    <m/>
  </r>
  <r>
    <s v="Jardins"/>
    <x v="178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1.19 - Mídia Off"/>
    <n v="4000"/>
    <n v="45567"/>
    <x v="20"/>
    <s v="Pagamento HASHTAGTV MARKETING E PUBLICIDADE S.A"/>
    <s v="Pagamento"/>
    <s v="HASHTAGTV MARKETING E PUBLICIDADE S.A"/>
    <s v="NFSE.010261"/>
    <n v="-4000"/>
    <n v="0"/>
  </r>
  <r>
    <s v="Jardins"/>
    <x v="178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02 - Construção Stand"/>
    <n v="2162"/>
    <n v="45567"/>
    <x v="20"/>
    <s v="Pagamento ADRIANA FERNANDES COMERCIO DE MATERIAIS ELETRICOS LTDA"/>
    <s v="Pagamento"/>
    <s v="ADRIANA FERNANDES COMERCIO DE MATERIAIS ELETRICOS LTDA"/>
    <s v="NF.115870"/>
    <n v="-2162"/>
    <m/>
  </r>
  <r>
    <s v="Jardins"/>
    <x v="178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02 - Construção Stand"/>
    <n v="1888"/>
    <n v="45567"/>
    <x v="20"/>
    <s v="Pagamento ADRIANA FERNANDES COMERCIO DE MATERIAIS ELETRICOS LTDA"/>
    <s v="Pagamento"/>
    <s v="ADRIANA FERNANDES COMERCIO DE MATERIAIS ELETRICOS LTDA"/>
    <s v="NF.116155"/>
    <n v="-1888"/>
    <m/>
  </r>
  <r>
    <s v="Jardins"/>
    <x v="178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02 - Construção Stand"/>
    <n v="1100"/>
    <n v="45567"/>
    <x v="20"/>
    <s v="Pagamento ADRIANA FERNANDES COMERCIO DE MATERIAIS ELETRICOS LTDA"/>
    <s v="Pagamento"/>
    <s v="ADRIANA FERNANDES COMERCIO DE MATERIAIS ELETRICOS LTDA"/>
    <s v="NF.115699"/>
    <n v="-1100"/>
    <n v="0"/>
  </r>
  <r>
    <s v="Jardins"/>
    <x v="178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02 - Construção Stand"/>
    <n v="2263"/>
    <n v="45567"/>
    <x v="20"/>
    <s v="Pagamento ADRIANA FERNANDES COMERCIO DE MATERIAIS ELETRICOS LTDA"/>
    <s v="Pagamento"/>
    <s v="ADRIANA FERNANDES COMERCIO DE MATERIAIS ELETRICOS LTDA"/>
    <s v="NF.115768"/>
    <n v="-2263"/>
    <m/>
  </r>
  <r>
    <s v="Jardins"/>
    <x v="178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1.05 - Meeting"/>
    <n v="6587.2"/>
    <n v="45567"/>
    <x v="20"/>
    <s v="Pagamento SELECT COLOR - ARTES GRAFICAS LTDA"/>
    <s v="Pagamento"/>
    <s v="SELECT COLOR - ARTES GRAFICAS LTDA"/>
    <s v="NFSE.018054"/>
    <n v="-6587.2"/>
    <n v="0"/>
  </r>
  <r>
    <s v="Jardins"/>
    <x v="178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3.01.23 - Coordenação e Compatibilização"/>
    <n v="3750"/>
    <n v="45567"/>
    <x v="20"/>
    <s v="Pagamento ESTUDIO FAVO ARQUITETURA LTDA"/>
    <s v="Pagamento"/>
    <s v="ESTUDIO FAVO ARQUITETURA LTDA"/>
    <s v="NFSE.001303"/>
    <n v="-3750"/>
    <n v="0"/>
  </r>
  <r>
    <s v="Jardins"/>
    <x v="178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10 - Decoracao Decorados"/>
    <n v="822.06"/>
    <n v="45567"/>
    <x v="20"/>
    <s v="Pagamento BARCELONA TRANSPORTES LTDA"/>
    <s v="Pagamento"/>
    <s v="BARCELONA TRANSPORTES LTDA"/>
    <s v="NFSE.169631"/>
    <n v="-822.06"/>
    <n v="0"/>
  </r>
  <r>
    <s v="Jardins"/>
    <x v="178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16.440000000000001"/>
    <n v="45567"/>
    <x v="20"/>
    <s v="Pagto juros BARCELONA TRANSPORTES LTDA"/>
    <s v="Pagto juros"/>
    <s v="BARCELONA TRANSPORTES LTDA"/>
    <s v="NFSE.169631"/>
    <n v="-16.440000000000001"/>
    <m/>
  </r>
  <r>
    <s v="Jardins"/>
    <x v="178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11.48"/>
    <n v="45567"/>
    <x v="20"/>
    <s v="Pagto multa BARCELONA TRANSPORTES LTDA"/>
    <s v="Pagto multa"/>
    <s v="BARCELONA TRANSPORTES LTDA"/>
    <s v="NFSE.169631"/>
    <n v="-11.48"/>
    <n v="0"/>
  </r>
  <r>
    <s v="Jardins"/>
    <x v="178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10 - Decoracao Decorados"/>
    <n v="292.25"/>
    <n v="45567"/>
    <x v="20"/>
    <s v="Pagamento BARCELONA TRANSPORTES LTDA"/>
    <s v="Pagamento"/>
    <s v="BARCELONA TRANSPORTES LTDA"/>
    <s v="NFSE.169370"/>
    <n v="-292.25"/>
    <m/>
  </r>
  <r>
    <s v="Jardins"/>
    <x v="178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5.84"/>
    <n v="45567"/>
    <x v="20"/>
    <s v="Pagto juros BARCELONA TRANSPORTES LTDA"/>
    <s v="Pagto juros"/>
    <s v="BARCELONA TRANSPORTES LTDA"/>
    <s v="NFSE.169370"/>
    <n v="-5.84"/>
    <m/>
  </r>
  <r>
    <s v="Jardins"/>
    <x v="178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4.0599999999999996"/>
    <n v="45567"/>
    <x v="20"/>
    <s v="Pagto multa BARCELONA TRANSPORTES LTDA"/>
    <s v="Pagto multa"/>
    <s v="BARCELONA TRANSPORTES LTDA"/>
    <s v="NFSE.169370"/>
    <n v="-4.0599999999999996"/>
    <n v="0"/>
  </r>
  <r>
    <s v="Jardins"/>
    <x v="178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1.24 - Despesas Diversas MKT 3"/>
    <n v="184.3"/>
    <n v="45567"/>
    <x v="20"/>
    <s v="Pagamento SAINT-GOBAIN DISTRIBUICAO BRASIL LTDA"/>
    <s v="Pagamento"/>
    <s v="SAINT-GOBAIN DISTRIBUICAO BRASIL LTDA"/>
    <s v="NF.6185180"/>
    <n v="-184.3"/>
    <m/>
  </r>
  <r>
    <s v="Jardins"/>
    <x v="178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1.48"/>
    <n v="45567"/>
    <x v="20"/>
    <s v="Pagto multa SAINT-GOBAIN DISTRIBUICAO BRASIL LTDA"/>
    <s v="Pagto multa"/>
    <s v="SAINT-GOBAIN DISTRIBUICAO BRASIL LTDA"/>
    <s v="NF.6185180"/>
    <n v="-1.48"/>
    <n v="0"/>
  </r>
  <r>
    <s v="Jardins"/>
    <x v="178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1.24 - Despesas Diversas MKT 3"/>
    <n v="207.67"/>
    <n v="45567"/>
    <x v="20"/>
    <s v="Pagamento SAINT-GOBAIN DISTRIBUICAO BRASIL LTDA"/>
    <s v="Pagamento"/>
    <s v="SAINT-GOBAIN DISTRIBUICAO BRASIL LTDA"/>
    <s v="NF.1241699"/>
    <n v="-207.67"/>
    <n v="0"/>
  </r>
  <r>
    <s v="Jardins"/>
    <x v="178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1.68"/>
    <n v="45567"/>
    <x v="20"/>
    <s v="Pagto multa SAINT-GOBAIN DISTRIBUICAO BRASIL LTDA"/>
    <s v="Pagto multa"/>
    <s v="SAINT-GOBAIN DISTRIBUICAO BRASIL LTDA"/>
    <s v="NF.1241699"/>
    <n v="-1.68"/>
    <n v="0"/>
  </r>
  <r>
    <s v="Jardins"/>
    <x v="178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10 - Decoracao Decorados"/>
    <n v="2403.37"/>
    <n v="45567"/>
    <x v="20"/>
    <s v="Pagamento CENTURY INDUSTRIA E COMERCIO DE ESTOFADOS LTDA."/>
    <s v="Pagamento"/>
    <s v="CENTURY INDUSTRIA E COMERCIO DE ESTOFADOS LTDA."/>
    <s v="NF.184884"/>
    <n v="-2403.37"/>
    <n v="0"/>
  </r>
  <r>
    <s v="Jardins"/>
    <x v="178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9.6"/>
    <n v="45567"/>
    <x v="20"/>
    <s v="Pagto juros CENTURY INDUSTRIA E COMERCIO DE ESTOFADOS LTDA."/>
    <s v="Pagto juros"/>
    <s v="CENTURY INDUSTRIA E COMERCIO DE ESTOFADOS LTDA."/>
    <s v="NF.184884"/>
    <n v="-9.6"/>
    <n v="0"/>
  </r>
  <r>
    <s v="Jardins"/>
    <x v="178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48.06"/>
    <n v="45567"/>
    <x v="20"/>
    <s v="Pagto multa CENTURY INDUSTRIA E COMERCIO DE ESTOFADOS LTDA."/>
    <s v="Pagto multa"/>
    <s v="CENTURY INDUSTRIA E COMERCIO DE ESTOFADOS LTDA."/>
    <s v="NF.184884"/>
    <n v="-48.06"/>
    <n v="0"/>
  </r>
  <r>
    <s v="Jardins"/>
    <x v="178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10 - Decoracao Decorados"/>
    <n v="4883.99"/>
    <n v="45567"/>
    <x v="20"/>
    <s v="Pagamento ICON DESIGN LTDA"/>
    <s v="Pagamento"/>
    <s v="ICON DESIGN LTDA"/>
    <s v="NF.004329"/>
    <n v="-4883.99"/>
    <n v="0"/>
  </r>
  <r>
    <s v="Jardins"/>
    <x v="178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8.14"/>
    <n v="45567"/>
    <x v="20"/>
    <s v="Pagto multa ICON DESIGN LTDA"/>
    <s v="Pagto multa"/>
    <s v="ICON DESIGN LTDA"/>
    <s v="NF.004329"/>
    <n v="-8.14"/>
    <n v="0"/>
  </r>
  <r>
    <s v="Jardins"/>
    <x v="178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02 - Construção Stand"/>
    <n v="1501.76"/>
    <n v="45567"/>
    <x v="20"/>
    <s v="Pagamento DRY CONSTRUCTION SOLUCOES PARA CONSTRUCAO A SECO LTDA"/>
    <s v="Pagamento"/>
    <s v="DRY CONSTRUCTION SOLUCOES PARA CONSTRUCAO A SECO LTDA"/>
    <s v="NF.004041"/>
    <n v="-1501.76"/>
    <n v="0"/>
  </r>
  <r>
    <s v="Jardins"/>
    <x v="178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12.02"/>
    <n v="45567"/>
    <x v="20"/>
    <s v="Pagto juros DRY CONSTRUCTION SOLUCOES PARA CONSTRUCAO A SECO LTDA"/>
    <s v="Pagto juros"/>
    <s v="DRY CONSTRUCTION SOLUCOES PARA CONSTRUCAO A SECO LTDA"/>
    <s v="NF.004041"/>
    <n v="-12.02"/>
    <n v="0"/>
  </r>
  <r>
    <s v="Jardins"/>
    <x v="178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30.03"/>
    <n v="45567"/>
    <x v="20"/>
    <s v="Pagto multa DRY CONSTRUCTION SOLUCOES PARA CONSTRUCAO A SECO LTDA"/>
    <s v="Pagto multa"/>
    <s v="DRY CONSTRUCTION SOLUCOES PARA CONSTRUCAO A SECO LTDA"/>
    <s v="NF.004041"/>
    <n v="-30.03"/>
    <n v="0"/>
  </r>
  <r>
    <s v="Jardins"/>
    <x v="178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02 - Construção Stand"/>
    <n v="3892.5"/>
    <n v="45567"/>
    <x v="20"/>
    <s v="Pagamento COMERCIO DE FERROS E METAIS SILVA RONCHETTI LTDA"/>
    <s v="Pagamento"/>
    <s v="COMERCIO DE FERROS E METAIS SILVA RONCHETTI LTDA"/>
    <s v="NF.049841"/>
    <n v="-3892.5"/>
    <n v="0"/>
  </r>
  <r>
    <s v="Jardins"/>
    <x v="178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91.8"/>
    <n v="45567"/>
    <x v="20"/>
    <s v="Pagto multa COMERCIO DE FERROS E METAIS SILVA RONCHETTI LTDA"/>
    <s v="Pagto multa"/>
    <s v="COMERCIO DE FERROS E METAIS SILVA RONCHETTI LTDA"/>
    <s v="NF.049841"/>
    <n v="-91.8"/>
    <n v="0"/>
  </r>
  <r>
    <s v="Jardins"/>
    <x v="178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02 - Construção Stand"/>
    <n v="4020.5"/>
    <n v="45567"/>
    <x v="20"/>
    <s v="Pagamento PMLZ ILUMINACAO MODERNA LTDA"/>
    <s v="Pagamento"/>
    <s v="PMLZ ILUMINACAO MODERNA LTDA"/>
    <s v="NF.003702"/>
    <n v="-4020.5"/>
    <n v="0"/>
  </r>
  <r>
    <s v="Jardins"/>
    <x v="178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13.4"/>
    <n v="45567"/>
    <x v="20"/>
    <s v="Pagto juros PMLZ ILUMINACAO MODERNA LTDA"/>
    <s v="Pagto juros"/>
    <s v="PMLZ ILUMINACAO MODERNA LTDA"/>
    <s v="NF.003702"/>
    <n v="-13.4"/>
    <n v="0"/>
  </r>
  <r>
    <s v="Jardins"/>
    <x v="178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80.41"/>
    <n v="45567"/>
    <x v="20"/>
    <s v="Pagto multa PMLZ ILUMINACAO MODERNA LTDA"/>
    <s v="Pagto multa"/>
    <s v="PMLZ ILUMINACAO MODERNA LTDA"/>
    <s v="NF.003702"/>
    <n v="-80.41"/>
    <n v="0"/>
  </r>
  <r>
    <s v="Jardins"/>
    <x v="178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02 - Construção Stand"/>
    <n v="1479"/>
    <n v="45567"/>
    <x v="20"/>
    <s v="Pagamento COMERCIO DE FERROS E METAIS SILVA RONCHETTI LTDA"/>
    <s v="Pagamento"/>
    <s v="COMERCIO DE FERROS E METAIS SILVA RONCHETTI LTDA"/>
    <s v="NF.49754"/>
    <n v="-1479"/>
    <n v="0"/>
  </r>
  <r>
    <s v="Jardins"/>
    <x v="178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34.799999999999997"/>
    <n v="45567"/>
    <x v="20"/>
    <s v="Pagto multa COMERCIO DE FERROS E METAIS SILVA RONCHETTI LTDA"/>
    <s v="Pagto multa"/>
    <s v="COMERCIO DE FERROS E METAIS SILVA RONCHETTI LTDA"/>
    <s v="NF.49754"/>
    <n v="-34.799999999999997"/>
    <n v="0"/>
  </r>
  <r>
    <s v="Jardins"/>
    <x v="178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02 - Construção Stand"/>
    <n v="7315"/>
    <n v="45567"/>
    <x v="20"/>
    <s v="Pagamento LIMATEC INSTALACOES LTDA"/>
    <s v="Pagamento"/>
    <s v="LIMATEC INSTALACOES LTDA"/>
    <s v="FAT.001040"/>
    <n v="-7315"/>
    <n v="0"/>
  </r>
  <r>
    <s v="Jardins"/>
    <x v="178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58.56"/>
    <n v="45567"/>
    <x v="20"/>
    <s v="Pagto juros LIMATEC INSTALACOES LTDA"/>
    <s v="Pagto juros"/>
    <s v="LIMATEC INSTALACOES LTDA"/>
    <s v="FAT.001040"/>
    <n v="-58.56"/>
    <n v="0"/>
  </r>
  <r>
    <s v="Jardins"/>
    <x v="178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146.30000000000001"/>
    <n v="45567"/>
    <x v="20"/>
    <s v="Pagto multa LIMATEC INSTALACOES LTDA"/>
    <s v="Pagto multa"/>
    <s v="LIMATEC INSTALACOES LTDA"/>
    <s v="FAT.001040"/>
    <n v="-146.30000000000001"/>
    <n v="0"/>
  </r>
  <r>
    <s v="Jardins"/>
    <x v="178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1.03.01.01 - Receita de Aplicações Financeiras"/>
    <n v="0.13"/>
    <n v="45567"/>
    <x v="22"/>
    <s v="Rendimento de aplicação RENTAB.INVEST FACILCRED*"/>
    <s v="Rendimento de aplicação"/>
    <s v="RENTAB.INVEST FACILCRED*"/>
    <s v="REAP.N10271"/>
    <n v="0"/>
    <n v="0.13"/>
  </r>
  <r>
    <s v="Jardins"/>
    <x v="178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1.03.01.01 - Receita de Aplicações Financeiras"/>
    <n v="0.04"/>
    <n v="45567"/>
    <x v="22"/>
    <s v="Rendimento de aplicação RENTAB.INVEST FACILCRED*"/>
    <s v="Rendimento de aplicação"/>
    <s v="RENTAB.INVEST FACILCRED*"/>
    <s v="REAP.N10285"/>
    <n v="0"/>
    <n v="0.04"/>
  </r>
  <r>
    <s v="Jardins"/>
    <x v="178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0.01.07 - Tarifas Bancarias"/>
    <n v="7.16"/>
    <n v="45567"/>
    <x v="22"/>
    <s v="Pag. tarifa conta TARIFA REGISTRO COBRANCA QUANDO DO REGISTRO 00000001"/>
    <s v="Pag. tarifa conta"/>
    <s v="TARIFA REGISTRO COBRANCA QUANDO DO REGISTRO 00000001"/>
    <s v="TAR.N10299"/>
    <n v="-7.16"/>
    <n v="0"/>
  </r>
  <r>
    <s v="Jardins"/>
    <x v="178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0.01.07 - Tarifas Bancarias"/>
    <n v="9"/>
    <n v="45567"/>
    <x v="22"/>
    <s v="Pagamento TARIFA BANCARIA TRANSF PGTO PIX"/>
    <s v="Pagamento"/>
    <s v="TARIFA BANCARIA TRANSF PGTO PIX"/>
    <s v="TAR.N103A1"/>
    <n v="-9"/>
    <n v="0"/>
  </r>
  <r>
    <s v="Jardins"/>
    <x v="178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0.01.07 - Tarifas Bancarias"/>
    <n v="9"/>
    <n v="45567"/>
    <x v="22"/>
    <s v="Pagamento TARIFA BANCARIA TRANSF PGTO PIX"/>
    <s v="Pagamento"/>
    <s v="TARIFA BANCARIA TRANSF PGTO PIX"/>
    <s v="TAR.N103B7"/>
    <n v="-9"/>
    <n v="0"/>
  </r>
  <r>
    <s v="Jardins"/>
    <x v="178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0.01.07 - Tarifas Bancarias"/>
    <n v="9"/>
    <n v="45567"/>
    <x v="22"/>
    <s v="Pagamento TARIFA BANCARIA TRANSF PGTO PIX"/>
    <s v="Pagamento"/>
    <s v="TARIFA BANCARIA TRANSF PGTO PIX"/>
    <s v="TAR.N103CD"/>
    <n v="-9"/>
    <n v="0"/>
  </r>
  <r>
    <s v="Jardins"/>
    <x v="178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0.01.07 - Tarifas Bancarias"/>
    <n v="9"/>
    <n v="45567"/>
    <x v="22"/>
    <s v="Pagamento TARIFA BANCARIA TRANSF PGTO PIX"/>
    <s v="Pagamento"/>
    <s v="TARIFA BANCARIA TRANSF PGTO PIX"/>
    <s v="TAR.N103E3"/>
    <n v="-9"/>
    <n v="0"/>
  </r>
  <r>
    <s v="Jardins"/>
    <x v="178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04 - Operação / Manutenção"/>
    <n v="139"/>
    <n v="45567"/>
    <x v="20"/>
    <s v="Pagamento DONA DO DOCE BOLACHARIA GOURMET LTDA"/>
    <s v="Pagamento"/>
    <s v="DONA DO DOCE BOLACHARIA GOURMET LTDA"/>
    <s v="NF.001008"/>
    <n v="-139"/>
    <n v="0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10 - Decoracao Decorados"/>
    <n v="30608.5"/>
    <n v="45568"/>
    <x v="20"/>
    <s v="Pagamento CENTER GARBIN UTILIDADES DOMESTICAS LTDA"/>
    <s v="Pagamento"/>
    <s v="CENTER GARBIN UTILIDADES DOMESTICAS LTDA"/>
    <s v="NF.011715"/>
    <n v="-30608.5"/>
    <n v="0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10 - Decoracao Decorados"/>
    <n v="57553"/>
    <n v="45568"/>
    <x v="20"/>
    <s v="Pagamento CENTER GARBIN UTILIDADES DOMESTICAS LTDA"/>
    <s v="Pagamento"/>
    <s v="CENTER GARBIN UTILIDADES DOMESTICAS LTDA"/>
    <s v="NF.011663"/>
    <n v="-57553"/>
    <n v="0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02 - Construção Stand"/>
    <n v="5150"/>
    <n v="45568"/>
    <x v="20"/>
    <s v="Pagamento BANHO DESIGN - COMERCIO DE ARTIGOS DE DECORACOES EIRELI"/>
    <s v="Pagamento"/>
    <s v="BANHO DESIGN - COMERCIO DE ARTIGOS DE DECORACOES EIRELI"/>
    <s v="NF.008035"/>
    <n v="-5150"/>
    <n v="0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15.45"/>
    <n v="45568"/>
    <x v="20"/>
    <s v="Pagto juros BANHO DESIGN - COMERCIO DE ARTIGOS DE DECORACOES EIRELI"/>
    <s v="Pagto juros"/>
    <s v="BANHO DESIGN - COMERCIO DE ARTIGOS DE DECORACOES EIRELI"/>
    <s v="NF.008035"/>
    <n v="-15.45"/>
    <n v="0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103"/>
    <n v="45568"/>
    <x v="20"/>
    <s v="Pagto multa BANHO DESIGN - COMERCIO DE ARTIGOS DE DECORACOES EIRELI"/>
    <s v="Pagto multa"/>
    <s v="BANHO DESIGN - COMERCIO DE ARTIGOS DE DECORACOES EIRELI"/>
    <s v="NF.008035"/>
    <n v="-103"/>
    <n v="0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02 - Construção Stand"/>
    <n v="33000"/>
    <n v="45568"/>
    <x v="20"/>
    <s v="Pagamento MUNDIAL DISTRIBUIDORA DE VIDROS LTDA"/>
    <s v="Pagamento"/>
    <s v="MUNDIAL DISTRIBUIDORA DE VIDROS LTDA"/>
    <s v="NF.030469"/>
    <n v="-33000"/>
    <n v="0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660"/>
    <n v="45568"/>
    <x v="20"/>
    <s v="Pagto multa MUNDIAL DISTRIBUIDORA DE VIDROS LTDA"/>
    <s v="Pagto multa"/>
    <s v="MUNDIAL DISTRIBUIDORA DE VIDROS LTDA"/>
    <s v="NF.030469"/>
    <n v="-660"/>
    <n v="0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04 - Operação / Manutenção"/>
    <n v="1863.28"/>
    <n v="45568"/>
    <x v="20"/>
    <s v="Pagamento ELETROPAULO METROPOLITANA ELETRICIDADE DE SAO PAULO S.A"/>
    <s v="Pagamento"/>
    <s v="ELETROPAULO METROPOLITANA ELETRICIDADE DE SAO PAULO S.A"/>
    <s v="FAT.641732681"/>
    <n v="-1863.28"/>
    <n v="0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02 - Construção Stand"/>
    <n v="522.9"/>
    <n v="45568"/>
    <x v="20"/>
    <s v="Pagamento COMERCIO DE FERROS E METAIS SILVA RONCHETTI LTDA"/>
    <s v="Pagamento"/>
    <s v="COMERCIO DE FERROS E METAIS SILVA RONCHETTI LTDA"/>
    <s v="NF.050095"/>
    <n v="-522.9"/>
    <n v="0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1.02"/>
    <n v="45568"/>
    <x v="20"/>
    <s v="Pagto multa COMERCIO DE FERROS E METAIS SILVA RONCHETTI LTDA"/>
    <s v="Pagto multa"/>
    <s v="COMERCIO DE FERROS E METAIS SILVA RONCHETTI LTDA"/>
    <s v="NF.050095"/>
    <n v="-1.02"/>
    <n v="0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02 - Construção Stand"/>
    <n v="871.7"/>
    <n v="45568"/>
    <x v="20"/>
    <s v="Pagamento ADRIANA FERNANDES COMERCIO DE MATERIAIS ELETRICOS LTDA"/>
    <s v="Pagamento"/>
    <s v="ADRIANA FERNANDES COMERCIO DE MATERIAIS ELETRICOS LTDA"/>
    <s v="NF.117061"/>
    <n v="-871.7"/>
    <n v="0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02 - Construção Stand"/>
    <n v="4000"/>
    <n v="45568"/>
    <x v="20"/>
    <s v="Pagamento ADRIANA FERNANDES COMERCIO DE MATERIAIS ELETRICOS LTDA"/>
    <s v="Pagamento"/>
    <s v="ADRIANA FERNANDES COMERCIO DE MATERIAIS ELETRICOS LTDA"/>
    <s v="NF.117110"/>
    <n v="-4000"/>
    <n v="0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10 - Decoracao Decorados"/>
    <n v="11695"/>
    <n v="45568"/>
    <x v="20"/>
    <s v="Pagamento STUDIO MMF TAPETES LTDA"/>
    <s v="Pagamento"/>
    <s v="STUDIO MMF TAPETES LTDA"/>
    <s v="NFSE.000010"/>
    <n v="-11695"/>
    <n v="0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10 - Decoracao Decorados"/>
    <n v="1981.13"/>
    <n v="45568"/>
    <x v="20"/>
    <s v="Pagamento BARCELONA TRANSPORTES LTDA"/>
    <s v="Pagamento"/>
    <s v="BARCELONA TRANSPORTES LTDA"/>
    <s v="CTE.230677"/>
    <n v="-1981.13"/>
    <n v="0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3.96"/>
    <n v="45568"/>
    <x v="20"/>
    <s v="Pagto multa BARCELONA TRANSPORTES LTDA"/>
    <s v="Pagto multa"/>
    <s v="BARCELONA TRANSPORTES LTDA"/>
    <s v="CTE.230677"/>
    <n v="-3.96"/>
    <n v="0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10 - Decoracao Decorados"/>
    <n v="25302.34"/>
    <n v="45568"/>
    <x v="20"/>
    <s v="Pagamento ICON DESIGN LTDA"/>
    <s v="Pagamento"/>
    <s v="ICON DESIGN LTDA"/>
    <s v="NF.004328"/>
    <n v="-25302.34"/>
    <n v="0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63.27"/>
    <n v="45568"/>
    <x v="20"/>
    <s v="Pagto multa ICON DESIGN LTDA"/>
    <s v="Pagto multa"/>
    <s v="ICON DESIGN LTDA"/>
    <s v="NF.004328"/>
    <n v="-63.27"/>
    <n v="0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02 - Construção Stand"/>
    <n v="14952.7"/>
    <n v="45568"/>
    <x v="20"/>
    <s v="Pagamento COMERCIAL DA OBRA LTDA"/>
    <s v="Pagamento"/>
    <s v="COMERCIAL DA OBRA LTDA"/>
    <s v="NF.000029"/>
    <n v="-14952.7"/>
    <n v="0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926.9"/>
    <n v="45568"/>
    <x v="20"/>
    <s v="Pagto juros COMERCIAL DA OBRA LTDA"/>
    <s v="Pagto juros"/>
    <s v="COMERCIAL DA OBRA LTDA"/>
    <s v="NF.000029"/>
    <n v="-926.9"/>
    <n v="0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299.05"/>
    <n v="45568"/>
    <x v="20"/>
    <s v="Pagto multa COMERCIAL DA OBRA LTDA"/>
    <s v="Pagto multa"/>
    <s v="COMERCIAL DA OBRA LTDA"/>
    <s v="NF.000029"/>
    <n v="-299.05"/>
    <n v="0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10 - Decoracao Decorados"/>
    <n v="23438.2"/>
    <n v="45568"/>
    <x v="20"/>
    <s v="Pagamento BRUNO ALVES NIZ"/>
    <s v="Pagamento"/>
    <s v="BRUNO ALVES NIZ"/>
    <s v="NF.000205"/>
    <n v="-23438.2"/>
    <n v="0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23.43"/>
    <n v="45568"/>
    <x v="20"/>
    <s v="Pagto juros BRUNO ALVES NIZ"/>
    <s v="Pagto juros"/>
    <s v="BRUNO ALVES NIZ"/>
    <s v="NF.000205"/>
    <n v="-23.43"/>
    <n v="0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1171.9100000000001"/>
    <n v="45568"/>
    <x v="20"/>
    <s v="Pagto multa BRUNO ALVES NIZ"/>
    <s v="Pagto multa"/>
    <s v="BRUNO ALVES NIZ"/>
    <s v="NF.000205"/>
    <n v="-1171.9100000000001"/>
    <n v="0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02 - Construção Stand"/>
    <n v="8284"/>
    <n v="45568"/>
    <x v="20"/>
    <s v="Pagamento LIMATEC INSTALACOES LTDA"/>
    <s v="Pagamento"/>
    <s v="LIMATEC INSTALACOES LTDA"/>
    <s v="FAT.001039"/>
    <n v="-8284"/>
    <n v="0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71.760000000000005"/>
    <n v="45568"/>
    <x v="20"/>
    <s v="Pagto juros LIMATEC INSTALACOES LTDA"/>
    <s v="Pagto juros"/>
    <s v="LIMATEC INSTALACOES LTDA"/>
    <s v="FAT.001039"/>
    <n v="-71.760000000000005"/>
    <n v="0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165.68"/>
    <n v="45568"/>
    <x v="20"/>
    <s v="Pagto multa LIMATEC INSTALACOES LTDA"/>
    <s v="Pagto multa"/>
    <s v="LIMATEC INSTALACOES LTDA"/>
    <s v="FAT.001039"/>
    <n v="-165.68"/>
    <n v="0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3.01.08 - Aquecimento Solar"/>
    <n v="11200"/>
    <n v="45568"/>
    <x v="20"/>
    <s v="Pagamento CHAGURI CONSULTORIA E ENGENHARIA DE PROJETOS LTDA."/>
    <s v="Pagamento"/>
    <s v="CHAGURI CONSULTORIA E ENGENHARIA DE PROJETOS LTDA."/>
    <s v="NFSE.005301"/>
    <n v="-11200"/>
    <n v="0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10.5"/>
    <n v="45568"/>
    <x v="20"/>
    <s v="Pagto juros CHAGURI CONSULTORIA E ENGENHARIA DE PROJETOS LTDA."/>
    <s v="Pagto juros"/>
    <s v="CHAGURI CONSULTORIA E ENGENHARIA DE PROJETOS LTDA."/>
    <s v="NFSE.005301"/>
    <n v="-10.5"/>
    <n v="0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210.22"/>
    <n v="45568"/>
    <x v="20"/>
    <s v="Pagto multa CHAGURI CONSULTORIA E ENGENHARIA DE PROJETOS LTDA."/>
    <s v="Pagto multa"/>
    <s v="CHAGURI CONSULTORIA E ENGENHARIA DE PROJETOS LTDA."/>
    <s v="NFSE.005301"/>
    <n v="-210.22"/>
    <n v="0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9.01.01 - (-) Retenção de IR - Terceiros"/>
    <n v="168"/>
    <n v="45568"/>
    <x v="20"/>
    <s v="Retenção impostos IR 1708 / CHAGURI CONSULTORIA E ENGENHARIA DE PROJETOS LTDA."/>
    <s v="Retenção impostos"/>
    <s v="IR 1708 / CHAGURI CONSULTORIA E ENGENHARIA DE PROJETOS LTDA."/>
    <s v="NFSE.005301"/>
    <n v="0"/>
    <n v="168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9.01.04 - (-) Retenção de PIS/Cofins/CSLL - Terceiros"/>
    <n v="520.79999999999995"/>
    <n v="45568"/>
    <x v="20"/>
    <s v="Retenção impostos CSRF / CHAGURI CONSULTORIA E ENGENHARIA DE PROJETOS LTDA."/>
    <s v="Retenção impostos"/>
    <s v="CSRF / CHAGURI CONSULTORIA E ENGENHARIA DE PROJETOS LTDA."/>
    <s v="NFSE.005301"/>
    <n v="0"/>
    <n v="520.79999999999995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10 - Decoracao Decorados"/>
    <n v="25873.8"/>
    <n v="45568"/>
    <x v="20"/>
    <s v="Pagamento FAST SHOP S.A"/>
    <s v="Pagamento"/>
    <s v="FAST SHOP S.A"/>
    <s v="NFSE.367563"/>
    <n v="-25873.8"/>
    <n v="0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1086.69"/>
    <n v="45568"/>
    <x v="20"/>
    <s v="Pagto juros FAST SHOP S.A"/>
    <s v="Pagto juros"/>
    <s v="FAST SHOP S.A"/>
    <s v="NFSE.367563"/>
    <n v="-1086.69"/>
    <n v="0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3.02.12 - Taxas de Concessionárias"/>
    <n v="3569.47"/>
    <n v="45568"/>
    <x v="20"/>
    <s v="Pagamento SABESP-COMPANHIA DE SANEAMENTO BASICO DO ESTADO DE SAO PAULO."/>
    <s v="Pagamento"/>
    <s v="SABESP-COMPANHIA DE SANEAMENTO BASICO DO ESTADO DE SAO PAULO."/>
    <s v="FAT.082024 2837"/>
    <n v="-3569.47"/>
    <n v="0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3.01.27 - Projeto de Vedação"/>
    <n v="13000"/>
    <n v="45568"/>
    <x v="20"/>
    <s v="Pagamento ADDOR E ASSOCIADOS PROJETOS E CONSULTORIA S/S LTDA"/>
    <s v="Pagamento"/>
    <s v="ADDOR E ASSOCIADOS PROJETOS E CONSULTORIA S/S LTDA"/>
    <s v="NFSE.001661"/>
    <n v="-13000"/>
    <n v="0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9.01.04 - (-) Retenção de PIS/Cofins/CSLL - Terceiros"/>
    <n v="604.5"/>
    <n v="45568"/>
    <x v="20"/>
    <s v="Retenção impostos CSRF / ADDOR E ASSOCIADOS PROJETOS E CONSULTORIA S/S LTDA"/>
    <s v="Retenção impostos"/>
    <s v="CSRF / ADDOR E ASSOCIADOS PROJETOS E CONSULTORIA S/S LTDA"/>
    <s v="NFSE.001661"/>
    <n v="0"/>
    <n v="604.5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9.01.01 - (-) Retenção de IR - Terceiros"/>
    <n v="195"/>
    <n v="45568"/>
    <x v="20"/>
    <s v="Retenção impostos IR 1708 / ADDOR E ASSOCIADOS PROJETOS E CONSULTORIA S/S LTDA"/>
    <s v="Retenção impostos"/>
    <s v="IR 1708 / ADDOR E ASSOCIADOS PROJETOS E CONSULTORIA S/S LTDA"/>
    <s v="NFSE.001661"/>
    <n v="0"/>
    <n v="195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3.01.27 - Projeto de Vedação"/>
    <n v="12000"/>
    <n v="45568"/>
    <x v="20"/>
    <s v="Pagamento ADDOR E ASSOCIADOS PROJETOS E CONSULTORIA S/S LTDA"/>
    <s v="Pagamento"/>
    <s v="ADDOR E ASSOCIADOS PROJETOS E CONSULTORIA S/S LTDA"/>
    <s v="NFSE.004173"/>
    <n v="-12000"/>
    <n v="0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9.01.04 - (-) Retenção de PIS/Cofins/CSLL - Terceiros"/>
    <n v="558"/>
    <n v="45568"/>
    <x v="20"/>
    <s v="Retenção impostos CSRF / ADDOR E ASSOCIADOS PROJETOS E CONSULTORIA S/S LTDA"/>
    <s v="Retenção impostos"/>
    <s v="CSRF / ADDOR E ASSOCIADOS PROJETOS E CONSULTORIA S/S LTDA"/>
    <s v="NFSE.004173"/>
    <n v="0"/>
    <n v="558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9.01.01 - (-) Retenção de IR - Terceiros"/>
    <n v="180"/>
    <n v="45568"/>
    <x v="20"/>
    <s v="Retenção impostos IR 1708 / ADDOR E ASSOCIADOS PROJETOS E CONSULTORIA S/S LTDA"/>
    <s v="Retenção impostos"/>
    <s v="IR 1708 / ADDOR E ASSOCIADOS PROJETOS E CONSULTORIA S/S LTDA"/>
    <s v="NFSE.004173"/>
    <n v="0"/>
    <n v="180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02 - Construção Stand"/>
    <n v="17924.09"/>
    <n v="45568"/>
    <x v="20"/>
    <s v="Pagamento FLASH GLASS INDUSTRIA, BENEFICIAMENTO E COMERCIO DE VIDROS EIRELI"/>
    <s v="Pagamento"/>
    <s v="FLASH GLASS INDUSTRIA, BENEFICIAMENTO E COMERCIO DE VIDROS EIRELI"/>
    <s v="NFSE.000381"/>
    <n v="-17924.09"/>
    <n v="0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400.01"/>
    <n v="45568"/>
    <x v="20"/>
    <s v="Pagto multa FLASH GLASS INDUSTRIA, BENEFICIAMENTO E COMERCIO DE VIDROS EIRELI"/>
    <s v="Pagto multa"/>
    <s v="FLASH GLASS INDUSTRIA, BENEFICIAMENTO E COMERCIO DE VIDROS EIRELI"/>
    <s v="NFSE.000381"/>
    <n v="-400.01"/>
    <n v="0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02 - Construção Stand"/>
    <n v="17924.099999999999"/>
    <n v="45568"/>
    <x v="20"/>
    <s v="Pagamento FLASH GLASS INDUSTRIA, BENEFICIAMENTO E COMERCIO DE VIDROS EIRELI"/>
    <s v="Pagamento"/>
    <s v="FLASH GLASS INDUSTRIA, BENEFICIAMENTO E COMERCIO DE VIDROS EIRELI"/>
    <s v="NFSE.000381"/>
    <n v="-17924.099999999999"/>
    <n v="0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3.01.07 - Arquitetura"/>
    <n v="175000"/>
    <n v="45568"/>
    <x v="20"/>
    <s v="Pagamento JBA / JONAS BIRGER ARQUITETURA S/S"/>
    <s v="Pagamento"/>
    <s v="JBA / JONAS BIRGER ARQUITETURA S/S"/>
    <s v="NFSE.002303"/>
    <n v="-175000"/>
    <n v="0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9.01.01 - (-) Retenção de IR - Terceiros"/>
    <n v="2625"/>
    <n v="45568"/>
    <x v="20"/>
    <s v="Retenção impostos IR 1708 / JBA / JONAS BIRGER ARQUITETURA S/S"/>
    <s v="Retenção impostos"/>
    <s v="IR 1708 / JBA / JONAS BIRGER ARQUITETURA S/S"/>
    <s v="NFSE.002303"/>
    <n v="0"/>
    <n v="2625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9.01.04 - (-) Retenção de PIS/Cofins/CSLL - Terceiros"/>
    <n v="8137.5"/>
    <n v="45568"/>
    <x v="20"/>
    <s v="Retenção impostos CSRF / JBA / JONAS BIRGER ARQUITETURA S/S"/>
    <s v="Retenção impostos"/>
    <s v="CSRF / JBA / JONAS BIRGER ARQUITETURA S/S"/>
    <s v="NFSE.002303"/>
    <n v="0"/>
    <n v="8137.5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1.11 - Oferta Ativa"/>
    <n v="185.14"/>
    <n v="45568"/>
    <x v="20"/>
    <s v="Pagamento ALEX S CAMPELO M IMOVEIS"/>
    <s v="Pagamento"/>
    <s v="ALEX S CAMPELO M IMOVEIS"/>
    <s v="REC.190924"/>
    <n v="-185.14"/>
    <n v="0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1.01.07 - Cartório &amp; Escritura"/>
    <n v="153.74"/>
    <n v="45568"/>
    <x v="20"/>
    <s v="Pagamento ANGELO MONTALBANO"/>
    <s v="Pagamento"/>
    <s v="ANGELO MONTALBANO"/>
    <s v="REC.1209"/>
    <n v="-153.74"/>
    <n v="0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1.01.07 - Cartório &amp; Escritura"/>
    <n v="700"/>
    <n v="45568"/>
    <x v="20"/>
    <s v="Pagamento ANGELO MONTALBANO"/>
    <s v="Pagamento"/>
    <s v="ANGELO MONTALBANO"/>
    <s v="NFSE.002854"/>
    <n v="-700"/>
    <n v="0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10 - Decoracao Decorados"/>
    <n v="1072.5"/>
    <n v="45568"/>
    <x v="20"/>
    <s v="Pagamento SE TRADING LTDA"/>
    <s v="Pagamento"/>
    <s v="SE TRADING LTDA"/>
    <s v="NFSE.000222"/>
    <n v="-1072.5"/>
    <n v="0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1.01 - Imagens de Vends"/>
    <n v="26000"/>
    <n v="45568"/>
    <x v="20"/>
    <s v="Pagamento NEORAMA FILMES LTDA."/>
    <s v="Pagamento"/>
    <s v="NEORAMA FILMES LTDA."/>
    <s v="NFSE.143"/>
    <n v="-26000"/>
    <n v="0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3.02.14 - DEPAVE"/>
    <n v="20000"/>
    <n v="45568"/>
    <x v="20"/>
    <s v="Pagamento AROEIRA MEIO AMBIENTE LTDA"/>
    <s v="Pagamento"/>
    <s v="AROEIRA MEIO AMBIENTE LTDA"/>
    <s v="NFSE.002235"/>
    <n v="-20000"/>
    <n v="0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9.01.01 - (-) Retenção de IR - Terceiros"/>
    <n v="300"/>
    <n v="45568"/>
    <x v="20"/>
    <s v="Retenção impostos IR 1708 / AROEIRA MEIO AMBIENTE LTDA"/>
    <s v="Retenção impostos"/>
    <s v="IR 1708 / AROEIRA MEIO AMBIENTE LTDA"/>
    <s v="NFSE.002235"/>
    <n v="0"/>
    <n v="300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9.01.04 - (-) Retenção de PIS/Cofins/CSLL - Terceiros"/>
    <n v="930"/>
    <n v="45568"/>
    <x v="20"/>
    <s v="Retenção impostos CSRF / AROEIRA MEIO AMBIENTE LTDA"/>
    <s v="Retenção impostos"/>
    <s v="CSRF / AROEIRA MEIO AMBIENTE LTDA"/>
    <s v="NFSE.002235"/>
    <n v="0"/>
    <n v="930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1.05 - Meeting"/>
    <n v="9800"/>
    <n v="45568"/>
    <x v="20"/>
    <s v="Pagamento MAXI AUDIO LOCACAO DE EQUIPAMENTOS LTDA"/>
    <s v="Pagamento"/>
    <s v="MAXI AUDIO LOCACAO DE EQUIPAMENTOS LTDA"/>
    <s v="FAT.008960"/>
    <n v="-9800"/>
    <n v="0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02 - Construção Stand"/>
    <n v="15800"/>
    <n v="45568"/>
    <x v="20"/>
    <s v="Pagamento V.P.S MARCENARIA EIRELI"/>
    <s v="Pagamento"/>
    <s v="V.P.S MARCENARIA EIRELI"/>
    <s v="NFSE.001326"/>
    <n v="-15800"/>
    <n v="0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9.01.02 - (-) Retenção de INSS - Terceiros"/>
    <n v="695.2"/>
    <n v="45568"/>
    <x v="20"/>
    <s v="Retenção impostos INSS 2631 / V.P.S MARCENARIA EIRELI"/>
    <s v="Retenção impostos"/>
    <s v="INSS 2631 / V.P.S MARCENARIA EIRELI"/>
    <s v="NFSE.001326"/>
    <n v="0"/>
    <n v="695.2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10 - Decoracao Decorados"/>
    <n v="24277"/>
    <n v="45568"/>
    <x v="20"/>
    <s v="Pagamento AUGUSTA MOVEIS EIRELI"/>
    <s v="Pagamento"/>
    <s v="AUGUSTA MOVEIS EIRELI"/>
    <s v="NF.039744"/>
    <n v="-24277"/>
    <n v="0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10 - Decoracao Decorados"/>
    <n v="32755"/>
    <n v="45568"/>
    <x v="20"/>
    <s v="Pagamento AUGUSTA MOVEIS EIRELI"/>
    <s v="Pagamento"/>
    <s v="AUGUSTA MOVEIS EIRELI"/>
    <s v="NF.039743"/>
    <n v="-32755"/>
    <n v="0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02 - Construção Stand"/>
    <n v="23954"/>
    <n v="45568"/>
    <x v="20"/>
    <s v="Pagamento VICENTE DOS SANTOS PINTURAS"/>
    <s v="Pagamento"/>
    <s v="VICENTE DOS SANTOS PINTURAS"/>
    <s v="NF.000390"/>
    <n v="-23954"/>
    <n v="0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9.01.02 - (-) Retenção de INSS - Terceiros"/>
    <n v="838.39"/>
    <n v="45568"/>
    <x v="20"/>
    <s v="Retenção impostos INSS 3,5 / VICENTE DOS SANTOS PINTURAS"/>
    <s v="Retenção impostos"/>
    <s v="INSS 3,5 / VICENTE DOS SANTOS PINTURAS"/>
    <s v="NF.000390"/>
    <n v="0"/>
    <n v="838.39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02 - Construção Stand"/>
    <n v="88985.91"/>
    <n v="45568"/>
    <x v="20"/>
    <s v="Pagamento ENGENHARIA DO MARMORE LTDA"/>
    <s v="Pagamento"/>
    <s v="ENGENHARIA DO MARMORE LTDA"/>
    <s v="NF.004166"/>
    <n v="-88985.91"/>
    <n v="0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02 - Construção Stand"/>
    <n v="51976.23"/>
    <n v="45568"/>
    <x v="20"/>
    <s v="Pagamento ENGENHARIA DO MARMORE LTDA"/>
    <s v="Pagamento"/>
    <s v="ENGENHARIA DO MARMORE LTDA"/>
    <s v="NF.004161"/>
    <n v="-51976.23"/>
    <n v="0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02 - Construção Stand"/>
    <n v="79874.62"/>
    <n v="45568"/>
    <x v="20"/>
    <s v="Pagamento ITALIBRA COMERCIO EXTERIOR EIRELI"/>
    <s v="Pagamento"/>
    <s v="ITALIBRA COMERCIO EXTERIOR EIRELI"/>
    <s v="NF.008121"/>
    <n v="-79874.62"/>
    <n v="0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02 - Construção Stand"/>
    <n v="14650"/>
    <n v="45568"/>
    <x v="20"/>
    <s v="Pagamento STAR CLIMA AR CONDICIONADO E REFRIGERACAO LTDA"/>
    <s v="Pagamento"/>
    <s v="STAR CLIMA AR CONDICIONADO E REFRIGERACAO LTDA"/>
    <s v="NFSE.000161"/>
    <n v="-14650"/>
    <n v="0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04 - Operação / Manutenção"/>
    <n v="510"/>
    <n v="45568"/>
    <x v="20"/>
    <s v="Pagamento KLEBER PEREIRA DE SOUZA 16810688854"/>
    <s v="Pagamento"/>
    <s v="KLEBER PEREIRA DE SOUZA 16810688854"/>
    <s v="NFSE.80"/>
    <n v="-510"/>
    <n v="0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04 - Operação / Manutenção"/>
    <n v="1050"/>
    <n v="45568"/>
    <x v="20"/>
    <s v="Pagamento KLEBER PEREIRA DE SOUZA 16810688854"/>
    <s v="Pagamento"/>
    <s v="KLEBER PEREIRA DE SOUZA 16810688854"/>
    <s v="NFSE.77"/>
    <n v="-1050"/>
    <n v="0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02 - Construção Stand"/>
    <n v="78937.16"/>
    <n v="45568"/>
    <x v="20"/>
    <s v="Pagamento MINEXCO COMERCIO, IMPORTACAO E EXPORTACAO LTDA."/>
    <s v="Pagamento"/>
    <s v="MINEXCO COMERCIO, IMPORTACAO E EXPORTACAO LTDA."/>
    <s v="NF.18584"/>
    <n v="-78937.16"/>
    <n v="0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1.03.01.03 - Descontos Obtidos"/>
    <n v="273.92"/>
    <n v="45568"/>
    <x v="20"/>
    <s v="Desconto obtido MINEXCO COMERCIO, IMPORTACAO E EXPORTACAO LTDA."/>
    <s v="Pagamento"/>
    <s v="1.03.01.03 - Descontos Obtidos"/>
    <s v="NF.18584"/>
    <n v="0"/>
    <n v="273.92"/>
  </r>
  <r>
    <s v="Jardins"/>
    <x v="177"/>
    <s v="Bradesco"/>
    <x v="1"/>
    <s v="não"/>
    <s v="2 - SPE's"/>
    <s v="-"/>
    <s v="Extrato Bancário"/>
    <s v="6222-7 - NETCORP JARDINS"/>
    <m/>
    <s v="-"/>
    <s v="-"/>
    <m/>
    <n v="45566"/>
    <x v="23"/>
    <s v="TED-TRANSF ELET DISPON | REMET.JULIA MARIA CAMARGO"/>
    <m/>
    <s v="TED-TRANSF ELET DISPON | REMET.JULIA MARIA CAMARGO"/>
    <m/>
    <m/>
    <n v="50000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0.01.07 - Tarifas Bancarias"/>
    <n v="9"/>
    <n v="45568"/>
    <x v="22"/>
    <s v="Pagamento TARIFA BANCARIA TRANSF PGTO PIX"/>
    <s v="Pagamento"/>
    <s v="TARIFA BANCARIA TRANSF PGTO PIX"/>
    <s v="TAR.N10609"/>
    <n v="-9"/>
    <n v="0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0.01.07 - Tarifas Bancarias"/>
    <n v="9"/>
    <n v="45568"/>
    <x v="22"/>
    <s v="Pagamento TARIFA BANCARIA TRANSF PGTO PIX"/>
    <s v="Pagamento"/>
    <s v="TARIFA BANCARIA TRANSF PGTO PIX"/>
    <s v="TAR.N1061F"/>
    <n v="-9"/>
    <n v="0"/>
  </r>
  <r>
    <s v="Jardins"/>
    <x v="18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3.01.06 - Acústica"/>
    <n v="4410"/>
    <n v="45569"/>
    <x v="20"/>
    <s v="Pagamento ACUSTICA ENGENHARIA S/S"/>
    <s v="Pagamento"/>
    <s v="ACUSTICA ENGENHARIA S/S"/>
    <s v="NFSE.005332"/>
    <n v="-4410"/>
    <n v="0"/>
  </r>
  <r>
    <s v="Jardins"/>
    <x v="18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9.01.01 - (-) Retenção de IR - Terceiros"/>
    <n v="66.150000000000006"/>
    <n v="45569"/>
    <x v="20"/>
    <s v="Retenção impostos IR 1708 / ACUSTICA ENGENHARIA S/S"/>
    <s v="Retenção impostos"/>
    <s v="IR 1708 / ACUSTICA ENGENHARIA S/S"/>
    <s v="NFSE.005332"/>
    <n v="0"/>
    <n v="66.150000000000006"/>
  </r>
  <r>
    <s v="Jardins"/>
    <x v="18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9.01.04 - (-) Retenção de PIS/Cofins/CSLL - Terceiros"/>
    <n v="205.06"/>
    <n v="45569"/>
    <x v="20"/>
    <s v="Retenção impostos CSRF / ACUSTICA ENGENHARIA S/S"/>
    <s v="Retenção impostos"/>
    <s v="CSRF / ACUSTICA ENGENHARIA S/S"/>
    <s v="NFSE.005332"/>
    <n v="0"/>
    <n v="205.06"/>
  </r>
  <r>
    <s v="Jardins"/>
    <x v="18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02 - Construção Stand"/>
    <n v="896"/>
    <n v="45569"/>
    <x v="20"/>
    <s v="Pagamento COMERCIO DE FERROS E METAIS SILVA RONCHETTI LTDA"/>
    <s v="Pagamento"/>
    <s v="COMERCIO DE FERROS E METAIS SILVA RONCHETTI LTDA"/>
    <s v="NF.050206"/>
    <n v="-896"/>
    <n v="0"/>
  </r>
  <r>
    <s v="Jardins"/>
    <x v="18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3.52"/>
    <n v="45569"/>
    <x v="20"/>
    <s v="Pagto multa COMERCIO DE FERROS E METAIS SILVA RONCHETTI LTDA"/>
    <s v="Pagto multa"/>
    <s v="COMERCIO DE FERROS E METAIS SILVA RONCHETTI LTDA"/>
    <s v="NF.050206"/>
    <n v="-3.52"/>
    <n v="0"/>
  </r>
  <r>
    <s v="Jardins"/>
    <x v="18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04 - Operação / Manutenção"/>
    <n v="464.59"/>
    <n v="45569"/>
    <x v="20"/>
    <s v="Pagamento KALUNGA COMERCIO E INDUSTRIA GRAFICA LTDA."/>
    <s v="Pagamento"/>
    <s v="KALUNGA COMERCIO E INDUSTRIA GRAFICA LTDA."/>
    <s v="FAT.9500627901"/>
    <n v="-464.59"/>
    <n v="0"/>
  </r>
  <r>
    <s v="Jardins"/>
    <x v="18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3.02.12 - Taxas de Concessionárias"/>
    <n v="445.05"/>
    <n v="45569"/>
    <x v="20"/>
    <s v="Pagamento SABESP-COMPANHIA DE SANEAMENTO BASICO DO ESTADO DE SAO PAULO."/>
    <s v="Pagamento"/>
    <s v="SABESP-COMPANHIA DE SANEAMENTO BASICO DO ESTADO DE SAO PAULO."/>
    <s v="FAT.consolacao 2839"/>
    <n v="-445.05"/>
    <n v="0"/>
  </r>
  <r>
    <s v="Jardins"/>
    <x v="18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3.02.12 - Taxas de Concessionárias"/>
    <n v="153.96"/>
    <n v="45569"/>
    <x v="20"/>
    <s v="Pagamento SABESP-COMPANHIA DE SANEAMENTO BASICO DO ESTADO DE SAO PAULO."/>
    <s v="Pagamento"/>
    <s v="SABESP-COMPANHIA DE SANEAMENTO BASICO DO ESTADO DE SAO PAULO."/>
    <s v="FAT.072024 2837"/>
    <n v="-153.96"/>
    <n v="0"/>
  </r>
  <r>
    <s v="Jardins"/>
    <x v="18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3.02.12 - Taxas de Concessionárias"/>
    <n v="15.4"/>
    <n v="45569"/>
    <x v="20"/>
    <s v="Pagamento SABESP-COMPANHIA DE SANEAMENTO BASICO DO ESTADO DE SAO PAULO."/>
    <s v="Pagamento"/>
    <s v="SABESP-COMPANHIA DE SANEAMENTO BASICO DO ESTADO DE SAO PAULO."/>
    <s v="FAT.consolacao 2839."/>
    <n v="-15.4"/>
    <n v="0"/>
  </r>
  <r>
    <s v="Jardins"/>
    <x v="18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02 - Construção Stand"/>
    <n v="22334.2"/>
    <n v="45569"/>
    <x v="20"/>
    <s v="Pagamento NEO IMPORTACAO E EXPORTACAO DE REVESTIMENTOS LTDA"/>
    <s v="Pagamento"/>
    <s v="NEO IMPORTACAO E EXPORTACAO DE REVESTIMENTOS LTDA"/>
    <s v="NF.001297"/>
    <n v="-22334.2"/>
    <n v="0"/>
  </r>
  <r>
    <s v="Jardins"/>
    <x v="18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9.01.02 - (-) Retenção de INSS - Terceiros"/>
    <n v="4913.53"/>
    <n v="45569"/>
    <x v="20"/>
    <s v="Retenção impostos INSS 2631 / NEO IMPORTACAO E EXPORTACAO DE REVESTIMENTOS LTDA"/>
    <s v="Retenção impostos"/>
    <s v="INSS 2631 / NEO IMPORTACAO E EXPORTACAO DE REVESTIMENTOS LTDA"/>
    <s v="NF.001297"/>
    <n v="0"/>
    <n v="4913.53"/>
  </r>
  <r>
    <s v="Jardins"/>
    <x v="18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04 - Operação / Manutenção"/>
    <n v="20000"/>
    <n v="45569"/>
    <x v="20"/>
    <s v="Pagamento DRIN TECH AUTOMACAO E TECNOLOGIA LTDA"/>
    <s v="Pagamento"/>
    <s v="DRIN TECH AUTOMACAO E TECNOLOGIA LTDA"/>
    <s v="NFSE.000004"/>
    <n v="-20000"/>
    <n v="0"/>
  </r>
  <r>
    <s v="Jardins"/>
    <x v="18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10 - Decoracao Decorados"/>
    <n v="6946.4"/>
    <n v="45569"/>
    <x v="20"/>
    <s v="Pagamento WDN COMERCIO ELETRONICO DE MOVEIS LTDA"/>
    <s v="Pagamento"/>
    <s v="WDN COMERCIO ELETRONICO DE MOVEIS LTDA"/>
    <s v="NF.000001"/>
    <n v="-6946.4"/>
    <n v="0"/>
  </r>
  <r>
    <s v="Jardins"/>
    <x v="18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10 - Decoracao Decorados"/>
    <n v="8024.36"/>
    <n v="45569"/>
    <x v="20"/>
    <s v="Pagamento CENTURY INDUSTRIA E COMERCIO DE ESTOFADOS LTDA."/>
    <s v="Pagamento"/>
    <s v="CENTURY INDUSTRIA E COMERCIO DE ESTOFADOS LTDA."/>
    <s v="NF.185210"/>
    <n v="-8024.36"/>
    <n v="0"/>
  </r>
  <r>
    <s v="Jardins"/>
    <x v="18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10 - Decoracao Decorados"/>
    <n v="6960"/>
    <n v="45569"/>
    <x v="20"/>
    <s v="Pagamento GRAHAM FERREIRA EBANISTERIA INDUSTRIA E COMERCIO DE MOVEIS LTDA"/>
    <s v="Pagamento"/>
    <s v="GRAHAM FERREIRA EBANISTERIA INDUSTRIA E COMERCIO DE MOVEIS LTDA"/>
    <s v="NF.000379"/>
    <n v="-6960"/>
    <n v="0"/>
  </r>
  <r>
    <s v="Jardins"/>
    <x v="18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0.01.07 - Tarifas Bancarias"/>
    <n v="1.94"/>
    <n v="45569"/>
    <x v="22"/>
    <s v="Pagamento TARIFA BANCARIA TRANSF PGTO PIX"/>
    <s v="Pagamento"/>
    <s v="TARIFA BANCARIA TRANSF PGTO PIX"/>
    <s v="TAR.N10BA9"/>
    <n v="-1.94"/>
    <n v="0"/>
  </r>
  <r>
    <s v="Jardins"/>
    <x v="18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0.01.07 - Tarifas Bancarias"/>
    <n v="9"/>
    <n v="45569"/>
    <x v="22"/>
    <s v="Pagamento TARIFA BANCARIA TRANSF PGTO PIX"/>
    <s v="Pagamento"/>
    <s v="TARIFA BANCARIA TRANSF PGTO PIX"/>
    <s v="TAR.N10BBF"/>
    <n v="-9"/>
    <n v="0"/>
  </r>
  <r>
    <s v="Jardins"/>
    <x v="18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0.01.07 - Tarifas Bancarias"/>
    <n v="9"/>
    <n v="45569"/>
    <x v="22"/>
    <s v="Pagamento TARIFA BANCARIA TRANSF PGTO PIX"/>
    <s v="Pagamento"/>
    <s v="TARIFA BANCARIA TRANSF PGTO PIX"/>
    <s v="TAR.N10BD5"/>
    <n v="-9"/>
    <n v="0"/>
  </r>
  <r>
    <s v="Jardins"/>
    <x v="18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0.01.07 - Tarifas Bancarias"/>
    <n v="9"/>
    <n v="45569"/>
    <x v="22"/>
    <s v="Pagamento TARIFA BANCARIA TRANSF PGTO PIX"/>
    <s v="Pagamento"/>
    <s v="TARIFA BANCARIA TRANSF PGTO PIX"/>
    <s v="TAR.N10BEB"/>
    <n v="-9"/>
    <n v="0"/>
  </r>
  <r>
    <s v="Jardins"/>
    <x v="18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0.01.07 - Tarifas Bancarias"/>
    <n v="9"/>
    <n v="45569"/>
    <x v="22"/>
    <s v="Pagamento TARIFA BANCARIA TRANSF PGTO PIX"/>
    <s v="Pagamento"/>
    <s v="TARIFA BANCARIA TRANSF PGTO PIX"/>
    <s v="TAR.N10C01"/>
    <n v="-9"/>
    <n v="0"/>
  </r>
  <r>
    <s v="Jardins"/>
    <x v="18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0.01.07 - Tarifas Bancarias"/>
    <n v="9"/>
    <n v="45569"/>
    <x v="22"/>
    <s v="Pagamento TARIFA BANCARIA TRANSF PGTO PIX"/>
    <s v="Pagamento"/>
    <s v="TARIFA BANCARIA TRANSF PGTO PIX"/>
    <s v="TAR.N10C17"/>
    <n v="-9"/>
    <n v="0"/>
  </r>
  <r>
    <s v="Jardins"/>
    <x v="18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1.03.01.01 - Receita de Aplicações Financeiras"/>
    <n v="0.02"/>
    <n v="45569"/>
    <x v="22"/>
    <s v="Rendimento de aplicação RENTAB.INVEST FACILCRED*"/>
    <s v="Rendimento de aplicação"/>
    <s v="RENTAB.INVEST FACILCRED*"/>
    <s v="REAP.N10CEB"/>
    <n v="0"/>
    <n v="0.02"/>
  </r>
  <r>
    <s v="Jardins"/>
    <x v="18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0.01.07 - Tarifas Bancarias"/>
    <n v="23.3"/>
    <n v="45569"/>
    <x v="22"/>
    <s v="Pagamento TAR SERV TED STR PAGFOR"/>
    <s v="Pagamento"/>
    <s v="TAR SERV TED STR PAGFOR"/>
    <s v="TAR.N10C2D"/>
    <n v="-23.3"/>
    <n v="0"/>
  </r>
  <r>
    <s v="Jardins"/>
    <x v="18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10 - Decoracao Decorados"/>
    <n v="3829.9"/>
    <n v="45569"/>
    <x v="20"/>
    <s v="Pagamento FAST SHOP S.A"/>
    <s v="Pagamento"/>
    <s v="FAST SHOP S.A"/>
    <s v="NF.534019"/>
    <n v="-3829.9"/>
    <n v="0"/>
  </r>
  <r>
    <s v="Jardins"/>
    <x v="18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8"/>
    <n v="45569"/>
    <x v="20"/>
    <s v="Pagto juros FAST SHOP S.A"/>
    <s v="Pagto juros"/>
    <s v="FAST SHOP S.A"/>
    <s v="NF.534019"/>
    <n v="-8"/>
    <n v="0"/>
  </r>
  <r>
    <s v="Jardins"/>
    <x v="18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195.73"/>
    <n v="45569"/>
    <x v="20"/>
    <s v="Pagto multa FAST SHOP S.A"/>
    <s v="Pagto multa"/>
    <s v="FAST SHOP S.A"/>
    <s v="NF.534019"/>
    <n v="-195.73"/>
    <n v="0"/>
  </r>
  <r>
    <s v="Jardins"/>
    <x v="18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1.03.01.01 - Receita de Aplicações Financeiras"/>
    <n v="0.04"/>
    <n v="45569"/>
    <x v="22"/>
    <s v="Rendimento de aplicação RENTAB.INVEST FACILCRED*"/>
    <s v="Rendimento de aplicação"/>
    <s v="RENTAB.INVEST FACILCRED*"/>
    <s v="REAP.N10CD7"/>
    <n v="0"/>
    <n v="0.04"/>
  </r>
  <r>
    <s v="Jardins"/>
    <x v="181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1.05 - Meeting"/>
    <n v="7599.81"/>
    <n v="45572"/>
    <x v="20"/>
    <s v="Pagamento ALINE NASCIMENTO DA ROSA EVENTOS"/>
    <s v="Pagamento"/>
    <s v="ALINE NASCIMENTO DA ROSA EVENTOS"/>
    <s v="NFSE.004725"/>
    <n v="-7599.81"/>
    <n v="0"/>
  </r>
  <r>
    <s v="Jardins"/>
    <x v="181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2.02.04 - Operação/Manutenção"/>
    <n v="2818.34"/>
    <n v="45572"/>
    <x v="20"/>
    <s v="Pagamento MM &amp; PRIMO COMERCIO E REPRESEN."/>
    <s v="Pagamento"/>
    <s v="MM &amp; PRIMO COMERCIO E REPRESEN."/>
    <s v="NF.479849"/>
    <n v="-2818.34"/>
    <n v="0"/>
  </r>
  <r>
    <s v="Jardins"/>
    <x v="181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0.01.07 - Tarifas Bancarias"/>
    <n v="11.65"/>
    <n v="45572"/>
    <x v="22"/>
    <s v="Pagamento TAR SERV TED STR PAGFOR"/>
    <s v="Pagamento"/>
    <s v="TAR SERV TED STR PAGFOR"/>
    <s v="TAR.N108AD"/>
    <n v="-11.65"/>
    <n v="0"/>
  </r>
  <r>
    <s v="Jardins"/>
    <x v="181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1.03.01.01 - Receita de Aplicações Financeiras"/>
    <n v="0.05"/>
    <n v="45572"/>
    <x v="22"/>
    <s v="Rendimento de aplicação RENTAB.INVEST FACILCRED*"/>
    <s v="Rendimento de aplicação"/>
    <s v="RENTAB.INVEST FACILCRED*"/>
    <s v="REAP.N10899"/>
    <n v="0"/>
    <n v="0.05"/>
  </r>
  <r>
    <s v="Jardins"/>
    <x v="181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0.01.07 - Tarifas Bancarias"/>
    <n v="2.59"/>
    <n v="45572"/>
    <x v="22"/>
    <s v="Pagamento TARIFA BANCARIA TRANSF PGTO PIX"/>
    <s v="Pagamento"/>
    <s v="TARIFA BANCARIA TRANSF PGTO PIX"/>
    <s v="TAR.N108D5"/>
    <n v="-2.59"/>
    <n v="0"/>
  </r>
  <r>
    <s v="Jardins"/>
    <x v="181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0.01.07 - Tarifas Bancarias"/>
    <n v="7.14"/>
    <n v="45572"/>
    <x v="22"/>
    <s v="Pagamento TARIFA BANCARIA TRANSF PGTO PIX"/>
    <s v="Pagamento"/>
    <s v="TARIFA BANCARIA TRANSF PGTO PIX"/>
    <s v="TAR.N108EB"/>
    <n v="-7.14"/>
    <n v="0"/>
  </r>
  <r>
    <s v="Jardins"/>
    <x v="181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0.01.07 - Tarifas Bancarias"/>
    <n v="9"/>
    <n v="45572"/>
    <x v="22"/>
    <s v="Pagamento TARIFA BANCARIA TRANSF PGTO PIX"/>
    <s v="Pagamento"/>
    <s v="TARIFA BANCARIA TRANSF PGTO PIX"/>
    <s v="TAR.N10901"/>
    <n v="-9"/>
    <n v="0"/>
  </r>
  <r>
    <s v="Jardins"/>
    <x v="181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0.01.07 - Tarifas Bancarias"/>
    <n v="9"/>
    <n v="45572"/>
    <x v="22"/>
    <s v="Pagamento TARIFA BANCARIA TRANSF PGTO PIX"/>
    <s v="Pagamento"/>
    <s v="TARIFA BANCARIA TRANSF PGTO PIX"/>
    <s v="TAR.N10917"/>
    <n v="-9"/>
    <n v="0"/>
  </r>
  <r>
    <s v="Jardins"/>
    <x v="181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0.01.07 - Tarifas Bancarias"/>
    <n v="9"/>
    <n v="45572"/>
    <x v="22"/>
    <s v="Pagamento TARIFA BANCARIA TRANSF PGTO PIX"/>
    <s v="Pagamento"/>
    <s v="TARIFA BANCARIA TRANSF PGTO PIX"/>
    <s v="TAR.N1092D"/>
    <n v="-9"/>
    <n v="0"/>
  </r>
  <r>
    <s v="Jardins"/>
    <x v="181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0.01.07 - Tarifas Bancarias"/>
    <n v="9"/>
    <n v="45572"/>
    <x v="22"/>
    <s v="Pagamento TARIFA BANCARIA TRANSF PGTO PIX"/>
    <s v="Pagamento"/>
    <s v="TARIFA BANCARIA TRANSF PGTO PIX"/>
    <s v="TAR.N10943"/>
    <n v="-9"/>
    <n v="0"/>
  </r>
  <r>
    <s v="Jardins"/>
    <x v="181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0.01.07 - Tarifas Bancarias"/>
    <n v="9"/>
    <n v="45572"/>
    <x v="22"/>
    <s v="Pagamento TARIFA BANCARIA TRANSF PGTO PIX"/>
    <s v="Pagamento"/>
    <s v="TARIFA BANCARIA TRANSF PGTO PIX"/>
    <s v="TAR.N10959"/>
    <n v="-9"/>
    <n v="0"/>
  </r>
  <r>
    <s v="Jardins"/>
    <x v="181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0.01.07 - Tarifas Bancarias"/>
    <n v="9"/>
    <n v="45572"/>
    <x v="22"/>
    <s v="Pagamento TARIFA BANCARIA TRANSF PGTO PIX"/>
    <s v="Pagamento"/>
    <s v="TARIFA BANCARIA TRANSF PGTO PIX"/>
    <s v="TAR.N1096F"/>
    <n v="-9"/>
    <n v="0"/>
  </r>
  <r>
    <s v="Jardins"/>
    <x v="181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0.01.07 - Tarifas Bancarias"/>
    <n v="9"/>
    <n v="45572"/>
    <x v="22"/>
    <s v="Pagamento TARIFA BANCARIA TRANSF PGTO PIX"/>
    <s v="Pagamento"/>
    <s v="TARIFA BANCARIA TRANSF PGTO PIX"/>
    <s v="TAR.N10985"/>
    <n v="-9"/>
    <n v="0"/>
  </r>
  <r>
    <s v="Jardins"/>
    <x v="181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0.01.07 - Tarifas Bancarias"/>
    <n v="9"/>
    <n v="45572"/>
    <x v="22"/>
    <s v="Pagamento TARIFA BANCARIA TRANSF PGTO PIX"/>
    <s v="Pagamento"/>
    <s v="TARIFA BANCARIA TRANSF PGTO PIX"/>
    <s v="TAR.N1099B"/>
    <n v="-9"/>
    <n v="0"/>
  </r>
  <r>
    <s v="Jardins"/>
    <x v="181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0.01.07 - Tarifas Bancarias"/>
    <n v="9"/>
    <n v="45572"/>
    <x v="22"/>
    <s v="Pagamento TARIFA BANCARIA TRANSF PGTO PIX"/>
    <s v="Pagamento"/>
    <s v="TARIFA BANCARIA TRANSF PGTO PIX"/>
    <s v="TAR.N109B1"/>
    <n v="-9"/>
    <n v="0"/>
  </r>
  <r>
    <s v="Jardins"/>
    <x v="181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0.01.07 - Tarifas Bancarias"/>
    <n v="9"/>
    <n v="45572"/>
    <x v="22"/>
    <s v="Pagamento TARIFA BANCARIA TRANSF PGTO PIX"/>
    <s v="Pagamento"/>
    <s v="TARIFA BANCARIA TRANSF PGTO PIX"/>
    <s v="TAR.N109C7"/>
    <n v="-9"/>
    <n v="0"/>
  </r>
  <r>
    <s v="Jardins"/>
    <x v="181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0.01.07 - Tarifas Bancarias"/>
    <n v="9"/>
    <n v="45572"/>
    <x v="22"/>
    <s v="Pagamento TARIFA BANCARIA TRANSF PGTO PIX"/>
    <s v="Pagamento"/>
    <s v="TARIFA BANCARIA TRANSF PGTO PIX"/>
    <s v="TAR.N109DD"/>
    <n v="-9"/>
    <n v="0"/>
  </r>
  <r>
    <s v="Jardins"/>
    <x v="181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0.01.07 - Tarifas Bancarias"/>
    <n v="9"/>
    <n v="45572"/>
    <x v="22"/>
    <s v="Pagamento TARIFA BANCARIA TRANSF PGTO PIX"/>
    <s v="Pagamento"/>
    <s v="TARIFA BANCARIA TRANSF PGTO PIX"/>
    <s v="TAR.N109F3"/>
    <n v="-9"/>
    <n v="0"/>
  </r>
  <r>
    <s v="Jardins"/>
    <x v="181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0.01.07 - Tarifas Bancarias"/>
    <n v="9"/>
    <n v="45572"/>
    <x v="22"/>
    <s v="Pagamento TARIFA BANCARIA TRANSF PGTO PIX"/>
    <s v="Pagamento"/>
    <s v="TARIFA BANCARIA TRANSF PGTO PIX"/>
    <s v="TAR.N10A09"/>
    <n v="-9"/>
    <n v="0"/>
  </r>
  <r>
    <s v="Jardins"/>
    <x v="181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0.01.07 - Tarifas Bancarias"/>
    <n v="9"/>
    <n v="45572"/>
    <x v="22"/>
    <s v="Pagamento TARIFA BANCARIA TRANSF PGTO PIX"/>
    <s v="Pagamento"/>
    <s v="TARIFA BANCARIA TRANSF PGTO PIX"/>
    <s v="TAR.N10A1F"/>
    <n v="-9"/>
    <n v="0"/>
  </r>
  <r>
    <s v="Jardins"/>
    <x v="181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0.01.07 - Tarifas Bancarias"/>
    <n v="9"/>
    <n v="45572"/>
    <x v="22"/>
    <s v="Pagamento TARIFA BANCARIA TRANSF PGTO PIX"/>
    <s v="Pagamento"/>
    <s v="TARIFA BANCARIA TRANSF PGTO PIX"/>
    <s v="TAR.N10A35"/>
    <n v="-9"/>
    <n v="0"/>
  </r>
  <r>
    <s v="Jardins"/>
    <x v="181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0.01.07 - Tarifas Bancarias"/>
    <n v="9"/>
    <n v="45572"/>
    <x v="22"/>
    <s v="Pagamento TARIFA BANCARIA TRANSF PGTO PIX"/>
    <s v="Pagamento"/>
    <s v="TARIFA BANCARIA TRANSF PGTO PIX"/>
    <s v="TAR.N10A4B"/>
    <n v="-9"/>
    <n v="0"/>
  </r>
  <r>
    <s v="Jardins"/>
    <x v="181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0.01.07 - Tarifas Bancarias"/>
    <n v="9"/>
    <n v="45572"/>
    <x v="22"/>
    <s v="Pagamento TARIFA BANCARIA TRANSF PGTO PIX"/>
    <s v="Pagamento"/>
    <s v="TARIFA BANCARIA TRANSF PGTO PIX"/>
    <s v="TAR.N10A61"/>
    <n v="-9"/>
    <n v="0"/>
  </r>
  <r>
    <s v="Jardins"/>
    <x v="181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1.01.11 - IPTU Novos Terrenos"/>
    <n v="377.94"/>
    <n v="45572"/>
    <x v="20"/>
    <s v="Pagamento PREFEITURA DA CIDADE DE SÃO PAULO - DAMSP"/>
    <s v="Pagamento"/>
    <s v="PREFEITURA DA CIDADE DE SÃO PAULO - DAMSP"/>
    <s v="DAM.CONSOLACAO APTO 21"/>
    <n v="-377.94"/>
    <n v="0"/>
  </r>
  <r>
    <s v="Jardins"/>
    <x v="182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0.01.07 - Tarifas Bancarias"/>
    <n v="9"/>
    <n v="45573"/>
    <x v="22"/>
    <s v="Pagamento TARIFA BANCARIA TRANSF PGTO PIX"/>
    <s v="Pagamento"/>
    <s v="TARIFA BANCARIA TRANSF PGTO PIX"/>
    <s v="TAR.N10ADB"/>
    <n v="-9"/>
    <n v="0"/>
  </r>
  <r>
    <s v="Jardins"/>
    <x v="183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1.01.11 - IPTU Novos Terrenos"/>
    <n v="391.67"/>
    <n v="45574"/>
    <x v="20"/>
    <s v="Pagamento PREFEITURA DA CIDADE DE SÃO PAULO - DAMSP"/>
    <s v="Pagamento"/>
    <s v="PREFEITURA DA CIDADE DE SÃO PAULO - DAMSP"/>
    <s v="DAM.CONSOLACAO 2847 12"/>
    <n v="-391.67"/>
    <n v="0"/>
  </r>
  <r>
    <s v="Jardins"/>
    <x v="183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1.01.11 - IPTU Novos Terrenos"/>
    <n v="2577.2199999999998"/>
    <n v="45574"/>
    <x v="20"/>
    <s v="Pagamento PREFEITURA DA CIDADE DE SÃO PAULO - DAMSP"/>
    <s v="Pagamento"/>
    <s v="PREFEITURA DA CIDADE DE SÃO PAULO - DAMSP"/>
    <s v="DAM.ITU 1476"/>
    <n v="-2577.2199999999998"/>
    <n v="0"/>
  </r>
  <r>
    <s v="Jardins"/>
    <x v="183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02 - Construção Stand"/>
    <n v="826.7"/>
    <n v="45574"/>
    <x v="20"/>
    <s v="Pagamento TIGRE MATERIAIS E SOLUCOES PARA CONSTRUCAO LTDA."/>
    <s v="Pagamento"/>
    <s v="TIGRE MATERIAIS E SOLUCOES PARA CONSTRUCAO LTDA."/>
    <s v="NF.009985"/>
    <n v="-826.7"/>
    <n v="0"/>
  </r>
  <r>
    <s v="Jardins"/>
    <x v="183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57.87"/>
    <n v="45574"/>
    <x v="20"/>
    <s v="Pagto multa TIGRE MATERIAIS E SOLUCOES PARA CONSTRUCAO LTDA."/>
    <s v="Pagto multa"/>
    <s v="TIGRE MATERIAIS E SOLUCOES PARA CONSTRUCAO LTDA."/>
    <s v="NF.009985"/>
    <n v="-57.87"/>
    <n v="0"/>
  </r>
  <r>
    <s v="Jardins"/>
    <x v="183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1.03.01.01 - Receita de Aplicações Financeiras"/>
    <n v="0.05"/>
    <n v="45574"/>
    <x v="22"/>
    <s v="Rendimento de aplicação RENTAB.INVEST FACILCRED*"/>
    <s v="Rendimento de aplicação"/>
    <s v="RENTAB.INVEST FACILCRED*"/>
    <s v="REAP.N10853"/>
    <n v="0"/>
    <n v="0.05"/>
  </r>
  <r>
    <s v="Jardins"/>
    <x v="184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0.01.07 - Tarifas Bancarias"/>
    <n v="7.16"/>
    <n v="45576"/>
    <x v="22"/>
    <s v="Pagamento TARIFA REGISTRO COBRANCA QUANDO DO REGISTRO 00000001"/>
    <s v="Pagamento"/>
    <s v="TARIFA REGISTRO COBRANCA QUANDO DO REGISTRO 00000001"/>
    <s v="TAR.N108A9"/>
    <n v="-7.16"/>
    <n v="0"/>
  </r>
  <r>
    <s v="Jardins"/>
    <x v="184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1.03.01.01 - Receita de Aplicações Financeiras"/>
    <n v="0.39"/>
    <n v="45576"/>
    <x v="22"/>
    <s v="Rendimento de aplicação RENTAB.INVEST FACILCRED*"/>
    <s v="Rendimento de aplicação"/>
    <s v="RENTAB.INVEST FACILCRED*"/>
    <s v="REAP.N10C27"/>
    <n v="0"/>
    <n v="0.39"/>
  </r>
  <r>
    <s v="Jardins"/>
    <x v="184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9.02.01 - Recolhimento de IRRF - Terceiros"/>
    <n v="66.150000000000006"/>
    <n v="45576"/>
    <x v="20"/>
    <s v="Pagamento Secretaria de Fazenda Federal"/>
    <s v="Pagamento"/>
    <s v="Secretaria de Fazenda Federal"/>
    <s v="DARF.005332"/>
    <n v="-66.150000000000006"/>
    <n v="0"/>
  </r>
  <r>
    <s v="Jardins"/>
    <x v="184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9.02.04 - Recolhimento de PIS/Cofins/CSLL - Terceiros"/>
    <n v="8137.5"/>
    <n v="45576"/>
    <x v="20"/>
    <s v="Pagamento Secretaria de Fazenda Federal"/>
    <s v="Pagamento"/>
    <s v="Secretaria de Fazenda Federal"/>
    <s v="DARF.002303"/>
    <n v="-8137.5"/>
    <n v="0"/>
  </r>
  <r>
    <s v="Jardins"/>
    <x v="184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9.02.01 - Recolhimento de IRRF - Terceiros"/>
    <n v="2625"/>
    <n v="45576"/>
    <x v="20"/>
    <s v="Pagamento Secretaria de Fazenda Federal"/>
    <s v="Pagamento"/>
    <s v="Secretaria de Fazenda Federal"/>
    <s v="DARF.002303"/>
    <n v="-2625"/>
    <n v="0"/>
  </r>
  <r>
    <s v="Jardins"/>
    <x v="184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9.02.04 - Recolhimento de PIS/Cofins/CSLL - Terceiros"/>
    <n v="205.06"/>
    <n v="45576"/>
    <x v="20"/>
    <s v="Pagamento Secretaria de Fazenda Federal"/>
    <s v="Pagamento"/>
    <s v="Secretaria de Fazenda Federal"/>
    <s v="DARF.005332"/>
    <n v="-205.06"/>
    <n v="0"/>
  </r>
  <r>
    <s v="Jardins"/>
    <x v="184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9.02.04 - Recolhimento de PIS/Cofins/CSLL - Terceiros"/>
    <n v="348.75"/>
    <n v="45576"/>
    <x v="20"/>
    <s v="Pagamento Secretaria de Fazenda Federal"/>
    <s v="Pagamento"/>
    <s v="Secretaria de Fazenda Federal"/>
    <s v="DARF.008085"/>
    <n v="-348.75"/>
    <n v="0"/>
  </r>
  <r>
    <s v="Jardins"/>
    <x v="184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9.02.01 - Recolhimento de IRRF - Terceiros"/>
    <n v="112.5"/>
    <n v="45576"/>
    <x v="20"/>
    <s v="Pagamento Secretaria de Fazenda Federal"/>
    <s v="Pagamento"/>
    <s v="Secretaria de Fazenda Federal"/>
    <s v="DARF.008085"/>
    <n v="-112.5"/>
    <n v="0"/>
  </r>
  <r>
    <s v="Jardins"/>
    <x v="184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04 - Operação / Manutenção"/>
    <n v="153.16999999999999"/>
    <n v="45576"/>
    <x v="20"/>
    <s v="Pagamento TELEFONICA BRASIL S/A."/>
    <s v="Pagamento"/>
    <s v="TELEFONICA BRASIL S/A."/>
    <s v="FAT.18944266130"/>
    <n v="-153.16999999999999"/>
    <n v="0"/>
  </r>
  <r>
    <s v="Jardins"/>
    <x v="184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9.02.01 - Recolhimento de IRRF - Terceiros"/>
    <n v="59.09"/>
    <n v="45576"/>
    <x v="20"/>
    <s v="Pagamento Secretaria de Fazenda Federal"/>
    <s v="Pagamento"/>
    <s v="Secretaria de Fazenda Federal"/>
    <s v="DARF.003023"/>
    <n v="-59.09"/>
    <n v="0"/>
  </r>
  <r>
    <s v="Jardins"/>
    <x v="184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3.09"/>
    <n v="45576"/>
    <x v="20"/>
    <s v="Pagto juros Secretaria de Fazenda Federal"/>
    <s v="Pagto juros"/>
    <s v="Secretaria de Fazenda Federal"/>
    <s v="DARF.003023"/>
    <n v="-3.09"/>
    <n v="0"/>
  </r>
  <r>
    <s v="Jardins"/>
    <x v="184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11.81"/>
    <n v="45576"/>
    <x v="20"/>
    <s v="Pagto multa Secretaria de Fazenda Federal"/>
    <s v="Pagto multa"/>
    <s v="Secretaria de Fazenda Federal"/>
    <s v="DARF.003023"/>
    <n v="-11.81"/>
    <n v="0"/>
  </r>
  <r>
    <s v="Jardins"/>
    <x v="184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9.02.04 - Recolhimento de PIS/Cofins/CSLL - Terceiros"/>
    <n v="183.17"/>
    <n v="45576"/>
    <x v="20"/>
    <s v="Pagamento Secretaria de Fazenda Federal"/>
    <s v="Pagamento"/>
    <s v="Secretaria de Fazenda Federal"/>
    <s v="DARF.003023"/>
    <n v="-183.17"/>
    <n v="0"/>
  </r>
  <r>
    <s v="Jardins"/>
    <x v="184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8.07"/>
    <n v="45576"/>
    <x v="20"/>
    <s v="Pagto juros Secretaria de Fazenda Federal"/>
    <s v="Pagto juros"/>
    <s v="Secretaria de Fazenda Federal"/>
    <s v="DARF.003023"/>
    <n v="-8.07"/>
    <n v="0"/>
  </r>
  <r>
    <s v="Jardins"/>
    <x v="184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36.630000000000003"/>
    <n v="45576"/>
    <x v="20"/>
    <s v="Pagto multa Secretaria de Fazenda Federal"/>
    <s v="Pagto multa"/>
    <s v="Secretaria de Fazenda Federal"/>
    <s v="DARF.003023"/>
    <n v="-36.630000000000003"/>
    <n v="0"/>
  </r>
  <r>
    <s v="Jardins"/>
    <x v="184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9.02.01 - Recolhimento de IRRF - Terceiros"/>
    <n v="89.09"/>
    <n v="45576"/>
    <x v="20"/>
    <s v="Pagamento Secretaria de Fazenda Federal"/>
    <s v="Pagamento"/>
    <s v="Secretaria de Fazenda Federal"/>
    <s v="DARF.3232"/>
    <n v="-89.09"/>
    <n v="0"/>
  </r>
  <r>
    <s v="Jardins"/>
    <x v="184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3.92"/>
    <n v="45576"/>
    <x v="20"/>
    <s v="Pagto juros Secretaria de Fazenda Federal"/>
    <s v="Pagto juros"/>
    <s v="Secretaria de Fazenda Federal"/>
    <s v="DARF.3232"/>
    <n v="-3.92"/>
    <n v="0"/>
  </r>
  <r>
    <s v="Jardins"/>
    <x v="184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17.809999999999999"/>
    <n v="45576"/>
    <x v="20"/>
    <s v="Pagto multa Secretaria de Fazenda Federal"/>
    <s v="Pagto multa"/>
    <s v="Secretaria de Fazenda Federal"/>
    <s v="DARF.3232"/>
    <n v="-17.809999999999999"/>
    <n v="0"/>
  </r>
  <r>
    <s v="Jardins"/>
    <x v="184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9.02.04 - Recolhimento de PIS/Cofins/CSLL - Terceiros"/>
    <n v="183.17"/>
    <n v="45576"/>
    <x v="20"/>
    <s v="Pagamento Secretaria de Fazenda Federal"/>
    <s v="Pagamento"/>
    <s v="Secretaria de Fazenda Federal"/>
    <s v="DARF.3232"/>
    <n v="-183.17"/>
    <n v="0"/>
  </r>
  <r>
    <s v="Jardins"/>
    <x v="184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9.59"/>
    <n v="45576"/>
    <x v="20"/>
    <s v="Pagto juros Secretaria de Fazenda Federal"/>
    <s v="Pagto juros"/>
    <s v="Secretaria de Fazenda Federal"/>
    <s v="DARF.3232"/>
    <n v="-9.59"/>
    <n v="0"/>
  </r>
  <r>
    <s v="Jardins"/>
    <x v="184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36.630000000000003"/>
    <n v="45576"/>
    <x v="20"/>
    <s v="Pagto multa Secretaria de Fazenda Federal"/>
    <s v="Pagto multa"/>
    <s v="Secretaria de Fazenda Federal"/>
    <s v="DARF.3232"/>
    <n v="-36.630000000000003"/>
    <n v="0"/>
  </r>
  <r>
    <s v="Jardins"/>
    <x v="184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6.04.03 - Parcelamento de Impostos Federais"/>
    <n v="500"/>
    <n v="45576"/>
    <x v="20"/>
    <s v="Pagamento Secretaria de Fazenda Federal"/>
    <s v="Pagamento"/>
    <s v="Secretaria de Fazenda Federal"/>
    <s v="DARF.062024"/>
    <n v="-500"/>
    <n v="0"/>
  </r>
  <r>
    <s v="Jardins"/>
    <x v="184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13.55"/>
    <n v="45576"/>
    <x v="20"/>
    <s v="Pagto multa Secretaria de Fazenda Federal"/>
    <s v="Pagto multa"/>
    <s v="Secretaria de Fazenda Federal"/>
    <s v="DARF.062024"/>
    <n v="-13.55"/>
    <n v="0"/>
  </r>
  <r>
    <s v="Jardins"/>
    <x v="184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1.01.11 - IPTU Novos Terrenos"/>
    <n v="421.29"/>
    <n v="45576"/>
    <x v="20"/>
    <s v="Pagamento PREFEITURA DA CIDADE DE SÃO PAULO - DAMSP"/>
    <s v="Pagamento"/>
    <s v="PREFEITURA DA CIDADE DE SÃO PAULO - DAMSP"/>
    <s v="DAM.CONSOLACAO AP 11"/>
    <n v="-421.29"/>
    <n v="0"/>
  </r>
  <r>
    <s v="Jardins"/>
    <x v="184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1.01.11 - IPTU Novos Terrenos"/>
    <n v="469.83"/>
    <n v="45576"/>
    <x v="20"/>
    <s v="Pagamento PREFEITURA DA CIDADE DE SÃO PAULO - DAMSP"/>
    <s v="Pagamento"/>
    <s v="PREFEITURA DA CIDADE DE SÃO PAULO - DAMSP"/>
    <s v="DAM.CONSOLACAO AP 1"/>
    <n v="-469.83"/>
    <n v="0"/>
  </r>
  <r>
    <s v="Jardins"/>
    <x v="184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1.01.11 - IPTU Novos Terrenos"/>
    <n v="535.88"/>
    <n v="45576"/>
    <x v="20"/>
    <s v="Pagamento PREFEITURA DA CIDADE DE SÃO PAULO - DAMSP"/>
    <s v="Pagamento"/>
    <s v="PREFEITURA DA CIDADE DE SÃO PAULO - DAMSP"/>
    <s v="DAM.CONSOLACAO 2839"/>
    <n v="-535.88"/>
    <n v="0"/>
  </r>
  <r>
    <s v="Jardins"/>
    <x v="184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1.01.11 - IPTU Novos Terrenos"/>
    <n v="338.66"/>
    <n v="45576"/>
    <x v="20"/>
    <s v="Pagamento PREFEITURA DA CIDADE DE SÃO PAULO - DAMSP"/>
    <s v="Pagamento"/>
    <s v="PREFEITURA DA CIDADE DE SÃO PAULO - DAMSP"/>
    <s v="DAM.CONSOLACAO AP 32"/>
    <n v="-338.66"/>
    <n v="0"/>
  </r>
  <r>
    <s v="Jardins"/>
    <x v="184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1.01.11 - IPTU Novos Terrenos"/>
    <n v="377.94"/>
    <n v="45576"/>
    <x v="20"/>
    <s v="Pagamento PREFEITURA DA CIDADE DE SÃO PAULO - DAMSP"/>
    <s v="Pagamento"/>
    <s v="PREFEITURA DA CIDADE DE SÃO PAULO - DAMSP"/>
    <s v="DAM.CONSOLACAO AP 31"/>
    <n v="-377.94"/>
    <n v="0"/>
  </r>
  <r>
    <s v="Jardins"/>
    <x v="184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1.01.11 - IPTU Novos Terrenos"/>
    <n v="338.66"/>
    <n v="45576"/>
    <x v="20"/>
    <s v="Pagamento PREFEITURA DA CIDADE DE SÃO PAULO - DAMSP"/>
    <s v="Pagamento"/>
    <s v="PREFEITURA DA CIDADE DE SÃO PAULO - DAMSP"/>
    <s v="DAM.CONSOLACAO AP 22"/>
    <n v="-338.66"/>
    <n v="0"/>
  </r>
  <r>
    <s v="Jardins"/>
    <x v="185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6.01.04 - Cartório e Registro"/>
    <n v="21337.32"/>
    <n v="45581"/>
    <x v="20"/>
    <s v="Pagamento GIRO PAGAMENTOS E TECNOLOGIA LTDA"/>
    <s v="Pagamento"/>
    <s v="GIRO PAGAMENTOS E TECNOLOGIA LTDA"/>
    <s v="FAT.16998632340"/>
    <n v="-21337.32"/>
    <n v="0"/>
  </r>
  <r>
    <s v="Jardins"/>
    <x v="185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0.01.01 - Juros s/Emprpréstimos"/>
    <n v="536749.51"/>
    <n v="45581"/>
    <x v="20"/>
    <s v="Pagamento COMPANHIA PROVINCIA DE SECURITIZACAO"/>
    <s v="Pagamento"/>
    <s v="COMPANHIA PROVINCIA DE SECURITIZACAO"/>
    <s v="JUR.09.2024"/>
    <n v="-536749.51"/>
    <n v="0"/>
  </r>
  <r>
    <s v="Jardins"/>
    <x v="185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1.03.01.03 - Descontos Obtidos"/>
    <n v="169386.12"/>
    <n v="45581"/>
    <x v="20"/>
    <s v="Desconto obtido COMPANHIA PROVINCIA DE SECURITIZACAO"/>
    <s v="Pagamento"/>
    <s v="1.03.01.03 - Descontos Obtidos"/>
    <s v="JUR.09.2024"/>
    <n v="0"/>
    <n v="169386.12"/>
  </r>
  <r>
    <s v="Jardins"/>
    <x v="185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1.03.01.01 - Receita de Aplicações Financeiras"/>
    <n v="12.23"/>
    <n v="45581"/>
    <x v="22"/>
    <s v="Rendimento de aplicação RENTAB.INVEST FACILCRED*"/>
    <s v="Rendimento de aplicação"/>
    <s v="RENTAB.INVEST FACILCRED*"/>
    <s v="REAP.N10CEF"/>
    <n v="0"/>
    <n v="12.23"/>
  </r>
  <r>
    <s v="Jardins"/>
    <x v="179"/>
    <s v="Bradesco"/>
    <x v="1"/>
    <s v="sim"/>
    <s v="2 - SPE's"/>
    <s v="01/10/2024 até 31/10/2024"/>
    <s v="16 - NETCORP JARDINS INCORPORACAO E EMPREENDIMENTO IMOBILIARIO SPE LTDA"/>
    <s v="6222-7 - NETCORP JARDINS"/>
    <n v="15645.62"/>
    <s v="16 - JOYA JARDINS"/>
    <s v="1.01.01.01 - Receita de Venda de Unidades Imobiliárias"/>
    <n v="1250000"/>
    <n v="45568"/>
    <x v="24"/>
    <s v="Recebimento BRUNA BERTOLANI GRILO"/>
    <s v="Recebimento"/>
    <s v="BRUNA BERTOLANI GRILO"/>
    <s v="CT.J-902"/>
    <n v="0"/>
    <n v="1250000"/>
  </r>
  <r>
    <s v="Jardins"/>
    <x v="185"/>
    <s v="Bradesco"/>
    <x v="1"/>
    <s v="sim"/>
    <s v="2 - SPE's"/>
    <s v="01/10/2024 até 31/10/2024"/>
    <s v="16 - NETCORP JARDINS INCORPORACAO E EMPREENDIMENTO IMOBILIARIO SPE LTDA"/>
    <s v="6222-7 - NETCORP JARDINS"/>
    <n v="15645.62"/>
    <s v="16 - JOYA JARDINS"/>
    <s v="1.01.01.01 - Receita de Venda de Unidades Imobiliárias"/>
    <n v="75525"/>
    <n v="45581"/>
    <x v="24"/>
    <s v="Recebimento GIANLUCA PERINO"/>
    <s v="Recebimento"/>
    <s v="GIANLUCA PERINO"/>
    <s v="CT.J-2101"/>
    <n v="0"/>
    <n v="75525"/>
  </r>
  <r>
    <s v="Jardins"/>
    <x v="186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0.01.07 - Tarifas Bancarias"/>
    <n v="1.1200000000000001"/>
    <n v="45583"/>
    <x v="22"/>
    <s v="Pagamento TARIFA BANCARIA VR.PARCIAL TRANSF PGTO PIX"/>
    <s v="Pagamento"/>
    <s v="TARIFA BANCARIA VR.PARCIAL TRANSF PGTO PIX"/>
    <s v="TAR.N1034F"/>
    <n v="-1.1200000000000001"/>
    <n v="0"/>
  </r>
  <r>
    <s v="Jardins"/>
    <x v="185"/>
    <s v="Bradesco"/>
    <x v="1"/>
    <s v="sim"/>
    <s v="2 - SPE's"/>
    <s v="01/10/2024 até 31/10/2024"/>
    <s v="16 - NETCORP JARDINS INCORPORACAO E EMPREENDIMENTO IMOBILIARIO SPE LTDA"/>
    <s v="6222-7 - NETCORP JARDINS"/>
    <n v="15645.62"/>
    <s v="16 - JOYA JARDINS"/>
    <s v="1.01.01.01 - Receita de Venda de Unidades Imobiliárias"/>
    <n v="115000"/>
    <n v="45581"/>
    <x v="24"/>
    <s v="Recebimento CARLOTTA HOLDING E PARTICIPACOES LTDA"/>
    <s v="Recebimento"/>
    <s v="CARLOTTA HOLDING E PARTICIPACOES LTDA"/>
    <s v="CT.CV1293795"/>
    <n v="0"/>
    <n v="115000"/>
  </r>
  <r>
    <s v="Jardins"/>
    <x v="187"/>
    <s v="Bradesco"/>
    <x v="1"/>
    <s v="sim"/>
    <s v="2 - SPE's"/>
    <s v="01/10/2024 até 31/10/2024"/>
    <s v="16 - NETCORP JARDINS INCORPORACAO E EMPREENDIMENTO IMOBILIARIO SPE LTDA"/>
    <s v="6222-7 - NETCORP JARDINS"/>
    <n v="15645.62"/>
    <s v="16 - JOYA JARDINS"/>
    <s v="1.01.01.01 - Receita de Venda de Unidades Imobiliárias"/>
    <n v="10000"/>
    <n v="45586"/>
    <x v="24"/>
    <s v="Recebimento CARLOTTA HOLDING E PARTICIPACOES LTDA"/>
    <s v="Recebimento"/>
    <s v="CARLOTTA HOLDING E PARTICIPACOES LTDA"/>
    <s v="CT.CV1293795"/>
    <n v="0"/>
    <n v="10000"/>
  </r>
  <r>
    <s v="Jardins"/>
    <x v="187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10 - Decoracao Decorados"/>
    <n v="14202.7"/>
    <n v="45586"/>
    <x v="20"/>
    <s v="Pagamento CENTURY INDUSTRIA E COMERCIO DE ESTOFADOS LTDA."/>
    <s v="Pagamento"/>
    <s v="CENTURY INDUSTRIA E COMERCIO DE ESTOFADOS LTDA."/>
    <s v="NF.185317"/>
    <n v="-14202.7"/>
    <n v="0"/>
  </r>
  <r>
    <s v="Jardins"/>
    <x v="187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1191.1600000000001"/>
    <n v="45586"/>
    <x v="20"/>
    <s v="Pagto multa CENTURY INDUSTRIA E COMERCIO DE ESTOFADOS LTDA."/>
    <s v="Pagto multa"/>
    <s v="CENTURY INDUSTRIA E COMERCIO DE ESTOFADOS LTDA."/>
    <s v="NF.185317"/>
    <n v="-1191.1600000000001"/>
    <n v="0"/>
  </r>
  <r>
    <s v="Jardins"/>
    <x v="187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1.01.11 - IPTU Novos Terrenos"/>
    <n v="8931.7199999999993"/>
    <n v="45586"/>
    <x v="20"/>
    <s v="Pagamento PREFEITURA DA CIDADE DE SÃO PAULO - DAMSP"/>
    <s v="Pagamento"/>
    <s v="PREFEITURA DA CIDADE DE SÃO PAULO - DAMSP"/>
    <s v="DAM.Consolacao 2837"/>
    <n v="-8931.7199999999993"/>
    <n v="0"/>
  </r>
  <r>
    <s v="Jardins"/>
    <x v="187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1.10 - Produção de material Comunicação Visual Terreno/PD"/>
    <n v="170"/>
    <n v="45586"/>
    <x v="20"/>
    <s v="Pagamento GAMGRAFI - IMPRESSAO DIGITAL LTDA"/>
    <s v="Pagamento"/>
    <s v="GAMGRAFI - IMPRESSAO DIGITAL LTDA"/>
    <s v="NFSE.010889"/>
    <n v="-170"/>
    <n v="0"/>
  </r>
  <r>
    <s v="Jardins"/>
    <x v="187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0.01.07 - Tarifas Bancarias"/>
    <n v="7.88"/>
    <n v="45586"/>
    <x v="22"/>
    <s v="Pagamento TARIFA BANCARIA TRANSF PGTO PIX"/>
    <s v="Pagamento"/>
    <s v="TARIFA BANCARIA TRANSF PGTO PIX"/>
    <s v="TAR.N1016F"/>
    <n v="-7.88"/>
    <n v="0"/>
  </r>
  <r>
    <s v="Jardins"/>
    <x v="188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02 - Construção Stand"/>
    <n v="28500"/>
    <n v="45588"/>
    <x v="20"/>
    <s v="Pagamento ENGENHARIA DO MARMORE LTDA"/>
    <s v="Pagamento"/>
    <s v="ENGENHARIA DO MARMORE LTDA"/>
    <s v="NF.004176"/>
    <n v="-28500"/>
    <n v="0"/>
  </r>
  <r>
    <s v="Jardins"/>
    <x v="188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2102.56"/>
    <n v="45588"/>
    <x v="20"/>
    <s v="Pagto C.M. ENGENHARIA DO MARMORE LTDA"/>
    <e v="#N/A"/>
    <e v="#N/A"/>
    <s v="NF.004176"/>
    <n v="-2102.56"/>
    <n v="0"/>
  </r>
  <r>
    <s v="Jardins"/>
    <x v="188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02 - Construção Stand"/>
    <n v="19953"/>
    <n v="45588"/>
    <x v="20"/>
    <s v="Pagamento ENGENHARIA DO MARMORE LTDA"/>
    <s v="Pagamento"/>
    <s v="ENGENHARIA DO MARMORE LTDA"/>
    <s v="NF.004180"/>
    <n v="-19953"/>
    <n v="0"/>
  </r>
  <r>
    <s v="Jardins"/>
    <x v="188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1409.58"/>
    <n v="45588"/>
    <x v="20"/>
    <s v="Pagto C.M. ENGENHARIA DO MARMORE LTDA"/>
    <e v="#N/A"/>
    <e v="#N/A"/>
    <s v="NF.004180"/>
    <n v="-1409.58"/>
    <n v="0"/>
  </r>
  <r>
    <s v="Jardins"/>
    <x v="188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02 - Construção Stand"/>
    <n v="54317.43"/>
    <n v="45588"/>
    <x v="20"/>
    <s v="Pagamento ENGENHARIA DO MARMORE LTDA"/>
    <s v="Pagamento"/>
    <s v="ENGENHARIA DO MARMORE LTDA"/>
    <s v="NF.004179"/>
    <n v="-54317.43"/>
    <n v="0"/>
  </r>
  <r>
    <s v="Jardins"/>
    <x v="188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2102.56"/>
    <n v="45588"/>
    <x v="20"/>
    <s v="Pagto C.M. ENGENHARIA DO MARMORE LTDA"/>
    <e v="#N/A"/>
    <e v="#N/A"/>
    <s v="NF.004179"/>
    <n v="-2102.56"/>
    <n v="0"/>
  </r>
  <r>
    <s v="Jardins"/>
    <x v="188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02 - Construção Stand"/>
    <n v="62130"/>
    <n v="45588"/>
    <x v="20"/>
    <s v="Pagamento ENGENHARIA DO MARMORE LTDA"/>
    <s v="Pagamento"/>
    <s v="ENGENHARIA DO MARMORE LTDA"/>
    <s v="NF.004178"/>
    <n v="-62130"/>
    <n v="0"/>
  </r>
  <r>
    <s v="Jardins"/>
    <x v="188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2102.56"/>
    <n v="45588"/>
    <x v="20"/>
    <s v="Pagto C.M. ENGENHARIA DO MARMORE LTDA"/>
    <e v="#N/A"/>
    <e v="#N/A"/>
    <s v="NF.004178"/>
    <n v="-2102.56"/>
    <n v="0"/>
  </r>
  <r>
    <s v="Jardins"/>
    <x v="188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02 - Construção Stand"/>
    <n v="34857.839999999997"/>
    <n v="45588"/>
    <x v="20"/>
    <s v="Pagamento ENGENHARIA DO MARMORE LTDA"/>
    <s v="Pagamento"/>
    <s v="ENGENHARIA DO MARMORE LTDA"/>
    <s v="NF.004166"/>
    <n v="-34857.839999999997"/>
    <n v="0"/>
  </r>
  <r>
    <s v="Jardins"/>
    <x v="188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2102.56"/>
    <n v="45588"/>
    <x v="20"/>
    <s v="Pagto C.M. ENGENHARIA DO MARMORE LTDA"/>
    <e v="#N/A"/>
    <e v="#N/A"/>
    <s v="NF.004166"/>
    <n v="-2102.56"/>
    <n v="0"/>
  </r>
  <r>
    <s v="Jardins"/>
    <x v="188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02 - Construção Stand"/>
    <n v="49392.57"/>
    <n v="45588"/>
    <x v="20"/>
    <s v="Pagamento ENGENHARIA DO MARMORE LTDA"/>
    <s v="Pagamento"/>
    <s v="ENGENHARIA DO MARMORE LTDA"/>
    <s v="NF.004161"/>
    <n v="-49392.57"/>
    <n v="0"/>
  </r>
  <r>
    <s v="Jardins"/>
    <x v="188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2102.56"/>
    <n v="45588"/>
    <x v="20"/>
    <s v="Pagto C.M. ENGENHARIA DO MARMORE LTDA"/>
    <e v="#N/A"/>
    <e v="#N/A"/>
    <s v="NF.004161"/>
    <n v="-2102.56"/>
    <n v="0"/>
  </r>
  <r>
    <s v="Jardins"/>
    <x v="188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02 - Construção Stand"/>
    <n v="28512.16"/>
    <n v="45588"/>
    <x v="20"/>
    <s v="Pagamento ENGENHARIA DO MARMORE LTDA"/>
    <s v="Pagamento"/>
    <s v="ENGENHARIA DO MARMORE LTDA"/>
    <s v="NF.004173"/>
    <n v="-28512.16"/>
    <n v="0"/>
  </r>
  <r>
    <s v="Jardins"/>
    <x v="188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2102.56"/>
    <n v="45588"/>
    <x v="20"/>
    <s v="Pagto C.M. ENGENHARIA DO MARMORE LTDA"/>
    <e v="#N/A"/>
    <e v="#N/A"/>
    <s v="NF.004173"/>
    <n v="-2102.56"/>
    <n v="0"/>
  </r>
  <r>
    <s v="Jardins"/>
    <x v="188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02 - Construção Stand"/>
    <n v="41790"/>
    <n v="45588"/>
    <x v="20"/>
    <s v="Pagamento ENGENHARIA DO MARMORE LTDA"/>
    <s v="Pagamento"/>
    <s v="ENGENHARIA DO MARMORE LTDA"/>
    <s v="NF.004175"/>
    <n v="-41790"/>
    <n v="0"/>
  </r>
  <r>
    <s v="Jardins"/>
    <x v="188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2102.56"/>
    <n v="45588"/>
    <x v="20"/>
    <s v="Pagto C.M. ENGENHARIA DO MARMORE LTDA"/>
    <e v="#N/A"/>
    <e v="#N/A"/>
    <s v="NF.004175"/>
    <n v="-2102.56"/>
    <n v="0"/>
  </r>
  <r>
    <s v="Jardins"/>
    <x v="188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10 - Decoracao Decorados"/>
    <n v="3593.2"/>
    <n v="45588"/>
    <x v="20"/>
    <s v="Pagamento CENTURY INDUSTRIA E COMERCIO DE ESTOFADOS LTDA."/>
    <s v="Pagamento"/>
    <s v="CENTURY INDUSTRIA E COMERCIO DE ESTOFADOS LTDA."/>
    <s v="NF.185513"/>
    <n v="-3593.2"/>
    <n v="0"/>
  </r>
  <r>
    <s v="Jardins"/>
    <x v="188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345.54"/>
    <n v="45588"/>
    <x v="20"/>
    <s v="Pagto C.M. CENTURY INDUSTRIA E COMERCIO DE ESTOFADOS LTDA."/>
    <e v="#N/A"/>
    <e v="#N/A"/>
    <s v="NF.185513"/>
    <n v="-345.54"/>
    <n v="0"/>
  </r>
  <r>
    <s v="Jardins"/>
    <x v="187"/>
    <s v="Bradesco"/>
    <x v="1"/>
    <s v="sim"/>
    <s v="2 - SPE's"/>
    <s v="01/10/2024 até 31/10/2024"/>
    <s v="16 - NETCORP JARDINS INCORPORACAO E EMPREENDIMENTO IMOBILIARIO SPE LTDA"/>
    <s v="6222-7 - NETCORP JARDINS"/>
    <n v="15645.62"/>
    <s v="16 - JOYA JARDINS"/>
    <s v="1.01.01.01 - Receita de Venda de Unidades Imobiliárias"/>
    <n v="20000"/>
    <n v="45586"/>
    <x v="24"/>
    <s v="Recebimento CARLOTTA HOLDING E PARTICIPACOES LTDA"/>
    <s v="Recebimento"/>
    <s v="CARLOTTA HOLDING E PARTICIPACOES LTDA"/>
    <s v="CT.CV1293795"/>
    <n v="0"/>
    <n v="20000"/>
  </r>
  <r>
    <s v="Jardins"/>
    <x v="188"/>
    <s v="Bradesco"/>
    <x v="1"/>
    <s v="sim"/>
    <s v="2 - SPE's"/>
    <s v="01/10/2024 até 31/10/2024"/>
    <s v="16 - NETCORP JARDINS INCORPORACAO E EMPREENDIMENTO IMOBILIARIO SPE LTDA"/>
    <s v="6222-7 - NETCORP JARDINS"/>
    <n v="15645.62"/>
    <s v="16 - JOYA JARDINS"/>
    <s v="1.01.01.01 - Receita de Venda de Unidades Imobiliárias"/>
    <n v="97656.25"/>
    <n v="45588"/>
    <x v="24"/>
    <s v="Recebimento CARLOTTA HOLDING E PARTICIPACOES LTDA"/>
    <s v="Recebimento"/>
    <s v="CARLOTTA HOLDING E PARTICIPACOES LTDA"/>
    <s v="CT.CV1293795"/>
    <n v="0"/>
    <n v="97656.25"/>
  </r>
  <r>
    <s v="Jardins"/>
    <x v="188"/>
    <s v="Bradesco"/>
    <x v="1"/>
    <s v="sim"/>
    <s v="2 - SPE's"/>
    <s v="01/10/2024 até 31/10/2024"/>
    <s v="16 - NETCORP JARDINS INCORPORACAO E EMPREENDIMENTO IMOBILIARIO SPE LTDA"/>
    <s v="6222-7 - NETCORP JARDINS"/>
    <n v="15645.62"/>
    <s v="16 - JOYA JARDINS"/>
    <s v="1.01.01.01 - Receita de Venda de Unidades Imobiliárias"/>
    <n v="127656.25"/>
    <n v="45588"/>
    <x v="24"/>
    <s v="Recebimento CARLOTTA HOLDING E PARTICIPACOES LTDA"/>
    <s v="Recebimento"/>
    <s v="CARLOTTA HOLDING E PARTICIPACOES LTDA"/>
    <s v="CT.CV1293795"/>
    <n v="0"/>
    <n v="127656.25"/>
  </r>
  <r>
    <s v="Jardins"/>
    <x v="188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0.01.07 - Tarifas Bancarias"/>
    <n v="2.38"/>
    <n v="45588"/>
    <x v="22"/>
    <s v="Pagamento TARIFA BANCARIA TRANSF PGTO PIX"/>
    <s v="Pagamento"/>
    <s v="TARIFA BANCARIA TRANSF PGTO PIX"/>
    <s v="TAR.N104C5"/>
    <n v="-2.38"/>
    <n v="0"/>
  </r>
  <r>
    <s v="Jardins"/>
    <x v="188"/>
    <s v="Bradesco"/>
    <x v="1"/>
    <s v="sim"/>
    <s v="2 - SPE's"/>
    <s v="01/10/2024 até 31/10/2024"/>
    <s v="16 - NETCORP JARDINS INCORPORACAO E EMPREENDIMENTO IMOBILIARIO SPE LTDA"/>
    <s v="6222-7 - NETCORP JARDINS"/>
    <n v="15645.62"/>
    <s v="16 - JOYA JARDINS"/>
    <s v="1.01.01.01 - Receita de Venda de Unidades Imobiliárias"/>
    <n v="114687.5"/>
    <n v="45588"/>
    <x v="24"/>
    <s v="Recebimento CARLOTTA HOLDING E PARTICIPACOES LTDA"/>
    <s v="Recebimento"/>
    <s v="CARLOTTA HOLDING E PARTICIPACOES LTDA"/>
    <s v="CT.CV1293795"/>
    <n v="0"/>
    <n v="114687.5"/>
  </r>
  <r>
    <s v="Jardins"/>
    <x v="189"/>
    <s v="Bradesco"/>
    <x v="1"/>
    <s v="sim"/>
    <s v="2 - SPE's"/>
    <s v="01/10/2024 até 31/10/2024"/>
    <s v="16 - NETCORP JARDINS INCORPORACAO E EMPREENDIMENTO IMOBILIARIO SPE LTDA"/>
    <s v="6222-7 - NETCORP JARDINS"/>
    <n v="15645.62"/>
    <s v="16 - JOYA JARDINS"/>
    <s v="1.01.01.01 - Receita de Venda de Unidades Imobiliárias"/>
    <n v="12968.75"/>
    <n v="45590"/>
    <x v="24"/>
    <s v="Recebimento CARLOTTA HOLDING E PARTICIPACOES LTDA"/>
    <s v="Recebimento"/>
    <s v="CARLOTTA HOLDING E PARTICIPACOES LTDA"/>
    <s v="CT.CV1293795"/>
    <n v="0"/>
    <n v="12968.75"/>
  </r>
  <r>
    <s v="Jardins"/>
    <x v="18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02 - Construção Stand"/>
    <n v="35500"/>
    <n v="45590"/>
    <x v="20"/>
    <s v="Pagamento JOSE ERNESTO RESENDE"/>
    <s v="Pagamento"/>
    <s v="JOSE ERNESTO RESENDE"/>
    <s v="NF.009747"/>
    <n v="-35500"/>
    <n v="0"/>
  </r>
  <r>
    <s v="Jardins"/>
    <x v="189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03 - Decoração Stand"/>
    <n v="10985"/>
    <n v="45590"/>
    <x v="20"/>
    <s v="Pagamento LUCIANA STEINER R WEISER EIRELI"/>
    <s v="Pagamento"/>
    <s v="LUCIANA STEINER R WEISER EIRELI"/>
    <s v="NFSE.016981"/>
    <n v="-10985"/>
    <n v="0"/>
  </r>
  <r>
    <s v="Jardins"/>
    <x v="19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10 - Decoracao Decorados"/>
    <n v="7649.1"/>
    <n v="45593"/>
    <x v="20"/>
    <s v="Pagamento ANDRE DINIZ FERRI 09385434667"/>
    <s v="Pagamento"/>
    <s v="ANDRE DINIZ FERRI 09385434667"/>
    <s v="NF.001347"/>
    <n v="-7649.1"/>
    <n v="0"/>
  </r>
  <r>
    <s v="Jardins"/>
    <x v="19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02 - Construção Stand"/>
    <n v="38358"/>
    <n v="45593"/>
    <x v="20"/>
    <s v="Pagamento STAR CLIMA AR CONDICIONADO E REFRIGERACAO LTDA"/>
    <s v="Pagamento"/>
    <s v="STAR CLIMA AR CONDICIONADO E REFRIGERACAO LTDA"/>
    <s v="NFSE.000185"/>
    <n v="-38358"/>
    <n v="0"/>
  </r>
  <r>
    <s v="Jardins"/>
    <x v="19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02 - Construção Stand"/>
    <n v="22334.21"/>
    <n v="45593"/>
    <x v="20"/>
    <s v="Pagamento NEO IMPORTACAO E EXPORTACAO DE REVESTIMENTOS LTDA"/>
    <s v="Pagamento"/>
    <s v="NEO IMPORTACAO E EXPORTACAO DE REVESTIMENTOS LTDA"/>
    <s v="NF.001297"/>
    <n v="-22334.21"/>
    <n v="0"/>
  </r>
  <r>
    <s v="Jardins"/>
    <x v="19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56.58"/>
    <n v="45593"/>
    <x v="20"/>
    <s v="Pagto juros NEO IMPORTACAO E EXPORTACAO DE REVESTIMENTOS LTDA"/>
    <s v="Pagto juros"/>
    <s v="NEO IMPORTACAO E EXPORTACAO DE REVESTIMENTOS LTDA"/>
    <s v="NF.001297"/>
    <n v="-56.58"/>
    <n v="0"/>
  </r>
  <r>
    <s v="Jardins"/>
    <x v="19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446.68"/>
    <n v="45593"/>
    <x v="20"/>
    <s v="Pagto multa NEO IMPORTACAO E EXPORTACAO DE REVESTIMENTOS LTDA"/>
    <s v="Pagto multa"/>
    <s v="NEO IMPORTACAO E EXPORTACAO DE REVESTIMENTOS LTDA"/>
    <s v="NF.001297"/>
    <n v="-446.68"/>
    <n v="0"/>
  </r>
  <r>
    <s v="Jardins"/>
    <x v="19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1.08 - Produção de material Gráfico e Digital"/>
    <n v="13500"/>
    <n v="45593"/>
    <x v="20"/>
    <s v="Pagamento ELYON SOLUCOES GRAFICAS LTDA ME."/>
    <s v="Pagamento"/>
    <s v="ELYON SOLUCOES GRAFICAS LTDA ME."/>
    <s v="NFSE.038300"/>
    <n v="-13500"/>
    <n v="0"/>
  </r>
  <r>
    <s v="Jardins"/>
    <x v="19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1109.58"/>
    <n v="45593"/>
    <x v="20"/>
    <s v="Pagto multa ELYON SOLUCOES GRAFICAS LTDA ME."/>
    <s v="Pagto multa"/>
    <s v="ELYON SOLUCOES GRAFICAS LTDA ME."/>
    <s v="NFSE.038300"/>
    <n v="-1109.58"/>
    <n v="0"/>
  </r>
  <r>
    <s v="Jardins"/>
    <x v="19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1.08 - Produção de material Gráfico e Digital"/>
    <n v="14000"/>
    <n v="45593"/>
    <x v="20"/>
    <s v="Pagamento ELYON SOLUCOES GRAFICAS LTDA ME."/>
    <s v="Pagamento"/>
    <s v="ELYON SOLUCOES GRAFICAS LTDA ME."/>
    <s v="NFSE.37481"/>
    <n v="-14000"/>
    <n v="0"/>
  </r>
  <r>
    <s v="Jardins"/>
    <x v="19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1109.58"/>
    <n v="45593"/>
    <x v="20"/>
    <s v="Pagto multa ELYON SOLUCOES GRAFICAS LTDA ME."/>
    <s v="Pagto multa"/>
    <s v="ELYON SOLUCOES GRAFICAS LTDA ME."/>
    <s v="NFSE.37481"/>
    <n v="-1109.58"/>
    <n v="0"/>
  </r>
  <r>
    <s v="Jardins"/>
    <x v="19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1.08 - Produção de material Gráfico e Digital"/>
    <n v="52802.53"/>
    <n v="45593"/>
    <x v="20"/>
    <s v="Pagamento ELYON SOLUCOES GRAFICAS LTDA ME."/>
    <s v="Pagamento"/>
    <s v="ELYON SOLUCOES GRAFICAS LTDA ME."/>
    <s v="NFSE.0037480"/>
    <n v="-52802.53"/>
    <n v="0"/>
  </r>
  <r>
    <s v="Jardins"/>
    <x v="19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2102.56"/>
    <n v="45593"/>
    <x v="20"/>
    <s v="Pagto multa ELYON SOLUCOES GRAFICAS LTDA ME."/>
    <s v="Pagto multa"/>
    <s v="ELYON SOLUCOES GRAFICAS LTDA ME."/>
    <s v="NFSE.0037480"/>
    <n v="-2102.56"/>
    <n v="0"/>
  </r>
  <r>
    <s v="Jardins"/>
    <x v="19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1.08 - Produção de material Gráfico e Digital"/>
    <n v="13500"/>
    <n v="45593"/>
    <x v="20"/>
    <s v="Pagamento ELYON SOLUCOES GRAFICAS LTDA ME."/>
    <s v="Pagamento"/>
    <s v="ELYON SOLUCOES GRAFICAS LTDA ME."/>
    <s v="NFSE.037654"/>
    <n v="-13500"/>
    <n v="0"/>
  </r>
  <r>
    <s v="Jardins"/>
    <x v="19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1109.58"/>
    <n v="45593"/>
    <x v="20"/>
    <s v="Pagto multa ELYON SOLUCOES GRAFICAS LTDA ME."/>
    <s v="Pagto multa"/>
    <s v="ELYON SOLUCOES GRAFICAS LTDA ME."/>
    <s v="NFSE.037654"/>
    <n v="-1109.58"/>
    <n v="0"/>
  </r>
  <r>
    <s v="Jardins"/>
    <x v="19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1.08 - Produção de material Gráfico e Digital"/>
    <n v="5797.5"/>
    <n v="45593"/>
    <x v="20"/>
    <s v="Pagamento OBABOOK SOLUCOES DE IMAGENS LTDA"/>
    <s v="Pagamento"/>
    <s v="OBABOOK SOLUCOES DE IMAGENS LTDA"/>
    <s v="NFSE.2929"/>
    <n v="-5797.5"/>
    <n v="0"/>
  </r>
  <r>
    <s v="Jardins"/>
    <x v="19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509.1"/>
    <n v="45593"/>
    <x v="20"/>
    <s v="Pagto multa OBABOOK SOLUCOES DE IMAGENS LTDA"/>
    <s v="Pagto multa"/>
    <s v="OBABOOK SOLUCOES DE IMAGENS LTDA"/>
    <s v="NFSE.2929"/>
    <n v="-509.1"/>
    <n v="0"/>
  </r>
  <r>
    <s v="Jardins"/>
    <x v="19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04 - Operação / Manutenção"/>
    <n v="670.94"/>
    <n v="45593"/>
    <x v="20"/>
    <s v="Pagamento ELETROPAULO METROPOLITANA ELETRICIDADE DE SAO PAULO S.A"/>
    <s v="Pagamento"/>
    <s v="ELETROPAULO METROPOLITANA ELETRICIDADE DE SAO PAULO S.A"/>
    <s v="FAT.651330058"/>
    <n v="-670.94"/>
    <n v="0"/>
  </r>
  <r>
    <s v="Jardins"/>
    <x v="19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1.01.11 - IPTU Novos Terrenos"/>
    <n v="2858.99"/>
    <n v="45593"/>
    <x v="20"/>
    <s v="Pagamento PREFEITURA DA CIDADE DE SÃO PAULO - DAMSP"/>
    <s v="Pagamento"/>
    <s v="PREFEITURA DA CIDADE DE SÃO PAULO - DAMSP"/>
    <s v="DAM.ITU 1478"/>
    <n v="-2858.99"/>
    <n v="0"/>
  </r>
  <r>
    <s v="Jardins"/>
    <x v="19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04 - Operação / Manutenção"/>
    <n v="966.37"/>
    <n v="45593"/>
    <x v="20"/>
    <s v="Pagamento PALOSA INDUSTRIA E COMERCIO"/>
    <s v="Pagamento"/>
    <s v="PALOSA INDUSTRIA E COMERCIO"/>
    <s v="FAT.1065"/>
    <n v="-966.37"/>
    <n v="0"/>
  </r>
  <r>
    <s v="Jardins"/>
    <x v="19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1.24 - Despesas Diversas MKT 3"/>
    <n v="184.3"/>
    <n v="45593"/>
    <x v="20"/>
    <s v="Pagamento SAINT-GOBAIN DISTRIBUICAO BRASIL LTDA"/>
    <s v="Pagamento"/>
    <s v="SAINT-GOBAIN DISTRIBUICAO BRASIL LTDA"/>
    <s v="NF.6185180"/>
    <n v="-184.3"/>
    <n v="0"/>
  </r>
  <r>
    <s v="Jardins"/>
    <x v="19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0.74"/>
    <n v="45593"/>
    <x v="20"/>
    <s v="Pagto multa SAINT-GOBAIN DISTRIBUICAO BRASIL LTDA"/>
    <s v="Pagto multa"/>
    <s v="SAINT-GOBAIN DISTRIBUICAO BRASIL LTDA"/>
    <s v="NF.6185180"/>
    <n v="-0.74"/>
    <n v="0"/>
  </r>
  <r>
    <s v="Jardins"/>
    <x v="19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1.24 - Despesas Diversas MKT 3"/>
    <n v="207.67"/>
    <n v="45593"/>
    <x v="20"/>
    <s v="Pagamento SAINT-GOBAIN DISTRIBUICAO BRASIL LTDA"/>
    <s v="Pagamento"/>
    <s v="SAINT-GOBAIN DISTRIBUICAO BRASIL LTDA"/>
    <s v="NF.1241699"/>
    <n v="-207.67"/>
    <n v="0"/>
  </r>
  <r>
    <s v="Jardins"/>
    <x v="19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0.84"/>
    <n v="45593"/>
    <x v="20"/>
    <s v="Pagto multa SAINT-GOBAIN DISTRIBUICAO BRASIL LTDA"/>
    <s v="Pagto multa"/>
    <s v="SAINT-GOBAIN DISTRIBUICAO BRASIL LTDA"/>
    <s v="NF.1241699"/>
    <n v="-0.84"/>
    <n v="0"/>
  </r>
  <r>
    <s v="Jardins"/>
    <x v="19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1.08 - Produção de material Gráfico e Digital"/>
    <n v="8002.5"/>
    <n v="45593"/>
    <x v="20"/>
    <s v="Pagamento FLY PRINT GRAFICA EDITORA EIRELI"/>
    <s v="Pagamento"/>
    <s v="FLY PRINT GRAFICA EDITORA EIRELI"/>
    <s v="NFSE.006495"/>
    <n v="-8002.5"/>
    <n v="0"/>
  </r>
  <r>
    <s v="Jardins"/>
    <x v="19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1.08 - Produção de material Gráfico e Digital"/>
    <n v="1320.04"/>
    <n v="45593"/>
    <x v="20"/>
    <s v="Pagamento FLY PRINT GRAFICA EDITORA EIRELI"/>
    <s v="Pagamento"/>
    <s v="FLY PRINT GRAFICA EDITORA EIRELI"/>
    <s v="NFSE.006494"/>
    <n v="-1320.04"/>
    <n v="0"/>
  </r>
  <r>
    <s v="Jardins"/>
    <x v="19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1.08 - Produção de material Gráfico e Digital"/>
    <n v="1160"/>
    <n v="45593"/>
    <x v="20"/>
    <s v="Pagamento FLY PRINT GRAFICA EDITORA EIRELI"/>
    <s v="Pagamento"/>
    <s v="FLY PRINT GRAFICA EDITORA EIRELI"/>
    <s v="NFSE.006493"/>
    <n v="-1160"/>
    <n v="0"/>
  </r>
  <r>
    <s v="Jardins"/>
    <x v="19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1.08 - Produção de material Gráfico e Digital"/>
    <n v="750"/>
    <n v="45593"/>
    <x v="20"/>
    <s v="Pagamento FLY PRINT GRAFICA EDITORA EIRELI"/>
    <s v="Pagamento"/>
    <s v="FLY PRINT GRAFICA EDITORA EIRELI"/>
    <s v="NFSE.006459"/>
    <n v="-750"/>
    <n v="0"/>
  </r>
  <r>
    <s v="Jardins"/>
    <x v="19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1.19 - Mídia Off"/>
    <n v="14600"/>
    <n v="45593"/>
    <x v="20"/>
    <s v="Pagamento CLUB ATHLETICO PAULISTANO"/>
    <s v="Pagamento"/>
    <s v="CLUB ATHLETICO PAULISTANO"/>
    <s v="FAT.180112"/>
    <n v="-14600"/>
    <n v="0"/>
  </r>
  <r>
    <s v="Jardins"/>
    <x v="19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1.19 - Mídia Off"/>
    <n v="8095.5"/>
    <n v="45593"/>
    <x v="20"/>
    <s v="Pagamento DUVALE PUBLICIDADE LTDA"/>
    <s v="Pagamento"/>
    <s v="DUVALE PUBLICIDADE LTDA"/>
    <s v="NFSE.015941"/>
    <n v="-8095.5"/>
    <n v="0"/>
  </r>
  <r>
    <s v="Jardins"/>
    <x v="19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10 - Decoracao Decorados"/>
    <n v="10810"/>
    <n v="45593"/>
    <x v="20"/>
    <s v="Pagamento ESTUDIO DO TAPETE LTDA"/>
    <s v="Pagamento"/>
    <s v="ESTUDIO DO TAPETE LTDA"/>
    <s v="NF.001800"/>
    <n v="-10810"/>
    <n v="0"/>
  </r>
  <r>
    <s v="Jardins"/>
    <x v="19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216.2"/>
    <n v="45593"/>
    <x v="20"/>
    <s v="Pagto juros ESTUDIO DO TAPETE LTDA"/>
    <s v="Pagto juros"/>
    <s v="ESTUDIO DO TAPETE LTDA"/>
    <s v="NF.001800"/>
    <n v="-216.2"/>
    <n v="0"/>
  </r>
  <r>
    <s v="Jardins"/>
    <x v="19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468.26"/>
    <n v="45593"/>
    <x v="20"/>
    <s v="Pagto multa ESTUDIO DO TAPETE LTDA"/>
    <s v="Pagto multa"/>
    <s v="ESTUDIO DO TAPETE LTDA"/>
    <s v="NF.001800"/>
    <n v="-468.26"/>
    <n v="0"/>
  </r>
  <r>
    <s v="Jardins"/>
    <x v="19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10 - Decoracao Decorados"/>
    <n v="20005"/>
    <n v="45593"/>
    <x v="20"/>
    <s v="Pagamento ESTUDIO DO TAPETE LTDA"/>
    <s v="Pagamento"/>
    <s v="ESTUDIO DO TAPETE LTDA"/>
    <s v="NF.001801"/>
    <n v="-20005"/>
    <n v="0"/>
  </r>
  <r>
    <s v="Jardins"/>
    <x v="19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86.58"/>
    <n v="45593"/>
    <x v="20"/>
    <s v="Pagto juros ESTUDIO DO TAPETE LTDA"/>
    <s v="Pagto juros"/>
    <s v="ESTUDIO DO TAPETE LTDA"/>
    <s v="NF.001801"/>
    <n v="-86.58"/>
    <n v="0"/>
  </r>
  <r>
    <s v="Jardins"/>
    <x v="19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200.05"/>
    <n v="45593"/>
    <x v="20"/>
    <s v="Pagto multa ESTUDIO DO TAPETE LTDA"/>
    <s v="Pagto multa"/>
    <s v="ESTUDIO DO TAPETE LTDA"/>
    <s v="NF.001801"/>
    <n v="-200.05"/>
    <n v="0"/>
  </r>
  <r>
    <s v="Jardins"/>
    <x v="19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10 - Decoracao Decorados"/>
    <n v="3831.9"/>
    <n v="45593"/>
    <x v="20"/>
    <s v="Pagamento BB TRADING COMERCIO LTDA"/>
    <s v="Pagamento"/>
    <s v="BB TRADING COMERCIO LTDA"/>
    <s v="FAT.42345"/>
    <n v="-3831.9"/>
    <n v="0"/>
  </r>
  <r>
    <s v="Jardins"/>
    <x v="19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1.03.01.03 - Descontos Obtidos"/>
    <n v="0.9"/>
    <n v="45593"/>
    <x v="20"/>
    <s v="Desconto obtido BB TRADING COMERCIO LTDA"/>
    <s v="Pagamento"/>
    <s v="1.03.01.03 - Descontos Obtidos"/>
    <s v="FAT.42345"/>
    <n v="0"/>
    <n v="0.9"/>
  </r>
  <r>
    <s v="Jardins"/>
    <x v="19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10 - Decoracao Decorados"/>
    <n v="2430"/>
    <n v="45593"/>
    <x v="20"/>
    <s v="Pagamento MAYURI COMERCIO DE VIDROS, ESPELHOS E MOVEIS LTDA"/>
    <s v="Pagamento"/>
    <s v="MAYURI COMERCIO DE VIDROS, ESPELHOS E MOVEIS LTDA"/>
    <s v="NFSE.4138"/>
    <n v="-2430"/>
    <n v="0"/>
  </r>
  <r>
    <s v="Jardins"/>
    <x v="19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10 - Decoracao Decorados"/>
    <n v="2077"/>
    <n v="45593"/>
    <x v="20"/>
    <s v="Pagamento MAYURI COMERCIO DE VIDROS, ESPELHOS E MOVEIS LTDA"/>
    <s v="Pagamento"/>
    <s v="MAYURI COMERCIO DE VIDROS, ESPELHOS E MOVEIS LTDA"/>
    <s v="NFSE.004139"/>
    <n v="-2077"/>
    <n v="0"/>
  </r>
  <r>
    <s v="Jardins"/>
    <x v="19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10 - Decoracao Decorados"/>
    <n v="4726"/>
    <n v="45593"/>
    <x v="20"/>
    <s v="Pagamento MARLA RABELO DE MORAES 08489757747"/>
    <s v="Pagamento"/>
    <s v="MARLA RABELO DE MORAES 08489757747"/>
    <s v="NF.000008"/>
    <n v="-4726"/>
    <n v="0"/>
  </r>
  <r>
    <s v="Jardins"/>
    <x v="19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3.01.29 - Plotagem"/>
    <n v="39.26"/>
    <n v="45593"/>
    <x v="20"/>
    <s v="Pagamento DAVINCI BUREAU DE IMPRESSOES LTDA"/>
    <s v="Pagamento"/>
    <s v="DAVINCI BUREAU DE IMPRESSOES LTDA"/>
    <s v="NFSE.092174"/>
    <n v="-39.26"/>
    <n v="0"/>
  </r>
  <r>
    <s v="Jardins"/>
    <x v="19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3.02.06 - Pasta de Incorporação"/>
    <n v="924.62"/>
    <n v="45593"/>
    <x v="20"/>
    <s v="Pagamento ANGELO MONTALBANO"/>
    <s v="Pagamento"/>
    <s v="ANGELO MONTALBANO"/>
    <s v="NFSE.rec 0110"/>
    <n v="-924.62"/>
    <n v="0"/>
  </r>
  <r>
    <s v="Jardins"/>
    <x v="19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3.02.06 - Pasta de Incorporação"/>
    <n v="10000"/>
    <n v="45593"/>
    <x v="20"/>
    <s v="Pagamento ANGELO MONTALBANO"/>
    <s v="Pagamento"/>
    <s v="ANGELO MONTALBANO"/>
    <s v="NFSE.002861"/>
    <n v="-10000"/>
    <n v="0"/>
  </r>
  <r>
    <s v="Jardins"/>
    <x v="19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3.01.16 - Instalações"/>
    <n v="12555.89"/>
    <n v="45593"/>
    <x v="20"/>
    <s v="Pagamento REWALD ENGENHARIA LTDA"/>
    <s v="Pagamento"/>
    <s v="REWALD ENGENHARIA LTDA"/>
    <s v="NFSE.004032"/>
    <n v="-12555.89"/>
    <n v="0"/>
  </r>
  <r>
    <s v="Jardins"/>
    <x v="19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9.01.01 - (-) Retenção de IR - Terceiros"/>
    <n v="188.34"/>
    <n v="45593"/>
    <x v="20"/>
    <s v="Retenção impostos IR 1708 / REWALD ENGENHARIA LTDA"/>
    <s v="Retenção impostos"/>
    <s v="IR 1708 / REWALD ENGENHARIA LTDA"/>
    <s v="NFSE.004032"/>
    <n v="0"/>
    <n v="188.34"/>
  </r>
  <r>
    <s v="Jardins"/>
    <x v="19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9.01.04 - (-) Retenção de PIS/Cofins/CSLL - Terceiros"/>
    <n v="560.92999999999995"/>
    <n v="45593"/>
    <x v="20"/>
    <s v="Retenção impostos CSRF / REWALD ENGENHARIA LTDA"/>
    <s v="Retenção impostos"/>
    <s v="CSRF / REWALD ENGENHARIA LTDA"/>
    <s v="NFSE.004032"/>
    <n v="0"/>
    <n v="560.92999999999995"/>
  </r>
  <r>
    <s v="Jardins"/>
    <x v="19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02 - Construção Stand"/>
    <n v="1646.66"/>
    <n v="45593"/>
    <x v="20"/>
    <s v="Pagamento PORT BAN LOCACOES DE BANHEIROS LTDA"/>
    <s v="Pagamento"/>
    <s v="PORT BAN LOCACOES DE BANHEIROS LTDA"/>
    <s v="FAT.1336"/>
    <n v="-1646.66"/>
    <n v="0"/>
  </r>
  <r>
    <s v="Jardins"/>
    <x v="19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02 - Construção Stand"/>
    <n v="1410"/>
    <n v="45593"/>
    <x v="20"/>
    <s v="Pagamento JOSE ERNESTO RESENDE"/>
    <s v="Pagamento"/>
    <s v="JOSE ERNESTO RESENDE"/>
    <s v="NF.009776"/>
    <n v="-1410"/>
    <n v="0"/>
  </r>
  <r>
    <s v="Jardins"/>
    <x v="19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1.08 - Produção de material Gráfico e Digital"/>
    <n v="9300"/>
    <n v="45593"/>
    <x v="20"/>
    <s v="Pagamento EDITORA E PRODUTORA QUAL - EIRELI"/>
    <s v="Pagamento"/>
    <s v="EDITORA E PRODUTORA QUAL - EIRELI"/>
    <s v="FAT.004992"/>
    <n v="-9300"/>
    <n v="0"/>
  </r>
  <r>
    <s v="Jardins"/>
    <x v="19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3.01.09 - Ar Condicionado"/>
    <n v="7500"/>
    <n v="45593"/>
    <x v="20"/>
    <s v="Pagamento WILLEM SCHEEPMAKER E ASSOCIADOS LTDA"/>
    <s v="Pagamento"/>
    <s v="WILLEM SCHEEPMAKER E ASSOCIADOS LTDA"/>
    <s v="NFSE.008085"/>
    <n v="-7500"/>
    <n v="0"/>
  </r>
  <r>
    <s v="Jardins"/>
    <x v="19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9.01.01 - (-) Retenção de IR - Terceiros"/>
    <n v="112.5"/>
    <n v="45593"/>
    <x v="20"/>
    <s v="Retenção impostos IR 1708 / WILLEM SCHEEPMAKER E ASSOCIADOS LTDA"/>
    <s v="Retenção impostos"/>
    <s v="IR 1708 / WILLEM SCHEEPMAKER E ASSOCIADOS LTDA"/>
    <s v="NFSE.008085"/>
    <n v="0"/>
    <n v="112.5"/>
  </r>
  <r>
    <s v="Jardins"/>
    <x v="19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9.01.04 - (-) Retenção de PIS/Cofins/CSLL - Terceiros"/>
    <n v="348.75"/>
    <n v="45593"/>
    <x v="20"/>
    <s v="Retenção impostos CSRF / WILLEM SCHEEPMAKER E ASSOCIADOS LTDA"/>
    <s v="Retenção impostos"/>
    <s v="CSRF / WILLEM SCHEEPMAKER E ASSOCIADOS LTDA"/>
    <s v="NFSE.008085"/>
    <n v="0"/>
    <n v="348.75"/>
  </r>
  <r>
    <s v="Jardins"/>
    <x v="19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10 - Decoracao Decorados"/>
    <n v="5285"/>
    <n v="45593"/>
    <x v="20"/>
    <s v="Pagamento ARTFER SERRALHERIA LTDA"/>
    <s v="Pagamento"/>
    <s v="ARTFER SERRALHERIA LTDA"/>
    <s v="NFSE.000009"/>
    <n v="-5285"/>
    <n v="0"/>
  </r>
  <r>
    <s v="Jardins"/>
    <x v="19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10 - Decoracao Decorados"/>
    <n v="8760"/>
    <n v="45593"/>
    <x v="20"/>
    <s v="Pagamento ARTFER SERRALHERIA LTDA"/>
    <s v="Pagamento"/>
    <s v="ARTFER SERRALHERIA LTDA"/>
    <s v="NFSE.000008"/>
    <n v="-8760"/>
    <n v="0"/>
  </r>
  <r>
    <s v="Jardins"/>
    <x v="19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10 - Decoracao Decorados"/>
    <n v="9750"/>
    <n v="45593"/>
    <x v="20"/>
    <s v="Pagamento DOLCE LUCE COMERCIO DE ILUMINACAO LTDA"/>
    <s v="Pagamento"/>
    <s v="DOLCE LUCE COMERCIO DE ILUMINACAO LTDA"/>
    <s v="NF.001549"/>
    <n v="-9750"/>
    <n v="0"/>
  </r>
  <r>
    <s v="Jardins"/>
    <x v="19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10 - Decoracao Decorados"/>
    <n v="35552"/>
    <n v="45593"/>
    <x v="20"/>
    <s v="Pagamento REAL SLIM REPRESENTACOES LTDA"/>
    <s v="Pagamento"/>
    <s v="REAL SLIM REPRESENTACOES LTDA"/>
    <s v="NF.000281"/>
    <n v="-35552"/>
    <n v="0"/>
  </r>
  <r>
    <s v="Jardins"/>
    <x v="19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10 - Decoracao Decorados"/>
    <n v="11150"/>
    <n v="45593"/>
    <x v="20"/>
    <s v="Pagamento MH8ARTE COMERCIO DE ARTE LTDA"/>
    <s v="Pagamento"/>
    <s v="MH8ARTE COMERCIO DE ARTE LTDA"/>
    <s v="NF.005746"/>
    <n v="-11150"/>
    <n v="0"/>
  </r>
  <r>
    <s v="Jardins"/>
    <x v="19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10 - Decoracao Decorados"/>
    <n v="14130"/>
    <n v="45593"/>
    <x v="20"/>
    <s v="Pagamento MH8ARTE COMERCIO DE ARTE LTDA"/>
    <s v="Pagamento"/>
    <s v="MH8ARTE COMERCIO DE ARTE LTDA"/>
    <s v="NF.005747"/>
    <n v="-14130"/>
    <n v="0"/>
  </r>
  <r>
    <s v="Jardins"/>
    <x v="19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1.19 - Mídia Off"/>
    <n v="15000"/>
    <n v="45593"/>
    <x v="20"/>
    <s v="Pagamento DORIA EDITORA LTDA."/>
    <s v="Pagamento"/>
    <s v="DORIA EDITORA LTDA."/>
    <s v="FAT.885"/>
    <n v="-15000"/>
    <n v="0"/>
  </r>
  <r>
    <s v="Jardins"/>
    <x v="19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04 - Operação / Manutenção"/>
    <n v="205.02"/>
    <n v="45593"/>
    <x v="20"/>
    <s v="Pagamento CLARO S/A."/>
    <s v="Pagamento"/>
    <s v="CLARO S/A."/>
    <s v="FAT.0924 jd"/>
    <n v="-205.02"/>
    <n v="0"/>
  </r>
  <r>
    <s v="Jardins"/>
    <x v="189"/>
    <s v="Bradesco"/>
    <x v="1"/>
    <s v="sim"/>
    <s v="2 - SPE's"/>
    <s v="01/10/2024 até 31/10/2024"/>
    <s v="16 - NETCORP JARDINS INCORPORACAO E EMPREENDIMENTO IMOBILIARIO SPE LTDA"/>
    <s v="6222-7 - NETCORP JARDINS"/>
    <n v="15645.62"/>
    <s v="16 - JOYA JARDINS"/>
    <s v="1.01.01.01 - Receita de Venda de Unidades Imobiliárias"/>
    <n v="37031.25"/>
    <n v="45590"/>
    <x v="24"/>
    <s v="Recebimento CARLOTTA HOLDING E PARTICIPACOES LTDA"/>
    <s v="Recebimento"/>
    <s v="CARLOTTA HOLDING E PARTICIPACOES LTDA"/>
    <s v="CT.CV1293795"/>
    <n v="0"/>
    <n v="37031.25"/>
  </r>
  <r>
    <s v="Jardins"/>
    <x v="19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04 - Operação / Manutenção"/>
    <n v="966.37"/>
    <n v="45593"/>
    <x v="20"/>
    <s v="Pagamento PALOSA INDUSTRIA E COMERCIO"/>
    <s v="Pagamento"/>
    <s v="PALOSA INDUSTRIA E COMERCIO"/>
    <s v="FAT.1065"/>
    <n v="-966.37"/>
    <n v="0"/>
  </r>
  <r>
    <s v="Jardins"/>
    <x v="190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64.400000000000006"/>
    <n v="45593"/>
    <x v="20"/>
    <s v="Pagto multa PALOSA INDUSTRIA E COMERCIO"/>
    <s v="Pagto multa"/>
    <s v="PALOSA INDUSTRIA E COMERCIO"/>
    <s v="FAT.1065"/>
    <n v="-64.400000000000006"/>
    <n v="0"/>
  </r>
  <r>
    <s v="Jardins"/>
    <x v="191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2.02.04 - Operação/Manutenção"/>
    <n v="1860.68"/>
    <n v="45594"/>
    <x v="20"/>
    <s v="Pagamento MM &amp; PRIMO COMERCIO E REPRESEN."/>
    <s v="Pagamento"/>
    <s v="MM &amp; PRIMO COMERCIO E REPRESEN."/>
    <s v="NF.483633"/>
    <n v="-1860.68"/>
    <n v="0"/>
  </r>
  <r>
    <s v="Jardins"/>
    <x v="191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18.600000000000001"/>
    <n v="45594"/>
    <x v="20"/>
    <s v="Pagto multa MM &amp; PRIMO COMERCIO E REPRESEN."/>
    <s v="Pagto multa"/>
    <s v="MM &amp; PRIMO COMERCIO E REPRESEN."/>
    <s v="NF.483633"/>
    <n v="-18.600000000000001"/>
    <n v="0"/>
  </r>
  <r>
    <s v="Jardins"/>
    <x v="191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2.02.04 - Operação/Manutenção"/>
    <n v="5238.8999999999996"/>
    <n v="45594"/>
    <x v="20"/>
    <s v="Pagamento MM &amp; PRIMO COMERCIO E REPRESEN."/>
    <s v="Pagamento"/>
    <s v="MM &amp; PRIMO COMERCIO E REPRESEN."/>
    <s v="NF.478554"/>
    <n v="-5238.8999999999996"/>
    <n v="0"/>
  </r>
  <r>
    <s v="Jardins"/>
    <x v="191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251.52"/>
    <n v="45594"/>
    <x v="20"/>
    <s v="Pagto multa MM &amp; PRIMO COMERCIO E REPRESEN."/>
    <s v="Pagto multa"/>
    <s v="MM &amp; PRIMO COMERCIO E REPRESEN."/>
    <s v="NF.478554"/>
    <n v="-251.52"/>
    <n v="0"/>
  </r>
  <r>
    <s v="Jardins"/>
    <x v="191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1.08 - Produção de material Gráfico e Digital"/>
    <n v="10500"/>
    <n v="45594"/>
    <x v="20"/>
    <s v="Pagamento ELYON SOLUCOES GRAFICAS LTDA ME."/>
    <s v="Pagamento"/>
    <s v="ELYON SOLUCOES GRAFICAS LTDA ME."/>
    <s v="NFSE.039056"/>
    <n v="-10500"/>
    <n v="0"/>
  </r>
  <r>
    <s v="Jardins"/>
    <x v="191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1.01.06 - Seguros e Garantias Diversas"/>
    <n v="1274.83"/>
    <n v="45594"/>
    <x v="20"/>
    <s v="Pagamento PORTO SEGURO COMPANHIA DE SEGUROS GERAIS"/>
    <s v="Pagamento"/>
    <s v="PORTO SEGURO COMPANHIA DE SEGUROS GERAIS"/>
    <s v="FAT.28364058"/>
    <n v="-1274.83"/>
    <n v="0"/>
  </r>
  <r>
    <s v="Jardins"/>
    <x v="191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12.73"/>
    <n v="45594"/>
    <x v="20"/>
    <s v="Pagto multa PORTO SEGURO COMPANHIA DE SEGUROS GERAIS"/>
    <s v="Pagto multa"/>
    <s v="PORTO SEGURO COMPANHIA DE SEGUROS GERAIS"/>
    <s v="FAT.28364058"/>
    <n v="-12.73"/>
    <n v="0"/>
  </r>
  <r>
    <s v="Jardins"/>
    <x v="191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02 - Construção Stand"/>
    <n v="51528"/>
    <n v="45594"/>
    <x v="20"/>
    <s v="Pagamento JUAREZ CASTRO OLIVEIRA-GESSO"/>
    <s v="Pagamento"/>
    <s v="JUAREZ CASTRO OLIVEIRA-GESSO"/>
    <s v="NFSE.000475"/>
    <n v="-51528"/>
    <n v="0"/>
  </r>
  <r>
    <s v="Jardins"/>
    <x v="191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10 - Decoracao Decorados"/>
    <n v="9792.16"/>
    <n v="45594"/>
    <x v="20"/>
    <s v="Pagamento AURA GLASS DECORACOES LTDA"/>
    <s v="Pagamento"/>
    <s v="AURA GLASS DECORACOES LTDA"/>
    <s v="NF.000071"/>
    <n v="-9792.16"/>
    <n v="0"/>
  </r>
  <r>
    <s v="Jardins"/>
    <x v="191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10 - Decoracao Decorados"/>
    <n v="7300"/>
    <n v="45594"/>
    <x v="20"/>
    <s v="Pagamento AURA GLASS DECORACOES LTDA"/>
    <s v="Pagamento"/>
    <s v="AURA GLASS DECORACOES LTDA"/>
    <s v="NF.000070"/>
    <n v="-7300"/>
    <n v="0"/>
  </r>
  <r>
    <s v="Jardins"/>
    <x v="191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10 - Decoracao Decorados"/>
    <n v="3069.7"/>
    <n v="45594"/>
    <x v="20"/>
    <s v="Pagamento JULIANA DE SOUZA BELLO SCHLICHTING 06090776947"/>
    <s v="Pagamento"/>
    <s v="JULIANA DE SOUZA BELLO SCHLICHTING 06090776947"/>
    <s v="NF.000392"/>
    <n v="-3069.7"/>
    <n v="0"/>
  </r>
  <r>
    <s v="Jardins"/>
    <x v="191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10 - Decoracao Decorados"/>
    <n v="5500"/>
    <n v="45594"/>
    <x v="20"/>
    <s v="Pagamento MP GALASSI DECORACAO DE AMBIENTES EIRELI"/>
    <s v="Pagamento"/>
    <s v="MP GALASSI DECORACAO DE AMBIENTES EIRELI"/>
    <s v="NF.003048"/>
    <n v="-5500"/>
    <n v="0"/>
  </r>
  <r>
    <s v="Jardins"/>
    <x v="191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10 - Decoracao Decorados"/>
    <n v="14700"/>
    <n v="45594"/>
    <x v="20"/>
    <s v="Pagamento MP GALASSI DECORACAO DE AMBIENTES EIRELI"/>
    <s v="Pagamento"/>
    <s v="MP GALASSI DECORACAO DE AMBIENTES EIRELI"/>
    <s v="NF.003049"/>
    <n v="-14700"/>
    <n v="0"/>
  </r>
  <r>
    <s v="Jardins"/>
    <x v="191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1.06 - Pontos de Captação"/>
    <n v="4000"/>
    <n v="45594"/>
    <x v="20"/>
    <s v="Pagamento HASHTAGTV MARKETING E PUBLICIDADE S.A"/>
    <s v="Pagamento"/>
    <s v="HASHTAGTV MARKETING E PUBLICIDADE S.A"/>
    <s v="NFSE.010364"/>
    <n v="-4000"/>
    <n v="0"/>
  </r>
  <r>
    <s v="Jardins"/>
    <x v="191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0.01.01 - Juros s/Emprpréstimos"/>
    <n v="626007.56000000006"/>
    <n v="45594"/>
    <x v="20"/>
    <s v="Pagamento COMPANHIA PROVINCIA DE SECURITIZACAO"/>
    <s v="Pagamento"/>
    <s v="COMPANHIA PROVINCIA DE SECURITIZACAO"/>
    <s v="JUR.092024."/>
    <n v="-626007.56000000006"/>
    <n v="0"/>
  </r>
  <r>
    <s v="Jardins"/>
    <x v="191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1.03.01.01 - Receita de Aplicações Financeiras"/>
    <n v="0.01"/>
    <n v="45594"/>
    <x v="22"/>
    <s v="Rendimento de aplicação RENTAB.INVEST FACILCRED*"/>
    <s v="Rendimento de aplicação"/>
    <s v="RENTAB.INVEST FACILCRED*"/>
    <s v="REAP.N11283"/>
    <n v="0"/>
    <n v="0.01"/>
  </r>
  <r>
    <s v="Jardins"/>
    <x v="191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1.03.01.01 - Receita de Aplicações Financeiras"/>
    <n v="0.02"/>
    <n v="45594"/>
    <x v="22"/>
    <s v="Rendimento de aplicação RENTAB.INVEST FACILCRED*"/>
    <s v="Rendimento de aplicação"/>
    <s v="RENTAB.INVEST FACILCRED*"/>
    <s v="REAP.N11297"/>
    <n v="0"/>
    <n v="0.02"/>
  </r>
  <r>
    <s v="Jardins"/>
    <x v="191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1.03.01.01 - Receita de Aplicações Financeiras"/>
    <n v="0.46"/>
    <n v="45594"/>
    <x v="22"/>
    <s v="Rendimento de aplicação RENTAB.INVEST FACILCRED*"/>
    <s v="Rendimento de aplicação"/>
    <s v="RENTAB.INVEST FACILCRED*"/>
    <s v="REAP.N112AB"/>
    <n v="0"/>
    <n v="0.46"/>
  </r>
  <r>
    <s v="Jardins"/>
    <x v="191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1.03.01.01 - Receita de Aplicações Financeiras"/>
    <n v="0.14000000000000001"/>
    <n v="45594"/>
    <x v="22"/>
    <s v="Rendimento de aplicação RENTAB.INVEST FACILCRED*"/>
    <s v="Rendimento de aplicação"/>
    <s v="RENTAB.INVEST FACILCRED*"/>
    <s v="REAP.N112BF"/>
    <n v="0"/>
    <n v="0.14000000000000001"/>
  </r>
  <r>
    <s v="Jardins"/>
    <x v="191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0.01.07 - Tarifas Bancarias"/>
    <n v="9"/>
    <n v="45594"/>
    <x v="22"/>
    <s v="Pagamento TARIFA BANCARIA TRANSF PGTO PIX"/>
    <s v="Pagamento"/>
    <s v="TARIFA BANCARIA TRANSF PGTO PIX"/>
    <s v="TAR.N1132B"/>
    <n v="-9"/>
    <n v="0"/>
  </r>
  <r>
    <s v="Jardins"/>
    <x v="191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0.01.07 - Tarifas Bancarias"/>
    <n v="9"/>
    <n v="45594"/>
    <x v="22"/>
    <s v="Pagamento TARIFA BANCARIA TRANSF PGTO PIX"/>
    <s v="Pagamento"/>
    <s v="TARIFA BANCARIA TRANSF PGTO PIX"/>
    <s v="TAR.N11341"/>
    <n v="-9"/>
    <n v="0"/>
  </r>
  <r>
    <s v="Jardins"/>
    <x v="192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6.01.04 - IRPJ"/>
    <n v="4224.6400000000003"/>
    <n v="45595"/>
    <x v="20"/>
    <s v="Pagamento Secretaria de Fazenda Federal"/>
    <s v="Pagamento"/>
    <s v="Secretaria de Fazenda Federal"/>
    <s v="DARF.TRIM CSLL 3º"/>
    <n v="-4224.6400000000003"/>
    <n v="0"/>
  </r>
  <r>
    <s v="Jardins"/>
    <x v="190"/>
    <s v="Bradesco"/>
    <x v="1"/>
    <s v="sim"/>
    <s v="2 - SPE's"/>
    <s v="01/10/2024 até 31/10/2024"/>
    <s v="16 - NETCORP JARDINS INCORPORACAO E EMPREENDIMENTO IMOBILIARIO SPE LTDA"/>
    <s v="6222-7 - NETCORP JARDINS"/>
    <n v="15645.62"/>
    <s v="16 - JOYA JARDINS"/>
    <s v="1.01.01.01 - Receita de Venda de Unidades Imobiliárias"/>
    <n v="2220000"/>
    <n v="45593"/>
    <x v="24"/>
    <s v="Recebimento ROBERTO RAMPIONI"/>
    <s v="Recebimento"/>
    <s v="ROBERTO RAMPIONI"/>
    <s v="CT.J-1802"/>
    <n v="0"/>
    <n v="2220000"/>
  </r>
  <r>
    <s v="Jardins"/>
    <x v="192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4.02.10 - Decoracao Decorados"/>
    <n v="4622.2"/>
    <n v="45595"/>
    <x v="20"/>
    <s v="Pagamento MIKAEL DUTRA DOS SANTOS 01595749608"/>
    <s v="Pagamento"/>
    <s v="MIKAEL DUTRA DOS SANTOS 01595749608"/>
    <s v="NF.000031"/>
    <n v="-4622.2"/>
    <n v="0"/>
  </r>
  <r>
    <s v="Jardins"/>
    <x v="192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1.01.01 - RET"/>
    <n v="4500"/>
    <n v="45595"/>
    <x v="20"/>
    <s v="Pagamento Secretaria de Fazenda Federal"/>
    <s v="Pagamento"/>
    <s v="Secretaria de Fazenda Federal"/>
    <s v="DARF.RET 092024"/>
    <n v="-4500"/>
    <n v="0"/>
  </r>
  <r>
    <s v="Jardins"/>
    <x v="192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05.01.07 - Multas, Juros e Correções por Atraso no Pagamento"/>
    <n v="133.65"/>
    <n v="45595"/>
    <x v="20"/>
    <s v="Pagto multa Secretaria de Fazenda Federal"/>
    <s v="Pagto multa"/>
    <s v="Secretaria de Fazenda Federal"/>
    <s v="DARF.RET 092024"/>
    <n v="-133.65"/>
    <n v="0"/>
  </r>
  <r>
    <s v="Jardins"/>
    <x v="192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3.02.16 - (-) Devolução Adiantamento aos fornecedores"/>
    <n v="15393.86"/>
    <n v="45595"/>
    <x v="21"/>
    <s v="Recebimento TRANSFERENCIA PIX REM: 3 TABELIAO DE PROTEST 30/10"/>
    <s v="Recebimento"/>
    <s v="TRANSFERENCIA PIX REM: 3 TABELIAO DE PROTEST 30/10"/>
    <s v="DEV.estorno"/>
    <n v="0"/>
    <n v="15393.86"/>
  </r>
  <r>
    <s v="Jardins"/>
    <x v="192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0.01.07 - Tarifas Bancarias"/>
    <n v="1.65"/>
    <n v="45595"/>
    <x v="22"/>
    <s v="Pagamento TARIFA BANCARIA TRANSF PGTO PIX"/>
    <s v="Pagamento"/>
    <s v="TARIFA BANCARIA TRANSF PGTO PIX"/>
    <s v="TAR.N114BF"/>
    <n v="-1.65"/>
    <n v="0"/>
  </r>
  <r>
    <s v="Jardins"/>
    <x v="192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0.01.07 - Tarifas Bancarias"/>
    <n v="9"/>
    <n v="45595"/>
    <x v="22"/>
    <s v="Pagamento TARIFA BANCARIA TRANSF PGTO PIX"/>
    <s v="Pagamento"/>
    <s v="TARIFA BANCARIA TRANSF PGTO PIX"/>
    <s v="TAR.N114D5"/>
    <n v="-9"/>
    <n v="0"/>
  </r>
  <r>
    <s v="Jardins"/>
    <x v="192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0.01.07 - Tarifas Bancarias"/>
    <n v="9"/>
    <n v="45595"/>
    <x v="22"/>
    <s v="Pagamento TARIFA BANCARIA TRANSF PGTO PIX"/>
    <s v="Pagamento"/>
    <s v="TARIFA BANCARIA TRANSF PGTO PIX"/>
    <s v="TAR.N114EB"/>
    <n v="-9"/>
    <n v="0"/>
  </r>
  <r>
    <s v="Jardins"/>
    <x v="192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0.01.07 - Tarifas Bancarias"/>
    <n v="9"/>
    <n v="45595"/>
    <x v="22"/>
    <s v="Pagamento TARIFA BANCARIA TRANSF PGTO PIX"/>
    <s v="Pagamento"/>
    <s v="TARIFA BANCARIA TRANSF PGTO PIX"/>
    <s v="TAR.N11501"/>
    <n v="-9"/>
    <n v="0"/>
  </r>
  <r>
    <s v="Jardins"/>
    <x v="192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0.01.07 - Tarifas Bancarias"/>
    <n v="9"/>
    <n v="45595"/>
    <x v="22"/>
    <s v="Pagamento TARIFA BANCARIA TRANSF PGTO PIX"/>
    <s v="Pagamento"/>
    <s v="TARIFA BANCARIA TRANSF PGTO PIX"/>
    <s v="TAR.N11517"/>
    <n v="-9"/>
    <n v="0"/>
  </r>
  <r>
    <s v="Jardins"/>
    <x v="192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0.01.07 - Tarifas Bancarias"/>
    <n v="9"/>
    <n v="45595"/>
    <x v="22"/>
    <s v="Pagamento TARIFA BANCARIA TRANSF PGTO PIX"/>
    <s v="Pagamento"/>
    <s v="TARIFA BANCARIA TRANSF PGTO PIX"/>
    <s v="TAR.N1152D"/>
    <n v="-9"/>
    <n v="0"/>
  </r>
  <r>
    <s v="Jardins"/>
    <x v="192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0.01.07 - Tarifas Bancarias"/>
    <n v="9"/>
    <n v="45595"/>
    <x v="22"/>
    <s v="Pagamento TARIFA BANCARIA TRANSF PGTO PIX"/>
    <s v="Pagamento"/>
    <s v="TARIFA BANCARIA TRANSF PGTO PIX"/>
    <s v="TAR.N11543"/>
    <n v="-9"/>
    <n v="0"/>
  </r>
  <r>
    <s v="Jardins"/>
    <x v="192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0.01.07 - Tarifas Bancarias"/>
    <n v="9"/>
    <n v="45595"/>
    <x v="22"/>
    <s v="Pagamento TARIFA BANCARIA TRANSF PGTO PIX"/>
    <s v="Pagamento"/>
    <s v="TARIFA BANCARIA TRANSF PGTO PIX"/>
    <s v="TAR.N11559"/>
    <n v="-9"/>
    <n v="0"/>
  </r>
  <r>
    <s v="Jardins"/>
    <x v="192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0.01.07 - Tarifas Bancarias"/>
    <n v="9"/>
    <n v="45595"/>
    <x v="22"/>
    <s v="Pagamento TARIFA BANCARIA TRANSF PGTO PIX"/>
    <s v="Pagamento"/>
    <s v="TARIFA BANCARIA TRANSF PGTO PIX"/>
    <s v="TAR.N11585"/>
    <n v="-9"/>
    <n v="0"/>
  </r>
  <r>
    <s v="Jardins"/>
    <x v="192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0.01.07 - Tarifas Bancarias"/>
    <n v="9"/>
    <n v="45595"/>
    <x v="22"/>
    <s v="Pagamento TARIFA BANCARIA TRANSF PGTO PIX"/>
    <s v="Pagamento"/>
    <s v="TARIFA BANCARIA TRANSF PGTO PIX"/>
    <s v="TAR.N11585"/>
    <n v="-9"/>
    <n v="0"/>
  </r>
  <r>
    <s v="Jardins"/>
    <x v="192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0.01.07 - Tarifas Bancarias"/>
    <n v="9"/>
    <n v="45595"/>
    <x v="22"/>
    <s v="Pagamento TARIFA BANCARIA TRANSF PGTO PIX"/>
    <s v="Pagamento"/>
    <s v="TARIFA BANCARIA TRANSF PGTO PIX"/>
    <s v="TAR.N1159B"/>
    <n v="-9"/>
    <n v="0"/>
  </r>
  <r>
    <s v="Jardins"/>
    <x v="192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0.01.07 - Tarifas Bancarias"/>
    <n v="9"/>
    <n v="45595"/>
    <x v="22"/>
    <s v="Pagamento TARIFA BANCARIA TRANSF PGTO PIX"/>
    <s v="Pagamento"/>
    <s v="TARIFA BANCARIA TRANSF PGTO PIX"/>
    <s v="TAR.N115B1"/>
    <n v="-9"/>
    <n v="0"/>
  </r>
  <r>
    <s v="Jardins"/>
    <x v="192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0.01.07 - Tarifas Bancarias"/>
    <n v="9"/>
    <n v="45595"/>
    <x v="22"/>
    <s v="Pagamento TARIFA BANCARIA TRANSF PGTO PIX"/>
    <s v="Pagamento"/>
    <s v="TARIFA BANCARIA TRANSF PGTO PIX"/>
    <s v="TAR.N115C7"/>
    <n v="-9"/>
    <n v="0"/>
  </r>
  <r>
    <s v="Jardins"/>
    <x v="192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0.01.07 - Tarifas Bancarias"/>
    <n v="9"/>
    <n v="45595"/>
    <x v="22"/>
    <s v="Pagamento TARIFA BANCARIA TRANSF PGTO PIX"/>
    <s v="Pagamento"/>
    <s v="TARIFA BANCARIA TRANSF PGTO PIX"/>
    <s v="TAR.N115DD"/>
    <n v="-9"/>
    <n v="0"/>
  </r>
  <r>
    <s v="Jardins"/>
    <x v="192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0.01.07 - Tarifas Bancarias"/>
    <n v="9"/>
    <n v="45595"/>
    <x v="22"/>
    <s v="Pagamento TARIFA BANCARIA TRANSF PGTO PIX"/>
    <s v="Pagamento"/>
    <s v="TARIFA BANCARIA TRANSF PGTO PIX"/>
    <s v="TAR.N115F3"/>
    <n v="-9"/>
    <n v="0"/>
  </r>
  <r>
    <s v="Jardins"/>
    <x v="192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0.01.07 - Tarifas Bancarias"/>
    <n v="9"/>
    <n v="45595"/>
    <x v="22"/>
    <s v="Pagamento TARIFA BANCARIA TRANSF PGTO PIX"/>
    <s v="Pagamento"/>
    <s v="TARIFA BANCARIA TRANSF PGTO PIX"/>
    <s v="TAR.N11609"/>
    <n v="-9"/>
    <n v="0"/>
  </r>
  <r>
    <s v="Jardins"/>
    <x v="192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0.01.07 - Tarifas Bancarias"/>
    <n v="9"/>
    <n v="45595"/>
    <x v="22"/>
    <s v="Pagamento TARIFA BANCARIA TRANSF PGTO PIX"/>
    <s v="Pagamento"/>
    <s v="TARIFA BANCARIA TRANSF PGTO PIX"/>
    <s v="TAR.N1161F"/>
    <n v="-9"/>
    <n v="0"/>
  </r>
  <r>
    <s v="Jardins"/>
    <x v="192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0.01.07 - Tarifas Bancarias"/>
    <n v="9"/>
    <n v="45595"/>
    <x v="22"/>
    <s v="Pagamento TARIFA BANCARIA TRANSF PGTO PIX"/>
    <s v="Pagamento"/>
    <s v="TARIFA BANCARIA TRANSF PGTO PIX"/>
    <s v="TAR.N11635"/>
    <n v="-9"/>
    <n v="0"/>
  </r>
  <r>
    <s v="Jardins"/>
    <x v="192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0.01.07 - Tarifas Bancarias"/>
    <n v="9"/>
    <n v="45595"/>
    <x v="22"/>
    <s v="Pagamento TARIFA BANCARIA TRANSF PGTO PIX"/>
    <s v="Pagamento"/>
    <s v="TARIFA BANCARIA TRANSF PGTO PIX"/>
    <s v="TAR.N1164B"/>
    <n v="-9"/>
    <n v="0"/>
  </r>
  <r>
    <s v="Jardins"/>
    <x v="192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0.01.07 - Tarifas Bancarias"/>
    <n v="9"/>
    <n v="45595"/>
    <x v="22"/>
    <s v="Pagamento TARIFA BANCARIA TRANSF PGTO PIX"/>
    <s v="Pagamento"/>
    <s v="TARIFA BANCARIA TRANSF PGTO PIX"/>
    <s v="TAR.N11661"/>
    <n v="-9"/>
    <n v="0"/>
  </r>
  <r>
    <s v="Jardins"/>
    <x v="192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20.01.07 - Tarifas Bancarias"/>
    <n v="12.18"/>
    <n v="45595"/>
    <x v="22"/>
    <s v="Pag. tarifa conta TAR SERV TED STR PAGFOR"/>
    <s v="Pag. tarifa conta"/>
    <s v="TAR SERV TED STR PAGFOR"/>
    <s v="TAR.N116A3"/>
    <n v="-12.18"/>
    <n v="0"/>
  </r>
  <r>
    <s v="Jardins"/>
    <x v="192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2.16.01.03 - Despesas Diversas"/>
    <n v="300000"/>
    <n v="45595"/>
    <x v="20"/>
    <s v="Pagamento KOA ATIVIDADES ADMINISTRATIVAS EIRELI"/>
    <s v="Pagamento"/>
    <s v="KOA ATIVIDADES ADMINISTRATIVAS EIRELI"/>
    <s v="REC.3010"/>
    <n v="-300000"/>
    <n v="0"/>
  </r>
  <r>
    <s v="Jardins"/>
    <x v="192"/>
    <s v="Bradesco"/>
    <x v="1"/>
    <s v="sim"/>
    <s v="2 - SPE's"/>
    <s v="01/10/2024 até 31/10/2024"/>
    <s v="16 - NETCORP JARDINS INCORPORACAO E EMPREENDIMENTO IMOBILIARIO SPE LTDA"/>
    <s v="6222-7 - NETCORP JARDINS"/>
    <n v="15645.62"/>
    <s v="16 - JOYA JARDINS"/>
    <s v="1.01.01.01 - Receita de Venda de Unidades Imobiliárias"/>
    <n v="30210"/>
    <n v="45595"/>
    <x v="24"/>
    <s v="Recebimento RICARDO ALEXANDRE CAMARGO"/>
    <s v="Recebimento"/>
    <s v="RICARDO ALEXANDRE CAMARGO"/>
    <s v="CT.J-2102"/>
    <n v="0"/>
    <n v="30210"/>
  </r>
  <r>
    <s v="Jardins"/>
    <x v="193"/>
    <s v="Bradesco"/>
    <x v="1"/>
    <s v="sim"/>
    <s v="2 - SPE's"/>
    <s v="01/10/2024 até 31/10/2024"/>
    <s v="16 - NETCORP JARDINS INCORPORACAO E EMPREENDIMENTO IMOBILIARIO SPE LTDA"/>
    <s v="6222-7 - NETCORP JARDINS"/>
    <n v="15645.62"/>
    <s v="1602 - JARDINS INCORPORACAO"/>
    <s v="1.01.01.05 - (-) Distratos de Receita de Venda Imobiliária"/>
    <n v="535000"/>
    <n v="45596"/>
    <x v="20"/>
    <s v="Pagamento CARLOTTA HOLDING E PARTICIPACOES LTDA"/>
    <s v="Pagamento"/>
    <s v="CARLOTTA HOLDING E PARTICIPACOES LTDA"/>
    <s v="REC.J1302"/>
    <n v="-535000"/>
    <n v="0"/>
  </r>
  <r>
    <s v="Jardins"/>
    <x v="178"/>
    <s v="Itaú Centralizadora"/>
    <x v="2"/>
    <s v="não"/>
    <s v="2 - SPE's"/>
    <s v="-"/>
    <s v="Extrato Bancário"/>
    <s v="18593-7 - Centralizadora"/>
    <m/>
    <s v="-"/>
    <s v="-"/>
    <m/>
    <n v="45567"/>
    <x v="25"/>
    <s v="TAR MANUT CONTA    09/24"/>
    <m/>
    <s v="TAR MANUT CONTA    09/24"/>
    <m/>
    <n v="-73"/>
    <m/>
  </r>
  <r>
    <s v="Jardins"/>
    <x v="178"/>
    <s v="Itaú Centralizadora"/>
    <x v="2"/>
    <s v="não"/>
    <s v="2 - SPE's"/>
    <s v="-"/>
    <s v="Extrato Bancário"/>
    <s v="18593-7 - Centralizadora"/>
    <m/>
    <s v="-"/>
    <s v="-"/>
    <m/>
    <n v="45567"/>
    <x v="25"/>
    <s v="REND PAGO APLIC AUT MAIS"/>
    <m/>
    <s v="REND PAGO APLIC AUT MAIS"/>
    <m/>
    <m/>
    <n v="0.01"/>
  </r>
  <r>
    <s v="Jardins"/>
    <x v="185"/>
    <s v="Itaú Centralizadora"/>
    <x v="2"/>
    <s v="não"/>
    <s v="2 - SPE's"/>
    <s v="-"/>
    <s v="Extrato Bancário"/>
    <s v="18593-7 - Centralizadora"/>
    <m/>
    <s v="-"/>
    <s v="-"/>
    <m/>
    <n v="45581"/>
    <x v="25"/>
    <s v="PIX TRANSF  NETCORP16/10"/>
    <m/>
    <s v="PIX TRANSF  NETCORP16/10"/>
    <m/>
    <m/>
    <n v="367363.39"/>
  </r>
  <r>
    <s v="Jardins"/>
    <x v="185"/>
    <s v="Itaú Centralizadora"/>
    <x v="2"/>
    <s v="não"/>
    <s v="2 - SPE's"/>
    <s v="-"/>
    <s v="Extrato Bancário"/>
    <s v="18593-7 - Centralizadora"/>
    <m/>
    <s v="-"/>
    <s v="-"/>
    <m/>
    <n v="45581"/>
    <x v="25"/>
    <s v="DI  APLICACAO CDB"/>
    <m/>
    <s v="DI  APLICACAO CDB"/>
    <m/>
    <n v="-367363"/>
    <m/>
  </r>
  <r>
    <s v="Jardins"/>
    <x v="187"/>
    <s v="Itaú Centralizadora"/>
    <x v="2"/>
    <s v="não"/>
    <s v="2 - SPE's"/>
    <s v="-"/>
    <s v="Extrato Bancário"/>
    <s v="18593-7 - Centralizadora"/>
    <m/>
    <s v="-"/>
    <s v="-"/>
    <m/>
    <n v="45586"/>
    <x v="25"/>
    <s v="REND PAGO APLIC AUT MAIS"/>
    <m/>
    <s v="REND PAGO APLIC AUT MAIS"/>
    <m/>
    <m/>
    <n v="0.12"/>
  </r>
  <r>
    <s v="Jardins"/>
    <x v="187"/>
    <s v="Itaú Centralizadora"/>
    <x v="2"/>
    <s v="não"/>
    <s v="2 - SPE's"/>
    <s v="-"/>
    <s v="Extrato Bancário"/>
    <s v="18593-7 - Centralizadora"/>
    <m/>
    <s v="-"/>
    <s v="-"/>
    <m/>
    <n v="45586"/>
    <x v="25"/>
    <s v="SISPAG FORNECEDORES TED"/>
    <m/>
    <s v="SISPAG FORNECEDORES TED"/>
    <m/>
    <n v="-500"/>
    <m/>
  </r>
  <r>
    <s v="Jardins"/>
    <x v="187"/>
    <s v="Itaú Centralizadora"/>
    <x v="2"/>
    <s v="não"/>
    <s v="2 - SPE's"/>
    <s v="-"/>
    <s v="Extrato Bancário"/>
    <s v="18593-7 - Centralizadora"/>
    <m/>
    <s v="-"/>
    <s v="-"/>
    <m/>
    <n v="45586"/>
    <x v="25"/>
    <s v="TAR TED SISPAG"/>
    <m/>
    <s v="TAR TED SISPAG"/>
    <m/>
    <n v="-2"/>
    <m/>
  </r>
  <r>
    <s v="Jardins"/>
    <x v="194"/>
    <s v="Itaú Centralizadora"/>
    <x v="2"/>
    <s v="não"/>
    <s v="2 - SPE's"/>
    <s v="-"/>
    <s v="Extrato Bancário"/>
    <s v="18593-7 - Centralizadora"/>
    <m/>
    <s v="-"/>
    <s v="-"/>
    <m/>
    <n v="45587"/>
    <x v="25"/>
    <s v="SISPAG TRANSF TITULARID"/>
    <m/>
    <s v="SISPAG TRANSF TITULARID"/>
    <m/>
    <n v="-6213.87"/>
    <m/>
  </r>
  <r>
    <s v="Jardins"/>
    <x v="194"/>
    <s v="Itaú Centralizadora"/>
    <x v="2"/>
    <s v="não"/>
    <s v="2 - SPE's"/>
    <s v="-"/>
    <s v="Extrato Bancário"/>
    <s v="18593-7 - Centralizadora"/>
    <m/>
    <s v="-"/>
    <s v="-"/>
    <m/>
    <n v="45587"/>
    <x v="25"/>
    <s v="REND PAGO APLIC AUT MAIS"/>
    <m/>
    <s v="REND PAGO APLIC AUT MAIS"/>
    <m/>
    <m/>
    <n v="1.53"/>
  </r>
  <r>
    <s v="Jardins"/>
    <x v="194"/>
    <s v="Itaú Centralizadora"/>
    <x v="2"/>
    <s v="não"/>
    <s v="2 - SPE's"/>
    <s v="-"/>
    <s v="Extrato Bancário"/>
    <s v="18593-7 - Centralizadora"/>
    <m/>
    <s v="-"/>
    <s v="-"/>
    <m/>
    <n v="45587"/>
    <x v="25"/>
    <s v="TAR C/C SISPAG"/>
    <m/>
    <s v="TAR C/C SISPAG"/>
    <m/>
    <n v="-0.9"/>
    <m/>
  </r>
  <r>
    <s v="Jardins"/>
    <x v="189"/>
    <s v="Itaú Centralizadora"/>
    <x v="2"/>
    <s v="não"/>
    <s v="2 - SPE's"/>
    <s v="-"/>
    <s v="Extrato Bancário"/>
    <s v="18593-7 - Centralizadora"/>
    <m/>
    <s v="-"/>
    <s v="-"/>
    <m/>
    <n v="45590"/>
    <x v="25"/>
    <s v="TAR SISPAG TIT OUTRO BCO"/>
    <m/>
    <s v="TAR SISPAG TIT OUTRO BCO"/>
    <m/>
    <n v="-1.4"/>
    <m/>
  </r>
  <r>
    <s v="Jardins"/>
    <x v="189"/>
    <s v="Itaú Centralizadora"/>
    <x v="2"/>
    <s v="não"/>
    <s v="2 - SPE's"/>
    <s v="-"/>
    <s v="Extrato Bancário"/>
    <s v="18593-7 - Centralizadora"/>
    <m/>
    <s v="-"/>
    <s v="-"/>
    <m/>
    <n v="45590"/>
    <x v="25"/>
    <s v="REND PAGO APLIC AUT MAIS"/>
    <m/>
    <s v="REND PAGO APLIC AUT MAIS"/>
    <m/>
    <m/>
    <n v="0.44"/>
  </r>
  <r>
    <s v="Jardins"/>
    <x v="189"/>
    <s v="Itaú Centralizadora"/>
    <x v="2"/>
    <s v="não"/>
    <s v="2 - SPE's"/>
    <s v="-"/>
    <s v="Extrato Bancário"/>
    <s v="18593-7 - Centralizadora"/>
    <m/>
    <s v="-"/>
    <s v="-"/>
    <m/>
    <n v="45590"/>
    <x v="25"/>
    <s v="SISPAG FORNECEDORES PAG TIT BANCO 001"/>
    <m/>
    <s v="SISPAG FORNECEDORES PAG TIT BANCO 001"/>
    <m/>
    <n v="-1689.3"/>
    <m/>
  </r>
  <r>
    <s v="Jardins"/>
    <x v="190"/>
    <s v="Itaú Centralizadora"/>
    <x v="2"/>
    <s v="não"/>
    <s v="2 - SPE's"/>
    <s v="-"/>
    <s v="Extrato Bancário"/>
    <s v="18593-7 - Centralizadora"/>
    <m/>
    <s v="-"/>
    <s v="-"/>
    <m/>
    <n v="45593"/>
    <x v="25"/>
    <s v="RESGATE CDB"/>
    <m/>
    <s v="RESGATE CDB"/>
    <m/>
    <m/>
    <n v="150733.96"/>
  </r>
  <r>
    <s v="Jardins"/>
    <x v="191"/>
    <s v="Itaú Centralizadora"/>
    <x v="2"/>
    <s v="não"/>
    <s v="2 - SPE's"/>
    <s v="-"/>
    <s v="Extrato Bancário"/>
    <s v="18593-7 - Centralizadora"/>
    <m/>
    <s v="-"/>
    <s v="-"/>
    <m/>
    <n v="45594"/>
    <x v="25"/>
    <s v="PIX TRANSF NETCORP29/10"/>
    <m/>
    <s v="PIX TRANSF NETCORP29/10"/>
    <m/>
    <m/>
    <n v="626007.56000000006"/>
  </r>
  <r>
    <s v="Jardins"/>
    <x v="191"/>
    <s v="Itaú Centralizadora"/>
    <x v="2"/>
    <s v="não"/>
    <s v="2 - SPE's"/>
    <s v="-"/>
    <s v="Extrato Bancário"/>
    <s v="18593-7 - Centralizadora"/>
    <m/>
    <s v="-"/>
    <s v="-"/>
    <m/>
    <n v="45594"/>
    <x v="25"/>
    <s v="RESGATE CDB"/>
    <m/>
    <s v="RESGATE CDB"/>
    <m/>
    <m/>
    <n v="8476.44"/>
  </r>
  <r>
    <s v="Jardins"/>
    <x v="191"/>
    <s v="Itaú Centralizadora"/>
    <x v="2"/>
    <s v="não"/>
    <s v="2 - SPE's"/>
    <s v="-"/>
    <s v="Extrato Bancário"/>
    <s v="18593-7 - Centralizadora"/>
    <m/>
    <s v="-"/>
    <s v="-"/>
    <m/>
    <n v="45594"/>
    <x v="25"/>
    <s v="FT  CERTIF RECEB IMOB"/>
    <m/>
    <s v="FT  CERTIF RECEB IMOB"/>
    <m/>
    <n v="-626007.56000000006"/>
    <m/>
  </r>
  <r>
    <s v="Jardins"/>
    <x v="191"/>
    <s v="Itaú Centralizadora"/>
    <x v="2"/>
    <s v="não"/>
    <s v="2 - SPE's"/>
    <s v="-"/>
    <s v="Extrato Bancário"/>
    <s v="18593-7 - Centralizadora"/>
    <m/>
    <s v="-"/>
    <s v="-"/>
    <m/>
    <n v="45594"/>
    <x v="25"/>
    <s v="REND PAGO APLIC AUT MAIS"/>
    <m/>
    <s v="REND PAGO APLIC AUT MAIS"/>
    <m/>
    <m/>
    <n v="11.12"/>
  </r>
  <r>
    <s v="Jardins"/>
    <x v="191"/>
    <s v="Itaú Centralizadora"/>
    <x v="2"/>
    <s v="não"/>
    <s v="2 - SPE's"/>
    <s v="-"/>
    <s v="Extrato Bancário"/>
    <s v="18593-7 - Centralizadora"/>
    <m/>
    <s v="-"/>
    <s v="-"/>
    <m/>
    <n v="45594"/>
    <x v="25"/>
    <s v="APLICACAO CDB DI"/>
    <m/>
    <s v="APLICACAO CDB DI"/>
    <m/>
    <n v="-150734"/>
    <m/>
  </r>
  <r>
    <s v="Jardins"/>
    <x v="192"/>
    <s v="Itaú Centralizadora"/>
    <x v="2"/>
    <s v="não"/>
    <s v="2 - SPE's"/>
    <s v="-"/>
    <s v="Extrato Bancário"/>
    <s v="18593-7 - Centralizadora"/>
    <m/>
    <s v="-"/>
    <s v="-"/>
    <m/>
    <n v="45595"/>
    <x v="25"/>
    <s v="TAR C/C SISPAG"/>
    <m/>
    <s v="TAR C/C SISPAG"/>
    <m/>
    <n v="-0.9"/>
    <m/>
  </r>
  <r>
    <s v="Jardins"/>
    <x v="192"/>
    <s v="Itaú Centralizadora"/>
    <x v="2"/>
    <s v="não"/>
    <s v="2 - SPE's"/>
    <s v="-"/>
    <s v="Extrato Bancário"/>
    <s v="18593-7 - Centralizadora"/>
    <m/>
    <s v="-"/>
    <s v="-"/>
    <m/>
    <n v="45595"/>
    <x v="25"/>
    <s v="FT  CERTIF RECEB IMOB"/>
    <m/>
    <s v="FT  CERTIF RECEB IMOB"/>
    <m/>
    <m/>
    <n v="1.42"/>
  </r>
  <r>
    <s v="Jardins"/>
    <x v="192"/>
    <s v="Itaú Centralizadora"/>
    <x v="2"/>
    <s v="não"/>
    <s v="2 - SPE's"/>
    <s v="-"/>
    <s v="Extrato Bancário"/>
    <s v="18593-7 - Centralizadora"/>
    <m/>
    <s v="-"/>
    <s v="-"/>
    <m/>
    <n v="45595"/>
    <x v="25"/>
    <s v="SISPAG TRANSF TITULARID"/>
    <m/>
    <s v="SISPAG TRANSF TITULARID"/>
    <m/>
    <n v="-3498.54"/>
    <m/>
  </r>
  <r>
    <s v="Jardins"/>
    <x v="192"/>
    <s v="Bradesco"/>
    <x v="1"/>
    <s v="sim"/>
    <s v="2 - SPE's"/>
    <s v="01/10/2024 até 31/10/2024"/>
    <s v="16 - NETCORP JARDINS INCORPORACAO E EMPREENDIMENTO IMOBILIARIO SPE LTDA"/>
    <s v="6222-7 - NETCORP JARDINS"/>
    <n v="15645.62"/>
    <s v="16 - JOYA JARDINS"/>
    <s v="1.01.01.01 - Receita de Venda de Unidades Imobiliárias"/>
    <n v="285150"/>
    <n v="45595"/>
    <x v="24"/>
    <s v="Recebimento ANDRÉ MARINO GREGORI"/>
    <s v="Recebimento"/>
    <s v="ANDRÉ MARINO GREGORI"/>
    <s v="CT.J-2001"/>
    <n v="0"/>
    <n v="285150"/>
  </r>
  <r>
    <s v="Jardins"/>
    <x v="193"/>
    <s v="Itaú Centralizadora"/>
    <x v="2"/>
    <s v="não"/>
    <s v="2 - SPE's"/>
    <s v="-"/>
    <s v="Extrato Bancário"/>
    <s v="18593-7 - Centralizadora"/>
    <m/>
    <s v="-"/>
    <s v="-"/>
    <m/>
    <n v="45596"/>
    <x v="25"/>
    <s v="PIX TRANSF FERNAND31/10"/>
    <m/>
    <s v="PIX TRANSF FERNAND31/10"/>
    <m/>
    <m/>
    <n v="10522.74"/>
  </r>
  <r>
    <s v="Jardins"/>
    <x v="177"/>
    <s v="Itaú"/>
    <x v="3"/>
    <s v="não"/>
    <s v="2 - SPE's"/>
    <s v="-"/>
    <s v="Extrato Bancário"/>
    <s v="51562-2 - CONSOLACAO ITAU"/>
    <m/>
    <s v="-"/>
    <s v="-"/>
    <m/>
    <n v="45566"/>
    <x v="25"/>
    <s v="ajuste"/>
    <m/>
    <s v="ajuste"/>
    <m/>
    <n v="0"/>
    <m/>
  </r>
</pivotCacheRecords>
</file>

<file path=xl/pivotCache/pivotCacheRecords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21">
  <r>
    <s v="REALITA BELEM"/>
    <d v="2021-05-14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4.03.11 - Despesas Administrativas 1 365,75"/>
    <d v="1900-12-30T18:00:00"/>
    <d v="2021-05-14T00:00:00"/>
    <s v="CP"/>
    <s v="Pagamento CERTISIGN CERTIFICADORA DIGITAL"/>
    <s v="Pagamento CERTISIGN CERTIFICADORA DIGITAL"/>
    <n v="-365.75"/>
    <n v="0"/>
    <n v="-365.75"/>
    <s v="CERTISIGN CERTIFICADORA DIGITAL"/>
    <n v="-365.75"/>
    <n v="365.75"/>
    <n v="0"/>
    <d v="2021-05-01T00:00:00"/>
    <m/>
    <x v="0"/>
    <s v="Despesas Administrativas"/>
    <s v="sim"/>
  </r>
  <r>
    <s v="REALITA BELEM"/>
    <d v="2021-05-14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4.03.11 - Despesas Administrativas 1 173,25"/>
    <d v="1900-06-21T06:00:00"/>
    <d v="2021-05-14T00:00:00"/>
    <s v="CP"/>
    <s v="Pagamento CERTISIGN CERTIFICADORA DIGITAL"/>
    <s v="Pagamento CERTISIGN CERTIFICADORA DIGITAL"/>
    <n v="-173.25"/>
    <n v="0"/>
    <n v="-539"/>
    <s v="CERTISIGN CERTIFICADORA DIGITAL"/>
    <n v="-173.25"/>
    <n v="173.25"/>
    <n v="0"/>
    <d v="2021-05-01T00:00:00"/>
    <m/>
    <x v="0"/>
    <s v="Despesas Administrativas"/>
    <s v="sim"/>
  </r>
  <r>
    <s v="REALITA BELEM"/>
    <d v="2021-05-14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5.01.01 - Entradas de Aportes de Sócios / Investidores 1 1000"/>
    <d v="1902-09-26T00:00:00"/>
    <d v="2021-05-14T00:00:00"/>
    <s v="CR"/>
    <s v="Recebimento NC HOLDING EMPREENDIMENTOS E PARTICIPACOES LTDA"/>
    <s v="Recebimento NC HOLDING EMPREENDIMENTOS E PARTICIPACOES LTDA"/>
    <n v="0"/>
    <n v="1000"/>
    <n v="461"/>
    <s v=""/>
    <n v="1000"/>
    <n v="1000"/>
    <n v="0"/>
    <d v="2021-05-01T00:00:00"/>
    <m/>
    <x v="1"/>
    <s v="Aporte Netcorp"/>
    <s v="sim"/>
  </r>
  <r>
    <s v="REALITA BELEM"/>
    <d v="2021-05-17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5.01.01 - Entradas de Aportes de Sócios / Investidores 1 67000"/>
    <d v="2083-06-08T00:00:00"/>
    <d v="2021-05-17T00:00:00"/>
    <s v="CR"/>
    <s v="Recebimento NC HOLDING EMPREENDIMENTOS E PARTICIPACOES LTDA"/>
    <s v="Recebimento NC HOLDING EMPREENDIMENTOS E PARTICIPACOES LTDA"/>
    <n v="0"/>
    <n v="67000"/>
    <n v="67461"/>
    <s v=""/>
    <n v="67000"/>
    <n v="67000"/>
    <n v="0"/>
    <d v="2021-05-01T00:00:00"/>
    <m/>
    <x v="1"/>
    <s v="Aporte Netcorp"/>
    <s v="sim"/>
  </r>
  <r>
    <s v="REALITA BELEM"/>
    <d v="2021-05-19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2.03.01 - Assessoria e Consultoria em Projetos Técnicos (Eng 1 27163,8"/>
    <d v="1974-05-14T19:12:00"/>
    <d v="2021-05-19T00:00:00"/>
    <s v="CP"/>
    <s v="Pagamento FAR SISTEMA DE DECORACAO PLANEJADA LTDA."/>
    <s v="Pagamento FAR SISTEMA DE DECORACAO PLANEJADA LTDA."/>
    <n v="-27163.8"/>
    <n v="0"/>
    <n v="40297.199999999997"/>
    <s v="FAR SISTEMA DE DECORACAO PLANEJADA LTDA."/>
    <n v="-27163.8"/>
    <n v="27163.8"/>
    <n v="0"/>
    <d v="2021-05-01T00:00:00"/>
    <m/>
    <x v="2"/>
    <s v="Incorporação"/>
    <s v="sim"/>
  </r>
  <r>
    <s v="REALITA BELEM"/>
    <d v="2021-05-19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2.03.01 - Assessoria e Consultoria em Projetos Técnicos (Eng 1 31650,47"/>
    <d v="1986-08-26T11:16:48"/>
    <d v="2021-05-19T00:00:00"/>
    <s v="CP"/>
    <s v="Pagamento FAR SISTEMA DE DECORACAO PLANEJADA LTDA."/>
    <s v="Pagamento FAR SISTEMA DE DECORACAO PLANEJADA LTDA."/>
    <n v="-31650.47"/>
    <n v="0"/>
    <n v="8646.73"/>
    <s v="FAR SISTEMA DE DECORACAO PLANEJADA LTDA."/>
    <n v="-31650.47"/>
    <n v="31650.47"/>
    <n v="0"/>
    <d v="2021-05-01T00:00:00"/>
    <m/>
    <x v="2"/>
    <s v="Incorporação"/>
    <s v="sim"/>
  </r>
  <r>
    <s v="REALITA BELEM"/>
    <d v="2021-05-19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2.03.01 - Assessoria e Consultoria em Projetos Técnicos (Eng 1 7500"/>
    <d v="1920-07-13T00:00:00"/>
    <d v="2021-05-19T00:00:00"/>
    <s v="CP"/>
    <s v="Pagamento FAR SISTEMA DE DECORACAO PLANEJADA LTDA."/>
    <s v="Pagamento FAR SISTEMA DE DECORACAO PLANEJADA LTDA."/>
    <n v="-7500"/>
    <n v="0"/>
    <n v="1146.73"/>
    <s v="FAR SISTEMA DE DECORACAO PLANEJADA LTDA."/>
    <n v="-7500"/>
    <n v="7500"/>
    <n v="0"/>
    <d v="2021-05-01T00:00:00"/>
    <m/>
    <x v="2"/>
    <s v="Incorporação"/>
    <s v="sim"/>
  </r>
  <r>
    <s v="REALITA BELEM"/>
    <d v="2021-05-19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3.01.01 - Receita de Aplicações Financeiras 1 0,02"/>
    <d v="1899-12-30T00:28:48"/>
    <d v="2021-05-19T00:00:00"/>
    <s v="BC"/>
    <s v="Rendimento de aplicação"/>
    <s v="Rendimento de aplicação"/>
    <n v="0"/>
    <n v="0.02"/>
    <n v="1146.75"/>
    <s v=""/>
    <n v="0.02"/>
    <n v="0.02"/>
    <n v="0"/>
    <d v="2021-05-01T00:00:00"/>
    <m/>
    <x v="3"/>
    <s v="Outras Receitas"/>
    <s v="sim"/>
  </r>
  <r>
    <s v="REALITA BELEM"/>
    <d v="2021-05-27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3.01.01 - Receita de Aplicações Financeiras 1 0,01"/>
    <d v="1899-12-30T00:14:24"/>
    <d v="2021-05-27T00:00:00"/>
    <s v="BC"/>
    <s v="Rendimento de aplicação"/>
    <s v="Rendimento de aplicação"/>
    <n v="0"/>
    <n v="0.01"/>
    <n v="1146.76"/>
    <s v=""/>
    <n v="0.01"/>
    <n v="0.01"/>
    <n v="0"/>
    <d v="2021-05-01T00:00:00"/>
    <m/>
    <x v="3"/>
    <s v="Outras Receitas"/>
    <s v="sim"/>
  </r>
  <r>
    <s v="REALITA BELEM"/>
    <d v="2021-05-27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5.01.01 - Entradas de Aportes de Sócios / Investidores 1 450"/>
    <d v="1901-03-25T00:00:00"/>
    <d v="2021-05-27T00:00:00"/>
    <s v="CR"/>
    <s v="Recebimento NC HOLDING EMPREENDIMENTOS E PARTICIPACOES LTDA"/>
    <s v="Recebimento NC HOLDING EMPREENDIMENTOS E PARTICIPACOES LTDA"/>
    <n v="0"/>
    <n v="450"/>
    <n v="1596.76"/>
    <s v=""/>
    <n v="450"/>
    <n v="450"/>
    <n v="0"/>
    <d v="2021-05-01T00:00:00"/>
    <m/>
    <x v="1"/>
    <s v="Aporte Netcorp"/>
    <s v="sim"/>
  </r>
  <r>
    <s v="REALITA BELEM"/>
    <d v="2021-05-28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1.03.04 - Alvarás, Emolumentos, Taxas e Custos Legais 1 1101,05"/>
    <d v="1903-01-05T01:12:00"/>
    <d v="2021-05-28T00:00:00"/>
    <s v="CP"/>
    <s v="Pagamento ASSOCIACAO DOS REGISTRADORES IMOBILIARIOS DE SAO PAULO"/>
    <s v="Pagamento ASSOCIACAO DOS REGISTRADORES IMOBILIARIOS DE SAO PAULO"/>
    <n v="-1101.05"/>
    <n v="0"/>
    <n v="495.71"/>
    <s v="ASSOCIACAO DOS REGISTRADORES IMOBILIARIOS DE SAO PAULO"/>
    <n v="-1101.05"/>
    <n v="1101.05"/>
    <n v="0"/>
    <d v="2021-05-01T00:00:00"/>
    <m/>
    <x v="4"/>
    <s v="Incorporação"/>
    <s v="sim"/>
  </r>
  <r>
    <s v="REALITA BELEM"/>
    <d v="2021-05-28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1.03.04 - Alvarás, Emolumentos, Taxas e Custos Legais 1 173,85"/>
    <d v="1900-06-21T20:24:00"/>
    <d v="2021-05-28T00:00:00"/>
    <s v="CP"/>
    <s v="Pagamento ASSOCIACAO DOS REGISTRADORES IMOBILIARIOS DE SAO PAULO"/>
    <s v="Pagamento ASSOCIACAO DOS REGISTRADORES IMOBILIARIOS DE SAO PAULO"/>
    <n v="-173.85"/>
    <n v="0"/>
    <n v="321.86"/>
    <s v="ASSOCIACAO DOS REGISTRADORES IMOBILIARIOS DE SAO PAULO"/>
    <n v="-173.85"/>
    <n v="173.85"/>
    <n v="0"/>
    <d v="2021-05-01T00:00:00"/>
    <m/>
    <x v="4"/>
    <s v="Incorporação"/>
    <s v="sim"/>
  </r>
  <r>
    <s v="REALITA BELEM"/>
    <d v="2021-05-28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1.03.04 - Alvarás, Emolumentos, Taxas e Custos Legais 1 173,85"/>
    <d v="1900-06-21T20:24:00"/>
    <d v="2021-05-28T00:00:00"/>
    <s v="CP"/>
    <s v="Pagamento ASSOCIACAO DOS REGISTRADORES IMOBILIARIOS DE SAO PAULO"/>
    <s v="Pagamento ASSOCIACAO DOS REGISTRADORES IMOBILIARIOS DE SAO PAULO"/>
    <n v="-173.85"/>
    <n v="0"/>
    <n v="148.01"/>
    <s v="ASSOCIACAO DOS REGISTRADORES IMOBILIARIOS DE SAO PAULO"/>
    <n v="-173.85"/>
    <n v="173.85"/>
    <n v="0"/>
    <d v="2021-05-01T00:00:00"/>
    <m/>
    <x v="4"/>
    <s v="Incorporação"/>
    <s v="sim"/>
  </r>
  <r>
    <s v="REALITA BELEM"/>
    <d v="2021-06-01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1.01.01 - Aquisição de Terreno 1 17070"/>
    <d v="1946-09-25T00:00:00"/>
    <d v="2021-06-01T00:00:00"/>
    <s v="CP"/>
    <s v="Pagamento BIOAGRI AMBIENTAL LTDA."/>
    <s v="Pagamento BIOAGRI AMBIENTAL LTDA."/>
    <n v="-17070"/>
    <n v="0"/>
    <n v="-16921.990000000002"/>
    <s v="BIOAGRI AMBIENTAL LTDA."/>
    <n v="-17070"/>
    <n v="17070"/>
    <n v="0"/>
    <d v="2021-06-01T00:00:00"/>
    <m/>
    <x v="5"/>
    <s v="Terreno"/>
    <s v="sim"/>
  </r>
  <r>
    <s v="REALITA BELEM"/>
    <d v="2021-06-01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1.04 - (-) Retenção de PIS/Cofins/CSLL - Terceiros 1 793,76"/>
    <d v="1902-03-03T18:14:24"/>
    <d v="2021-06-01T00:00:00"/>
    <s v="CP"/>
    <s v="Retenção impostos CSRF / BIOAGRI AMBIENTAL LTDA."/>
    <s v="Retenção impostos CSRF / BIOAGRI AMBIENTAL LTDA."/>
    <n v="0"/>
    <n v="793.76"/>
    <n v="-16128.23"/>
    <s v="BIOAGRI AMBIENTAL LTDA."/>
    <n v="793.76"/>
    <n v="793.76"/>
    <n v="0"/>
    <d v="2021-06-01T00:00:00"/>
    <m/>
    <x v="5"/>
    <s v="Terreno"/>
    <s v="sim"/>
  </r>
  <r>
    <s v="REALITA BELEM"/>
    <d v="2021-06-01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1.01 - (-) Retenção de IR - Terceiros 1 256,05"/>
    <d v="1900-09-12T01:12:00"/>
    <d v="2021-06-01T00:00:00"/>
    <s v="CP"/>
    <s v="Retenção impostos IR 1708 / BIOAGRI AMBIENTAL LTDA."/>
    <s v="Retenção impostos IR 1708 / BIOAGRI AMBIENTAL LTDA."/>
    <n v="0"/>
    <n v="256.05"/>
    <n v="-15872.18"/>
    <s v="BIOAGRI AMBIENTAL LTDA."/>
    <n v="256.05"/>
    <n v="256.05"/>
    <n v="0"/>
    <d v="2021-06-01T00:00:00"/>
    <m/>
    <x v="5"/>
    <s v="Terreno"/>
    <s v="sim"/>
  </r>
  <r>
    <s v="REALITA BELEM"/>
    <d v="2021-06-01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2.03.01 - Assessoria e Consultoria em Projetos Técnicos (Eng 1 21000"/>
    <d v="1957-06-29T00:00:00"/>
    <d v="2021-06-01T00:00:00"/>
    <s v="CP"/>
    <s v="Pagamento NURA ARQUITETURA IMOBILIARIA LTDA"/>
    <s v="Pagamento NURA ARQUITETURA IMOBILIARIA LTDA"/>
    <n v="-21000"/>
    <n v="0"/>
    <n v="-36872.18"/>
    <s v="NURA ARQUITETURA IMOBILIARIA LTDA"/>
    <n v="-21000"/>
    <n v="21000"/>
    <n v="0"/>
    <d v="2021-06-01T00:00:00"/>
    <m/>
    <x v="2"/>
    <s v="Incorporação"/>
    <s v="sim"/>
  </r>
  <r>
    <s v="REALITA BELEM"/>
    <d v="2021-06-01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1.01 - (-) Retenção de IR - Terceiros 1 315"/>
    <d v="1900-11-10T00:00:00"/>
    <d v="2021-06-01T00:00:00"/>
    <s v="CP"/>
    <s v="Retenção impostos IR 1708 / NURA ARQUITETURA IMOBILIARIA LTDA"/>
    <s v="Retenção impostos IR 1708 / NURA ARQUITETURA IMOBILIARIA LTDA"/>
    <n v="0"/>
    <n v="315"/>
    <n v="-36557.18"/>
    <s v="NURA ARQUITETURA IMOBILIARIA LTDA"/>
    <n v="315"/>
    <n v="315"/>
    <n v="0"/>
    <d v="2021-06-01T00:00:00"/>
    <m/>
    <x v="2"/>
    <s v="Incorporação"/>
    <s v="sim"/>
  </r>
  <r>
    <s v="REALITA BELEM"/>
    <d v="2021-06-01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1.04 - (-) Retenção de PIS/Cofins/CSLL - Terceiros 1 976,5"/>
    <d v="1902-09-02T12:00:00"/>
    <d v="2021-06-01T00:00:00"/>
    <s v="CP"/>
    <s v="Retenção impostos CSRF / NURA ARQUITETURA IMOBILIARIA LTDA"/>
    <s v="Retenção impostos CSRF / NURA ARQUITETURA IMOBILIARIA LTDA"/>
    <n v="0"/>
    <n v="976.5"/>
    <n v="-35580.68"/>
    <s v="NURA ARQUITETURA IMOBILIARIA LTDA"/>
    <n v="976.5"/>
    <n v="976.5"/>
    <n v="0"/>
    <d v="2021-06-01T00:00:00"/>
    <m/>
    <x v="2"/>
    <s v="Incorporação"/>
    <s v="sim"/>
  </r>
  <r>
    <s v="REALITA BELEM"/>
    <d v="2021-06-01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2.03.01 - Assessoria e Consultoria em Projetos Técnicos (Eng 1 13000"/>
    <d v="1935-08-04T00:00:00"/>
    <d v="2021-06-01T00:00:00"/>
    <s v="CP"/>
    <s v="Pagamento QUALCOMTEC GEOTECNIA E MEIO AMBIENTE LTDA."/>
    <s v="Pagamento QUALCOMTEC GEOTECNIA E MEIO AMBIENTE LTDA."/>
    <n v="-13000"/>
    <n v="0"/>
    <n v="-48580.68"/>
    <s v="QUALCOMTEC GEOTECNIA E MEIO AMBIENTE LTDA."/>
    <n v="-13000"/>
    <n v="13000"/>
    <n v="0"/>
    <d v="2021-06-01T00:00:00"/>
    <m/>
    <x v="2"/>
    <s v="Incorporação"/>
    <s v="sim"/>
  </r>
  <r>
    <s v="REALITA BELEM"/>
    <d v="2021-06-01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5.01.07 - Multas, Juros e Correções por Atraso no Pagamento 1 4,07"/>
    <d v="1900-01-03T01:40:48"/>
    <d v="2021-06-01T00:00:00"/>
    <s v="CP"/>
    <s v="Pagto juros QUALCOMTEC GEOTECNIA E MEIO AMBIENTE LTDA."/>
    <s v="Pagto juros QUALCOMTEC GEOTECNIA E MEIO AMBIENTE LTDA."/>
    <n v="-4.07"/>
    <n v="0"/>
    <n v="-48584.75"/>
    <s v=""/>
    <n v="-4.07"/>
    <n v="4.07"/>
    <n v="0"/>
    <d v="2021-06-01T00:00:00"/>
    <m/>
    <x v="2"/>
    <s v="Incorporação"/>
    <s v="sim"/>
  </r>
  <r>
    <s v="REALITA BELEM"/>
    <d v="2021-06-01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5.01.07 - Multas, Juros e Correções por Atraso no Pagamento 1 122,01"/>
    <d v="1900-05-01T00:14:24"/>
    <d v="2021-06-01T00:00:00"/>
    <s v="CP"/>
    <s v="Pagto multa QUALCOMTEC GEOTECNIA E MEIO AMBIENTE LTDA."/>
    <s v="Pagto multa QUALCOMTEC GEOTECNIA E MEIO AMBIENTE LTDA."/>
    <n v="-122.01"/>
    <n v="0"/>
    <n v="-48706.76"/>
    <s v=""/>
    <n v="-122.01"/>
    <n v="122.01"/>
    <n v="0"/>
    <d v="2021-06-01T00:00:00"/>
    <m/>
    <x v="2"/>
    <s v="Incorporação"/>
    <s v="sim"/>
  </r>
  <r>
    <s v="REALITA BELEM"/>
    <d v="2021-06-01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1.01 - (-) Retenção de IR - Terceiros 1 195"/>
    <d v="1900-07-13T00:00:00"/>
    <d v="2021-06-01T00:00:00"/>
    <s v="CP"/>
    <s v="Retenção impostos IR 1708 / QUALCOMTEC GEOTECNIA E MEIO AMBIENTE LTDA."/>
    <s v="Retenção impostos IR 1708 / QUALCOMTEC GEOTECNIA E MEIO AMBIENTE LTDA."/>
    <n v="0"/>
    <n v="195"/>
    <n v="-48511.76"/>
    <s v="QUALCOMTEC GEOTECNIA E MEIO AMBIENTE LTDA."/>
    <n v="195"/>
    <n v="195"/>
    <n v="0"/>
    <d v="2021-06-01T00:00:00"/>
    <m/>
    <x v="2"/>
    <s v="Incorporação"/>
    <s v="sim"/>
  </r>
  <r>
    <s v="REALITA BELEM"/>
    <d v="2021-06-01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1.04 - (-) Retenção de PIS/Cofins/CSLL - Terceiros 1 604,5"/>
    <d v="1901-08-26T12:00:00"/>
    <d v="2021-06-01T00:00:00"/>
    <s v="CP"/>
    <s v="Retenção impostos CSRF / QUALCOMTEC GEOTECNIA E MEIO AMBIENTE LTDA."/>
    <s v="Retenção impostos CSRF / QUALCOMTEC GEOTECNIA E MEIO AMBIENTE LTDA."/>
    <n v="0"/>
    <n v="604.5"/>
    <n v="-47907.26"/>
    <s v="QUALCOMTEC GEOTECNIA E MEIO AMBIENTE LTDA."/>
    <n v="604.5"/>
    <n v="604.5"/>
    <n v="0"/>
    <d v="2021-06-01T00:00:00"/>
    <m/>
    <x v="2"/>
    <s v="Incorporação"/>
    <s v="sim"/>
  </r>
  <r>
    <s v="REALITA BELEM"/>
    <d v="2021-06-01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1.01.01 - Aquisição de Terreno 1 30000"/>
    <d v="1982-02-18T00:00:00"/>
    <d v="2021-06-01T00:00:00"/>
    <s v="CP"/>
    <s v="Pagamento WEBER CONSULTORIA E ENGENHARIA AMBIENTAL LIMITADA"/>
    <s v="Pagamento WEBER CONSULTORIA E ENGENHARIA AMBIENTAL LIMITADA"/>
    <n v="-30000"/>
    <n v="0"/>
    <n v="-77907.259999999995"/>
    <s v="WEBER CONSULTORIA E ENGENHARIA AMBIENTAL LIMITADA"/>
    <n v="-30000"/>
    <n v="30000"/>
    <n v="1"/>
    <d v="2021-06-01T00:00:00"/>
    <m/>
    <x v="5"/>
    <s v="Terreno"/>
    <s v="sim"/>
  </r>
  <r>
    <s v="REALITA BELEM"/>
    <d v="2021-06-01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1.01 - (-) Retenção de IR - Terceiros 1 450"/>
    <d v="1901-03-25T00:00:00"/>
    <d v="2021-06-01T00:00:00"/>
    <s v="CP"/>
    <s v="Retenção impostos IR 1708 / WEBER CONSULTORIA E ENGENHARIA AMBIENTAL LIMITADA"/>
    <s v="Retenção impostos IR 1708 / WEBER CONSULTORIA E ENGENHARIA AMBIENTAL LIMITADA"/>
    <n v="0"/>
    <n v="450"/>
    <n v="-77457.259999999995"/>
    <s v="WEBER CONSULTORIA E ENGENHARIA AMBIENTAL LIMITADA"/>
    <n v="450"/>
    <n v="450"/>
    <n v="0"/>
    <d v="2021-06-01T00:00:00"/>
    <m/>
    <x v="5"/>
    <s v="Terreno"/>
    <s v="sim"/>
  </r>
  <r>
    <s v="REALITA BELEM"/>
    <d v="2021-06-01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1.04 - (-) Retenção de PIS/Cofins/CSLL - Terceiros 1 1395"/>
    <d v="1903-10-26T00:00:00"/>
    <d v="2021-06-01T00:00:00"/>
    <s v="CP"/>
    <s v="Retenção impostos CSRF / WEBER CONSULTORIA E ENGENHARIA AMBIENTAL LIMITADA"/>
    <s v="Retenção impostos CSRF / WEBER CONSULTORIA E ENGENHARIA AMBIENTAL LIMITADA"/>
    <n v="0"/>
    <n v="1395"/>
    <n v="-76062.259999999995"/>
    <s v="WEBER CONSULTORIA E ENGENHARIA AMBIENTAL LIMITADA"/>
    <n v="1395"/>
    <n v="1395"/>
    <n v="0"/>
    <d v="2021-06-01T00:00:00"/>
    <m/>
    <x v="5"/>
    <s v="Terreno"/>
    <s v="sim"/>
  </r>
  <r>
    <s v="REALITA BELEM"/>
    <d v="2021-06-01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2.03.04 - Assessoria e Consultoria Contábil 1 1050"/>
    <d v="1902-11-15T00:00:00"/>
    <d v="2021-06-01T00:00:00"/>
    <s v="CP"/>
    <s v="Pagamento NOVA PLANO - SUPORTE ADMINISTRATIVO LTDA"/>
    <s v="Pagamento NOVA PLANO - SUPORTE ADMINISTRATIVO LTDA"/>
    <n v="-1050"/>
    <n v="0"/>
    <n v="-77112.259999999995"/>
    <s v="NOVA PLANO - SUPORTE ADMINISTRATIVO LTDA"/>
    <n v="-1050"/>
    <n v="1050"/>
    <n v="0"/>
    <d v="2021-06-01T00:00:00"/>
    <m/>
    <x v="6"/>
    <s v="Despesas Administrativas"/>
    <s v="sim"/>
  </r>
  <r>
    <s v="REALITA BELEM"/>
    <d v="2021-06-01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2.03.01 - Assessoria e Consultoria em Projetos Técnicos (Eng 1 15925,01"/>
    <d v="1943-08-07T00:14:24"/>
    <d v="2021-06-01T00:00:00"/>
    <s v="CP"/>
    <s v="Pagamento ENGESOLOS ENGENHARIA DE SOLOS E FUNDACOES LTDA."/>
    <s v="Pagamento ENGESOLOS ENGENHARIA DE SOLOS E FUNDACOES LTDA."/>
    <n v="-15925.01"/>
    <n v="0"/>
    <n v="-93037.27"/>
    <s v="ENGESOLOS ENGENHARIA DE SOLOS E FUNDACOES LTDA."/>
    <n v="-15925.01"/>
    <n v="15925.01"/>
    <n v="0"/>
    <d v="2021-06-01T00:00:00"/>
    <m/>
    <x v="2"/>
    <s v="Incorporação"/>
    <s v="sim"/>
  </r>
  <r>
    <s v="REALITA BELEM"/>
    <d v="2021-06-01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5.01.07 - Multas, Juros e Correções por Atraso no Pagamento 1 154,44"/>
    <d v="1900-06-02T10:33:36"/>
    <d v="2021-06-01T00:00:00"/>
    <s v="CP"/>
    <s v="Pagto juros ENGESOLOS ENGENHARIA DE SOLOS E FUNDACOES LTDA."/>
    <s v="Pagto juros ENGESOLOS ENGENHARIA DE SOLOS E FUNDACOES LTDA."/>
    <n v="-154.44"/>
    <n v="0"/>
    <n v="-93191.71"/>
    <s v=""/>
    <n v="-154.44"/>
    <n v="154.44"/>
    <n v="0"/>
    <d v="2021-06-01T00:00:00"/>
    <m/>
    <x v="2"/>
    <s v="Incorporação"/>
    <s v="sim"/>
  </r>
  <r>
    <s v="REALITA BELEM"/>
    <d v="2021-06-01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1.01 - (-) Retenção de IR - Terceiros 1 238,88"/>
    <d v="1900-08-25T21:07:12"/>
    <d v="2021-06-01T00:00:00"/>
    <s v="CP"/>
    <s v="Retenção impostos IR 1708 / ENGESOLOS ENGENHARIA DE SOLOS E FUNDACOES LTDA."/>
    <s v="Retenção impostos IR 1708 / ENGESOLOS ENGENHARIA DE SOLOS E FUNDACOES LTDA."/>
    <n v="0"/>
    <n v="238.88"/>
    <n v="-92952.83"/>
    <s v="ENGESOLOS ENGENHARIA DE SOLOS E FUNDACOES LTDA."/>
    <n v="238.88"/>
    <n v="238.88"/>
    <n v="0"/>
    <d v="2021-06-01T00:00:00"/>
    <m/>
    <x v="2"/>
    <s v="Incorporação"/>
    <s v="sim"/>
  </r>
  <r>
    <s v="REALITA BELEM"/>
    <d v="2021-06-01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1.04 - (-) Retenção de PIS/Cofins/CSLL - Terceiros 1 740,51"/>
    <d v="1902-01-09T12:14:24"/>
    <d v="2021-06-01T00:00:00"/>
    <s v="CP"/>
    <s v="Retenção impostos CSRF / ENGESOLOS ENGENHARIA DE SOLOS E FUNDACOES LTDA."/>
    <s v="Retenção impostos CSRF / ENGESOLOS ENGENHARIA DE SOLOS E FUNDACOES LTDA."/>
    <n v="0"/>
    <n v="740.51"/>
    <n v="-92212.32"/>
    <s v="ENGESOLOS ENGENHARIA DE SOLOS E FUNDACOES LTDA."/>
    <n v="740.51"/>
    <n v="740.51"/>
    <n v="0"/>
    <d v="2021-06-01T00:00:00"/>
    <m/>
    <x v="2"/>
    <s v="Incorporação"/>
    <s v="sim"/>
  </r>
  <r>
    <s v="REALITA BELEM"/>
    <d v="2021-06-01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5.01.01 - Entradas de Aportes de Sócios / Investidores 1 93000"/>
    <d v="2154-08-15T00:00:00"/>
    <d v="2021-06-01T00:00:00"/>
    <s v="CR"/>
    <s v="Recebimento NC HOLDING EMPREENDIMENTOS E PARTICIPACOES LTDA"/>
    <s v="Recebimento NC HOLDING EMPREENDIMENTOS E PARTICIPACOES LTDA"/>
    <n v="0"/>
    <n v="93000"/>
    <n v="787.68"/>
    <s v=""/>
    <n v="93000"/>
    <n v="93000"/>
    <n v="0"/>
    <d v="2021-06-01T00:00:00"/>
    <m/>
    <x v="1"/>
    <s v="Aporte Netcorp"/>
    <s v="sim"/>
  </r>
  <r>
    <s v="REALITA BELEM"/>
    <d v="2021-06-02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5.01.05 - Despesas e Tarifas Bancárias 1 0,9"/>
    <d v="1899-12-30T21:36:00"/>
    <d v="2021-06-02T00:00:00"/>
    <s v="BC"/>
    <s v="Pag. tarifa conta"/>
    <s v="Pag. tarifa conta"/>
    <n v="-0.9"/>
    <n v="0"/>
    <n v="786.78"/>
    <s v=""/>
    <n v="-0.9"/>
    <n v="0.9"/>
    <n v="0"/>
    <d v="2021-06-01T00:00:00"/>
    <m/>
    <x v="7"/>
    <s v="Despesas Financeiras - Tarifas"/>
    <s v="sim"/>
  </r>
  <r>
    <s v="REALITA BELEM"/>
    <d v="2021-06-02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5.01.05 - Despesas e Tarifas Bancárias 1 16,64"/>
    <d v="1900-01-15T15:21:36"/>
    <d v="2021-06-02T00:00:00"/>
    <s v="BC"/>
    <s v="Pag. tarifa conta"/>
    <s v="Pag. tarifa conta"/>
    <n v="-16.64"/>
    <n v="0"/>
    <n v="770.14"/>
    <s v=""/>
    <n v="-16.64"/>
    <n v="16.64"/>
    <n v="0"/>
    <d v="2021-06-01T00:00:00"/>
    <m/>
    <x v="7"/>
    <s v="Despesas Financeiras - Tarifas"/>
    <s v="sim"/>
  </r>
  <r>
    <s v="REALITA BELEM"/>
    <d v="2021-06-02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5.01.05 - Despesas e Tarifas Bancárias 1 273"/>
    <d v="1900-09-29T00:00:00"/>
    <d v="2021-06-02T00:00:00"/>
    <s v="BC"/>
    <s v="Pag. tarifa conta"/>
    <s v="Pag. tarifa conta"/>
    <n v="-273"/>
    <n v="0"/>
    <n v="497.14"/>
    <s v=""/>
    <n v="-273"/>
    <n v="273"/>
    <n v="0"/>
    <d v="2021-06-01T00:00:00"/>
    <m/>
    <x v="7"/>
    <s v="Despesas Financeiras - Tarifas"/>
    <s v="sim"/>
  </r>
  <r>
    <s v="REALITA BELEM"/>
    <d v="2021-06-15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5.01.01 - Entradas de Aportes de Sócios / Investidores 1 5500"/>
    <d v="1915-01-21T00:00:00"/>
    <d v="2021-06-15T00:00:00"/>
    <s v="CR"/>
    <s v="Recebimento NC HOLDING EMPREENDIMENTOS E PARTICIPACOES LTDA"/>
    <s v="Recebimento NC HOLDING EMPREENDIMENTOS E PARTICIPACOES LTDA"/>
    <n v="0"/>
    <n v="5500"/>
    <n v="5997.14"/>
    <s v=""/>
    <n v="5500"/>
    <n v="5500"/>
    <n v="0"/>
    <d v="2021-06-01T00:00:00"/>
    <m/>
    <x v="1"/>
    <s v="Aporte Netcorp"/>
    <s v="sim"/>
  </r>
  <r>
    <s v="REALITA BELEM"/>
    <d v="2021-06-25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5.01.01 - Entradas de Aportes de Sócios / Investidores 1 6000"/>
    <d v="1916-06-04T00:00:00"/>
    <d v="2021-06-25T00:00:00"/>
    <s v="CR"/>
    <s v="Recebimento NC HOLDING EMPREENDIMENTOS E PARTICIPACOES LTDA"/>
    <s v="Recebimento NC HOLDING EMPREENDIMENTOS E PARTICIPACOES LTDA"/>
    <n v="0"/>
    <n v="6000"/>
    <n v="11997.14"/>
    <s v=""/>
    <n v="6000"/>
    <n v="6000"/>
    <n v="0"/>
    <d v="2021-06-01T00:00:00"/>
    <m/>
    <x v="1"/>
    <s v="Aporte Netcorp"/>
    <s v="sim"/>
  </r>
  <r>
    <s v="REALITA BELEM"/>
    <d v="2021-06-29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2.01 - Recolhimento de IRRF - Terceiros 1 195"/>
    <d v="1900-07-13T00:00:00"/>
    <d v="2021-06-29T00:00:00"/>
    <s v="CP"/>
    <s v="Pagamento Secretaria de Fazenda Federal"/>
    <s v="Pagamento Secretaria de Fazenda Federal"/>
    <n v="-195"/>
    <n v="0"/>
    <n v="11802.14"/>
    <s v="Secretaria de Fazenda Federal"/>
    <n v="-195"/>
    <n v="195"/>
    <n v="0"/>
    <d v="2021-06-01T00:00:00"/>
    <m/>
    <x v="2"/>
    <s v="Incorporação"/>
    <s v="sim"/>
  </r>
  <r>
    <s v="REALITA BELEM"/>
    <d v="2021-06-29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2.01 - Recolhimento de IRRF - Terceiros 1 450"/>
    <d v="1901-03-25T00:00:00"/>
    <d v="2021-06-29T00:00:00"/>
    <s v="CP"/>
    <s v="Pagamento Secretaria de Fazenda Federal"/>
    <s v="Pagamento Secretaria de Fazenda Federal"/>
    <n v="-450"/>
    <n v="0"/>
    <n v="11352.14"/>
    <s v="Secretaria de Fazenda Federal"/>
    <n v="-450"/>
    <n v="450"/>
    <n v="0"/>
    <d v="2021-06-01T00:00:00"/>
    <m/>
    <x v="5"/>
    <s v="Terreno"/>
    <s v="sim"/>
  </r>
  <r>
    <s v="REALITA BELEM"/>
    <d v="2021-06-29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2.01 - Recolhimento de IRRF - Terceiros 1 315"/>
    <d v="1900-11-10T00:00:00"/>
    <d v="2021-06-29T00:00:00"/>
    <s v="CP"/>
    <s v="Pagamento Secretaria de Fazenda Federal"/>
    <s v="Pagamento Secretaria de Fazenda Federal"/>
    <n v="-315"/>
    <n v="0"/>
    <n v="11037.14"/>
    <s v="Secretaria de Fazenda Federal"/>
    <n v="-315"/>
    <n v="315"/>
    <n v="0"/>
    <d v="2021-06-01T00:00:00"/>
    <m/>
    <x v="2"/>
    <s v="Incorporação"/>
    <s v="sim"/>
  </r>
  <r>
    <s v="REALITA BELEM"/>
    <d v="2021-06-29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2.01 - Recolhimento de IRRF - Terceiros 1 238,88"/>
    <d v="1900-08-25T21:07:12"/>
    <d v="2021-06-29T00:00:00"/>
    <s v="CP"/>
    <s v="Pagamento Secretaria de Fazenda Federal"/>
    <s v="Pagamento Secretaria de Fazenda Federal"/>
    <n v="-238.88"/>
    <n v="0"/>
    <n v="10798.26"/>
    <s v="Secretaria de Fazenda Federal"/>
    <n v="-238.88"/>
    <n v="238.88"/>
    <n v="0"/>
    <d v="2021-06-01T00:00:00"/>
    <m/>
    <x v="2"/>
    <s v="Incorporação"/>
    <s v="sim"/>
  </r>
  <r>
    <s v="REALITA BELEM"/>
    <d v="2021-06-29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2.04 - Recolhimento de PIS/Cofins/CSLL - Terceiros 1 740,51"/>
    <d v="1902-01-09T12:14:24"/>
    <d v="2021-06-29T00:00:00"/>
    <s v="CP"/>
    <s v="Pagamento Secretaria de Fazenda Federal"/>
    <s v="Pagamento Secretaria de Fazenda Federal"/>
    <n v="-740.51"/>
    <n v="0"/>
    <n v="10057.75"/>
    <s v="Secretaria de Fazenda Federal"/>
    <n v="-740.51"/>
    <n v="740.51"/>
    <n v="0"/>
    <d v="2021-06-01T00:00:00"/>
    <m/>
    <x v="2"/>
    <s v="Incorporação"/>
    <s v="sim"/>
  </r>
  <r>
    <s v="REALITA BELEM"/>
    <d v="2021-06-29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2.04 - Recolhimento de PIS/Cofins/CSLL - Terceiros 1 976,5"/>
    <d v="1902-09-02T12:00:00"/>
    <d v="2021-06-29T00:00:00"/>
    <s v="CP"/>
    <s v="Pagamento Secretaria de Fazenda Federal"/>
    <s v="Pagamento Secretaria de Fazenda Federal"/>
    <n v="-976.5"/>
    <n v="0"/>
    <n v="9081.25"/>
    <s v="Secretaria de Fazenda Federal"/>
    <n v="-976.5"/>
    <n v="976.5"/>
    <n v="0"/>
    <d v="2021-06-01T00:00:00"/>
    <m/>
    <x v="2"/>
    <s v="Incorporação"/>
    <s v="sim"/>
  </r>
  <r>
    <s v="REALITA BELEM"/>
    <d v="2021-06-29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2.04 - Recolhimento de PIS/Cofins/CSLL - Terceiros 1 1395"/>
    <d v="1903-10-26T00:00:00"/>
    <d v="2021-06-29T00:00:00"/>
    <s v="CP"/>
    <s v="Pagamento Secretaria de Fazenda Federal"/>
    <s v="Pagamento Secretaria de Fazenda Federal"/>
    <n v="-1395"/>
    <n v="0"/>
    <n v="7686.25"/>
    <s v="Secretaria de Fazenda Federal"/>
    <n v="-1395"/>
    <n v="1395"/>
    <n v="0"/>
    <d v="2021-06-01T00:00:00"/>
    <m/>
    <x v="5"/>
    <s v="Terreno"/>
    <s v="sim"/>
  </r>
  <r>
    <s v="REALITA BELEM"/>
    <d v="2021-06-29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2.03.04 - (-) Retenção de PIS/Cofins/CSLL 1 520,8"/>
    <d v="1901-06-03T19:12:00"/>
    <d v="2021-06-29T00:00:00"/>
    <s v="BC"/>
    <s v="Retenção impostos CRSF / NF 1366"/>
    <s v="Retenção impostos CRSF/ NF 1366"/>
    <n v="-520.79999999999995"/>
    <n v="0"/>
    <n v="7165.45"/>
    <s v="NF 1366"/>
    <n v="-520.79999999999995"/>
    <n v="520.79999999999995"/>
    <n v="0"/>
    <d v="2021-06-01T00:00:00"/>
    <m/>
    <x v="2"/>
    <s v="Incorporação"/>
    <s v="sim"/>
  </r>
  <r>
    <s v="REALITA BELEM"/>
    <d v="2021-06-29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2.04 - Recolhimento de PIS/Cofins/CSLL - Terceiros 1 604,5"/>
    <d v="1901-08-26T12:00:00"/>
    <d v="2021-06-29T00:00:00"/>
    <s v="CP"/>
    <s v="Pagamento Secretaria de Fazenda Federal"/>
    <s v="Pagamento Secretaria de Fazenda Federal"/>
    <n v="-604.5"/>
    <n v="0"/>
    <n v="6560.95"/>
    <s v="Secretaria de Fazenda Federal"/>
    <n v="-604.5"/>
    <n v="604.5"/>
    <n v="0"/>
    <d v="2021-06-01T00:00:00"/>
    <m/>
    <x v="2"/>
    <s v="Incorporação"/>
    <s v="sim"/>
  </r>
  <r>
    <s v="REALITA BELEM"/>
    <d v="2021-06-29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5.01.07 - Multas, Juros e Correções por Atraso no Pagamento 1 40,59"/>
    <d v="1900-02-08T14:09:36"/>
    <d v="2021-06-29T00:00:00"/>
    <s v="BC"/>
    <s v="Retenção impostos / MULTA POR ATRASO IRRF 052021 1708"/>
    <s v="Retenção impostos MULTA POR ATRASO IRRF 052021 1708"/>
    <n v="-40.590000000000003"/>
    <n v="0"/>
    <n v="6520.36"/>
    <s v="MULTA POR ATRASO IRRF 052021 1708"/>
    <n v="-40.590000000000003"/>
    <n v="40.590000000000003"/>
    <n v="0"/>
    <d v="2021-06-01T00:00:00"/>
    <m/>
    <x v="2"/>
    <s v="Incorporação"/>
    <s v="sim"/>
  </r>
  <r>
    <s v="REALITA BELEM"/>
    <d v="2021-06-29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5.01.07 - Multas, Juros e Correções por Atraso no Pagamento 1 125,84"/>
    <d v="1900-05-04T20:09:36"/>
    <d v="2021-06-29T00:00:00"/>
    <s v="BC"/>
    <s v="Retenção impostos / MULTA CSRF 5952 052021"/>
    <s v="Retenção impostos MULTA CSRF 5952 052021"/>
    <n v="-125.84"/>
    <n v="0"/>
    <n v="6394.52"/>
    <s v="MULTA CSRF 5952 052021"/>
    <n v="-125.84"/>
    <n v="125.84"/>
    <n v="0"/>
    <d v="2021-06-01T00:00:00"/>
    <m/>
    <x v="0"/>
    <s v="Despesas Administrativas"/>
    <s v="sim"/>
  </r>
  <r>
    <s v="REALITA BELEM"/>
    <d v="2021-06-29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2.01 - Recolhimento de IRRF - Terceiros 1 168"/>
    <d v="1900-06-16T00:00:00"/>
    <d v="2021-06-29T00:00:00"/>
    <s v="BC"/>
    <s v="Retenção impostos / IRRF SOBRE NF 1366"/>
    <s v="Retenção impostos IRRF SOBRE NF 1366"/>
    <n v="-168"/>
    <n v="0"/>
    <n v="6226.52"/>
    <s v="IRRF SOBRE NF 1366"/>
    <n v="-168"/>
    <n v="168"/>
    <n v="0"/>
    <d v="2021-06-01T00:00:00"/>
    <m/>
    <x v="2"/>
    <s v="Incorporação"/>
    <s v="sim"/>
  </r>
  <r>
    <s v="REALITA BELEM"/>
    <d v="2021-06-29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3.01.01 - Receita de Aplicações Financeiras 1 0,09"/>
    <d v="1899-12-30T02:09:36"/>
    <d v="2021-06-29T00:00:00"/>
    <s v="BC"/>
    <s v="Rendimento de aplicação"/>
    <s v="Rendimento de aplicação"/>
    <n v="0"/>
    <n v="0.09"/>
    <n v="6226.61"/>
    <s v=""/>
    <n v="0.09"/>
    <n v="0.09"/>
    <n v="0"/>
    <d v="2021-06-01T00:00:00"/>
    <m/>
    <x v="3"/>
    <s v="Outras Receitas"/>
    <s v="sim"/>
  </r>
  <r>
    <s v="REALITA BELEM"/>
    <d v="2021-07-01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6.05.01 - Multas por Autuações Fiscais 1 100"/>
    <d v="1900-04-09T00:00:00"/>
    <d v="2021-07-01T00:00:00"/>
    <s v="CP"/>
    <s v="Pagamento MINISTERIO DA FAZENDA (MULTAS) - 1345"/>
    <s v="Pagamento MINISTERIO DA FAZENDA (MULTAS) - 1345"/>
    <n v="-100"/>
    <n v="0"/>
    <n v="6126.61"/>
    <s v="MINISTERIO DA FAZENDA (MULTAS) - 1345"/>
    <n v="-100"/>
    <n v="100"/>
    <n v="0"/>
    <d v="2021-07-01T00:00:00"/>
    <m/>
    <x v="0"/>
    <s v="Despesas Administrativas"/>
    <s v="sim"/>
  </r>
  <r>
    <s v="REALITA BELEM"/>
    <d v="2021-07-01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6.05.04 - Multas ref. entrega de obrigações fiscais 1 250"/>
    <d v="1900-09-06T00:00:00"/>
    <d v="2021-07-01T00:00:00"/>
    <s v="CP"/>
    <s v="Pagamento MINISTERIO DA FAZENDA (MULTAS) - 1345"/>
    <s v="Pagamento MINISTERIO DA FAZENDA (MULTAS) - 1345"/>
    <n v="-250"/>
    <n v="0"/>
    <n v="5876.61"/>
    <s v="MINISTERIO DA FAZENDA (MULTAS) - 1345"/>
    <n v="-250"/>
    <n v="250"/>
    <n v="0"/>
    <d v="2021-07-01T00:00:00"/>
    <m/>
    <x v="0"/>
    <s v="Despesas Administrativas"/>
    <s v="sim"/>
  </r>
  <r>
    <s v="REALITA BELEM"/>
    <d v="2021-07-02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2.03.04 - Assessoria e Consultoria Contábil 1 350"/>
    <d v="1900-12-15T00:00:00"/>
    <d v="2021-07-02T00:00:00"/>
    <s v="CP"/>
    <s v="Pagamento NOVA PLANO - SUPORTE ADMINISTRATIVO LTDA"/>
    <s v="Pagamento NOVA PLANO - SUPORTE ADMINISTRATIVO LTDA"/>
    <n v="-350"/>
    <n v="0"/>
    <n v="5526.61"/>
    <s v="NOVA PLANO - SUPORTE ADMINISTRATIVO LTDA"/>
    <n v="-350"/>
    <n v="350"/>
    <n v="0"/>
    <d v="2021-07-01T00:00:00"/>
    <m/>
    <x v="6"/>
    <s v="Despesas Administrativas"/>
    <s v="sim"/>
  </r>
  <r>
    <s v="REALITA BELEM"/>
    <d v="2021-07-02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5.01.05 - Despesas e Tarifas Bancárias 1 0,9"/>
    <d v="1899-12-30T21:36:00"/>
    <d v="2021-07-02T00:00:00"/>
    <s v="BC"/>
    <s v="Pag. tarifa conta"/>
    <s v="Pag. tarifa conta"/>
    <n v="-0.9"/>
    <n v="0"/>
    <n v="5525.71"/>
    <s v=""/>
    <n v="-0.9"/>
    <n v="0.9"/>
    <n v="0"/>
    <d v="2021-07-01T00:00:00"/>
    <m/>
    <x v="7"/>
    <s v="Despesas Financeiras - Tarifas"/>
    <s v="sim"/>
  </r>
  <r>
    <s v="REALITA BELEM"/>
    <d v="2021-07-02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5.01.05 - Despesas e Tarifas Bancárias 1 273"/>
    <d v="1900-09-29T00:00:00"/>
    <d v="2021-07-02T00:00:00"/>
    <s v="BC"/>
    <s v="Tarifa Bancária"/>
    <s v="Tarifa Bancária"/>
    <n v="-273"/>
    <n v="0"/>
    <n v="5252.71"/>
    <s v=""/>
    <n v="-273"/>
    <n v="273"/>
    <n v="0"/>
    <d v="2021-07-01T00:00:00"/>
    <m/>
    <x v="7"/>
    <s v="Despesas Financeiras - Tarifas"/>
    <s v="sim"/>
  </r>
  <r>
    <s v="REALITA BELEM"/>
    <d v="2021-07-20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2.01 - Recolhimento de IRRF - Terceiros 1 447,45"/>
    <d v="1901-03-22T10:48:00"/>
    <d v="2021-07-20T00:00:00"/>
    <s v="CP"/>
    <s v="Pagamento Secretaria de Fazenda Federal"/>
    <s v="Pagamento Secretaria de Fazenda Federal"/>
    <n v="-447.45"/>
    <n v="0"/>
    <n v="4805.26"/>
    <s v="Secretaria de Fazenda Federal"/>
    <n v="-447.45"/>
    <n v="447.45"/>
    <n v="0"/>
    <d v="2021-07-01T00:00:00"/>
    <m/>
    <x v="5"/>
    <s v="Terreno"/>
    <s v="sim"/>
  </r>
  <r>
    <s v="REALITA BELEM"/>
    <d v="2021-07-20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3.01.01 - Receita de Aplicações Financeiras 1 0,02"/>
    <d v="1899-12-30T00:28:48"/>
    <d v="2021-07-20T00:00:00"/>
    <s v="BC"/>
    <s v="Rendimento de aplicação"/>
    <s v="Rendimento de aplicação"/>
    <n v="0"/>
    <n v="0.02"/>
    <n v="4805.28"/>
    <s v=""/>
    <n v="0.02"/>
    <n v="0.02"/>
    <n v="0"/>
    <d v="2021-07-01T00:00:00"/>
    <m/>
    <x v="3"/>
    <s v="Outras Receitas"/>
    <s v="sim"/>
  </r>
  <r>
    <s v="REALITA BELEM"/>
    <d v="2021-08-03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3.01.01 - Receita de Aplicações Financeiras 1 0,15"/>
    <d v="1899-12-30T03:36:00"/>
    <d v="2021-08-03T00:00:00"/>
    <s v="BC"/>
    <s v="Rendimento de aplicação"/>
    <s v="Rendimento de aplicação"/>
    <n v="0"/>
    <n v="0.15"/>
    <n v="4805.43"/>
    <s v=""/>
    <n v="0.15"/>
    <n v="0.15"/>
    <n v="0"/>
    <d v="2021-08-01T00:00:00"/>
    <m/>
    <x v="3"/>
    <s v="Outras Receitas"/>
    <s v="sim"/>
  </r>
  <r>
    <s v="REALITA BELEM"/>
    <d v="2021-08-03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5.01.05 - Despesas e Tarifas Bancárias 1 296"/>
    <d v="1900-10-22T00:00:00"/>
    <d v="2021-08-03T00:00:00"/>
    <s v="BC"/>
    <s v="Pag. tarifa conta"/>
    <s v="Pag. tarifa conta"/>
    <n v="-296"/>
    <n v="0"/>
    <n v="4509.43"/>
    <s v=""/>
    <n v="-296"/>
    <n v="296"/>
    <n v="0"/>
    <d v="2021-08-01T00:00:00"/>
    <m/>
    <x v="7"/>
    <s v="Despesas Financeiras - Tarifas"/>
    <s v="sim"/>
  </r>
  <r>
    <s v="REALITA BELEM"/>
    <d v="2021-08-16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5.01.01 - Entradas de Aportes de Sócios / Investidores 1 10000"/>
    <d v="1927-05-18T00:00:00"/>
    <d v="2021-08-16T00:00:00"/>
    <s v="CR"/>
    <s v="Recebimento NC HOLDING EMPREENDIMENTOS E PARTICIPACOES LTDA"/>
    <s v="Recebimento NC HOLDING EMPREENDIMENTOS E PARTICIPACOES LTDA"/>
    <n v="0"/>
    <n v="10000"/>
    <n v="14509.43"/>
    <s v=""/>
    <n v="10000"/>
    <n v="10000"/>
    <n v="2"/>
    <d v="2021-08-01T00:00:00"/>
    <m/>
    <x v="1"/>
    <s v="Aporte Netcorp"/>
    <s v="sim"/>
  </r>
  <r>
    <s v="REALITA BELEM"/>
    <d v="2021-08-17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2.03.04 - Assessoria e Consultoria Contábil 1 350"/>
    <d v="1900-12-15T00:00:00"/>
    <d v="2021-08-17T00:00:00"/>
    <s v="CP"/>
    <s v="Pagamento NOVA PLANO - SUPORTE ADMINISTRATIVO LTDA"/>
    <s v="Pagamento NOVA PLANO - SUPORTE ADMINISTRATIVO LTDA"/>
    <n v="-350"/>
    <n v="0"/>
    <n v="14159.43"/>
    <s v="NOVA PLANO - SUPORTE ADMINISTRATIVO LTDA"/>
    <n v="-350"/>
    <n v="350"/>
    <n v="0"/>
    <d v="2021-08-01T00:00:00"/>
    <m/>
    <x v="6"/>
    <s v="Despesas Administrativas"/>
    <s v="sim"/>
  </r>
  <r>
    <s v="REALITA BELEM"/>
    <d v="2021-08-17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6.02.07 - TFE- Taxa de Fiscalização de Estabelecimento 1 200,58"/>
    <d v="1900-07-18T13:55:12"/>
    <d v="2021-08-17T00:00:00"/>
    <s v="CP"/>
    <s v="Pagamento PREFEITURA DE SAO PAULO - TFE"/>
    <s v="Pagamento PREFEITURA DE SAO PAULO - TFE"/>
    <n v="-200.58"/>
    <n v="0"/>
    <n v="13958.85"/>
    <s v="PREFEITURA DE SAO PAULO - TFE"/>
    <n v="-200.58"/>
    <n v="200.58"/>
    <n v="0"/>
    <d v="2021-08-01T00:00:00"/>
    <m/>
    <x v="0"/>
    <s v="Despesas Administrativas"/>
    <s v="sim"/>
  </r>
  <r>
    <s v="REALITA BELEM"/>
    <d v="2021-08-17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3.01.01 - Receita de Aplicações Financeiras 1 3,28"/>
    <d v="1900-01-02T06:43:12"/>
    <d v="2021-08-17T00:00:00"/>
    <s v="BC"/>
    <s v="Rendimento de aplicação"/>
    <s v="Rendimento de aplicação"/>
    <n v="0"/>
    <n v="3.28"/>
    <n v="13962.13"/>
    <s v=""/>
    <n v="3.28"/>
    <n v="3.28"/>
    <n v="0"/>
    <d v="2021-08-01T00:00:00"/>
    <m/>
    <x v="3"/>
    <s v="Outras Receitas"/>
    <s v="sim"/>
  </r>
  <r>
    <s v="REALITA BELEM"/>
    <d v="2021-08-17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1.01.01 - Aquisição de Terreno 1 10000"/>
    <d v="1927-05-18T00:00:00"/>
    <d v="2021-08-17T00:00:00"/>
    <s v="CP"/>
    <s v="Pagamento FRANCISCO FERNANDES NETO"/>
    <s v="Pagamento FRANCISCO FERNANDES NETO"/>
    <n v="-10000"/>
    <n v="0"/>
    <n v="3962.13"/>
    <s v="FRANCISCO FERNANDES NETO"/>
    <n v="-10000"/>
    <n v="10000"/>
    <n v="4"/>
    <d v="2021-08-01T00:00:00"/>
    <m/>
    <x v="5"/>
    <s v="Terreno"/>
    <s v="sim"/>
  </r>
  <r>
    <s v="REALITA BELEM"/>
    <d v="2021-08-20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2.01 - Recolhimento de IRRF - Terceiros 1 175,95"/>
    <d v="1900-06-23T22:48:00"/>
    <d v="2021-08-20T00:00:00"/>
    <s v="CP"/>
    <s v="Pagamento Secretaria de Fazenda Federal"/>
    <s v="Pagamento Secretaria de Fazenda Federal"/>
    <n v="-175.95"/>
    <n v="0"/>
    <n v="3786.18"/>
    <s v="Secretaria de Fazenda Federal"/>
    <n v="-175.95"/>
    <n v="175.95"/>
    <n v="0"/>
    <d v="2021-08-01T00:00:00"/>
    <m/>
    <x v="5"/>
    <s v="Terreno"/>
    <s v="sim"/>
  </r>
  <r>
    <s v="REALITA BELEM"/>
    <d v="2021-08-20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3.01.01 - Receita de Aplicações Financeiras 1 0,01"/>
    <d v="1899-12-30T00:14:24"/>
    <d v="2021-08-20T00:00:00"/>
    <s v="BC"/>
    <s v="Rendimento de aplicação"/>
    <s v="Rendimento de aplicação"/>
    <n v="0"/>
    <n v="0.01"/>
    <n v="3786.19"/>
    <s v=""/>
    <n v="0.01"/>
    <n v="0.01"/>
    <n v="0"/>
    <d v="2021-08-01T00:00:00"/>
    <m/>
    <x v="3"/>
    <s v="Outras Receitas"/>
    <s v="sim"/>
  </r>
  <r>
    <s v="REALITA BELEM"/>
    <d v="2021-08-20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2.04 - Recolhimento de PIS/Cofins/CSLL - Terceiros 1 1387,1"/>
    <d v="1903-10-18T02:24:00"/>
    <d v="2021-08-20T00:00:00"/>
    <s v="CP"/>
    <s v="Pagamento Secretaria de Fazenda Federal"/>
    <s v="Pagamento Secretaria de Fazenda Federal"/>
    <n v="-1387.1"/>
    <n v="0"/>
    <n v="2399.09"/>
    <s v="Secretaria de Fazenda Federal"/>
    <n v="-1387.1"/>
    <n v="1387.1"/>
    <n v="0"/>
    <d v="2021-08-01T00:00:00"/>
    <m/>
    <x v="5"/>
    <s v="Terreno"/>
    <s v="sim"/>
  </r>
  <r>
    <s v="REALITA BELEM"/>
    <d v="2021-08-20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3.01.03 - Descontos Obtidos 1 0,01"/>
    <d v="1899-12-30T00:14:24"/>
    <d v="2021-08-20T00:00:00"/>
    <s v="CP"/>
    <s v="Desconto obtido Secretaria de Fazenda Federal"/>
    <s v="Desconto obtido Secretaria de Fazenda Federal"/>
    <n v="0"/>
    <n v="0.01"/>
    <n v="2399.1"/>
    <s v="Secretaria de Fazenda Federal"/>
    <n v="0.01"/>
    <n v="0.01"/>
    <n v="0"/>
    <d v="2021-08-01T00:00:00"/>
    <m/>
    <x v="2"/>
    <s v="Incorporação"/>
    <s v="sim"/>
  </r>
  <r>
    <s v="REALITA BELEM"/>
    <d v="2021-08-20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2.04 - Recolhimento de PIS/Cofins/CSLL - Terceiros 1 545,44"/>
    <d v="1901-06-28T10:33:36"/>
    <d v="2021-08-20T00:00:00"/>
    <s v="CP"/>
    <s v="Pagamento Secretaria de Fazenda Federal"/>
    <s v="Pagamento Secretaria de Fazenda Federal"/>
    <n v="-545.44000000000005"/>
    <n v="0"/>
    <n v="1853.66"/>
    <s v="Secretaria de Fazenda Federal"/>
    <n v="-545.44000000000005"/>
    <n v="545.44000000000005"/>
    <n v="0"/>
    <d v="2021-08-01T00:00:00"/>
    <m/>
    <x v="5"/>
    <s v="Terreno"/>
    <s v="sim"/>
  </r>
  <r>
    <s v="REALITA BELEM"/>
    <d v="2021-08-31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1.01.01 - Aquisição de Terreno 1 11730"/>
    <d v="1932-02-11T00:00:00"/>
    <d v="2021-08-31T00:00:00"/>
    <s v="CP"/>
    <s v="Pagamento CONCRE-S GESTAO EMPRESARIAL LTDA"/>
    <s v="Pagamento CONCRE-S GESTAO EMPRESARIAL LTDA"/>
    <n v="-11730"/>
    <n v="0"/>
    <n v="-9876.34"/>
    <s v="CONCRE-S GESTAO EMPRESARIAL LTDA"/>
    <n v="-11730"/>
    <n v="11730"/>
    <n v="0"/>
    <d v="2021-08-01T00:00:00"/>
    <m/>
    <x v="5"/>
    <s v="Terreno"/>
    <s v="sim"/>
  </r>
  <r>
    <s v="REALITA BELEM"/>
    <d v="2021-08-31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1.01 - (-) Retenção de IR - Terceiros 1 175,95"/>
    <d v="1900-06-23T22:48:00"/>
    <d v="2021-08-31T00:00:00"/>
    <s v="CP"/>
    <s v="Retenção impostos IR 1708 / CONCRE-S GESTAO EMPRESARIAL LTDA"/>
    <s v="Retenção impostos IR 1708 / CONCRE-S GESTAO EMPRESARIAL LTDA"/>
    <n v="0"/>
    <n v="175.95"/>
    <n v="-9700.39"/>
    <s v="CONCRE-S GESTAO EMPRESARIAL LTDA"/>
    <n v="175.95"/>
    <n v="175.95"/>
    <n v="0"/>
    <d v="2021-08-01T00:00:00"/>
    <m/>
    <x v="5"/>
    <s v="Terreno"/>
    <s v="sim"/>
  </r>
  <r>
    <s v="REALITA BELEM"/>
    <d v="2021-08-31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1.04 - (-) Retenção de PIS/Cofins/CSLL - Terceiros 1 545,44"/>
    <d v="1901-06-28T10:33:36"/>
    <d v="2021-08-31T00:00:00"/>
    <s v="CP"/>
    <s v="Retenção impostos CSRF / CONCRE-S GESTAO EMPRESARIAL LTDA"/>
    <s v="Retenção impostos CSRF / CONCRE-S GESTAO EMPRESARIAL LTDA"/>
    <n v="0"/>
    <n v="545.44000000000005"/>
    <n v="-9154.9500000000007"/>
    <s v="CONCRE-S GESTAO EMPRESARIAL LTDA"/>
    <n v="545.44000000000005"/>
    <n v="545.44000000000005"/>
    <n v="0"/>
    <d v="2021-08-01T00:00:00"/>
    <m/>
    <x v="5"/>
    <s v="Terreno"/>
    <s v="sim"/>
  </r>
  <r>
    <s v="REALITA BELEM"/>
    <d v="2021-08-31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3.01.01 - Receita de Aplicações Financeiras 1 0,02"/>
    <d v="1899-12-30T00:28:48"/>
    <d v="2021-08-31T00:00:00"/>
    <s v="BC"/>
    <s v="Rendimento de aplicação"/>
    <s v="Rendimento de aplicação"/>
    <n v="0"/>
    <n v="0.02"/>
    <n v="-9154.93"/>
    <s v=""/>
    <n v="0.02"/>
    <n v="0.02"/>
    <n v="0"/>
    <d v="2021-08-01T00:00:00"/>
    <m/>
    <x v="3"/>
    <s v="Outras Receitas"/>
    <s v="sim"/>
  </r>
  <r>
    <s v="REALITA BELEM"/>
    <d v="2021-08-31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5.01.01 - Entradas de Aportes de Sócios / Investidores 1 10200"/>
    <d v="1927-12-04T00:00:00"/>
    <d v="2021-08-31T00:00:00"/>
    <s v="CR"/>
    <s v="Recebimento NC HOLDING EMPREENDIMENTOS E PARTICIPACOES LTDA"/>
    <s v="Recebimento NC HOLDING EMPREENDIMENTOS E PARTICIPACOES LTDA"/>
    <n v="0"/>
    <n v="10200"/>
    <n v="1045.07"/>
    <s v=""/>
    <n v="10200"/>
    <n v="10200"/>
    <n v="0"/>
    <d v="2021-08-01T00:00:00"/>
    <m/>
    <x v="1"/>
    <s v="Aporte Netcorp"/>
    <s v="sim"/>
  </r>
  <r>
    <s v="REALITA BELEM"/>
    <d v="2021-09-02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2.03.04 - Assessoria e Consultoria Contábil 1 381,47"/>
    <d v="1901-01-15T11:16:48"/>
    <d v="2021-09-02T00:00:00"/>
    <s v="CP"/>
    <s v="Pagamento NOVA PLANO - SUPORTE ADMINISTRATIVO LTDA"/>
    <s v="Pagamento NOVA PLANO - SUPORTE ADMINISTRATIVO LTDA"/>
    <n v="-381.47"/>
    <n v="0"/>
    <n v="663.6"/>
    <s v="NOVA PLANO - SUPORTE ADMINISTRATIVO LTDA"/>
    <n v="-381.47"/>
    <n v="381.47"/>
    <n v="0"/>
    <d v="2021-09-01T00:00:00"/>
    <m/>
    <x v="6"/>
    <s v="Despesas Administrativas"/>
    <s v="sim"/>
  </r>
  <r>
    <s v="REALITA BELEM"/>
    <d v="2021-09-02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5.01.05 - Despesas e Tarifas Bancárias 1 0,9"/>
    <d v="1899-12-30T21:36:00"/>
    <d v="2021-09-02T00:00:00"/>
    <s v="BC"/>
    <s v="Pag. tarifa conta"/>
    <s v="Pag. tarifa conta"/>
    <n v="-0.9"/>
    <n v="0"/>
    <n v="662.7"/>
    <s v=""/>
    <n v="-0.9"/>
    <n v="0.9"/>
    <n v="0"/>
    <d v="2021-09-01T00:00:00"/>
    <m/>
    <x v="7"/>
    <s v="Despesas Financeiras - Tarifas"/>
    <s v="sim"/>
  </r>
  <r>
    <s v="REALITA BELEM"/>
    <d v="2021-09-02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5.01.05 - Despesas e Tarifas Bancárias 1 296"/>
    <d v="1900-10-22T00:00:00"/>
    <d v="2021-09-02T00:00:00"/>
    <s v="BC"/>
    <s v="Pag. tarifa conta"/>
    <s v="Pag. tarifa conta"/>
    <n v="-296"/>
    <n v="0"/>
    <n v="366.7"/>
    <s v=""/>
    <n v="-296"/>
    <n v="296"/>
    <n v="0"/>
    <d v="2021-09-01T00:00:00"/>
    <m/>
    <x v="7"/>
    <s v="Despesas Financeiras - Tarifas"/>
    <s v="sim"/>
  </r>
  <r>
    <s v="REALITA BELEM"/>
    <d v="2021-09-02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5.01.05 - Despesas e Tarifas Bancárias 1 16,64"/>
    <d v="1900-01-15T15:21:36"/>
    <d v="2021-09-02T00:00:00"/>
    <s v="BC"/>
    <s v="Pag. tarifa TED"/>
    <s v="Pag. tarifa TED"/>
    <n v="-16.64"/>
    <n v="0"/>
    <n v="350.06"/>
    <s v=""/>
    <n v="-16.64"/>
    <n v="16.64"/>
    <n v="0"/>
    <d v="2021-09-01T00:00:00"/>
    <m/>
    <x v="7"/>
    <s v="Despesas Financeiras - Tarifas"/>
    <s v="sim"/>
  </r>
  <r>
    <s v="REALITA BELEM"/>
    <d v="2021-09-02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3.01.01 - Receita de Aplicações Financeiras 1 0,02"/>
    <d v="1899-12-30T00:28:48"/>
    <d v="2021-09-02T00:00:00"/>
    <s v="BC"/>
    <s v="Rendimento de aplicação"/>
    <s v="Rendimento de aplicação"/>
    <n v="0"/>
    <n v="0.02"/>
    <n v="350.08"/>
    <s v=""/>
    <n v="0.02"/>
    <n v="0.02"/>
    <n v="0"/>
    <d v="2021-09-01T00:00:00"/>
    <m/>
    <x v="3"/>
    <s v="Outras Receitas"/>
    <s v="sim"/>
  </r>
  <r>
    <s v="REALITA BELEM"/>
    <d v="2021-09-14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5.01.01 - Entradas de Aportes de Sócios / Investidores 1 10000"/>
    <d v="1927-05-18T00:00:00"/>
    <d v="2021-09-14T00:00:00"/>
    <s v="CR"/>
    <s v="Recebimento NC HOLDING EMPREENDIMENTOS E PARTICIPACOES LTDA"/>
    <s v="Recebimento NC HOLDING EMPREENDIMENTOS E PARTICIPACOES LTDA"/>
    <n v="0"/>
    <n v="10000"/>
    <n v="10350.08"/>
    <s v=""/>
    <n v="10000"/>
    <n v="10000"/>
    <n v="2"/>
    <d v="2021-09-01T00:00:00"/>
    <m/>
    <x v="1"/>
    <s v="Aporte Netcorp"/>
    <s v="sim"/>
  </r>
  <r>
    <s v="REALITA BELEM"/>
    <d v="2021-09-15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1.01.01 - Aquisição de Terreno 1 10000"/>
    <d v="1927-05-18T00:00:00"/>
    <d v="2021-09-15T00:00:00"/>
    <s v="CP"/>
    <s v="Pagamento FRANCISCO FERNANDES NETO"/>
    <s v="Pagamento FRANCISCO FERNANDES NETO"/>
    <n v="-10000"/>
    <n v="0"/>
    <n v="350.08"/>
    <s v="FRANCISCO FERNANDES NETO"/>
    <n v="-10000"/>
    <n v="10000"/>
    <n v="4"/>
    <d v="2021-09-01T00:00:00"/>
    <m/>
    <x v="5"/>
    <s v="Terreno"/>
    <s v="sim"/>
  </r>
  <r>
    <s v="REALITA BELEM"/>
    <d v="2021-09-15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3.01.01 - Receita de Aplicações Financeiras 1 0,17"/>
    <d v="1899-12-30T04:04:48"/>
    <d v="2021-09-15T00:00:00"/>
    <s v="BC"/>
    <s v="Rendimento de aplicação"/>
    <s v="Rendimento de aplicação"/>
    <n v="0"/>
    <n v="0.17"/>
    <n v="350.25"/>
    <s v=""/>
    <n v="0.17"/>
    <n v="0.17"/>
    <n v="0"/>
    <d v="2021-09-01T00:00:00"/>
    <m/>
    <x v="3"/>
    <s v="Outras Receitas"/>
    <s v="sim"/>
  </r>
  <r>
    <s v="REALITA BELEM"/>
    <d v="2021-09-20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2.01 - Recolhimento de IRRF - Terceiros 1 447,45"/>
    <d v="1901-03-22T10:48:00"/>
    <d v="2021-09-20T00:00:00"/>
    <s v="CP"/>
    <s v="Pagamento Secretaria de Fazenda Federal"/>
    <s v="Pagamento Secretaria de Fazenda Federal"/>
    <n v="-447.45"/>
    <n v="0"/>
    <n v="-97.2"/>
    <s v="Secretaria de Fazenda Federal"/>
    <n v="-447.45"/>
    <n v="447.45"/>
    <n v="0"/>
    <d v="2021-09-01T00:00:00"/>
    <m/>
    <x v="5"/>
    <s v="Terreno"/>
    <s v="sim"/>
  </r>
  <r>
    <s v="REALITA BELEM"/>
    <d v="2021-09-20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2.04 - Recolhimento de PIS/Cofins/CSLL - Terceiros 1 1387,1"/>
    <d v="1903-10-18T02:24:00"/>
    <d v="2021-09-20T00:00:00"/>
    <s v="CP"/>
    <s v="Pagamento Secretaria de Fazenda Federal"/>
    <s v="Pagamento Secretaria de Fazenda Federal"/>
    <n v="-1387.1"/>
    <n v="0"/>
    <n v="-1484.3"/>
    <s v="Secretaria de Fazenda Federal"/>
    <n v="-1387.1"/>
    <n v="1387.1"/>
    <n v="0"/>
    <d v="2021-09-01T00:00:00"/>
    <m/>
    <x v="5"/>
    <s v="Terreno"/>
    <s v="sim"/>
  </r>
  <r>
    <s v="REALITA BELEM"/>
    <d v="2021-09-20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3.01.03 - Descontos Obtidos 1 0,01"/>
    <d v="1899-12-30T00:14:24"/>
    <d v="2021-09-20T00:00:00"/>
    <s v="CP"/>
    <s v="Desconto obtido Secretaria de Fazenda Federal"/>
    <s v="Desconto obtido Secretaria de Fazenda Federal"/>
    <n v="0"/>
    <n v="0.01"/>
    <n v="-1484.29"/>
    <s v="Secretaria de Fazenda Federal"/>
    <n v="0.01"/>
    <n v="0.01"/>
    <n v="0"/>
    <d v="2021-09-01T00:00:00"/>
    <m/>
    <x v="2"/>
    <s v="Incorporação"/>
    <s v="sim"/>
  </r>
  <r>
    <s v="REALITA BELEM"/>
    <d v="2021-09-20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5.01.01 - Entradas de Aportes de Sócios / Investidores 1 2000"/>
    <d v="1905-06-22T00:00:00"/>
    <d v="2021-09-20T00:00:00"/>
    <s v="CR"/>
    <s v="Recebimento NC HOLDING EMPREENDIMENTOS E PARTICIPACOES LTDA"/>
    <s v="Recebimento NC HOLDING EMPREENDIMENTOS E PARTICIPACOES LTDA"/>
    <n v="0"/>
    <n v="2000"/>
    <n v="515.71"/>
    <s v=""/>
    <n v="2000"/>
    <n v="2000"/>
    <n v="0"/>
    <d v="2021-09-01T00:00:00"/>
    <m/>
    <x v="1"/>
    <s v="Aporte Netcorp"/>
    <s v="sim"/>
  </r>
  <r>
    <s v="REALITA BELEM"/>
    <d v="2021-09-27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1.01.01 - Aquisição de Terreno 1 19500"/>
    <d v="1953-05-21T00:00:00"/>
    <d v="2021-09-27T00:00:00"/>
    <s v="CP"/>
    <s v="Pagamento LABORATORIO VAPOR SOLUTIONS LTDA"/>
    <s v="Pagamento LABORATORIO VAPOR SOLUTIONS LTDA"/>
    <n v="-19500"/>
    <n v="0"/>
    <n v="-18984.29"/>
    <s v="LABORATORIO VAPOR SOLUTIONS LTDA"/>
    <n v="-19500"/>
    <n v="19500"/>
    <n v="0"/>
    <d v="2021-09-01T00:00:00"/>
    <m/>
    <x v="8"/>
    <s v="Terreno"/>
    <s v="sim"/>
  </r>
  <r>
    <s v="REALITA BELEM"/>
    <d v="2021-09-27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1.01 - (-) Retenção de IR - Terceiros 1 292,5"/>
    <d v="1900-10-18T12:00:00"/>
    <d v="2021-09-27T00:00:00"/>
    <s v="CP"/>
    <s v="Retenção impostos IR 1708 / LABORATORIO VAPOR SOLUTIONS LTDA"/>
    <s v="Retenção impostos IR 1708 / LABORATORIO VAPOR SOLUTIONS LTDA"/>
    <n v="0"/>
    <n v="292.5"/>
    <n v="-18691.79"/>
    <s v="LABORATORIO VAPOR SOLUTIONS LTDA"/>
    <n v="292.5"/>
    <n v="292.5"/>
    <n v="0"/>
    <d v="2021-09-01T00:00:00"/>
    <m/>
    <x v="8"/>
    <s v="Terreno"/>
    <s v="sim"/>
  </r>
  <r>
    <s v="REALITA BELEM"/>
    <d v="2021-09-27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1.04 - (-) Retenção de PIS/Cofins/CSLL - Terceiros 1 906,75"/>
    <d v="1902-06-24T18:00:00"/>
    <d v="2021-09-27T00:00:00"/>
    <s v="CP"/>
    <s v="Retenção impostos CSRF / LABORATORIO VAPOR SOLUTIONS LTDA"/>
    <s v="Retenção impostos CSRF / LABORATORIO VAPOR SOLUTIONS LTDA"/>
    <n v="0"/>
    <n v="906.75"/>
    <n v="-17785.04"/>
    <s v="LABORATORIO VAPOR SOLUTIONS LTDA"/>
    <n v="906.75"/>
    <n v="906.75"/>
    <n v="0"/>
    <d v="2021-09-01T00:00:00"/>
    <m/>
    <x v="8"/>
    <s v="Terreno"/>
    <s v="sim"/>
  </r>
  <r>
    <s v="REALITA BELEM"/>
    <d v="2021-09-27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5.01.01 - Entradas de Aportes de Sócios / Investidores 1 102000"/>
    <d v="2179-04-06T00:00:00"/>
    <d v="2021-09-27T00:00:00"/>
    <s v="CR"/>
    <s v="Recebimento NC HOLDING EMPREENDIMENTOS E PARTICIPACOES LTDA"/>
    <s v="Recebimento NC HOLDING EMPREENDIMENTOS E PARTICIPACOES LTDA"/>
    <n v="0"/>
    <n v="102000"/>
    <n v="84214.96"/>
    <s v=""/>
    <n v="102000"/>
    <n v="102000"/>
    <n v="0"/>
    <d v="2021-09-01T00:00:00"/>
    <m/>
    <x v="1"/>
    <s v="Aporte Netcorp"/>
    <s v="sim"/>
  </r>
  <r>
    <s v="REALITA BELEM"/>
    <d v="2021-09-28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1.01.12 - Despesas Diversas de Terreno 1 596,96"/>
    <d v="1901-08-18T23:02:24"/>
    <d v="2021-09-28T00:00:00"/>
    <s v="CP"/>
    <s v="Pagamento CARTORIO 21. TABELIAO DE NOTAS DA CAPITAL."/>
    <s v="Pagamento CARTORIO 21. TABELIAO DE NOTAS DA CAPITAL."/>
    <n v="-596.96"/>
    <n v="0"/>
    <n v="83618"/>
    <s v="CARTORIO 21. TABELIAO DE NOTAS DA CAPITAL."/>
    <n v="-596.96"/>
    <n v="596.96"/>
    <n v="0"/>
    <d v="2021-09-01T00:00:00"/>
    <m/>
    <x v="9"/>
    <s v="Terreno"/>
    <s v="sim"/>
  </r>
  <r>
    <s v="REALITA BELEM"/>
    <d v="2021-09-28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3.01.01 - Receita de Aplicações Financeiras 1 0,01"/>
    <d v="1899-12-30T00:14:24"/>
    <d v="2021-09-28T00:00:00"/>
    <s v="BC"/>
    <s v="Rendimento de aplicação"/>
    <s v="Rendimento de aplicação"/>
    <n v="0"/>
    <n v="0.01"/>
    <n v="83618.009999999995"/>
    <s v=""/>
    <n v="0.01"/>
    <n v="0.01"/>
    <n v="0"/>
    <d v="2021-09-01T00:00:00"/>
    <m/>
    <x v="3"/>
    <s v="Outras Receitas"/>
    <s v="sim"/>
  </r>
  <r>
    <s v="REALITA BELEM"/>
    <d v="2021-09-30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1.01.01 - Aquisição de Terreno 1 29830"/>
    <d v="1981-09-01T00:00:00"/>
    <d v="2021-09-30T00:00:00"/>
    <s v="CP"/>
    <s v="Pagamento WEBER CONSULTORIA E ENGENHARIA AMBIENTAL LIMITADA"/>
    <s v="Pagamento WEBER CONSULTORIA E ENGENHARIA AMBIENTAL LIMITADA"/>
    <n v="-29830"/>
    <n v="0"/>
    <n v="53788.01"/>
    <s v="WEBER CONSULTORIA E ENGENHARIA AMBIENTAL LIMITADA"/>
    <n v="-29830"/>
    <n v="29830"/>
    <n v="0"/>
    <d v="2021-09-01T00:00:00"/>
    <m/>
    <x v="5"/>
    <s v="Terreno"/>
    <s v="sim"/>
  </r>
  <r>
    <s v="REALITA BELEM"/>
    <d v="2021-09-30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1.01 - (-) Retenção de IR - Terceiros 1 447,45"/>
    <d v="1901-03-22T10:48:00"/>
    <d v="2021-09-30T00:00:00"/>
    <s v="CP"/>
    <s v="Retenção impostos IR 1708 / WEBER CONSULTORIA E ENGENHARIA AMBIENTAL LIMITADA"/>
    <s v="Retenção impostos IR 1708 / WEBER CONSULTORIA E ENGENHARIA AMBIENTAL LIMITADA"/>
    <n v="0"/>
    <n v="447.45"/>
    <n v="54235.46"/>
    <s v="WEBER CONSULTORIA E ENGENHARIA AMBIENTAL LIMITADA"/>
    <n v="447.45"/>
    <n v="447.45"/>
    <n v="0"/>
    <d v="2021-09-01T00:00:00"/>
    <m/>
    <x v="5"/>
    <s v="Terreno"/>
    <s v="sim"/>
  </r>
  <r>
    <s v="REALITA BELEM"/>
    <d v="2021-09-30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1.04 - (-) Retenção de PIS/Cofins/CSLL - Terceiros 1 1387,1"/>
    <d v="1903-10-18T02:24:00"/>
    <d v="2021-09-30T00:00:00"/>
    <s v="CP"/>
    <s v="Retenção impostos CSRF / WEBER CONSULTORIA E ENGENHARIA AMBIENTAL LIMITADA"/>
    <s v="Retenção impostos CSRF / WEBER CONSULTORIA E ENGENHARIA AMBIENTAL LIMITADA"/>
    <n v="0"/>
    <n v="1387.1"/>
    <n v="55622.559999999998"/>
    <s v="WEBER CONSULTORIA E ENGENHARIA AMBIENTAL LIMITADA"/>
    <n v="1387.1"/>
    <n v="1387.1"/>
    <n v="0"/>
    <d v="2021-09-01T00:00:00"/>
    <m/>
    <x v="5"/>
    <s v="Terreno"/>
    <s v="sim"/>
  </r>
  <r>
    <s v="REALITA BELEM"/>
    <d v="2021-09-30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1.01.01 - Aquisição de Terreno 1 29830"/>
    <d v="1981-09-01T00:00:00"/>
    <d v="2021-09-30T00:00:00"/>
    <s v="CP"/>
    <s v="Pagamento WEBER CONSULTORIA E ENGENHARIA AMBIENTAL LIMITADA"/>
    <s v="Pagamento WEBER CONSULTORIA E ENGENHARIA AMBIENTAL LIMITADA"/>
    <n v="-29830"/>
    <n v="0"/>
    <n v="25792.560000000001"/>
    <s v="WEBER CONSULTORIA E ENGENHARIA AMBIENTAL LIMITADA"/>
    <n v="-29830"/>
    <n v="29830"/>
    <n v="0"/>
    <d v="2021-09-01T00:00:00"/>
    <m/>
    <x v="5"/>
    <s v="Terreno"/>
    <s v="sim"/>
  </r>
  <r>
    <s v="REALITA BELEM"/>
    <d v="2021-09-30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5.01.07 - Multas, Juros e Correções por Atraso no Pagamento 1 0,02"/>
    <d v="1899-12-30T00:28:48"/>
    <d v="2021-09-30T00:00:00"/>
    <s v="CP"/>
    <s v="Pagto C.M. WEBER CONSULTORIA E ENGENHARIA AMBIENTAL LIMITADA"/>
    <s v="Pagto C.M. WEBER CONSULTORIA E ENGENHARIA AMBIENTAL LIMITADA"/>
    <n v="-0.02"/>
    <n v="0"/>
    <n v="25792.54"/>
    <s v=""/>
    <n v="-0.02"/>
    <n v="0.02"/>
    <n v="0"/>
    <d v="2021-09-01T00:00:00"/>
    <m/>
    <x v="5"/>
    <s v="Terreno"/>
    <s v="sim"/>
  </r>
  <r>
    <s v="REALITA BELEM"/>
    <d v="2021-09-30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1.01 - (-) Retenção de IR - Terceiros 1 447,45"/>
    <d v="1901-03-22T10:48:00"/>
    <d v="2021-09-30T00:00:00"/>
    <s v="CP"/>
    <s v="Retenção impostos IR 1708 / WEBER CONSULTORIA E ENGENHARIA AMBIENTAL LIMITADA"/>
    <s v="Retenção impostos IR 1708 / WEBER CONSULTORIA E ENGENHARIA AMBIENTAL LIMITADA"/>
    <n v="0"/>
    <n v="447.45"/>
    <n v="26239.99"/>
    <s v="WEBER CONSULTORIA E ENGENHARIA AMBIENTAL LIMITADA"/>
    <n v="447.45"/>
    <n v="447.45"/>
    <n v="0"/>
    <d v="2021-09-01T00:00:00"/>
    <m/>
    <x v="5"/>
    <s v="Terreno"/>
    <s v="sim"/>
  </r>
  <r>
    <s v="REALITA BELEM"/>
    <d v="2021-09-30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1.04 - (-) Retenção de PIS/Cofins/CSLL - Terceiros 1 1387,1"/>
    <d v="1903-10-18T02:24:00"/>
    <d v="2021-09-30T00:00:00"/>
    <s v="CP"/>
    <s v="Retenção impostos CSRF / WEBER CONSULTORIA E ENGENHARIA AMBIENTAL LIMITADA"/>
    <s v="Retenção impostos CSRF / WEBER CONSULTORIA E ENGENHARIA AMBIENTAL LIMITADA"/>
    <n v="0"/>
    <n v="1387.1"/>
    <n v="27627.09"/>
    <s v="WEBER CONSULTORIA E ENGENHARIA AMBIENTAL LIMITADA"/>
    <n v="1387.1"/>
    <n v="1387.1"/>
    <n v="0"/>
    <d v="2021-09-01T00:00:00"/>
    <m/>
    <x v="5"/>
    <s v="Terreno"/>
    <s v="sim"/>
  </r>
  <r>
    <s v="REALITA BELEM"/>
    <d v="2021-09-30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1.01.01 - Aquisição de Terreno 1 25180"/>
    <d v="1968-12-08T00:00:00"/>
    <d v="2021-09-30T00:00:00"/>
    <s v="CP"/>
    <s v="Pagamento BIOAGRI AMBIENTAL LTDA."/>
    <s v="Pagamento BIOAGRI AMBIENTAL LTDA."/>
    <n v="-25180"/>
    <n v="0"/>
    <n v="2447.09"/>
    <s v="BIOAGRI AMBIENTAL LTDA."/>
    <n v="-25180"/>
    <n v="25180"/>
    <n v="0"/>
    <d v="2021-09-01T00:00:00"/>
    <m/>
    <x v="5"/>
    <s v="Terreno"/>
    <s v="sim"/>
  </r>
  <r>
    <s v="REALITA BELEM"/>
    <d v="2021-09-30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1.04 - (-) Retenção de PIS/Cofins/CSLL - Terceiros 1 1170,87"/>
    <d v="1903-03-15T20:52:48"/>
    <d v="2021-09-30T00:00:00"/>
    <s v="CP"/>
    <s v="Retenção impostos CSRF / BIOAGRI AMBIENTAL LTDA."/>
    <s v="Retenção impostos CSRF / BIOAGRI AMBIENTAL LTDA."/>
    <n v="0"/>
    <n v="1170.8699999999999"/>
    <n v="3617.96"/>
    <s v="BIOAGRI AMBIENTAL LTDA."/>
    <n v="1170.8699999999999"/>
    <n v="1170.8699999999999"/>
    <n v="0"/>
    <d v="2021-09-01T00:00:00"/>
    <m/>
    <x v="5"/>
    <s v="Terreno"/>
    <s v="sim"/>
  </r>
  <r>
    <s v="REALITA BELEM"/>
    <d v="2021-09-30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9.01.01 - (-) Retenção de IR - Terceiros 1 377,7"/>
    <d v="1901-01-11T16:48:00"/>
    <d v="2021-09-30T00:00:00"/>
    <s v="CP"/>
    <s v="Retenção impostos IR 1708 / BIOAGRI AMBIENTAL LTDA."/>
    <s v="Retenção impostos IR 1708 / BIOAGRI AMBIENTAL LTDA."/>
    <n v="0"/>
    <n v="377.7"/>
    <n v="3995.66"/>
    <s v="BIOAGRI AMBIENTAL LTDA."/>
    <n v="377.7"/>
    <n v="377.7"/>
    <n v="0"/>
    <d v="2021-09-01T00:00:00"/>
    <m/>
    <x v="5"/>
    <s v="Terreno"/>
    <s v="sim"/>
  </r>
  <r>
    <s v="REALITA BELEM"/>
    <d v="2021-09-30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3.01.01 - Receita de Aplicações Financeiras 1 0,1"/>
    <d v="1899-12-30T02:24:00"/>
    <d v="2021-09-30T00:00:00"/>
    <s v="BC"/>
    <s v="Resgate de Aplicação"/>
    <s v="Resgate de Aplicação"/>
    <n v="0"/>
    <n v="0.1"/>
    <n v="3995.76"/>
    <s v=""/>
    <n v="0.1"/>
    <n v="0.1"/>
    <n v="0"/>
    <d v="2021-09-01T00:00:00"/>
    <m/>
    <x v="10"/>
    <s v="Aplicação / Resgate"/>
    <s v="não"/>
  </r>
  <r>
    <s v="REALITA BELEM"/>
    <d v="2021-10-02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2.03.04 - Assessoria e Consultoria Contábil 1 381,47"/>
    <d v="1901-01-15T11:16:48"/>
    <d v="2021-10-02T00:00:00"/>
    <s v="CP"/>
    <s v="Pagamento NOVA PLANO - SUPORTE ADMINISTRATIVO LTDA"/>
    <s v="Pagamento NOVA PLANO - SUPORTE ADMINISTRATIVO LTDA"/>
    <n v="-381.47"/>
    <n v="0"/>
    <n v="3614.29"/>
    <s v="NOVA PLANO - SUPORTE ADMINISTRATIVO LTDA"/>
    <n v="-381.47"/>
    <n v="381.47"/>
    <n v="0"/>
    <d v="2021-10-01T00:00:00"/>
    <m/>
    <x v="6"/>
    <s v="Despesas Administrativas"/>
    <s v="sim"/>
  </r>
  <r>
    <s v="REALITA BELEM"/>
    <d v="2021-10-04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5.01.05 - Despesas e Tarifas Bancárias 1 0,9"/>
    <d v="1899-12-30T21:36:00"/>
    <d v="2021-10-04T00:00:00"/>
    <s v="BC"/>
    <s v="Pag. tarifa conta"/>
    <s v="Pag. tarifa conta"/>
    <n v="-0.9"/>
    <n v="0"/>
    <n v="3613.39"/>
    <s v=""/>
    <n v="-0.9"/>
    <n v="0.9"/>
    <n v="0"/>
    <d v="2021-10-01T00:00:00"/>
    <m/>
    <x v="7"/>
    <s v="Despesas Financeiras - Tarifas"/>
    <s v="sim"/>
  </r>
  <r>
    <s v="REALITA BELEM"/>
    <d v="2021-10-04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5.01.05 - Despesas e Tarifas Bancárias 1 24,96"/>
    <d v="1900-01-23T23:02:24"/>
    <d v="2021-10-04T00:00:00"/>
    <s v="BC"/>
    <s v="Pag. tarifa TED"/>
    <s v="Pag. tarifa TED"/>
    <n v="-24.96"/>
    <n v="0"/>
    <n v="3588.43"/>
    <s v=""/>
    <n v="-24.96"/>
    <n v="24.96"/>
    <n v="0"/>
    <d v="2021-10-01T00:00:00"/>
    <m/>
    <x v="7"/>
    <s v="Despesas Financeiras - Tarifas"/>
    <s v="sim"/>
  </r>
  <r>
    <s v="REALITA BELEM"/>
    <d v="2021-10-04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5.01.05 - Despesas e Tarifas Bancárias 1 296"/>
    <d v="1900-10-22T00:00:00"/>
    <d v="2021-10-04T00:00:00"/>
    <s v="BC"/>
    <s v="Pag. tarifa conta"/>
    <s v="Pag. tarifa conta"/>
    <n v="-296"/>
    <n v="0"/>
    <n v="3292.43"/>
    <s v=""/>
    <n v="-296"/>
    <n v="296"/>
    <n v="0"/>
    <d v="2021-10-01T00:00:00"/>
    <m/>
    <x v="7"/>
    <s v="Despesas Financeiras - Tarifas"/>
    <s v="sim"/>
  </r>
  <r>
    <s v="REALITA BELEM"/>
    <d v="2021-10-20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1.01.01 - Aquisição de Terreno 1 10000"/>
    <d v="1927-05-18T00:00:00"/>
    <d v="2021-10-20T00:00:00"/>
    <s v="CP"/>
    <s v="Pagamento FRANCISCO FERNANDES NETO"/>
    <s v="Pagamento FRANCISCO FERNANDES NETO"/>
    <n v="-10000"/>
    <n v="0"/>
    <n v="-6707.57"/>
    <s v="FRANCISCO FERNANDES NETO"/>
    <n v="-10000"/>
    <n v="10000"/>
    <n v="4"/>
    <d v="2021-10-01T00:00:00"/>
    <m/>
    <x v="5"/>
    <s v="Terreno"/>
    <s v="sim"/>
  </r>
  <r>
    <s v="REALITA BELEM"/>
    <d v="2021-10-20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5.01.01 - Entradas de Aportes de Sócios / Investidores 1 10000"/>
    <d v="1927-05-18T00:00:00"/>
    <d v="2021-10-20T00:00:00"/>
    <s v="CR"/>
    <s v="Recebimento NC HOLDING EMPREENDIMENTOS E PARTICIPACOES LTDA"/>
    <s v="Recebimento NC HOLDING EMPREENDIMENTOS E PARTICIPACOES LTDA"/>
    <n v="0"/>
    <n v="10000"/>
    <n v="3292.43"/>
    <s v=""/>
    <n v="10000"/>
    <n v="10000"/>
    <n v="2"/>
    <d v="2021-10-01T00:00:00"/>
    <m/>
    <x v="1"/>
    <s v="Aporte Netcorp"/>
    <s v="sim"/>
  </r>
  <r>
    <s v="REALITA BELEM"/>
    <d v="2021-11-03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5.01.05 - Despesas e Tarifas Bancárias 1 0,9"/>
    <d v="1899-12-30T21:36:00"/>
    <d v="2021-11-03T00:00:00"/>
    <s v="BC"/>
    <s v="Pag. tarifa conta"/>
    <s v="Pag. tarifa conta"/>
    <n v="-0.9"/>
    <n v="0"/>
    <n v="3291.53"/>
    <s v=""/>
    <n v="-0.9"/>
    <n v="0.9"/>
    <n v="0"/>
    <d v="2021-11-01T00:00:00"/>
    <m/>
    <x v="7"/>
    <s v="Despesas Financeiras - Tarifas"/>
    <s v="sim"/>
  </r>
  <r>
    <s v="REALITA BELEM"/>
    <d v="2021-11-03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5.01.05 - Despesas e Tarifas Bancárias 1 296"/>
    <d v="1900-10-22T00:00:00"/>
    <d v="2021-11-03T00:00:00"/>
    <s v="BC"/>
    <s v="Pag. tarifa conta"/>
    <s v="Pag. tarifa conta"/>
    <n v="-296"/>
    <n v="0"/>
    <n v="2995.53"/>
    <s v=""/>
    <n v="-296"/>
    <n v="296"/>
    <n v="0"/>
    <d v="2021-11-01T00:00:00"/>
    <m/>
    <x v="7"/>
    <s v="Despesas Financeiras - Tarifas"/>
    <s v="sim"/>
  </r>
  <r>
    <s v="REALITA BELEM"/>
    <d v="2021-11-03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3.01.01 - Receita de Aplicações Financeiras 1 0,21"/>
    <d v="1899-12-30T05:02:24"/>
    <d v="2021-11-03T00:00:00"/>
    <s v="BC"/>
    <s v="Resgate de Aplicação"/>
    <s v="Resgate de Aplicação"/>
    <n v="0"/>
    <n v="0.21"/>
    <n v="2995.74"/>
    <s v=""/>
    <n v="0.21"/>
    <n v="0.21"/>
    <n v="0"/>
    <d v="2021-11-01T00:00:00"/>
    <m/>
    <x v="10"/>
    <s v="Aplicação / Resgate"/>
    <s v="não"/>
  </r>
  <r>
    <s v="REALITA BELEM"/>
    <d v="2021-11-16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2.03.04 - Assessoria e Consultoria Contábil 1 381,47"/>
    <d v="1901-01-15T11:16:48"/>
    <d v="2021-11-16T00:00:00"/>
    <s v="CP"/>
    <s v="Pagamento NOVA PLANO - SUPORTE ADMINISTRATIVO LTDA"/>
    <s v="Pagamento NOVA PLANO - SUPORTE ADMINISTRATIVO LTDA"/>
    <n v="-381.47"/>
    <n v="0"/>
    <n v="2614.27"/>
    <s v="NOVA PLANO - SUPORTE ADMINISTRATIVO LTDA"/>
    <n v="-381.47"/>
    <n v="381.47"/>
    <n v="0"/>
    <d v="2021-11-01T00:00:00"/>
    <m/>
    <x v="6"/>
    <s v="Despesas Administrativas"/>
    <s v="sim"/>
  </r>
  <r>
    <s v="REALITA BELEM"/>
    <d v="2021-11-16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2.03.04 - Assessoria e Consultoria Contábil 1 190,74"/>
    <d v="1900-07-08T17:45:36"/>
    <d v="2021-11-16T00:00:00"/>
    <s v="CP"/>
    <s v="Pagamento NOVA PLANO - SUPORTE ADMINISTRATIVO LTDA"/>
    <s v="Pagamento NOVA PLANO - SUPORTE ADMINISTRATIVO LTDA"/>
    <n v="-190.74"/>
    <n v="0"/>
    <n v="2423.5300000000002"/>
    <s v="NOVA PLANO - SUPORTE ADMINISTRATIVO LTDA"/>
    <n v="-190.74"/>
    <n v="190.74"/>
    <n v="0"/>
    <d v="2021-11-01T00:00:00"/>
    <m/>
    <x v="6"/>
    <s v="Despesas Administrativas"/>
    <s v="sim"/>
  </r>
  <r>
    <s v="REALITA BELEM"/>
    <d v="2021-11-16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1.01.01 - Aquisição de Terreno 1 10000"/>
    <d v="1927-05-18T00:00:00"/>
    <d v="2021-11-16T00:00:00"/>
    <s v="CP"/>
    <s v="Pagamento FRANCISCO FERNANDES NETO"/>
    <s v="Pagamento FRANCISCO FERNANDES NETO"/>
    <n v="-10000"/>
    <n v="0"/>
    <n v="-7576.47"/>
    <s v="FRANCISCO FERNANDES NETO"/>
    <n v="-10000"/>
    <n v="10000"/>
    <n v="4"/>
    <d v="2021-11-01T00:00:00"/>
    <m/>
    <x v="5"/>
    <s v="Terreno"/>
    <s v="sim"/>
  </r>
  <r>
    <s v="REALITA BELEM"/>
    <d v="2021-11-16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3.01.01 - Receita de Aplicações Financeiras 1 0,56"/>
    <d v="1899-12-30T13:26:24"/>
    <d v="2021-11-16T00:00:00"/>
    <s v="BC"/>
    <s v="Resgate de Aplicação"/>
    <s v="Resgate de Aplicação"/>
    <n v="0"/>
    <n v="0.56000000000000005"/>
    <n v="-7575.91"/>
    <s v=""/>
    <n v="0.56000000000000005"/>
    <n v="0.56000000000000005"/>
    <n v="0"/>
    <d v="2021-11-01T00:00:00"/>
    <m/>
    <x v="10"/>
    <s v="Aplicação / Resgate"/>
    <s v="não"/>
  </r>
  <r>
    <s v="REALITA BELEM"/>
    <d v="2021-11-16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5.01.01 - Entradas de Aportes de Sócios / Investidores 1 10000"/>
    <d v="1927-05-18T00:00:00"/>
    <d v="2021-11-16T00:00:00"/>
    <s v="CR"/>
    <s v="Recebimento NC HOLDING EMPREENDIMENTOS E PARTICIPACOES LTDA"/>
    <s v="Recebimento NC HOLDING EMPREENDIMENTOS E PARTICIPACOES LTDA"/>
    <n v="0"/>
    <n v="10000"/>
    <n v="2424.09"/>
    <s v=""/>
    <n v="10000"/>
    <n v="10000"/>
    <n v="2"/>
    <d v="2021-11-01T00:00:00"/>
    <m/>
    <x v="1"/>
    <s v="Aporte Netcorp"/>
    <s v="sim"/>
  </r>
  <r>
    <s v="JARDIM GUEDALA"/>
    <d v="2021-11-25T00:00:00"/>
    <s v="Holding"/>
    <s v="Holding"/>
    <s v="2 - SPE's"/>
    <s v="01/01/2021 até 31/12/2022"/>
    <s v="14 - NETCORP SÃO PAULO JARDIM GUEDALA INCORPORAÇÃO E EMPREENDIMENTO IMOBILIÁRIO LTDA"/>
    <s v="MUTUOGUEDALA - MUTUO GUEDALA"/>
    <n v="0"/>
    <s v="Sem Classificação"/>
    <s v="Sem Classificação"/>
    <s v="Sem Classificação"/>
    <d v="2021-11-25T00:00:00"/>
    <s v="BC"/>
    <s v="Saque Bancário VALOR LANÇADO COMO APORTE POIS FOI PAGO PELA CONTA DA NC E LANÇADO COMO APORTE PARA CONTA DA SÃO PAULO."/>
    <s v="Saque Bancário VALOR LANÇADO COMO APORTE POIS FOI PAGO PELA CONTA DA NC E LANÇADO COMO APORTE PARA CONTA DA SÃO PAULO."/>
    <n v="-115.9"/>
    <n v="0"/>
    <n v="-115.9"/>
    <s v=""/>
    <n v="-115.9"/>
    <n v="115.9"/>
    <n v="0"/>
    <d v="2021-11-01T00:00:00"/>
    <m/>
    <x v="11"/>
    <s v="Retirada Netcorp"/>
    <s v="sim"/>
  </r>
  <r>
    <s v="REALITA BELEM"/>
    <d v="2021-12-02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2.03.04 - Assessoria e Consultoria Contábil 1 381,47"/>
    <d v="1901-01-15T11:16:48"/>
    <d v="2021-12-02T00:00:00"/>
    <s v="CP"/>
    <s v="Pagamento NOVA PLANO - SUPORTE ADMINISTRATIVO LTDA"/>
    <s v="Pagamento NOVA PLANO - SUPORTE ADMINISTRATIVO LTDA"/>
    <n v="-381.47"/>
    <n v="0"/>
    <n v="2042.62"/>
    <s v="NOVA PLANO - SUPORTE ADMINISTRATIVO LTDA"/>
    <n v="-381.47"/>
    <n v="381.47"/>
    <n v="0"/>
    <d v="2021-12-01T00:00:00"/>
    <m/>
    <x v="6"/>
    <s v="Despesas Administrativas"/>
    <s v="sim"/>
  </r>
  <r>
    <s v="REALITA BELEM"/>
    <d v="2021-12-02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2.03.04 - Assessoria e Consultoria Contábil 1 190,74"/>
    <d v="1900-07-08T17:45:36"/>
    <d v="2021-12-02T00:00:00"/>
    <s v="CP"/>
    <s v="Pagamento NOVA PLANO - SUPORTE ADMINISTRATIVO LTDA"/>
    <s v="Pagamento NOVA PLANO - SUPORTE ADMINISTRATIVO LTDA"/>
    <n v="-190.74"/>
    <n v="0"/>
    <n v="1851.88"/>
    <s v="NOVA PLANO - SUPORTE ADMINISTRATIVO LTDA"/>
    <n v="-190.74"/>
    <n v="190.74"/>
    <n v="0"/>
    <d v="2021-12-01T00:00:00"/>
    <m/>
    <x v="6"/>
    <s v="Despesas Administrativas"/>
    <s v="sim"/>
  </r>
  <r>
    <s v="REALITA BELEM"/>
    <d v="2021-12-02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5.01.05 - Despesas e Tarifas Bancárias 1 0,9"/>
    <d v="1899-12-30T21:36:00"/>
    <d v="2021-12-02T00:00:00"/>
    <s v="BC"/>
    <s v="Pag. tarifa conta"/>
    <s v="Pag. tarifa conta"/>
    <n v="-0.9"/>
    <n v="0"/>
    <n v="1850.98"/>
    <s v=""/>
    <n v="-0.9"/>
    <n v="0.9"/>
    <n v="0"/>
    <d v="2021-12-01T00:00:00"/>
    <m/>
    <x v="7"/>
    <s v="Despesas Financeiras - Tarifas"/>
    <s v="sim"/>
  </r>
  <r>
    <s v="REALITA BELEM"/>
    <d v="2021-12-02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5.01.05 - Despesas e Tarifas Bancárias 1 8,32"/>
    <d v="1900-01-07T07:40:48"/>
    <d v="2021-12-02T00:00:00"/>
    <s v="BC"/>
    <s v="Pag. tarifa TED"/>
    <s v="Pag. tarifa TED"/>
    <n v="-8.32"/>
    <n v="0"/>
    <n v="1842.66"/>
    <s v=""/>
    <n v="-8.32"/>
    <n v="8.32"/>
    <n v="0"/>
    <d v="2021-12-01T00:00:00"/>
    <m/>
    <x v="7"/>
    <s v="Despesas Financeiras - Tarifas"/>
    <s v="sim"/>
  </r>
  <r>
    <s v="REALITA BELEM"/>
    <d v="2021-12-02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5.01.05 - Despesas e Tarifas Bancárias 1 296"/>
    <d v="1900-10-22T00:00:00"/>
    <d v="2021-12-02T00:00:00"/>
    <s v="BC"/>
    <s v="Pag. tarifa conta"/>
    <s v="Pag. tarifa conta"/>
    <n v="-296"/>
    <n v="0"/>
    <n v="1546.66"/>
    <s v=""/>
    <n v="-296"/>
    <n v="296"/>
    <n v="0"/>
    <d v="2021-12-01T00:00:00"/>
    <m/>
    <x v="7"/>
    <s v="Despesas Financeiras - Tarifas"/>
    <s v="sim"/>
  </r>
  <r>
    <s v="REALITA BELEM"/>
    <d v="2021-12-02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3.01.01 - Receita de Aplicações Financeiras 1 1,22"/>
    <d v="1899-12-31T05:16:48"/>
    <d v="2021-12-02T00:00:00"/>
    <s v="BC"/>
    <s v="Rendimento de aplicação"/>
    <s v="Rendimento de aplicação"/>
    <n v="0"/>
    <n v="1.22"/>
    <n v="1547.88"/>
    <s v=""/>
    <n v="1.22"/>
    <n v="1.22"/>
    <n v="0"/>
    <d v="2021-12-01T00:00:00"/>
    <m/>
    <x v="3"/>
    <s v="Outras Receitas"/>
    <s v="sim"/>
  </r>
  <r>
    <s v="REALITA BELEM"/>
    <d v="2021-12-06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1.05.01.01 - Entradas de Aportes de Sócios / Investidores 1 111239,25"/>
    <d v="2204-07-23T06:00:00"/>
    <d v="2021-12-06T00:00:00"/>
    <s v="CR"/>
    <s v="Recebimento CONSTRUCOMPANY CONSTRUCAO E INCORPORACAO"/>
    <s v="Recebimento CONSTRUCOMPANY CONSTRUCAO E INCORPORACAO"/>
    <n v="0"/>
    <n v="111239.25"/>
    <n v="111239.25"/>
    <s v=""/>
    <n v="111239.25"/>
    <n v="111239.25"/>
    <n v="0"/>
    <d v="2021-12-01T00:00:00"/>
    <m/>
    <x v="1"/>
    <s v="Aporte Netcorp"/>
    <s v="sim"/>
  </r>
  <r>
    <s v="REALITA BELEM"/>
    <d v="2021-12-0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60,95"/>
    <d v="1900-02-28T22:48:00"/>
    <d v="2021-12-08T00:00:00"/>
    <s v="BC"/>
    <s v="Pag. tarifa conta"/>
    <s v="Pag. tarifa conta"/>
    <n v="-60.95"/>
    <n v="0"/>
    <n v="111178.3"/>
    <s v=""/>
    <n v="-60.95"/>
    <n v="60.95"/>
    <n v="0"/>
    <d v="2021-12-01T00:00:00"/>
    <m/>
    <x v="7"/>
    <s v="Despesas Financeiras - Tarifas"/>
    <s v="sim"/>
  </r>
  <r>
    <s v="REALITA BELEM"/>
    <d v="2021-12-10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1.01.01 - Aquisição de Terreno 1 10000"/>
    <d v="1927-05-18T00:00:00"/>
    <d v="2021-12-10T00:00:00"/>
    <s v="CP"/>
    <s v="Pagamento FRANCISCO FERNANDES NETO"/>
    <s v="Pagamento FRANCISCO FERNANDES NETO"/>
    <n v="-10000"/>
    <n v="0"/>
    <n v="-8452.1200000000008"/>
    <s v="FRANCISCO FERNANDES NETO"/>
    <n v="-10000"/>
    <n v="10000"/>
    <n v="4"/>
    <d v="2021-12-01T00:00:00"/>
    <m/>
    <x v="5"/>
    <s v="Terreno"/>
    <s v="sim"/>
  </r>
  <r>
    <s v="REALITA BELEM"/>
    <d v="2021-12-10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5.01.01 - Entradas de Aportes de Sócios / Investidores 1 10000"/>
    <d v="1927-05-18T00:00:00"/>
    <d v="2021-12-10T00:00:00"/>
    <s v="CR"/>
    <s v="Recebimento NC HOLDING EMPREENDIMENTOS E PARTICIPACOES LTDA"/>
    <s v="Recebimento NC HOLDING EMPREENDIMENTOS E PARTICIPACOES LTDA"/>
    <n v="0"/>
    <n v="10000"/>
    <n v="1547.88"/>
    <s v=""/>
    <n v="10000"/>
    <n v="10000"/>
    <n v="2"/>
    <d v="2021-12-01T00:00:00"/>
    <m/>
    <x v="1"/>
    <s v="Aporte Netcorp"/>
    <s v="sim"/>
  </r>
  <r>
    <s v="REALITA BELEM"/>
    <d v="2021-12-17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1 - Aquisição de Terreno 1 28628,13"/>
    <d v="1978-05-18T03:07:12"/>
    <d v="2021-12-17T00:00:00"/>
    <s v="CP"/>
    <s v="Pagamento SOILTEC SOLUCOES AMBIENTAIS LTDA"/>
    <s v="Pagamento SOILTEC SOLUCOES AMBIENTAIS LTDA"/>
    <n v="-28628.13"/>
    <n v="0"/>
    <n v="82550.17"/>
    <s v="SOILTEC SOLUCOES AMBIENTAIS LTDA"/>
    <n v="-28628.13"/>
    <n v="28628.13"/>
    <n v="0"/>
    <d v="2021-12-01T00:00:00"/>
    <m/>
    <x v="8"/>
    <s v="Terreno"/>
    <s v="sim"/>
  </r>
  <r>
    <s v="REALITA BELEM"/>
    <d v="2021-12-17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429,42"/>
    <d v="1901-03-04T10:04:48"/>
    <d v="2021-12-17T00:00:00"/>
    <s v="CP"/>
    <s v="Retenção impostos IR 1708 / SOILTEC SOLUCOES AMBIENTAIS LTDA"/>
    <s v="Retenção impostos IR 1708 / SOILTEC SOLUCOES AMBIENTAIS LTDA"/>
    <n v="0"/>
    <n v="429.42"/>
    <n v="82979.59"/>
    <s v="SOILTEC SOLUCOES AMBIENTAIS LTDA"/>
    <n v="429.42"/>
    <n v="429.42"/>
    <n v="0"/>
    <d v="2021-12-01T00:00:00"/>
    <m/>
    <x v="8"/>
    <s v="Terreno"/>
    <s v="sim"/>
  </r>
  <r>
    <s v="REALITA BELEM"/>
    <d v="2021-12-17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1331,21"/>
    <d v="1903-08-23T05:02:24"/>
    <d v="2021-12-17T00:00:00"/>
    <s v="CP"/>
    <s v="Retenção impostos CSRF / SOILTEC SOLUCOES AMBIENTAIS LTDA"/>
    <s v="Retenção impostos CSRF / SOILTEC SOLUCOES AMBIENTAIS LTDA"/>
    <n v="0"/>
    <n v="1331.21"/>
    <n v="84310.8"/>
    <s v="SOILTEC SOLUCOES AMBIENTAIS LTDA"/>
    <n v="1331.21"/>
    <n v="1331.21"/>
    <n v="0"/>
    <d v="2021-12-01T00:00:00"/>
    <m/>
    <x v="8"/>
    <s v="Terreno"/>
    <s v="sim"/>
  </r>
  <r>
    <s v="REALITA BELEM"/>
    <d v="2021-12-17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17250"/>
    <d v="1947-03-24T00:00:00"/>
    <d v="2021-12-17T00:00:00"/>
    <s v="CP"/>
    <s v="Pagamento ITAMAR BEREZIN - ARQUITETURA E URBANISMO S/S"/>
    <s v="Pagamento ITAMAR BEREZIN - ARQUITETURA E URBANISMO S/S"/>
    <n v="-17250"/>
    <n v="0"/>
    <n v="67060.800000000003"/>
    <s v="ITAMAR BEREZIN - ARQUITETURA E URBANISMO S/S"/>
    <n v="-17250"/>
    <n v="17250"/>
    <n v="0"/>
    <d v="2021-12-01T00:00:00"/>
    <m/>
    <x v="2"/>
    <s v="Incorporação"/>
    <s v="sim"/>
  </r>
  <r>
    <s v="REALITA BELEM"/>
    <d v="2021-12-17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258,75"/>
    <d v="1900-09-14T18:00:00"/>
    <d v="2021-12-17T00:00:00"/>
    <s v="CP"/>
    <s v="Retenção impostos IR 1708 / ITAMAR BEREZIN - ARQUITETURA E URBANISMO S/S"/>
    <s v="Retenção impostos IR 1708 / ITAMAR BEREZIN - ARQUITETURA E URBANISMO S/S"/>
    <n v="0"/>
    <n v="258.75"/>
    <n v="67319.55"/>
    <s v="ITAMAR BEREZIN - ARQUITETURA E URBANISMO S/S"/>
    <n v="258.75"/>
    <n v="258.75"/>
    <n v="0"/>
    <d v="2021-12-01T00:00:00"/>
    <m/>
    <x v="2"/>
    <s v="Incorporação"/>
    <s v="sim"/>
  </r>
  <r>
    <s v="REALITA BELEM"/>
    <d v="2021-12-17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802,13"/>
    <d v="1902-03-12T03:07:12"/>
    <d v="2021-12-17T00:00:00"/>
    <s v="CP"/>
    <s v="Retenção impostos CSRF / ITAMAR BEREZIN - ARQUITETURA E URBANISMO S/S"/>
    <s v="Retenção impostos CSRF / ITAMAR BEREZIN - ARQUITETURA E URBANISMO S/S"/>
    <n v="0"/>
    <n v="802.13"/>
    <n v="68121.679999999993"/>
    <s v="ITAMAR BEREZIN - ARQUITETURA E URBANISMO S/S"/>
    <n v="802.13"/>
    <n v="802.13"/>
    <n v="0"/>
    <d v="2021-12-01T00:00:00"/>
    <m/>
    <x v="2"/>
    <s v="Incorporação"/>
    <s v="sim"/>
  </r>
  <r>
    <s v="REALITA BELEM"/>
    <d v="2021-12-17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21000"/>
    <d v="1957-06-29T00:00:00"/>
    <d v="2021-12-17T00:00:00"/>
    <s v="CP"/>
    <s v="Pagamento NURA ARQUITETURA IMOBILIARIA LTDA"/>
    <s v="Pagamento NURA ARQUITETURA IMOBILIARIA LTDA"/>
    <n v="-21000"/>
    <n v="0"/>
    <n v="47121.68"/>
    <s v="NURA ARQUITETURA IMOBILIARIA LTDA"/>
    <n v="-21000"/>
    <n v="21000"/>
    <n v="0"/>
    <d v="2021-12-01T00:00:00"/>
    <m/>
    <x v="2"/>
    <s v="Incorporação"/>
    <s v="sim"/>
  </r>
  <r>
    <s v="REALITA BELEM"/>
    <d v="2021-12-17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315"/>
    <d v="1900-11-10T00:00:00"/>
    <d v="2021-12-17T00:00:00"/>
    <s v="CP"/>
    <s v="Retenção impostos IR 1708 / NURA ARQUITETURA IMOBILIARIA LTDA"/>
    <s v="Retenção impostos IR 1708 / NURA ARQUITETURA IMOBILIARIA LTDA"/>
    <n v="0"/>
    <n v="315"/>
    <n v="47436.68"/>
    <s v="NURA ARQUITETURA IMOBILIARIA LTDA"/>
    <n v="315"/>
    <n v="315"/>
    <n v="0"/>
    <d v="2021-12-01T00:00:00"/>
    <m/>
    <x v="2"/>
    <s v="Incorporação"/>
    <s v="sim"/>
  </r>
  <r>
    <s v="REALITA BELEM"/>
    <d v="2021-12-17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976,5"/>
    <d v="1902-09-02T12:00:00"/>
    <d v="2021-12-17T00:00:00"/>
    <s v="CP"/>
    <s v="Retenção impostos CSRF / NURA ARQUITETURA IMOBILIARIA LTDA"/>
    <s v="Retenção impostos CSRF / NURA ARQUITETURA IMOBILIARIA LTDA"/>
    <n v="0"/>
    <n v="976.5"/>
    <n v="48413.18"/>
    <s v="NURA ARQUITETURA IMOBILIARIA LTDA"/>
    <n v="976.5"/>
    <n v="976.5"/>
    <n v="0"/>
    <d v="2021-12-01T00:00:00"/>
    <m/>
    <x v="2"/>
    <s v="Incorporação"/>
    <s v="sim"/>
  </r>
  <r>
    <s v="REALITA BELEM"/>
    <d v="2021-12-17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1 - Aquisição de Terreno 1 11730"/>
    <d v="1932-02-11T00:00:00"/>
    <d v="2021-12-17T00:00:00"/>
    <s v="CP"/>
    <s v="Pagamento CONCRE-S GESTAO EMPRESARIAL LTDA"/>
    <s v="Pagamento CONCRE-S GESTAO EMPRESARIAL LTDA"/>
    <n v="-11730"/>
    <n v="0"/>
    <n v="36683.18"/>
    <s v="CONCRE-S GESTAO EMPRESARIAL LTDA"/>
    <n v="-11730"/>
    <n v="11730"/>
    <n v="0"/>
    <d v="2021-12-01T00:00:00"/>
    <m/>
    <x v="5"/>
    <s v="Terreno"/>
    <s v="sim"/>
  </r>
  <r>
    <s v="REALITA BELEM"/>
    <d v="2021-12-17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175,95"/>
    <d v="1900-06-23T22:48:00"/>
    <d v="2021-12-17T00:00:00"/>
    <s v="CP"/>
    <s v="Retenção impostos IR 1708 / CONCRE-S GESTAO EMPRESARIAL LTDA"/>
    <s v="Retenção impostos IR 1708 / CONCRE-S GESTAO EMPRESARIAL LTDA"/>
    <n v="0"/>
    <n v="175.95"/>
    <n v="36859.129999999997"/>
    <s v="CONCRE-S GESTAO EMPRESARIAL LTDA"/>
    <n v="175.95"/>
    <n v="175.95"/>
    <n v="0"/>
    <d v="2021-12-01T00:00:00"/>
    <m/>
    <x v="5"/>
    <s v="Terreno"/>
    <s v="sim"/>
  </r>
  <r>
    <s v="REALITA BELEM"/>
    <d v="2021-12-17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545,44"/>
    <d v="1901-06-28T10:33:36"/>
    <d v="2021-12-17T00:00:00"/>
    <s v="CP"/>
    <s v="Retenção impostos CSRF / CONCRE-S GESTAO EMPRESARIAL LTDA"/>
    <s v="Retenção impostos CSRF / CONCRE-S GESTAO EMPRESARIAL LTDA"/>
    <n v="0"/>
    <n v="545.44000000000005"/>
    <n v="37404.57"/>
    <s v="CONCRE-S GESTAO EMPRESARIAL LTDA"/>
    <n v="545.44000000000005"/>
    <n v="545.44000000000005"/>
    <n v="0"/>
    <d v="2021-12-01T00:00:00"/>
    <m/>
    <x v="5"/>
    <s v="Terreno"/>
    <s v="sim"/>
  </r>
  <r>
    <s v="REALITA BELEM"/>
    <d v="2021-12-17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05"/>
    <d v="1900-01-10T01:12:00"/>
    <d v="2021-12-17T00:00:00"/>
    <s v="BC"/>
    <s v="Pag. tarifa TED"/>
    <s v="Pag. tarifa TED"/>
    <n v="-11.05"/>
    <n v="0"/>
    <n v="37393.519999999997"/>
    <s v=""/>
    <n v="-11.05"/>
    <n v="11.05"/>
    <n v="0"/>
    <d v="2021-12-01T00:00:00"/>
    <m/>
    <x v="7"/>
    <s v="Despesas Financeiras - Tarifas"/>
    <s v="sim"/>
  </r>
  <r>
    <s v="REALITA BELEM"/>
    <d v="2021-12-17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05"/>
    <d v="1900-01-10T01:12:00"/>
    <d v="2021-12-17T00:00:00"/>
    <s v="BC"/>
    <s v="Pag. tarifa TED"/>
    <s v="Pag. tarifa TED"/>
    <n v="-11.05"/>
    <n v="0"/>
    <n v="37382.47"/>
    <s v=""/>
    <n v="-11.05"/>
    <n v="11.05"/>
    <n v="0"/>
    <d v="2021-12-01T00:00:00"/>
    <m/>
    <x v="7"/>
    <s v="Despesas Financeiras - Tarifas"/>
    <s v="sim"/>
  </r>
  <r>
    <s v="REALITA BELEM"/>
    <d v="2021-12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429,42"/>
    <d v="1901-03-04T10:04:48"/>
    <d v="2021-12-20T00:00:00"/>
    <s v="CP"/>
    <s v="Pagamento Secretaria de Fazenda Federal"/>
    <s v="Pagamento Secretaria de Fazenda Federal"/>
    <n v="-429.42"/>
    <n v="0"/>
    <n v="36953.050000000003"/>
    <s v="Secretaria de Fazenda Federal"/>
    <n v="-429.42"/>
    <n v="429.42"/>
    <n v="0"/>
    <d v="2021-12-01T00:00:00"/>
    <m/>
    <x v="5"/>
    <s v="Terreno"/>
    <s v="sim"/>
  </r>
  <r>
    <s v="REALITA BELEM"/>
    <d v="2021-12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545,44"/>
    <d v="1901-06-28T10:33:36"/>
    <d v="2021-12-20T00:00:00"/>
    <s v="CP"/>
    <s v="Pagamento Secretaria de Fazenda Federal"/>
    <s v="Pagamento Secretaria de Fazenda Federal"/>
    <n v="-545.44000000000005"/>
    <n v="0"/>
    <n v="36407.61"/>
    <s v="Secretaria de Fazenda Federal"/>
    <n v="-545.44000000000005"/>
    <n v="545.44000000000005"/>
    <n v="0"/>
    <d v="2021-12-01T00:00:00"/>
    <m/>
    <x v="5"/>
    <s v="Terreno"/>
    <s v="sim"/>
  </r>
  <r>
    <s v="REALITA BELEM"/>
    <d v="2021-12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1331,21"/>
    <d v="1903-08-23T05:02:24"/>
    <d v="2021-12-20T00:00:00"/>
    <s v="CP"/>
    <s v="Pagamento Secretaria de Fazenda Federal"/>
    <s v="Pagamento Secretaria de Fazenda Federal"/>
    <n v="-1331.21"/>
    <n v="0"/>
    <n v="35076.400000000001"/>
    <s v="Secretaria de Fazenda Federal"/>
    <n v="-1331.21"/>
    <n v="1331.21"/>
    <n v="0"/>
    <d v="2021-12-01T00:00:00"/>
    <m/>
    <x v="5"/>
    <s v="Terreno"/>
    <s v="sim"/>
  </r>
  <r>
    <s v="REALITA BELEM"/>
    <d v="2021-12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1.03.01.03 - Descontos Obtidos 1 0,01"/>
    <d v="1899-12-30T00:14:24"/>
    <d v="2021-12-20T00:00:00"/>
    <s v="CP"/>
    <s v="Desconto obtido Secretaria de Fazenda Federal"/>
    <s v="Desconto obtido Secretaria de Fazenda Federal"/>
    <n v="0"/>
    <n v="0.01"/>
    <n v="35076.410000000003"/>
    <s v="Secretaria de Fazenda Federal"/>
    <n v="0.01"/>
    <n v="0.01"/>
    <n v="0"/>
    <d v="2021-12-01T00:00:00"/>
    <m/>
    <x v="2"/>
    <s v="Incorporação"/>
    <s v="sim"/>
  </r>
  <r>
    <s v="REALITA BELEM"/>
    <d v="2021-12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175,95"/>
    <d v="1900-06-23T22:48:00"/>
    <d v="2021-12-20T00:00:00"/>
    <s v="CP"/>
    <s v="Pagamento Secretaria de Fazenda Federal"/>
    <s v="Pagamento Secretaria de Fazenda Federal"/>
    <n v="-175.95"/>
    <n v="0"/>
    <n v="34900.46"/>
    <s v="Secretaria de Fazenda Federal"/>
    <n v="-175.95"/>
    <n v="175.95"/>
    <n v="0"/>
    <d v="2021-12-01T00:00:00"/>
    <m/>
    <x v="5"/>
    <s v="Terreno"/>
    <s v="sim"/>
  </r>
  <r>
    <s v="REALITA BELEM"/>
    <d v="2021-12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258,75"/>
    <d v="1900-09-14T18:00:00"/>
    <d v="2021-12-20T00:00:00"/>
    <s v="CP"/>
    <s v="Pagamento Secretaria de Fazenda Federal"/>
    <s v="Pagamento Secretaria de Fazenda Federal"/>
    <n v="-258.75"/>
    <n v="0"/>
    <n v="34641.71"/>
    <s v="Secretaria de Fazenda Federal"/>
    <n v="-258.75"/>
    <n v="258.75"/>
    <n v="0"/>
    <d v="2021-12-01T00:00:00"/>
    <m/>
    <x v="2"/>
    <s v="Incorporação"/>
    <s v="sim"/>
  </r>
  <r>
    <s v="REALITA BELEM"/>
    <d v="2021-12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802,13"/>
    <d v="1902-03-12T03:07:12"/>
    <d v="2021-12-20T00:00:00"/>
    <s v="CP"/>
    <s v="Pagamento Secretaria de Fazenda Federal"/>
    <s v="Pagamento Secretaria de Fazenda Federal"/>
    <n v="-802.13"/>
    <n v="0"/>
    <n v="33839.58"/>
    <s v="Secretaria de Fazenda Federal"/>
    <n v="-802.13"/>
    <n v="802.13"/>
    <n v="0"/>
    <d v="2021-12-01T00:00:00"/>
    <m/>
    <x v="2"/>
    <s v="Incorporação"/>
    <s v="sim"/>
  </r>
  <r>
    <s v="REALITA BELEM"/>
    <d v="2021-12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1.03.01.03 - Descontos Obtidos 1 0,01"/>
    <d v="1899-12-30T00:14:24"/>
    <d v="2021-12-20T00:00:00"/>
    <s v="CP"/>
    <s v="Desconto obtido Secretaria de Fazenda Federal"/>
    <s v="Desconto obtido Secretaria de Fazenda Federal"/>
    <n v="0"/>
    <n v="0.01"/>
    <n v="33839.589999999997"/>
    <s v="Secretaria de Fazenda Federal"/>
    <n v="0.01"/>
    <n v="0.01"/>
    <n v="0"/>
    <d v="2021-12-01T00:00:00"/>
    <m/>
    <x v="2"/>
    <s v="Incorporação"/>
    <s v="sim"/>
  </r>
  <r>
    <s v="REALITA BELEM"/>
    <d v="2022-01-03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4 - Assessoria e Consultoria Contábil 1 381,47"/>
    <d v="1901-01-15T11:16:48"/>
    <d v="2022-01-03T00:00:00"/>
    <s v="CP"/>
    <s v="Pagamento NOVA PLANO - SUPORTE ADMINISTRATIVO LTDA"/>
    <s v="Pagamento NOVA PLANO - SUPORTE ADMINISTRATIVO LTDA"/>
    <n v="-381.47"/>
    <n v="0"/>
    <n v="33458.120000000003"/>
    <s v="NOVA PLANO - SUPORTE ADMINISTRATIVO LTDA"/>
    <n v="-381.47"/>
    <n v="381.47"/>
    <n v="0"/>
    <d v="2022-01-01T00:00:00"/>
    <m/>
    <x v="6"/>
    <s v="Despesas Administrativas"/>
    <s v="sim"/>
  </r>
  <r>
    <s v="REALITA BELEM"/>
    <d v="2022-01-03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2 - Aluguel Virtual 1 7000"/>
    <d v="1919-03-01T00:00:00"/>
    <d v="2022-01-03T00:00:00"/>
    <s v="CP"/>
    <s v="Pagamento SANDRA CRISTIANA HUGENNEYER"/>
    <s v="Pagamento SANDRA CRISTIANA HUGENNEYER"/>
    <n v="-7000"/>
    <n v="0"/>
    <n v="26458.12"/>
    <s v="SANDRA CRISTIANA HUGENNEYER"/>
    <n v="-7000"/>
    <n v="7000"/>
    <n v="0"/>
    <d v="2022-01-01T00:00:00"/>
    <m/>
    <x v="5"/>
    <s v="Terreno"/>
    <s v="sim"/>
  </r>
  <r>
    <s v="REALITA BELEM"/>
    <d v="2022-01-1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1 - Aquisição de Terreno 1 10000"/>
    <d v="1927-05-18T00:00:00"/>
    <d v="2022-01-10T00:00:00"/>
    <s v="CP"/>
    <s v="Pagamento FRANCISCO FERNANDES NETO"/>
    <s v="Pagamento FRANCISCO FERNANDES NETO"/>
    <n v="-10000"/>
    <n v="0"/>
    <n v="16458.12"/>
    <s v="FRANCISCO FERNANDES NETO"/>
    <n v="-10000"/>
    <n v="10000"/>
    <n v="4"/>
    <d v="2022-01-01T00:00:00"/>
    <m/>
    <x v="5"/>
    <s v="Terreno"/>
    <s v="sim"/>
  </r>
  <r>
    <s v="REALITA BELEM"/>
    <d v="2022-01-1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60,95"/>
    <d v="1900-02-28T22:48:00"/>
    <d v="2022-01-10T00:00:00"/>
    <s v="BC"/>
    <s v="Pag. tarifa bancária cobrança TARIFA MANUTENCAO CONTA CORRENTE"/>
    <s v="Pag. tarifa bancária cobrança TARIFA MANUTENCAO CONTA CORRENTE"/>
    <n v="-60.95"/>
    <n v="0"/>
    <n v="16397.169999999998"/>
    <s v=""/>
    <n v="-60.95"/>
    <n v="60.95"/>
    <n v="0"/>
    <d v="2022-01-01T00:00:00"/>
    <m/>
    <x v="7"/>
    <s v="Despesas Financeiras - Tarifas"/>
    <s v="sim"/>
  </r>
  <r>
    <s v="REALITA BELEM"/>
    <d v="2022-01-1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05"/>
    <d v="1900-01-10T01:12:00"/>
    <d v="2022-01-10T00:00:00"/>
    <s v="BC"/>
    <s v="Pag. tarifa bancária cobrança TARIFA DOC/TED"/>
    <s v="Pag. tarifa bancária cobrança TARIFA DOC/TED"/>
    <n v="-11.05"/>
    <n v="0"/>
    <n v="16386.12"/>
    <s v=""/>
    <n v="-11.05"/>
    <n v="11.05"/>
    <n v="0"/>
    <d v="2022-01-01T00:00:00"/>
    <m/>
    <x v="7"/>
    <s v="Despesas Financeiras - Tarifas"/>
    <s v="sim"/>
  </r>
  <r>
    <s v="REALITA BELEM"/>
    <d v="2022-01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3195,19"/>
    <d v="1908-09-29T04:33:36"/>
    <d v="2022-01-20T00:00:00"/>
    <s v="CP"/>
    <s v="Pagamento MINISTERIO DA FAZENDA-(IPIS/COFINS/CSLL) 5952"/>
    <s v="Pagamento MINISTERIO DA FAZENDA-(IPIS/COFINS/CSLL) 5952"/>
    <n v="-3195.19"/>
    <n v="0"/>
    <n v="13190.93"/>
    <s v="MINISTERIO DA FAZENDA-(IPIS/COFINS/CSLL) 5952"/>
    <n v="-3195.19"/>
    <n v="3195.19"/>
    <n v="0"/>
    <d v="2022-01-01T00:00:00"/>
    <m/>
    <x v="12"/>
    <s v="Débito a identificar"/>
    <s v="sim"/>
  </r>
  <r>
    <s v="REALITA BELEM"/>
    <d v="2022-01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1030,7"/>
    <d v="1902-10-26T16:48:00"/>
    <d v="2022-01-20T00:00:00"/>
    <s v="CP"/>
    <s v="Pagamento MINISTERIO DA FAZENDA-(IRRF) 1708"/>
    <s v="Pagamento MINISTERIO DA FAZENDA-(IRRF) 1708"/>
    <n v="-1030.7"/>
    <n v="0"/>
    <n v="12160.23"/>
    <s v="MINISTERIO DA FAZENDA-(IRRF) 1708"/>
    <n v="-1030.7"/>
    <n v="1030.7"/>
    <n v="0"/>
    <d v="2022-01-01T00:00:00"/>
    <m/>
    <x v="12"/>
    <s v="Débito a identificar"/>
    <s v="sim"/>
  </r>
  <r>
    <s v="REALITA BELEM"/>
    <d v="2022-01-27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4.03.07 - Despesas com Cartórios e Legalizações 1 197,25"/>
    <d v="1900-07-15T06:00:00"/>
    <d v="2022-01-27T00:00:00"/>
    <s v="CP"/>
    <s v="Pagamento SINDICATO DA MICRO E PEQUENA IND DO TIPO ART"/>
    <s v="Pagamento SINDICATO DA MICRO E PEQUENA IND DO TIPO ART"/>
    <n v="-197.25"/>
    <n v="0"/>
    <n v="11962.98"/>
    <s v="SINDICATO DA MICRO E PEQUENA IND DO TIPO ART"/>
    <n v="-197.25"/>
    <n v="197.25"/>
    <n v="0"/>
    <d v="2022-01-01T00:00:00"/>
    <m/>
    <x v="0"/>
    <s v="Despesas Administrativas"/>
    <s v="sim"/>
  </r>
  <r>
    <s v="REALITA BELEM"/>
    <d v="2022-01-27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4.03.07 - Despesas com Cartórios e Legalizações 1 227,63"/>
    <d v="1900-08-14T15:07:12"/>
    <d v="2022-01-27T00:00:00"/>
    <s v="CP"/>
    <s v="Pagamento GOVERNO DE SAO PAULO SECRETARIA DA FAZENDA DARE-SP."/>
    <s v="Pagamento GOVERNO DE SAO PAULO SECRETARIA DA FAZENDA DARE-SP."/>
    <n v="-227.63"/>
    <n v="0"/>
    <n v="11735.35"/>
    <s v="GOVERNO DE SAO PAULO SECRETARIA DA FAZENDA DARE-SP."/>
    <n v="-227.63"/>
    <n v="227.63"/>
    <n v="0"/>
    <d v="2022-01-01T00:00:00"/>
    <m/>
    <x v="0"/>
    <s v="Despesas Administrativas"/>
    <s v="sim"/>
  </r>
  <r>
    <s v="REALITA BELEM"/>
    <d v="2022-01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1.05.01.01 - Entradas de Aportes de Sócios / Investidores 1 33446,54"/>
    <d v="1991-07-27T12:57:36"/>
    <d v="2022-01-28T00:00:00"/>
    <s v="CR"/>
    <s v="Recebimento CONSTRUCOMPANY CONSTRUCAO E INCORPORACAO"/>
    <s v="Recebimento CONSTRUCOMPANY CONSTRUCAO E INCORPORACAO"/>
    <n v="0"/>
    <n v="33446.54"/>
    <n v="45181.89"/>
    <s v=""/>
    <n v="33446.54"/>
    <n v="33446.54"/>
    <n v="0"/>
    <d v="2022-01-01T00:00:00"/>
    <m/>
    <x v="1"/>
    <s v="Aporte Netcorp"/>
    <s v="sim"/>
  </r>
  <r>
    <s v="JARDIM GUEDALA"/>
    <d v="2022-01-31T00:00:00"/>
    <s v="Holding"/>
    <s v="Holding"/>
    <s v="2 - SPE's"/>
    <s v="01/01/2021 até 31/12/2022"/>
    <s v="14 - NETCORP SÃO PAULO JARDIM GUEDALA INCORPORAÇÃO E EMPREENDIMENTO IMOBILIÁRIO LTDA"/>
    <s v="MUTUOGUEDALA - MUTUO GUEDALA"/>
    <n v="0"/>
    <s v="1402 - GUEDALA INCORPORACAO"/>
    <s v="2.01.01.01 - Aquisição de Terreno 1 75000"/>
    <d v="2105-05-04T00:00:00"/>
    <d v="2022-01-31T00:00:00"/>
    <s v="CP"/>
    <s v="Pagamento HELIO TATSUMI"/>
    <s v="Pagamento HELIO TATSUMI"/>
    <n v="-75000"/>
    <n v="0"/>
    <n v="-75115.899999999994"/>
    <s v="HELIO TATSUMI"/>
    <n v="-75000"/>
    <n v="75000"/>
    <n v="2"/>
    <d v="2022-01-01T00:00:00"/>
    <m/>
    <x v="5"/>
    <s v="Terreno"/>
    <s v="sim"/>
  </r>
  <r>
    <s v="REALITA BELEM"/>
    <d v="2022-01-3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1 - Aquisição de Terreno 1 47713,55"/>
    <d v="2030-08-18T13:12:00"/>
    <d v="2022-01-31T00:00:00"/>
    <s v="CP"/>
    <s v="Pagamento SOILTEC SOLUCOES AMBIENTAIS LTDA"/>
    <s v="Pagamento SOILTEC SOLUCOES AMBIENTAIS LTDA"/>
    <n v="-47713.55"/>
    <n v="0"/>
    <n v="-2531.66"/>
    <s v="SOILTEC SOLUCOES AMBIENTAIS LTDA"/>
    <n v="-47713.55"/>
    <n v="47713.55"/>
    <n v="0"/>
    <d v="2022-01-01T00:00:00"/>
    <m/>
    <x v="8"/>
    <s v="Terreno"/>
    <s v="sim"/>
  </r>
  <r>
    <s v="REALITA BELEM"/>
    <d v="2022-01-3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2218,68"/>
    <d v="1906-01-26T16:19:12"/>
    <d v="2022-01-31T00:00:00"/>
    <s v="CP"/>
    <s v="Retenção impostos CSRF / SOILTEC SOLUCOES AMBIENTAIS LTDA"/>
    <s v="Retenção impostos CSRF / SOILTEC SOLUCOES AMBIENTAIS LTDA"/>
    <n v="0"/>
    <n v="2218.6799999999998"/>
    <n v="-312.98"/>
    <s v="SOILTEC SOLUCOES AMBIENTAIS LTDA"/>
    <n v="2218.6799999999998"/>
    <n v="2218.6799999999998"/>
    <n v="0"/>
    <d v="2022-01-01T00:00:00"/>
    <m/>
    <x v="8"/>
    <s v="Terreno"/>
    <s v="sim"/>
  </r>
  <r>
    <s v="REALITA BELEM"/>
    <d v="2022-01-3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715,7"/>
    <d v="1901-12-15T16:48:00"/>
    <d v="2022-01-31T00:00:00"/>
    <s v="CP"/>
    <s v="Retenção impostos IR 1708 / SOILTEC SOLUCOES AMBIENTAIS LTDA"/>
    <s v="Retenção impostos IR 1708 / SOILTEC SOLUCOES AMBIENTAIS LTDA"/>
    <n v="0"/>
    <n v="715.7"/>
    <n v="402.72"/>
    <s v="SOILTEC SOLUCOES AMBIENTAIS LTDA"/>
    <n v="715.7"/>
    <n v="715.7"/>
    <n v="0"/>
    <d v="2022-01-01T00:00:00"/>
    <m/>
    <x v="8"/>
    <s v="Terreno"/>
    <s v="sim"/>
  </r>
  <r>
    <s v="REALITA BELEM"/>
    <d v="2022-01-3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1.05.01.01 - Entradas de Aportes de Sócios / Investidores 1 119832,22"/>
    <d v="2228-02-01T05:16:48"/>
    <d v="2022-01-31T00:00:00"/>
    <s v="CR"/>
    <s v="Recebimento NC HOLDING EMPREENDIMENTOS E PARTICIPACOES LTDA"/>
    <s v="Recebimento NC HOLDING EMPREENDIMENTOS E PARTICIPACOES LTDA"/>
    <n v="0"/>
    <n v="119832.22"/>
    <n v="120234.94"/>
    <s v=""/>
    <n v="119832.22"/>
    <n v="119832.22"/>
    <n v="0"/>
    <d v="2022-01-01T00:00:00"/>
    <m/>
    <x v="1"/>
    <s v="Aporte Netcorp"/>
    <s v="sim"/>
  </r>
  <r>
    <s v="REALITA BELEM"/>
    <d v="2022-02-0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2 - Aluguel Virtual 1 7000"/>
    <d v="1919-03-01T00:00:00"/>
    <d v="2022-02-01T00:00:00"/>
    <s v="CP"/>
    <s v="Pagamento SANDRA CRISTIANA HUGENNEYER"/>
    <s v="Pagamento SANDRA CRISTIANA HUGENNEYER"/>
    <n v="-7000"/>
    <n v="0"/>
    <n v="113234.94"/>
    <s v="SANDRA CRISTIANA HUGENNEYER"/>
    <n v="-7000"/>
    <n v="7000"/>
    <n v="0"/>
    <d v="2022-02-01T00:00:00"/>
    <m/>
    <x v="5"/>
    <s v="Terreno"/>
    <s v="sim"/>
  </r>
  <r>
    <s v="REALITA BELEM"/>
    <d v="2022-02-02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60,95"/>
    <d v="1900-02-28T22:48:00"/>
    <d v="2022-02-02T00:00:00"/>
    <s v="BC"/>
    <s v="Pag. tarifa conta"/>
    <s v="Pag. tarifa conta"/>
    <n v="-60.95"/>
    <n v="0"/>
    <n v="113173.99"/>
    <s v=""/>
    <n v="-60.95"/>
    <n v="60.95"/>
    <n v="0"/>
    <d v="2022-02-01T00:00:00"/>
    <m/>
    <x v="7"/>
    <s v="Despesas Financeiras - Tarifas"/>
    <s v="sim"/>
  </r>
  <r>
    <s v="REALITA BELEM"/>
    <d v="2022-02-02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4 - Assessoria e Consultoria Contábil 1 381,41"/>
    <d v="1901-01-15T09:50:24"/>
    <d v="2022-02-02T00:00:00"/>
    <s v="CP"/>
    <s v="Pagamento NOVA PLANO - SUPORTE ADMINISTRATIVO LTDA"/>
    <s v="Pagamento NOVA PLANO - SUPORTE ADMINISTRATIVO LTDA"/>
    <n v="-381.41"/>
    <n v="0"/>
    <n v="112792.58"/>
    <s v="NOVA PLANO - SUPORTE ADMINISTRATIVO LTDA"/>
    <n v="-381.41"/>
    <n v="381.41"/>
    <n v="0"/>
    <d v="2022-02-01T00:00:00"/>
    <m/>
    <x v="6"/>
    <s v="Despesas Administrativas"/>
    <s v="sim"/>
  </r>
  <r>
    <s v="REALITA BELEM"/>
    <d v="2022-02-02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1.05.01.01 - Entradas de Aportes de Sócios / Investidores 1 5013,65"/>
    <d v="1913-09-21T15:36:00"/>
    <d v="2022-02-02T00:00:00"/>
    <s v="CR"/>
    <s v="Recebimento CONSTRUCOMPANY CONSTRUCAO E INCORPORACAO"/>
    <s v="Recebimento CONSTRUCOMPANY CONSTRUCAO E INCORPORACAO"/>
    <n v="0"/>
    <n v="5013.6499999999996"/>
    <n v="117806.23"/>
    <s v=""/>
    <n v="5013.6499999999996"/>
    <n v="5013.6499999999996"/>
    <n v="0"/>
    <d v="2022-02-01T00:00:00"/>
    <m/>
    <x v="1"/>
    <s v="Aporte Netcorp"/>
    <s v="sim"/>
  </r>
  <r>
    <s v="REALITA BELEM"/>
    <d v="2022-02-09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3.04 - Alvarás, Emolumentos, Taxas e Custos Legais 1 150"/>
    <d v="1900-05-29T00:00:00"/>
    <d v="2022-02-09T00:00:00"/>
    <s v="CP"/>
    <s v="Pagamento PREFEITURA DA CIDADE DE SÃO PAULO - DAMSP"/>
    <s v="Pagamento PREFEITURA DA CIDADE DE SÃO PAULO - DAMSP"/>
    <n v="-150"/>
    <n v="0"/>
    <n v="117656.23"/>
    <s v="PREFEITURA DA CIDADE DE SÃO PAULO - DAMSP"/>
    <n v="-150"/>
    <n v="150"/>
    <n v="0"/>
    <d v="2022-02-01T00:00:00"/>
    <m/>
    <x v="4"/>
    <s v="Incorporação"/>
    <s v="sim"/>
  </r>
  <r>
    <s v="JARDIM GUEDALA"/>
    <d v="2022-02-10T00:00:00"/>
    <s v="Holding"/>
    <s v="Holding"/>
    <s v="2 - SPE's"/>
    <s v="01/01/2021 até 31/12/2022"/>
    <s v="14 - NETCORP SÃO PAULO JARDIM GUEDALA INCORPORAÇÃO E EMPREENDIMENTO IMOBILIÁRIO LTDA"/>
    <s v="MUTUOGUEDALA - MUTUO GUEDALA"/>
    <n v="0"/>
    <s v="1402 - GUEDALA INCORPORACAO"/>
    <s v="2.06.02.07 - TFE- Taxa de Fiscalização de Estabelecimento 1 177,52"/>
    <d v="1900-06-25T12:28:48"/>
    <d v="2022-02-10T00:00:00"/>
    <s v="CP"/>
    <s v="Pagamento PREFEITURA DE SAO PAULO - TFE"/>
    <s v="Pagamento PREFEITURA DE SAO PAULO - TFE"/>
    <n v="-177.52"/>
    <n v="0"/>
    <n v="-75293.42"/>
    <s v="PREFEITURA DE SAO PAULO - TFE"/>
    <n v="-177.52"/>
    <n v="177.52"/>
    <n v="0"/>
    <d v="2022-02-01T00:00:00"/>
    <m/>
    <x v="0"/>
    <s v="Despesas Administrativas"/>
    <s v="sim"/>
  </r>
  <r>
    <s v="REALITA BELEM"/>
    <d v="2022-02-1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1 - Aquisição de Terreno 1 10000"/>
    <d v="1927-05-18T00:00:00"/>
    <d v="2022-02-10T00:00:00"/>
    <s v="CP"/>
    <s v="Pagamento FRANCISCO FERNANDES NETO"/>
    <s v="Pagamento FRANCISCO FERNANDES NETO"/>
    <n v="-10000"/>
    <n v="0"/>
    <n v="107656.23"/>
    <s v="FRANCISCO FERNANDES NETO"/>
    <n v="-10000"/>
    <n v="10000"/>
    <n v="4"/>
    <d v="2022-02-01T00:00:00"/>
    <m/>
    <x v="5"/>
    <s v="Terreno"/>
    <s v="sim"/>
  </r>
  <r>
    <s v="REALITA BELEM"/>
    <d v="2022-02-1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1 - Aquisição de Terreno 1 19085,42"/>
    <d v="1952-04-01T10:04:48"/>
    <d v="2022-02-10T00:00:00"/>
    <s v="CP"/>
    <s v="Pagamento SOILTEC SOLUCOES AMBIENTAIS LTDA"/>
    <s v="Pagamento SOILTEC SOLUCOES AMBIENTAIS LTDA"/>
    <n v="-19085.419999999998"/>
    <n v="0"/>
    <n v="88570.81"/>
    <s v="SOILTEC SOLUCOES AMBIENTAIS LTDA"/>
    <n v="-19085.419999999998"/>
    <n v="19085.419999999998"/>
    <n v="0"/>
    <d v="2022-02-01T00:00:00"/>
    <m/>
    <x v="8"/>
    <s v="Terreno"/>
    <s v="sim"/>
  </r>
  <r>
    <s v="REALITA BELEM"/>
    <d v="2022-02-1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887,47"/>
    <d v="1902-06-05T11:16:48"/>
    <d v="2022-02-10T00:00:00"/>
    <s v="CP"/>
    <s v="Retenção impostos CSRF / SOILTEC SOLUCOES AMBIENTAIS LTDA"/>
    <s v="Retenção impostos CSRF / SOILTEC SOLUCOES AMBIENTAIS LTDA"/>
    <n v="0"/>
    <n v="887.47"/>
    <n v="89458.28"/>
    <s v="SOILTEC SOLUCOES AMBIENTAIS LTDA"/>
    <n v="887.47"/>
    <n v="887.47"/>
    <n v="0"/>
    <d v="2022-02-01T00:00:00"/>
    <m/>
    <x v="8"/>
    <s v="Terreno"/>
    <s v="sim"/>
  </r>
  <r>
    <s v="REALITA BELEM"/>
    <d v="2022-02-1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286,28"/>
    <d v="1900-10-12T06:43:12"/>
    <d v="2022-02-10T00:00:00"/>
    <s v="CP"/>
    <s v="Retenção impostos IR 1708 / SOILTEC SOLUCOES AMBIENTAIS LTDA"/>
    <s v="Retenção impostos IR 1708 / SOILTEC SOLUCOES AMBIENTAIS LTDA"/>
    <n v="0"/>
    <n v="286.27999999999997"/>
    <n v="89744.56"/>
    <s v="SOILTEC SOLUCOES AMBIENTAIS LTDA"/>
    <n v="286.27999999999997"/>
    <n v="286.27999999999997"/>
    <n v="0"/>
    <d v="2022-02-01T00:00:00"/>
    <m/>
    <x v="8"/>
    <s v="Terreno"/>
    <s v="sim"/>
  </r>
  <r>
    <s v="REALITA BELEM"/>
    <d v="2022-02-1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1 - Aquisição de Terreno 1 13000"/>
    <d v="1935-08-04T00:00:00"/>
    <d v="2022-02-10T00:00:00"/>
    <s v="CP"/>
    <s v="Pagamento SOILTEC SOLUCOES AMBIENTAIS LTDA"/>
    <s v="Pagamento SOILTEC SOLUCOES AMBIENTAIS LTDA"/>
    <n v="-13000"/>
    <n v="0"/>
    <n v="76744.56"/>
    <s v="SOILTEC SOLUCOES AMBIENTAIS LTDA"/>
    <n v="-13000"/>
    <n v="13000"/>
    <n v="0"/>
    <d v="2022-02-01T00:00:00"/>
    <m/>
    <x v="8"/>
    <s v="Terreno"/>
    <s v="sim"/>
  </r>
  <r>
    <s v="REALITA BELEM"/>
    <d v="2022-02-1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604,5"/>
    <d v="1901-08-26T12:00:00"/>
    <d v="2022-02-10T00:00:00"/>
    <s v="CP"/>
    <s v="Retenção impostos CSRF / SOILTEC SOLUCOES AMBIENTAIS LTDA"/>
    <s v="Retenção impostos CSRF / SOILTEC SOLUCOES AMBIENTAIS LTDA"/>
    <n v="0"/>
    <n v="604.5"/>
    <n v="77349.06"/>
    <s v="SOILTEC SOLUCOES AMBIENTAIS LTDA"/>
    <n v="604.5"/>
    <n v="604.5"/>
    <n v="0"/>
    <d v="2022-02-01T00:00:00"/>
    <m/>
    <x v="8"/>
    <s v="Terreno"/>
    <s v="sim"/>
  </r>
  <r>
    <s v="REALITA BELEM"/>
    <d v="2022-02-1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195"/>
    <d v="1900-07-13T00:00:00"/>
    <d v="2022-02-10T00:00:00"/>
    <s v="CP"/>
    <s v="Retenção impostos IR 1708 / SOILTEC SOLUCOES AMBIENTAIS LTDA"/>
    <s v="Retenção impostos IR 1708 / SOILTEC SOLUCOES AMBIENTAIS LTDA"/>
    <n v="0"/>
    <n v="195"/>
    <n v="77544.06"/>
    <s v="SOILTEC SOLUCOES AMBIENTAIS LTDA"/>
    <n v="195"/>
    <n v="195"/>
    <n v="0"/>
    <d v="2022-02-01T00:00:00"/>
    <m/>
    <x v="8"/>
    <s v="Terreno"/>
    <s v="sim"/>
  </r>
  <r>
    <s v="REALITA BELEM"/>
    <d v="2022-02-1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3.04 - Alvarás, Emolumentos, Taxas e Custos Legais 1 25068,32"/>
    <d v="1968-08-18T07:40:48"/>
    <d v="2022-02-10T00:00:00"/>
    <s v="CP"/>
    <s v="Pagamento COMPANHIA AMBIENTAL DO ESTADO DE SAO PAULO"/>
    <s v="Pagamento COMPANHIA AMBIENTAL DO ESTADO DE SAO PAULO"/>
    <n v="-25068.32"/>
    <n v="0"/>
    <n v="52475.74"/>
    <s v="COMPANHIA AMBIENTAL DO ESTADO DE SAO PAULO"/>
    <n v="-25068.32"/>
    <n v="25068.32"/>
    <n v="0"/>
    <d v="2022-02-01T00:00:00"/>
    <m/>
    <x v="4"/>
    <s v="Incorporação"/>
    <s v="sim"/>
  </r>
  <r>
    <s v="REALITA BELEM"/>
    <d v="2022-02-1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05"/>
    <d v="1900-01-10T01:12:00"/>
    <d v="2022-02-10T00:00:00"/>
    <s v="BC"/>
    <s v="Pag. tarifa TED"/>
    <s v="Pag. tarifa TED"/>
    <n v="-11.05"/>
    <n v="0"/>
    <n v="52464.69"/>
    <s v=""/>
    <n v="-11.05"/>
    <n v="11.05"/>
    <n v="0"/>
    <d v="2022-02-01T00:00:00"/>
    <m/>
    <x v="7"/>
    <s v="Despesas Financeiras - Tarifas"/>
    <s v="sim"/>
  </r>
  <r>
    <s v="REALITA BELEM"/>
    <d v="2022-02-14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1.05.01.01 - Entradas de Aportes de Sócios / Investidores 1 20054,65"/>
    <d v="1954-11-26T15:36:00"/>
    <d v="2022-02-14T00:00:00"/>
    <s v="CR"/>
    <s v="Recebimento NC HOLDING EMPREENDIMENTOS E PARTICIPACOES LTDA"/>
    <s v="Recebimento NC HOLDING EMPREENDIMENTOS E PARTICIPACOES LTDA"/>
    <n v="0"/>
    <n v="20054.650000000001"/>
    <n v="72519.34"/>
    <s v=""/>
    <n v="20054.650000000001"/>
    <n v="20054.650000000001"/>
    <n v="0"/>
    <d v="2022-02-01T00:00:00"/>
    <m/>
    <x v="1"/>
    <s v="Aporte Netcorp"/>
    <s v="sim"/>
  </r>
  <r>
    <s v="JARDIM GUEDALA"/>
    <d v="2022-02-15T00:00:00"/>
    <s v="Holding"/>
    <s v="Holding"/>
    <s v="2 - SPE's"/>
    <s v="01/01/2021 até 31/12/2022"/>
    <s v="14 - NETCORP SÃO PAULO JARDIM GUEDALA INCORPORAÇÃO E EMPREENDIMENTO IMOBILIÁRIO LTDA"/>
    <s v="MUTUOGUEDALA - MUTUO GUEDALA"/>
    <n v="0"/>
    <s v="1402 - GUEDALA INCORPORACAO"/>
    <s v="2.01.01.11 - IPTU Novos Terrenos 1 16923,79"/>
    <d v="1946-05-01T18:57:36"/>
    <d v="2022-02-15T00:00:00"/>
    <s v="CP"/>
    <s v="Pagamento PREFEITURA MUNICIPAL DE SAO PAULO - IPTU"/>
    <s v="Pagamento PREFEITURA MUNICIPAL DE SAO PAULO - IPTU"/>
    <n v="-16923.79"/>
    <n v="0"/>
    <n v="-92217.21"/>
    <s v="PREFEITURA MUNICIPAL DE SAO PAULO - IPTU"/>
    <n v="-16923.79"/>
    <n v="16923.79"/>
    <n v="0"/>
    <d v="2022-02-01T00:00:00"/>
    <m/>
    <x v="13"/>
    <s v="Terreno"/>
    <s v="sim"/>
  </r>
  <r>
    <s v="REALITA BELEM"/>
    <d v="2022-02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5.02 - Confecção de Mídias (Vídeos, Artes gráficas, peças 1 2000"/>
    <d v="1905-06-22T00:00:00"/>
    <d v="2022-02-15T00:00:00"/>
    <s v="CP"/>
    <s v="Pagamento PLANET APP DESENVOLVIMENTO E SERVICOS S/S LTDA."/>
    <s v="Pagamento PLANET APP DESENVOLVIMENTO E SERVICOS S/S LTDA."/>
    <n v="-2000"/>
    <n v="0"/>
    <n v="70519.34"/>
    <s v="PLANET APP DESENVOLVIMENTO E SERVICOS S/S LTDA."/>
    <n v="-2000"/>
    <n v="2000"/>
    <n v="0"/>
    <d v="2022-02-01T00:00:00"/>
    <m/>
    <x v="14"/>
    <s v="Marketing"/>
    <s v="sim"/>
  </r>
  <r>
    <s v="REALITA BELEM"/>
    <d v="2022-02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5000"/>
    <d v="1913-09-08T00:00:00"/>
    <d v="2022-02-15T00:00:00"/>
    <s v="CP"/>
    <s v="Pagamento MZSG SERVICOS ADMINISTRATIVOS EIRELI"/>
    <s v="Pagamento MZSG SERVICOS ADMINISTRATIVOS EIRELI"/>
    <n v="-5000"/>
    <n v="0"/>
    <n v="65519.34"/>
    <s v="MZSG SERVICOS ADMINISTRATIVOS EIRELI"/>
    <n v="-5000"/>
    <n v="5000"/>
    <n v="0"/>
    <d v="2022-02-01T00:00:00"/>
    <m/>
    <x v="2"/>
    <s v="Incorporação"/>
    <s v="sim"/>
  </r>
  <r>
    <s v="REALITA BELEM"/>
    <d v="2022-02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1 - Aquisição de Terreno 1 7505,66"/>
    <d v="1920-07-18T15:50:24"/>
    <d v="2022-02-15T00:00:00"/>
    <s v="CP"/>
    <s v="Pagamento CONCRE-S GESTAO EMPRESARIAL LTDA"/>
    <s v="Pagamento CONCRE-S GESTAO EMPRESARIAL LTDA"/>
    <n v="-7505.66"/>
    <n v="0"/>
    <n v="58013.68"/>
    <s v="CONCRE-S GESTAO EMPRESARIAL LTDA"/>
    <n v="-7505.66"/>
    <n v="7505.66"/>
    <n v="0"/>
    <d v="2022-02-01T00:00:00"/>
    <m/>
    <x v="5"/>
    <s v="Terreno"/>
    <s v="sim"/>
  </r>
  <r>
    <s v="REALITA BELEM"/>
    <d v="2022-02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349,01"/>
    <d v="1900-12-14T00:14:24"/>
    <d v="2022-02-15T00:00:00"/>
    <s v="CP"/>
    <s v="Retenção impostos CSRF / CONCRE-S GESTAO EMPRESARIAL LTDA"/>
    <s v="Retenção impostos CSRF / CONCRE-S GESTAO EMPRESARIAL LTDA"/>
    <n v="0"/>
    <n v="349.01"/>
    <n v="58362.69"/>
    <s v="CONCRE-S GESTAO EMPRESARIAL LTDA"/>
    <n v="349.01"/>
    <n v="349.01"/>
    <n v="0"/>
    <d v="2022-02-01T00:00:00"/>
    <m/>
    <x v="5"/>
    <s v="Terreno"/>
    <s v="sim"/>
  </r>
  <r>
    <s v="REALITA BELEM"/>
    <d v="2022-02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112,58"/>
    <d v="1900-04-21T13:55:12"/>
    <d v="2022-02-15T00:00:00"/>
    <s v="CP"/>
    <s v="Retenção impostos IR 1708 / CONCRE-S GESTAO EMPRESARIAL LTDA"/>
    <s v="Retenção impostos IR 1708 / CONCRE-S GESTAO EMPRESARIAL LTDA"/>
    <n v="0"/>
    <n v="112.58"/>
    <n v="58475.27"/>
    <s v="CONCRE-S GESTAO EMPRESARIAL LTDA"/>
    <n v="112.58"/>
    <n v="112.58"/>
    <n v="0"/>
    <d v="2022-02-01T00:00:00"/>
    <m/>
    <x v="5"/>
    <s v="Terreno"/>
    <s v="sim"/>
  </r>
  <r>
    <s v="REALITA BELEM"/>
    <d v="2022-02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5 - Laudos Técnicos / Analise Preliminar 1 2050"/>
    <d v="1905-08-11T00:00:00"/>
    <d v="2022-02-15T00:00:00"/>
    <s v="CP"/>
    <s v="Pagamento RELEVO TOPOGRAFIA LTDA"/>
    <s v="Pagamento RELEVO TOPOGRAFIA LTDA"/>
    <n v="-2050"/>
    <n v="0"/>
    <n v="56425.27"/>
    <s v="RELEVO TOPOGRAFIA LTDA"/>
    <n v="-2050"/>
    <n v="2050"/>
    <n v="0"/>
    <d v="2022-02-01T00:00:00"/>
    <m/>
    <x v="8"/>
    <s v="Terreno"/>
    <s v="sim"/>
  </r>
  <r>
    <s v="REALITA BELEM"/>
    <d v="2022-02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95,33"/>
    <d v="1900-04-04T07:55:12"/>
    <d v="2022-02-15T00:00:00"/>
    <s v="CP"/>
    <s v="Retenção impostos CSRF / RELEVO TOPOGRAFIA LTDA"/>
    <s v="Retenção impostos CSRF / RELEVO TOPOGRAFIA LTDA"/>
    <n v="0"/>
    <n v="95.33"/>
    <n v="56520.6"/>
    <s v="RELEVO TOPOGRAFIA LTDA"/>
    <n v="95.33"/>
    <n v="95.33"/>
    <n v="0"/>
    <d v="2022-02-01T00:00:00"/>
    <m/>
    <x v="8"/>
    <s v="Terreno"/>
    <s v="sim"/>
  </r>
  <r>
    <s v="REALITA BELEM"/>
    <d v="2022-02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30,75"/>
    <d v="1900-01-29T18:00:00"/>
    <d v="2022-02-15T00:00:00"/>
    <s v="CP"/>
    <s v="Retenção impostos IR 1708 / RELEVO TOPOGRAFIA LTDA"/>
    <s v="Retenção impostos IR 1708 / RELEVO TOPOGRAFIA LTDA"/>
    <n v="0"/>
    <n v="30.75"/>
    <n v="56551.35"/>
    <s v="RELEVO TOPOGRAFIA LTDA"/>
    <n v="30.75"/>
    <n v="30.75"/>
    <n v="0"/>
    <d v="2022-02-01T00:00:00"/>
    <m/>
    <x v="8"/>
    <s v="Terreno"/>
    <s v="sim"/>
  </r>
  <r>
    <s v="REALITA BELEM"/>
    <d v="2022-02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05"/>
    <d v="1900-01-10T01:12:00"/>
    <d v="2022-02-15T00:00:00"/>
    <s v="BC"/>
    <s v="Pag. tarifa TED"/>
    <s v="Pag. tarifa TED"/>
    <n v="-11.05"/>
    <n v="0"/>
    <n v="56540.3"/>
    <s v=""/>
    <n v="-11.05"/>
    <n v="11.05"/>
    <n v="0"/>
    <d v="2022-02-01T00:00:00"/>
    <m/>
    <x v="7"/>
    <s v="Despesas Financeiras - Tarifas"/>
    <s v="sim"/>
  </r>
  <r>
    <s v="REALITA BELEM"/>
    <d v="2022-02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05"/>
    <d v="1900-01-10T01:12:00"/>
    <d v="2022-02-15T00:00:00"/>
    <s v="BC"/>
    <s v="Pag. tarifa TED"/>
    <s v="Pag. tarifa TED"/>
    <n v="-11.05"/>
    <n v="0"/>
    <n v="56529.25"/>
    <s v=""/>
    <n v="-11.05"/>
    <n v="11.05"/>
    <n v="0"/>
    <d v="2022-02-01T00:00:00"/>
    <m/>
    <x v="7"/>
    <s v="Despesas Financeiras - Tarifas"/>
    <s v="sim"/>
  </r>
  <r>
    <s v="REALITA BELEM"/>
    <d v="2022-02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05"/>
    <d v="1900-01-10T01:12:00"/>
    <d v="2022-02-15T00:00:00"/>
    <s v="BC"/>
    <s v="Pag. tarifa TED"/>
    <s v="Pag. tarifa TED"/>
    <n v="-11.05"/>
    <n v="0"/>
    <n v="56518.2"/>
    <s v=""/>
    <n v="-11.05"/>
    <n v="11.05"/>
    <n v="0"/>
    <d v="2022-02-01T00:00:00"/>
    <m/>
    <x v="7"/>
    <s v="Despesas Financeiras - Tarifas"/>
    <s v="sim"/>
  </r>
  <r>
    <s v="REALITA BELEM"/>
    <d v="2022-02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34500"/>
    <d v="1994-06-15T00:00:00"/>
    <d v="2022-02-18T00:00:00"/>
    <s v="CP"/>
    <s v="Pagamento ITAMAR BEREZIN - ARQUITETURA E URBANISMO S/S"/>
    <s v="Pagamento ITAMAR BEREZIN - ARQUITETURA E URBANISMO S/S"/>
    <n v="-34500"/>
    <n v="0"/>
    <n v="22018.2"/>
    <s v="ITAMAR BEREZIN - ARQUITETURA E URBANISMO S/S"/>
    <n v="-34500"/>
    <n v="34500"/>
    <n v="0"/>
    <d v="2022-02-01T00:00:00"/>
    <m/>
    <x v="2"/>
    <s v="Incorporação"/>
    <s v="sim"/>
  </r>
  <r>
    <s v="REALITA BELEM"/>
    <d v="2022-02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1604,25"/>
    <d v="1904-05-22T06:00:00"/>
    <d v="2022-02-18T00:00:00"/>
    <s v="CP"/>
    <s v="Retenção impostos CSRF / ITAMAR BEREZIN - ARQUITETURA E URBANISMO S/S"/>
    <s v="Retenção impostos CSRF / ITAMAR BEREZIN - ARQUITETURA E URBANISMO S/S"/>
    <n v="0"/>
    <n v="1604.25"/>
    <n v="23622.45"/>
    <s v="ITAMAR BEREZIN - ARQUITETURA E URBANISMO S/S"/>
    <n v="1604.25"/>
    <n v="1604.25"/>
    <n v="0"/>
    <d v="2022-02-01T00:00:00"/>
    <m/>
    <x v="2"/>
    <s v="Incorporação"/>
    <s v="sim"/>
  </r>
  <r>
    <s v="REALITA BELEM"/>
    <d v="2022-02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517,5"/>
    <d v="1901-05-31T12:00:00"/>
    <d v="2022-02-18T00:00:00"/>
    <s v="CP"/>
    <s v="Retenção impostos IR 1708 / ITAMAR BEREZIN - ARQUITETURA E URBANISMO S/S"/>
    <s v="Retenção impostos IR 1708 / ITAMAR BEREZIN - ARQUITETURA E URBANISMO S/S"/>
    <n v="0"/>
    <n v="517.5"/>
    <n v="24139.95"/>
    <s v="ITAMAR BEREZIN - ARQUITETURA E URBANISMO S/S"/>
    <n v="517.5"/>
    <n v="517.5"/>
    <n v="0"/>
    <d v="2022-02-01T00:00:00"/>
    <m/>
    <x v="2"/>
    <s v="Incorporação"/>
    <s v="sim"/>
  </r>
  <r>
    <s v="REALITA BELEM"/>
    <d v="2022-02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4.03.11 - Despesas Administrativas 1 2640"/>
    <d v="1907-03-24T00:00:00"/>
    <d v="2022-02-18T00:00:00"/>
    <s v="CP"/>
    <s v="Pagamento JULIANO LIMA DOS SANTOS 97603732034"/>
    <s v="Pagamento JULIANO LIMA DOS SANTOS 97603732034"/>
    <n v="-2640"/>
    <n v="0"/>
    <n v="21499.95"/>
    <s v="JULIANO LIMA DOS SANTOS 97603732034"/>
    <n v="-2640"/>
    <n v="2640"/>
    <n v="0"/>
    <d v="2022-02-01T00:00:00"/>
    <m/>
    <x v="0"/>
    <s v="Despesas Administrativas"/>
    <s v="sim"/>
  </r>
  <r>
    <s v="REALITA BELEM"/>
    <d v="2022-03-0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2 - Aluguel Virtual 1 7000"/>
    <d v="1919-03-01T00:00:00"/>
    <d v="2022-03-01T00:00:00"/>
    <s v="CP"/>
    <s v="Pagamento SANDRA CRISTIANA HUGENNEYER"/>
    <s v="Pagamento SANDRA CRISTIANA HUGENNEYER"/>
    <n v="-7000"/>
    <n v="0"/>
    <n v="14499.95"/>
    <s v="SANDRA CRISTIANA HUGENNEYER"/>
    <n v="-7000"/>
    <n v="7000"/>
    <n v="0"/>
    <d v="2022-03-01T00:00:00"/>
    <m/>
    <x v="5"/>
    <s v="Terreno"/>
    <s v="sim"/>
  </r>
  <r>
    <s v="JARDIM GUEDALA"/>
    <d v="2022-03-02T00:00:00"/>
    <s v="Holding"/>
    <s v="Holding"/>
    <s v="2 - SPE's"/>
    <s v="01/01/2021 até 31/12/2022"/>
    <s v="14 - NETCORP SÃO PAULO JARDIM GUEDALA INCORPORAÇÃO E EMPREENDIMENTO IMOBILIÁRIO LTDA"/>
    <s v="MUTUOGUEDALA - MUTUO GUEDALA"/>
    <n v="0"/>
    <s v="1402 - GUEDALA INCORPORACAO"/>
    <s v="2.02.03.04 - Assessoria e Consultoria Contábil 1 350"/>
    <d v="1900-12-15T00:00:00"/>
    <d v="2022-03-02T00:00:00"/>
    <s v="CP"/>
    <s v="Pagamento NOVA PLANO - SUPORTE ADMINISTRATIVO LTDA"/>
    <s v="Pagamento NOVA PLANO - SUPORTE ADMINISTRATIVO LTDA"/>
    <n v="-350"/>
    <n v="0"/>
    <n v="-92567.21"/>
    <s v="NOVA PLANO - SUPORTE ADMINISTRATIVO LTDA"/>
    <n v="-350"/>
    <n v="350"/>
    <n v="0"/>
    <d v="2022-03-01T00:00:00"/>
    <m/>
    <x v="6"/>
    <s v="Despesas Administrativas"/>
    <s v="sim"/>
  </r>
  <r>
    <s v="JARDIM GUEDALA"/>
    <d v="2022-03-02T00:00:00"/>
    <s v="Holding"/>
    <s v="Holding"/>
    <s v="2 - SPE's"/>
    <s v="01/01/2021 até 31/12/2022"/>
    <s v="14 - NETCORP SÃO PAULO JARDIM GUEDALA INCORPORAÇÃO E EMPREENDIMENTO IMOBILIÁRIO LTDA"/>
    <s v="MUTUOGUEDALA - MUTUO GUEDALA"/>
    <n v="0"/>
    <s v="1402 - GUEDALA INCORPORACAO"/>
    <s v="2.01.01.01 - Aquisição de Terreno 1 75000"/>
    <d v="2105-05-04T00:00:00"/>
    <d v="2022-03-02T00:00:00"/>
    <s v="CP"/>
    <s v="Pagamento HELIO TATSUMI"/>
    <s v="Pagamento HELIO TATSUMI"/>
    <n v="-75000"/>
    <n v="0"/>
    <n v="-167567.21"/>
    <s v="HELIO TATSUMI"/>
    <n v="-75000"/>
    <n v="75000"/>
    <n v="2"/>
    <d v="2022-03-01T00:00:00"/>
    <m/>
    <x v="5"/>
    <s v="Terreno"/>
    <s v="sim"/>
  </r>
  <r>
    <s v="REALITA BELEM"/>
    <d v="2022-03-02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4 - Assessoria e Consultoria Contábil 1 381,47"/>
    <d v="1901-01-15T11:16:48"/>
    <d v="2022-03-02T00:00:00"/>
    <s v="CP"/>
    <s v="Pagamento NOVA PLANO - SUPORTE ADMINISTRATIVO LTDA"/>
    <s v="Pagamento NOVA PLANO - SUPORTE ADMINISTRATIVO LTDA"/>
    <n v="-381.47"/>
    <n v="0"/>
    <n v="14118.48"/>
    <s v="NOVA PLANO - SUPORTE ADMINISTRATIVO LTDA"/>
    <n v="-381.47"/>
    <n v="381.47"/>
    <n v="0"/>
    <d v="2022-03-01T00:00:00"/>
    <m/>
    <x v="6"/>
    <s v="Despesas Administrativas"/>
    <s v="sim"/>
  </r>
  <r>
    <s v="REALITA BELEM"/>
    <d v="2022-03-09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60,95"/>
    <d v="1900-02-28T22:48:00"/>
    <d v="2022-03-09T00:00:00"/>
    <s v="BC"/>
    <s v="Pag. tarifa conta"/>
    <s v="Pag. tarifa conta"/>
    <n v="-60.95"/>
    <n v="0"/>
    <n v="14057.53"/>
    <s v=""/>
    <n v="-60.95"/>
    <n v="60.95"/>
    <n v="0"/>
    <d v="2022-03-01T00:00:00"/>
    <m/>
    <x v="7"/>
    <s v="Despesas Financeiras - Tarifas"/>
    <s v="sim"/>
  </r>
  <r>
    <s v="REALITA BELEM"/>
    <d v="2022-03-1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1 - Aquisição de Terreno 1 10000"/>
    <d v="1927-05-18T00:00:00"/>
    <d v="2022-03-10T00:00:00"/>
    <s v="CP"/>
    <s v="Pagamento FRANCISCO FERNANDES NETO"/>
    <s v="Pagamento FRANCISCO FERNANDES NETO"/>
    <n v="-10000"/>
    <n v="0"/>
    <n v="4057.53"/>
    <s v="FRANCISCO FERNANDES NETO"/>
    <n v="-10000"/>
    <n v="10000"/>
    <n v="4"/>
    <d v="2022-03-01T00:00:00"/>
    <m/>
    <x v="5"/>
    <s v="Terreno"/>
    <s v="sim"/>
  </r>
  <r>
    <s v="REALITA BELEM"/>
    <d v="2022-03-1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05"/>
    <d v="1900-01-10T01:12:00"/>
    <d v="2022-03-10T00:00:00"/>
    <s v="BC"/>
    <s v="Pag. tarifa TED"/>
    <s v="Pag. tarifa TED"/>
    <n v="-11.05"/>
    <n v="0"/>
    <n v="4046.48"/>
    <s v=""/>
    <n v="-11.05"/>
    <n v="11.05"/>
    <n v="0"/>
    <d v="2022-03-01T00:00:00"/>
    <m/>
    <x v="7"/>
    <s v="Despesas Financeiras - Tarifas"/>
    <s v="sim"/>
  </r>
  <r>
    <s v="REALITA BELEM"/>
    <d v="2022-03-1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3000"/>
    <d v="1908-03-18T00:00:00"/>
    <d v="2022-03-11T00:00:00"/>
    <s v="CP"/>
    <s v="Pagamento S DOMINICI DESENHOS ARQUITETONICOS"/>
    <s v="Pagamento S DOMINICI DESENHOS ARQUITETONICOS"/>
    <n v="-3000"/>
    <n v="0"/>
    <n v="1046.48"/>
    <s v="S DOMINICI DESENHOS ARQUITETONICOS"/>
    <n v="-3000"/>
    <n v="3000"/>
    <n v="1"/>
    <d v="2022-03-01T00:00:00"/>
    <m/>
    <x v="2"/>
    <s v="Incorporação"/>
    <s v="sim"/>
  </r>
  <r>
    <s v="JARDIM GUEDALA"/>
    <d v="2022-03-15T00:00:00"/>
    <s v="Holding"/>
    <s v="Holding"/>
    <s v="2 - SPE's"/>
    <s v="01/01/2021 até 31/12/2022"/>
    <s v="14 - NETCORP SÃO PAULO JARDIM GUEDALA INCORPORAÇÃO E EMPREENDIMENTO IMOBILIÁRIO LTDA"/>
    <s v="MUTUOGUEDALA - MUTUO GUEDALA"/>
    <n v="0"/>
    <s v="1402 - GUEDALA INCORPORACAO"/>
    <s v="2.02.03.01 - Assessoria e Consultoria em Projetos Técnicos (Eng 1 2000"/>
    <d v="1905-06-22T00:00:00"/>
    <d v="2022-03-15T00:00:00"/>
    <s v="CP"/>
    <s v="Pagamento FOCUS SERVICOS ADMINISTRATIVOS EIRELI"/>
    <s v="Pagamento FOCUS SERVICOS ADMINISTRATIVOS EIRELI"/>
    <n v="-2000"/>
    <n v="0"/>
    <n v="-169567.21"/>
    <s v="FOCUS SERVICOS ADMINISTRATIVOS EIRELI"/>
    <n v="-2000"/>
    <n v="2000"/>
    <n v="0"/>
    <d v="2022-03-01T00:00:00"/>
    <m/>
    <x v="2"/>
    <s v="Incorporação"/>
    <s v="sim"/>
  </r>
  <r>
    <s v="JARDIM GUEDALA"/>
    <d v="2022-03-15T00:00:00"/>
    <s v="Holding"/>
    <s v="Holding"/>
    <s v="2 - SPE's"/>
    <s v="01/01/2021 até 31/12/2022"/>
    <s v="14 - NETCORP SÃO PAULO JARDIM GUEDALA INCORPORAÇÃO E EMPREENDIMENTO IMOBILIÁRIO LTDA"/>
    <s v="MUTUOGUEDALA - MUTUO GUEDALA"/>
    <n v="0"/>
    <s v="1402 - GUEDALA INCORPORACAO"/>
    <s v="2.02.03.01 - Assessoria e Consultoria em Projetos Técnicos (Eng 1 4800"/>
    <d v="1913-02-20T00:00:00"/>
    <d v="2022-03-15T00:00:00"/>
    <s v="CP"/>
    <s v="Pagamento MZSG SERVICOS ADMINISTRATIVOS EIRELI"/>
    <s v="Pagamento MZSG SERVICOS ADMINISTRATIVOS EIRELI"/>
    <n v="-4800"/>
    <n v="0"/>
    <n v="-174367.21"/>
    <s v="MZSG SERVICOS ADMINISTRATIVOS EIRELI"/>
    <n v="-4800"/>
    <n v="4800"/>
    <n v="0"/>
    <d v="2022-03-01T00:00:00"/>
    <m/>
    <x v="2"/>
    <s v="Incorporação"/>
    <s v="sim"/>
  </r>
  <r>
    <s v="JARDIM GUEDALA"/>
    <d v="2022-03-15T00:00:00"/>
    <s v="Holding"/>
    <s v="Holding"/>
    <s v="2 - SPE's"/>
    <s v="01/01/2021 até 31/12/2022"/>
    <s v="14 - NETCORP SÃO PAULO JARDIM GUEDALA INCORPORAÇÃO E EMPREENDIMENTO IMOBILIÁRIO LTDA"/>
    <s v="MUTUOGUEDALA - MUTUO GUEDALA"/>
    <n v="0"/>
    <s v="1402 - GUEDALA INCORPORACAO"/>
    <s v="2.01.01.11 - IPTU Novos Terrenos 1 16923,79"/>
    <d v="1946-05-01T18:57:36"/>
    <d v="2022-03-15T00:00:00"/>
    <s v="CP"/>
    <s v="Pagamento PREFEITURA MUNICIPAL DE SAO PAULO - IPTU"/>
    <s v="Pagamento PREFEITURA MUNICIPAL DE SAO PAULO - IPTU"/>
    <n v="-16923.79"/>
    <n v="0"/>
    <n v="-191291"/>
    <s v="PREFEITURA MUNICIPAL DE SAO PAULO - IPTU"/>
    <n v="-16923.79"/>
    <n v="16923.79"/>
    <n v="0"/>
    <d v="2022-03-01T00:00:00"/>
    <m/>
    <x v="13"/>
    <s v="Terreno"/>
    <s v="sim"/>
  </r>
  <r>
    <s v="REALITA BELEM"/>
    <d v="2022-03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1 - Aquisição de Terreno 1 7505,66"/>
    <d v="1920-07-18T15:50:24"/>
    <d v="2022-03-15T00:00:00"/>
    <s v="CP"/>
    <s v="Pagamento CONCRE-S GESTAO EMPRESARIAL LTDA"/>
    <s v="Pagamento CONCRE-S GESTAO EMPRESARIAL LTDA"/>
    <n v="-7505.66"/>
    <n v="0"/>
    <n v="-6459.18"/>
    <s v="CONCRE-S GESTAO EMPRESARIAL LTDA"/>
    <n v="-7505.66"/>
    <n v="7505.66"/>
    <n v="0"/>
    <d v="2022-03-01T00:00:00"/>
    <m/>
    <x v="5"/>
    <s v="Terreno"/>
    <s v="sim"/>
  </r>
  <r>
    <s v="REALITA BELEM"/>
    <d v="2022-03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7 - Multas, Juros e Correções por Atraso no Pagamento 1 0,02"/>
    <d v="1899-12-30T00:28:48"/>
    <d v="2022-03-15T00:00:00"/>
    <s v="CP"/>
    <s v="Pagto C.M. CONCRE-S GESTAO EMPRESARIAL LTDA"/>
    <s v="Pagto C.M. CONCRE-S GESTAO EMPRESARIAL LTDA"/>
    <n v="-0.02"/>
    <n v="0"/>
    <n v="-6459.2"/>
    <s v=""/>
    <n v="-0.02"/>
    <n v="0.02"/>
    <n v="0"/>
    <d v="2022-03-01T00:00:00"/>
    <m/>
    <x v="5"/>
    <s v="Terreno"/>
    <s v="sim"/>
  </r>
  <r>
    <s v="REALITA BELEM"/>
    <d v="2022-03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112,58"/>
    <d v="1900-04-21T13:55:12"/>
    <d v="2022-03-15T00:00:00"/>
    <s v="CP"/>
    <s v="Retenção impostos IR 1708 / CONCRE-S GESTAO EMPRESARIAL LTDA"/>
    <s v="Retenção impostos IR 1708 / CONCRE-S GESTAO EMPRESARIAL LTDA"/>
    <n v="0"/>
    <n v="112.58"/>
    <n v="-6346.62"/>
    <s v="CONCRE-S GESTAO EMPRESARIAL LTDA"/>
    <n v="112.58"/>
    <n v="112.58"/>
    <n v="0"/>
    <d v="2022-03-01T00:00:00"/>
    <m/>
    <x v="5"/>
    <s v="Terreno"/>
    <s v="sim"/>
  </r>
  <r>
    <s v="REALITA BELEM"/>
    <d v="2022-03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349,01"/>
    <d v="1900-12-14T00:14:24"/>
    <d v="2022-03-15T00:00:00"/>
    <s v="CP"/>
    <s v="Retenção impostos CSRF / CONCRE-S GESTAO EMPRESARIAL LTDA"/>
    <s v="Retenção impostos CSRF / CONCRE-S GESTAO EMPRESARIAL LTDA"/>
    <n v="0"/>
    <n v="349.01"/>
    <n v="-5997.61"/>
    <s v="CONCRE-S GESTAO EMPRESARIAL LTDA"/>
    <n v="349.01"/>
    <n v="349.01"/>
    <n v="0"/>
    <d v="2022-03-01T00:00:00"/>
    <m/>
    <x v="5"/>
    <s v="Terreno"/>
    <s v="sim"/>
  </r>
  <r>
    <s v="REALITA BELEM"/>
    <d v="2022-03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5 - Laudos Técnicos / Analise Preliminar 1 2025"/>
    <d v="1905-07-17T00:00:00"/>
    <d v="2022-03-15T00:00:00"/>
    <s v="CP"/>
    <s v="Pagamento RELEVO TOPOGRAFIA LTDA"/>
    <s v="Pagamento RELEVO TOPOGRAFIA LTDA"/>
    <n v="-2025"/>
    <n v="0"/>
    <n v="-8022.61"/>
    <s v="RELEVO TOPOGRAFIA LTDA"/>
    <n v="-2025"/>
    <n v="2025"/>
    <n v="0"/>
    <d v="2022-03-01T00:00:00"/>
    <m/>
    <x v="8"/>
    <s v="Terreno"/>
    <s v="sim"/>
  </r>
  <r>
    <s v="REALITA BELEM"/>
    <d v="2022-03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30,38"/>
    <d v="1900-01-29T09:07:12"/>
    <d v="2022-03-15T00:00:00"/>
    <s v="CP"/>
    <s v="Retenção impostos IR 1708 / RELEVO TOPOGRAFIA LTDA"/>
    <s v="Retenção impostos IR 1708 / RELEVO TOPOGRAFIA LTDA"/>
    <n v="0"/>
    <n v="30.38"/>
    <n v="-7992.23"/>
    <s v="RELEVO TOPOGRAFIA LTDA"/>
    <n v="30.38"/>
    <n v="30.38"/>
    <n v="0"/>
    <d v="2022-03-01T00:00:00"/>
    <m/>
    <x v="8"/>
    <s v="Terreno"/>
    <s v="sim"/>
  </r>
  <r>
    <s v="REALITA BELEM"/>
    <d v="2022-03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94,16"/>
    <d v="1900-04-03T03:50:24"/>
    <d v="2022-03-15T00:00:00"/>
    <s v="CP"/>
    <s v="Retenção impostos CSRF / RELEVO TOPOGRAFIA LTDA"/>
    <s v="Retenção impostos CSRF / RELEVO TOPOGRAFIA LTDA"/>
    <n v="0"/>
    <n v="94.16"/>
    <n v="-7898.07"/>
    <s v="RELEVO TOPOGRAFIA LTDA"/>
    <n v="94.16"/>
    <n v="94.16"/>
    <n v="0"/>
    <d v="2022-03-01T00:00:00"/>
    <m/>
    <x v="8"/>
    <s v="Terreno"/>
    <s v="sim"/>
  </r>
  <r>
    <s v="REALITA BELEM"/>
    <d v="2022-03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05"/>
    <d v="1900-01-10T01:12:00"/>
    <d v="2022-03-15T00:00:00"/>
    <s v="BC"/>
    <s v="Pag. tarifa TED"/>
    <s v="Pag. tarifa TED"/>
    <n v="-11.05"/>
    <n v="0"/>
    <n v="-7909.12"/>
    <s v=""/>
    <n v="-11.05"/>
    <n v="11.05"/>
    <n v="0"/>
    <d v="2022-03-01T00:00:00"/>
    <m/>
    <x v="7"/>
    <s v="Despesas Financeiras - Tarifas"/>
    <s v="sim"/>
  </r>
  <r>
    <s v="REALITA BELEM"/>
    <d v="2022-03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9"/>
    <d v="1900-01-08T00:00:00"/>
    <d v="2022-03-15T00:00:00"/>
    <s v="BC"/>
    <s v="Pag. tarifa TED"/>
    <s v="Pag. tarifa TED"/>
    <n v="-9"/>
    <n v="0"/>
    <n v="-7918.12"/>
    <s v=""/>
    <n v="-9"/>
    <n v="9"/>
    <n v="0"/>
    <d v="2022-03-01T00:00:00"/>
    <m/>
    <x v="7"/>
    <s v="Despesas Financeiras - Tarifas"/>
    <s v="sim"/>
  </r>
  <r>
    <s v="REALITA BELEM"/>
    <d v="2022-03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1.05.01.01 - Entradas de Aportes de Sócios / Investidores 1 32588,58"/>
    <d v="1989-03-21T13:55:12"/>
    <d v="2022-03-15T00:00:00"/>
    <s v="CR"/>
    <s v="Recebimento NC HOLDING EMPREENDIMENTOS E PARTICIPACOES LTDA"/>
    <s v="Recebimento NC HOLDING EMPREENDIMENTOS E PARTICIPACOES LTDA"/>
    <n v="0"/>
    <n v="32588.58"/>
    <n v="24670.46"/>
    <s v=""/>
    <n v="32588.58"/>
    <n v="32588.58"/>
    <n v="0"/>
    <d v="2022-03-01T00:00:00"/>
    <m/>
    <x v="1"/>
    <s v="Aporte Netcorp"/>
    <s v="sim"/>
  </r>
  <r>
    <s v="REALITA BELEM"/>
    <d v="2022-03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8250"/>
    <d v="1922-08-02T00:00:00"/>
    <d v="2022-03-18T00:00:00"/>
    <s v="CP"/>
    <s v="Pagamento SERGIO LUIZ FERNANDES FILHO"/>
    <s v="Pagamento SERGIO LUIZ FERNANDES FILHO"/>
    <n v="-8250"/>
    <n v="0"/>
    <n v="16420.46"/>
    <s v="SERGIO LUIZ FERNANDES FILHO"/>
    <n v="-8250"/>
    <n v="8250"/>
    <n v="0"/>
    <d v="2022-03-01T00:00:00"/>
    <m/>
    <x v="2"/>
    <s v="Incorporação"/>
    <s v="sim"/>
  </r>
  <r>
    <s v="REALITA BELEM"/>
    <d v="2022-03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123,75"/>
    <d v="1900-05-02T18:00:00"/>
    <d v="2022-03-18T00:00:00"/>
    <s v="CP"/>
    <s v="Retenção impostos IR 1708 / SERGIO LUIZ FERNANDES FILHO"/>
    <s v="Retenção impostos IR 1708 / SERGIO LUIZ FERNANDES FILHO"/>
    <n v="0"/>
    <n v="123.75"/>
    <n v="16544.21"/>
    <s v="SERGIO LUIZ FERNANDES FILHO"/>
    <n v="123.75"/>
    <n v="123.75"/>
    <n v="0"/>
    <d v="2022-03-01T00:00:00"/>
    <m/>
    <x v="2"/>
    <s v="Incorporação"/>
    <s v="sim"/>
  </r>
  <r>
    <s v="REALITA BELEM"/>
    <d v="2022-03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383,63"/>
    <d v="1901-01-17T15:07:12"/>
    <d v="2022-03-18T00:00:00"/>
    <s v="CP"/>
    <s v="Retenção impostos CSRF / SERGIO LUIZ FERNANDES FILHO"/>
    <s v="Retenção impostos CSRF / SERGIO LUIZ FERNANDES FILHO"/>
    <n v="0"/>
    <n v="383.63"/>
    <n v="16927.84"/>
    <s v="SERGIO LUIZ FERNANDES FILHO"/>
    <n v="383.63"/>
    <n v="383.63"/>
    <n v="0"/>
    <d v="2022-03-01T00:00:00"/>
    <m/>
    <x v="2"/>
    <s v="Incorporação"/>
    <s v="sim"/>
  </r>
  <r>
    <s v="REALITA BELEM"/>
    <d v="2022-03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77,22"/>
    <d v="1900-03-17T05:16:48"/>
    <d v="2022-03-18T00:00:00"/>
    <s v="CP"/>
    <s v="Pagamento DAVINCI BUREAU DE IMPRESSOES LTDA"/>
    <s v="Pagamento DAVINCI BUREAU DE IMPRESSOES LTDA"/>
    <n v="-77.22"/>
    <n v="0"/>
    <n v="16850.62"/>
    <s v="DAVINCI BUREAU DE IMPRESSOES LTDA"/>
    <n v="-77.22"/>
    <n v="77.22"/>
    <n v="0"/>
    <d v="2022-03-01T00:00:00"/>
    <m/>
    <x v="2"/>
    <s v="Incorporação"/>
    <s v="sim"/>
  </r>
  <r>
    <s v="REALITA BELEM"/>
    <d v="2022-03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112,58"/>
    <d v="1900-04-21T13:55:12"/>
    <d v="2022-03-18T00:00:00"/>
    <s v="CP"/>
    <s v="Pagamento Secretaria de Fazenda Federal"/>
    <s v="Pagamento Secretaria de Fazenda Federal"/>
    <n v="-112.58"/>
    <n v="0"/>
    <n v="16738.04"/>
    <s v="Secretaria de Fazenda Federal"/>
    <n v="-112.58"/>
    <n v="112.58"/>
    <n v="0"/>
    <d v="2022-03-01T00:00:00"/>
    <m/>
    <x v="5"/>
    <s v="Terreno"/>
    <s v="sim"/>
  </r>
  <r>
    <s v="REALITA BELEM"/>
    <d v="2022-03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30,38"/>
    <d v="1900-01-29T09:07:12"/>
    <d v="2022-03-18T00:00:00"/>
    <s v="CP"/>
    <s v="Pagamento Secretaria de Fazenda Federal"/>
    <s v="Pagamento Secretaria de Fazenda Federal"/>
    <n v="-30.38"/>
    <n v="0"/>
    <n v="16707.66"/>
    <s v="Secretaria de Fazenda Federal"/>
    <n v="-30.38"/>
    <n v="30.38"/>
    <n v="0"/>
    <d v="2022-03-01T00:00:00"/>
    <m/>
    <x v="2"/>
    <s v="Incorporação"/>
    <s v="sim"/>
  </r>
  <r>
    <s v="REALITA BELEM"/>
    <d v="2022-03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517,5"/>
    <d v="1901-05-31T12:00:00"/>
    <d v="2022-03-18T00:00:00"/>
    <s v="CP"/>
    <s v="Pagamento Secretaria de Fazenda Federal"/>
    <s v="Pagamento Secretaria de Fazenda Federal"/>
    <n v="-517.5"/>
    <n v="0"/>
    <n v="16190.16"/>
    <s v="Secretaria de Fazenda Federal"/>
    <n v="-517.5"/>
    <n v="517.5"/>
    <n v="0"/>
    <d v="2022-03-01T00:00:00"/>
    <m/>
    <x v="2"/>
    <s v="Incorporação"/>
    <s v="sim"/>
  </r>
  <r>
    <s v="REALITA BELEM"/>
    <d v="2022-03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349,01"/>
    <d v="1900-12-14T00:14:24"/>
    <d v="2022-03-18T00:00:00"/>
    <s v="CP"/>
    <s v="Pagamento Secretaria de Fazenda Federal"/>
    <s v="Pagamento Secretaria de Fazenda Federal"/>
    <n v="-349.01"/>
    <n v="0"/>
    <n v="15841.15"/>
    <s v="Secretaria de Fazenda Federal"/>
    <n v="-349.01"/>
    <n v="349.01"/>
    <n v="0"/>
    <d v="2022-03-01T00:00:00"/>
    <m/>
    <x v="5"/>
    <s v="Terreno"/>
    <s v="sim"/>
  </r>
  <r>
    <s v="REALITA BELEM"/>
    <d v="2022-03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1.03.01.03 - Descontos Obtidos 1 0,03"/>
    <d v="1899-12-30T00:43:12"/>
    <d v="2022-03-18T00:00:00"/>
    <s v="CP"/>
    <s v="Desconto obtido Secretaria de Fazenda Federal"/>
    <s v="Desconto obtido Secretaria de Fazenda Federal"/>
    <n v="0"/>
    <n v="0.03"/>
    <n v="15841.18"/>
    <s v="Secretaria de Fazenda Federal"/>
    <n v="0.03"/>
    <n v="0.03"/>
    <n v="0"/>
    <d v="2022-03-01T00:00:00"/>
    <m/>
    <x v="2"/>
    <s v="Incorporação"/>
    <s v="sim"/>
  </r>
  <r>
    <s v="REALITA BELEM"/>
    <d v="2022-03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1604,25"/>
    <d v="1904-05-22T06:00:00"/>
    <d v="2022-03-18T00:00:00"/>
    <s v="CP"/>
    <s v="Pagamento Secretaria de Fazenda Federal"/>
    <s v="Pagamento Secretaria de Fazenda Federal"/>
    <n v="-1604.25"/>
    <n v="0"/>
    <n v="14236.93"/>
    <s v="Secretaria de Fazenda Federal"/>
    <n v="-1604.25"/>
    <n v="1604.25"/>
    <n v="0"/>
    <d v="2022-03-01T00:00:00"/>
    <m/>
    <x v="2"/>
    <s v="Incorporação"/>
    <s v="sim"/>
  </r>
  <r>
    <s v="REALITA BELEM"/>
    <d v="2022-03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1.03.01.03 - Descontos Obtidos 1 0,01"/>
    <d v="1899-12-30T00:14:24"/>
    <d v="2022-03-18T00:00:00"/>
    <s v="CP"/>
    <s v="Desconto obtido Secretaria de Fazenda Federal"/>
    <s v="Desconto obtido Secretaria de Fazenda Federal"/>
    <n v="0"/>
    <n v="0.01"/>
    <n v="14236.94"/>
    <s v="Secretaria de Fazenda Federal"/>
    <n v="0.01"/>
    <n v="0.01"/>
    <n v="0"/>
    <d v="2022-03-01T00:00:00"/>
    <m/>
    <x v="2"/>
    <s v="Incorporação"/>
    <s v="sim"/>
  </r>
  <r>
    <s v="REALITA BELEM"/>
    <d v="2022-03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95,33"/>
    <d v="1900-04-04T07:55:12"/>
    <d v="2022-03-18T00:00:00"/>
    <s v="CP"/>
    <s v="Pagamento Secretaria de Fazenda Federal"/>
    <s v="Pagamento Secretaria de Fazenda Federal"/>
    <n v="-95.33"/>
    <n v="0"/>
    <n v="14141.61"/>
    <s v="Secretaria de Fazenda Federal"/>
    <n v="-95.33"/>
    <n v="95.33"/>
    <n v="0"/>
    <d v="2022-03-01T00:00:00"/>
    <m/>
    <x v="2"/>
    <s v="Incorporação"/>
    <s v="sim"/>
  </r>
  <r>
    <s v="REALITA BELEM"/>
    <d v="2022-03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94,16"/>
    <d v="1900-04-03T03:50:24"/>
    <d v="2022-03-18T00:00:00"/>
    <s v="CP"/>
    <s v="Pagamento Secretaria de Fazenda Federal"/>
    <s v="Pagamento Secretaria de Fazenda Federal"/>
    <n v="-94.16"/>
    <n v="0"/>
    <n v="14047.45"/>
    <s v="Secretaria de Fazenda Federal"/>
    <n v="-94.16"/>
    <n v="94.16"/>
    <n v="0"/>
    <d v="2022-03-01T00:00:00"/>
    <m/>
    <x v="2"/>
    <s v="Incorporação"/>
    <s v="sim"/>
  </r>
  <r>
    <s v="REALITA BELEM"/>
    <d v="2022-03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887,47"/>
    <d v="1902-06-05T11:16:48"/>
    <d v="2022-03-18T00:00:00"/>
    <s v="CP"/>
    <s v="Pagamento Secretaria de Fazenda Federal"/>
    <s v="Pagamento Secretaria de Fazenda Federal"/>
    <n v="-887.47"/>
    <n v="0"/>
    <n v="13159.98"/>
    <s v="Secretaria de Fazenda Federal"/>
    <n v="-887.47"/>
    <n v="887.47"/>
    <n v="0"/>
    <d v="2022-03-01T00:00:00"/>
    <m/>
    <x v="2"/>
    <s v="Incorporação"/>
    <s v="sim"/>
  </r>
  <r>
    <s v="REALITA BELEM"/>
    <d v="2022-03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1.03.01.03 - Descontos Obtidos 1 0,01"/>
    <d v="1899-12-30T00:14:24"/>
    <d v="2022-03-18T00:00:00"/>
    <s v="CP"/>
    <s v="Desconto obtido Secretaria de Fazenda Federal"/>
    <s v="Desconto obtido Secretaria de Fazenda Federal"/>
    <n v="0"/>
    <n v="0.01"/>
    <n v="13159.99"/>
    <s v="Secretaria de Fazenda Federal"/>
    <n v="0.01"/>
    <n v="0.01"/>
    <n v="0"/>
    <d v="2022-03-01T00:00:00"/>
    <m/>
    <x v="2"/>
    <s v="Incorporação"/>
    <s v="sim"/>
  </r>
  <r>
    <s v="REALITA BELEM"/>
    <d v="2022-03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604,5"/>
    <d v="1901-08-26T12:00:00"/>
    <d v="2022-03-18T00:00:00"/>
    <s v="CP"/>
    <s v="Pagamento Secretaria de Fazenda Federal"/>
    <s v="Pagamento Secretaria de Fazenda Federal"/>
    <n v="-604.5"/>
    <n v="0"/>
    <n v="12555.49"/>
    <s v="Secretaria de Fazenda Federal"/>
    <n v="-604.5"/>
    <n v="604.5"/>
    <n v="0"/>
    <d v="2022-03-01T00:00:00"/>
    <m/>
    <x v="2"/>
    <s v="Incorporação"/>
    <s v="sim"/>
  </r>
  <r>
    <s v="REALITA BELEM"/>
    <d v="2022-03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05"/>
    <d v="1900-01-10T01:12:00"/>
    <d v="2022-03-18T00:00:00"/>
    <s v="BC"/>
    <s v="Pag. tarifa TED"/>
    <s v="Pag. tarifa TED"/>
    <n v="-11.05"/>
    <n v="0"/>
    <n v="12544.44"/>
    <s v=""/>
    <n v="-11.05"/>
    <n v="11.05"/>
    <n v="0"/>
    <d v="2022-03-01T00:00:00"/>
    <m/>
    <x v="7"/>
    <s v="Despesas Financeiras - Tarifas"/>
    <s v="sim"/>
  </r>
  <r>
    <s v="REALITA BELEM"/>
    <d v="2022-03-2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3.04 - Alvarás, Emolumentos, Taxas e Custos Legais 1 49,5"/>
    <d v="1900-02-17T12:00:00"/>
    <d v="2022-03-21T00:00:00"/>
    <s v="CP"/>
    <s v="Pagamento PREFEITURA DA CIDADE DE SÃO PAULO - DAMSP"/>
    <s v="Pagamento PREFEITURA DA CIDADE DE SÃO PAULO - DAMSP"/>
    <n v="-49.5"/>
    <n v="0"/>
    <n v="12494.94"/>
    <s v="PREFEITURA DA CIDADE DE SÃO PAULO - DAMSP"/>
    <n v="-49.5"/>
    <n v="49.5"/>
    <n v="0"/>
    <d v="2022-03-01T00:00:00"/>
    <m/>
    <x v="4"/>
    <s v="Incorporação"/>
    <s v="sim"/>
  </r>
  <r>
    <s v="REALITA BELEM"/>
    <d v="2022-03-2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1.05.01.01 - Entradas de Aportes de Sócios / Investidores 1 74839,29"/>
    <d v="2104-11-24T06:57:36"/>
    <d v="2022-03-21T00:00:00"/>
    <s v="CR"/>
    <s v="Recebimento CONSTRUCOMPANY CONSTRUCAO E INCORPORACAO"/>
    <s v="Recebimento CONSTRUCOMPANY CONSTRUCAO E INCORPORACAO"/>
    <n v="0"/>
    <n v="74839.289999999994"/>
    <n v="87334.23"/>
    <s v=""/>
    <n v="74839.289999999994"/>
    <n v="74839.289999999994"/>
    <n v="0"/>
    <d v="2022-03-01T00:00:00"/>
    <m/>
    <x v="1"/>
    <s v="Aporte Netcorp"/>
    <s v="sim"/>
  </r>
  <r>
    <s v="REALITA BELEM"/>
    <d v="2022-03-23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100000"/>
    <d v="2173-10-14T00:00:00"/>
    <d v="2022-03-23T00:00:00"/>
    <s v="CP"/>
    <s v="Pagamento EPAVGG NOGUEIRA CONSTRUCOES DESIGN EIRELI"/>
    <s v="Pagamento EPAVGG NOGUEIRA CONSTRUCOES DESIGN EIRELI"/>
    <n v="-100000"/>
    <n v="0"/>
    <n v="-12665.77"/>
    <s v="EPAVGG NOGUEIRA CONSTRUCOES DESIGN EIRELI"/>
    <n v="-100000"/>
    <n v="100000"/>
    <n v="0"/>
    <d v="2022-03-01T00:00:00"/>
    <m/>
    <x v="2"/>
    <s v="Incorporação"/>
    <s v="sim"/>
  </r>
  <r>
    <s v="REALITA BELEM"/>
    <d v="2022-03-23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05"/>
    <d v="1900-01-10T01:12:00"/>
    <d v="2022-03-23T00:00:00"/>
    <s v="BC"/>
    <s v="Pagamento DOC/TED INTERNET TED INTERNET"/>
    <s v="Pagamento DOC/TED INTERNET TED INTERNET"/>
    <n v="-11.05"/>
    <n v="0"/>
    <n v="-12676.82"/>
    <s v="DOC/TED INTERNET TED INTERNET"/>
    <n v="-11.05"/>
    <n v="11.05"/>
    <n v="0"/>
    <d v="2022-03-01T00:00:00"/>
    <m/>
    <x v="7"/>
    <s v="Despesas Financeiras - Tarifas"/>
    <s v="sim"/>
  </r>
  <r>
    <s v="REALITA BELEM"/>
    <d v="2022-03-23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1.05.01.01 - Entradas de Aportes de Sócios / Investidores 1 266768,57"/>
    <d v="2630-05-20T13:40:48"/>
    <d v="2022-03-23T00:00:00"/>
    <s v="CR"/>
    <s v="Recebimento NC HOLDING EMPREENDIMENTOS E PARTICIPACOES LTDA"/>
    <s v="Recebimento NC HOLDING EMPREENDIMENTOS E PARTICIPACOES LTDA"/>
    <n v="0"/>
    <n v="266768.57"/>
    <n v="254091.75"/>
    <s v=""/>
    <n v="266768.57"/>
    <n v="266768.57"/>
    <n v="0"/>
    <d v="2022-03-01T00:00:00"/>
    <m/>
    <x v="1"/>
    <s v="Aporte Netcorp"/>
    <s v="sim"/>
  </r>
  <r>
    <s v="JARDIM GUEDALA"/>
    <d v="2022-03-25T00:00:00"/>
    <s v="Holding"/>
    <s v="Holding"/>
    <s v="2 - SPE's"/>
    <s v="01/01/2021 até 31/12/2022"/>
    <s v="14 - NETCORP SÃO PAULO JARDIM GUEDALA INCORPORAÇÃO E EMPREENDIMENTO IMOBILIÁRIO LTDA"/>
    <s v="MUTUOGUEDALA - MUTUO GUEDALA"/>
    <n v="0"/>
    <s v="1402 - GUEDALA INCORPORACAO"/>
    <s v="2.02.03.01 - Assessoria e Consultoria em Projetos Técnicos (Eng 1 65000"/>
    <d v="2077-12-16T00:00:00"/>
    <d v="2022-03-25T00:00:00"/>
    <s v="CP"/>
    <s v="Pagamento EPAVGG NOGUEIRA CONSTRUCOES DESIGN EIRELI"/>
    <s v="Pagamento EPAVGG NOGUEIRA CONSTRUCOES DESIGN EIRELI"/>
    <n v="-65000"/>
    <n v="0"/>
    <n v="-256291"/>
    <s v="EPAVGG NOGUEIRA CONSTRUCOES DESIGN EIRELI"/>
    <n v="-65000"/>
    <n v="65000"/>
    <n v="0"/>
    <d v="2022-03-01T00:00:00"/>
    <m/>
    <x v="2"/>
    <s v="Incorporação"/>
    <s v="sim"/>
  </r>
  <r>
    <s v="JARDIM GUEDALA"/>
    <d v="2022-03-31T00:00:00"/>
    <s v="Holding"/>
    <s v="Holding"/>
    <s v="2 - SPE's"/>
    <s v="01/01/2021 até 31/12/2022"/>
    <s v="14 - NETCORP SÃO PAULO JARDIM GUEDALA INCORPORAÇÃO E EMPREENDIMENTO IMOBILIÁRIO LTDA"/>
    <s v="MUTUOGUEDALA - MUTUO GUEDALA"/>
    <n v="0"/>
    <s v="1402 - GUEDALA INCORPORACAO"/>
    <s v="2.01.01.01 - Aquisição de Terreno 1 75000"/>
    <d v="2105-05-04T00:00:00"/>
    <d v="2022-03-31T00:00:00"/>
    <s v="CP"/>
    <s v="Pagamento HELIO TATSUMI"/>
    <s v="Pagamento HELIO TATSUMI"/>
    <n v="-75000"/>
    <n v="0"/>
    <n v="-331291"/>
    <s v="HELIO TATSUMI"/>
    <n v="-75000"/>
    <n v="75000"/>
    <n v="2"/>
    <d v="2022-03-01T00:00:00"/>
    <m/>
    <x v="5"/>
    <s v="Terreno"/>
    <s v="sim"/>
  </r>
  <r>
    <s v="REALITA BELEM"/>
    <d v="2022-03-3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5.09 - Marketing Digital / Site 1 600"/>
    <d v="1901-08-22T00:00:00"/>
    <d v="2022-03-31T00:00:00"/>
    <s v="BC"/>
    <s v="Pagamento faceboo"/>
    <s v="Pagamento faceboo"/>
    <n v="-600"/>
    <n v="0"/>
    <n v="253491.75"/>
    <s v="faceboo"/>
    <n v="-600"/>
    <n v="600"/>
    <n v="0"/>
    <d v="2022-03-01T00:00:00"/>
    <m/>
    <x v="14"/>
    <s v="Marketing"/>
    <s v="sim"/>
  </r>
  <r>
    <s v="REALITA BELEM"/>
    <d v="2022-03-3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5.09 - Marketing Digital / Site 1 400"/>
    <d v="1901-02-03T00:00:00"/>
    <d v="2022-03-31T00:00:00"/>
    <s v="BC"/>
    <s v="Pagamento google"/>
    <s v="Pagamento google"/>
    <n v="-400"/>
    <n v="0"/>
    <n v="253091.75"/>
    <s v="google"/>
    <n v="-400"/>
    <n v="400"/>
    <n v="0"/>
    <d v="2022-03-01T00:00:00"/>
    <m/>
    <x v="14"/>
    <s v="Marketing"/>
    <s v="sim"/>
  </r>
  <r>
    <s v="REALITA BELEM"/>
    <d v="2022-04-0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2 - Aluguel Virtual 1 7000"/>
    <d v="1919-03-01T00:00:00"/>
    <d v="2022-04-01T00:00:00"/>
    <s v="CP"/>
    <s v="Pagamento SANDRA CRISTIANA HUGENNEYER"/>
    <s v="Pagamento SANDRA CRISTIANA HUGENNEYER"/>
    <n v="-7000"/>
    <n v="0"/>
    <n v="246091.75"/>
    <s v="SANDRA CRISTIANA HUGENNEYER"/>
    <n v="-7000"/>
    <n v="7000"/>
    <n v="0"/>
    <d v="2022-04-01T00:00:00"/>
    <m/>
    <x v="5"/>
    <s v="Terreno"/>
    <s v="sim"/>
  </r>
  <r>
    <s v="REALITA BELEM"/>
    <d v="2022-04-04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4 - Assessoria e Consultoria Contábil 1 381,47"/>
    <d v="1901-01-15T11:16:48"/>
    <d v="2022-04-04T00:00:00"/>
    <s v="CP"/>
    <s v="Pagamento NOVA PLANO - SUPORTE ADMINISTRATIVO LTDA"/>
    <s v="Pagamento NOVA PLANO - SUPORTE ADMINISTRATIVO LTDA"/>
    <n v="-381.47"/>
    <n v="0"/>
    <n v="245710.28"/>
    <s v="NOVA PLANO - SUPORTE ADMINISTRATIVO LTDA"/>
    <n v="-381.47"/>
    <n v="381.47"/>
    <n v="0"/>
    <d v="2022-04-01T00:00:00"/>
    <m/>
    <x v="6"/>
    <s v="Despesas Administrativas"/>
    <s v="sim"/>
  </r>
  <r>
    <s v="REALITA BELEM"/>
    <d v="2022-04-0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60,95"/>
    <d v="1900-02-28T22:48:00"/>
    <d v="2022-04-08T00:00:00"/>
    <s v="BC"/>
    <s v="Pagamento TARIFA MANUTENCAO C/C TAR.MANUT.C/C"/>
    <s v="Pagamento TARIFA MANUTENCAO C/C TAR.MANUT.C/C"/>
    <n v="-60.95"/>
    <n v="0"/>
    <n v="245649.33"/>
    <s v="TARIFA MANUTENCAO C/C TAR.MANUT.C/C"/>
    <n v="-60.95"/>
    <n v="60.95"/>
    <n v="0"/>
    <d v="2022-04-01T00:00:00"/>
    <m/>
    <x v="7"/>
    <s v="Despesas Financeiras - Tarifas"/>
    <s v="sim"/>
  </r>
  <r>
    <s v="JARDIM GUEDALA"/>
    <d v="2022-04-11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60,95"/>
    <d v="1900-02-28T22:48:00"/>
    <d v="2022-04-11T00:00:00"/>
    <s v="CX"/>
    <s v="Pag. tarifa conta TARIFA MANUTENCAO C/C TAR.MANUT.C/C"/>
    <s v="Pag. tarifa conta TARIFA MANUTENCAO C/C TAR.MANUT.C/C"/>
    <n v="-60.95"/>
    <n v="0"/>
    <n v="-60.95"/>
    <s v=""/>
    <n v="-60.95"/>
    <n v="60.95"/>
    <n v="0"/>
    <d v="2022-04-01T00:00:00"/>
    <m/>
    <x v="7"/>
    <s v="Despesas Financeiras - Tarifas"/>
    <s v="sim"/>
  </r>
  <r>
    <s v="JARDIM GUEDALA"/>
    <d v="2022-04-11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1.05.01.01 - Entradas de Aportes de Sócios / Investidores 1 20000"/>
    <d v="1954-10-03T00:00:00"/>
    <d v="2022-04-11T00:00:00"/>
    <s v="CR"/>
    <s v="Recebimento NC HOLDING EMPREENDIMENTOS E PARTICIPACOES LTDA"/>
    <s v="Recebimento NC HOLDING EMPREENDIMENTOS E PARTICIPACOES LTDA"/>
    <n v="0"/>
    <n v="20000"/>
    <n v="19939.05"/>
    <s v=""/>
    <n v="20000"/>
    <n v="20000"/>
    <n v="0"/>
    <d v="2022-04-01T00:00:00"/>
    <m/>
    <x v="1"/>
    <s v="Aporte Netcorp"/>
    <s v="sim"/>
  </r>
  <r>
    <s v="REALITA BELEM"/>
    <d v="2022-04-1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65"/>
    <d v="1900-01-10T15:36:00"/>
    <d v="2022-04-11T00:00:00"/>
    <s v="BC"/>
    <s v="Pagamento TARIFA DOC/TED TED INTERNET"/>
    <s v="Pagamento TARIFA DOC/TED TED INTERNET"/>
    <n v="-11.65"/>
    <n v="0"/>
    <n v="245637.68"/>
    <s v="TARIFA DOC/TED TED INTERNET"/>
    <n v="-11.65"/>
    <n v="11.65"/>
    <n v="0"/>
    <d v="2022-04-01T00:00:00"/>
    <m/>
    <x v="7"/>
    <s v="Despesas Financeiras - Tarifas"/>
    <s v="sim"/>
  </r>
  <r>
    <s v="REALITA BELEM"/>
    <d v="2022-04-1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1 - Aquisição de Terreno 1 10000"/>
    <d v="1927-05-18T00:00:00"/>
    <d v="2022-04-11T00:00:00"/>
    <s v="CP"/>
    <s v="Pagamento FRANCISCO FERNANDES NETO"/>
    <s v="Pagamento FRANCISCO FERNANDES NETO"/>
    <n v="-10000"/>
    <n v="0"/>
    <n v="235637.68"/>
    <s v="FRANCISCO FERNANDES NETO"/>
    <n v="-10000"/>
    <n v="10000"/>
    <n v="4"/>
    <d v="2022-04-01T00:00:00"/>
    <m/>
    <x v="5"/>
    <s v="Terreno"/>
    <s v="sim"/>
  </r>
  <r>
    <s v="REALITA BELEM"/>
    <d v="2022-04-14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5.02 - Confecção de Mídias (Vídeos, Artes gráficas, peças 1 1200"/>
    <d v="1903-04-14T00:00:00"/>
    <d v="2022-04-14T00:00:00"/>
    <s v="CP"/>
    <s v="Pagamento FELIPE DE ANDRADE AZEVEDO 38951897826"/>
    <s v="Pagamento FELIPE DE ANDRADE AZEVEDO 38951897826"/>
    <n v="-1200"/>
    <n v="0"/>
    <n v="234437.68"/>
    <s v="FELIPE DE ANDRADE AZEVEDO 38951897826"/>
    <n v="-1200"/>
    <n v="1200"/>
    <n v="0"/>
    <d v="2022-04-01T00:00:00"/>
    <m/>
    <x v="14"/>
    <s v="Marketing"/>
    <s v="sim"/>
  </r>
  <r>
    <s v="REALITA BELEM"/>
    <d v="2022-04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3.04 - Alvarás, Emolumentos, Taxas e Custos Legais 1 513"/>
    <d v="1901-05-27T00:00:00"/>
    <d v="2022-04-18T00:00:00"/>
    <s v="CP"/>
    <s v="Pagamento PREFEITURA DA CIDADE DE SÃO PAULO - DAMSP"/>
    <s v="Pagamento PREFEITURA DA CIDADE DE SÃO PAULO - DAMSP"/>
    <n v="-513"/>
    <n v="0"/>
    <n v="233924.68"/>
    <s v="PREFEITURA DA CIDADE DE SÃO PAULO - DAMSP"/>
    <n v="-513"/>
    <n v="513"/>
    <n v="0"/>
    <d v="2022-04-01T00:00:00"/>
    <m/>
    <x v="4"/>
    <s v="Incorporação"/>
    <s v="sim"/>
  </r>
  <r>
    <s v="REALITA BELEM"/>
    <d v="2022-04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4.03.07 - Despesas com Cartórios e Legalizações 1 2000"/>
    <d v="1905-06-22T00:00:00"/>
    <d v="2022-04-20T00:00:00"/>
    <s v="CP"/>
    <s v="Pagamento MAURICIA ALBUQUERQUE MACEDO ME"/>
    <s v="Pagamento MAURICIA ALBUQUERQUE MACEDO ME"/>
    <n v="-2000"/>
    <n v="0"/>
    <n v="231924.68"/>
    <s v="MAURICIA ALBUQUERQUE MACEDO ME"/>
    <n v="-2000"/>
    <n v="2000"/>
    <n v="0"/>
    <d v="2022-04-01T00:00:00"/>
    <m/>
    <x v="4"/>
    <s v="Incorporação"/>
    <s v="sim"/>
  </r>
  <r>
    <s v="REALITA BELEM"/>
    <d v="2022-04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30"/>
    <d v="1900-01-29T00:00:00"/>
    <d v="2022-04-20T00:00:00"/>
    <s v="CP"/>
    <s v="Retenção impostos IR 1708 / MAURICIA ALBUQUERQUE MACEDO ME"/>
    <s v="Retenção impostos IR 1708 / MAURICIA ALBUQUERQUE MACEDO ME"/>
    <n v="0"/>
    <n v="30"/>
    <n v="231954.68"/>
    <s v="MAURICIA ALBUQUERQUE MACEDO ME"/>
    <n v="30"/>
    <n v="30"/>
    <n v="0"/>
    <d v="2022-04-01T00:00:00"/>
    <m/>
    <x v="4"/>
    <s v="Incorporação"/>
    <s v="sim"/>
  </r>
  <r>
    <s v="REALITA BELEM"/>
    <d v="2022-04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93"/>
    <d v="1900-04-02T00:00:00"/>
    <d v="2022-04-20T00:00:00"/>
    <s v="CP"/>
    <s v="Retenção impostos CSRF / MAURICIA ALBUQUERQUE MACEDO ME"/>
    <s v="Retenção impostos CSRF / MAURICIA ALBUQUERQUE MACEDO ME"/>
    <n v="0"/>
    <n v="93"/>
    <n v="232047.68"/>
    <s v="MAURICIA ALBUQUERQUE MACEDO ME"/>
    <n v="93"/>
    <n v="93"/>
    <n v="0"/>
    <d v="2022-04-01T00:00:00"/>
    <m/>
    <x v="4"/>
    <s v="Incorporação"/>
    <s v="sim"/>
  </r>
  <r>
    <s v="REALITA BELEM"/>
    <d v="2022-04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30"/>
    <d v="1900-01-29T00:00:00"/>
    <d v="2022-04-20T00:00:00"/>
    <s v="CP"/>
    <s v="Pagamento Secretaria de Fazenda Federal"/>
    <s v="Pagamento Secretaria de Fazenda Federal"/>
    <n v="-30"/>
    <n v="0"/>
    <n v="232017.68"/>
    <s v="Secretaria de Fazenda Federal"/>
    <n v="-30"/>
    <n v="30"/>
    <n v="0"/>
    <d v="2022-04-01T00:00:00"/>
    <m/>
    <x v="0"/>
    <s v="Despesas Administrativas"/>
    <s v="sim"/>
  </r>
  <r>
    <s v="REALITA BELEM"/>
    <d v="2022-04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112,58"/>
    <d v="1900-04-21T13:55:12"/>
    <d v="2022-04-20T00:00:00"/>
    <s v="CP"/>
    <s v="Pagamento Secretaria de Fazenda Federal"/>
    <s v="Pagamento Secretaria de Fazenda Federal"/>
    <n v="-112.58"/>
    <n v="0"/>
    <n v="231905.1"/>
    <s v="Secretaria de Fazenda Federal"/>
    <n v="-112.58"/>
    <n v="112.58"/>
    <n v="0"/>
    <d v="2022-04-01T00:00:00"/>
    <m/>
    <x v="5"/>
    <s v="Terreno"/>
    <s v="sim"/>
  </r>
  <r>
    <s v="REALITA BELEM"/>
    <d v="2022-04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123,75"/>
    <d v="1900-05-02T18:00:00"/>
    <d v="2022-04-20T00:00:00"/>
    <s v="CP"/>
    <s v="Pagamento Secretaria de Fazenda Federal"/>
    <s v="Pagamento Secretaria de Fazenda Federal"/>
    <n v="-123.75"/>
    <n v="0"/>
    <n v="231781.35"/>
    <s v="Secretaria de Fazenda Federal"/>
    <n v="-123.75"/>
    <n v="123.75"/>
    <n v="0"/>
    <d v="2022-04-01T00:00:00"/>
    <m/>
    <x v="2"/>
    <s v="Incorporação"/>
    <s v="sim"/>
  </r>
  <r>
    <s v="REALITA BELEM"/>
    <d v="2022-04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349,01"/>
    <d v="1900-12-14T00:14:24"/>
    <d v="2022-04-20T00:00:00"/>
    <s v="CP"/>
    <s v="Pagamento Secretaria de Fazenda Federal"/>
    <s v="Pagamento Secretaria de Fazenda Federal"/>
    <n v="-349.01"/>
    <n v="0"/>
    <n v="231432.34"/>
    <s v="Secretaria de Fazenda Federal"/>
    <n v="-349.01"/>
    <n v="349.01"/>
    <n v="0"/>
    <d v="2022-04-01T00:00:00"/>
    <m/>
    <x v="5"/>
    <s v="Terreno"/>
    <s v="sim"/>
  </r>
  <r>
    <s v="REALITA BELEM"/>
    <d v="2022-04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1.03.01.03 - Descontos Obtidos 1 0,03"/>
    <d v="1899-12-30T00:43:12"/>
    <d v="2022-04-20T00:00:00"/>
    <s v="CP"/>
    <s v="Desconto obtido Secretaria de Fazenda Federal"/>
    <s v="Desconto obtido Secretaria de Fazenda Federal"/>
    <n v="0"/>
    <n v="0.03"/>
    <n v="231432.37"/>
    <s v="Secretaria de Fazenda Federal"/>
    <n v="0.03"/>
    <n v="0.03"/>
    <n v="0"/>
    <d v="2022-04-01T00:00:00"/>
    <m/>
    <x v="2"/>
    <s v="Incorporação"/>
    <s v="sim"/>
  </r>
  <r>
    <s v="REALITA BELEM"/>
    <d v="2022-04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93"/>
    <d v="1900-04-02T00:00:00"/>
    <d v="2022-04-20T00:00:00"/>
    <s v="CP"/>
    <s v="Pagamento Secretaria de Fazenda Federal"/>
    <s v="Pagamento Secretaria de Fazenda Federal"/>
    <n v="-93"/>
    <n v="0"/>
    <n v="231339.37"/>
    <s v="Secretaria de Fazenda Federal"/>
    <n v="-93"/>
    <n v="93"/>
    <n v="0"/>
    <d v="2022-04-01T00:00:00"/>
    <m/>
    <x v="0"/>
    <s v="Despesas Administrativas"/>
    <s v="sim"/>
  </r>
  <r>
    <s v="REALITA BELEM"/>
    <d v="2022-04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383,63"/>
    <d v="1901-01-17T15:07:12"/>
    <d v="2022-04-20T00:00:00"/>
    <s v="CP"/>
    <s v="Pagamento Secretaria de Fazenda Federal"/>
    <s v="Pagamento Secretaria de Fazenda Federal"/>
    <n v="-383.63"/>
    <n v="0"/>
    <n v="230955.74"/>
    <s v="Secretaria de Fazenda Federal"/>
    <n v="-383.63"/>
    <n v="383.63"/>
    <n v="0"/>
    <d v="2022-04-01T00:00:00"/>
    <m/>
    <x v="2"/>
    <s v="Incorporação"/>
    <s v="sim"/>
  </r>
  <r>
    <s v="REALITA BELEM"/>
    <d v="2022-04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1.03.01.03 - Descontos Obtidos 1 0,01"/>
    <d v="1899-12-30T00:14:24"/>
    <d v="2022-04-20T00:00:00"/>
    <s v="CP"/>
    <s v="Desconto obtido Secretaria de Fazenda Federal"/>
    <s v="Desconto obtido Secretaria de Fazenda Federal"/>
    <n v="0"/>
    <n v="0.01"/>
    <n v="230955.75"/>
    <s v="Secretaria de Fazenda Federal"/>
    <n v="0.01"/>
    <n v="0.01"/>
    <n v="0"/>
    <d v="2022-04-01T00:00:00"/>
    <m/>
    <x v="2"/>
    <s v="Incorporação"/>
    <s v="sim"/>
  </r>
  <r>
    <s v="REALITA BELEM"/>
    <d v="2022-04-2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9"/>
    <d v="1900-01-08T00:00:00"/>
    <d v="2022-04-25T00:00:00"/>
    <s v="BC"/>
    <s v="Pag. tarifa TED"/>
    <s v="Pag. tarifa TED"/>
    <n v="-9"/>
    <n v="0"/>
    <n v="230946.75"/>
    <s v=""/>
    <n v="-9"/>
    <n v="9"/>
    <n v="0"/>
    <d v="2022-04-01T00:00:00"/>
    <m/>
    <x v="7"/>
    <s v="Despesas Financeiras - Tarifas"/>
    <s v="sim"/>
  </r>
  <r>
    <s v="JARDIM GUEDALA"/>
    <d v="2022-04-29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1.05.01.01 - Entradas de Aportes de Sócios / Investidores 1 77000"/>
    <d v="2110-10-25T00:00:00"/>
    <d v="2022-04-29T00:00:00"/>
    <s v="CR"/>
    <s v="Recebimento NC HOLDING EMPREENDIMENTOS E PARTICIPACOES LTDA"/>
    <s v="Recebimento NC HOLDING EMPREENDIMENTOS E PARTICIPACOES LTDA"/>
    <n v="0"/>
    <n v="77000"/>
    <n v="96939.05"/>
    <s v=""/>
    <n v="77000"/>
    <n v="77000"/>
    <n v="0"/>
    <d v="2022-04-01T00:00:00"/>
    <m/>
    <x v="1"/>
    <s v="Aporte Netcorp"/>
    <s v="sim"/>
  </r>
  <r>
    <s v="REALITA BELEM"/>
    <d v="2022-04-29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1 - Aquisição de Terreno 1 7505,66"/>
    <d v="1920-07-18T15:50:24"/>
    <d v="2022-04-29T00:00:00"/>
    <s v="CP"/>
    <s v="Pagamento CONCRE-S GESTAO EMPRESARIAL LTDA"/>
    <s v="Pagamento CONCRE-S GESTAO EMPRESARIAL LTDA"/>
    <n v="-7505.66"/>
    <n v="0"/>
    <n v="223441.09"/>
    <s v="CONCRE-S GESTAO EMPRESARIAL LTDA"/>
    <n v="-7505.66"/>
    <n v="7505.66"/>
    <n v="0"/>
    <d v="2022-04-01T00:00:00"/>
    <m/>
    <x v="5"/>
    <s v="Terreno"/>
    <s v="sim"/>
  </r>
  <r>
    <s v="REALITA BELEM"/>
    <d v="2022-04-29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7 - Multas, Juros e Correções por Atraso no Pagamento 1 0,02"/>
    <d v="1899-12-30T00:28:48"/>
    <d v="2022-04-29T00:00:00"/>
    <s v="CP"/>
    <s v="Pagto C.M. CONCRE-S GESTAO EMPRESARIAL LTDA"/>
    <s v="Pagto C.M. CONCRE-S GESTAO EMPRESARIAL LTDA"/>
    <n v="-0.02"/>
    <n v="0"/>
    <n v="223441.07"/>
    <s v=""/>
    <n v="-0.02"/>
    <n v="0.02"/>
    <n v="0"/>
    <d v="2022-04-01T00:00:00"/>
    <m/>
    <x v="5"/>
    <s v="Terreno"/>
    <s v="sim"/>
  </r>
  <r>
    <s v="REALITA BELEM"/>
    <d v="2022-04-29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112,58"/>
    <d v="1900-04-21T13:55:12"/>
    <d v="2022-04-29T00:00:00"/>
    <s v="CP"/>
    <s v="Retenção impostos IR 1708 / CONCRE-S GESTAO EMPRESARIAL LTDA"/>
    <s v="Retenção impostos IR 1708 / CONCRE-S GESTAO EMPRESARIAL LTDA"/>
    <n v="0"/>
    <n v="112.58"/>
    <n v="223553.65"/>
    <s v="CONCRE-S GESTAO EMPRESARIAL LTDA"/>
    <n v="112.58"/>
    <n v="112.58"/>
    <n v="0"/>
    <d v="2022-04-01T00:00:00"/>
    <m/>
    <x v="5"/>
    <s v="Terreno"/>
    <s v="sim"/>
  </r>
  <r>
    <s v="REALITA BELEM"/>
    <d v="2022-04-29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349,01"/>
    <d v="1900-12-14T00:14:24"/>
    <d v="2022-04-29T00:00:00"/>
    <s v="CP"/>
    <s v="Retenção impostos CSRF / CONCRE-S GESTAO EMPRESARIAL LTDA"/>
    <s v="Retenção impostos CSRF / CONCRE-S GESTAO EMPRESARIAL LTDA"/>
    <n v="0"/>
    <n v="349.01"/>
    <n v="223902.66"/>
    <s v="CONCRE-S GESTAO EMPRESARIAL LTDA"/>
    <n v="349.01"/>
    <n v="349.01"/>
    <n v="0"/>
    <d v="2022-04-01T00:00:00"/>
    <m/>
    <x v="5"/>
    <s v="Terreno"/>
    <s v="sim"/>
  </r>
  <r>
    <s v="JARDIM GUEDALA"/>
    <d v="2022-05-0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4 - Assessoria e Consultoria Contábil 1 350"/>
    <d v="1900-12-15T00:00:00"/>
    <d v="2022-05-02T00:00:00"/>
    <s v="CP"/>
    <s v="Pagamento NOVA PLANO - SUPORTE ADMINISTRATIVO LTDA"/>
    <s v="Pagamento NOVA PLANO - SUPORTE ADMINISTRATIVO LTDA"/>
    <n v="-350"/>
    <n v="0"/>
    <n v="96589.05"/>
    <s v="NOVA PLANO - SUPORTE ADMINISTRATIVO LTDA"/>
    <n v="-350"/>
    <n v="350"/>
    <n v="0"/>
    <d v="2022-05-01T00:00:00"/>
    <m/>
    <x v="6"/>
    <s v="Despesas Administrativas"/>
    <s v="sim"/>
  </r>
  <r>
    <s v="JARDIM GUEDALA"/>
    <d v="2022-05-0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1 - Assessoria e Consultoria em Projetos Técnicos (Eng 1 369,94"/>
    <d v="1901-01-03T22:33:36"/>
    <d v="2022-05-02T00:00:00"/>
    <s v="CP"/>
    <s v="Pagamento FOCUS SERVICOS ADMINISTRATIVOS EIRELI"/>
    <s v="Pagamento FOCUS SERVICOS ADMINISTRATIVOS EIRELI"/>
    <n v="-369.94"/>
    <n v="0"/>
    <n v="96219.11"/>
    <s v="FOCUS SERVICOS ADMINISTRATIVOS EIRELI"/>
    <n v="-369.94"/>
    <n v="369.94"/>
    <n v="0"/>
    <d v="2022-05-01T00:00:00"/>
    <m/>
    <x v="2"/>
    <s v="Incorporação"/>
    <s v="sim"/>
  </r>
  <r>
    <s v="JARDIM GUEDALA"/>
    <d v="2022-05-0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1 - Assessoria e Consultoria em Projetos Técnicos (Eng 1 2000"/>
    <d v="1905-06-22T00:00:00"/>
    <d v="2022-05-02T00:00:00"/>
    <s v="CP"/>
    <s v="Pagamento FOCUS SERVICOS ADMINISTRATIVOS EIRELI"/>
    <s v="Pagamento FOCUS SERVICOS ADMINISTRATIVOS EIRELI"/>
    <n v="-2000"/>
    <n v="0"/>
    <n v="94219.11"/>
    <s v="FOCUS SERVICOS ADMINISTRATIVOS EIRELI"/>
    <n v="-2000"/>
    <n v="2000"/>
    <n v="0"/>
    <d v="2022-05-01T00:00:00"/>
    <m/>
    <x v="2"/>
    <s v="Incorporação"/>
    <s v="sim"/>
  </r>
  <r>
    <s v="JARDIM GUEDALA"/>
    <d v="2022-05-0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4.03.07 - Despesas com Cartórios e Legalizações 1 2000"/>
    <d v="1905-06-22T00:00:00"/>
    <d v="2022-05-02T00:00:00"/>
    <s v="CP"/>
    <s v="Pagamento MAURICIA ALBUQUERQUE MACEDO ME"/>
    <s v="Pagamento MAURICIA ALBUQUERQUE MACEDO ME"/>
    <n v="-2000"/>
    <n v="0"/>
    <n v="92219.11"/>
    <s v="MAURICIA ALBUQUERQUE MACEDO ME"/>
    <n v="-2000"/>
    <n v="2000"/>
    <n v="0"/>
    <d v="2022-05-01T00:00:00"/>
    <m/>
    <x v="4"/>
    <s v="Incorporação"/>
    <s v="sim"/>
  </r>
  <r>
    <s v="JARDIM GUEDALA"/>
    <d v="2022-05-0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1.01 - (-) Retenção de IR - Terceiros 1 30"/>
    <d v="1900-01-29T00:00:00"/>
    <d v="2022-05-02T00:00:00"/>
    <s v="CP"/>
    <s v="Retenção impostos IR 1708 / MAURICIA ALBUQUERQUE MACEDO ME"/>
    <s v="Retenção impostos IR 1708 / MAURICIA ALBUQUERQUE MACEDO ME"/>
    <n v="0"/>
    <n v="30"/>
    <n v="92249.11"/>
    <s v="MAURICIA ALBUQUERQUE MACEDO ME"/>
    <n v="30"/>
    <n v="30"/>
    <n v="0"/>
    <d v="2022-05-01T00:00:00"/>
    <m/>
    <x v="4"/>
    <s v="Incorporação"/>
    <s v="sim"/>
  </r>
  <r>
    <s v="JARDIM GUEDALA"/>
    <d v="2022-05-0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1.04 - (-) Retenção de PIS/Cofins/CSLL - Terceiros 1 93"/>
    <d v="1900-04-02T00:00:00"/>
    <d v="2022-05-02T00:00:00"/>
    <s v="CP"/>
    <s v="Retenção impostos CSRF / MAURICIA ALBUQUERQUE MACEDO ME"/>
    <s v="Retenção impostos CSRF / MAURICIA ALBUQUERQUE MACEDO ME"/>
    <n v="0"/>
    <n v="93"/>
    <n v="92342.11"/>
    <s v="MAURICIA ALBUQUERQUE MACEDO ME"/>
    <n v="93"/>
    <n v="93"/>
    <n v="0"/>
    <d v="2022-05-01T00:00:00"/>
    <m/>
    <x v="4"/>
    <s v="Incorporação"/>
    <s v="sim"/>
  </r>
  <r>
    <s v="JARDIM GUEDALA"/>
    <d v="2022-05-0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4.04.05 - Licenças de Softwares 1 570"/>
    <d v="1901-07-23T00:00:00"/>
    <d v="2022-05-02T00:00:00"/>
    <s v="CP"/>
    <s v="Pagamento BUSINESS FOR SIGN SOLUCOES EM NEGOCIOS INTELIGENTES LTDA"/>
    <s v="Pagamento BUSINESS FOR SIGN SOLUCOES EM NEGOCIOS INTELIGENTES LTDA"/>
    <n v="-570"/>
    <n v="0"/>
    <n v="91772.11"/>
    <s v="BUSINESS FOR SIGN SOLUCOES EM NEGOCIOS INTELIGENTES LTDA"/>
    <n v="-570"/>
    <n v="570"/>
    <n v="0"/>
    <d v="2022-05-01T00:00:00"/>
    <m/>
    <x v="0"/>
    <s v="Despesas Administrativas"/>
    <s v="sim"/>
  </r>
  <r>
    <s v="JARDIM GUEDALA"/>
    <d v="2022-05-0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1.01.01 - Aquisição de Terreno 1 75000"/>
    <d v="2105-05-04T00:00:00"/>
    <d v="2022-05-02T00:00:00"/>
    <s v="CP"/>
    <s v="Pagamento HELIO TATSUMI"/>
    <s v="Pagamento HELIO TATSUMI"/>
    <n v="-75000"/>
    <n v="0"/>
    <n v="16772.11"/>
    <s v="HELIO TATSUMI"/>
    <n v="-75000"/>
    <n v="75000"/>
    <n v="0"/>
    <d v="2022-05-01T00:00:00"/>
    <m/>
    <x v="5"/>
    <s v="Terreno"/>
    <s v="sim"/>
  </r>
  <r>
    <s v="REALITA BELEM"/>
    <d v="2022-05-02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2 - Aluguel Virtual 1 7000"/>
    <d v="1919-03-01T00:00:00"/>
    <d v="2022-05-02T00:00:00"/>
    <s v="CP"/>
    <s v="Pagamento SANDRA CRISTIANA HUGENNEYER"/>
    <s v="Pagamento SANDRA CRISTIANA HUGENNEYER"/>
    <n v="-7000"/>
    <n v="0"/>
    <n v="216902.66"/>
    <s v="SANDRA CRISTIANA HUGENNEYER"/>
    <n v="-7000"/>
    <n v="7000"/>
    <n v="0"/>
    <d v="2022-05-01T00:00:00"/>
    <m/>
    <x v="5"/>
    <s v="Terreno"/>
    <s v="sim"/>
  </r>
  <r>
    <s v="REALITA BELEM"/>
    <d v="2022-05-02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4 - Assessoria e Consultoria Contábil 1 381,47"/>
    <d v="1901-01-15T11:16:48"/>
    <d v="2022-05-02T00:00:00"/>
    <s v="CP"/>
    <s v="Pagamento NOVA PLANO - SUPORTE ADMINISTRATIVO LTDA"/>
    <s v="Pagamento NOVA PLANO - SUPORTE ADMINISTRATIVO LTDA"/>
    <n v="-381.47"/>
    <n v="0"/>
    <n v="216521.19"/>
    <s v="NOVA PLANO - SUPORTE ADMINISTRATIVO LTDA"/>
    <n v="-381.47"/>
    <n v="381.47"/>
    <n v="0"/>
    <d v="2022-05-01T00:00:00"/>
    <m/>
    <x v="6"/>
    <s v="Despesas Administrativas"/>
    <s v="sim"/>
  </r>
  <r>
    <s v="JARDIM GUEDALA"/>
    <d v="2022-05-04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9"/>
    <d v="1900-01-08T00:00:00"/>
    <d v="2022-05-04T00:00:00"/>
    <s v="BC"/>
    <s v="Pag. tarifa TED"/>
    <s v="Pag. tarifa TED"/>
    <n v="-9"/>
    <n v="0"/>
    <n v="16763.11"/>
    <s v=""/>
    <n v="-9"/>
    <n v="9"/>
    <n v="0"/>
    <d v="2022-05-01T00:00:00"/>
    <m/>
    <x v="7"/>
    <s v="Despesas Financeiras - Tarifas"/>
    <s v="sim"/>
  </r>
  <r>
    <s v="JARDIM GUEDALA"/>
    <d v="2022-05-04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9"/>
    <d v="1900-01-08T00:00:00"/>
    <d v="2022-05-04T00:00:00"/>
    <s v="BC"/>
    <s v="Pag. tarifa TED"/>
    <s v="Pag. tarifa TED"/>
    <n v="-9"/>
    <n v="0"/>
    <n v="16754.11"/>
    <s v=""/>
    <n v="-9"/>
    <n v="9"/>
    <n v="0"/>
    <d v="2022-05-01T00:00:00"/>
    <m/>
    <x v="7"/>
    <s v="Despesas Financeiras - Tarifas"/>
    <s v="sim"/>
  </r>
  <r>
    <s v="JARDIM GUEDALA"/>
    <d v="2022-05-04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9"/>
    <d v="1900-01-08T00:00:00"/>
    <d v="2022-05-04T00:00:00"/>
    <s v="BC"/>
    <s v="Pag. tarifa TED"/>
    <s v="Pag. tarifa TED"/>
    <n v="-9"/>
    <n v="0"/>
    <n v="16745.11"/>
    <s v=""/>
    <n v="-9"/>
    <n v="9"/>
    <n v="0"/>
    <d v="2022-05-01T00:00:00"/>
    <m/>
    <x v="7"/>
    <s v="Despesas Financeiras - Tarifas"/>
    <s v="sim"/>
  </r>
  <r>
    <s v="JARDIM GUEDALA"/>
    <d v="2022-05-04T00:00:00"/>
    <s v="Holding"/>
    <s v="Holding"/>
    <s v="2 - SPE's"/>
    <s v="01/01/2021 até 31/12/2022"/>
    <s v="14 - NETCORP SÃO PAULO JARDIM GUEDALA INCORPORAÇÃO E EMPREENDIMENTO IMOBILIÁRIO LTDA"/>
    <s v="MUTUOGUEDALA - MUTUO GUEDALA"/>
    <n v="0"/>
    <s v="1402 - GUEDALA INCORPORACAO"/>
    <s v="2.02.03.01 - Assessoria e Consultoria em Projetos Técnicos (Eng 1 150000"/>
    <d v="2310-09-07T00:00:00"/>
    <d v="2022-05-04T00:00:00"/>
    <s v="CP"/>
    <s v="Pagamento EPAVGG NOGUEIRA CONSTRUCOES DESIGN EIRELI"/>
    <s v="Pagamento EPAVGG NOGUEIRA CONSTRUCOES DESIGN EIRELI"/>
    <n v="-150000"/>
    <n v="0"/>
    <n v="-481291"/>
    <s v="EPAVGG NOGUEIRA CONSTRUCOES DESIGN EIRELI"/>
    <n v="-150000"/>
    <n v="150000"/>
    <n v="1"/>
    <d v="2022-05-01T00:00:00"/>
    <m/>
    <x v="2"/>
    <s v="Incorporação"/>
    <s v="sim"/>
  </r>
  <r>
    <s v="JARDIM GUEDALA"/>
    <d v="2022-05-0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1 - Assessoria e Consultoria em Projetos Técnicos (Eng 1 9500"/>
    <d v="1926-01-03T00:00:00"/>
    <d v="2022-05-05T00:00:00"/>
    <s v="CP"/>
    <s v="Pagamento EPAVGG NOGUEIRA CONSTRUCOES DESIGN EIRELI"/>
    <s v="Pagamento EPAVGG NOGUEIRA CONSTRUCOES DESIGN EIRELI"/>
    <n v="-9500"/>
    <n v="0"/>
    <n v="7245.11"/>
    <s v="EPAVGG NOGUEIRA CONSTRUCOES DESIGN EIRELI"/>
    <n v="-9500"/>
    <n v="9500"/>
    <n v="0"/>
    <d v="2022-05-01T00:00:00"/>
    <m/>
    <x v="2"/>
    <s v="Incorporação"/>
    <s v="sim"/>
  </r>
  <r>
    <s v="JARDIM GUEDALA"/>
    <d v="2022-05-0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11,65"/>
    <d v="1900-01-10T15:36:00"/>
    <d v="2022-05-05T00:00:00"/>
    <s v="BC"/>
    <s v="Pag. tarifa TED"/>
    <s v="Pag. tarifa TED"/>
    <n v="-11.65"/>
    <n v="0"/>
    <n v="7233.46"/>
    <s v=""/>
    <n v="-11.65"/>
    <n v="11.65"/>
    <n v="0"/>
    <d v="2022-05-01T00:00:00"/>
    <m/>
    <x v="7"/>
    <s v="Despesas Financeiras - Tarifas"/>
    <s v="sim"/>
  </r>
  <r>
    <s v="JARDIM GUEDALA"/>
    <d v="2022-05-06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1.05.01.01 - Entradas de Aportes de Sócios / Investidores 1 11000"/>
    <d v="1930-02-11T00:00:00"/>
    <d v="2022-05-06T00:00:00"/>
    <s v="CR"/>
    <s v="Recebimento NC HOLDING EMPREENDIMENTOS E PARTICIPACOES LTDA"/>
    <s v="Recebimento NC HOLDING EMPREENDIMENTOS E PARTICIPACOES LTDA"/>
    <n v="0"/>
    <n v="11000"/>
    <n v="18233.46"/>
    <s v=""/>
    <n v="11000"/>
    <n v="11000"/>
    <n v="0"/>
    <d v="2022-05-01T00:00:00"/>
    <m/>
    <x v="1"/>
    <s v="Aporte Netcorp"/>
    <s v="sim"/>
  </r>
  <r>
    <s v="REALITA BELEM"/>
    <d v="2022-05-06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3.04 - Alvarás, Emolumentos, Taxas e Custos Legais 1 922,8"/>
    <d v="1902-07-10T19:12:00"/>
    <d v="2022-05-06T00:00:00"/>
    <s v="CP"/>
    <s v="Pagamento PREFEITURA DA CIDADE DE SÃO PAULO - DAMSP"/>
    <s v="Pagamento PREFEITURA DA CIDADE DE SÃO PAULO - DAMSP"/>
    <n v="-922.8"/>
    <n v="0"/>
    <n v="215598.39"/>
    <s v="PREFEITURA DA CIDADE DE SÃO PAULO - DAMSP"/>
    <n v="-922.8"/>
    <n v="922.8"/>
    <n v="0"/>
    <d v="2022-05-01T00:00:00"/>
    <m/>
    <x v="4"/>
    <s v="Incorporação"/>
    <s v="sim"/>
  </r>
  <r>
    <s v="REALITA BELEM"/>
    <d v="2022-05-09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5.09 - Marketing Digital / Site 1 600"/>
    <d v="1901-08-22T00:00:00"/>
    <d v="2022-05-09T00:00:00"/>
    <s v="CP"/>
    <s v="Pagamento GOOGLE INTERNET LTDA"/>
    <s v="Pagamento GOOGLE INTERNET LTDA"/>
    <n v="-600"/>
    <n v="0"/>
    <n v="214998.39"/>
    <s v="GOOGLE INTERNET LTDA"/>
    <n v="-600"/>
    <n v="600"/>
    <n v="0"/>
    <d v="2022-05-01T00:00:00"/>
    <m/>
    <x v="14"/>
    <s v="Marketing"/>
    <s v="sim"/>
  </r>
  <r>
    <s v="REALITA BELEM"/>
    <d v="2022-05-09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60,95"/>
    <d v="1900-02-28T22:48:00"/>
    <d v="2022-05-09T00:00:00"/>
    <s v="BC"/>
    <s v="Tarifa Bancária TARIFA MANUTENCAO C/C TAR.MANUT.C/C"/>
    <s v="Tarifa Bancária TARIFA MANUTENCAO C/C TAR.MANUT.C/C"/>
    <n v="-60.95"/>
    <n v="0"/>
    <n v="214937.44"/>
    <s v=""/>
    <n v="-60.95"/>
    <n v="60.95"/>
    <n v="0"/>
    <d v="2022-05-01T00:00:00"/>
    <m/>
    <x v="7"/>
    <s v="Despesas Financeiras - Tarifas"/>
    <s v="sim"/>
  </r>
  <r>
    <s v="REALITA BELEM"/>
    <d v="2022-05-1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1 - Aquisição de Terreno 1 10000"/>
    <d v="1927-05-18T00:00:00"/>
    <d v="2022-05-10T00:00:00"/>
    <s v="CP"/>
    <s v="Pagamento FRANCISCO FERNANDES NETO"/>
    <s v="Pagamento FRANCISCO FERNANDES NETO"/>
    <n v="-10000"/>
    <n v="0"/>
    <n v="204937.44"/>
    <s v="FRANCISCO FERNANDES NETO"/>
    <n v="-10000"/>
    <n v="10000"/>
    <n v="4"/>
    <d v="2022-05-01T00:00:00"/>
    <m/>
    <x v="5"/>
    <s v="Terreno"/>
    <s v="sim"/>
  </r>
  <r>
    <s v="REALITA BELEM"/>
    <d v="2022-05-1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65"/>
    <d v="1900-01-10T15:36:00"/>
    <d v="2022-05-10T00:00:00"/>
    <s v="CX"/>
    <s v="Pag. tarifa TED TARIFA DOC/TED TED INTERNET"/>
    <s v="Pag. tarifa TED TARIFA DOC/TED TED INTERNET"/>
    <n v="-11.65"/>
    <n v="0"/>
    <n v="204925.79"/>
    <s v=""/>
    <n v="-11.65"/>
    <n v="11.65"/>
    <n v="0"/>
    <d v="2022-05-01T00:00:00"/>
    <m/>
    <x v="7"/>
    <s v="Despesas Financeiras - Tarifas"/>
    <s v="sim"/>
  </r>
  <r>
    <s v="REALITA BELEM"/>
    <d v="2022-05-12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40000"/>
    <d v="2009-07-06T00:00:00"/>
    <d v="2022-05-12T00:00:00"/>
    <s v="CP"/>
    <s v="Pagamento EPAVGG NOGUEIRA CONSTRUCOES DESIGN EIRELI"/>
    <s v="Pagamento EPAVGG NOGUEIRA CONSTRUCOES DESIGN EIRELI"/>
    <n v="-40000"/>
    <n v="0"/>
    <n v="164925.79"/>
    <s v="EPAVGG NOGUEIRA CONSTRUCOES DESIGN EIRELI"/>
    <n v="-40000"/>
    <n v="40000"/>
    <n v="0"/>
    <d v="2022-05-01T00:00:00"/>
    <m/>
    <x v="2"/>
    <s v="Incorporação"/>
    <s v="sim"/>
  </r>
  <r>
    <s v="REALITA BELEM"/>
    <d v="2022-05-12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65"/>
    <d v="1900-01-10T15:36:00"/>
    <d v="2022-05-12T00:00:00"/>
    <s v="BC"/>
    <s v="Pagamento DOC/TED INTERNET TED INTERNET"/>
    <s v="Pagamento DOC/TED INTERNET TED INTERNET"/>
    <n v="-11.65"/>
    <n v="0"/>
    <n v="164914.14000000001"/>
    <s v="DOC/TED INTERNET TED INTERNET"/>
    <n v="-11.65"/>
    <n v="11.65"/>
    <n v="0"/>
    <d v="2022-05-01T00:00:00"/>
    <m/>
    <x v="7"/>
    <s v="Despesas Financeiras - Tarifas"/>
    <s v="sim"/>
  </r>
  <r>
    <s v="JARDIM GUEDALA"/>
    <d v="2022-05-13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4 - Assessoria e Consultoria Contábil 1 350"/>
    <d v="1900-12-15T00:00:00"/>
    <d v="2022-05-13T00:00:00"/>
    <s v="CP"/>
    <s v="Pagamento NOVA PLANO - SUPORTE ADMINISTRATIVO LTDA"/>
    <s v="Pagamento NOVA PLANO - SUPORTE ADMINISTRATIVO LTDA"/>
    <n v="-350"/>
    <n v="0"/>
    <n v="17883.46"/>
    <s v="NOVA PLANO - SUPORTE ADMINISTRATIVO LTDA"/>
    <n v="-350"/>
    <n v="350"/>
    <n v="0"/>
    <d v="2022-05-01T00:00:00"/>
    <m/>
    <x v="6"/>
    <s v="Despesas Administrativas"/>
    <s v="sim"/>
  </r>
  <r>
    <s v="JARDIM GUEDALA"/>
    <d v="2022-05-13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83,5"/>
    <d v="1900-03-23T12:00:00"/>
    <d v="2022-05-13T00:00:00"/>
    <s v="CX"/>
    <s v="Pag. tarifa conta TARIFA BANCARIA PLANO EMPRES FACIL 2"/>
    <s v="Pag. tarifa conta TARIFA BANCARIA PLANO EMPRES FACIL 2"/>
    <n v="-83.5"/>
    <n v="0"/>
    <n v="17799.96"/>
    <s v=""/>
    <n v="-83.5"/>
    <n v="83.5"/>
    <n v="0"/>
    <d v="2022-05-01T00:00:00"/>
    <m/>
    <x v="7"/>
    <s v="Despesas Financeiras - Tarifas"/>
    <s v="sim"/>
  </r>
  <r>
    <s v="REALITA BELEM"/>
    <d v="2022-05-13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3.04 - Alvarás, Emolumentos, Taxas e Custos Legais 1 922,8"/>
    <d v="1902-07-10T19:12:00"/>
    <d v="2022-05-13T00:00:00"/>
    <s v="CP"/>
    <s v="Pagamento PREFEITURA DA CIDADE DE SÃO PAULO - DAMSP"/>
    <s v="Pagamento PREFEITURA DA CIDADE DE SÃO PAULO - DAMSP"/>
    <n v="-922.8"/>
    <n v="0"/>
    <n v="163991.34"/>
    <s v="PREFEITURA DA CIDADE DE SÃO PAULO - DAMSP"/>
    <n v="-922.8"/>
    <n v="922.8"/>
    <n v="0"/>
    <d v="2022-05-01T00:00:00"/>
    <m/>
    <x v="4"/>
    <s v="Incorporação"/>
    <s v="sim"/>
  </r>
  <r>
    <s v="REALITA BELEM"/>
    <d v="2022-05-13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3.04 - Alvarás, Emolumentos, Taxas e Custos Legais 1 922,8"/>
    <d v="1902-07-10T19:12:00"/>
    <d v="2022-05-13T00:00:00"/>
    <s v="CP"/>
    <s v="Pagamento PREFEITURA DA CIDADE DE SÃO PAULO - DAMSP"/>
    <s v="Pagamento PREFEITURA DA CIDADE DE SÃO PAULO - DAMSP"/>
    <n v="-922.8"/>
    <n v="0"/>
    <n v="163068.54"/>
    <s v="PREFEITURA DA CIDADE DE SÃO PAULO - DAMSP"/>
    <n v="-922.8"/>
    <n v="922.8"/>
    <n v="0"/>
    <d v="2022-05-01T00:00:00"/>
    <m/>
    <x v="4"/>
    <s v="Incorporação"/>
    <s v="sim"/>
  </r>
  <r>
    <s v="JARDIM GUEDALA"/>
    <d v="2022-05-16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1.01.11 - IPTU Novos Terrenos 1 16923,79"/>
    <d v="1946-05-01T18:57:36"/>
    <d v="2022-05-16T00:00:00"/>
    <s v="CP"/>
    <s v="Pagamento PREFEITURA MUNICIPAL DE SAO PAULO - IPTU"/>
    <s v="Pagamento PREFEITURA MUNICIPAL DE SAO PAULO - IPTU"/>
    <n v="-16923.79"/>
    <n v="0"/>
    <n v="876.17"/>
    <s v="PREFEITURA MUNICIPAL DE SAO PAULO - IPTU"/>
    <n v="-16923.79"/>
    <n v="16923.79"/>
    <n v="0"/>
    <d v="2022-05-01T00:00:00"/>
    <m/>
    <x v="13"/>
    <s v="Terreno"/>
    <s v="sim"/>
  </r>
  <r>
    <s v="REALITA BELEM"/>
    <d v="2022-05-16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15750"/>
    <d v="1943-02-13T00:00:00"/>
    <d v="2022-05-16T00:00:00"/>
    <s v="CP"/>
    <s v="Pagamento SERGIO LUIZ FERNANDES FILHO"/>
    <s v="Pagamento SERGIO LUIZ FERNANDES FILHO"/>
    <n v="-15750"/>
    <n v="0"/>
    <n v="147318.54"/>
    <s v="SERGIO LUIZ FERNANDES FILHO"/>
    <n v="-15750"/>
    <n v="15750"/>
    <n v="0"/>
    <d v="2022-05-01T00:00:00"/>
    <m/>
    <x v="2"/>
    <s v="Incorporação"/>
    <s v="sim"/>
  </r>
  <r>
    <s v="REALITA BELEM"/>
    <d v="2022-05-16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236,25"/>
    <d v="1900-08-23T06:00:00"/>
    <d v="2022-05-16T00:00:00"/>
    <s v="CP"/>
    <s v="Retenção impostos IR 1708 / SERGIO LUIZ FERNANDES FILHO"/>
    <s v="Retenção impostos IR 1708 / SERGIO LUIZ FERNANDES FILHO"/>
    <n v="0"/>
    <n v="236.25"/>
    <n v="147554.79"/>
    <s v="SERGIO LUIZ FERNANDES FILHO"/>
    <n v="236.25"/>
    <n v="236.25"/>
    <n v="0"/>
    <d v="2022-05-01T00:00:00"/>
    <m/>
    <x v="2"/>
    <s v="Incorporação"/>
    <s v="sim"/>
  </r>
  <r>
    <s v="REALITA BELEM"/>
    <d v="2022-05-16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732,37"/>
    <d v="1902-01-01T08:52:48"/>
    <d v="2022-05-16T00:00:00"/>
    <s v="CP"/>
    <s v="Retenção impostos CSRF / SERGIO LUIZ FERNANDES FILHO"/>
    <s v="Retenção impostos CSRF / SERGIO LUIZ FERNANDES FILHO"/>
    <n v="0"/>
    <n v="732.37"/>
    <n v="148287.16"/>
    <s v="SERGIO LUIZ FERNANDES FILHO"/>
    <n v="732.37"/>
    <n v="732.37"/>
    <n v="0"/>
    <d v="2022-05-01T00:00:00"/>
    <m/>
    <x v="2"/>
    <s v="Incorporação"/>
    <s v="sim"/>
  </r>
  <r>
    <s v="REALITA BELEM"/>
    <d v="2022-05-16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950"/>
    <d v="1902-08-07T00:00:00"/>
    <d v="2022-05-16T00:00:00"/>
    <s v="CP"/>
    <s v="Pagamento S DOMINICI DESENHOS ARQUITETONICOS"/>
    <s v="Pagamento S DOMINICI DESENHOS ARQUITETONICOS"/>
    <n v="-950"/>
    <n v="0"/>
    <n v="147337.16"/>
    <s v="S DOMINICI DESENHOS ARQUITETONICOS"/>
    <n v="-950"/>
    <n v="950"/>
    <n v="0"/>
    <d v="2022-05-01T00:00:00"/>
    <m/>
    <x v="2"/>
    <s v="Incorporação"/>
    <s v="sim"/>
  </r>
  <r>
    <s v="REALITA BELEM"/>
    <d v="2022-05-16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65"/>
    <d v="1900-01-10T15:36:00"/>
    <d v="2022-05-16T00:00:00"/>
    <s v="BC"/>
    <s v="Pagamento TARIFA DOC/TED TED INTERNET"/>
    <s v="Pagamento TARIFA DOC/TED TED INTERNET"/>
    <n v="-11.65"/>
    <n v="0"/>
    <n v="147325.51"/>
    <s v="TARIFA DOC/TED TED INTERNET"/>
    <n v="-11.65"/>
    <n v="11.65"/>
    <n v="0"/>
    <d v="2022-05-01T00:00:00"/>
    <m/>
    <x v="7"/>
    <s v="Despesas Financeiras - Tarifas"/>
    <s v="sim"/>
  </r>
  <r>
    <s v="JARDIM GUEDALA"/>
    <d v="2022-05-17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4,9"/>
    <d v="1900-01-03T21:36:00"/>
    <d v="2022-05-17T00:00:00"/>
    <s v="BC"/>
    <s v="Pag. tarifa TED TARIFA BANCARIA TRANSF PGTO PIX"/>
    <s v="Pag. tarifa TED TARIFA BANCARIA TRANSF PGTO PIX"/>
    <n v="-4.9000000000000004"/>
    <n v="0"/>
    <n v="871.27"/>
    <s v=""/>
    <n v="-4.9000000000000004"/>
    <n v="4.9000000000000004"/>
    <n v="0"/>
    <d v="2022-05-01T00:00:00"/>
    <m/>
    <x v="7"/>
    <s v="Despesas Financeiras - Tarifas"/>
    <s v="sim"/>
  </r>
  <r>
    <s v="REALITA BELEM"/>
    <d v="2022-05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9"/>
    <d v="1900-01-08T00:00:00"/>
    <d v="2022-05-18T00:00:00"/>
    <s v="BC"/>
    <s v="Pag. tarifa TED"/>
    <s v="Pag. tarifa TED"/>
    <n v="-9"/>
    <n v="0"/>
    <n v="147316.51"/>
    <s v=""/>
    <n v="-9"/>
    <n v="9"/>
    <n v="0"/>
    <d v="2022-05-01T00:00:00"/>
    <m/>
    <x v="7"/>
    <s v="Despesas Financeiras - Tarifas"/>
    <s v="sim"/>
  </r>
  <r>
    <s v="JARDIM GUEDALA"/>
    <d v="2022-05-2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2.04 - Recolhimento de PIS/Cofins/CSLL - Terceiros 1 93"/>
    <d v="1900-04-02T00:00:00"/>
    <d v="2022-05-20T00:00:00"/>
    <s v="CP"/>
    <s v="Pagamento Secretaria de Fazenda Federal"/>
    <s v="Pagamento Secretaria de Fazenda Federal"/>
    <n v="-93"/>
    <n v="0"/>
    <n v="778.27"/>
    <s v="Secretaria de Fazenda Federal"/>
    <n v="-93"/>
    <n v="93"/>
    <n v="0"/>
    <d v="2022-05-01T00:00:00"/>
    <m/>
    <x v="0"/>
    <s v="Despesas Administrativas"/>
    <s v="sim"/>
  </r>
  <r>
    <s v="JARDIM GUEDALA"/>
    <d v="2022-05-2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1.05.01.01 - Entradas de Aportes de Sócios / Investidores 1 75000"/>
    <d v="2105-05-04T00:00:00"/>
    <d v="2022-05-20T00:00:00"/>
    <s v="CR"/>
    <s v="Recebimento NC HOLDING EMPREENDIMENTOS E PARTICIPACOES LTDA"/>
    <s v="Recebimento NC HOLDING EMPREENDIMENTOS E PARTICIPACOES LTDA"/>
    <n v="0"/>
    <n v="75000"/>
    <n v="75778.27"/>
    <s v=""/>
    <n v="75000"/>
    <n v="75000"/>
    <n v="3"/>
    <d v="2022-05-01T00:00:00"/>
    <m/>
    <x v="1"/>
    <s v="Aporte Netcorp"/>
    <s v="sim"/>
  </r>
  <r>
    <s v="REALITA BELEM"/>
    <d v="2022-05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112,58"/>
    <d v="1900-04-21T13:55:12"/>
    <d v="2022-05-20T00:00:00"/>
    <s v="CP"/>
    <s v="Pagamento Secretaria de Fazenda Federal"/>
    <s v="Pagamento Secretaria de Fazenda Federal"/>
    <n v="-112.58"/>
    <n v="0"/>
    <n v="147203.93"/>
    <s v="Secretaria de Fazenda Federal"/>
    <n v="-112.58"/>
    <n v="112.58"/>
    <n v="0"/>
    <d v="2022-05-01T00:00:00"/>
    <m/>
    <x v="5"/>
    <s v="Terreno"/>
    <s v="sim"/>
  </r>
  <r>
    <s v="REALITA BELEM"/>
    <d v="2022-05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349,01"/>
    <d v="1900-12-14T00:14:24"/>
    <d v="2022-05-20T00:00:00"/>
    <s v="CP"/>
    <s v="Pagamento Secretaria de Fazenda Federal"/>
    <s v="Pagamento Secretaria de Fazenda Federal"/>
    <n v="-349.01"/>
    <n v="0"/>
    <n v="146854.92000000001"/>
    <s v="Secretaria de Fazenda Federal"/>
    <n v="-349.01"/>
    <n v="349.01"/>
    <n v="0"/>
    <d v="2022-05-01T00:00:00"/>
    <m/>
    <x v="5"/>
    <s v="Terreno"/>
    <s v="sim"/>
  </r>
  <r>
    <s v="REALITA BELEM"/>
    <d v="2022-05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1.03.01.03 - Descontos Obtidos 1 0,03"/>
    <d v="1899-12-30T00:43:12"/>
    <d v="2022-05-20T00:00:00"/>
    <s v="CP"/>
    <s v="Desconto obtido Secretaria de Fazenda Federal"/>
    <s v="Desconto obtido Secretaria de Fazenda Federal"/>
    <n v="0"/>
    <n v="0.03"/>
    <n v="146854.95000000001"/>
    <s v="Secretaria de Fazenda Federal"/>
    <n v="0.03"/>
    <n v="0.03"/>
    <n v="0"/>
    <d v="2022-05-01T00:00:00"/>
    <m/>
    <x v="2"/>
    <s v="Incorporação"/>
    <s v="sim"/>
  </r>
  <r>
    <s v="JARDIM GUEDALA"/>
    <d v="2022-05-23T00:00:00"/>
    <s v="Holding"/>
    <s v="Holding"/>
    <s v="2 - SPE's"/>
    <s v="01/01/2021 até 31/12/2022"/>
    <s v="14 - NETCORP SÃO PAULO JARDIM GUEDALA INCORPORAÇÃO E EMPREENDIMENTO IMOBILIÁRIO LTDA"/>
    <s v="MUTUOGUEDALA - MUTUO GUEDALA"/>
    <n v="0"/>
    <s v="1402 - GUEDALA INCORPORACAO"/>
    <s v="2.02.03.01 - Assessoria e Consultoria em Projetos Técnicos (Eng 1 100000"/>
    <d v="2173-10-14T00:00:00"/>
    <d v="2022-05-23T00:00:00"/>
    <s v="CP"/>
    <s v="Pagamento EPAVGG NOGUEIRA CONSTRUCOES DESIGN EIRELI"/>
    <s v="Pagamento EPAVGG NOGUEIRA CONSTRUCOES DESIGN EIRELI"/>
    <n v="-100000"/>
    <n v="0"/>
    <n v="-581291"/>
    <s v="EPAVGG NOGUEIRA CONSTRUCOES DESIGN EIRELI"/>
    <n v="-100000"/>
    <n v="100000"/>
    <n v="1"/>
    <d v="2022-05-01T00:00:00"/>
    <m/>
    <x v="2"/>
    <s v="Incorporação"/>
    <s v="sim"/>
  </r>
  <r>
    <s v="JARDIM GUEDALA"/>
    <d v="2022-05-27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1.05.01.01 - Entradas de Aportes de Sócios / Investidores 1 4223,25"/>
    <d v="1911-07-24T06:00:00"/>
    <d v="2022-05-27T00:00:00"/>
    <s v="CR"/>
    <s v="Recebimento NC HOLDING EMPREENDIMENTOS E PARTICIPACOES LTDA"/>
    <s v="Recebimento NC HOLDING EMPREENDIMENTOS E PARTICIPACOES LTDA"/>
    <n v="0"/>
    <n v="4223.25"/>
    <n v="80001.52"/>
    <s v=""/>
    <n v="4223.25"/>
    <n v="4223.25"/>
    <n v="0"/>
    <d v="2022-05-01T00:00:00"/>
    <m/>
    <x v="1"/>
    <s v="Aporte Netcorp"/>
    <s v="sim"/>
  </r>
  <r>
    <s v="JARDIM GUEDALA"/>
    <d v="2022-05-3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1 - Assessoria e Consultoria em Projetos Técnicos (Eng 1 4500"/>
    <d v="1912-04-26T00:00:00"/>
    <d v="2022-05-30T00:00:00"/>
    <s v="CP"/>
    <s v="Pagamento SOILTEC SOLUCOES AMBIENTAIS LTDA"/>
    <s v="Pagamento SOILTEC SOLUCOES AMBIENTAIS LTDA"/>
    <n v="-4500"/>
    <n v="0"/>
    <n v="75501.52"/>
    <s v="SOILTEC SOLUCOES AMBIENTAIS LTDA"/>
    <n v="-4500"/>
    <n v="4500"/>
    <n v="0"/>
    <d v="2022-05-01T00:00:00"/>
    <m/>
    <x v="8"/>
    <s v="Terreno"/>
    <s v="sim"/>
  </r>
  <r>
    <s v="JARDIM GUEDALA"/>
    <d v="2022-05-3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1.01 - (-) Retenção de IR - Terceiros 1 67,5"/>
    <d v="1900-03-07T12:00:00"/>
    <d v="2022-05-30T00:00:00"/>
    <s v="CP"/>
    <s v="Retenção impostos IR 1708 / SOILTEC SOLUCOES AMBIENTAIS LTDA"/>
    <s v="Retenção impostos IR 1708 / SOILTEC SOLUCOES AMBIENTAIS LTDA"/>
    <n v="0"/>
    <n v="67.5"/>
    <n v="75569.02"/>
    <s v="SOILTEC SOLUCOES AMBIENTAIS LTDA"/>
    <n v="67.5"/>
    <n v="67.5"/>
    <n v="0"/>
    <d v="2022-05-01T00:00:00"/>
    <m/>
    <x v="8"/>
    <s v="Terreno"/>
    <s v="sim"/>
  </r>
  <r>
    <s v="JARDIM GUEDALA"/>
    <d v="2022-05-3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1.04 - (-) Retenção de PIS/Cofins/CSLL - Terceiros 1 209,25"/>
    <d v="1900-07-27T06:00:00"/>
    <d v="2022-05-30T00:00:00"/>
    <s v="CP"/>
    <s v="Retenção impostos CSRF / SOILTEC SOLUCOES AMBIENTAIS LTDA"/>
    <s v="Retenção impostos CSRF / SOILTEC SOLUCOES AMBIENTAIS LTDA"/>
    <n v="0"/>
    <n v="209.25"/>
    <n v="75778.27"/>
    <s v="SOILTEC SOLUCOES AMBIENTAIS LTDA"/>
    <n v="209.25"/>
    <n v="209.25"/>
    <n v="0"/>
    <d v="2022-05-01T00:00:00"/>
    <m/>
    <x v="8"/>
    <s v="Terreno"/>
    <s v="sim"/>
  </r>
  <r>
    <s v="JARDIM GUEDALA"/>
    <d v="2022-05-31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11,65"/>
    <d v="1900-01-10T15:36:00"/>
    <d v="2022-05-31T00:00:00"/>
    <s v="BC"/>
    <s v="Pag. tarifa TED DOC/TED INTERNET TED INTERNET"/>
    <s v="Pag. tarifa TED DOC/TED INTERNET TED INTERNET"/>
    <n v="-11.65"/>
    <n v="0"/>
    <n v="75766.62"/>
    <s v=""/>
    <n v="-11.65"/>
    <n v="11.65"/>
    <n v="0"/>
    <d v="2022-05-01T00:00:00"/>
    <m/>
    <x v="7"/>
    <s v="Despesas Financeiras - Tarifas"/>
    <s v="sim"/>
  </r>
  <r>
    <s v="JARDIM GUEDALA"/>
    <d v="2022-05-31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1.01.01 - Aquisição de Terreno 1 75000"/>
    <d v="2105-05-04T00:00:00"/>
    <d v="2022-05-31T00:00:00"/>
    <s v="CP"/>
    <s v="Pagamento HELIO TATSUMI"/>
    <s v="Pagamento HELIO TATSUMI"/>
    <n v="-75000"/>
    <n v="0"/>
    <n v="766.62"/>
    <s v="HELIO TATSUMI"/>
    <n v="-75000"/>
    <n v="75000"/>
    <n v="0"/>
    <d v="2022-05-01T00:00:00"/>
    <m/>
    <x v="5"/>
    <s v="Terreno"/>
    <s v="sim"/>
  </r>
  <r>
    <s v="JARDIM GUEDALA"/>
    <d v="2022-06-01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9"/>
    <d v="1900-01-08T00:00:00"/>
    <d v="2022-06-01T00:00:00"/>
    <s v="CX"/>
    <s v="Pag. tarifa TED TARIFA BANCARIA TRANSF PGTO PIX"/>
    <s v="Pag. tarifa TED TARIFA BANCARIA TRANSF PGTO PIX"/>
    <n v="-9"/>
    <n v="0"/>
    <n v="757.62"/>
    <s v=""/>
    <n v="-9"/>
    <n v="9"/>
    <n v="0"/>
    <d v="2022-06-01T00:00:00"/>
    <m/>
    <x v="7"/>
    <s v="Despesas Financeiras - Tarifas"/>
    <s v="sim"/>
  </r>
  <r>
    <s v="REALITA BELEM"/>
    <d v="2022-06-0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3.04 - Alvarás, Emolumentos, Taxas e Custos Legais 1 533,5"/>
    <d v="1901-06-16T12:00:00"/>
    <d v="2022-06-01T00:00:00"/>
    <s v="CP"/>
    <s v="Pagamento PREFEITURA DA CIDADE DE SÃO PAULO - DAMSP"/>
    <s v="Pagamento PREFEITURA DA CIDADE DE SÃO PAULO - DAMSP"/>
    <n v="-533.5"/>
    <n v="0"/>
    <n v="146321.45000000001"/>
    <s v="PREFEITURA DA CIDADE DE SÃO PAULO - DAMSP"/>
    <n v="-533.5"/>
    <n v="533.5"/>
    <n v="0"/>
    <d v="2022-06-01T00:00:00"/>
    <m/>
    <x v="4"/>
    <s v="Incorporação"/>
    <s v="sim"/>
  </r>
  <r>
    <s v="REALITA BELEM"/>
    <d v="2022-06-0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2 - Aluguel Virtual 1 7000"/>
    <d v="1919-03-01T00:00:00"/>
    <d v="2022-06-01T00:00:00"/>
    <s v="CP"/>
    <s v="Pagamento SANDRA CRISTIANA HUGENNEYER"/>
    <s v="Pagamento SANDRA CRISTIANA HUGENNEYER"/>
    <n v="-7000"/>
    <n v="0"/>
    <n v="139321.45000000001"/>
    <s v="SANDRA CRISTIANA HUGENNEYER"/>
    <n v="-7000"/>
    <n v="7000"/>
    <n v="0"/>
    <d v="2022-06-01T00:00:00"/>
    <m/>
    <x v="5"/>
    <s v="Terreno"/>
    <s v="sim"/>
  </r>
  <r>
    <s v="JARDIM GUEDALA"/>
    <d v="2022-06-0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4 - Assessoria e Consultoria Contábil 1 350"/>
    <d v="1900-12-15T00:00:00"/>
    <d v="2022-06-02T00:00:00"/>
    <s v="CP"/>
    <s v="Pagamento NOVA PLANO - SUPORTE ADMINISTRATIVO LTDA"/>
    <s v="Pagamento NOVA PLANO - SUPORTE ADMINISTRATIVO LTDA"/>
    <n v="-350"/>
    <n v="0"/>
    <n v="407.62"/>
    <s v="NOVA PLANO - SUPORTE ADMINISTRATIVO LTDA"/>
    <n v="-350"/>
    <n v="350"/>
    <n v="0"/>
    <d v="2022-06-01T00:00:00"/>
    <m/>
    <x v="6"/>
    <s v="Despesas Administrativas"/>
    <s v="sim"/>
  </r>
  <r>
    <s v="REALITA BELEM"/>
    <d v="2022-06-02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4 - Assessoria e Consultoria Contábil 1 381,47"/>
    <d v="1901-01-15T11:16:48"/>
    <d v="2022-06-02T00:00:00"/>
    <s v="CP"/>
    <s v="Pagamento NOVA PLANO - SUPORTE ADMINISTRATIVO LTDA"/>
    <s v="Pagamento NOVA PLANO - SUPORTE ADMINISTRATIVO LTDA"/>
    <n v="-381.47"/>
    <n v="0"/>
    <n v="138939.98000000001"/>
    <s v="NOVA PLANO - SUPORTE ADMINISTRATIVO LTDA"/>
    <n v="-381.47"/>
    <n v="381.47"/>
    <n v="0"/>
    <d v="2022-06-01T00:00:00"/>
    <m/>
    <x v="6"/>
    <s v="Despesas Administrativas"/>
    <s v="sim"/>
  </r>
  <r>
    <s v="REALITA BELEM"/>
    <d v="2022-06-0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60,95"/>
    <d v="1900-02-28T22:48:00"/>
    <d v="2022-06-08T00:00:00"/>
    <s v="CX"/>
    <s v="Pag. tarifa conta TARIFA MANUTENCAO C/C TAR.MANUT.C/C"/>
    <s v="Pag. tarifa conta TARIFA MANUTENCAO C/C TAR.MANUT.C/C"/>
    <n v="-60.95"/>
    <n v="0"/>
    <n v="138879.03"/>
    <s v=""/>
    <n v="-60.95"/>
    <n v="60.95"/>
    <n v="0"/>
    <d v="2022-06-01T00:00:00"/>
    <m/>
    <x v="7"/>
    <s v="Despesas Financeiras - Tarifas"/>
    <s v="sim"/>
  </r>
  <r>
    <s v="REALITA BELEM"/>
    <d v="2022-06-08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2.05.01.05 - Despesas e Tarifas Bancárias 1 296"/>
    <d v="1899-12-30T00:00:00"/>
    <d v="2022-06-08T00:00:00"/>
    <s v="BC"/>
    <s v="Retenção impostos retrencao sobre nf 1366 / prolux engenharia ltda"/>
    <s v="Pag. tarifa conta"/>
    <n v="-1559.45"/>
    <n v="0"/>
    <n v="1379.88"/>
    <s v="prolux engenharia ltda"/>
    <n v="-1559.45"/>
    <n v="1559.45"/>
    <n v="0"/>
    <d v="2022-06-01T00:00:00"/>
    <m/>
    <x v="7"/>
    <s v="Despesas Financeiras - Tarifas"/>
    <s v="sim"/>
  </r>
  <r>
    <s v="REALITA BELEM"/>
    <d v="2022-06-08T00:00:00"/>
    <s v="Itaú"/>
    <s v="42313-2"/>
    <s v="2 - SPE's"/>
    <s v="01/01/2021 até 31/12/2022"/>
    <s v="11 - NETCORP REALITA INCORPORAÇÃO E EMPREENDIMENTO IMOBILIARIO SPE LTDA"/>
    <s v="423132 - NETCORP REALITA - ITAU"/>
    <n v="0"/>
    <s v="1102 - INCORPORACAO - TOLEDO BARBOSA"/>
    <s v="1.03.01.01 - Receita de Aplicações Financeiras 1 1,22"/>
    <d v="1899-12-30T00:00:00"/>
    <d v="2022-06-08T00:00:00"/>
    <s v="BC"/>
    <s v="Pag. tarifa conta TAR CTA EMP MENSAL"/>
    <s v="Rendimento de aplicação"/>
    <n v="11.57"/>
    <n v="0"/>
    <n v="1339.29"/>
    <s v=""/>
    <n v="11.57"/>
    <n v="11.57"/>
    <n v="0"/>
    <d v="2022-06-01T00:00:00"/>
    <m/>
    <x v="3"/>
    <s v="Outras Receitas"/>
    <s v="sim"/>
  </r>
  <r>
    <s v="REALITA BELEM"/>
    <d v="2022-06-09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1 - Aquisição de Terreno 1 6478,33"/>
    <d v="1917-09-25T07:55:12"/>
    <d v="2022-06-09T00:00:00"/>
    <s v="CP"/>
    <s v="Pagamento CONCRE-S GESTAO EMPRESARIAL LTDA"/>
    <s v="Pagamento CONCRE-S GESTAO EMPRESARIAL LTDA"/>
    <n v="-6478.33"/>
    <n v="0"/>
    <n v="132400.70000000001"/>
    <s v="CONCRE-S GESTAO EMPRESARIAL LTDA"/>
    <n v="-6478.33"/>
    <n v="6478.33"/>
    <n v="0"/>
    <d v="2022-06-01T00:00:00"/>
    <m/>
    <x v="5"/>
    <s v="Terreno"/>
    <s v="sim"/>
  </r>
  <r>
    <s v="REALITA BELEM"/>
    <d v="2022-06-09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97,17"/>
    <d v="1900-04-06T04:04:48"/>
    <d v="2022-06-09T00:00:00"/>
    <s v="CP"/>
    <s v="Retenção impostos IR 1708 / CONCRE-S GESTAO EMPRESARIAL LTDA"/>
    <s v="Retenção impostos IR 1708 / CONCRE-S GESTAO EMPRESARIAL LTDA"/>
    <n v="0"/>
    <n v="97.17"/>
    <n v="132497.87"/>
    <s v="CONCRE-S GESTAO EMPRESARIAL LTDA"/>
    <n v="97.17"/>
    <n v="97.17"/>
    <n v="0"/>
    <d v="2022-06-01T00:00:00"/>
    <m/>
    <x v="5"/>
    <s v="Terreno"/>
    <s v="sim"/>
  </r>
  <r>
    <s v="REALITA BELEM"/>
    <d v="2022-06-09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301,24"/>
    <d v="1900-10-27T05:45:36"/>
    <d v="2022-06-09T00:00:00"/>
    <s v="CP"/>
    <s v="Retenção impostos CSRF / CONCRE-S GESTAO EMPRESARIAL LTDA"/>
    <s v="Retenção impostos CSRF / CONCRE-S GESTAO EMPRESARIAL LTDA"/>
    <n v="0"/>
    <n v="301.24"/>
    <n v="132799.10999999999"/>
    <s v="CONCRE-S GESTAO EMPRESARIAL LTDA"/>
    <n v="301.24"/>
    <n v="301.24"/>
    <n v="0"/>
    <d v="2022-06-01T00:00:00"/>
    <m/>
    <x v="5"/>
    <s v="Terreno"/>
    <s v="sim"/>
  </r>
  <r>
    <s v="REALITA BELEM"/>
    <d v="2022-06-09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7000"/>
    <d v="1919-03-01T00:00:00"/>
    <d v="2022-06-09T00:00:00"/>
    <s v="CP"/>
    <s v="Pagamento ACUSTICA ENGENHARIA S/S"/>
    <s v="Pagamento ACUSTICA ENGENHARIA S/S"/>
    <n v="-7000"/>
    <n v="0"/>
    <n v="125799.11"/>
    <s v="ACUSTICA ENGENHARIA S/S"/>
    <n v="-7000"/>
    <n v="7000"/>
    <n v="0"/>
    <d v="2022-06-01T00:00:00"/>
    <m/>
    <x v="8"/>
    <s v="Terreno"/>
    <s v="sim"/>
  </r>
  <r>
    <s v="REALITA BELEM"/>
    <d v="2022-06-09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105"/>
    <d v="1900-04-14T00:00:00"/>
    <d v="2022-06-09T00:00:00"/>
    <s v="CP"/>
    <s v="Retenção impostos IR 1708 / ACUSTICA ENGENHARIA S/S"/>
    <s v="Retenção impostos IR 1708 / ACUSTICA ENGENHARIA S/S"/>
    <n v="0"/>
    <n v="105"/>
    <n v="125904.11"/>
    <s v="ACUSTICA ENGENHARIA S/S"/>
    <n v="105"/>
    <n v="105"/>
    <n v="0"/>
    <d v="2022-06-01T00:00:00"/>
    <m/>
    <x v="8"/>
    <s v="Terreno"/>
    <s v="sim"/>
  </r>
  <r>
    <s v="REALITA BELEM"/>
    <d v="2022-06-09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325,5"/>
    <d v="1900-11-20T12:00:00"/>
    <d v="2022-06-09T00:00:00"/>
    <s v="CP"/>
    <s v="Retenção impostos CSRF / ACUSTICA ENGENHARIA S/S"/>
    <s v="Retenção impostos CSRF / ACUSTICA ENGENHARIA S/S"/>
    <n v="0"/>
    <n v="325.5"/>
    <n v="126229.61"/>
    <s v="ACUSTICA ENGENHARIA S/S"/>
    <n v="325.5"/>
    <n v="325.5"/>
    <n v="0"/>
    <d v="2022-06-01T00:00:00"/>
    <m/>
    <x v="8"/>
    <s v="Terreno"/>
    <s v="sim"/>
  </r>
  <r>
    <s v="REALITA BELEM"/>
    <d v="2022-06-09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65"/>
    <d v="1900-01-10T15:36:00"/>
    <d v="2022-06-09T00:00:00"/>
    <s v="CX"/>
    <s v="Pag. tarifa TED DOC/TED INTERNET TED INTERNET"/>
    <s v="Pag. tarifa TED DOC/TED INTERNET TED INTERNET"/>
    <n v="-11.65"/>
    <n v="0"/>
    <n v="126217.96"/>
    <s v=""/>
    <n v="-11.65"/>
    <n v="11.65"/>
    <n v="0"/>
    <d v="2022-06-01T00:00:00"/>
    <m/>
    <x v="7"/>
    <s v="Despesas Financeiras - Tarifas"/>
    <s v="sim"/>
  </r>
  <r>
    <s v="JARDIM GUEDALA"/>
    <d v="2022-06-1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6.04.03 - Parcelamento de Impostos Federais 1 500"/>
    <d v="1901-05-14T00:00:00"/>
    <d v="2022-06-10T00:00:00"/>
    <s v="CP"/>
    <s v="Pagamento MINISTERIO DA FAZENDA (MULTAS) - 1345"/>
    <s v="Pagamento MINISTERIO DA FAZENDA (MULTAS) - 1345"/>
    <n v="-500"/>
    <n v="0"/>
    <n v="-92.38"/>
    <s v="MINISTERIO DA FAZENDA (MULTAS) - 1345"/>
    <n v="-500"/>
    <n v="500"/>
    <n v="0"/>
    <d v="2022-06-01T00:00:00"/>
    <m/>
    <x v="0"/>
    <s v="Despesas Administrativas"/>
    <s v="sim"/>
  </r>
  <r>
    <s v="JARDIM GUEDALA"/>
    <d v="2022-06-1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7 - Multas, Juros e Correções por Atraso no Pagamento 1 18,95"/>
    <d v="1900-01-17T22:48:00"/>
    <d v="2022-06-10T00:00:00"/>
    <s v="CP"/>
    <s v="Pagto juros MINISTERIO DA FAZENDA (MULTAS) - 1345"/>
    <s v="Pagto juros MINISTERIO DA FAZENDA (MULTAS) - 1345"/>
    <n v="-18.95"/>
    <n v="0"/>
    <n v="-111.33"/>
    <s v=""/>
    <n v="-18.95"/>
    <n v="18.95"/>
    <n v="0"/>
    <d v="2022-06-01T00:00:00"/>
    <m/>
    <x v="0"/>
    <s v="Despesas Administrativas"/>
    <s v="sim"/>
  </r>
  <r>
    <s v="JARDIM GUEDALA"/>
    <d v="2022-06-1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1.01.11 - IPTU Novos Terrenos 1 16923,79"/>
    <d v="1946-05-01T18:57:36"/>
    <d v="2022-06-10T00:00:00"/>
    <s v="CP"/>
    <s v="Pagamento PREFEITURA MUNICIPAL DE SAO PAULO - IPTU"/>
    <s v="Pagamento PREFEITURA MUNICIPAL DE SAO PAULO - IPTU"/>
    <n v="-16923.79"/>
    <n v="0"/>
    <n v="-17035.12"/>
    <s v="PREFEITURA MUNICIPAL DE SAO PAULO - IPTU"/>
    <n v="-16923.79"/>
    <n v="16923.79"/>
    <n v="0"/>
    <d v="2022-06-01T00:00:00"/>
    <m/>
    <x v="13"/>
    <s v="Terreno"/>
    <s v="sim"/>
  </r>
  <r>
    <s v="JARDIM GUEDALA"/>
    <d v="2022-06-1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7 - Multas, Juros e Correções por Atraso no Pagamento 1 3744,83"/>
    <d v="1910-04-01T19:55:12"/>
    <d v="2022-06-10T00:00:00"/>
    <s v="CP"/>
    <s v="Pagto juros PREFEITURA MUNICIPAL DE SAO PAULO - IPTU"/>
    <s v="Pagto juros PREFEITURA MUNICIPAL DE SAO PAULO - IPTU"/>
    <n v="-3744.83"/>
    <n v="0"/>
    <n v="-20779.95"/>
    <s v=""/>
    <n v="-3744.83"/>
    <n v="3744.83"/>
    <n v="0"/>
    <d v="2022-06-01T00:00:00"/>
    <m/>
    <x v="13"/>
    <s v="Terreno"/>
    <s v="sim"/>
  </r>
  <r>
    <s v="JARDIM GUEDALA"/>
    <d v="2022-06-1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1.05.01.01 - Entradas de Aportes de Sócios / Investidores 1 116500"/>
    <d v="2218-12-18T00:00:00"/>
    <d v="2022-06-10T00:00:00"/>
    <s v="CR"/>
    <s v="Recebimento NC HOLDING EMPREENDIMENTOS E PARTICIPACOES LTDA"/>
    <s v="Recebimento NC HOLDING EMPREENDIMENTOS E PARTICIPACOES LTDA"/>
    <n v="0"/>
    <n v="116500"/>
    <n v="95720.05"/>
    <s v=""/>
    <n v="116500"/>
    <n v="116500"/>
    <n v="0"/>
    <d v="2022-06-01T00:00:00"/>
    <m/>
    <x v="1"/>
    <s v="Aporte Netcorp"/>
    <s v="sim"/>
  </r>
  <r>
    <s v="REALITA BELEM"/>
    <d v="2022-06-1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65"/>
    <d v="1900-01-10T15:36:00"/>
    <d v="2022-06-10T00:00:00"/>
    <s v="CX"/>
    <s v="Pag. tarifa TED DOC/TED INTERNET TED INTERNET"/>
    <s v="Pag. tarifa TED DOC/TED INTERNET TED INTERNET"/>
    <n v="-11.65"/>
    <n v="0"/>
    <n v="126206.31"/>
    <s v=""/>
    <n v="-11.65"/>
    <n v="11.65"/>
    <n v="0"/>
    <d v="2022-06-01T00:00:00"/>
    <m/>
    <x v="7"/>
    <s v="Despesas Financeiras - Tarifas"/>
    <s v="sim"/>
  </r>
  <r>
    <s v="REALITA BELEM"/>
    <d v="2022-06-1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1 - Aquisição de Terreno 1 10000"/>
    <d v="1927-05-18T00:00:00"/>
    <d v="2022-06-10T00:00:00"/>
    <s v="CP"/>
    <s v="Pagamento FRANCISCO FERNANDES NETO"/>
    <s v="Pagamento FRANCISCO FERNANDES NETO"/>
    <n v="-10000"/>
    <n v="0"/>
    <n v="116206.31"/>
    <s v="FRANCISCO FERNANDES NETO"/>
    <n v="-10000"/>
    <n v="10000"/>
    <n v="4"/>
    <d v="2022-06-01T00:00:00"/>
    <m/>
    <x v="5"/>
    <s v="Terreno"/>
    <s v="sim"/>
  </r>
  <r>
    <s v="REALITA BELEM"/>
    <d v="2022-06-1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22,5"/>
    <d v="1900-01-21T12:00:00"/>
    <d v="2022-06-10T00:00:00"/>
    <s v="CP"/>
    <s v="Pagamento Secretaria de Fazenda Federal"/>
    <s v="Pagamento Secretaria de Fazenda Federal"/>
    <n v="-22.5"/>
    <n v="0"/>
    <n v="116183.81"/>
    <s v="Secretaria de Fazenda Federal"/>
    <n v="-22.5"/>
    <n v="22.5"/>
    <n v="0"/>
    <d v="2022-06-01T00:00:00"/>
    <m/>
    <x v="2"/>
    <s v="Incorporação"/>
    <s v="sim"/>
  </r>
  <r>
    <s v="REALITA BELEM"/>
    <d v="2022-06-1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7 - Multas, Juros e Correções por Atraso no Pagamento 1 6,51"/>
    <d v="1900-01-05T12:14:24"/>
    <d v="2022-06-10T00:00:00"/>
    <s v="CP"/>
    <s v="Pagto multa Secretaria de Fazenda Federal"/>
    <s v="Pagto multa Secretaria de Fazenda Federal"/>
    <n v="-6.51"/>
    <n v="0"/>
    <n v="116177.3"/>
    <s v=""/>
    <n v="-6.51"/>
    <n v="6.51"/>
    <n v="0"/>
    <d v="2022-06-01T00:00:00"/>
    <m/>
    <x v="2"/>
    <s v="Incorporação"/>
    <s v="sim"/>
  </r>
  <r>
    <s v="REALITA BELEM"/>
    <d v="2022-06-1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69,75"/>
    <d v="1900-03-09T18:00:00"/>
    <d v="2022-06-10T00:00:00"/>
    <s v="CP"/>
    <s v="Pagamento Secretaria de Fazenda Federal"/>
    <s v="Pagamento Secretaria de Fazenda Federal"/>
    <n v="-69.75"/>
    <n v="0"/>
    <n v="116107.55"/>
    <s v="Secretaria de Fazenda Federal"/>
    <n v="-69.75"/>
    <n v="69.75"/>
    <n v="0"/>
    <d v="2022-06-01T00:00:00"/>
    <m/>
    <x v="2"/>
    <s v="Incorporação"/>
    <s v="sim"/>
  </r>
  <r>
    <s v="REALITA BELEM"/>
    <d v="2022-06-1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7 - Multas, Juros e Correções por Atraso no Pagamento 1 20,18"/>
    <d v="1900-01-19T04:19:12"/>
    <d v="2022-06-10T00:00:00"/>
    <s v="CP"/>
    <s v="Pagto juros Secretaria de Fazenda Federal"/>
    <s v="Pagto juros Secretaria de Fazenda Federal"/>
    <n v="-20.18"/>
    <n v="0"/>
    <n v="116087.37"/>
    <s v=""/>
    <n v="-20.18"/>
    <n v="20.18"/>
    <n v="0"/>
    <d v="2022-06-01T00:00:00"/>
    <m/>
    <x v="2"/>
    <s v="Incorporação"/>
    <s v="sim"/>
  </r>
  <r>
    <s v="JARDIM GUEDALA"/>
    <d v="2022-06-1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1.01.11 - IPTU Novos Terrenos 1 16923,79"/>
    <d v="1946-05-01T18:57:36"/>
    <d v="2022-06-15T00:00:00"/>
    <s v="CP"/>
    <s v="Pagamento PREFEITURA MUNICIPAL DE SAO PAULO - IPTU"/>
    <s v="Pagamento PREFEITURA MUNICIPAL DE SAO PAULO - IPTU"/>
    <n v="-16923.79"/>
    <n v="0"/>
    <n v="78796.259999999995"/>
    <s v="PREFEITURA MUNICIPAL DE SAO PAULO - IPTU"/>
    <n v="-16923.79"/>
    <n v="16923.79"/>
    <n v="0"/>
    <d v="2022-06-01T00:00:00"/>
    <m/>
    <x v="13"/>
    <s v="Terreno"/>
    <s v="sim"/>
  </r>
  <r>
    <s v="JARDIM GUEDALA"/>
    <d v="2022-06-1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83,5"/>
    <d v="1900-03-23T12:00:00"/>
    <d v="2022-06-15T00:00:00"/>
    <s v="CX"/>
    <s v="Pag. tarifa conta TARIFA BANCARIA PLANO EMPRES FACIL 2"/>
    <s v="Pag. tarifa conta TARIFA BANCARIA PLANO EMPRES FACIL 2"/>
    <n v="-83.5"/>
    <n v="0"/>
    <n v="78712.759999999995"/>
    <s v=""/>
    <n v="-83.5"/>
    <n v="83.5"/>
    <n v="0"/>
    <d v="2022-06-01T00:00:00"/>
    <m/>
    <x v="7"/>
    <s v="Despesas Financeiras - Tarifas"/>
    <s v="sim"/>
  </r>
  <r>
    <s v="JARDIM GUEDALA"/>
    <d v="2022-06-1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1.05.02 - Confecção de Mídias (Vídeos, Artes gráficas, peças 1 1700"/>
    <d v="1904-08-26T00:00:00"/>
    <d v="2022-06-15T00:00:00"/>
    <s v="CP"/>
    <s v="Pagamento FELIPE DE ANDRADE AZEVEDO 38951897826"/>
    <s v="Pagamento FELIPE DE ANDRADE AZEVEDO 38951897826"/>
    <n v="-1700"/>
    <n v="0"/>
    <n v="77012.759999999995"/>
    <s v="FELIPE DE ANDRADE AZEVEDO 38951897826"/>
    <n v="-1700"/>
    <n v="1700"/>
    <n v="0"/>
    <d v="2022-06-01T00:00:00"/>
    <m/>
    <x v="14"/>
    <s v="Marketing"/>
    <s v="sim"/>
  </r>
  <r>
    <s v="JARDIM GUEDALA"/>
    <d v="2022-06-1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1 - Assessoria e Consultoria em Projetos Técnicos (Eng 1 4500"/>
    <d v="1912-04-26T00:00:00"/>
    <d v="2022-06-15T00:00:00"/>
    <s v="CP"/>
    <s v="Pagamento SOILTEC SOLUCOES AMBIENTAIS LTDA"/>
    <s v="Pagamento SOILTEC SOLUCOES AMBIENTAIS LTDA"/>
    <n v="-4500"/>
    <n v="0"/>
    <n v="72512.759999999995"/>
    <s v="SOILTEC SOLUCOES AMBIENTAIS LTDA"/>
    <n v="-4500"/>
    <n v="4500"/>
    <n v="0"/>
    <d v="2022-06-01T00:00:00"/>
    <m/>
    <x v="8"/>
    <s v="Terreno"/>
    <s v="sim"/>
  </r>
  <r>
    <s v="JARDIM GUEDALA"/>
    <d v="2022-06-1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1.01 - (-) Retenção de IR - Terceiros 1 67,5"/>
    <d v="1900-03-07T12:00:00"/>
    <d v="2022-06-15T00:00:00"/>
    <s v="CP"/>
    <s v="Retenção impostos IR 1708 / SOILTEC SOLUCOES AMBIENTAIS LTDA"/>
    <s v="Retenção impostos IR 1708 / SOILTEC SOLUCOES AMBIENTAIS LTDA"/>
    <n v="0"/>
    <n v="67.5"/>
    <n v="72580.259999999995"/>
    <s v="SOILTEC SOLUCOES AMBIENTAIS LTDA"/>
    <n v="67.5"/>
    <n v="67.5"/>
    <n v="0"/>
    <d v="2022-06-01T00:00:00"/>
    <m/>
    <x v="8"/>
    <s v="Terreno"/>
    <s v="sim"/>
  </r>
  <r>
    <s v="JARDIM GUEDALA"/>
    <d v="2022-06-1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1.04 - (-) Retenção de PIS/Cofins/CSLL - Terceiros 1 209,25"/>
    <d v="1900-07-27T06:00:00"/>
    <d v="2022-06-15T00:00:00"/>
    <s v="CP"/>
    <s v="Retenção impostos CSRF / SOILTEC SOLUCOES AMBIENTAIS LTDA"/>
    <s v="Retenção impostos CSRF / SOILTEC SOLUCOES AMBIENTAIS LTDA"/>
    <n v="0"/>
    <n v="209.25"/>
    <n v="72789.509999999995"/>
    <s v="SOILTEC SOLUCOES AMBIENTAIS LTDA"/>
    <n v="209.25"/>
    <n v="209.25"/>
    <n v="0"/>
    <d v="2022-06-01T00:00:00"/>
    <m/>
    <x v="8"/>
    <s v="Terreno"/>
    <s v="sim"/>
  </r>
  <r>
    <s v="REALITA BELEM"/>
    <d v="2022-06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19400"/>
    <d v="1953-02-10T00:00:00"/>
    <d v="2022-06-15T00:00:00"/>
    <s v="CP"/>
    <s v="Pagamento NG ENGENHARIA S/C LTDA"/>
    <s v="Pagamento NG ENGENHARIA S/C LTDA"/>
    <n v="-19400"/>
    <n v="0"/>
    <n v="96687.37"/>
    <s v="NG ENGENHARIA S/C LTDA"/>
    <n v="-19400"/>
    <n v="19400"/>
    <n v="0"/>
    <d v="2022-06-01T00:00:00"/>
    <m/>
    <x v="2"/>
    <s v="Incorporação"/>
    <s v="sim"/>
  </r>
  <r>
    <s v="REALITA BELEM"/>
    <d v="2022-06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291"/>
    <d v="1900-10-17T00:00:00"/>
    <d v="2022-06-15T00:00:00"/>
    <s v="CP"/>
    <s v="Retenção impostos IR 1708 / NG ENGENHARIA S/C LTDA"/>
    <s v="Retenção impostos IR 1708 / NG ENGENHARIA S/C LTDA"/>
    <n v="0"/>
    <n v="291"/>
    <n v="96978.37"/>
    <s v="NG ENGENHARIA S/C LTDA"/>
    <n v="291"/>
    <n v="291"/>
    <n v="0"/>
    <d v="2022-06-01T00:00:00"/>
    <m/>
    <x v="2"/>
    <s v="Incorporação"/>
    <s v="sim"/>
  </r>
  <r>
    <s v="REALITA BELEM"/>
    <d v="2022-06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902,1"/>
    <d v="1902-06-20T02:24:00"/>
    <d v="2022-06-15T00:00:00"/>
    <s v="CP"/>
    <s v="Retenção impostos CSRF / NG ENGENHARIA S/C LTDA"/>
    <s v="Retenção impostos CSRF / NG ENGENHARIA S/C LTDA"/>
    <n v="0"/>
    <n v="902.1"/>
    <n v="97880.47"/>
    <s v="NG ENGENHARIA S/C LTDA"/>
    <n v="902.1"/>
    <n v="902.1"/>
    <n v="0"/>
    <d v="2022-06-01T00:00:00"/>
    <m/>
    <x v="2"/>
    <s v="Incorporação"/>
    <s v="sim"/>
  </r>
  <r>
    <s v="REALITA BELEM"/>
    <d v="2022-06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14000"/>
    <d v="1938-04-30T00:00:00"/>
    <d v="2022-06-15T00:00:00"/>
    <s v="CP"/>
    <s v="Pagamento MERA DESENHOS TECNICOS LTDA"/>
    <s v="Pagamento MERA DESENHOS TECNICOS LTDA"/>
    <n v="-14000"/>
    <n v="0"/>
    <n v="83880.47"/>
    <s v="MERA DESENHOS TECNICOS LTDA"/>
    <n v="-14000"/>
    <n v="14000"/>
    <n v="0"/>
    <d v="2022-06-01T00:00:00"/>
    <m/>
    <x v="2"/>
    <s v="Incorporação"/>
    <s v="sim"/>
  </r>
  <r>
    <s v="REALITA BELEM"/>
    <d v="2022-06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65"/>
    <d v="1900-01-10T15:36:00"/>
    <d v="2022-06-15T00:00:00"/>
    <s v="CX"/>
    <s v="Pag. tarifa TED DOC/TED INTERNET TED INTERNET"/>
    <s v="Pag. tarifa TED DOC/TED INTERNET TED INTERNET"/>
    <n v="-11.65"/>
    <n v="0"/>
    <n v="83868.820000000007"/>
    <s v=""/>
    <n v="-11.65"/>
    <n v="11.65"/>
    <n v="0"/>
    <d v="2022-06-01T00:00:00"/>
    <m/>
    <x v="7"/>
    <s v="Despesas Financeiras - Tarifas"/>
    <s v="sim"/>
  </r>
  <r>
    <s v="REALITA BELEM"/>
    <d v="2022-06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65"/>
    <d v="1900-01-10T15:36:00"/>
    <d v="2022-06-15T00:00:00"/>
    <s v="CX"/>
    <s v="Pag. tarifa TED DOC/TED INTERNET TED INTERNET"/>
    <s v="Pag. tarifa TED DOC/TED INTERNET TED INTERNET"/>
    <n v="-11.65"/>
    <n v="0"/>
    <n v="83857.17"/>
    <s v=""/>
    <n v="-11.65"/>
    <n v="11.65"/>
    <n v="0"/>
    <d v="2022-06-01T00:00:00"/>
    <m/>
    <x v="7"/>
    <s v="Despesas Financeiras - Tarifas"/>
    <s v="sim"/>
  </r>
  <r>
    <s v="JARDIM GUEDALA"/>
    <d v="2022-06-2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2.04 - Recolhimento de PIS/Cofins/CSLL - Terceiros 1 209,25"/>
    <d v="1900-07-27T06:00:00"/>
    <d v="2022-06-20T00:00:00"/>
    <s v="CP"/>
    <s v="Pagamento Secretaria de Fazenda Federal"/>
    <s v="Pagamento Secretaria de Fazenda Federal"/>
    <n v="-209.25"/>
    <n v="0"/>
    <n v="72580.259999999995"/>
    <s v="Secretaria de Fazenda Federal"/>
    <n v="-209.25"/>
    <n v="209.25"/>
    <n v="0"/>
    <d v="2022-06-01T00:00:00"/>
    <m/>
    <x v="2"/>
    <s v="Incorporação"/>
    <s v="sim"/>
  </r>
  <r>
    <s v="JARDIM GUEDALA"/>
    <d v="2022-06-2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2.01 - Recolhimento de IRRF - Terceiros 1 67,5"/>
    <d v="1900-03-07T12:00:00"/>
    <d v="2022-06-20T00:00:00"/>
    <s v="CP"/>
    <s v="Pagamento Secretaria de Fazenda Federal"/>
    <s v="Pagamento Secretaria de Fazenda Federal"/>
    <n v="-67.5"/>
    <n v="0"/>
    <n v="72512.759999999995"/>
    <s v="Secretaria de Fazenda Federal"/>
    <n v="-67.5"/>
    <n v="67.5"/>
    <n v="0"/>
    <d v="2022-06-01T00:00:00"/>
    <m/>
    <x v="2"/>
    <s v="Incorporação"/>
    <s v="sim"/>
  </r>
  <r>
    <s v="REALITA BELEM"/>
    <d v="2022-06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348,98"/>
    <d v="1900-12-13T23:31:12"/>
    <d v="2022-06-20T00:00:00"/>
    <s v="CP"/>
    <s v="Pagamento Secretaria de Fazenda Federal"/>
    <s v="Pagamento Secretaria de Fazenda Federal"/>
    <n v="-348.98"/>
    <n v="0"/>
    <n v="83508.19"/>
    <s v="Secretaria de Fazenda Federal"/>
    <n v="-348.98"/>
    <n v="348.98"/>
    <n v="0"/>
    <d v="2022-06-01T00:00:00"/>
    <m/>
    <x v="5"/>
    <s v="Terreno"/>
    <s v="sim"/>
  </r>
  <r>
    <s v="REALITA BELEM"/>
    <d v="2022-06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325,5"/>
    <d v="1900-11-20T12:00:00"/>
    <d v="2022-06-20T00:00:00"/>
    <s v="CP"/>
    <s v="Pagamento Secretaria de Fazenda Federal"/>
    <s v="Pagamento Secretaria de Fazenda Federal"/>
    <n v="-325.5"/>
    <n v="0"/>
    <n v="83182.69"/>
    <s v="Secretaria de Fazenda Federal"/>
    <n v="-325.5"/>
    <n v="325.5"/>
    <n v="0"/>
    <d v="2022-06-01T00:00:00"/>
    <m/>
    <x v="2"/>
    <s v="Incorporação"/>
    <s v="sim"/>
  </r>
  <r>
    <s v="REALITA BELEM"/>
    <d v="2022-06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732,37"/>
    <d v="1902-01-01T08:52:48"/>
    <d v="2022-06-20T00:00:00"/>
    <s v="CP"/>
    <s v="Pagamento Secretaria de Fazenda Federal"/>
    <s v="Pagamento Secretaria de Fazenda Federal"/>
    <n v="-732.37"/>
    <n v="0"/>
    <n v="82450.320000000007"/>
    <s v="Secretaria de Fazenda Federal"/>
    <n v="-732.37"/>
    <n v="732.37"/>
    <n v="0"/>
    <d v="2022-06-01T00:00:00"/>
    <m/>
    <x v="2"/>
    <s v="Incorporação"/>
    <s v="sim"/>
  </r>
  <r>
    <s v="REALITA BELEM"/>
    <d v="2022-06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301,24"/>
    <d v="1900-10-27T05:45:36"/>
    <d v="2022-06-20T00:00:00"/>
    <s v="CP"/>
    <s v="Pagamento Secretaria de Fazenda Federal"/>
    <s v="Pagamento Secretaria de Fazenda Federal"/>
    <n v="-301.24"/>
    <n v="0"/>
    <n v="82149.08"/>
    <s v="Secretaria de Fazenda Federal"/>
    <n v="-301.24"/>
    <n v="301.24"/>
    <n v="0"/>
    <d v="2022-06-01T00:00:00"/>
    <m/>
    <x v="5"/>
    <s v="Terreno"/>
    <s v="sim"/>
  </r>
  <r>
    <s v="REALITA BELEM"/>
    <d v="2022-06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236,25"/>
    <d v="1900-08-23T06:00:00"/>
    <d v="2022-06-20T00:00:00"/>
    <s v="CP"/>
    <s v="Pagamento Secretaria de Fazenda Federal"/>
    <s v="Pagamento Secretaria de Fazenda Federal"/>
    <n v="-236.25"/>
    <n v="0"/>
    <n v="81912.83"/>
    <s v="Secretaria de Fazenda Federal"/>
    <n v="-236.25"/>
    <n v="236.25"/>
    <n v="0"/>
    <d v="2022-06-01T00:00:00"/>
    <m/>
    <x v="2"/>
    <s v="Incorporação"/>
    <s v="sim"/>
  </r>
  <r>
    <s v="REALITA BELEM"/>
    <d v="2022-06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112,58"/>
    <d v="1900-04-21T13:55:12"/>
    <d v="2022-06-20T00:00:00"/>
    <s v="CP"/>
    <s v="Pagamento Secretaria de Fazenda Federal"/>
    <s v="Pagamento Secretaria de Fazenda Federal"/>
    <n v="-112.58"/>
    <n v="0"/>
    <n v="81800.25"/>
    <s v="Secretaria de Fazenda Federal"/>
    <n v="-112.58"/>
    <n v="112.58"/>
    <n v="0"/>
    <d v="2022-06-01T00:00:00"/>
    <m/>
    <x v="5"/>
    <s v="Terreno"/>
    <s v="sim"/>
  </r>
  <r>
    <s v="REALITA BELEM"/>
    <d v="2022-06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97,17"/>
    <d v="1900-04-06T04:04:48"/>
    <d v="2022-06-20T00:00:00"/>
    <s v="CP"/>
    <s v="Pagamento Secretaria de Fazenda Federal"/>
    <s v="Pagamento Secretaria de Fazenda Federal"/>
    <n v="-97.17"/>
    <n v="0"/>
    <n v="81703.08"/>
    <s v="Secretaria de Fazenda Federal"/>
    <n v="-97.17"/>
    <n v="97.17"/>
    <n v="0"/>
    <d v="2022-06-01T00:00:00"/>
    <m/>
    <x v="5"/>
    <s v="Terreno"/>
    <s v="sim"/>
  </r>
  <r>
    <s v="REALITA BELEM"/>
    <d v="2022-06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105"/>
    <d v="1900-04-14T00:00:00"/>
    <d v="2022-06-20T00:00:00"/>
    <s v="CP"/>
    <s v="Pagamento Secretaria de Fazenda Federal"/>
    <s v="Pagamento Secretaria de Fazenda Federal"/>
    <n v="-105"/>
    <n v="0"/>
    <n v="81598.080000000002"/>
    <s v="Secretaria de Fazenda Federal"/>
    <n v="-105"/>
    <n v="105"/>
    <n v="0"/>
    <d v="2022-06-01T00:00:00"/>
    <m/>
    <x v="2"/>
    <s v="Incorporação"/>
    <s v="sim"/>
  </r>
  <r>
    <s v="JARDIM GUEDALA"/>
    <d v="2022-06-24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4.03.07 - Despesas com Cartórios e Legalizações 1 10851,56"/>
    <d v="1929-09-15T13:26:24"/>
    <d v="2022-06-24T00:00:00"/>
    <s v="CP"/>
    <s v="Pagamento 18 REGISTRO DE IMOVEIS"/>
    <s v="Pagamento 18 REGISTRO DE IMOVEIS"/>
    <n v="-10851.56"/>
    <n v="0"/>
    <n v="61661.2"/>
    <s v="18 REGISTRO DE IMOVEIS"/>
    <n v="-10851.56"/>
    <n v="10851.56"/>
    <n v="0"/>
    <d v="2022-06-01T00:00:00"/>
    <m/>
    <x v="4"/>
    <s v="Incorporação"/>
    <s v="sim"/>
  </r>
  <r>
    <s v="JARDIM GUEDALA"/>
    <d v="2022-06-24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1.05.01.01 - Entradas de Aportes de Sócios / Investidores 1 36000"/>
    <d v="1998-07-24T00:00:00"/>
    <d v="2022-06-24T00:00:00"/>
    <s v="CR"/>
    <s v="Recebimento NC HOLDING EMPREENDIMENTOS E PARTICIPACOES LTDA"/>
    <s v="Recebimento NC HOLDING EMPREENDIMENTOS E PARTICIPACOES LTDA"/>
    <n v="0"/>
    <n v="36000"/>
    <n v="97661.2"/>
    <s v=""/>
    <n v="36000"/>
    <n v="36000"/>
    <n v="0"/>
    <d v="2022-06-01T00:00:00"/>
    <m/>
    <x v="1"/>
    <s v="Aporte Netcorp"/>
    <s v="sim"/>
  </r>
  <r>
    <s v="JARDIM GUEDALA"/>
    <d v="2022-06-28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9"/>
    <d v="1900-01-08T00:00:00"/>
    <d v="2022-06-28T00:00:00"/>
    <s v="BC"/>
    <s v="Pag. tarifa TED"/>
    <s v="Pag. tarifa TED"/>
    <n v="-9"/>
    <n v="0"/>
    <n v="97652.2"/>
    <s v=""/>
    <n v="-9"/>
    <n v="9"/>
    <n v="0"/>
    <d v="2022-06-01T00:00:00"/>
    <m/>
    <x v="7"/>
    <s v="Despesas Financeiras - Tarifas"/>
    <s v="sim"/>
  </r>
  <r>
    <s v="JARDIM GUEDALA"/>
    <d v="2022-06-3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1.01.01 - Aquisição de Terreno 1 75000"/>
    <d v="2105-05-04T00:00:00"/>
    <d v="2022-06-30T00:00:00"/>
    <s v="CP"/>
    <s v="Pagamento HELIO TATSUMI"/>
    <s v="Pagamento HELIO TATSUMI"/>
    <n v="-75000"/>
    <n v="0"/>
    <n v="22652.2"/>
    <s v="HELIO TATSUMI"/>
    <n v="-75000"/>
    <n v="75000"/>
    <n v="0"/>
    <d v="2022-06-01T00:00:00"/>
    <m/>
    <x v="5"/>
    <s v="Terreno"/>
    <s v="sim"/>
  </r>
  <r>
    <s v="JARDIM GUEDALA"/>
    <d v="2022-06-3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1 - Assessoria e Consultoria em Projetos Técnicos (Eng 1 18600"/>
    <d v="1950-12-03T00:00:00"/>
    <d v="2022-06-30T00:00:00"/>
    <s v="CP"/>
    <s v="Pagamento SOILTEC SOLUCOES AMBIENTAIS LTDA"/>
    <s v="Pagamento SOILTEC SOLUCOES AMBIENTAIS LTDA"/>
    <n v="-18600"/>
    <n v="0"/>
    <n v="4052.2"/>
    <s v="SOILTEC SOLUCOES AMBIENTAIS LTDA"/>
    <n v="-18600"/>
    <n v="18600"/>
    <n v="0"/>
    <d v="2022-06-01T00:00:00"/>
    <m/>
    <x v="8"/>
    <s v="Terreno"/>
    <s v="sim"/>
  </r>
  <r>
    <s v="JARDIM GUEDALA"/>
    <d v="2022-06-3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1.01 - (-) Retenção de IR - Terceiros 1 279"/>
    <d v="1900-10-05T00:00:00"/>
    <d v="2022-06-30T00:00:00"/>
    <s v="CP"/>
    <s v="Retenção impostos IR 1708 / SOILTEC SOLUCOES AMBIENTAIS LTDA"/>
    <s v="Retenção impostos IR 1708 / SOILTEC SOLUCOES AMBIENTAIS LTDA"/>
    <n v="0"/>
    <n v="279"/>
    <n v="4331.2"/>
    <s v="SOILTEC SOLUCOES AMBIENTAIS LTDA"/>
    <n v="279"/>
    <n v="279"/>
    <n v="0"/>
    <d v="2022-06-01T00:00:00"/>
    <m/>
    <x v="8"/>
    <s v="Terreno"/>
    <s v="sim"/>
  </r>
  <r>
    <s v="JARDIM GUEDALA"/>
    <d v="2022-06-3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1.04 - (-) Retenção de PIS/Cofins/CSLL - Terceiros 1 864,9"/>
    <d v="1902-05-13T21:36:00"/>
    <d v="2022-06-30T00:00:00"/>
    <s v="CP"/>
    <s v="Retenção impostos CSRF / SOILTEC SOLUCOES AMBIENTAIS LTDA"/>
    <s v="Retenção impostos CSRF / SOILTEC SOLUCOES AMBIENTAIS LTDA"/>
    <n v="0"/>
    <n v="864.9"/>
    <n v="5196.1000000000004"/>
    <s v="SOILTEC SOLUCOES AMBIENTAIS LTDA"/>
    <n v="864.9"/>
    <n v="864.9"/>
    <n v="0"/>
    <d v="2022-06-01T00:00:00"/>
    <m/>
    <x v="8"/>
    <s v="Terreno"/>
    <s v="sim"/>
  </r>
  <r>
    <s v="JARDIM GUEDALA"/>
    <d v="2022-06-3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1 - Assessoria e Consultoria em Projetos Técnicos (Eng 1 2450"/>
    <d v="1906-09-15T00:00:00"/>
    <d v="2022-06-30T00:00:00"/>
    <s v="CP"/>
    <s v="Pagamento RELEVO TOPOGRAFIA LTDA"/>
    <s v="Pagamento RELEVO TOPOGRAFIA LTDA"/>
    <n v="-2450"/>
    <n v="0"/>
    <n v="2746.1"/>
    <s v="RELEVO TOPOGRAFIA LTDA"/>
    <n v="-2450"/>
    <n v="2450"/>
    <n v="0"/>
    <d v="2022-06-01T00:00:00"/>
    <m/>
    <x v="8"/>
    <s v="Terreno"/>
    <s v="sim"/>
  </r>
  <r>
    <s v="JARDIM GUEDALA"/>
    <d v="2022-06-3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11,65"/>
    <d v="1900-01-10T15:36:00"/>
    <d v="2022-06-30T00:00:00"/>
    <s v="CX"/>
    <s v="Pag. tarifa TED TARIFA DOC/TED TED INTERNET"/>
    <s v="Pag. tarifa TED TARIFA DOC/TED TED INTERNET"/>
    <n v="-11.65"/>
    <n v="0"/>
    <n v="2734.45"/>
    <s v=""/>
    <n v="-11.65"/>
    <n v="11.65"/>
    <n v="0"/>
    <d v="2022-06-01T00:00:00"/>
    <m/>
    <x v="7"/>
    <s v="Despesas Financeiras - Tarifas"/>
    <s v="sim"/>
  </r>
  <r>
    <s v="JARDIM GUEDALA"/>
    <d v="2022-06-3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11,65"/>
    <d v="1900-01-10T15:36:00"/>
    <d v="2022-06-30T00:00:00"/>
    <s v="CX"/>
    <s v="Pag. tarifa TED TARIFA DOC/TED TED INTERNET"/>
    <s v="Pag. tarifa TED TARIFA DOC/TED TED INTERNET"/>
    <n v="-11.65"/>
    <n v="0"/>
    <n v="2722.8"/>
    <s v=""/>
    <n v="-11.65"/>
    <n v="11.65"/>
    <n v="0"/>
    <d v="2022-06-01T00:00:00"/>
    <m/>
    <x v="7"/>
    <s v="Despesas Financeiras - Tarifas"/>
    <s v="sim"/>
  </r>
  <r>
    <s v="REALITA BELEM"/>
    <d v="2022-06-3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1 - Aquisição de Terreno 1 7505,66"/>
    <d v="1920-07-18T15:50:24"/>
    <d v="2022-06-30T00:00:00"/>
    <s v="CP"/>
    <s v="Pagamento CONCRE-S GESTAO EMPRESARIAL LTDA"/>
    <s v="Pagamento CONCRE-S GESTAO EMPRESARIAL LTDA"/>
    <n v="-7505.66"/>
    <n v="0"/>
    <n v="74092.42"/>
    <s v="CONCRE-S GESTAO EMPRESARIAL LTDA"/>
    <n v="-7505.66"/>
    <n v="7505.66"/>
    <n v="0"/>
    <d v="2022-06-01T00:00:00"/>
    <m/>
    <x v="5"/>
    <s v="Terreno"/>
    <s v="sim"/>
  </r>
  <r>
    <s v="REALITA BELEM"/>
    <d v="2022-06-3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112,58"/>
    <d v="1900-04-21T13:55:12"/>
    <d v="2022-06-30T00:00:00"/>
    <s v="CP"/>
    <s v="Retenção impostos IR 1708 / CONCRE-S GESTAO EMPRESARIAL LTDA"/>
    <s v="Retenção impostos IR 1708 / CONCRE-S GESTAO EMPRESARIAL LTDA"/>
    <n v="0"/>
    <n v="112.58"/>
    <n v="74205"/>
    <s v="CONCRE-S GESTAO EMPRESARIAL LTDA"/>
    <n v="112.58"/>
    <n v="112.58"/>
    <n v="0"/>
    <d v="2022-06-01T00:00:00"/>
    <m/>
    <x v="5"/>
    <s v="Terreno"/>
    <s v="sim"/>
  </r>
  <r>
    <s v="REALITA BELEM"/>
    <d v="2022-06-3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349,01"/>
    <d v="1900-12-14T00:14:24"/>
    <d v="2022-06-30T00:00:00"/>
    <s v="CP"/>
    <s v="Retenção impostos CSRF / CONCRE-S GESTAO EMPRESARIAL LTDA"/>
    <s v="Retenção impostos CSRF / CONCRE-S GESTAO EMPRESARIAL LTDA"/>
    <n v="0"/>
    <n v="349.01"/>
    <n v="74554.009999999995"/>
    <s v="CONCRE-S GESTAO EMPRESARIAL LTDA"/>
    <n v="349.01"/>
    <n v="349.01"/>
    <n v="0"/>
    <d v="2022-06-01T00:00:00"/>
    <m/>
    <x v="5"/>
    <s v="Terreno"/>
    <s v="sim"/>
  </r>
  <r>
    <s v="REALITA BELEM"/>
    <d v="2022-06-3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10718,75"/>
    <d v="1929-05-05T18:00:00"/>
    <d v="2022-06-30T00:00:00"/>
    <s v="CP"/>
    <s v="Pagamento B e P INTERIOR DESIGN LTDA"/>
    <s v="Pagamento B e P INTERIOR DESIGN LTDA"/>
    <n v="-10718.75"/>
    <n v="0"/>
    <n v="63835.26"/>
    <s v="B e P INTERIOR DESIGN LTDA"/>
    <n v="-10718.75"/>
    <n v="10718.75"/>
    <n v="0"/>
    <d v="2022-06-01T00:00:00"/>
    <m/>
    <x v="2"/>
    <s v="Incorporação"/>
    <s v="sim"/>
  </r>
  <r>
    <s v="REALITA BELEM"/>
    <d v="2022-06-3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4500"/>
    <d v="1912-04-26T00:00:00"/>
    <d v="2022-06-30T00:00:00"/>
    <s v="CP"/>
    <s v="Pagamento ACUSTICA ENGENHARIA S/S"/>
    <s v="Pagamento ACUSTICA ENGENHARIA S/S"/>
    <n v="-4500"/>
    <n v="0"/>
    <n v="59335.26"/>
    <s v="ACUSTICA ENGENHARIA S/S"/>
    <n v="-4500"/>
    <n v="4500"/>
    <n v="0"/>
    <d v="2022-06-01T00:00:00"/>
    <m/>
    <x v="8"/>
    <s v="Terreno"/>
    <s v="sim"/>
  </r>
  <r>
    <s v="REALITA BELEM"/>
    <d v="2022-06-3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67,5"/>
    <d v="1900-03-07T12:00:00"/>
    <d v="2022-06-30T00:00:00"/>
    <s v="CP"/>
    <s v="Retenção impostos IR 1708 / ACUSTICA ENGENHARIA S/S"/>
    <s v="Retenção impostos IR 1708 / ACUSTICA ENGENHARIA S/S"/>
    <n v="0"/>
    <n v="67.5"/>
    <n v="59402.76"/>
    <s v="ACUSTICA ENGENHARIA S/S"/>
    <n v="67.5"/>
    <n v="67.5"/>
    <n v="0"/>
    <d v="2022-06-01T00:00:00"/>
    <m/>
    <x v="8"/>
    <s v="Terreno"/>
    <s v="sim"/>
  </r>
  <r>
    <s v="REALITA BELEM"/>
    <d v="2022-06-3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209,25"/>
    <d v="1900-07-27T06:00:00"/>
    <d v="2022-06-30T00:00:00"/>
    <s v="CP"/>
    <s v="Retenção impostos CSRF / ACUSTICA ENGENHARIA S/S"/>
    <s v="Retenção impostos CSRF / ACUSTICA ENGENHARIA S/S"/>
    <n v="0"/>
    <n v="209.25"/>
    <n v="59612.01"/>
    <s v="ACUSTICA ENGENHARIA S/S"/>
    <n v="209.25"/>
    <n v="209.25"/>
    <n v="0"/>
    <d v="2022-06-01T00:00:00"/>
    <m/>
    <x v="8"/>
    <s v="Terreno"/>
    <s v="sim"/>
  </r>
  <r>
    <s v="REALITA BELEM"/>
    <d v="2022-06-3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65"/>
    <d v="1900-01-10T15:36:00"/>
    <d v="2022-06-30T00:00:00"/>
    <s v="CX"/>
    <s v="Pag. tarifa TED TARIFA DOC/TED TED INTERNET"/>
    <s v="Pag. tarifa TED TARIFA DOC/TED TED INTERNET"/>
    <n v="-11.65"/>
    <n v="0"/>
    <n v="59600.36"/>
    <s v=""/>
    <n v="-11.65"/>
    <n v="11.65"/>
    <n v="0"/>
    <d v="2022-06-01T00:00:00"/>
    <m/>
    <x v="7"/>
    <s v="Despesas Financeiras - Tarifas"/>
    <s v="sim"/>
  </r>
  <r>
    <s v="REALITA BELEM"/>
    <d v="2022-06-3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10718,75"/>
    <d v="1929-05-05T18:00:00"/>
    <d v="2022-06-30T00:00:00"/>
    <s v="BC"/>
    <s v="Pagamento TED-TRANSF ELET DISPON DEST.B E P I. D. LTDA (ESTORNO)"/>
    <s v="Pagamento TED-TRANSF ELET DISPON DEST.B E P I. D. LTDA (ESTORNO)"/>
    <n v="-10718.75"/>
    <n v="0"/>
    <n v="48881.61"/>
    <s v="TED-TRANSF ELET DISPON DEST.B E P I. D. LTDA (ESTORNO)"/>
    <n v="-10718.75"/>
    <n v="10718.75"/>
    <n v="0"/>
    <d v="2022-06-01T00:00:00"/>
    <m/>
    <x v="2"/>
    <s v="Incorporação"/>
    <s v="sim"/>
  </r>
  <r>
    <s v="REALITA BELEM"/>
    <d v="2022-06-3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,95"/>
    <d v="1899-12-31T22:48:00"/>
    <d v="2022-06-30T00:00:00"/>
    <s v="CX"/>
    <s v="Pag. tarifa TED TAR CC REAL TIME PAGFOR"/>
    <s v="Pag. tarifa TED TAR CC REAL TIME PAGFOR"/>
    <n v="-1.95"/>
    <n v="0"/>
    <n v="48879.66"/>
    <s v=""/>
    <n v="-1.95"/>
    <n v="1.95"/>
    <n v="0"/>
    <d v="2022-06-01T00:00:00"/>
    <m/>
    <x v="7"/>
    <s v="Despesas Financeiras - Tarifas"/>
    <s v="sim"/>
  </r>
  <r>
    <s v="REALITA BELEM"/>
    <d v="2022-06-3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22,1"/>
    <d v="1900-01-21T02:24:00"/>
    <d v="2022-06-30T00:00:00"/>
    <s v="CX"/>
    <s v="Pag. tarifa TED TAR SERV TED STR PAGFOR"/>
    <s v="Pag. tarifa TED TAR SERV TED STR PAGFOR"/>
    <n v="-22.1"/>
    <n v="0"/>
    <n v="48857.56"/>
    <s v=""/>
    <n v="-22.1"/>
    <n v="22.1"/>
    <n v="0"/>
    <d v="2022-06-01T00:00:00"/>
    <m/>
    <x v="7"/>
    <s v="Despesas Financeiras - Tarifas"/>
    <s v="sim"/>
  </r>
  <r>
    <s v="REALITA BELEM"/>
    <d v="2022-06-3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6.05.04 - Multas ref. entrega de obrigações fiscais 1 250"/>
    <d v="1900-09-06T00:00:00"/>
    <d v="2022-06-30T00:00:00"/>
    <s v="CP"/>
    <s v="Pagamento Secretaria de Fazenda Federal"/>
    <s v="Pagamento Secretaria de Fazenda Federal"/>
    <n v="-250"/>
    <n v="0"/>
    <n v="48607.56"/>
    <s v="Secretaria de Fazenda Federal"/>
    <n v="-250"/>
    <n v="250"/>
    <n v="0"/>
    <d v="2022-06-01T00:00:00"/>
    <m/>
    <x v="0"/>
    <s v="Despesas Administrativas"/>
    <s v="sim"/>
  </r>
  <r>
    <s v="REALITA BELEM"/>
    <d v="2022-06-3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6.05.04 - Multas ref. entrega de obrigações fiscais 1 250"/>
    <d v="1900-09-06T00:00:00"/>
    <d v="2022-06-30T00:00:00"/>
    <s v="CP"/>
    <s v="Pagamento Secretaria de Fazenda Federal"/>
    <s v="Pagamento Secretaria de Fazenda Federal"/>
    <n v="-250"/>
    <n v="0"/>
    <n v="48357.56"/>
    <s v="Secretaria de Fazenda Federal"/>
    <n v="-250"/>
    <n v="250"/>
    <n v="0"/>
    <d v="2022-06-01T00:00:00"/>
    <m/>
    <x v="0"/>
    <s v="Despesas Administrativas"/>
    <s v="sim"/>
  </r>
  <r>
    <s v="REALITA BELEM"/>
    <d v="2022-06-3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5.02 - (-) Devolução de Adiantamento aos Fornecedores 1 10718,75"/>
    <d v="1929-05-05T18:00:00"/>
    <d v="2022-06-30T00:00:00"/>
    <s v="CR"/>
    <s v="Recebimento B E P INTERIOR DESIGN LTDA"/>
    <s v="Recebimento B E P INTERIOR DESIGN LTDA"/>
    <n v="0"/>
    <n v="10718.75"/>
    <n v="59076.31"/>
    <s v=""/>
    <n v="10718.75"/>
    <n v="10718.75"/>
    <n v="0"/>
    <d v="2022-06-01T00:00:00"/>
    <m/>
    <x v="2"/>
    <s v="Incorporação"/>
    <s v="sim"/>
  </r>
  <r>
    <s v="JARDIM GUEDALA"/>
    <d v="2022-07-04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4 - Assessoria e Consultoria Contábil 1 350"/>
    <d v="1900-12-15T00:00:00"/>
    <d v="2022-07-04T00:00:00"/>
    <s v="CP"/>
    <s v="Pagamento NOVA PLANO - SUPORTE ADMINISTRATIVO LTDA"/>
    <s v="Pagamento NOVA PLANO - SUPORTE ADMINISTRATIVO LTDA"/>
    <n v="-350"/>
    <n v="0"/>
    <n v="2372.8000000000002"/>
    <s v="NOVA PLANO - SUPORTE ADMINISTRATIVO LTDA"/>
    <n v="-350"/>
    <n v="350"/>
    <n v="0"/>
    <d v="2022-07-01T00:00:00"/>
    <m/>
    <x v="6"/>
    <s v="Despesas Administrativas"/>
    <s v="sim"/>
  </r>
  <r>
    <s v="REALITA BELEM"/>
    <d v="2022-07-04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2 - Aluguel Virtual 1 7000"/>
    <d v="1919-03-01T00:00:00"/>
    <d v="2022-07-04T00:00:00"/>
    <s v="CP"/>
    <s v="Pagamento SANDRA CRISTIANA HUGENNEYER"/>
    <s v="Pagamento SANDRA CRISTIANA HUGENNEYER"/>
    <n v="-7000"/>
    <n v="0"/>
    <n v="52076.31"/>
    <s v="SANDRA CRISTIANA HUGENNEYER"/>
    <n v="-7000"/>
    <n v="7000"/>
    <n v="0"/>
    <d v="2022-07-01T00:00:00"/>
    <m/>
    <x v="5"/>
    <s v="Terreno"/>
    <s v="sim"/>
  </r>
  <r>
    <s v="REALITA BELEM"/>
    <d v="2022-07-04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4 - Assessoria e Consultoria Contábil 1 381,47"/>
    <d v="1901-01-15T11:16:48"/>
    <d v="2022-07-04T00:00:00"/>
    <s v="CP"/>
    <s v="Pagamento NOVA PLANO - SUPORTE ADMINISTRATIVO LTDA"/>
    <s v="Pagamento NOVA PLANO - SUPORTE ADMINISTRATIVO LTDA"/>
    <n v="-381.47"/>
    <n v="0"/>
    <n v="51694.84"/>
    <s v="NOVA PLANO - SUPORTE ADMINISTRATIVO LTDA"/>
    <n v="-381.47"/>
    <n v="381.47"/>
    <n v="0"/>
    <d v="2022-07-01T00:00:00"/>
    <m/>
    <x v="6"/>
    <s v="Despesas Administrativas"/>
    <s v="sim"/>
  </r>
  <r>
    <s v="JARDIM GUEDALA"/>
    <d v="2022-07-0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4.03.11 - Despesas Administrativas 1 10"/>
    <d v="1900-01-09T00:00:00"/>
    <d v="2022-07-05T00:00:00"/>
    <s v="CP"/>
    <s v="Pagamento FABRIZIO BEVILACQUA"/>
    <s v="Pagamento FABRIZIO BEVILACQUA"/>
    <n v="-10"/>
    <n v="0"/>
    <n v="2362.8000000000002"/>
    <s v="FABRIZIO BEVILACQUA"/>
    <n v="-10"/>
    <n v="10"/>
    <n v="0"/>
    <d v="2022-07-01T00:00:00"/>
    <m/>
    <x v="0"/>
    <s v="Despesas Administrativas"/>
    <s v="sim"/>
  </r>
  <r>
    <s v="JARDIM GUEDALA"/>
    <d v="2022-07-0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11,65"/>
    <d v="1900-01-10T15:36:00"/>
    <d v="2022-07-05T00:00:00"/>
    <s v="CX"/>
    <s v="Pag. tarifa TED TAR SERV TED STR PAGFOR"/>
    <s v="Pag. tarifa TED TAR SERV TED STR PAGFOR"/>
    <n v="-11.65"/>
    <n v="0"/>
    <n v="2351.15"/>
    <s v=""/>
    <n v="-11.65"/>
    <n v="11.65"/>
    <n v="0"/>
    <d v="2022-07-01T00:00:00"/>
    <m/>
    <x v="7"/>
    <s v="Despesas Financeiras - Tarifas"/>
    <s v="sim"/>
  </r>
  <r>
    <s v="REALITA BELEM"/>
    <d v="2022-07-0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60,95"/>
    <d v="1900-02-28T22:48:00"/>
    <d v="2022-07-08T00:00:00"/>
    <s v="CX"/>
    <s v="Pag. tarifa conta TARIFA MANUTENCAO C/C TAR.MANUT.C/C"/>
    <s v="Pag. tarifa conta TARIFA MANUTENCAO C/C TAR.MANUT.C/C"/>
    <n v="-60.95"/>
    <n v="0"/>
    <n v="51633.89"/>
    <s v=""/>
    <n v="-60.95"/>
    <n v="60.95"/>
    <n v="0"/>
    <d v="2022-07-01T00:00:00"/>
    <m/>
    <x v="7"/>
    <s v="Despesas Financeiras - Tarifas"/>
    <s v="sim"/>
  </r>
  <r>
    <s v="JARDIM GUEDALA"/>
    <d v="2022-07-11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6.02.07 - TFE- Taxa de Fiscalização de Estabelecimento 1 195,38"/>
    <d v="1900-07-13T09:07:12"/>
    <d v="2022-07-11T00:00:00"/>
    <s v="CP"/>
    <s v="Pagamento PREFEITURA DE SAO PAULO - TFE"/>
    <s v="Pagamento PREFEITURA DE SAO PAULO - TFE"/>
    <n v="-195.38"/>
    <n v="0"/>
    <n v="2155.77"/>
    <s v="PREFEITURA DE SAO PAULO - TFE"/>
    <n v="-195.38"/>
    <n v="195.38"/>
    <n v="0"/>
    <d v="2022-07-01T00:00:00"/>
    <m/>
    <x v="0"/>
    <s v="Despesas Administrativas"/>
    <s v="sim"/>
  </r>
  <r>
    <s v="JARDIM GUEDALA"/>
    <d v="2022-07-11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1.05.01.01 - Entradas de Aportes de Sócios / Investidores 1 122000"/>
    <d v="2234-01-08T00:00:00"/>
    <d v="2022-07-11T00:00:00"/>
    <s v="CR"/>
    <s v="Recebimento NC HOLDING EMPREENDIMENTOS E PARTICIPACOES LTDA"/>
    <s v="Recebimento NC HOLDING EMPREENDIMENTOS E PARTICIPACOES LTDA"/>
    <n v="0"/>
    <n v="122000"/>
    <n v="124155.77"/>
    <s v=""/>
    <n v="122000"/>
    <n v="122000"/>
    <n v="0"/>
    <d v="2022-07-01T00:00:00"/>
    <m/>
    <x v="1"/>
    <s v="Aporte Netcorp"/>
    <s v="sim"/>
  </r>
  <r>
    <s v="REALITA BELEM"/>
    <d v="2022-07-1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6.02.07 - TFE- Taxa de Fiscalização de Estabelecimento 1 195,38"/>
    <d v="1900-07-13T09:07:12"/>
    <d v="2022-07-11T00:00:00"/>
    <s v="CP"/>
    <s v="Pagamento PREFEITURA DE SAO PAULO - TFE"/>
    <s v="Pagamento PREFEITURA DE SAO PAULO - TFE"/>
    <n v="-195.38"/>
    <n v="0"/>
    <n v="51438.51"/>
    <s v="PREFEITURA DE SAO PAULO - TFE"/>
    <n v="-195.38"/>
    <n v="195.38"/>
    <n v="0"/>
    <d v="2022-07-01T00:00:00"/>
    <m/>
    <x v="0"/>
    <s v="Despesas Administrativas"/>
    <s v="sim"/>
  </r>
  <r>
    <s v="REALITA BELEM"/>
    <d v="2022-07-1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1 - Aquisição de Terreno 1 10000"/>
    <d v="1927-05-18T00:00:00"/>
    <d v="2022-07-11T00:00:00"/>
    <s v="CP"/>
    <s v="Pagamento FRANCISCO FERNANDES NETO"/>
    <s v="Pagamento FRANCISCO FERNANDES NETO"/>
    <n v="-10000"/>
    <n v="0"/>
    <n v="41438.51"/>
    <s v="FRANCISCO FERNANDES NETO"/>
    <n v="-10000"/>
    <n v="10000"/>
    <n v="4"/>
    <d v="2022-07-01T00:00:00"/>
    <m/>
    <x v="5"/>
    <s v="Terreno"/>
    <s v="sim"/>
  </r>
  <r>
    <s v="REALITA BELEM"/>
    <d v="2022-07-1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65"/>
    <d v="1900-01-10T15:36:00"/>
    <d v="2022-07-11T00:00:00"/>
    <s v="CX"/>
    <s v="Pag. tarifa TED DOC/TED INTERNET TED INTERNET"/>
    <s v="Pag. tarifa TED DOC/TED INTERNET TED INTERNET"/>
    <n v="-11.65"/>
    <n v="0"/>
    <n v="41426.86"/>
    <s v=""/>
    <n v="-11.65"/>
    <n v="11.65"/>
    <n v="0"/>
    <d v="2022-07-01T00:00:00"/>
    <m/>
    <x v="7"/>
    <s v="Despesas Financeiras - Tarifas"/>
    <s v="sim"/>
  </r>
  <r>
    <s v="JARDIM GUEDALA"/>
    <d v="2022-07-1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1.01.11 - IPTU Novos Terrenos 1 16923,79"/>
    <d v="1946-05-01T18:57:36"/>
    <d v="2022-07-12T00:00:00"/>
    <s v="CP"/>
    <s v="Pagamento PREFEITURA MUNICIPAL DE SAO PAULO - IPTU"/>
    <s v="Pagamento PREFEITURA MUNICIPAL DE SAO PAULO - IPTU"/>
    <n v="-16923.79"/>
    <n v="0"/>
    <n v="107231.98"/>
    <s v="PREFEITURA MUNICIPAL DE SAO PAULO - IPTU"/>
    <n v="-16923.79"/>
    <n v="16923.79"/>
    <n v="0"/>
    <d v="2022-07-01T00:00:00"/>
    <m/>
    <x v="13"/>
    <s v="Terreno"/>
    <s v="sim"/>
  </r>
  <r>
    <s v="JARDIM GUEDALA"/>
    <d v="2022-07-1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1 - Assessoria e Consultoria em Projetos Técnicos (Eng 1 31000"/>
    <d v="1984-11-14T00:00:00"/>
    <d v="2022-07-15T00:00:00"/>
    <s v="CP"/>
    <s v="Pagamento SOILTEC SOLUCOES AMBIENTAIS LTDA"/>
    <s v="Pagamento SOILTEC SOLUCOES AMBIENTAIS LTDA"/>
    <n v="-31000"/>
    <n v="0"/>
    <n v="76231.98"/>
    <s v="SOILTEC SOLUCOES AMBIENTAIS LTDA"/>
    <n v="-31000"/>
    <n v="31000"/>
    <n v="0"/>
    <d v="2022-07-01T00:00:00"/>
    <m/>
    <x v="8"/>
    <s v="Terreno"/>
    <s v="sim"/>
  </r>
  <r>
    <s v="JARDIM GUEDALA"/>
    <d v="2022-07-1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1.01 - (-) Retenção de IR - Terceiros 1 465"/>
    <d v="1901-04-09T00:00:00"/>
    <d v="2022-07-15T00:00:00"/>
    <s v="CP"/>
    <s v="Retenção impostos IR 1708 / SOILTEC SOLUCOES AMBIENTAIS LTDA"/>
    <s v="Retenção impostos IR 1708 / SOILTEC SOLUCOES AMBIENTAIS LTDA"/>
    <n v="0"/>
    <n v="465"/>
    <n v="76696.98"/>
    <s v="SOILTEC SOLUCOES AMBIENTAIS LTDA"/>
    <n v="465"/>
    <n v="465"/>
    <n v="0"/>
    <d v="2022-07-01T00:00:00"/>
    <m/>
    <x v="8"/>
    <s v="Terreno"/>
    <s v="sim"/>
  </r>
  <r>
    <s v="JARDIM GUEDALA"/>
    <d v="2022-07-1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1.04 - (-) Retenção de PIS/Cofins/CSLL - Terceiros 1 1441,5"/>
    <d v="1903-12-11T12:00:00"/>
    <d v="2022-07-15T00:00:00"/>
    <s v="CP"/>
    <s v="Retenção impostos CSRF / SOILTEC SOLUCOES AMBIENTAIS LTDA"/>
    <s v="Retenção impostos CSRF / SOILTEC SOLUCOES AMBIENTAIS LTDA"/>
    <n v="0"/>
    <n v="1441.5"/>
    <n v="78138.48"/>
    <s v="SOILTEC SOLUCOES AMBIENTAIS LTDA"/>
    <n v="1441.5"/>
    <n v="1441.5"/>
    <n v="0"/>
    <d v="2022-07-01T00:00:00"/>
    <m/>
    <x v="8"/>
    <s v="Terreno"/>
    <s v="sim"/>
  </r>
  <r>
    <s v="REALITA BELEM"/>
    <d v="2022-07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1 - Aquisição de Terreno 1 7505,66"/>
    <d v="1920-07-18T15:50:24"/>
    <d v="2022-07-15T00:00:00"/>
    <s v="CP"/>
    <s v="Pagamento CONCRE-S GESTAO EMPRESARIAL LTDA"/>
    <s v="Pagamento CONCRE-S GESTAO EMPRESARIAL LTDA"/>
    <n v="-7505.66"/>
    <n v="0"/>
    <n v="33921.199999999997"/>
    <s v="CONCRE-S GESTAO EMPRESARIAL LTDA"/>
    <n v="-7505.66"/>
    <n v="7505.66"/>
    <n v="0"/>
    <d v="2022-07-01T00:00:00"/>
    <m/>
    <x v="5"/>
    <s v="Terreno"/>
    <s v="sim"/>
  </r>
  <r>
    <s v="REALITA BELEM"/>
    <d v="2022-07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112,58"/>
    <d v="1900-04-21T13:55:12"/>
    <d v="2022-07-15T00:00:00"/>
    <s v="CP"/>
    <s v="Retenção impostos IR 1708 / CONCRE-S GESTAO EMPRESARIAL LTDA"/>
    <s v="Retenção impostos IR 1708 / CONCRE-S GESTAO EMPRESARIAL LTDA"/>
    <n v="0"/>
    <n v="112.58"/>
    <n v="34033.78"/>
    <s v="CONCRE-S GESTAO EMPRESARIAL LTDA"/>
    <n v="112.58"/>
    <n v="112.58"/>
    <n v="0"/>
    <d v="2022-07-01T00:00:00"/>
    <m/>
    <x v="5"/>
    <s v="Terreno"/>
    <s v="sim"/>
  </r>
  <r>
    <s v="REALITA BELEM"/>
    <d v="2022-07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349"/>
    <d v="1900-12-14T00:00:00"/>
    <d v="2022-07-15T00:00:00"/>
    <s v="CP"/>
    <s v="Retenção impostos CSRF / CONCRE-S GESTAO EMPRESARIAL LTDA"/>
    <s v="Retenção impostos CSRF / CONCRE-S GESTAO EMPRESARIAL LTDA"/>
    <n v="0"/>
    <n v="349"/>
    <n v="34382.78"/>
    <s v="CONCRE-S GESTAO EMPRESARIAL LTDA"/>
    <n v="349"/>
    <n v="349"/>
    <n v="0"/>
    <d v="2022-07-01T00:00:00"/>
    <m/>
    <x v="5"/>
    <s v="Terreno"/>
    <s v="sim"/>
  </r>
  <r>
    <s v="REALITA BELEM"/>
    <d v="2022-07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1 - Aquisição de Terreno 1 6478,33"/>
    <d v="1917-09-25T07:55:12"/>
    <d v="2022-07-15T00:00:00"/>
    <s v="CP"/>
    <s v="Pagamento CONCRE-S GESTAO EMPRESARIAL LTDA"/>
    <s v="Pagamento CONCRE-S GESTAO EMPRESARIAL LTDA"/>
    <n v="-6478.33"/>
    <n v="0"/>
    <n v="27904.45"/>
    <s v="CONCRE-S GESTAO EMPRESARIAL LTDA"/>
    <n v="-6478.33"/>
    <n v="6478.33"/>
    <n v="0"/>
    <d v="2022-07-01T00:00:00"/>
    <m/>
    <x v="5"/>
    <s v="Terreno"/>
    <s v="sim"/>
  </r>
  <r>
    <s v="REALITA BELEM"/>
    <d v="2022-07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97,17"/>
    <d v="1900-04-06T04:04:48"/>
    <d v="2022-07-15T00:00:00"/>
    <s v="CP"/>
    <s v="Retenção impostos IR 1708 / CONCRE-S GESTAO EMPRESARIAL LTDA"/>
    <s v="Retenção impostos IR 1708 / CONCRE-S GESTAO EMPRESARIAL LTDA"/>
    <n v="0"/>
    <n v="97.17"/>
    <n v="28001.62"/>
    <s v="CONCRE-S GESTAO EMPRESARIAL LTDA"/>
    <n v="97.17"/>
    <n v="97.17"/>
    <n v="0"/>
    <d v="2022-07-01T00:00:00"/>
    <m/>
    <x v="5"/>
    <s v="Terreno"/>
    <s v="sim"/>
  </r>
  <r>
    <s v="REALITA BELEM"/>
    <d v="2022-07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301,24"/>
    <d v="1900-10-27T05:45:36"/>
    <d v="2022-07-15T00:00:00"/>
    <s v="CP"/>
    <s v="Retenção impostos CSRF / CONCRE-S GESTAO EMPRESARIAL LTDA"/>
    <s v="Retenção impostos CSRF / CONCRE-S GESTAO EMPRESARIAL LTDA"/>
    <n v="0"/>
    <n v="301.24"/>
    <n v="28302.86"/>
    <s v="CONCRE-S GESTAO EMPRESARIAL LTDA"/>
    <n v="301.24"/>
    <n v="301.24"/>
    <n v="0"/>
    <d v="2022-07-01T00:00:00"/>
    <m/>
    <x v="5"/>
    <s v="Terreno"/>
    <s v="sim"/>
  </r>
  <r>
    <s v="REALITA BELEM"/>
    <d v="2022-07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3562,5"/>
    <d v="1909-10-01T12:00:00"/>
    <d v="2022-07-15T00:00:00"/>
    <s v="CP"/>
    <s v="Pagamento B e P INTERIOR DESIGN LTDA"/>
    <s v="Pagamento B e P INTERIOR DESIGN LTDA"/>
    <n v="-3562.5"/>
    <n v="0"/>
    <n v="24740.36"/>
    <s v="B e P INTERIOR DESIGN LTDA"/>
    <n v="-3562.5"/>
    <n v="3562.5"/>
    <n v="0"/>
    <d v="2022-07-01T00:00:00"/>
    <m/>
    <x v="2"/>
    <s v="Incorporação"/>
    <s v="sim"/>
  </r>
  <r>
    <s v="REALITA BELEM"/>
    <d v="2022-07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65"/>
    <d v="1900-01-10T15:36:00"/>
    <d v="2022-07-15T00:00:00"/>
    <s v="CX"/>
    <s v="Pag. tarifa TED DOC/TED INTERNET TED INTERNET"/>
    <s v="Pag. tarifa TED DOC/TED INTERNET TED INTERNET"/>
    <n v="-11.65"/>
    <n v="0"/>
    <n v="24728.71"/>
    <s v=""/>
    <n v="-11.65"/>
    <n v="11.65"/>
    <n v="0"/>
    <d v="2022-07-01T00:00:00"/>
    <m/>
    <x v="7"/>
    <s v="Despesas Financeiras - Tarifas"/>
    <s v="sim"/>
  </r>
  <r>
    <s v="REALITA BELEM"/>
    <d v="2022-07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65"/>
    <d v="1900-01-10T15:36:00"/>
    <d v="2022-07-15T00:00:00"/>
    <s v="CX"/>
    <s v="Pag. tarifa TED DOC/TED INTERNET TED INTERNET"/>
    <s v="Pag. tarifa TED DOC/TED INTERNET TED INTERNET"/>
    <n v="-11.65"/>
    <n v="0"/>
    <n v="24717.06"/>
    <s v=""/>
    <n v="-11.65"/>
    <n v="11.65"/>
    <n v="0"/>
    <d v="2022-07-01T00:00:00"/>
    <m/>
    <x v="7"/>
    <s v="Despesas Financeiras - Tarifas"/>
    <s v="sim"/>
  </r>
  <r>
    <s v="REALITA BELEM"/>
    <d v="2022-07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65"/>
    <d v="1900-01-10T15:36:00"/>
    <d v="2022-07-15T00:00:00"/>
    <s v="CX"/>
    <s v="Pag. tarifa TED DOC/TED INTERNET TED INTERNET"/>
    <s v="Pag. tarifa TED DOC/TED INTERNET TED INTERNET"/>
    <n v="-11.65"/>
    <n v="0"/>
    <n v="24705.41"/>
    <s v=""/>
    <n v="-11.65"/>
    <n v="11.65"/>
    <n v="0"/>
    <d v="2022-07-01T00:00:00"/>
    <m/>
    <x v="7"/>
    <s v="Despesas Financeiras - Tarifas"/>
    <s v="sim"/>
  </r>
  <r>
    <s v="JARDIM GUEDALA"/>
    <d v="2022-07-18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83,5"/>
    <d v="1900-03-23T12:00:00"/>
    <d v="2022-07-18T00:00:00"/>
    <s v="CX"/>
    <s v="Pag. tarifa conta TARIFA BANCARIA PLANO EMPRES FACIL 2"/>
    <s v="Pag. tarifa conta TARIFA BANCARIA PLANO EMPRES FACIL 2"/>
    <n v="-83.5"/>
    <n v="0"/>
    <n v="78054.98"/>
    <s v=""/>
    <n v="-83.5"/>
    <n v="83.5"/>
    <n v="0"/>
    <d v="2022-07-01T00:00:00"/>
    <m/>
    <x v="7"/>
    <s v="Despesas Financeiras - Tarifas"/>
    <s v="sim"/>
  </r>
  <r>
    <s v="JARDIM GUEDALA"/>
    <d v="2022-07-2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2.01 - Recolhimento de IRRF - Terceiros 1 279"/>
    <d v="1900-10-05T00:00:00"/>
    <d v="2022-07-20T00:00:00"/>
    <s v="CP"/>
    <s v="Pagamento Secretaria de Fazenda Federal"/>
    <s v="Pagamento Secretaria de Fazenda Federal"/>
    <n v="-279"/>
    <n v="0"/>
    <n v="77775.98"/>
    <s v="Secretaria de Fazenda Federal"/>
    <n v="-279"/>
    <n v="279"/>
    <n v="0"/>
    <d v="2022-07-01T00:00:00"/>
    <m/>
    <x v="2"/>
    <s v="Incorporação"/>
    <s v="sim"/>
  </r>
  <r>
    <s v="JARDIM GUEDALA"/>
    <d v="2022-07-2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2.04 - Recolhimento de PIS/Cofins/CSLL - Terceiros 1 864,9"/>
    <d v="1902-05-13T21:36:00"/>
    <d v="2022-07-20T00:00:00"/>
    <s v="CP"/>
    <s v="Pagamento Secretaria de Fazenda Federal"/>
    <s v="Pagamento Secretaria de Fazenda Federal"/>
    <n v="-864.9"/>
    <n v="0"/>
    <n v="76911.08"/>
    <s v="Secretaria de Fazenda Federal"/>
    <n v="-864.9"/>
    <n v="864.9"/>
    <n v="0"/>
    <d v="2022-07-01T00:00:00"/>
    <m/>
    <x v="2"/>
    <s v="Incorporação"/>
    <s v="sim"/>
  </r>
  <r>
    <s v="JARDIM GUEDALA"/>
    <d v="2022-07-2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2.04 - Recolhimento de PIS/Cofins/CSLL - Terceiros 1 209,25"/>
    <d v="1900-07-27T06:00:00"/>
    <d v="2022-07-20T00:00:00"/>
    <s v="CP"/>
    <s v="Pagamento Secretaria de Fazenda Federal"/>
    <s v="Pagamento Secretaria de Fazenda Federal"/>
    <n v="-209.25"/>
    <n v="0"/>
    <n v="76701.83"/>
    <s v="Secretaria de Fazenda Federal"/>
    <n v="-209.25"/>
    <n v="209.25"/>
    <n v="0"/>
    <d v="2022-07-01T00:00:00"/>
    <m/>
    <x v="2"/>
    <s v="Incorporação"/>
    <s v="sim"/>
  </r>
  <r>
    <s v="JARDIM GUEDALA"/>
    <d v="2022-07-2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2.01 - Recolhimento de IRRF - Terceiros 1 67,5"/>
    <d v="1900-03-07T12:00:00"/>
    <d v="2022-07-20T00:00:00"/>
    <s v="CP"/>
    <s v="Pagamento Secretaria de Fazenda Federal"/>
    <s v="Pagamento Secretaria de Fazenda Federal"/>
    <n v="-67.5"/>
    <n v="0"/>
    <n v="76634.33"/>
    <s v="Secretaria de Fazenda Federal"/>
    <n v="-67.5"/>
    <n v="67.5"/>
    <n v="0"/>
    <d v="2022-07-01T00:00:00"/>
    <m/>
    <x v="2"/>
    <s v="Incorporação"/>
    <s v="sim"/>
  </r>
  <r>
    <s v="JARDIM GUEDALA"/>
    <d v="2022-07-2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2.04 - Recolhimento de PIS/Cofins/CSLL - Terceiros 1 113,93"/>
    <d v="1900-04-22T22:19:12"/>
    <d v="2022-07-20T00:00:00"/>
    <s v="CP"/>
    <s v="Pagamento Secretaria de Fazenda Federal"/>
    <s v="Pagamento Secretaria de Fazenda Federal"/>
    <n v="-113.93"/>
    <n v="0"/>
    <n v="76520.399999999994"/>
    <s v="Secretaria de Fazenda Federal"/>
    <n v="-113.93"/>
    <n v="113.93"/>
    <n v="0"/>
    <d v="2022-07-01T00:00:00"/>
    <m/>
    <x v="2"/>
    <s v="Incorporação"/>
    <s v="sim"/>
  </r>
  <r>
    <s v="JARDIM GUEDALA"/>
    <d v="2022-07-2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2.01 - Recolhimento de IRRF - Terceiros 1 36,75"/>
    <d v="1900-02-04T18:00:00"/>
    <d v="2022-07-20T00:00:00"/>
    <s v="CP"/>
    <s v="Pagamento Secretaria de Fazenda Federal"/>
    <s v="Pagamento Secretaria de Fazenda Federal"/>
    <n v="-36.75"/>
    <n v="0"/>
    <n v="76483.649999999994"/>
    <s v="Secretaria de Fazenda Federal"/>
    <n v="-36.75"/>
    <n v="36.75"/>
    <n v="0"/>
    <d v="2022-07-01T00:00:00"/>
    <m/>
    <x v="2"/>
    <s v="Incorporação"/>
    <s v="sim"/>
  </r>
  <r>
    <s v="REALITA BELEM"/>
    <d v="2022-07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209,25"/>
    <d v="1900-07-27T06:00:00"/>
    <d v="2022-07-20T00:00:00"/>
    <s v="CP"/>
    <s v="Pagamento Secretaria de Fazenda Federal"/>
    <s v="Pagamento Secretaria de Fazenda Federal"/>
    <n v="-209.25"/>
    <n v="0"/>
    <n v="24496.16"/>
    <s v="Secretaria de Fazenda Federal"/>
    <n v="-209.25"/>
    <n v="209.25"/>
    <n v="0"/>
    <d v="2022-07-01T00:00:00"/>
    <m/>
    <x v="2"/>
    <s v="Incorporação"/>
    <s v="sim"/>
  </r>
  <r>
    <s v="REALITA BELEM"/>
    <d v="2022-07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349"/>
    <d v="1900-12-14T00:00:00"/>
    <d v="2022-07-20T00:00:00"/>
    <s v="CP"/>
    <s v="Pagamento Secretaria de Fazenda Federal"/>
    <s v="Pagamento Secretaria de Fazenda Federal"/>
    <n v="-349"/>
    <n v="0"/>
    <n v="24147.16"/>
    <s v="Secretaria de Fazenda Federal"/>
    <n v="-349"/>
    <n v="349"/>
    <n v="0"/>
    <d v="2022-07-01T00:00:00"/>
    <m/>
    <x v="5"/>
    <s v="Terreno"/>
    <s v="sim"/>
  </r>
  <r>
    <s v="REALITA BELEM"/>
    <d v="2022-07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301,24"/>
    <d v="1900-10-27T05:45:36"/>
    <d v="2022-07-20T00:00:00"/>
    <s v="CP"/>
    <s v="Pagamento Secretaria de Fazenda Federal"/>
    <s v="Pagamento Secretaria de Fazenda Federal"/>
    <n v="-301.24"/>
    <n v="0"/>
    <n v="23845.919999999998"/>
    <s v="Secretaria de Fazenda Federal"/>
    <n v="-301.24"/>
    <n v="301.24"/>
    <n v="0"/>
    <d v="2022-07-01T00:00:00"/>
    <m/>
    <x v="5"/>
    <s v="Terreno"/>
    <s v="sim"/>
  </r>
  <r>
    <s v="REALITA BELEM"/>
    <d v="2022-07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902,1"/>
    <d v="1902-06-20T02:24:00"/>
    <d v="2022-07-20T00:00:00"/>
    <s v="CP"/>
    <s v="Pagamento Secretaria de Fazenda Federal"/>
    <s v="Pagamento Secretaria de Fazenda Federal"/>
    <n v="-902.1"/>
    <n v="0"/>
    <n v="22943.82"/>
    <s v="Secretaria de Fazenda Federal"/>
    <n v="-902.1"/>
    <n v="902.1"/>
    <n v="0"/>
    <d v="2022-07-01T00:00:00"/>
    <m/>
    <x v="2"/>
    <s v="Incorporação"/>
    <s v="sim"/>
  </r>
  <r>
    <s v="REALITA BELEM"/>
    <d v="2022-07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67,5"/>
    <d v="1900-03-07T12:00:00"/>
    <d v="2022-07-20T00:00:00"/>
    <s v="CP"/>
    <s v="Pagamento Secretaria de Fazenda Federal"/>
    <s v="Pagamento Secretaria de Fazenda Federal"/>
    <n v="-67.5"/>
    <n v="0"/>
    <n v="22876.32"/>
    <s v="Secretaria de Fazenda Federal"/>
    <n v="-67.5"/>
    <n v="67.5"/>
    <n v="0"/>
    <d v="2022-07-01T00:00:00"/>
    <m/>
    <x v="2"/>
    <s v="Incorporação"/>
    <s v="sim"/>
  </r>
  <r>
    <s v="REALITA BELEM"/>
    <d v="2022-07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112,58"/>
    <d v="1900-04-21T13:55:12"/>
    <d v="2022-07-20T00:00:00"/>
    <s v="CP"/>
    <s v="Pagamento Secretaria de Fazenda Federal"/>
    <s v="Pagamento Secretaria de Fazenda Federal"/>
    <n v="-112.58"/>
    <n v="0"/>
    <n v="22763.74"/>
    <s v="Secretaria de Fazenda Federal"/>
    <n v="-112.58"/>
    <n v="112.58"/>
    <n v="0"/>
    <d v="2022-07-01T00:00:00"/>
    <m/>
    <x v="5"/>
    <s v="Terreno"/>
    <s v="sim"/>
  </r>
  <r>
    <s v="REALITA BELEM"/>
    <d v="2022-07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291"/>
    <d v="1900-10-17T00:00:00"/>
    <d v="2022-07-20T00:00:00"/>
    <s v="CP"/>
    <s v="Pagamento Secretaria de Fazenda Federal"/>
    <s v="Pagamento Secretaria de Fazenda Federal"/>
    <n v="-291"/>
    <n v="0"/>
    <n v="22472.74"/>
    <s v="Secretaria de Fazenda Federal"/>
    <n v="-291"/>
    <n v="291"/>
    <n v="0"/>
    <d v="2022-07-01T00:00:00"/>
    <m/>
    <x v="2"/>
    <s v="Incorporação"/>
    <s v="sim"/>
  </r>
  <r>
    <s v="REALITA BELEM"/>
    <d v="2022-07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97,17"/>
    <d v="1900-04-06T04:04:48"/>
    <d v="2022-07-20T00:00:00"/>
    <s v="CP"/>
    <s v="Pagamento Secretaria de Fazenda Federal"/>
    <s v="Pagamento Secretaria de Fazenda Federal"/>
    <n v="-97.17"/>
    <n v="0"/>
    <n v="22375.57"/>
    <s v="Secretaria de Fazenda Federal"/>
    <n v="-97.17"/>
    <n v="97.17"/>
    <n v="0"/>
    <d v="2022-07-01T00:00:00"/>
    <m/>
    <x v="5"/>
    <s v="Terreno"/>
    <s v="sim"/>
  </r>
  <r>
    <s v="JARDIM GUEDALA"/>
    <d v="2022-07-28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1.01.01 - Aquisição de Terreno 1 75000"/>
    <d v="2105-05-04T00:00:00"/>
    <d v="2022-07-28T00:00:00"/>
    <s v="CP"/>
    <s v="Pagamento HELIO TATSUMI"/>
    <s v="Pagamento HELIO TATSUMI"/>
    <n v="-75000"/>
    <n v="0"/>
    <n v="1483.65"/>
    <s v="HELIO TATSUMI"/>
    <n v="-75000"/>
    <n v="75000"/>
    <n v="0"/>
    <d v="2022-07-01T00:00:00"/>
    <m/>
    <x v="5"/>
    <s v="Terreno"/>
    <s v="sim"/>
  </r>
  <r>
    <s v="JARDIM GUEDALA"/>
    <d v="2022-07-28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11,65"/>
    <d v="1900-01-10T15:36:00"/>
    <d v="2022-07-28T00:00:00"/>
    <s v="CX"/>
    <s v="Pag. tarifa TED TARIFA DOC/TED TED INTERNET"/>
    <s v="Pag. tarifa TED TARIFA DOC/TED TED INTERNET"/>
    <n v="-11.65"/>
    <n v="0"/>
    <n v="1472"/>
    <s v=""/>
    <n v="-11.65"/>
    <n v="11.65"/>
    <n v="0"/>
    <d v="2022-07-01T00:00:00"/>
    <m/>
    <x v="7"/>
    <s v="Despesas Financeiras - Tarifas"/>
    <s v="sim"/>
  </r>
  <r>
    <s v="JARDIM GUEDALA"/>
    <d v="2022-07-28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1.05.01.01 - Entradas de Aportes de Sócios / Investidores 1 30000"/>
    <d v="1982-02-18T00:00:00"/>
    <d v="2022-07-28T00:00:00"/>
    <s v="CR"/>
    <s v="Recebimento NC HOLDING EMPREENDIMENTOS E PARTICIPACOES LTDA"/>
    <s v="Recebimento NC HOLDING EMPREENDIMENTOS E PARTICIPACOES LTDA"/>
    <n v="0"/>
    <n v="30000"/>
    <n v="31472"/>
    <s v=""/>
    <n v="30000"/>
    <n v="30000"/>
    <n v="1"/>
    <d v="2022-07-01T00:00:00"/>
    <m/>
    <x v="1"/>
    <s v="Aporte Netcorp"/>
    <s v="sim"/>
  </r>
  <r>
    <s v="REALITA BELEM"/>
    <d v="2022-07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 - NETCORP - TOLEDO BARBOSA"/>
    <s v="2.01.03.04 - Alvarás, Emolumentos, Taxas e Custos Legais 1 757"/>
    <d v="1902-01-26T00:00:00"/>
    <d v="2022-07-28T00:00:00"/>
    <s v="CP"/>
    <s v="Pagamento PREFEITURA DA CIDADE DE SÃO PAULO - DAMSP"/>
    <s v="Pagamento PREFEITURA DA CIDADE DE SÃO PAULO - DAMSP"/>
    <n v="-757"/>
    <n v="0"/>
    <n v="21618.57"/>
    <s v="PREFEITURA DA CIDADE DE SÃO PAULO - DAMSP"/>
    <n v="-757"/>
    <n v="757"/>
    <n v="0"/>
    <d v="2022-07-01T00:00:00"/>
    <m/>
    <x v="4"/>
    <s v="Incorporação"/>
    <s v="sim"/>
  </r>
  <r>
    <s v="REALITA BELEM"/>
    <d v="2022-07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150,01"/>
    <d v="1900-05-29T00:14:24"/>
    <d v="2022-07-28T00:00:00"/>
    <s v="CP"/>
    <s v="Pagamento Secretaria de Fazenda Federal"/>
    <s v="Pagamento Secretaria de Fazenda Federal"/>
    <n v="-150.01"/>
    <n v="0"/>
    <n v="21468.560000000001"/>
    <s v="Secretaria de Fazenda Federal"/>
    <n v="-150.01"/>
    <n v="150.01"/>
    <n v="0"/>
    <d v="2022-07-01T00:00:00"/>
    <m/>
    <x v="2"/>
    <s v="Incorporação"/>
    <s v="sim"/>
  </r>
  <r>
    <s v="REALITA BELEM"/>
    <d v="2022-07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7 - Multas, Juros e Correções por Atraso no Pagamento 1 14,94"/>
    <d v="1900-01-13T22:33:36"/>
    <d v="2022-07-28T00:00:00"/>
    <s v="CP"/>
    <s v="Pagto juros Secretaria de Fazenda Federal"/>
    <s v="Pagto juros Secretaria de Fazenda Federal"/>
    <n v="-14.94"/>
    <n v="0"/>
    <n v="21453.62"/>
    <s v=""/>
    <n v="-14.94"/>
    <n v="14.94"/>
    <n v="0"/>
    <d v="2022-07-01T00:00:00"/>
    <m/>
    <x v="2"/>
    <s v="Incorporação"/>
    <s v="sim"/>
  </r>
  <r>
    <s v="REALITA BELEM"/>
    <d v="2022-07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7 - Multas, Juros e Correções por Atraso no Pagamento 1 30"/>
    <d v="1900-01-29T00:00:00"/>
    <d v="2022-07-28T00:00:00"/>
    <s v="CP"/>
    <s v="Pagto multa Secretaria de Fazenda Federal"/>
    <s v="Pagto multa Secretaria de Fazenda Federal"/>
    <n v="-30"/>
    <n v="0"/>
    <n v="21423.62"/>
    <s v=""/>
    <n v="-30"/>
    <n v="30"/>
    <n v="0"/>
    <d v="2022-07-01T00:00:00"/>
    <m/>
    <x v="0"/>
    <s v="Despesas Administrativas"/>
    <s v="sim"/>
  </r>
  <r>
    <s v="REALITA BELEM"/>
    <d v="2022-07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315"/>
    <d v="1900-11-10T00:00:00"/>
    <d v="2022-07-28T00:00:00"/>
    <s v="CP"/>
    <s v="Pagamento Secretaria de Fazenda Federal"/>
    <s v="Pagamento Secretaria de Fazenda Federal"/>
    <n v="-315"/>
    <n v="0"/>
    <n v="21108.62"/>
    <s v="Secretaria de Fazenda Federal"/>
    <n v="-315"/>
    <n v="315"/>
    <n v="0"/>
    <d v="2022-07-01T00:00:00"/>
    <m/>
    <x v="2"/>
    <s v="Incorporação"/>
    <s v="sim"/>
  </r>
  <r>
    <s v="REALITA BELEM"/>
    <d v="2022-07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7 - Multas, Juros e Correções por Atraso no Pagamento 1 25,43"/>
    <d v="1900-01-24T10:19:12"/>
    <d v="2022-07-28T00:00:00"/>
    <s v="CP"/>
    <s v="Pagto juros Secretaria de Fazenda Federal"/>
    <s v="Pagto juros Secretaria de Fazenda Federal"/>
    <n v="-25.43"/>
    <n v="0"/>
    <n v="21083.19"/>
    <s v=""/>
    <n v="-25.43"/>
    <n v="25.43"/>
    <n v="0"/>
    <d v="2022-07-01T00:00:00"/>
    <m/>
    <x v="2"/>
    <s v="Incorporação"/>
    <s v="sim"/>
  </r>
  <r>
    <s v="REALITA BELEM"/>
    <d v="2022-07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7 - Multas, Juros e Correções por Atraso no Pagamento 1 52,5"/>
    <d v="1900-02-20T12:00:00"/>
    <d v="2022-07-28T00:00:00"/>
    <s v="CP"/>
    <s v="Pagto multa Secretaria de Fazenda Federal"/>
    <s v="Pagto multa Secretaria de Fazenda Federal"/>
    <n v="-52.5"/>
    <n v="0"/>
    <n v="21030.69"/>
    <s v=""/>
    <n v="-52.5"/>
    <n v="52.5"/>
    <n v="0"/>
    <d v="2022-07-01T00:00:00"/>
    <m/>
    <x v="2"/>
    <s v="Incorporação"/>
    <s v="sim"/>
  </r>
  <r>
    <s v="REALITA BELEM"/>
    <d v="2022-07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450"/>
    <d v="1901-03-25T00:00:00"/>
    <d v="2022-07-28T00:00:00"/>
    <s v="CP"/>
    <s v="Pagamento Secretaria de Fazenda Federal"/>
    <s v="Pagamento Secretaria de Fazenda Federal"/>
    <n v="-450"/>
    <n v="0"/>
    <n v="20580.689999999999"/>
    <s v="Secretaria de Fazenda Federal"/>
    <n v="-450"/>
    <n v="450"/>
    <n v="0"/>
    <d v="2022-07-01T00:00:00"/>
    <m/>
    <x v="5"/>
    <s v="Terreno"/>
    <s v="sim"/>
  </r>
  <r>
    <s v="REALITA BELEM"/>
    <d v="2022-07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7 - Multas, Juros e Correções por Atraso no Pagamento 1 25,33"/>
    <d v="1900-01-24T07:55:12"/>
    <d v="2022-07-28T00:00:00"/>
    <s v="CP"/>
    <s v="Pagto juros Secretaria de Fazenda Federal"/>
    <s v="Pagto juros Secretaria de Fazenda Federal"/>
    <n v="-25.33"/>
    <n v="0"/>
    <n v="20555.36"/>
    <s v=""/>
    <n v="-25.33"/>
    <n v="25.33"/>
    <n v="0"/>
    <d v="2022-07-01T00:00:00"/>
    <m/>
    <x v="2"/>
    <s v="Incorporação"/>
    <s v="sim"/>
  </r>
  <r>
    <s v="REALITA BELEM"/>
    <d v="2022-07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7 - Multas, Juros e Correções por Atraso no Pagamento 1 52,5"/>
    <d v="1900-02-20T12:00:00"/>
    <d v="2022-07-28T00:00:00"/>
    <s v="CP"/>
    <s v="Pagto multa Secretaria de Fazenda Federal"/>
    <s v="Pagto multa Secretaria de Fazenda Federal"/>
    <n v="-52.5"/>
    <n v="0"/>
    <n v="20502.86"/>
    <s v=""/>
    <n v="-52.5"/>
    <n v="52.5"/>
    <n v="0"/>
    <d v="2022-07-01T00:00:00"/>
    <m/>
    <x v="2"/>
    <s v="Incorporação"/>
    <s v="sim"/>
  </r>
  <r>
    <s v="REALITA BELEM"/>
    <d v="2022-07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22,5"/>
    <d v="1900-01-21T12:00:00"/>
    <d v="2022-07-28T00:00:00"/>
    <s v="CP"/>
    <s v="Pagamento Secretaria de Fazenda Federal"/>
    <s v="Pagamento Secretaria de Fazenda Federal"/>
    <n v="-22.5"/>
    <n v="0"/>
    <n v="20480.36"/>
    <s v="Secretaria de Fazenda Federal"/>
    <n v="-22.5"/>
    <n v="22.5"/>
    <n v="0"/>
    <d v="2022-07-01T00:00:00"/>
    <m/>
    <x v="2"/>
    <s v="Incorporação"/>
    <s v="sim"/>
  </r>
  <r>
    <s v="REALITA BELEM"/>
    <d v="2022-07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7 - Multas, Juros e Correções por Atraso no Pagamento 1 25,43"/>
    <d v="1900-01-24T10:19:12"/>
    <d v="2022-07-28T00:00:00"/>
    <s v="CP"/>
    <s v="Pagto juros Secretaria de Fazenda Federal"/>
    <s v="Pagto juros Secretaria de Fazenda Federal"/>
    <n v="-25.43"/>
    <n v="0"/>
    <n v="20454.93"/>
    <s v=""/>
    <n v="-25.43"/>
    <n v="25.43"/>
    <n v="0"/>
    <d v="2022-07-01T00:00:00"/>
    <m/>
    <x v="2"/>
    <s v="Incorporação"/>
    <s v="sim"/>
  </r>
  <r>
    <s v="REALITA BELEM"/>
    <d v="2022-07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7 - Multas, Juros e Correções por Atraso no Pagamento 1 52,5"/>
    <d v="1900-02-20T12:00:00"/>
    <d v="2022-07-28T00:00:00"/>
    <s v="CP"/>
    <s v="Pagto multa Secretaria de Fazenda Federal"/>
    <s v="Pagto multa Secretaria de Fazenda Federal"/>
    <n v="-52.5"/>
    <n v="0"/>
    <n v="20402.43"/>
    <s v=""/>
    <n v="-52.5"/>
    <n v="52.5"/>
    <n v="0"/>
    <d v="2022-07-01T00:00:00"/>
    <m/>
    <x v="2"/>
    <s v="Incorporação"/>
    <s v="sim"/>
  </r>
  <r>
    <s v="REALITA BELEM"/>
    <d v="2022-07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534,75"/>
    <d v="1901-06-17T18:00:00"/>
    <d v="2022-07-28T00:00:00"/>
    <s v="CP"/>
    <s v="Pagamento Secretaria de Fazenda Federal"/>
    <s v="Pagamento Secretaria de Fazenda Federal"/>
    <n v="-534.75"/>
    <n v="0"/>
    <n v="19867.68"/>
    <s v="Secretaria de Fazenda Federal"/>
    <n v="-534.75"/>
    <n v="534.75"/>
    <n v="0"/>
    <d v="2022-07-01T00:00:00"/>
    <m/>
    <x v="5"/>
    <s v="Terreno"/>
    <s v="sim"/>
  </r>
  <r>
    <s v="REALITA BELEM"/>
    <d v="2022-07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7 - Multas, Juros e Correções por Atraso no Pagamento 1 72,09"/>
    <d v="1900-03-12T02:09:36"/>
    <d v="2022-07-28T00:00:00"/>
    <s v="CP"/>
    <s v="Pagto juros Secretaria de Fazenda Federal"/>
    <s v="Pagto juros Secretaria de Fazenda Federal"/>
    <n v="-72.09"/>
    <n v="0"/>
    <n v="19795.59"/>
    <s v=""/>
    <n v="-72.09"/>
    <n v="72.09"/>
    <n v="0"/>
    <d v="2022-07-01T00:00:00"/>
    <m/>
    <x v="5"/>
    <s v="Terreno"/>
    <s v="sim"/>
  </r>
  <r>
    <s v="REALITA BELEM"/>
    <d v="2022-07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7 - Multas, Juros e Correções por Atraso no Pagamento 1 148,8"/>
    <d v="1900-05-27T19:12:00"/>
    <d v="2022-07-28T00:00:00"/>
    <s v="CP"/>
    <s v="Pagto multa Secretaria de Fazenda Federal"/>
    <s v="Pagto multa Secretaria de Fazenda Federal"/>
    <n v="-148.80000000000001"/>
    <n v="0"/>
    <n v="19646.79"/>
    <s v=""/>
    <n v="-148.80000000000001"/>
    <n v="148.80000000000001"/>
    <n v="0"/>
    <d v="2022-07-01T00:00:00"/>
    <m/>
    <x v="5"/>
    <s v="Terreno"/>
    <s v="sim"/>
  </r>
  <r>
    <s v="REALITA BELEM"/>
    <d v="2022-07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976,5"/>
    <d v="1902-09-02T12:00:00"/>
    <d v="2022-07-28T00:00:00"/>
    <s v="CP"/>
    <s v="Pagamento Secretaria de Fazenda Federal"/>
    <s v="Pagamento Secretaria de Fazenda Federal"/>
    <n v="-976.5"/>
    <n v="0"/>
    <n v="18670.29"/>
    <s v="Secretaria de Fazenda Federal"/>
    <n v="-976.5"/>
    <n v="976.5"/>
    <n v="0"/>
    <d v="2022-07-01T00:00:00"/>
    <m/>
    <x v="2"/>
    <s v="Incorporação"/>
    <s v="sim"/>
  </r>
  <r>
    <s v="REALITA BELEM"/>
    <d v="2022-07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7 - Multas, Juros e Correções por Atraso no Pagamento 1 72,09"/>
    <d v="1900-03-12T02:09:36"/>
    <d v="2022-07-28T00:00:00"/>
    <s v="CP"/>
    <s v="Pagto juros Secretaria de Fazenda Federal"/>
    <s v="Pagto juros Secretaria de Fazenda Federal"/>
    <n v="-72.09"/>
    <n v="0"/>
    <n v="18598.2"/>
    <s v=""/>
    <n v="-72.09"/>
    <n v="72.09"/>
    <n v="0"/>
    <d v="2022-07-01T00:00:00"/>
    <m/>
    <x v="2"/>
    <s v="Incorporação"/>
    <s v="sim"/>
  </r>
  <r>
    <s v="REALITA BELEM"/>
    <d v="2022-07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7 - Multas, Juros e Correções por Atraso no Pagamento 1 148,8"/>
    <d v="1900-05-27T19:12:00"/>
    <d v="2022-07-28T00:00:00"/>
    <s v="CP"/>
    <s v="Pagto multa Secretaria de Fazenda Federal"/>
    <s v="Pagto multa Secretaria de Fazenda Federal"/>
    <n v="-148.80000000000001"/>
    <n v="0"/>
    <n v="18449.400000000001"/>
    <s v=""/>
    <n v="-148.80000000000001"/>
    <n v="148.80000000000001"/>
    <n v="0"/>
    <d v="2022-07-01T00:00:00"/>
    <m/>
    <x v="2"/>
    <s v="Incorporação"/>
    <s v="sim"/>
  </r>
  <r>
    <s v="REALITA BELEM"/>
    <d v="2022-07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69,75"/>
    <d v="1900-03-09T18:00:00"/>
    <d v="2022-07-28T00:00:00"/>
    <s v="CP"/>
    <s v="Pagamento Secretaria de Fazenda Federal"/>
    <s v="Pagamento Secretaria de Fazenda Federal"/>
    <n v="-69.75"/>
    <n v="0"/>
    <n v="18379.650000000001"/>
    <s v="Secretaria de Fazenda Federal"/>
    <n v="-69.75"/>
    <n v="69.75"/>
    <n v="0"/>
    <d v="2022-07-01T00:00:00"/>
    <m/>
    <x v="2"/>
    <s v="Incorporação"/>
    <s v="sim"/>
  </r>
  <r>
    <s v="REALITA BELEM"/>
    <d v="2022-07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7 - Multas, Juros e Correções por Atraso no Pagamento 1 72,1"/>
    <d v="1900-03-12T02:24:00"/>
    <d v="2022-07-28T00:00:00"/>
    <s v="CP"/>
    <s v="Pagto juros Secretaria de Fazenda Federal"/>
    <s v="Pagto juros Secretaria de Fazenda Federal"/>
    <n v="-72.099999999999994"/>
    <n v="0"/>
    <n v="18307.55"/>
    <s v=""/>
    <n v="-72.099999999999994"/>
    <n v="72.099999999999994"/>
    <n v="0"/>
    <d v="2022-07-01T00:00:00"/>
    <m/>
    <x v="2"/>
    <s v="Incorporação"/>
    <s v="sim"/>
  </r>
  <r>
    <s v="REALITA BELEM"/>
    <d v="2022-07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7 - Multas, Juros e Correções por Atraso no Pagamento 1 148,8"/>
    <d v="1900-05-27T19:12:00"/>
    <d v="2022-07-28T00:00:00"/>
    <s v="CP"/>
    <s v="Pagto multa Secretaria de Fazenda Federal"/>
    <s v="Pagto multa Secretaria de Fazenda Federal"/>
    <n v="-148.80000000000001"/>
    <n v="0"/>
    <n v="18158.75"/>
    <s v=""/>
    <n v="-148.80000000000001"/>
    <n v="148.80000000000001"/>
    <n v="0"/>
    <d v="2022-07-01T00:00:00"/>
    <m/>
    <x v="2"/>
    <s v="Incorporação"/>
    <s v="sim"/>
  </r>
  <r>
    <s v="REALITA BELEM"/>
    <d v="2022-07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1395"/>
    <d v="1903-10-26T00:00:00"/>
    <d v="2022-07-28T00:00:00"/>
    <s v="CP"/>
    <s v="Pagamento Secretaria de Fazenda Federal"/>
    <s v="Pagamento Secretaria de Fazenda Federal"/>
    <n v="-1395"/>
    <n v="0"/>
    <n v="16763.75"/>
    <s v="Secretaria de Fazenda Federal"/>
    <n v="-1395"/>
    <n v="1395"/>
    <n v="0"/>
    <d v="2022-07-01T00:00:00"/>
    <m/>
    <x v="5"/>
    <s v="Terreno"/>
    <s v="sim"/>
  </r>
  <r>
    <s v="REALITA BELEM"/>
    <d v="2022-07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7 - Multas, Juros e Correções por Atraso no Pagamento 1 72,09"/>
    <d v="1900-03-12T02:09:36"/>
    <d v="2022-07-28T00:00:00"/>
    <s v="CP"/>
    <s v="Pagto juros Secretaria de Fazenda Federal"/>
    <s v="Pagto juros Secretaria de Fazenda Federal"/>
    <n v="-72.09"/>
    <n v="0"/>
    <n v="16691.66"/>
    <s v=""/>
    <n v="-72.09"/>
    <n v="72.09"/>
    <n v="0"/>
    <d v="2022-07-01T00:00:00"/>
    <m/>
    <x v="5"/>
    <s v="Terreno"/>
    <s v="sim"/>
  </r>
  <r>
    <s v="REALITA BELEM"/>
    <d v="2022-07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7 - Multas, Juros e Correções por Atraso no Pagamento 1 148,8"/>
    <d v="1900-05-27T19:12:00"/>
    <d v="2022-07-28T00:00:00"/>
    <s v="CP"/>
    <s v="Pagto multa Secretaria de Fazenda Federal"/>
    <s v="Pagto multa Secretaria de Fazenda Federal"/>
    <n v="-148.80000000000001"/>
    <n v="0"/>
    <n v="16542.86"/>
    <s v=""/>
    <n v="-148.80000000000001"/>
    <n v="148.80000000000001"/>
    <n v="0"/>
    <d v="2022-07-01T00:00:00"/>
    <m/>
    <x v="5"/>
    <s v="Terreno"/>
    <s v="sim"/>
  </r>
  <r>
    <s v="REALITA BELEM"/>
    <d v="2022-07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1.05.01.01 - Entradas de Aportes de Sócios / Investidores 1 20000"/>
    <d v="1954-10-03T00:00:00"/>
    <d v="2022-07-28T00:00:00"/>
    <s v="CR"/>
    <s v="Recebimento NC HOLDING EMPREENDIMENTOS E PARTICIPACOES LTDA"/>
    <s v="Recebimento NC HOLDING EMPREENDIMENTOS E PARTICIPACOES LTDA"/>
    <n v="0"/>
    <n v="20000"/>
    <n v="36542.86"/>
    <s v=""/>
    <n v="20000"/>
    <n v="20000"/>
    <n v="0"/>
    <d v="2022-07-01T00:00:00"/>
    <m/>
    <x v="1"/>
    <s v="Aporte Netcorp"/>
    <s v="sim"/>
  </r>
  <r>
    <s v="JARDIM GUEDALA"/>
    <d v="2022-07-29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1 - Assessoria e Consultoria em Projetos Técnicos (Eng 1 12800"/>
    <d v="1935-01-16T00:00:00"/>
    <d v="2022-07-29T00:00:00"/>
    <s v="CP"/>
    <s v="Pagamento MZSG SERVICOS ADMINISTRATIVOS EIRELI"/>
    <s v="Pagamento MZSG SERVICOS ADMINISTRATIVOS EIRELI"/>
    <n v="-12800"/>
    <n v="0"/>
    <n v="18672"/>
    <s v="MZSG SERVICOS ADMINISTRATIVOS EIRELI"/>
    <n v="-12800"/>
    <n v="12800"/>
    <n v="0"/>
    <d v="2022-07-01T00:00:00"/>
    <m/>
    <x v="2"/>
    <s v="Incorporação"/>
    <s v="sim"/>
  </r>
  <r>
    <s v="JARDIM GUEDALA"/>
    <d v="2022-07-29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1 - Assessoria e Consultoria em Projetos Técnicos (Eng 1 170"/>
    <d v="1900-06-18T00:00:00"/>
    <d v="2022-07-29T00:00:00"/>
    <s v="CP"/>
    <s v="Pagamento MZSG SERVICOS ADMINISTRATIVOS EIRELI"/>
    <s v="Pagamento MZSG SERVICOS ADMINISTRATIVOS EIRELI"/>
    <n v="-170"/>
    <n v="0"/>
    <n v="18502"/>
    <s v="MZSG SERVICOS ADMINISTRATIVOS EIRELI"/>
    <n v="-170"/>
    <n v="170"/>
    <n v="0"/>
    <d v="2022-07-01T00:00:00"/>
    <m/>
    <x v="2"/>
    <s v="Incorporação"/>
    <s v="sim"/>
  </r>
  <r>
    <s v="REALITA BELEM"/>
    <d v="2022-07-29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5500"/>
    <d v="1915-01-21T00:00:00"/>
    <d v="2022-07-29T00:00:00"/>
    <s v="CP"/>
    <s v="Pagamento SERGIO LUIZ FERNANDES FILHO"/>
    <s v="Pagamento SERGIO LUIZ FERNANDES FILHO"/>
    <n v="-5500"/>
    <n v="0"/>
    <n v="31042.86"/>
    <s v="SERGIO LUIZ FERNANDES FILHO"/>
    <n v="-5500"/>
    <n v="5500"/>
    <n v="0"/>
    <d v="2022-07-01T00:00:00"/>
    <m/>
    <x v="2"/>
    <s v="Incorporação"/>
    <s v="sim"/>
  </r>
  <r>
    <s v="REALITA BELEM"/>
    <d v="2022-07-29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82,5"/>
    <d v="1900-03-22T12:00:00"/>
    <d v="2022-07-29T00:00:00"/>
    <s v="CP"/>
    <s v="Retenção impostos IR 1708 / SERGIO LUIZ FERNANDES FILHO"/>
    <s v="Retenção impostos IR 1708 / SERGIO LUIZ FERNANDES FILHO"/>
    <n v="0"/>
    <n v="82.5"/>
    <n v="31125.360000000001"/>
    <s v="SERGIO LUIZ FERNANDES FILHO"/>
    <n v="82.5"/>
    <n v="82.5"/>
    <n v="0"/>
    <d v="2022-07-01T00:00:00"/>
    <m/>
    <x v="2"/>
    <s v="Incorporação"/>
    <s v="sim"/>
  </r>
  <r>
    <s v="REALITA BELEM"/>
    <d v="2022-07-29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255,75"/>
    <d v="1900-09-11T18:00:00"/>
    <d v="2022-07-29T00:00:00"/>
    <s v="CP"/>
    <s v="Retenção impostos CSRF / SERGIO LUIZ FERNANDES FILHO"/>
    <s v="Retenção impostos CSRF / SERGIO LUIZ FERNANDES FILHO"/>
    <n v="0"/>
    <n v="255.75"/>
    <n v="31381.11"/>
    <s v="SERGIO LUIZ FERNANDES FILHO"/>
    <n v="255.75"/>
    <n v="255.75"/>
    <n v="0"/>
    <d v="2022-07-01T00:00:00"/>
    <m/>
    <x v="2"/>
    <s v="Incorporação"/>
    <s v="sim"/>
  </r>
  <r>
    <s v="REALITA BELEM"/>
    <d v="2022-07-29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65"/>
    <d v="1900-01-10T15:36:00"/>
    <d v="2022-07-29T00:00:00"/>
    <s v="CX"/>
    <s v="Pag. tarifa TED TARIFA DOC/TED TED INTERNET"/>
    <s v="Pag. tarifa TED TARIFA DOC/TED TED INTERNET"/>
    <n v="-11.65"/>
    <n v="0"/>
    <n v="31369.46"/>
    <s v=""/>
    <n v="-11.65"/>
    <n v="11.65"/>
    <n v="0"/>
    <d v="2022-07-01T00:00:00"/>
    <m/>
    <x v="7"/>
    <s v="Despesas Financeiras - Tarifas"/>
    <s v="sim"/>
  </r>
  <r>
    <s v="REALITA BELEM"/>
    <d v="2022-07-29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4.03.11 - Despesas Administrativas 1 450"/>
    <d v="1901-03-25T00:00:00"/>
    <d v="2022-07-29T00:00:00"/>
    <s v="CP"/>
    <s v="Pagamento JULIANO LIMA DOS SANTOS 97603732034"/>
    <s v="Pagamento JULIANO LIMA DOS SANTOS 97603732034"/>
    <n v="-450"/>
    <n v="0"/>
    <n v="30919.46"/>
    <s v="JULIANO LIMA DOS SANTOS 97603732034"/>
    <n v="-450"/>
    <n v="450"/>
    <n v="0"/>
    <d v="2022-07-01T00:00:00"/>
    <m/>
    <x v="0"/>
    <s v="Despesas Administrativas"/>
    <s v="sim"/>
  </r>
  <r>
    <s v="REALITA BELEM"/>
    <d v="2022-07-29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65"/>
    <d v="1900-01-10T15:36:00"/>
    <d v="2022-07-29T00:00:00"/>
    <s v="BC"/>
    <s v="Pag. tarifa TED"/>
    <s v="Pag. tarifa TED"/>
    <n v="-11.65"/>
    <n v="0"/>
    <n v="30907.81"/>
    <s v=""/>
    <n v="-11.65"/>
    <n v="11.65"/>
    <n v="0"/>
    <d v="2022-07-01T00:00:00"/>
    <m/>
    <x v="7"/>
    <s v="Despesas Financeiras - Tarifas"/>
    <s v="sim"/>
  </r>
  <r>
    <s v="REALITA BELEM"/>
    <d v="2022-08-0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2 - Aluguel Virtual 1 7000"/>
    <d v="1919-03-01T00:00:00"/>
    <d v="2022-08-01T00:00:00"/>
    <s v="CP"/>
    <s v="Pagamento SANDRA CRISTIANA HUGENNEYER"/>
    <s v="Pagamento SANDRA CRISTIANA HUGENNEYER"/>
    <n v="-7000"/>
    <n v="0"/>
    <n v="23907.81"/>
    <s v="SANDRA CRISTIANA HUGENNEYER"/>
    <n v="-7000"/>
    <n v="7000"/>
    <n v="0"/>
    <d v="2022-08-01T00:00:00"/>
    <m/>
    <x v="5"/>
    <s v="Terreno"/>
    <s v="sim"/>
  </r>
  <r>
    <s v="JARDIM GUEDALA"/>
    <d v="2022-08-0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4 - Assessoria e Consultoria Contábil 1 350"/>
    <d v="1900-12-15T00:00:00"/>
    <d v="2022-08-02T00:00:00"/>
    <s v="CP"/>
    <s v="Pagamento NOVA PLANO - SUPORTE ADMINISTRATIVO LTDA"/>
    <s v="Pagamento NOVA PLANO - SUPORTE ADMINISTRATIVO LTDA"/>
    <n v="-350"/>
    <n v="0"/>
    <n v="18152"/>
    <s v="NOVA PLANO - SUPORTE ADMINISTRATIVO LTDA"/>
    <n v="-350"/>
    <n v="350"/>
    <n v="0"/>
    <d v="2022-08-01T00:00:00"/>
    <m/>
    <x v="6"/>
    <s v="Despesas Administrativas"/>
    <s v="sim"/>
  </r>
  <r>
    <s v="JARDIM GUEDALA"/>
    <d v="2022-08-0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9"/>
    <d v="1900-01-08T00:00:00"/>
    <d v="2022-08-02T00:00:00"/>
    <s v="CX"/>
    <s v="Pag. tarifa TED TARIFA BANCARIA TRANSF PGTO PIX"/>
    <s v="Pag. tarifa TED TARIFA BANCARIA TRANSF PGTO PIX"/>
    <n v="-9"/>
    <n v="0"/>
    <n v="18143"/>
    <s v=""/>
    <n v="-9"/>
    <n v="9"/>
    <n v="0"/>
    <d v="2022-08-01T00:00:00"/>
    <m/>
    <x v="7"/>
    <s v="Despesas Financeiras - Tarifas"/>
    <s v="sim"/>
  </r>
  <r>
    <s v="REALITA BELEM"/>
    <d v="2022-08-02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4 - Assessoria e Consultoria Contábil 1 381,47"/>
    <d v="1901-01-15T11:16:48"/>
    <d v="2022-08-02T00:00:00"/>
    <s v="CP"/>
    <s v="Pagamento NOVA PLANO - SUPORTE ADMINISTRATIVO LTDA"/>
    <s v="Pagamento NOVA PLANO - SUPORTE ADMINISTRATIVO LTDA"/>
    <n v="-381.47"/>
    <n v="0"/>
    <n v="23526.34"/>
    <s v="NOVA PLANO - SUPORTE ADMINISTRATIVO LTDA"/>
    <n v="-381.47"/>
    <n v="381.47"/>
    <n v="0"/>
    <d v="2022-08-01T00:00:00"/>
    <m/>
    <x v="6"/>
    <s v="Despesas Administrativas"/>
    <s v="sim"/>
  </r>
  <r>
    <s v="REALITA BELEM"/>
    <d v="2022-08-03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7300"/>
    <d v="1919-12-26T00:00:00"/>
    <d v="2022-08-03T00:00:00"/>
    <s v="CP"/>
    <s v="Pagamento FELIPE CASTILHO ARQUITETURA LTDA"/>
    <s v="Pagamento FELIPE CASTILHO ARQUITETURA LTDA"/>
    <n v="-7300"/>
    <n v="0"/>
    <n v="16226.34"/>
    <s v="FELIPE CASTILHO ARQUITETURA LTDA"/>
    <n v="-7300"/>
    <n v="7300"/>
    <n v="0"/>
    <d v="2022-08-01T00:00:00"/>
    <m/>
    <x v="2"/>
    <s v="Incorporação"/>
    <s v="sim"/>
  </r>
  <r>
    <s v="REALITA BELEM"/>
    <d v="2022-08-0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60,95"/>
    <d v="1900-02-28T22:48:00"/>
    <d v="2022-08-08T00:00:00"/>
    <s v="CX"/>
    <s v="Pag. tarifa conta TARIFA MANUTENCAO C/C TAR.MANUT.C/C"/>
    <s v="Pag. tarifa conta TARIFA MANUTENCAO C/C TAR.MANUT.C/C"/>
    <n v="-60.95"/>
    <n v="0"/>
    <n v="16165.39"/>
    <s v=""/>
    <n v="-60.95"/>
    <n v="60.95"/>
    <n v="0"/>
    <d v="2022-08-01T00:00:00"/>
    <m/>
    <x v="7"/>
    <s v="Despesas Financeiras - Tarifas"/>
    <s v="sim"/>
  </r>
  <r>
    <s v="REALITA BELEM"/>
    <d v="2022-08-1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1 - Aquisição de Terreno 1 10000"/>
    <d v="1927-05-18T00:00:00"/>
    <d v="2022-08-10T00:00:00"/>
    <s v="CP"/>
    <s v="Pagamento FRANCISCO FERNANDES NETO"/>
    <s v="Pagamento FRANCISCO FERNANDES NETO"/>
    <n v="-10000"/>
    <n v="0"/>
    <n v="6165.39"/>
    <s v="FRANCISCO FERNANDES NETO"/>
    <n v="-10000"/>
    <n v="10000"/>
    <n v="4"/>
    <d v="2022-08-01T00:00:00"/>
    <m/>
    <x v="5"/>
    <s v="Terreno"/>
    <s v="sim"/>
  </r>
  <r>
    <s v="REALITA BELEM"/>
    <d v="2022-08-1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65"/>
    <d v="1900-01-10T15:36:00"/>
    <d v="2022-08-10T00:00:00"/>
    <s v="CX"/>
    <s v="Pag. tarifa TED DOC/TED INTERNET TED INTERNET"/>
    <s v="Pag. tarifa TED DOC/TED INTERNET TED INTERNET"/>
    <n v="-11.65"/>
    <n v="0"/>
    <n v="6153.74"/>
    <s v=""/>
    <n v="-11.65"/>
    <n v="11.65"/>
    <n v="0"/>
    <d v="2022-08-01T00:00:00"/>
    <m/>
    <x v="7"/>
    <s v="Despesas Financeiras - Tarifas"/>
    <s v="sim"/>
  </r>
  <r>
    <s v="JARDIM GUEDALA"/>
    <d v="2022-08-1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1.05.01.01 - Entradas de Aportes de Sócios / Investidores 1 12500"/>
    <d v="1934-03-22T00:00:00"/>
    <d v="2022-08-12T00:00:00"/>
    <s v="CR"/>
    <s v="Recebimento NC HOLDING EMPREENDIMENTOS E PARTICIPACOES LTDA"/>
    <s v="Recebimento NC HOLDING EMPREENDIMENTOS E PARTICIPACOES LTDA"/>
    <n v="0"/>
    <n v="12500"/>
    <n v="30643"/>
    <s v=""/>
    <n v="12500"/>
    <n v="12500"/>
    <n v="0"/>
    <d v="2022-08-01T00:00:00"/>
    <m/>
    <x v="1"/>
    <s v="Aporte Netcorp"/>
    <s v="sim"/>
  </r>
  <r>
    <s v="REALITA BELEM"/>
    <d v="2022-08-12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1.05.01.01 - Entradas de Aportes de Sócios / Investidores 1 8500"/>
    <d v="1923-04-09T00:00:00"/>
    <d v="2022-08-12T00:00:00"/>
    <s v="CR"/>
    <s v="Recebimento NC HOLDING EMPREENDIMENTOS E PARTICIPACOES LTDA"/>
    <s v="Recebimento NC HOLDING EMPREENDIMENTOS E PARTICIPACOES LTDA"/>
    <n v="0"/>
    <n v="8500"/>
    <n v="14653.74"/>
    <s v=""/>
    <n v="8500"/>
    <n v="8500"/>
    <n v="2"/>
    <d v="2022-08-01T00:00:00"/>
    <m/>
    <x v="1"/>
    <s v="Aporte Netcorp"/>
    <s v="sim"/>
  </r>
  <r>
    <s v="JARDIM GUEDALA"/>
    <d v="2022-08-1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1 - Assessoria e Consultoria em Projetos Técnicos (Eng 1 12400"/>
    <d v="1933-12-12T00:00:00"/>
    <d v="2022-08-15T00:00:00"/>
    <s v="CP"/>
    <s v="Pagamento SOILTEC SOLUCOES AMBIENTAIS LTDA"/>
    <s v="Pagamento SOILTEC SOLUCOES AMBIENTAIS LTDA"/>
    <n v="-12400"/>
    <n v="0"/>
    <n v="18243"/>
    <s v="SOILTEC SOLUCOES AMBIENTAIS LTDA"/>
    <n v="-12400"/>
    <n v="12400"/>
    <n v="0"/>
    <d v="2022-08-01T00:00:00"/>
    <m/>
    <x v="8"/>
    <s v="Terreno"/>
    <s v="sim"/>
  </r>
  <r>
    <s v="JARDIM GUEDALA"/>
    <d v="2022-08-1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1.01 - (-) Retenção de IR - Terceiros 1 186"/>
    <d v="1900-07-04T00:00:00"/>
    <d v="2022-08-15T00:00:00"/>
    <s v="CP"/>
    <s v="Retenção impostos IR 1708 / SOILTEC SOLUCOES AMBIENTAIS LTDA"/>
    <s v="Retenção impostos IR 1708 / SOILTEC SOLUCOES AMBIENTAIS LTDA"/>
    <n v="0"/>
    <n v="186"/>
    <n v="18429"/>
    <s v="SOILTEC SOLUCOES AMBIENTAIS LTDA"/>
    <n v="186"/>
    <n v="186"/>
    <n v="0"/>
    <d v="2022-08-01T00:00:00"/>
    <m/>
    <x v="8"/>
    <s v="Terreno"/>
    <s v="sim"/>
  </r>
  <r>
    <s v="JARDIM GUEDALA"/>
    <d v="2022-08-1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1.04 - (-) Retenção de PIS/Cofins/CSLL - Terceiros 1 576,6"/>
    <d v="1901-07-29T14:24:00"/>
    <d v="2022-08-15T00:00:00"/>
    <s v="CP"/>
    <s v="Retenção impostos CSRF / SOILTEC SOLUCOES AMBIENTAIS LTDA"/>
    <s v="Retenção impostos CSRF / SOILTEC SOLUCOES AMBIENTAIS LTDA"/>
    <n v="0"/>
    <n v="576.6"/>
    <n v="19005.599999999999"/>
    <s v="SOILTEC SOLUCOES AMBIENTAIS LTDA"/>
    <n v="576.6"/>
    <n v="576.6"/>
    <n v="0"/>
    <d v="2022-08-01T00:00:00"/>
    <m/>
    <x v="8"/>
    <s v="Terreno"/>
    <s v="sim"/>
  </r>
  <r>
    <s v="JARDIM GUEDALA"/>
    <d v="2022-08-1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1.01.11 - IPTU Novos Terrenos 1 16923,79"/>
    <d v="1946-05-01T18:57:36"/>
    <d v="2022-08-15T00:00:00"/>
    <s v="CP"/>
    <s v="Pagamento PREFEITURA MUNICIPAL DE SAO PAULO - IPTU"/>
    <s v="Pagamento PREFEITURA MUNICIPAL DE SAO PAULO - IPTU"/>
    <n v="-16923.79"/>
    <n v="0"/>
    <n v="2081.81"/>
    <s v="PREFEITURA MUNICIPAL DE SAO PAULO - IPTU"/>
    <n v="-16923.79"/>
    <n v="16923.79"/>
    <n v="0"/>
    <d v="2022-08-01T00:00:00"/>
    <m/>
    <x v="13"/>
    <s v="Terreno"/>
    <s v="sim"/>
  </r>
  <r>
    <s v="JARDIM GUEDALA"/>
    <d v="2022-08-1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1,95"/>
    <d v="1899-12-31T22:48:00"/>
    <d v="2022-08-15T00:00:00"/>
    <s v="BC"/>
    <s v="Pag. tarifa conta TARIFA PAGFOR C/C"/>
    <s v="Pag. tarifa conta TARIFA PAGFOR C/C"/>
    <n v="-1.95"/>
    <n v="0"/>
    <n v="2079.86"/>
    <s v=""/>
    <n v="-1.95"/>
    <n v="1.95"/>
    <n v="0"/>
    <d v="2022-08-01T00:00:00"/>
    <m/>
    <x v="7"/>
    <s v="Despesas Financeiras - Tarifas"/>
    <s v="sim"/>
  </r>
  <r>
    <s v="REALITA BELEM"/>
    <d v="2022-08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1 - Aquisição de Terreno 1 6478,33"/>
    <d v="1917-09-25T07:55:12"/>
    <d v="2022-08-15T00:00:00"/>
    <s v="CP"/>
    <s v="Pagamento CONCRE-S GESTAO EMPRESARIAL LTDA"/>
    <s v="Pagamento CONCRE-S GESTAO EMPRESARIAL LTDA"/>
    <n v="-6478.33"/>
    <n v="0"/>
    <n v="8175.41"/>
    <s v="CONCRE-S GESTAO EMPRESARIAL LTDA"/>
    <n v="-6478.33"/>
    <n v="6478.33"/>
    <n v="0"/>
    <d v="2022-08-01T00:00:00"/>
    <m/>
    <x v="5"/>
    <s v="Terreno"/>
    <s v="sim"/>
  </r>
  <r>
    <s v="REALITA BELEM"/>
    <d v="2022-08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97,17"/>
    <d v="1900-04-06T04:04:48"/>
    <d v="2022-08-15T00:00:00"/>
    <s v="CP"/>
    <s v="Retenção impostos IR 1708 / CONCRE-S GESTAO EMPRESARIAL LTDA"/>
    <s v="Retenção impostos IR 1708 / CONCRE-S GESTAO EMPRESARIAL LTDA"/>
    <n v="0"/>
    <n v="97.17"/>
    <n v="8272.58"/>
    <s v="CONCRE-S GESTAO EMPRESARIAL LTDA"/>
    <n v="97.17"/>
    <n v="97.17"/>
    <n v="0"/>
    <d v="2022-08-01T00:00:00"/>
    <m/>
    <x v="5"/>
    <s v="Terreno"/>
    <s v="sim"/>
  </r>
  <r>
    <s v="REALITA BELEM"/>
    <d v="2022-08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301,24"/>
    <d v="1900-10-27T05:45:36"/>
    <d v="2022-08-15T00:00:00"/>
    <s v="CP"/>
    <s v="Retenção impostos CSRF / CONCRE-S GESTAO EMPRESARIAL LTDA"/>
    <s v="Retenção impostos CSRF / CONCRE-S GESTAO EMPRESARIAL LTDA"/>
    <n v="0"/>
    <n v="301.24"/>
    <n v="8573.82"/>
    <s v="CONCRE-S GESTAO EMPRESARIAL LTDA"/>
    <n v="301.24"/>
    <n v="301.24"/>
    <n v="0"/>
    <d v="2022-08-01T00:00:00"/>
    <m/>
    <x v="5"/>
    <s v="Terreno"/>
    <s v="sim"/>
  </r>
  <r>
    <s v="REALITA BELEM"/>
    <d v="2022-08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1 - Aquisição de Terreno 1 7505,66"/>
    <d v="1920-07-18T15:50:24"/>
    <d v="2022-08-15T00:00:00"/>
    <s v="CP"/>
    <s v="Pagamento CONCRE-S GESTAO EMPRESARIAL LTDA"/>
    <s v="Pagamento CONCRE-S GESTAO EMPRESARIAL LTDA"/>
    <n v="-7505.66"/>
    <n v="0"/>
    <n v="1068.1600000000001"/>
    <s v="CONCRE-S GESTAO EMPRESARIAL LTDA"/>
    <n v="-7505.66"/>
    <n v="7505.66"/>
    <n v="0"/>
    <d v="2022-08-01T00:00:00"/>
    <m/>
    <x v="5"/>
    <s v="Terreno"/>
    <s v="sim"/>
  </r>
  <r>
    <s v="REALITA BELEM"/>
    <d v="2022-08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112,58"/>
    <d v="1900-04-21T13:55:12"/>
    <d v="2022-08-15T00:00:00"/>
    <s v="CP"/>
    <s v="Retenção impostos IR 1708 / CONCRE-S GESTAO EMPRESARIAL LTDA"/>
    <s v="Retenção impostos IR 1708 / CONCRE-S GESTAO EMPRESARIAL LTDA"/>
    <n v="0"/>
    <n v="112.58"/>
    <n v="1180.74"/>
    <s v="CONCRE-S GESTAO EMPRESARIAL LTDA"/>
    <n v="112.58"/>
    <n v="112.58"/>
    <n v="0"/>
    <d v="2022-08-01T00:00:00"/>
    <m/>
    <x v="5"/>
    <s v="Terreno"/>
    <s v="sim"/>
  </r>
  <r>
    <s v="REALITA BELEM"/>
    <d v="2022-08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349"/>
    <d v="1900-12-14T00:00:00"/>
    <d v="2022-08-15T00:00:00"/>
    <s v="CP"/>
    <s v="Retenção impostos CSRF / CONCRE-S GESTAO EMPRESARIAL LTDA"/>
    <s v="Retenção impostos CSRF / CONCRE-S GESTAO EMPRESARIAL LTDA"/>
    <n v="0"/>
    <n v="349"/>
    <n v="1529.74"/>
    <s v="CONCRE-S GESTAO EMPRESARIAL LTDA"/>
    <n v="349"/>
    <n v="349"/>
    <n v="0"/>
    <d v="2022-08-01T00:00:00"/>
    <m/>
    <x v="5"/>
    <s v="Terreno"/>
    <s v="sim"/>
  </r>
  <r>
    <s v="JARDIM GUEDALA"/>
    <d v="2022-08-16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87,6"/>
    <d v="1900-03-27T14:24:00"/>
    <d v="2022-08-16T00:00:00"/>
    <s v="CX"/>
    <s v="Pag. tarifa conta TARIFA BANCARIA PLANO EMPRES FACIL 2"/>
    <s v="Pag. tarifa conta TARIFA BANCARIA PLANO EMPRES FACIL 2"/>
    <n v="-87.6"/>
    <n v="0"/>
    <n v="1992.26"/>
    <s v=""/>
    <n v="-87.6"/>
    <n v="87.6"/>
    <n v="0"/>
    <d v="2022-08-01T00:00:00"/>
    <m/>
    <x v="7"/>
    <s v="Despesas Financeiras - Tarifas"/>
    <s v="sim"/>
  </r>
  <r>
    <s v="JARDIM GUEDALA"/>
    <d v="2022-08-19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1 - Assessoria e Consultoria em Projetos Técnicos (Eng 1 17750"/>
    <d v="1948-08-05T00:00:00"/>
    <d v="2022-08-19T00:00:00"/>
    <s v="CP"/>
    <s v="Pagamento ECONSULTING PROJETOS E CONSULTORIA AMBIENTAL SOCIEDADE SIMPLES LTDA"/>
    <s v="Pagamento ECONSULTING PROJETOS E CONSULTORIA AMBIENTAL SOCIEDADE SIMPLES LTDA"/>
    <n v="-17750"/>
    <n v="0"/>
    <n v="-15757.74"/>
    <s v="ECONSULTING PROJETOS E CONSULTORIA AMBIENTAL SOCIEDADE SIMPLES LTDA"/>
    <n v="-17750"/>
    <n v="17750"/>
    <n v="0"/>
    <d v="2022-08-01T00:00:00"/>
    <m/>
    <x v="8"/>
    <s v="Terreno"/>
    <s v="sim"/>
  </r>
  <r>
    <s v="JARDIM GUEDALA"/>
    <d v="2022-08-19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1.04 - (-) Retenção de PIS/Cofins/CSLL - Terceiros 1 825,38"/>
    <d v="1902-04-04T09:07:12"/>
    <d v="2022-08-19T00:00:00"/>
    <s v="CP"/>
    <s v="Retenção impostos CSRF / ECONSULTING PROJETOS E CONSULTORIA AMBIENTAL SOCIEDADE SIMPLES LTDA"/>
    <s v="Retenção impostos CSRF / ECONSULTING PROJETOS E CONSULTORIA AMBIENTAL SOCIEDADE SIMPLES LTDA"/>
    <n v="0"/>
    <n v="825.38"/>
    <n v="-14932.36"/>
    <s v="ECONSULTING PROJETOS E CONSULTORIA AMBIENTAL SOCIEDADE SIMPLES LTDA"/>
    <n v="825.38"/>
    <n v="825.38"/>
    <n v="0"/>
    <d v="2022-08-01T00:00:00"/>
    <m/>
    <x v="8"/>
    <s v="Terreno"/>
    <s v="sim"/>
  </r>
  <r>
    <s v="JARDIM GUEDALA"/>
    <d v="2022-08-19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1.01 - (-) Retenção de IR - Terceiros 1 266,25"/>
    <d v="1900-09-22T06:00:00"/>
    <d v="2022-08-19T00:00:00"/>
    <s v="CP"/>
    <s v="Retenção impostos IR 1708 / ECONSULTING PROJETOS E CONSULTORIA AMBIENTAL SOCIEDADE SIMPLES LTDA"/>
    <s v="Retenção impostos IR 1708 / ECONSULTING PROJETOS E CONSULTORIA AMBIENTAL SOCIEDADE SIMPLES LTDA"/>
    <n v="0"/>
    <n v="266.25"/>
    <n v="-14666.11"/>
    <s v="ECONSULTING PROJETOS E CONSULTORIA AMBIENTAL SOCIEDADE SIMPLES LTDA"/>
    <n v="266.25"/>
    <n v="266.25"/>
    <n v="0"/>
    <d v="2022-08-01T00:00:00"/>
    <m/>
    <x v="8"/>
    <s v="Terreno"/>
    <s v="sim"/>
  </r>
  <r>
    <s v="JARDIM GUEDALA"/>
    <d v="2022-08-19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2.04 - Recolhimento de PIS/Cofins/CSLL - Terceiros 1 1441,5"/>
    <d v="1903-12-11T12:00:00"/>
    <d v="2022-08-19T00:00:00"/>
    <s v="CP"/>
    <s v="Pagamento Secretaria de Fazenda Federal"/>
    <s v="Pagamento Secretaria de Fazenda Federal"/>
    <n v="-1441.5"/>
    <n v="0"/>
    <n v="-16107.61"/>
    <s v="Secretaria de Fazenda Federal"/>
    <n v="-1441.5"/>
    <n v="1441.5"/>
    <n v="0"/>
    <d v="2022-08-01T00:00:00"/>
    <m/>
    <x v="2"/>
    <s v="Incorporação"/>
    <s v="sim"/>
  </r>
  <r>
    <s v="JARDIM GUEDALA"/>
    <d v="2022-08-19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2.01 - Recolhimento de IRRF - Terceiros 1 465"/>
    <d v="1901-04-09T00:00:00"/>
    <d v="2022-08-19T00:00:00"/>
    <s v="CP"/>
    <s v="Pagamento Secretaria de Fazenda Federal"/>
    <s v="Pagamento Secretaria de Fazenda Federal"/>
    <n v="-465"/>
    <n v="0"/>
    <n v="-16572.61"/>
    <s v="Secretaria de Fazenda Federal"/>
    <n v="-465"/>
    <n v="465"/>
    <n v="0"/>
    <d v="2022-08-01T00:00:00"/>
    <m/>
    <x v="2"/>
    <s v="Incorporação"/>
    <s v="sim"/>
  </r>
  <r>
    <s v="JARDIM GUEDALA"/>
    <d v="2022-08-19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2.01 - Recolhimento de IRRF - Terceiros 1 266,25"/>
    <d v="1900-09-22T06:00:00"/>
    <d v="2022-08-19T00:00:00"/>
    <s v="CP"/>
    <s v="Pagamento Secretaria de Fazenda Federal"/>
    <s v="Pagamento Secretaria de Fazenda Federal"/>
    <n v="-266.25"/>
    <n v="0"/>
    <n v="-16838.86"/>
    <s v="Secretaria de Fazenda Federal"/>
    <n v="-266.25"/>
    <n v="266.25"/>
    <n v="0"/>
    <d v="2022-08-01T00:00:00"/>
    <m/>
    <x v="2"/>
    <s v="Incorporação"/>
    <s v="sim"/>
  </r>
  <r>
    <s v="JARDIM GUEDALA"/>
    <d v="2022-08-19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2.04 - Recolhimento de PIS/Cofins/CSLL - Terceiros 1 825,38"/>
    <d v="1902-04-04T09:07:12"/>
    <d v="2022-08-19T00:00:00"/>
    <s v="CP"/>
    <s v="Pagamento Secretaria de Fazenda Federal"/>
    <s v="Pagamento Secretaria de Fazenda Federal"/>
    <n v="-825.38"/>
    <n v="0"/>
    <n v="-17664.240000000002"/>
    <s v="Secretaria de Fazenda Federal"/>
    <n v="-825.38"/>
    <n v="825.38"/>
    <n v="0"/>
    <d v="2022-08-01T00:00:00"/>
    <m/>
    <x v="2"/>
    <s v="Incorporação"/>
    <s v="sim"/>
  </r>
  <r>
    <s v="JARDIM GUEDALA"/>
    <d v="2022-08-19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1.05.01.01 - Entradas de Aportes de Sócios / Investidores 1 26000"/>
    <d v="1971-03-08T00:00:00"/>
    <d v="2022-08-19T00:00:00"/>
    <s v="CR"/>
    <s v="Recebimento NC HOLDING EMPREENDIMENTOS E PARTICIPACOES LTDA"/>
    <s v="Recebimento NC HOLDING EMPREENDIMENTOS E PARTICIPACOES LTDA"/>
    <n v="0"/>
    <n v="26000"/>
    <n v="8335.76"/>
    <s v=""/>
    <n v="26000"/>
    <n v="26000"/>
    <n v="0"/>
    <d v="2022-08-01T00:00:00"/>
    <m/>
    <x v="1"/>
    <s v="Aporte Netcorp"/>
    <s v="sim"/>
  </r>
  <r>
    <s v="REALITA BELEM"/>
    <d v="2022-08-19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82,5"/>
    <d v="1900-03-22T12:00:00"/>
    <d v="2022-08-19T00:00:00"/>
    <s v="CP"/>
    <s v="Pagamento Secretaria de Fazenda Federal"/>
    <s v="Pagamento Secretaria de Fazenda Federal"/>
    <n v="-82.5"/>
    <n v="0"/>
    <n v="1447.24"/>
    <s v="Secretaria de Fazenda Federal"/>
    <n v="-82.5"/>
    <n v="82.5"/>
    <n v="0"/>
    <d v="2022-08-01T00:00:00"/>
    <m/>
    <x v="2"/>
    <s v="Incorporação"/>
    <s v="sim"/>
  </r>
  <r>
    <s v="REALITA BELEM"/>
    <d v="2022-08-19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255,75"/>
    <d v="1900-09-11T18:00:00"/>
    <d v="2022-08-19T00:00:00"/>
    <s v="CP"/>
    <s v="Pagamento Secretaria de Fazenda Federal"/>
    <s v="Pagamento Secretaria de Fazenda Federal"/>
    <n v="-255.75"/>
    <n v="0"/>
    <n v="1191.49"/>
    <s v="Secretaria de Fazenda Federal"/>
    <n v="-255.75"/>
    <n v="255.75"/>
    <n v="0"/>
    <d v="2022-08-01T00:00:00"/>
    <m/>
    <x v="2"/>
    <s v="Incorporação"/>
    <s v="sim"/>
  </r>
  <r>
    <s v="REALITA BELEM"/>
    <d v="2022-08-19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349"/>
    <d v="1900-12-14T00:00:00"/>
    <d v="2022-08-19T00:00:00"/>
    <s v="CP"/>
    <s v="Pagamento Secretaria de Fazenda Federal"/>
    <s v="Pagamento Secretaria de Fazenda Federal"/>
    <n v="-349"/>
    <n v="0"/>
    <n v="842.49"/>
    <s v="Secretaria de Fazenda Federal"/>
    <n v="-349"/>
    <n v="349"/>
    <n v="0"/>
    <d v="2022-08-01T00:00:00"/>
    <m/>
    <x v="5"/>
    <s v="Terreno"/>
    <s v="sim"/>
  </r>
  <r>
    <s v="REALITA BELEM"/>
    <d v="2022-08-19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112,58"/>
    <d v="1900-04-21T13:55:12"/>
    <d v="2022-08-19T00:00:00"/>
    <s v="CP"/>
    <s v="Pagamento Secretaria de Fazenda Federal"/>
    <s v="Pagamento Secretaria de Fazenda Federal"/>
    <n v="-112.58"/>
    <n v="0"/>
    <n v="729.91"/>
    <s v="Secretaria de Fazenda Federal"/>
    <n v="-112.58"/>
    <n v="112.58"/>
    <n v="0"/>
    <d v="2022-08-01T00:00:00"/>
    <m/>
    <x v="5"/>
    <s v="Terreno"/>
    <s v="sim"/>
  </r>
  <r>
    <s v="REALITA BELEM"/>
    <d v="2022-08-19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301,24"/>
    <d v="1900-10-27T05:45:36"/>
    <d v="2022-08-19T00:00:00"/>
    <s v="CP"/>
    <s v="Pagamento Secretaria de Fazenda Federal"/>
    <s v="Pagamento Secretaria de Fazenda Federal"/>
    <n v="-301.24"/>
    <n v="0"/>
    <n v="428.67"/>
    <s v="Secretaria de Fazenda Federal"/>
    <n v="-301.24"/>
    <n v="301.24"/>
    <n v="0"/>
    <d v="2022-08-01T00:00:00"/>
    <m/>
    <x v="5"/>
    <s v="Terreno"/>
    <s v="sim"/>
  </r>
  <r>
    <s v="REALITA BELEM"/>
    <d v="2022-08-19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97,17"/>
    <d v="1900-04-06T04:04:48"/>
    <d v="2022-08-19T00:00:00"/>
    <s v="CP"/>
    <s v="Pagamento Secretaria de Fazenda Federal"/>
    <s v="Pagamento Secretaria de Fazenda Federal"/>
    <n v="-97.17"/>
    <n v="0"/>
    <n v="331.5"/>
    <s v="Secretaria de Fazenda Federal"/>
    <n v="-97.17"/>
    <n v="97.17"/>
    <n v="0"/>
    <d v="2022-08-01T00:00:00"/>
    <m/>
    <x v="5"/>
    <s v="Terreno"/>
    <s v="sim"/>
  </r>
  <r>
    <s v="JARDIM GUEDALA"/>
    <d v="2022-08-2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1 - Assessoria e Consultoria em Projetos Técnicos (Eng 1 8400"/>
    <d v="1922-12-30T00:00:00"/>
    <d v="2022-08-22T00:00:00"/>
    <s v="CP"/>
    <s v="Pagamento LABORATORIO VAPOR SOLUTIONS LTDA"/>
    <s v="Pagamento LABORATORIO VAPOR SOLUTIONS LTDA"/>
    <n v="-8400"/>
    <n v="0"/>
    <n v="-64.239999999999995"/>
    <s v="LABORATORIO VAPOR SOLUTIONS LTDA"/>
    <n v="-8400"/>
    <n v="8400"/>
    <n v="0"/>
    <d v="2022-08-01T00:00:00"/>
    <m/>
    <x v="8"/>
    <s v="Terreno"/>
    <s v="sim"/>
  </r>
  <r>
    <s v="JARDIM GUEDALA"/>
    <d v="2022-08-2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1.01 - (-) Retenção de IR - Terceiros 1 126"/>
    <d v="1900-05-05T00:00:00"/>
    <d v="2022-08-22T00:00:00"/>
    <s v="CP"/>
    <s v="Retenção impostos IR 1708 / LABORATORIO VAPOR SOLUTIONS LTDA"/>
    <s v="Retenção impostos IR 1708 / LABORATORIO VAPOR SOLUTIONS LTDA"/>
    <n v="0"/>
    <n v="126"/>
    <n v="61.76"/>
    <s v="LABORATORIO VAPOR SOLUTIONS LTDA"/>
    <n v="126"/>
    <n v="126"/>
    <n v="0"/>
    <d v="2022-08-01T00:00:00"/>
    <m/>
    <x v="8"/>
    <s v="Terreno"/>
    <s v="sim"/>
  </r>
  <r>
    <s v="JARDIM GUEDALA"/>
    <d v="2022-08-2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1.04 - (-) Retenção de PIS/Cofins/CSLL - Terceiros 1 390,6"/>
    <d v="1901-01-24T14:24:00"/>
    <d v="2022-08-22T00:00:00"/>
    <s v="CP"/>
    <s v="Retenção impostos CSRF / LABORATORIO VAPOR SOLUTIONS LTDA"/>
    <s v="Retenção impostos CSRF / LABORATORIO VAPOR SOLUTIONS LTDA"/>
    <n v="0"/>
    <n v="390.6"/>
    <n v="452.36"/>
    <s v="LABORATORIO VAPOR SOLUTIONS LTDA"/>
    <n v="390.6"/>
    <n v="390.6"/>
    <n v="0"/>
    <d v="2022-08-01T00:00:00"/>
    <m/>
    <x v="8"/>
    <s v="Terreno"/>
    <s v="sim"/>
  </r>
  <r>
    <s v="JARDIM GUEDALA"/>
    <d v="2022-08-3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1 - Assessoria e Consultoria em Projetos Técnicos (Eng 1 3650"/>
    <d v="1909-12-28T00:00:00"/>
    <d v="2022-08-30T00:00:00"/>
    <s v="CP"/>
    <s v="Pagamento GAIA SEMEAR LTDA"/>
    <s v="Pagamento GAIA SEMEAR LTDA"/>
    <n v="-3650"/>
    <n v="0"/>
    <n v="-3197.64"/>
    <s v="GAIA SEMEAR LTDA"/>
    <n v="-3650"/>
    <n v="3650"/>
    <n v="0"/>
    <d v="2022-08-01T00:00:00"/>
    <m/>
    <x v="2"/>
    <s v="Incorporação"/>
    <s v="sim"/>
  </r>
  <r>
    <s v="JARDIM GUEDALA"/>
    <d v="2022-08-3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1.05.01.01 - Entradas de Aportes de Sócios / Investidores 1 79000"/>
    <d v="2116-04-16T00:00:00"/>
    <d v="2022-08-30T00:00:00"/>
    <s v="CR"/>
    <s v="Recebimento NC HOLDING EMPREENDIMENTOS E PARTICIPACOES LTDA"/>
    <s v="Recebimento NC HOLDING EMPREENDIMENTOS E PARTICIPACOES LTDA"/>
    <n v="0"/>
    <n v="79000"/>
    <n v="75802.36"/>
    <s v=""/>
    <n v="79000"/>
    <n v="79000"/>
    <n v="0"/>
    <d v="2022-08-01T00:00:00"/>
    <m/>
    <x v="1"/>
    <s v="Aporte Netcorp"/>
    <s v="sim"/>
  </r>
  <r>
    <s v="REALITA BELEM"/>
    <d v="2022-08-3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1.05.01.01 - Entradas de Aportes de Sócios / Investidores 1 7500"/>
    <d v="1920-07-13T00:00:00"/>
    <d v="2022-08-30T00:00:00"/>
    <s v="CR"/>
    <s v="Recebimento NC HOLDING EMPREENDIMENTOS E PARTICIPACOES LTDA"/>
    <s v="Recebimento NC HOLDING EMPREENDIMENTOS E PARTICIPACOES LTDA"/>
    <n v="0"/>
    <n v="7500"/>
    <n v="7831.5"/>
    <s v=""/>
    <n v="7500"/>
    <n v="7500"/>
    <n v="0"/>
    <d v="2022-08-01T00:00:00"/>
    <m/>
    <x v="1"/>
    <s v="Aporte Netcorp"/>
    <s v="sim"/>
  </r>
  <r>
    <s v="JARDIM GUEDALA"/>
    <d v="2022-08-31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1.01.01 - Aquisição de Terreno 1 75000"/>
    <d v="2105-05-04T00:00:00"/>
    <d v="2022-08-31T00:00:00"/>
    <s v="CP"/>
    <s v="Pagamento HELIO TATSUMI"/>
    <s v="Pagamento HELIO TATSUMI"/>
    <n v="-75000"/>
    <n v="0"/>
    <n v="802.36"/>
    <s v="HELIO TATSUMI"/>
    <n v="-75000"/>
    <n v="75000"/>
    <n v="0"/>
    <d v="2022-08-01T00:00:00"/>
    <m/>
    <x v="5"/>
    <s v="Terreno"/>
    <s v="sim"/>
  </r>
  <r>
    <s v="JARDIM GUEDALA"/>
    <d v="2022-08-31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11,65"/>
    <d v="1900-01-10T15:36:00"/>
    <d v="2022-08-31T00:00:00"/>
    <s v="BC"/>
    <s v="Pag. tarifa TED"/>
    <s v="Pag. tarifa TED"/>
    <n v="-11.65"/>
    <n v="0"/>
    <n v="790.71"/>
    <s v=""/>
    <n v="-11.65"/>
    <n v="11.65"/>
    <n v="0"/>
    <d v="2022-08-01T00:00:00"/>
    <m/>
    <x v="7"/>
    <s v="Despesas Financeiras - Tarifas"/>
    <s v="sim"/>
  </r>
  <r>
    <s v="REALITA BELEM"/>
    <d v="2022-09-0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2 - Aluguel Virtual 1 7000"/>
    <d v="1919-03-01T00:00:00"/>
    <d v="2022-09-01T00:00:00"/>
    <s v="CP"/>
    <s v="Pagamento SANDRA CRISTIANA HUGENNEYER"/>
    <s v="Pagamento SANDRA CRISTIANA HUGENNEYER"/>
    <n v="-7000"/>
    <n v="0"/>
    <n v="831.5"/>
    <s v="SANDRA CRISTIANA HUGENNEYER"/>
    <n v="-7000"/>
    <n v="7000"/>
    <n v="0"/>
    <d v="2022-09-01T00:00:00"/>
    <m/>
    <x v="5"/>
    <s v="Terreno"/>
    <s v="sim"/>
  </r>
  <r>
    <s v="JARDIM GUEDALA"/>
    <d v="2022-09-0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4 - Assessoria e Consultoria Contábil 1 350"/>
    <d v="1900-12-15T00:00:00"/>
    <d v="2022-09-02T00:00:00"/>
    <s v="CP"/>
    <s v="Pagamento NOVA PLANO - SUPORTE ADMINISTRATIVO LTDA"/>
    <s v="Pagamento NOVA PLANO - SUPORTE ADMINISTRATIVO LTDA"/>
    <n v="-350"/>
    <n v="0"/>
    <n v="440.71"/>
    <s v="NOVA PLANO - SUPORTE ADMINISTRATIVO LTDA"/>
    <n v="-350"/>
    <n v="350"/>
    <n v="0"/>
    <d v="2022-09-01T00:00:00"/>
    <m/>
    <x v="6"/>
    <s v="Despesas Administrativas"/>
    <s v="sim"/>
  </r>
  <r>
    <s v="REALITA BELEM"/>
    <d v="2022-09-02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4 - Assessoria e Consultoria Contábil 1 381,47"/>
    <d v="1901-01-15T11:16:48"/>
    <d v="2022-09-02T00:00:00"/>
    <s v="CP"/>
    <s v="Pagamento NOVA PLANO - SUPORTE ADMINISTRATIVO LTDA"/>
    <s v="Pagamento NOVA PLANO - SUPORTE ADMINISTRATIVO LTDA"/>
    <n v="-381.47"/>
    <n v="0"/>
    <n v="450.03"/>
    <s v="NOVA PLANO - SUPORTE ADMINISTRATIVO LTDA"/>
    <n v="-381.47"/>
    <n v="381.47"/>
    <n v="0"/>
    <d v="2022-09-01T00:00:00"/>
    <m/>
    <x v="6"/>
    <s v="Despesas Administrativas"/>
    <s v="sim"/>
  </r>
  <r>
    <s v="JARDIM GUEDALA"/>
    <d v="2022-09-09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1.05.01.01 - Entradas de Aportes de Sócios / Investidores 1 90000"/>
    <d v="2146-05-29T00:00:00"/>
    <d v="2022-09-09T00:00:00"/>
    <s v="CR"/>
    <s v="Recebimento NC HOLDING EMPREENDIMENTOS E PARTICIPACOES LTDA"/>
    <s v="Recebimento NC HOLDING EMPREENDIMENTOS E PARTICIPACOES LTDA"/>
    <n v="0"/>
    <n v="90000"/>
    <n v="90440.71"/>
    <s v=""/>
    <n v="90000"/>
    <n v="90000"/>
    <n v="0"/>
    <d v="2022-09-01T00:00:00"/>
    <m/>
    <x v="1"/>
    <s v="Aporte Netcorp"/>
    <s v="sim"/>
  </r>
  <r>
    <s v="REALITA BELEM"/>
    <d v="2022-09-09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60,95"/>
    <d v="1900-02-28T22:48:00"/>
    <d v="2022-09-09T00:00:00"/>
    <s v="CX"/>
    <s v="Pag. tarifa conta TARIFA MANUTENCAO C/C TAR.MANUT.C/C"/>
    <s v="Pag. tarifa conta TARIFA MANUTENCAO C/C TAR.MANUT.C/C"/>
    <n v="-60.95"/>
    <n v="0"/>
    <n v="389.08"/>
    <s v=""/>
    <n v="-60.95"/>
    <n v="60.95"/>
    <n v="0"/>
    <d v="2022-09-01T00:00:00"/>
    <m/>
    <x v="7"/>
    <s v="Despesas Financeiras - Tarifas"/>
    <s v="sim"/>
  </r>
  <r>
    <s v="REALITA BELEM"/>
    <d v="2022-09-09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1.05.01.01 - Entradas de Aportes de Sócios / Investidores 1 35000"/>
    <d v="1995-10-28T00:00:00"/>
    <d v="2022-09-09T00:00:00"/>
    <s v="CR"/>
    <s v="Recebimento NC HOLDING EMPREENDIMENTOS E PARTICIPACOES LTDA"/>
    <s v="Recebimento NC HOLDING EMPREENDIMENTOS E PARTICIPACOES LTDA"/>
    <n v="0"/>
    <n v="35000"/>
    <n v="35389.08"/>
    <s v=""/>
    <n v="35000"/>
    <n v="35000"/>
    <n v="0"/>
    <d v="2022-09-01T00:00:00"/>
    <m/>
    <x v="1"/>
    <s v="Aporte Netcorp"/>
    <s v="sim"/>
  </r>
  <r>
    <s v="REALITA BELEM"/>
    <d v="2022-09-12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1 - Aquisição de Terreno 1 10000"/>
    <d v="1927-05-18T00:00:00"/>
    <d v="2022-09-12T00:00:00"/>
    <s v="CP"/>
    <s v="Pagamento FRANCISCO FERNANDES NETO"/>
    <s v="Pagamento FRANCISCO FERNANDES NETO"/>
    <n v="-10000"/>
    <n v="0"/>
    <n v="25389.08"/>
    <s v="FRANCISCO FERNANDES NETO"/>
    <n v="-10000"/>
    <n v="10000"/>
    <n v="4"/>
    <d v="2022-09-01T00:00:00"/>
    <m/>
    <x v="5"/>
    <s v="Terreno"/>
    <s v="sim"/>
  </r>
  <r>
    <s v="REALITA BELEM"/>
    <d v="2022-09-12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05"/>
    <d v="1900-01-10T01:12:00"/>
    <d v="2022-09-12T00:00:00"/>
    <s v="CX"/>
    <s v="Pag. tarifa TED TAR SERV TED STR PAGFOR"/>
    <s v="Pag. tarifa TED TAR SERV TED STR PAGFOR"/>
    <n v="-11.05"/>
    <n v="0"/>
    <n v="25378.03"/>
    <s v=""/>
    <n v="-11.05"/>
    <n v="11.05"/>
    <n v="0"/>
    <d v="2022-09-01T00:00:00"/>
    <m/>
    <x v="7"/>
    <s v="Despesas Financeiras - Tarifas"/>
    <s v="sim"/>
  </r>
  <r>
    <s v="JARDIM GUEDALA"/>
    <d v="2022-09-1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1 - Assessoria e Consultoria em Projetos Técnicos (Eng 1 2900"/>
    <d v="1907-12-09T00:00:00"/>
    <d v="2022-09-15T00:00:00"/>
    <s v="CP"/>
    <s v="Pagamento S DOMINICI DESENHOS ARQUITETONICOS"/>
    <s v="Pagamento S DOMINICI DESENHOS ARQUITETONICOS"/>
    <n v="-2900"/>
    <n v="0"/>
    <n v="87540.71"/>
    <s v="S DOMINICI DESENHOS ARQUITETONICOS"/>
    <n v="-2900"/>
    <n v="2900"/>
    <n v="0"/>
    <d v="2022-09-01T00:00:00"/>
    <m/>
    <x v="2"/>
    <s v="Incorporação"/>
    <s v="sim"/>
  </r>
  <r>
    <s v="JARDIM GUEDALA"/>
    <d v="2022-09-1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1.01.11 - IPTU Novos Terrenos 1 16923,79"/>
    <d v="1946-05-01T18:57:36"/>
    <d v="2022-09-15T00:00:00"/>
    <s v="CP"/>
    <s v="Pagamento PREFEITURA MUNICIPAL DE SAO PAULO - IPTU"/>
    <s v="Pagamento PREFEITURA MUNICIPAL DE SAO PAULO - IPTU"/>
    <n v="-16923.79"/>
    <n v="0"/>
    <n v="70616.92"/>
    <s v="PREFEITURA MUNICIPAL DE SAO PAULO - IPTU"/>
    <n v="-16923.79"/>
    <n v="16923.79"/>
    <n v="0"/>
    <d v="2022-09-01T00:00:00"/>
    <m/>
    <x v="13"/>
    <s v="Terreno"/>
    <s v="sim"/>
  </r>
  <r>
    <s v="JARDIM GUEDALA"/>
    <d v="2022-09-1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87,6"/>
    <d v="1900-03-27T14:24:00"/>
    <d v="2022-09-15T00:00:00"/>
    <s v="CX"/>
    <s v="Pag. tarifa conta TARIFA BANCARIA PLANO EMPRES FACIL 2"/>
    <s v="Pag. tarifa conta TARIFA BANCARIA PLANO EMPRES FACIL 2"/>
    <n v="-87.6"/>
    <n v="0"/>
    <n v="70529.320000000007"/>
    <s v=""/>
    <n v="-87.6"/>
    <n v="87.6"/>
    <n v="0"/>
    <d v="2022-09-01T00:00:00"/>
    <m/>
    <x v="7"/>
    <s v="Despesas Financeiras - Tarifas"/>
    <s v="sim"/>
  </r>
  <r>
    <s v="JARDIM GUEDALA"/>
    <d v="2022-09-1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11,65"/>
    <d v="1900-01-10T15:36:00"/>
    <d v="2022-09-15T00:00:00"/>
    <s v="CX"/>
    <s v="Pag. tarifa TED TAR SERV TED STR PAGFOR"/>
    <s v="Pag. tarifa TED TAR SERV TED STR PAGFOR"/>
    <n v="-11.65"/>
    <n v="0"/>
    <n v="70517.67"/>
    <s v=""/>
    <n v="-11.65"/>
    <n v="11.65"/>
    <n v="0"/>
    <d v="2022-09-01T00:00:00"/>
    <m/>
    <x v="7"/>
    <s v="Despesas Financeiras - Tarifas"/>
    <s v="sim"/>
  </r>
  <r>
    <s v="REALITA BELEM"/>
    <d v="2022-09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1 - Aquisição de Terreno 1 6478,33"/>
    <d v="1917-09-25T07:55:12"/>
    <d v="2022-09-15T00:00:00"/>
    <s v="CP"/>
    <s v="Pagamento CONCRE-S GESTAO EMPRESARIAL LTDA"/>
    <s v="Pagamento CONCRE-S GESTAO EMPRESARIAL LTDA"/>
    <n v="-6478.33"/>
    <n v="0"/>
    <n v="18899.7"/>
    <s v="CONCRE-S GESTAO EMPRESARIAL LTDA"/>
    <n v="-6478.33"/>
    <n v="6478.33"/>
    <n v="0"/>
    <d v="2022-09-01T00:00:00"/>
    <m/>
    <x v="5"/>
    <s v="Terreno"/>
    <s v="sim"/>
  </r>
  <r>
    <s v="REALITA BELEM"/>
    <d v="2022-09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97,17"/>
    <d v="1900-04-06T04:04:48"/>
    <d v="2022-09-15T00:00:00"/>
    <s v="CP"/>
    <s v="Retenção impostos IR 1708 / CONCRE-S GESTAO EMPRESARIAL LTDA"/>
    <s v="Retenção impostos IR 1708 / CONCRE-S GESTAO EMPRESARIAL LTDA"/>
    <n v="0"/>
    <n v="97.17"/>
    <n v="18996.87"/>
    <s v="CONCRE-S GESTAO EMPRESARIAL LTDA"/>
    <n v="97.17"/>
    <n v="97.17"/>
    <n v="0"/>
    <d v="2022-09-01T00:00:00"/>
    <m/>
    <x v="5"/>
    <s v="Terreno"/>
    <s v="sim"/>
  </r>
  <r>
    <s v="REALITA BELEM"/>
    <d v="2022-09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301,24"/>
    <d v="1900-10-27T05:45:36"/>
    <d v="2022-09-15T00:00:00"/>
    <s v="CP"/>
    <s v="Retenção impostos CSRF / CONCRE-S GESTAO EMPRESARIAL LTDA"/>
    <s v="Retenção impostos CSRF / CONCRE-S GESTAO EMPRESARIAL LTDA"/>
    <n v="0"/>
    <n v="301.24"/>
    <n v="19298.11"/>
    <s v="CONCRE-S GESTAO EMPRESARIAL LTDA"/>
    <n v="301.24"/>
    <n v="301.24"/>
    <n v="0"/>
    <d v="2022-09-01T00:00:00"/>
    <m/>
    <x v="5"/>
    <s v="Terreno"/>
    <s v="sim"/>
  </r>
  <r>
    <s v="REALITA BELEM"/>
    <d v="2022-09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3.04 - Alvarás, Emolumentos, Taxas e Custos Legais 1 922,8"/>
    <d v="1902-07-10T19:12:00"/>
    <d v="2022-09-15T00:00:00"/>
    <s v="CP"/>
    <s v="Pagamento PREFEITURA DA CIDADE DE SÃO PAULO - DAMSP"/>
    <s v="Pagamento PREFEITURA DA CIDADE DE SÃO PAULO - DAMSP"/>
    <n v="-922.8"/>
    <n v="0"/>
    <n v="18375.310000000001"/>
    <s v="PREFEITURA DA CIDADE DE SÃO PAULO - DAMSP"/>
    <n v="-922.8"/>
    <n v="922.8"/>
    <n v="0"/>
    <d v="2022-09-01T00:00:00"/>
    <m/>
    <x v="4"/>
    <s v="Incorporação"/>
    <s v="sim"/>
  </r>
  <r>
    <s v="REALITA BELEM"/>
    <d v="2022-09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,95"/>
    <d v="1899-12-31T22:48:00"/>
    <d v="2022-09-15T00:00:00"/>
    <s v="CX"/>
    <s v="Pag. tarifa TED TAR CC REAL TIME PAGFOR"/>
    <s v="Pag. tarifa TED TAR CC REAL TIME PAGFOR"/>
    <n v="-1.95"/>
    <n v="0"/>
    <n v="18373.36"/>
    <s v=""/>
    <n v="-1.95"/>
    <n v="1.95"/>
    <n v="0"/>
    <d v="2022-09-01T00:00:00"/>
    <m/>
    <x v="7"/>
    <s v="Despesas Financeiras - Tarifas"/>
    <s v="sim"/>
  </r>
  <r>
    <s v="JARDIM GUEDALA"/>
    <d v="2022-09-2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1 - Assessoria e Consultoria em Projetos Técnicos (Eng 1 50000"/>
    <d v="2036-11-21T00:00:00"/>
    <d v="2022-09-20T00:00:00"/>
    <s v="CP"/>
    <s v="Pagamento BEREZIN ARQUITETURA E URBANISMO LTDA"/>
    <s v="Pagamento BEREZIN ARQUITETURA E URBANISMO LTDA"/>
    <n v="-50000"/>
    <n v="0"/>
    <n v="20517.669999999998"/>
    <s v="BEREZIN ARQUITETURA E URBANISMO LTDA"/>
    <n v="-50000"/>
    <n v="50000"/>
    <n v="0"/>
    <d v="2022-09-01T00:00:00"/>
    <m/>
    <x v="2"/>
    <s v="Incorporação"/>
    <s v="sim"/>
  </r>
  <r>
    <s v="JARDIM GUEDALA"/>
    <d v="2022-09-2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2.01 - Recolhimento de IRRF - Terceiros 1 186"/>
    <d v="1900-07-04T00:00:00"/>
    <d v="2022-09-20T00:00:00"/>
    <s v="CP"/>
    <s v="Pagamento Secretaria de Fazenda Federal"/>
    <s v="Pagamento Secretaria de Fazenda Federal"/>
    <n v="-186"/>
    <n v="0"/>
    <n v="20331.669999999998"/>
    <s v="Secretaria de Fazenda Federal"/>
    <n v="-186"/>
    <n v="186"/>
    <n v="0"/>
    <d v="2022-09-01T00:00:00"/>
    <m/>
    <x v="2"/>
    <s v="Incorporação"/>
    <s v="sim"/>
  </r>
  <r>
    <s v="JARDIM GUEDALA"/>
    <d v="2022-09-2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2.04 - Recolhimento de PIS/Cofins/CSLL - Terceiros 1 390,6"/>
    <d v="1901-01-24T14:24:00"/>
    <d v="2022-09-20T00:00:00"/>
    <s v="CP"/>
    <s v="Pagamento Secretaria de Fazenda Federal"/>
    <s v="Pagamento Secretaria de Fazenda Federal"/>
    <n v="-390.6"/>
    <n v="0"/>
    <n v="19941.07"/>
    <s v="Secretaria de Fazenda Federal"/>
    <n v="-390.6"/>
    <n v="390.6"/>
    <n v="0"/>
    <d v="2022-09-01T00:00:00"/>
    <m/>
    <x v="2"/>
    <s v="Incorporação"/>
    <s v="sim"/>
  </r>
  <r>
    <s v="JARDIM GUEDALA"/>
    <d v="2022-09-2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2.01 - Recolhimento de IRRF - Terceiros 1 126"/>
    <d v="1900-05-05T00:00:00"/>
    <d v="2022-09-20T00:00:00"/>
    <s v="CP"/>
    <s v="Pagamento Secretaria de Fazenda Federal"/>
    <s v="Pagamento Secretaria de Fazenda Federal"/>
    <n v="-126"/>
    <n v="0"/>
    <n v="19815.07"/>
    <s v="Secretaria de Fazenda Federal"/>
    <n v="-126"/>
    <n v="126"/>
    <n v="0"/>
    <d v="2022-09-01T00:00:00"/>
    <m/>
    <x v="2"/>
    <s v="Incorporação"/>
    <s v="sim"/>
  </r>
  <r>
    <s v="JARDIM GUEDALA"/>
    <d v="2022-09-2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2.04 - Recolhimento de PIS/Cofins/CSLL - Terceiros 1 576,6"/>
    <d v="1901-07-29T14:24:00"/>
    <d v="2022-09-20T00:00:00"/>
    <s v="CP"/>
    <s v="Pagamento Secretaria de Fazenda Federal"/>
    <s v="Pagamento Secretaria de Fazenda Federal"/>
    <n v="-576.6"/>
    <n v="0"/>
    <n v="19238.47"/>
    <s v="Secretaria de Fazenda Federal"/>
    <n v="-576.6"/>
    <n v="576.6"/>
    <n v="0"/>
    <d v="2022-09-01T00:00:00"/>
    <m/>
    <x v="2"/>
    <s v="Incorporação"/>
    <s v="sim"/>
  </r>
  <r>
    <s v="JARDIM GUEDALA"/>
    <d v="2022-09-2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11,65"/>
    <d v="1900-01-10T15:36:00"/>
    <d v="2022-09-20T00:00:00"/>
    <s v="BC"/>
    <s v="Pag. tarifa TED"/>
    <s v="Pag. tarifa TED"/>
    <n v="-11.65"/>
    <n v="0"/>
    <n v="19226.82"/>
    <s v=""/>
    <n v="-11.65"/>
    <n v="11.65"/>
    <n v="0"/>
    <d v="2022-09-01T00:00:00"/>
    <m/>
    <x v="7"/>
    <s v="Despesas Financeiras - Tarifas"/>
    <s v="sim"/>
  </r>
  <r>
    <s v="REALITA BELEM"/>
    <d v="2022-09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188,88"/>
    <d v="1900-07-06T21:07:12"/>
    <d v="2022-09-20T00:00:00"/>
    <s v="CP"/>
    <s v="Pagamento DAVINCI BUREAU DE IMPRESSOES LTDA"/>
    <s v="Pagamento DAVINCI BUREAU DE IMPRESSOES LTDA"/>
    <n v="-188.88"/>
    <n v="0"/>
    <n v="18184.48"/>
    <s v="DAVINCI BUREAU DE IMPRESSOES LTDA"/>
    <n v="-188.88"/>
    <n v="188.88"/>
    <n v="0"/>
    <d v="2022-09-01T00:00:00"/>
    <m/>
    <x v="2"/>
    <s v="Incorporação"/>
    <s v="sim"/>
  </r>
  <r>
    <s v="REALITA BELEM"/>
    <d v="2022-09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97,17"/>
    <d v="1900-04-06T04:04:48"/>
    <d v="2022-09-20T00:00:00"/>
    <s v="CP"/>
    <s v="Pagamento Secretaria de Fazenda Federal"/>
    <s v="Pagamento Secretaria de Fazenda Federal"/>
    <n v="-97.17"/>
    <n v="0"/>
    <n v="18087.310000000001"/>
    <s v="Secretaria de Fazenda Federal"/>
    <n v="-97.17"/>
    <n v="97.17"/>
    <n v="0"/>
    <d v="2022-09-01T00:00:00"/>
    <m/>
    <x v="5"/>
    <s v="Terreno"/>
    <s v="sim"/>
  </r>
  <r>
    <s v="REALITA BELEM"/>
    <d v="2022-09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301,24"/>
    <d v="1900-10-27T05:45:36"/>
    <d v="2022-09-20T00:00:00"/>
    <s v="CP"/>
    <s v="Pagamento Secretaria de Fazenda Federal"/>
    <s v="Pagamento Secretaria de Fazenda Federal"/>
    <n v="-301.24"/>
    <n v="0"/>
    <n v="17786.07"/>
    <s v="Secretaria de Fazenda Federal"/>
    <n v="-301.24"/>
    <n v="301.24"/>
    <n v="0"/>
    <d v="2022-09-01T00:00:00"/>
    <m/>
    <x v="5"/>
    <s v="Terreno"/>
    <s v="sim"/>
  </r>
  <r>
    <s v="REALITA BELEM"/>
    <d v="2022-09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,95"/>
    <d v="1899-12-31T22:48:00"/>
    <d v="2022-09-20T00:00:00"/>
    <s v="CX"/>
    <s v="Pag. tarifa conta TAR CC REAL TIME PAGFOR"/>
    <s v="Pag. tarifa conta TAR CC REAL TIME PAGFOR"/>
    <n v="-1.95"/>
    <n v="0"/>
    <n v="17784.12"/>
    <s v=""/>
    <n v="-1.95"/>
    <n v="1.95"/>
    <n v="0"/>
    <d v="2022-09-01T00:00:00"/>
    <m/>
    <x v="7"/>
    <s v="Despesas Financeiras - Tarifas"/>
    <s v="sim"/>
  </r>
  <r>
    <s v="JARDIM GUEDALA"/>
    <d v="2022-09-23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1.01.01 - Aquisição de Terreno 1 75000"/>
    <d v="2105-05-04T00:00:00"/>
    <d v="2022-09-23T00:00:00"/>
    <s v="CP"/>
    <s v="Pagamento HELIO TATSUMI"/>
    <s v="Pagamento HELIO TATSUMI"/>
    <n v="-75000"/>
    <n v="0"/>
    <n v="-55773.18"/>
    <s v="HELIO TATSUMI"/>
    <n v="-75000"/>
    <n v="75000"/>
    <n v="0"/>
    <d v="2022-09-01T00:00:00"/>
    <m/>
    <x v="5"/>
    <s v="Terreno"/>
    <s v="sim"/>
  </r>
  <r>
    <s v="JARDIM GUEDALA"/>
    <d v="2022-09-23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1.05.01.01 - Entradas de Aportes de Sócios / Investidores 1 75000"/>
    <d v="2105-05-04T00:00:00"/>
    <d v="2022-09-23T00:00:00"/>
    <s v="CR"/>
    <s v="Recebimento NC HOLDING EMPREENDIMENTOS E PARTICIPACOES LTDA"/>
    <s v="Recebimento NC HOLDING EMPREENDIMENTOS E PARTICIPACOES LTDA"/>
    <n v="0"/>
    <n v="75000"/>
    <n v="19226.82"/>
    <s v=""/>
    <n v="75000"/>
    <n v="75000"/>
    <n v="3"/>
    <d v="2022-09-01T00:00:00"/>
    <m/>
    <x v="1"/>
    <s v="Aporte Netcorp"/>
    <s v="sim"/>
  </r>
  <r>
    <s v="JARDIM GUEDALA"/>
    <d v="2022-09-23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11,65"/>
    <d v="1900-01-10T15:36:00"/>
    <d v="2022-09-23T00:00:00"/>
    <s v="CX"/>
    <s v="Pag. tarifa TED TAR SERV TED STR PAGFOR"/>
    <s v="Pag. tarifa TED TAR SERV TED STR PAGFOR"/>
    <n v="-11.65"/>
    <n v="0"/>
    <n v="19215.169999999998"/>
    <s v=""/>
    <n v="-11.65"/>
    <n v="11.65"/>
    <n v="0"/>
    <d v="2022-09-01T00:00:00"/>
    <m/>
    <x v="7"/>
    <s v="Despesas Financeiras - Tarifas"/>
    <s v="sim"/>
  </r>
  <r>
    <s v="REALITA BELEM"/>
    <d v="2022-09-23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14000"/>
    <d v="1938-04-30T00:00:00"/>
    <d v="2022-09-23T00:00:00"/>
    <s v="CP"/>
    <s v="Pagamento MERA DESENHOS TECNICOS LTDA"/>
    <s v="Pagamento MERA DESENHOS TECNICOS LTDA"/>
    <n v="-14000"/>
    <n v="0"/>
    <n v="3784.12"/>
    <s v="MERA DESENHOS TECNICOS LTDA"/>
    <n v="-14000"/>
    <n v="14000"/>
    <n v="0"/>
    <d v="2022-09-01T00:00:00"/>
    <m/>
    <x v="2"/>
    <s v="Incorporação"/>
    <s v="sim"/>
  </r>
  <r>
    <s v="REALITA BELEM"/>
    <d v="2022-09-23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05"/>
    <d v="1900-01-10T01:12:00"/>
    <d v="2022-09-23T00:00:00"/>
    <s v="CX"/>
    <s v="Pag. tarifa TED TAR SERV TED STR PAGFOR"/>
    <s v="Pag. tarifa TED TAR SERV TED STR PAGFOR"/>
    <n v="-11.05"/>
    <n v="0"/>
    <n v="3773.07"/>
    <s v=""/>
    <n v="-11.05"/>
    <n v="11.05"/>
    <n v="0"/>
    <d v="2022-09-01T00:00:00"/>
    <m/>
    <x v="7"/>
    <s v="Despesas Financeiras - Tarifas"/>
    <s v="sim"/>
  </r>
  <r>
    <s v="JARDIM GUEDALA"/>
    <d v="2022-09-3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1.03.04 - Alvarás, Emolumentos, Taxas e Custos Legais 1 6000"/>
    <d v="1916-06-04T00:00:00"/>
    <d v="2022-09-30T00:00:00"/>
    <s v="CP"/>
    <s v="Pagamento PAISAGRO JARDINAGEM E COMERCIO DE PLANTAS LTDA"/>
    <s v="Pagamento PAISAGRO JARDINAGEM E COMERCIO DE PLANTAS LTDA"/>
    <n v="-6000"/>
    <n v="0"/>
    <n v="13215.17"/>
    <s v="PAISAGRO JARDINAGEM E COMERCIO DE PLANTAS LTDA"/>
    <n v="-6000"/>
    <n v="6000"/>
    <n v="0"/>
    <d v="2022-09-01T00:00:00"/>
    <m/>
    <x v="4"/>
    <s v="Incorporação"/>
    <s v="sim"/>
  </r>
  <r>
    <s v="JARDIM GUEDALA"/>
    <d v="2022-09-3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11,65"/>
    <d v="1900-01-10T15:36:00"/>
    <d v="2022-09-30T00:00:00"/>
    <s v="BC"/>
    <s v="Pag. tarifa TED"/>
    <s v="Pag. tarifa TED"/>
    <n v="-11.65"/>
    <n v="0"/>
    <n v="13203.52"/>
    <s v=""/>
    <n v="-11.65"/>
    <n v="11.65"/>
    <n v="0"/>
    <d v="2022-09-01T00:00:00"/>
    <m/>
    <x v="7"/>
    <s v="Despesas Financeiras - Tarifas"/>
    <s v="sim"/>
  </r>
  <r>
    <s v="JARDIM GUEDALA"/>
    <d v="2022-10-03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4 - Assessoria e Consultoria Contábil 1 385,25"/>
    <d v="1901-01-19T06:00:00"/>
    <d v="2022-10-03T00:00:00"/>
    <s v="CP"/>
    <s v="Pagamento NOVA PLANO - SUPORTE ADMINISTRATIVO LTDA"/>
    <s v="Pagamento NOVA PLANO - SUPORTE ADMINISTRATIVO LTDA"/>
    <n v="-385.25"/>
    <n v="0"/>
    <n v="12818.27"/>
    <s v="NOVA PLANO - SUPORTE ADMINISTRATIVO LTDA"/>
    <n v="-385.25"/>
    <n v="385.25"/>
    <n v="0"/>
    <d v="2022-10-01T00:00:00"/>
    <m/>
    <x v="6"/>
    <s v="Despesas Administrativas"/>
    <s v="sim"/>
  </r>
  <r>
    <s v="REALITA BELEM"/>
    <d v="2022-10-03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1.05.01.01 - Entradas de Aportes de Sócios / Investidores 1 7000"/>
    <d v="1919-03-01T00:00:00"/>
    <d v="2022-10-03T00:00:00"/>
    <s v="CR"/>
    <s v="Recebimento NC HOLDING EMPREENDIMENTOS E PARTICIPACOES LTDA"/>
    <s v="Recebimento NC HOLDING EMPREENDIMENTOS E PARTICIPACOES LTDA"/>
    <n v="0"/>
    <n v="7000"/>
    <n v="10773.07"/>
    <s v=""/>
    <n v="7000"/>
    <n v="7000"/>
    <n v="2"/>
    <d v="2022-10-01T00:00:00"/>
    <m/>
    <x v="1"/>
    <s v="Aporte Netcorp"/>
    <s v="sim"/>
  </r>
  <r>
    <s v="REALITA BELEM"/>
    <d v="2022-10-04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2 - Aluguel Virtual 1 7000"/>
    <d v="1919-03-01T00:00:00"/>
    <d v="2022-10-04T00:00:00"/>
    <s v="CP"/>
    <s v="Pagamento SANDRA CRISTIANA HUGENNEYER"/>
    <s v="Pagamento SANDRA CRISTIANA HUGENNEYER"/>
    <n v="-7000"/>
    <n v="0"/>
    <n v="3773.07"/>
    <s v="SANDRA CRISTIANA HUGENNEYER"/>
    <n v="-7000"/>
    <n v="7000"/>
    <n v="0"/>
    <d v="2022-10-01T00:00:00"/>
    <m/>
    <x v="5"/>
    <s v="Terreno"/>
    <s v="sim"/>
  </r>
  <r>
    <s v="JARDIM GUEDALA"/>
    <d v="2022-10-05T00:00:00"/>
    <s v="Holding"/>
    <s v="Holding"/>
    <s v="2 - SPE's"/>
    <s v="01/01/2021 até 31/12/2022"/>
    <s v="14 - NETCORP SÃO PAULO JARDIM GUEDALA INCORPORAÇÃO E EMPREENDIMENTO IMOBILIÁRIO LTDA"/>
    <s v="MUTUOGUEDALA - MUTUO GUEDALA"/>
    <n v="0"/>
    <s v="1402 - GUEDALA INCORPORACAO"/>
    <s v="2.02.03.01 - Assessoria e Consultoria em Projetos Técnicos (Eng 1 309474,1"/>
    <d v="2747-04-23T02:24:00"/>
    <d v="2022-10-05T00:00:00"/>
    <s v="CP"/>
    <s v="Pagamento PREFEITURA DA CIDADE DE SÃO PAULO - DAMSP"/>
    <s v="Pagamento PREFEITURA DA CIDADE DE SÃO PAULO - DAMSP"/>
    <n v="-309474.09999999998"/>
    <n v="0"/>
    <n v="-890765.1"/>
    <s v="PREFEITURA DA CIDADE DE SÃO PAULO - DAMSP"/>
    <n v="-309474.09999999998"/>
    <n v="309474.09999999998"/>
    <n v="0"/>
    <d v="2022-10-01T00:00:00"/>
    <m/>
    <x v="2"/>
    <s v="Incorporação"/>
    <s v="sim"/>
  </r>
  <r>
    <s v="REALITA BELEM"/>
    <d v="2022-10-0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1.05.01.01 - Entradas de Aportes de Sócios / Investidores 1 306362,98"/>
    <d v="2738-10-15T23:31:12"/>
    <d v="2022-10-05T00:00:00"/>
    <s v="CR"/>
    <s v="Recebimento CONSTRUCOMPANY CONSTRUCAO E INCORPORACAO"/>
    <s v="Recebimento CONSTRUCOMPANY CONSTRUCAO E INCORPORACAO"/>
    <n v="0"/>
    <n v="306362.98"/>
    <n v="310136.05"/>
    <s v=""/>
    <n v="306362.98"/>
    <n v="306362.98"/>
    <n v="0"/>
    <d v="2022-10-01T00:00:00"/>
    <m/>
    <x v="1"/>
    <s v="Aporte Netcorp"/>
    <s v="sim"/>
  </r>
  <r>
    <s v="REALITA BELEM"/>
    <d v="2022-10-06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1.05.01.01 - Entradas de Aportes de Sócios / Investidores 1 923483,96"/>
    <d v="4428-05-28T23:02:24"/>
    <d v="2022-10-06T00:00:00"/>
    <s v="CR"/>
    <s v="Recebimento NC HOLDING EMPREENDIMENTOS E PARTICIPACOES LTDA"/>
    <s v="Recebimento NC HOLDING EMPREENDIMENTOS E PARTICIPACOES LTDA"/>
    <n v="0"/>
    <n v="923483.96"/>
    <n v="1233620.01"/>
    <s v=""/>
    <n v="923483.96"/>
    <n v="923483.96"/>
    <n v="0"/>
    <d v="2022-10-01T00:00:00"/>
    <m/>
    <x v="1"/>
    <s v="Aporte Netcorp"/>
    <s v="sim"/>
  </r>
  <r>
    <s v="JARDIM GUEDALA"/>
    <d v="2022-10-07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1 - Assessoria e Consultoria em Projetos Técnicos (Eng 1 3650"/>
    <d v="1909-12-28T00:00:00"/>
    <d v="2022-10-07T00:00:00"/>
    <s v="CP"/>
    <s v="Pagamento GAIA SEMEAR LTDA"/>
    <s v="Pagamento GAIA SEMEAR LTDA"/>
    <n v="-3650"/>
    <n v="0"/>
    <n v="9168.27"/>
    <s v="GAIA SEMEAR LTDA"/>
    <n v="-3650"/>
    <n v="3650"/>
    <n v="0"/>
    <d v="2022-10-01T00:00:00"/>
    <m/>
    <x v="2"/>
    <s v="Incorporação"/>
    <s v="sim"/>
  </r>
  <r>
    <s v="JARDIM GUEDALA"/>
    <d v="2022-10-07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11,65"/>
    <d v="1900-01-10T15:36:00"/>
    <d v="2022-10-07T00:00:00"/>
    <s v="CX"/>
    <s v="Pag. tarifa TED TAR SERV TED STR PAGFOR"/>
    <s v="Pag. tarifa TED TAR SERV TED STR PAGFOR"/>
    <n v="-11.65"/>
    <n v="0"/>
    <n v="9156.6200000000008"/>
    <s v=""/>
    <n v="-11.65"/>
    <n v="11.65"/>
    <n v="0"/>
    <d v="2022-10-01T00:00:00"/>
    <m/>
    <x v="7"/>
    <s v="Despesas Financeiras - Tarifas"/>
    <s v="sim"/>
  </r>
  <r>
    <s v="REALITA BELEM"/>
    <d v="2022-10-07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4 - Assessoria e Consultoria Contábil 1 419,88"/>
    <d v="1901-02-22T21:07:12"/>
    <d v="2022-10-07T00:00:00"/>
    <s v="CP"/>
    <s v="Pagamento NOVA PLANO - SUPORTE ADMINISTRATIVO LTDA"/>
    <s v="Pagamento NOVA PLANO - SUPORTE ADMINISTRATIVO LTDA"/>
    <n v="-419.88"/>
    <n v="0"/>
    <n v="1233200.1299999999"/>
    <s v="NOVA PLANO - SUPORTE ADMINISTRATIVO LTDA"/>
    <n v="-419.88"/>
    <n v="419.88"/>
    <n v="0"/>
    <d v="2022-10-01T00:00:00"/>
    <m/>
    <x v="6"/>
    <s v="Despesas Administrativas"/>
    <s v="sim"/>
  </r>
  <r>
    <s v="REALITA BELEM"/>
    <d v="2022-10-07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1850"/>
    <d v="1905-01-23T00:00:00"/>
    <d v="2022-10-07T00:00:00"/>
    <s v="CP"/>
    <s v="Pagamento B e P INTERIOR DESIGN LTDA"/>
    <s v="Pagamento B e P INTERIOR DESIGN LTDA"/>
    <n v="-1850"/>
    <n v="0"/>
    <n v="1231350.1299999999"/>
    <s v="B e P INTERIOR DESIGN LTDA"/>
    <n v="-1850"/>
    <n v="1850"/>
    <n v="0"/>
    <d v="2022-10-01T00:00:00"/>
    <m/>
    <x v="2"/>
    <s v="Incorporação"/>
    <s v="sim"/>
  </r>
  <r>
    <s v="REALITA BELEM"/>
    <d v="2022-10-07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22,1"/>
    <d v="1900-01-21T02:24:00"/>
    <d v="2022-10-07T00:00:00"/>
    <s v="CX"/>
    <s v="Pag. tarifa TED TAR SERV TED STR PAGFOR"/>
    <s v="Pag. tarifa TED TAR SERV TED STR PAGFOR"/>
    <n v="-22.1"/>
    <n v="0"/>
    <n v="1231328.03"/>
    <s v=""/>
    <n v="-22.1"/>
    <n v="22.1"/>
    <n v="0"/>
    <d v="2022-10-01T00:00:00"/>
    <m/>
    <x v="7"/>
    <s v="Despesas Financeiras - Tarifas"/>
    <s v="sim"/>
  </r>
  <r>
    <s v="REALITA BELEM"/>
    <d v="2022-10-1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60,95"/>
    <d v="1900-02-28T22:48:00"/>
    <d v="2022-10-10T00:00:00"/>
    <s v="CX"/>
    <s v="Pag. tarifa conta TARIFA MANUTENCAO C/C TAR.MANUT.C/C"/>
    <s v="Pag. tarifa conta TARIFA MANUTENCAO C/C TAR.MANUT.C/C"/>
    <n v="-60.95"/>
    <n v="0"/>
    <n v="1231267.08"/>
    <s v=""/>
    <n v="-60.95"/>
    <n v="60.95"/>
    <n v="0"/>
    <d v="2022-10-01T00:00:00"/>
    <m/>
    <x v="7"/>
    <s v="Despesas Financeiras - Tarifas"/>
    <s v="sim"/>
  </r>
  <r>
    <s v="JARDIM GUEDALA"/>
    <d v="2022-10-14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1.05.01.01 - Entradas de Aportes de Sócios / Investidores 1 27000"/>
    <d v="1973-12-02T00:00:00"/>
    <d v="2022-10-14T00:00:00"/>
    <s v="CR"/>
    <s v="Recebimento NC HOLDING EMPREENDIMENTOS E PARTICIPACOES LTDA"/>
    <s v="Recebimento NC HOLDING EMPREENDIMENTOS E PARTICIPACOES LTDA"/>
    <n v="0"/>
    <n v="27000"/>
    <n v="36156.620000000003"/>
    <s v=""/>
    <n v="27000"/>
    <n v="27000"/>
    <n v="0"/>
    <d v="2022-10-01T00:00:00"/>
    <m/>
    <x v="1"/>
    <s v="Aporte Netcorp"/>
    <s v="sim"/>
  </r>
  <r>
    <s v="JARDIM GUEDALA"/>
    <d v="2022-10-17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1 - Assessoria e Consultoria em Projetos Técnicos (Eng 1 6367"/>
    <d v="1917-06-06T00:00:00"/>
    <d v="2022-10-17T00:00:00"/>
    <s v="CP"/>
    <s v="Pagamento S DOMINICI DESENHOS ARQUITETONICOS"/>
    <s v="Pagamento S DOMINICI DESENHOS ARQUITETONICOS"/>
    <n v="-6367"/>
    <n v="0"/>
    <n v="29789.62"/>
    <s v="S DOMINICI DESENHOS ARQUITETONICOS"/>
    <n v="-6367"/>
    <n v="6367"/>
    <n v="0"/>
    <d v="2022-10-01T00:00:00"/>
    <m/>
    <x v="2"/>
    <s v="Incorporação"/>
    <s v="sim"/>
  </r>
  <r>
    <s v="JARDIM GUEDALA"/>
    <d v="2022-10-17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1 - Assessoria e Consultoria em Projetos Técnicos (Eng 1 12000"/>
    <d v="1932-11-07T00:00:00"/>
    <d v="2022-10-17T00:00:00"/>
    <s v="CP"/>
    <s v="Pagamento SERGIO LUIZ FERNANDES FILHO"/>
    <s v="Pagamento SERGIO LUIZ FERNANDES FILHO"/>
    <n v="-12000"/>
    <n v="0"/>
    <n v="17789.62"/>
    <s v="SERGIO LUIZ FERNANDES FILHO"/>
    <n v="-12000"/>
    <n v="12000"/>
    <n v="0"/>
    <d v="2022-10-01T00:00:00"/>
    <m/>
    <x v="2"/>
    <s v="Incorporação"/>
    <s v="sim"/>
  </r>
  <r>
    <s v="JARDIM GUEDALA"/>
    <d v="2022-10-17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1.01 - (-) Retenção de IR - Terceiros 1 180"/>
    <d v="1900-06-28T00:00:00"/>
    <d v="2022-10-17T00:00:00"/>
    <s v="CP"/>
    <s v="Retenção impostos IR 1708 / SERGIO LUIZ FERNANDES FILHO"/>
    <s v="Retenção impostos IR 1708 / SERGIO LUIZ FERNANDES FILHO"/>
    <n v="0"/>
    <n v="180"/>
    <n v="17969.62"/>
    <s v="SERGIO LUIZ FERNANDES FILHO"/>
    <n v="180"/>
    <n v="180"/>
    <n v="0"/>
    <d v="2022-10-01T00:00:00"/>
    <m/>
    <x v="2"/>
    <s v="Incorporação"/>
    <s v="sim"/>
  </r>
  <r>
    <s v="JARDIM GUEDALA"/>
    <d v="2022-10-17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1.04 - (-) Retenção de PIS/Cofins/CSLL - Terceiros 1 558"/>
    <d v="1901-07-11T00:00:00"/>
    <d v="2022-10-17T00:00:00"/>
    <s v="CP"/>
    <s v="Retenção impostos CSRF / SERGIO LUIZ FERNANDES FILHO"/>
    <s v="Retenção impostos CSRF / SERGIO LUIZ FERNANDES FILHO"/>
    <n v="0"/>
    <n v="558"/>
    <n v="18527.62"/>
    <s v="SERGIO LUIZ FERNANDES FILHO"/>
    <n v="558"/>
    <n v="558"/>
    <n v="0"/>
    <d v="2022-10-01T00:00:00"/>
    <m/>
    <x v="2"/>
    <s v="Incorporação"/>
    <s v="sim"/>
  </r>
  <r>
    <s v="JARDIM GUEDALA"/>
    <d v="2022-10-17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87,6"/>
    <d v="1900-03-27T14:24:00"/>
    <d v="2022-10-17T00:00:00"/>
    <s v="CX"/>
    <s v="Pag. tarifa conta TARIFA BANCARIA PLANO EMPRES FACIL 2"/>
    <s v="Pag. tarifa conta TARIFA BANCARIA PLANO EMPRES FACIL 2"/>
    <n v="-87.6"/>
    <n v="0"/>
    <n v="18440.02"/>
    <s v=""/>
    <n v="-87.6"/>
    <n v="87.6"/>
    <n v="0"/>
    <d v="2022-10-01T00:00:00"/>
    <m/>
    <x v="7"/>
    <s v="Despesas Financeiras - Tarifas"/>
    <s v="sim"/>
  </r>
  <r>
    <s v="JARDIM GUEDALA"/>
    <d v="2022-10-17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23,3"/>
    <d v="1900-01-22T07:12:00"/>
    <d v="2022-10-17T00:00:00"/>
    <s v="CX"/>
    <s v="Pag. tarifa conta TAR SERV TED STR PAGFOR"/>
    <s v="Pag. tarifa conta TAR SERV TED STR PAGFOR"/>
    <n v="-23.3"/>
    <n v="0"/>
    <n v="18416.72"/>
    <s v=""/>
    <n v="-23.3"/>
    <n v="23.3"/>
    <n v="0"/>
    <d v="2022-10-01T00:00:00"/>
    <m/>
    <x v="7"/>
    <s v="Despesas Financeiras - Tarifas"/>
    <s v="sim"/>
  </r>
  <r>
    <s v="JARDIM GUEDALA"/>
    <d v="2022-10-17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1.01.11 - IPTU Novos Terrenos 1 16923,79"/>
    <d v="1946-05-01T18:57:36"/>
    <d v="2022-10-17T00:00:00"/>
    <s v="CP"/>
    <s v="Pagamento PREFEITURA MUNICIPAL DE SAO PAULO - IPTU"/>
    <s v="Pagamento PREFEITURA MUNICIPAL DE SAO PAULO - IPTU"/>
    <n v="-16923.79"/>
    <n v="0"/>
    <n v="1492.93"/>
    <s v="PREFEITURA MUNICIPAL DE SAO PAULO - IPTU"/>
    <n v="-16923.79"/>
    <n v="16923.79"/>
    <n v="0"/>
    <d v="2022-10-01T00:00:00"/>
    <m/>
    <x v="13"/>
    <s v="Terreno"/>
    <s v="sim"/>
  </r>
  <r>
    <s v="REALITA BELEM"/>
    <d v="2022-10-17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3000"/>
    <d v="1908-03-18T00:00:00"/>
    <d v="2022-10-17T00:00:00"/>
    <s v="CP"/>
    <s v="Pagamento SERGIO LUIZ FERNANDES FILHO"/>
    <s v="Pagamento SERGIO LUIZ FERNANDES FILHO"/>
    <n v="-3000"/>
    <n v="0"/>
    <n v="1228267.08"/>
    <s v="SERGIO LUIZ FERNANDES FILHO"/>
    <n v="-3000"/>
    <n v="3000"/>
    <n v="1"/>
    <d v="2022-10-01T00:00:00"/>
    <m/>
    <x v="2"/>
    <s v="Incorporação"/>
    <s v="sim"/>
  </r>
  <r>
    <s v="REALITA BELEM"/>
    <d v="2022-10-17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45"/>
    <d v="1900-02-13T00:00:00"/>
    <d v="2022-10-17T00:00:00"/>
    <s v="CP"/>
    <s v="Retenção impostos IR 1708 / SERGIO LUIZ FERNANDES FILHO"/>
    <s v="Retenção impostos IR 1708 / SERGIO LUIZ FERNANDES FILHO"/>
    <n v="0"/>
    <n v="45"/>
    <n v="1228312.08"/>
    <s v="SERGIO LUIZ FERNANDES FILHO"/>
    <n v="45"/>
    <n v="45"/>
    <n v="0"/>
    <d v="2022-10-01T00:00:00"/>
    <m/>
    <x v="2"/>
    <s v="Incorporação"/>
    <s v="sim"/>
  </r>
  <r>
    <s v="REALITA BELEM"/>
    <d v="2022-10-17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139,5"/>
    <d v="1900-05-18T12:00:00"/>
    <d v="2022-10-17T00:00:00"/>
    <s v="CP"/>
    <s v="Retenção impostos CSRF / SERGIO LUIZ FERNANDES FILHO"/>
    <s v="Retenção impostos CSRF / SERGIO LUIZ FERNANDES FILHO"/>
    <n v="0"/>
    <n v="139.5"/>
    <n v="1228451.58"/>
    <s v="SERGIO LUIZ FERNANDES FILHO"/>
    <n v="139.5"/>
    <n v="139.5"/>
    <n v="0"/>
    <d v="2022-10-01T00:00:00"/>
    <m/>
    <x v="2"/>
    <s v="Incorporação"/>
    <s v="sim"/>
  </r>
  <r>
    <s v="REALITA BELEM"/>
    <d v="2022-10-17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05"/>
    <d v="1900-01-10T01:12:00"/>
    <d v="2022-10-17T00:00:00"/>
    <s v="CX"/>
    <s v="Pag. tarifa conta TAR SERV TED STR PAGFOR"/>
    <s v="Pag. tarifa conta TAR SERV TED STR PAGFOR"/>
    <n v="-11.05"/>
    <n v="0"/>
    <n v="1228440.53"/>
    <s v=""/>
    <n v="-11.05"/>
    <n v="11.05"/>
    <n v="0"/>
    <d v="2022-10-01T00:00:00"/>
    <m/>
    <x v="7"/>
    <s v="Despesas Financeiras - Tarifas"/>
    <s v="sim"/>
  </r>
  <r>
    <s v="REALITA BELEM"/>
    <d v="2022-10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1 - Aquisição de Terreno 1 10000"/>
    <d v="1927-05-18T00:00:00"/>
    <d v="2022-10-18T00:00:00"/>
    <s v="CP"/>
    <s v="Pagamento FRANCISCO FERNANDES NETO"/>
    <s v="Pagamento FRANCISCO FERNANDES NETO"/>
    <n v="-10000"/>
    <n v="0"/>
    <n v="1218440.53"/>
    <s v="FRANCISCO FERNANDES NETO"/>
    <n v="-10000"/>
    <n v="10000"/>
    <n v="4"/>
    <d v="2022-10-01T00:00:00"/>
    <m/>
    <x v="5"/>
    <s v="Terreno"/>
    <s v="sim"/>
  </r>
  <r>
    <s v="REALITA BELEM"/>
    <d v="2022-10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65"/>
    <d v="1900-01-10T15:36:00"/>
    <d v="2022-10-18T00:00:00"/>
    <s v="CX"/>
    <s v="Pag. tarifa TED DOC/TED INTERNET TED INTERNET"/>
    <s v="Pag. tarifa TED DOC/TED INTERNET TED INTERNET"/>
    <n v="-11.65"/>
    <n v="0"/>
    <n v="1218428.8799999999"/>
    <s v=""/>
    <n v="-11.65"/>
    <n v="11.65"/>
    <n v="0"/>
    <d v="2022-10-01T00:00:00"/>
    <m/>
    <x v="7"/>
    <s v="Despesas Financeiras - Tarifas"/>
    <s v="sim"/>
  </r>
  <r>
    <s v="REALITA BELEM"/>
    <d v="2022-10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642,24"/>
    <d v="1901-10-03T05:45:36"/>
    <d v="2022-10-20T00:00:00"/>
    <s v="CP"/>
    <s v="Pagamento DAVINCI BUREAU DE IMPRESSOES LTDA"/>
    <s v="Pagamento DAVINCI BUREAU DE IMPRESSOES LTDA"/>
    <n v="-642.24"/>
    <n v="0"/>
    <n v="1217786.6399999999"/>
    <s v="DAVINCI BUREAU DE IMPRESSOES LTDA"/>
    <n v="-642.24"/>
    <n v="642.24"/>
    <n v="0"/>
    <d v="2022-10-01T00:00:00"/>
    <m/>
    <x v="2"/>
    <s v="Incorporação"/>
    <s v="sim"/>
  </r>
  <r>
    <s v="REALITA BELEM"/>
    <d v="2022-10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90"/>
    <d v="1900-03-30T00:00:00"/>
    <d v="2022-10-20T00:00:00"/>
    <s v="CP"/>
    <s v="Pagamento Secretaria de Fazenda Federal"/>
    <s v="Pagamento Secretaria de Fazenda Federal"/>
    <n v="-90"/>
    <n v="0"/>
    <n v="1217696.6399999999"/>
    <s v="Secretaria de Fazenda Federal"/>
    <n v="-90"/>
    <n v="90"/>
    <n v="0"/>
    <d v="2022-10-01T00:00:00"/>
    <m/>
    <x v="2"/>
    <s v="Incorporação"/>
    <s v="sim"/>
  </r>
  <r>
    <s v="REALITA BELEM"/>
    <d v="2022-10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301,24"/>
    <d v="1900-10-27T05:45:36"/>
    <d v="2022-10-20T00:00:00"/>
    <s v="CP"/>
    <s v="Pagamento Secretaria de Fazenda Federal"/>
    <s v="Pagamento Secretaria de Fazenda Federal"/>
    <n v="-301.24"/>
    <n v="0"/>
    <n v="1217395.3999999999"/>
    <s v="Secretaria de Fazenda Federal"/>
    <n v="-301.24"/>
    <n v="301.24"/>
    <n v="0"/>
    <d v="2022-10-01T00:00:00"/>
    <m/>
    <x v="5"/>
    <s v="Terreno"/>
    <s v="sim"/>
  </r>
  <r>
    <s v="REALITA BELEM"/>
    <d v="2022-10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97,17"/>
    <d v="1900-04-06T04:04:48"/>
    <d v="2022-10-20T00:00:00"/>
    <s v="CP"/>
    <s v="Pagamento Secretaria de Fazenda Federal"/>
    <s v="Pagamento Secretaria de Fazenda Federal"/>
    <n v="-97.17"/>
    <n v="0"/>
    <n v="1217298.23"/>
    <s v="Secretaria de Fazenda Federal"/>
    <n v="-97.17"/>
    <n v="97.17"/>
    <n v="0"/>
    <d v="2022-10-01T00:00:00"/>
    <m/>
    <x v="5"/>
    <s v="Terreno"/>
    <s v="sim"/>
  </r>
  <r>
    <s v="REALITA BELEM"/>
    <d v="2022-10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,95"/>
    <d v="1899-12-31T22:48:00"/>
    <d v="2022-10-20T00:00:00"/>
    <s v="CX"/>
    <s v="Pag. tarifa conta TAR CC REAL TIME PAGFOR"/>
    <s v="Pag. tarifa conta TAR CC REAL TIME PAGFOR"/>
    <n v="-1.95"/>
    <n v="0"/>
    <n v="1217296.28"/>
    <s v=""/>
    <n v="-1.95"/>
    <n v="1.95"/>
    <n v="0"/>
    <d v="2022-10-01T00:00:00"/>
    <m/>
    <x v="7"/>
    <s v="Despesas Financeiras - Tarifas"/>
    <s v="sim"/>
  </r>
  <r>
    <s v="REALITA BELEM"/>
    <d v="2022-10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Sem Classificação"/>
    <s v="Sem Classificação"/>
    <s v="Sem Classificação"/>
    <d v="2022-10-20T00:00:00"/>
    <s v="CX"/>
    <s v="Aplicação APLICACAO INVESTIMENTOS"/>
    <s v="Aplicação APLICACAO INVESTIMENTOS"/>
    <n v="-1200000"/>
    <n v="0"/>
    <n v="17296.28"/>
    <s v=""/>
    <n v="-1200000"/>
    <n v="1200000"/>
    <n v="0"/>
    <d v="2022-10-01T00:00:00"/>
    <m/>
    <x v="10"/>
    <s v="Aplicação / Resgate"/>
    <s v="não"/>
  </r>
  <r>
    <s v="REALITA BELEM"/>
    <d v="2022-10-2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17250"/>
    <d v="1947-03-24T00:00:00"/>
    <d v="2022-10-21T00:00:00"/>
    <s v="CP"/>
    <s v="Pagamento ITAMAR BEREZIN - ARQUITETURA E URBANISMO S/S"/>
    <s v="Pagamento ITAMAR BEREZIN - ARQUITETURA E URBANISMO S/S"/>
    <n v="-17250"/>
    <n v="0"/>
    <n v="46.28"/>
    <s v="ITAMAR BEREZIN - ARQUITETURA E URBANISMO S/S"/>
    <n v="-17250"/>
    <n v="17250"/>
    <n v="0"/>
    <d v="2022-10-01T00:00:00"/>
    <m/>
    <x v="2"/>
    <s v="Incorporação"/>
    <s v="sim"/>
  </r>
  <r>
    <s v="REALITA BELEM"/>
    <d v="2022-10-2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258,75"/>
    <d v="1900-09-14T18:00:00"/>
    <d v="2022-10-21T00:00:00"/>
    <s v="CP"/>
    <s v="Retenção impostos IR 1708 / ITAMAR BEREZIN - ARQUITETURA E URBANISMO S/S"/>
    <s v="Retenção impostos IR 1708 / ITAMAR BEREZIN - ARQUITETURA E URBANISMO S/S"/>
    <n v="0"/>
    <n v="258.75"/>
    <n v="305.02999999999997"/>
    <s v="ITAMAR BEREZIN - ARQUITETURA E URBANISMO S/S"/>
    <n v="258.75"/>
    <n v="258.75"/>
    <n v="0"/>
    <d v="2022-10-01T00:00:00"/>
    <m/>
    <x v="2"/>
    <s v="Incorporação"/>
    <s v="sim"/>
  </r>
  <r>
    <s v="REALITA BELEM"/>
    <d v="2022-10-2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802,13"/>
    <d v="1902-03-12T03:07:12"/>
    <d v="2022-10-21T00:00:00"/>
    <s v="CP"/>
    <s v="Retenção impostos CSRF / ITAMAR BEREZIN - ARQUITETURA E URBANISMO S/S"/>
    <s v="Retenção impostos CSRF / ITAMAR BEREZIN - ARQUITETURA E URBANISMO S/S"/>
    <n v="0"/>
    <n v="802.13"/>
    <n v="1107.1600000000001"/>
    <s v="ITAMAR BEREZIN - ARQUITETURA E URBANISMO S/S"/>
    <n v="802.13"/>
    <n v="802.13"/>
    <n v="0"/>
    <d v="2022-10-01T00:00:00"/>
    <m/>
    <x v="2"/>
    <s v="Incorporação"/>
    <s v="sim"/>
  </r>
  <r>
    <s v="REALITA BELEM"/>
    <d v="2022-10-2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,95"/>
    <d v="1899-12-31T22:48:00"/>
    <d v="2022-10-21T00:00:00"/>
    <s v="CX"/>
    <s v="Pag. tarifa conta TAR CC REAL TIME PAGFOR"/>
    <s v="Pag. tarifa conta TAR CC REAL TIME PAGFOR"/>
    <n v="-1.95"/>
    <n v="0"/>
    <n v="1105.21"/>
    <s v=""/>
    <n v="-1.95"/>
    <n v="1.95"/>
    <n v="0"/>
    <d v="2022-10-01T00:00:00"/>
    <m/>
    <x v="7"/>
    <s v="Despesas Financeiras - Tarifas"/>
    <s v="sim"/>
  </r>
  <r>
    <s v="REALITA BELEM"/>
    <d v="2022-10-26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6000"/>
    <d v="1916-06-04T00:00:00"/>
    <d v="2022-10-26T00:00:00"/>
    <s v="CP"/>
    <s v="Pagamento ACUSTICA ENGENHARIA S/S"/>
    <s v="Pagamento ACUSTICA ENGENHARIA S/S"/>
    <n v="-6000"/>
    <n v="0"/>
    <n v="-4894.79"/>
    <s v="ACUSTICA ENGENHARIA S/S"/>
    <n v="-6000"/>
    <n v="6000"/>
    <n v="1"/>
    <d v="2022-10-01T00:00:00"/>
    <m/>
    <x v="8"/>
    <s v="Terreno"/>
    <s v="sim"/>
  </r>
  <r>
    <s v="REALITA BELEM"/>
    <d v="2022-10-26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90"/>
    <d v="1900-03-30T00:00:00"/>
    <d v="2022-10-26T00:00:00"/>
    <s v="CP"/>
    <s v="Retenção impostos IR 1708 / ACUSTICA ENGENHARIA S/S"/>
    <s v="Retenção impostos IR 1708 / ACUSTICA ENGENHARIA S/S"/>
    <n v="0"/>
    <n v="90"/>
    <n v="-4804.79"/>
    <s v="ACUSTICA ENGENHARIA S/S"/>
    <n v="90"/>
    <n v="90"/>
    <n v="0"/>
    <d v="2022-10-01T00:00:00"/>
    <m/>
    <x v="8"/>
    <s v="Terreno"/>
    <s v="sim"/>
  </r>
  <r>
    <s v="REALITA BELEM"/>
    <d v="2022-10-26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279"/>
    <d v="1900-10-05T00:00:00"/>
    <d v="2022-10-26T00:00:00"/>
    <s v="CP"/>
    <s v="Retenção impostos CSRF / ACUSTICA ENGENHARIA S/S"/>
    <s v="Retenção impostos CSRF / ACUSTICA ENGENHARIA S/S"/>
    <n v="0"/>
    <n v="279"/>
    <n v="-4525.79"/>
    <s v="ACUSTICA ENGENHARIA S/S"/>
    <n v="279"/>
    <n v="279"/>
    <n v="0"/>
    <d v="2022-10-01T00:00:00"/>
    <m/>
    <x v="8"/>
    <s v="Terreno"/>
    <s v="sim"/>
  </r>
  <r>
    <s v="REALITA BELEM"/>
    <d v="2022-10-26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5.02 - Confecção de Mídias (Vídeos, Artes gráficas, peças 1 14688"/>
    <d v="1940-03-18T00:00:00"/>
    <d v="2022-10-26T00:00:00"/>
    <s v="CP"/>
    <s v="Pagamento REALITY NEGOCIOS EM 3 D LTDA ME."/>
    <s v="Pagamento REALITY NEGOCIOS EM 3 D LTDA ME."/>
    <n v="-14688"/>
    <n v="0"/>
    <n v="-19213.79"/>
    <s v="REALITY NEGOCIOS EM 3 D LTDA ME."/>
    <n v="-14688"/>
    <n v="14688"/>
    <n v="0"/>
    <d v="2022-10-01T00:00:00"/>
    <m/>
    <x v="14"/>
    <s v="Marketing"/>
    <s v="sim"/>
  </r>
  <r>
    <s v="REALITA BELEM"/>
    <d v="2022-10-26T00:00:00"/>
    <s v="Bradesco"/>
    <s v="5682-0"/>
    <s v="2 - SPE's"/>
    <s v="01/01/2021 até 31/12/2022"/>
    <s v="11 - NETCORP REALITA INCORPORAÇÃO E EMPREENDIMENTO IMOBILIARIO SPE LTDA"/>
    <s v="56820 - NETCORP REALITA - BRADESCO"/>
    <n v="0"/>
    <s v="Sem Classificação"/>
    <s v="Sem Classificação"/>
    <s v="Sem Classificação"/>
    <d v="2022-10-26T00:00:00"/>
    <s v="CX"/>
    <s v="Resgate de Aplicação RESGATE DE INVESTIMENTOS"/>
    <s v="Resgate de Aplicação RESGATE DE INVESTIMENTOS"/>
    <n v="0"/>
    <n v="20000"/>
    <n v="786.21"/>
    <s v=""/>
    <n v="20000"/>
    <n v="20000"/>
    <n v="0"/>
    <d v="2022-10-01T00:00:00"/>
    <m/>
    <x v="10"/>
    <s v="Aplicação / Resgate"/>
    <s v="não"/>
  </r>
  <r>
    <s v="JARDIM GUEDALA"/>
    <d v="2022-10-28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6.01.08 - Outros Impostos/Taxas/Emolumentos 1 160,8"/>
    <d v="1900-06-08T19:12:00"/>
    <d v="2022-10-28T00:00:00"/>
    <s v="CP"/>
    <s v="Pagamento INSTITUTO DE ESTUDOS DE PROTESTO DE TITULOS DO BRASIL"/>
    <s v="Pagamento INSTITUTO DE ESTUDOS DE PROTESTO DE TITULOS DO BRASIL"/>
    <n v="-160.80000000000001"/>
    <n v="0"/>
    <n v="1332.13"/>
    <s v="INSTITUTO DE ESTUDOS DE PROTESTO DE TITULOS DO BRASIL"/>
    <n v="-160.80000000000001"/>
    <n v="160.80000000000001"/>
    <n v="0"/>
    <d v="2022-10-01T00:00:00"/>
    <m/>
    <x v="0"/>
    <s v="Despesas Administrativas"/>
    <s v="sim"/>
  </r>
  <r>
    <s v="JARDIM GUEDALA"/>
    <d v="2022-10-28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1.05.01.01 - Entradas de Aportes de Sócios / Investidores 1 86000"/>
    <d v="2135-06-16T00:00:00"/>
    <d v="2022-10-28T00:00:00"/>
    <s v="CR"/>
    <s v="Recebimento NC HOLDING EMPREENDIMENTOS E PARTICIPACOES LTDA"/>
    <s v="Recebimento NC HOLDING EMPREENDIMENTOS E PARTICIPACOES LTDA"/>
    <n v="0"/>
    <n v="86000"/>
    <n v="87332.13"/>
    <s v=""/>
    <n v="86000"/>
    <n v="86000"/>
    <n v="0"/>
    <d v="2022-10-01T00:00:00"/>
    <m/>
    <x v="1"/>
    <s v="Aporte Netcorp"/>
    <s v="sim"/>
  </r>
  <r>
    <s v="REALITA BELEM"/>
    <d v="2022-10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4 - Assessoria e Consultoria Contábil 1 419,88"/>
    <d v="1901-02-22T21:07:12"/>
    <d v="2022-10-28T00:00:00"/>
    <s v="CP"/>
    <s v="Pagamento NOVA PLANO - SUPORTE ADMINISTRATIVO LTDA"/>
    <s v="Pagamento NOVA PLANO - SUPORTE ADMINISTRATIVO LTDA"/>
    <n v="-419.88"/>
    <n v="0"/>
    <n v="366.33"/>
    <s v="NOVA PLANO - SUPORTE ADMINISTRATIVO LTDA"/>
    <n v="-419.88"/>
    <n v="419.88"/>
    <n v="0"/>
    <d v="2022-10-01T00:00:00"/>
    <m/>
    <x v="6"/>
    <s v="Despesas Administrativas"/>
    <s v="sim"/>
  </r>
  <r>
    <s v="REALITA BELEM"/>
    <d v="2022-10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6.01.08 - Outros Impostos/Taxas/Emolumentos 1 160,8"/>
    <d v="1900-06-08T19:12:00"/>
    <d v="2022-10-28T00:00:00"/>
    <s v="CP"/>
    <s v="Pagamento INSTITUTO DE ESTUDOS DE PROTESTO DE TITULOS DO BRASIL"/>
    <s v="Pagamento INSTITUTO DE ESTUDOS DE PROTESTO DE TITULOS DO BRASIL"/>
    <n v="-160.80000000000001"/>
    <n v="0"/>
    <n v="205.53"/>
    <s v="INSTITUTO DE ESTUDOS DE PROTESTO DE TITULOS DO BRASIL"/>
    <n v="-160.80000000000001"/>
    <n v="160.80000000000001"/>
    <n v="0"/>
    <d v="2022-10-01T00:00:00"/>
    <m/>
    <x v="0"/>
    <s v="Despesas Administrativas"/>
    <s v="sim"/>
  </r>
  <r>
    <s v="REALITA BELEM"/>
    <d v="2022-10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6.01.08 - Outros Impostos/Taxas/Emolumentos 1 160,8"/>
    <d v="1900-06-08T19:12:00"/>
    <d v="2022-10-28T00:00:00"/>
    <s v="CP"/>
    <s v="Pagamento INSTITUTO DE ESTUDOS DE PROTESTO DE TITULOS DO BRASIL"/>
    <s v="Pagamento INSTITUTO DE ESTUDOS DE PROTESTO DE TITULOS DO BRASIL"/>
    <n v="-160.80000000000001"/>
    <n v="0"/>
    <n v="44.73"/>
    <s v="INSTITUTO DE ESTUDOS DE PROTESTO DE TITULOS DO BRASIL"/>
    <n v="-160.80000000000001"/>
    <n v="160.80000000000001"/>
    <n v="0"/>
    <d v="2022-10-01T00:00:00"/>
    <m/>
    <x v="0"/>
    <s v="Despesas Administrativas"/>
    <s v="sim"/>
  </r>
  <r>
    <s v="REALITA BELEM"/>
    <d v="2022-10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6.01.08 - Outros Impostos/Taxas/Emolumentos 1 160,8"/>
    <d v="1900-06-08T19:12:00"/>
    <d v="2022-10-28T00:00:00"/>
    <s v="CP"/>
    <s v="Pagamento INSTITUTO DE ESTUDOS DE PROTESTO DE TITULOS DO BRASIL"/>
    <s v="Pagamento INSTITUTO DE ESTUDOS DE PROTESTO DE TITULOS DO BRASIL"/>
    <n v="-160.80000000000001"/>
    <n v="0"/>
    <n v="-116.07"/>
    <s v="INSTITUTO DE ESTUDOS DE PROTESTO DE TITULOS DO BRASIL"/>
    <n v="-160.80000000000001"/>
    <n v="160.80000000000001"/>
    <n v="0"/>
    <d v="2022-10-01T00:00:00"/>
    <m/>
    <x v="0"/>
    <s v="Despesas Administrativas"/>
    <s v="sim"/>
  </r>
  <r>
    <s v="REALITA BELEM"/>
    <d v="2022-10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6.01.08 - Outros Impostos/Taxas/Emolumentos 1 160,8"/>
    <d v="1900-06-08T19:12:00"/>
    <d v="2022-10-28T00:00:00"/>
    <s v="CP"/>
    <s v="Pagamento INSTITUTO DE ESTUDOS DE PROTESTO DE TITULOS DO BRASIL"/>
    <s v="Pagamento INSTITUTO DE ESTUDOS DE PROTESTO DE TITULOS DO BRASIL"/>
    <n v="-160.80000000000001"/>
    <n v="0"/>
    <n v="-276.87"/>
    <s v="INSTITUTO DE ESTUDOS DE PROTESTO DE TITULOS DO BRASIL"/>
    <n v="-160.80000000000001"/>
    <n v="160.80000000000001"/>
    <n v="0"/>
    <d v="2022-10-01T00:00:00"/>
    <m/>
    <x v="0"/>
    <s v="Despesas Administrativas"/>
    <s v="sim"/>
  </r>
  <r>
    <s v="REALITA BELEM"/>
    <d v="2022-10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6.01.08 - Outros Impostos/Taxas/Emolumentos 1 160,8"/>
    <d v="1900-06-08T19:12:00"/>
    <d v="2022-10-28T00:00:00"/>
    <s v="CP"/>
    <s v="Pagamento INSTITUTO DE ESTUDOS DE PROTESTO DE TITULOS DO BRASIL"/>
    <s v="Pagamento INSTITUTO DE ESTUDOS DE PROTESTO DE TITULOS DO BRASIL"/>
    <n v="-160.80000000000001"/>
    <n v="0"/>
    <n v="-437.67"/>
    <s v="INSTITUTO DE ESTUDOS DE PROTESTO DE TITULOS DO BRASIL"/>
    <n v="-160.80000000000001"/>
    <n v="160.80000000000001"/>
    <n v="0"/>
    <d v="2022-10-01T00:00:00"/>
    <m/>
    <x v="0"/>
    <s v="Despesas Administrativas"/>
    <s v="sim"/>
  </r>
  <r>
    <s v="REALITA BELEM"/>
    <d v="2022-10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9700"/>
    <d v="1926-07-22T00:00:00"/>
    <d v="2022-10-28T00:00:00"/>
    <s v="CP"/>
    <s v="Pagamento NG ENGENHARIA S/C LTDA"/>
    <s v="Pagamento NG ENGENHARIA S/C LTDA"/>
    <n v="-9700"/>
    <n v="0"/>
    <n v="-10137.67"/>
    <s v="NG ENGENHARIA S/C LTDA"/>
    <n v="-9700"/>
    <n v="9700"/>
    <n v="0"/>
    <d v="2022-10-01T00:00:00"/>
    <m/>
    <x v="2"/>
    <s v="Incorporação"/>
    <s v="sim"/>
  </r>
  <r>
    <s v="REALITA BELEM"/>
    <d v="2022-10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145,5"/>
    <d v="1900-05-24T12:00:00"/>
    <d v="2022-10-28T00:00:00"/>
    <s v="CP"/>
    <s v="Retenção impostos IR 1708 / NG ENGENHARIA S/C LTDA"/>
    <s v="Retenção impostos IR 1708 / NG ENGENHARIA S/C LTDA"/>
    <n v="0"/>
    <n v="145.5"/>
    <n v="-9992.17"/>
    <s v="NG ENGENHARIA S/C LTDA"/>
    <n v="145.5"/>
    <n v="145.5"/>
    <n v="0"/>
    <d v="2022-10-01T00:00:00"/>
    <m/>
    <x v="2"/>
    <s v="Incorporação"/>
    <s v="sim"/>
  </r>
  <r>
    <s v="REALITA BELEM"/>
    <d v="2022-10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451,05"/>
    <d v="1901-03-26T01:12:00"/>
    <d v="2022-10-28T00:00:00"/>
    <s v="CP"/>
    <s v="Retenção impostos CSRF / NG ENGENHARIA S/C LTDA"/>
    <s v="Retenção impostos CSRF / NG ENGENHARIA S/C LTDA"/>
    <n v="0"/>
    <n v="451.05"/>
    <n v="-9541.1200000000008"/>
    <s v="NG ENGENHARIA S/C LTDA"/>
    <n v="451.05"/>
    <n v="451.05"/>
    <n v="0"/>
    <d v="2022-10-01T00:00:00"/>
    <m/>
    <x v="2"/>
    <s v="Incorporação"/>
    <s v="sim"/>
  </r>
  <r>
    <s v="REALITA BELEM"/>
    <d v="2022-10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3562,5"/>
    <d v="1909-10-01T12:00:00"/>
    <d v="2022-10-28T00:00:00"/>
    <s v="CP"/>
    <s v="Pagamento B e P INTERIOR DESIGN LTDA"/>
    <s v="Pagamento B e P INTERIOR DESIGN LTDA"/>
    <n v="-3562.5"/>
    <n v="0"/>
    <n v="-13103.62"/>
    <s v="B e P INTERIOR DESIGN LTDA"/>
    <n v="-3562.5"/>
    <n v="3562.5"/>
    <n v="0"/>
    <d v="2022-10-01T00:00:00"/>
    <m/>
    <x v="2"/>
    <s v="Incorporação"/>
    <s v="sim"/>
  </r>
  <r>
    <s v="REALITA BELEM"/>
    <d v="2022-10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Sem Classificação"/>
    <s v="Sem Classificação"/>
    <s v="Sem Classificação"/>
    <d v="2022-10-28T00:00:00"/>
    <s v="CX"/>
    <s v="Resgate de Aplicação RESGATE DE INVESTIMENTOS"/>
    <s v="Resgate de Aplicação RESGATE DE INVESTIMENTOS"/>
    <n v="0"/>
    <n v="20500"/>
    <n v="7396.38"/>
    <s v=""/>
    <n v="20500"/>
    <n v="20500"/>
    <n v="0"/>
    <d v="2022-10-01T00:00:00"/>
    <m/>
    <x v="10"/>
    <s v="Aplicação / Resgate"/>
    <s v="não"/>
  </r>
  <r>
    <s v="REALITA BELEM"/>
    <d v="2022-10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22,1"/>
    <d v="1900-01-21T02:24:00"/>
    <d v="2022-10-28T00:00:00"/>
    <s v="CX"/>
    <s v="Pag. tarifa conta TAR SERV TED STR PAGFOR"/>
    <s v="Pag. tarifa conta TAR SERV TED STR PAGFOR"/>
    <n v="-22.1"/>
    <n v="0"/>
    <n v="7374.28"/>
    <s v=""/>
    <n v="-22.1"/>
    <n v="22.1"/>
    <n v="0"/>
    <d v="2022-10-01T00:00:00"/>
    <m/>
    <x v="7"/>
    <s v="Despesas Financeiras - Tarifas"/>
    <s v="sim"/>
  </r>
  <r>
    <s v="JARDIM GUEDALA"/>
    <d v="2022-10-31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1.01.01 - Aquisição de Terreno 1 75000"/>
    <d v="2105-05-04T00:00:00"/>
    <d v="2022-10-31T00:00:00"/>
    <s v="CP"/>
    <s v="Pagamento HELIO TATSUMI"/>
    <s v="Pagamento HELIO TATSUMI"/>
    <n v="-75000"/>
    <n v="0"/>
    <n v="12332.13"/>
    <s v="HELIO TATSUMI"/>
    <n v="-75000"/>
    <n v="75000"/>
    <n v="0"/>
    <d v="2022-10-01T00:00:00"/>
    <m/>
    <x v="5"/>
    <s v="Terreno"/>
    <s v="sim"/>
  </r>
  <r>
    <s v="JARDIM GUEDALA"/>
    <d v="2022-10-31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1 - Assessoria e Consultoria em Projetos Técnicos (Eng 1 12000"/>
    <d v="1932-11-07T00:00:00"/>
    <d v="2022-10-31T00:00:00"/>
    <s v="CP"/>
    <s v="Pagamento SERGIO LUIZ FERNANDES FILHO"/>
    <s v="Pagamento SERGIO LUIZ FERNANDES FILHO"/>
    <n v="-12000"/>
    <n v="0"/>
    <n v="332.13"/>
    <s v="SERGIO LUIZ FERNANDES FILHO"/>
    <n v="-12000"/>
    <n v="12000"/>
    <n v="0"/>
    <d v="2022-10-01T00:00:00"/>
    <m/>
    <x v="2"/>
    <s v="Incorporação"/>
    <s v="sim"/>
  </r>
  <r>
    <s v="JARDIM GUEDALA"/>
    <d v="2022-10-31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1.01 - (-) Retenção de IR - Terceiros 1 180"/>
    <d v="1900-06-28T00:00:00"/>
    <d v="2022-10-31T00:00:00"/>
    <s v="CP"/>
    <s v="Retenção impostos IR 1708 / SERGIO LUIZ FERNANDES FILHO"/>
    <s v="Retenção impostos IR 1708 / SERGIO LUIZ FERNANDES FILHO"/>
    <n v="0"/>
    <n v="180"/>
    <n v="512.13"/>
    <s v="SERGIO LUIZ FERNANDES FILHO"/>
    <n v="180"/>
    <n v="180"/>
    <n v="0"/>
    <d v="2022-10-01T00:00:00"/>
    <m/>
    <x v="2"/>
    <s v="Incorporação"/>
    <s v="sim"/>
  </r>
  <r>
    <s v="JARDIM GUEDALA"/>
    <d v="2022-10-31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1.04 - (-) Retenção de PIS/Cofins/CSLL - Terceiros 1 558"/>
    <d v="1901-07-11T00:00:00"/>
    <d v="2022-10-31T00:00:00"/>
    <s v="CP"/>
    <s v="Retenção impostos CSRF / SERGIO LUIZ FERNANDES FILHO"/>
    <s v="Retenção impostos CSRF / SERGIO LUIZ FERNANDES FILHO"/>
    <n v="0"/>
    <n v="558"/>
    <n v="1070.1300000000001"/>
    <s v="SERGIO LUIZ FERNANDES FILHO"/>
    <n v="558"/>
    <n v="558"/>
    <n v="0"/>
    <d v="2022-10-01T00:00:00"/>
    <m/>
    <x v="2"/>
    <s v="Incorporação"/>
    <s v="sim"/>
  </r>
  <r>
    <s v="JARDIM GUEDALA"/>
    <d v="2022-10-31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23,3"/>
    <d v="1900-01-22T07:12:00"/>
    <d v="2022-10-31T00:00:00"/>
    <s v="CX"/>
    <s v="Pag. tarifa conta TAR SERV TED STR PAGFOR"/>
    <s v="Pag. tarifa conta TAR SERV TED STR PAGFOR"/>
    <n v="-23.3"/>
    <n v="0"/>
    <n v="1046.83"/>
    <s v=""/>
    <n v="-23.3"/>
    <n v="23.3"/>
    <n v="0"/>
    <d v="2022-10-01T00:00:00"/>
    <m/>
    <x v="7"/>
    <s v="Despesas Financeiras - Tarifas"/>
    <s v="sim"/>
  </r>
  <r>
    <s v="JARDIM GUEDALA"/>
    <d v="2022-10-31T00:00:00"/>
    <s v="Holding"/>
    <s v="Holding"/>
    <m/>
    <s v="01/01/2021 até 31/12/2022"/>
    <s v="14 - NETCORP SÃO PAULO JARDIM GUEDALA INCORPORAÇÃO E EMPREENDIMENTO IMOBILIÁRIO LTDA"/>
    <s v="MUTUOGUEDALA - MUTUO GUEDALA"/>
    <n v="0"/>
    <s v="1402 - GUEDALA INCORPORACAO"/>
    <s v="Ajuste aporte"/>
    <m/>
    <d v="2022-10-31T00:00:00"/>
    <m/>
    <s v="-"/>
    <m/>
    <n v="0"/>
    <n v="890765.1"/>
    <n v="0"/>
    <s v=""/>
    <n v="890765.1"/>
    <n v="890765.1"/>
    <n v="0"/>
    <d v="2022-10-01T00:00:00"/>
    <m/>
    <x v="1"/>
    <s v="Aporte Netcorp"/>
    <s v="sim"/>
  </r>
  <r>
    <s v="REALITA BELEM"/>
    <d v="2022-11-0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2 - Aluguel Virtual 1 7000"/>
    <d v="1919-03-01T00:00:00"/>
    <d v="2022-11-01T00:00:00"/>
    <s v="CP"/>
    <s v="Pagamento SANDRA CRISTIANA HUGENNEYER"/>
    <s v="Pagamento SANDRA CRISTIANA HUGENNEYER"/>
    <n v="-7000"/>
    <n v="0"/>
    <n v="374.28"/>
    <s v="SANDRA CRISTIANA HUGENNEYER"/>
    <n v="-7000"/>
    <n v="7000"/>
    <n v="0"/>
    <d v="2022-11-01T00:00:00"/>
    <m/>
    <x v="5"/>
    <s v="Terreno"/>
    <s v="sim"/>
  </r>
  <r>
    <s v="REALITA BELEM"/>
    <d v="2022-11-0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,95"/>
    <d v="1899-12-31T22:48:00"/>
    <d v="2022-11-01T00:00:00"/>
    <s v="CX"/>
    <s v="Pag. tarifa conta TAR CC REAL TIME PAGFOR"/>
    <s v="Pag. tarifa conta TAR CC REAL TIME PAGFOR"/>
    <n v="-1.95"/>
    <n v="0"/>
    <n v="372.33"/>
    <s v=""/>
    <n v="-1.95"/>
    <n v="1.95"/>
    <n v="0"/>
    <d v="2022-11-01T00:00:00"/>
    <m/>
    <x v="7"/>
    <s v="Despesas Financeiras - Tarifas"/>
    <s v="sim"/>
  </r>
  <r>
    <s v="JARDIM GUEDALA"/>
    <d v="2022-11-03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4 - Assessoria e Consultoria Contábil 1 385,25"/>
    <d v="1901-01-19T06:00:00"/>
    <d v="2022-11-03T00:00:00"/>
    <s v="CP"/>
    <s v="Pagamento NOVA PLANO - SUPORTE ADMINISTRATIVO LTDA"/>
    <s v="Pagamento NOVA PLANO - SUPORTE ADMINISTRATIVO LTDA"/>
    <n v="-385.25"/>
    <n v="0"/>
    <n v="661.58"/>
    <s v="NOVA PLANO - SUPORTE ADMINISTRATIVO LTDA"/>
    <n v="-385.25"/>
    <n v="385.25"/>
    <n v="0"/>
    <d v="2022-11-01T00:00:00"/>
    <m/>
    <x v="6"/>
    <s v="Despesas Administrativas"/>
    <s v="sim"/>
  </r>
  <r>
    <s v="REALITA BELEM"/>
    <d v="2022-11-07T00:00:00"/>
    <s v="Bradesco"/>
    <s v="5682-0"/>
    <s v="2 - SPE's"/>
    <s v="01/01/2021 até 31/12/2022"/>
    <s v="11 - NETCORP REALITA INCORPORAÇÃO E EMPREENDIMENTO IMOBILIARIO SPE LTDA"/>
    <s v="56820 - NETCORP REALITA - BRADESCO"/>
    <n v="0"/>
    <s v="Sem Classificação"/>
    <s v="Sem Classificação"/>
    <s v="Sem Classificação"/>
    <d v="2022-11-07T00:00:00"/>
    <s v="CX"/>
    <s v="Resgate de Aplicação RESGATE DE INVESTIMENTOS"/>
    <s v="Resgate de Aplicação RESGATE DE INVESTIMENTOS"/>
    <n v="0"/>
    <n v="46000"/>
    <n v="46372.33"/>
    <s v=""/>
    <n v="46000"/>
    <n v="46000"/>
    <n v="0"/>
    <d v="2022-11-01T00:00:00"/>
    <m/>
    <x v="10"/>
    <s v="Aplicação / Resgate"/>
    <s v="não"/>
  </r>
  <r>
    <s v="JARDIM GUEDALA"/>
    <d v="2022-11-09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1.05.01.01 - Entradas de Aportes de Sócios / Investidores 1 100000"/>
    <d v="2173-10-14T00:00:00"/>
    <d v="2022-11-09T00:00:00"/>
    <s v="CR"/>
    <s v="Recebimento NC HOLDING EMPREENDIMENTOS E PARTICIPACOES LTDA"/>
    <s v="Recebimento NC HOLDING EMPREENDIMENTOS E PARTICIPACOES LTDA"/>
    <n v="0"/>
    <n v="100000"/>
    <n v="100661.58"/>
    <s v=""/>
    <n v="100000"/>
    <n v="100000"/>
    <n v="5"/>
    <d v="2022-11-01T00:00:00"/>
    <m/>
    <x v="1"/>
    <s v="Aporte Netcorp"/>
    <s v="sim"/>
  </r>
  <r>
    <s v="REALITA BELEM"/>
    <d v="2022-11-09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60,95"/>
    <d v="1900-02-28T22:48:00"/>
    <d v="2022-11-09T00:00:00"/>
    <s v="CX"/>
    <s v="Pag. tarifa conta TARIFA MANUTENCAO C/C TAR.MANUT.C/C"/>
    <s v="Pag. tarifa conta TARIFA MANUTENCAO C/C TAR.MANUT.C/C"/>
    <n v="-60.95"/>
    <n v="0"/>
    <n v="46311.38"/>
    <s v=""/>
    <n v="-60.95"/>
    <n v="60.95"/>
    <n v="0"/>
    <d v="2022-11-01T00:00:00"/>
    <m/>
    <x v="7"/>
    <s v="Despesas Financeiras - Tarifas"/>
    <s v="sim"/>
  </r>
  <r>
    <s v="JARDIM GUEDALA"/>
    <d v="2022-11-1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1 - Assessoria e Consultoria em Projetos Técnicos (Eng 1 50000"/>
    <d v="2036-11-21T00:00:00"/>
    <d v="2022-11-10T00:00:00"/>
    <s v="CP"/>
    <s v="Pagamento FAR SISTEMA DE DECORACAO PLANEJADA LTDA."/>
    <s v="Pagamento FAR SISTEMA DE DECORACAO PLANEJADA LTDA."/>
    <n v="-50000"/>
    <n v="0"/>
    <n v="50661.58"/>
    <s v="FAR SISTEMA DE DECORACAO PLANEJADA LTDA."/>
    <n v="-50000"/>
    <n v="50000"/>
    <n v="0"/>
    <d v="2022-11-01T00:00:00"/>
    <m/>
    <x v="2"/>
    <s v="Incorporação"/>
    <s v="sim"/>
  </r>
  <r>
    <s v="JARDIM GUEDALA"/>
    <d v="2022-11-1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11,65"/>
    <d v="1900-01-10T15:36:00"/>
    <d v="2022-11-10T00:00:00"/>
    <s v="CX"/>
    <s v="Pag. tarifa TED TAR SERV TED STR PAGFOR"/>
    <s v="Pag. tarifa TED TAR SERV TED STR PAGFOR"/>
    <n v="-11.65"/>
    <n v="0"/>
    <n v="50649.93"/>
    <s v=""/>
    <n v="-11.65"/>
    <n v="11.65"/>
    <n v="0"/>
    <d v="2022-11-01T00:00:00"/>
    <m/>
    <x v="7"/>
    <s v="Despesas Financeiras - Tarifas"/>
    <s v="sim"/>
  </r>
  <r>
    <s v="JARDIM GUEDALA"/>
    <d v="2022-11-11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4 - Assessoria e Consultoria Contábil 1 192,63"/>
    <d v="1900-07-10T15:07:12"/>
    <d v="2022-11-11T00:00:00"/>
    <s v="CP"/>
    <s v="Pagamento NOVA PLANO - SUPORTE ADMINISTRATIVO LTDA"/>
    <s v="Pagamento NOVA PLANO - SUPORTE ADMINISTRATIVO LTDA"/>
    <n v="-192.63"/>
    <n v="0"/>
    <n v="50457.3"/>
    <s v="NOVA PLANO - SUPORTE ADMINISTRATIVO LTDA"/>
    <n v="-192.63"/>
    <n v="192.63"/>
    <n v="0"/>
    <d v="2022-11-01T00:00:00"/>
    <m/>
    <x v="6"/>
    <s v="Despesas Administrativas"/>
    <s v="sim"/>
  </r>
  <r>
    <s v="JARDIM GUEDALA"/>
    <d v="2022-11-11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4 - Assessoria e Consultoria Contábil 1 350"/>
    <d v="1900-12-15T00:00:00"/>
    <d v="2022-11-11T00:00:00"/>
    <s v="CP"/>
    <s v="Pagamento NOVA PLANO - SUPORTE ADMINISTRATIVO LTDA"/>
    <s v="Pagamento NOVA PLANO - SUPORTE ADMINISTRATIVO LTDA"/>
    <n v="-350"/>
    <n v="0"/>
    <n v="50107.3"/>
    <s v="NOVA PLANO - SUPORTE ADMINISTRATIVO LTDA"/>
    <n v="-350"/>
    <n v="350"/>
    <n v="0"/>
    <d v="2022-11-01T00:00:00"/>
    <m/>
    <x v="6"/>
    <s v="Despesas Administrativas"/>
    <s v="sim"/>
  </r>
  <r>
    <s v="JARDIM GUEDALA"/>
    <d v="2022-11-11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1.01.11 - IPTU Novos Terrenos 1 16923,79"/>
    <d v="1946-05-01T18:57:36"/>
    <d v="2022-11-11T00:00:00"/>
    <s v="CP"/>
    <s v="Pagamento PREFEITURA MUNICIPAL DE SAO PAULO - IPTU"/>
    <s v="Pagamento PREFEITURA MUNICIPAL DE SAO PAULO - IPTU"/>
    <n v="-16923.79"/>
    <n v="0"/>
    <n v="33183.51"/>
    <s v="PREFEITURA MUNICIPAL DE SAO PAULO - IPTU"/>
    <n v="-16923.79"/>
    <n v="16923.79"/>
    <n v="0"/>
    <d v="2022-11-01T00:00:00"/>
    <m/>
    <x v="13"/>
    <s v="Terreno"/>
    <s v="sim"/>
  </r>
  <r>
    <s v="JARDIM GUEDALA"/>
    <d v="2022-11-11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1.05.01.01 - Entradas de Aportes de Sócios / Investidores 1 20000"/>
    <d v="1954-10-03T00:00:00"/>
    <d v="2022-11-11T00:00:00"/>
    <s v="CR"/>
    <s v="Recebimento NC HOLDING EMPREENDIMENTOS E PARTICIPACOES LTDA"/>
    <s v="Recebimento NC HOLDING EMPREENDIMENTOS E PARTICIPACOES LTDA"/>
    <n v="0"/>
    <n v="20000"/>
    <n v="53183.51"/>
    <s v=""/>
    <n v="20000"/>
    <n v="20000"/>
    <n v="0"/>
    <d v="2022-11-01T00:00:00"/>
    <m/>
    <x v="1"/>
    <s v="Aporte Netcorp"/>
    <s v="sim"/>
  </r>
  <r>
    <s v="JARDIM GUEDALA"/>
    <d v="2022-11-11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5.02 - (-) Devolução de Adiantamento aos Fornecedores 1 50000"/>
    <d v="2036-11-21T00:00:00"/>
    <d v="2022-11-11T00:00:00"/>
    <s v="BC"/>
    <s v="Estorno de adiantamento TED DEVOLVIDA* 03-DIVERG. CPF/CNPJ DESTINAT - TED DEVOLVIDA FORNECEDOR ITAMAR BEREZIN PAGAMENTO EFETUADO EM 18/11/2022"/>
    <s v="Estorno de adiantamento TED DEVOLVIDA* 03-DIVERG. CPF/CNPJ DESTINAT - TED DEVOLVIDA FORNECEDOR ITAMAR BEREZIN PAGAMENTO EFETUADO EM 18/11/2022"/>
    <n v="0"/>
    <n v="50000"/>
    <n v="103183.51"/>
    <s v=""/>
    <n v="50000"/>
    <n v="50000"/>
    <n v="5"/>
    <d v="2022-11-01T00:00:00"/>
    <m/>
    <x v="0"/>
    <s v="Despesas Administrativas"/>
    <s v="sim"/>
  </r>
  <r>
    <s v="JARDIM GUEDALA"/>
    <d v="2022-11-11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23,3"/>
    <d v="1900-01-22T07:12:00"/>
    <d v="2022-11-11T00:00:00"/>
    <s v="CX"/>
    <s v="Pag. tarifa conta TAR SERV TED STR PAGFOR"/>
    <s v="Pag. tarifa conta TAR SERV TED STR PAGFOR"/>
    <n v="-23.3"/>
    <n v="0"/>
    <n v="103160.21"/>
    <s v=""/>
    <n v="-23.3"/>
    <n v="23.3"/>
    <n v="0"/>
    <d v="2022-11-01T00:00:00"/>
    <m/>
    <x v="7"/>
    <s v="Despesas Financeiras - Tarifas"/>
    <s v="sim"/>
  </r>
  <r>
    <s v="JARDIM GUEDALA"/>
    <d v="2022-11-11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5.01 - Adiantamento aos Fornecedores 1 50000"/>
    <d v="2036-11-21T00:00:00"/>
    <d v="2022-11-11T00:00:00"/>
    <s v="BC"/>
    <s v="Pagamento PAGFOR TED STR SD DISP - PAGAMENTO AO FORNECEDOR ITAMAR BEREZIN -TED DEVOLVIDA NA MESMA DATA"/>
    <s v="Pagamento PAGFOR TED STR SD DISP - PAGAMENTO AO FORNECEDOR ITAMAR BEREZIN -TED DEVOLVIDA NA MESMA DATA"/>
    <n v="-50000"/>
    <n v="0"/>
    <n v="53160.21"/>
    <s v="PAGFOR TED STR SD DISP - PAGAMENTO AO FORNECEDOR ITAMAR BEREZIN -TED DEVOLVIDA NA MESMA DATA"/>
    <n v="-50000"/>
    <n v="50000"/>
    <n v="0"/>
    <d v="2022-11-01T00:00:00"/>
    <m/>
    <x v="0"/>
    <s v="Despesas Administrativas"/>
    <s v="sim"/>
  </r>
  <r>
    <s v="REALITA BELEM"/>
    <d v="2022-11-1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4 - Assessoria e Consultoria Contábil 1 209,94"/>
    <d v="1900-07-27T22:33:36"/>
    <d v="2022-11-11T00:00:00"/>
    <s v="CP"/>
    <s v="Pagamento NOVA PLANO - SUPORTE ADMINISTRATIVO LTDA"/>
    <s v="Pagamento NOVA PLANO - SUPORTE ADMINISTRATIVO LTDA"/>
    <n v="-209.94"/>
    <n v="0"/>
    <n v="46101.440000000002"/>
    <s v="NOVA PLANO - SUPORTE ADMINISTRATIVO LTDA"/>
    <n v="-209.94"/>
    <n v="209.94"/>
    <n v="0"/>
    <d v="2022-11-01T00:00:00"/>
    <m/>
    <x v="6"/>
    <s v="Despesas Administrativas"/>
    <s v="sim"/>
  </r>
  <r>
    <s v="REALITA BELEM"/>
    <d v="2022-11-1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3000"/>
    <d v="1908-03-18T00:00:00"/>
    <d v="2022-11-11T00:00:00"/>
    <s v="CP"/>
    <s v="Pagamento PROISO PROJETOS E CONSULTORIA LTDA."/>
    <s v="Pagamento PROISO PROJETOS E CONSULTORIA LTDA."/>
    <n v="-3000"/>
    <n v="0"/>
    <n v="43101.440000000002"/>
    <s v="PROISO PROJETOS E CONSULTORIA LTDA."/>
    <n v="-3000"/>
    <n v="3000"/>
    <n v="1"/>
    <d v="2022-11-01T00:00:00"/>
    <m/>
    <x v="2"/>
    <s v="Incorporação"/>
    <s v="sim"/>
  </r>
  <r>
    <s v="REALITA BELEM"/>
    <d v="2022-11-1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45"/>
    <d v="1900-02-13T00:00:00"/>
    <d v="2022-11-11T00:00:00"/>
    <s v="CP"/>
    <s v="Retenção impostos IR 1708 / PROISO PROJETOS E CONSULTORIA LTDA."/>
    <s v="Retenção impostos IR 1708 / PROISO PROJETOS E CONSULTORIA LTDA."/>
    <n v="0"/>
    <n v="45"/>
    <n v="43146.44"/>
    <s v="PROISO PROJETOS E CONSULTORIA LTDA."/>
    <n v="45"/>
    <n v="45"/>
    <n v="0"/>
    <d v="2022-11-01T00:00:00"/>
    <m/>
    <x v="2"/>
    <s v="Incorporação"/>
    <s v="sim"/>
  </r>
  <r>
    <s v="REALITA BELEM"/>
    <d v="2022-11-1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139,5"/>
    <d v="1900-05-18T12:00:00"/>
    <d v="2022-11-11T00:00:00"/>
    <s v="CP"/>
    <s v="Retenção impostos CSRF / PROISO PROJETOS E CONSULTORIA LTDA."/>
    <s v="Retenção impostos CSRF / PROISO PROJETOS E CONSULTORIA LTDA."/>
    <n v="0"/>
    <n v="139.5"/>
    <n v="43285.94"/>
    <s v="PROISO PROJETOS E CONSULTORIA LTDA."/>
    <n v="139.5"/>
    <n v="139.5"/>
    <n v="0"/>
    <d v="2022-11-01T00:00:00"/>
    <m/>
    <x v="2"/>
    <s v="Incorporação"/>
    <s v="sim"/>
  </r>
  <r>
    <s v="REALITA BELEM"/>
    <d v="2022-11-1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34500"/>
    <d v="1994-06-15T00:00:00"/>
    <d v="2022-11-11T00:00:00"/>
    <s v="CP"/>
    <s v="Pagamento ITAMAR BEREZIN - ARQUITETURA E URBANISMO S/S"/>
    <s v="Pagamento ITAMAR BEREZIN - ARQUITETURA E URBANISMO S/S"/>
    <n v="-34500"/>
    <n v="0"/>
    <n v="8785.94"/>
    <s v="ITAMAR BEREZIN - ARQUITETURA E URBANISMO S/S"/>
    <n v="-34500"/>
    <n v="34500"/>
    <n v="0"/>
    <d v="2022-11-01T00:00:00"/>
    <m/>
    <x v="2"/>
    <s v="Incorporação"/>
    <s v="sim"/>
  </r>
  <r>
    <s v="REALITA BELEM"/>
    <d v="2022-11-1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517,5"/>
    <d v="1901-05-31T12:00:00"/>
    <d v="2022-11-11T00:00:00"/>
    <s v="CP"/>
    <s v="Retenção impostos IR 1708 / ITAMAR BEREZIN - ARQUITETURA E URBANISMO S/S"/>
    <s v="Retenção impostos IR 1708 / ITAMAR BEREZIN - ARQUITETURA E URBANISMO S/S"/>
    <n v="0"/>
    <n v="517.5"/>
    <n v="9303.44"/>
    <s v="ITAMAR BEREZIN - ARQUITETURA E URBANISMO S/S"/>
    <n v="517.5"/>
    <n v="517.5"/>
    <n v="0"/>
    <d v="2022-11-01T00:00:00"/>
    <m/>
    <x v="2"/>
    <s v="Incorporação"/>
    <s v="sim"/>
  </r>
  <r>
    <s v="REALITA BELEM"/>
    <d v="2022-11-1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1604,25"/>
    <d v="1904-05-22T06:00:00"/>
    <d v="2022-11-11T00:00:00"/>
    <s v="CP"/>
    <s v="Retenção impostos CSRF / ITAMAR BEREZIN - ARQUITETURA E URBANISMO S/S"/>
    <s v="Retenção impostos CSRF / ITAMAR BEREZIN - ARQUITETURA E URBANISMO S/S"/>
    <n v="0"/>
    <n v="1604.25"/>
    <n v="10907.69"/>
    <s v="ITAMAR BEREZIN - ARQUITETURA E URBANISMO S/S"/>
    <n v="1604.25"/>
    <n v="1604.25"/>
    <n v="0"/>
    <d v="2022-11-01T00:00:00"/>
    <m/>
    <x v="2"/>
    <s v="Incorporação"/>
    <s v="sim"/>
  </r>
  <r>
    <s v="REALITA BELEM"/>
    <d v="2022-11-1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1 - Aquisição de Terreno 1 10000"/>
    <d v="1927-05-18T00:00:00"/>
    <d v="2022-11-11T00:00:00"/>
    <s v="CP"/>
    <s v="Pagamento FRANCISCO FERNANDES NETO"/>
    <s v="Pagamento FRANCISCO FERNANDES NETO"/>
    <n v="-10000"/>
    <n v="0"/>
    <n v="907.69"/>
    <s v="FRANCISCO FERNANDES NETO"/>
    <n v="-10000"/>
    <n v="10000"/>
    <n v="4"/>
    <d v="2022-11-01T00:00:00"/>
    <m/>
    <x v="5"/>
    <s v="Terreno"/>
    <s v="sim"/>
  </r>
  <r>
    <s v="REALITA BELEM"/>
    <d v="2022-11-11T00:00:00"/>
    <s v="Bradesco"/>
    <s v="5682-0"/>
    <s v="2 - SPE's"/>
    <s v="01/01/2021 até 31/12/2022"/>
    <s v="11 - NETCORP REALITA INCORPORAÇÃO E EMPREENDIMENTO IMOBILIARIO SPE LTDA"/>
    <s v="56820 - NETCORP REALITA - BRADESCO"/>
    <n v="0"/>
    <s v="Sem Classificação"/>
    <s v="Sem Classificação"/>
    <s v="Sem Classificação"/>
    <d v="2022-11-11T00:00:00"/>
    <s v="CX"/>
    <s v="Resgate de Aplicação RESGATE DE INVESTIMENTOS"/>
    <s v="Resgate de Aplicação RESGATE DE INVESTIMENTOS"/>
    <n v="0"/>
    <n v="2000"/>
    <n v="2907.69"/>
    <s v=""/>
    <n v="2000"/>
    <n v="2000"/>
    <n v="0"/>
    <d v="2022-11-01T00:00:00"/>
    <m/>
    <x v="10"/>
    <s v="Aplicação / Resgate"/>
    <s v="não"/>
  </r>
  <r>
    <s v="REALITA BELEM"/>
    <d v="2022-11-1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65"/>
    <d v="1900-01-10T15:36:00"/>
    <d v="2022-11-11T00:00:00"/>
    <s v="CX"/>
    <s v="Pag. tarifa TED DOC/TED INTERNET TED INTERNET"/>
    <s v="Pag. tarifa TED DOC/TED INTERNET TED INTERNET"/>
    <n v="-11.65"/>
    <n v="0"/>
    <n v="2896.04"/>
    <s v=""/>
    <n v="-11.65"/>
    <n v="11.65"/>
    <n v="0"/>
    <d v="2022-11-01T00:00:00"/>
    <m/>
    <x v="7"/>
    <s v="Despesas Financeiras - Tarifas"/>
    <s v="sim"/>
  </r>
  <r>
    <s v="JARDIM GUEDALA"/>
    <d v="2022-11-18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87,6"/>
    <d v="1900-03-27T14:24:00"/>
    <d v="2022-11-18T00:00:00"/>
    <s v="CX"/>
    <s v="Pag. tarifa conta TARIFA BANCARIA PLANO EMPRES FACIL 2"/>
    <s v="Pag. tarifa conta TARIFA BANCARIA PLANO EMPRES FACIL 2"/>
    <n v="-87.6"/>
    <n v="0"/>
    <n v="53072.61"/>
    <s v=""/>
    <n v="-87.6"/>
    <n v="87.6"/>
    <n v="0"/>
    <d v="2022-11-01T00:00:00"/>
    <m/>
    <x v="7"/>
    <s v="Despesas Financeiras - Tarifas"/>
    <s v="sim"/>
  </r>
  <r>
    <s v="JARDIM GUEDALA"/>
    <d v="2022-11-18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11,65"/>
    <d v="1900-01-10T15:36:00"/>
    <d v="2022-11-18T00:00:00"/>
    <s v="CX"/>
    <s v="Pag. tarifa TED TAR SERV TED STR PAGFOR"/>
    <s v="Pag. tarifa TED TAR SERV TED STR PAGFOR"/>
    <n v="-11.65"/>
    <n v="0"/>
    <n v="53060.959999999999"/>
    <s v=""/>
    <n v="-11.65"/>
    <n v="11.65"/>
    <n v="0"/>
    <d v="2022-11-01T00:00:00"/>
    <m/>
    <x v="7"/>
    <s v="Despesas Financeiras - Tarifas"/>
    <s v="sim"/>
  </r>
  <r>
    <s v="JARDIM GUEDALA"/>
    <d v="2022-11-18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1 - Assessoria e Consultoria em Projetos Técnicos (Eng 1 50000"/>
    <d v="2036-11-21T00:00:00"/>
    <d v="2022-11-18T00:00:00"/>
    <s v="CP"/>
    <s v="Pagamento ITAMAR BEREZIN - ARQUITETURA E URBANISMO S/S"/>
    <s v="Pagamento ITAMAR BEREZIN - ARQUITETURA E URBANISMO S/S"/>
    <n v="-50000"/>
    <n v="0"/>
    <n v="3060.96"/>
    <s v="ITAMAR BEREZIN - ARQUITETURA E URBANISMO S/S"/>
    <n v="-50000"/>
    <n v="50000"/>
    <n v="0"/>
    <d v="2022-11-01T00:00:00"/>
    <m/>
    <x v="2"/>
    <s v="Incorporação"/>
    <s v="sim"/>
  </r>
  <r>
    <s v="JARDIM GUEDALA"/>
    <d v="2022-11-18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2.04 - Recolhimento de PIS/Cofins/CSLL - Terceiros 1 558"/>
    <d v="1901-07-11T00:00:00"/>
    <d v="2022-11-18T00:00:00"/>
    <s v="CP"/>
    <s v="Pagamento Secretaria de Fazenda Federal"/>
    <s v="Pagamento Secretaria de Fazenda Federal"/>
    <n v="-558"/>
    <n v="0"/>
    <n v="2502.96"/>
    <s v="Secretaria de Fazenda Federal"/>
    <n v="-558"/>
    <n v="558"/>
    <n v="0"/>
    <d v="2022-11-01T00:00:00"/>
    <m/>
    <x v="2"/>
    <s v="Incorporação"/>
    <s v="sim"/>
  </r>
  <r>
    <s v="JARDIM GUEDALA"/>
    <d v="2022-11-18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2.01 - Recolhimento de IRRF - Terceiros 1 180"/>
    <d v="1900-06-28T00:00:00"/>
    <d v="2022-11-18T00:00:00"/>
    <s v="CP"/>
    <s v="Pagamento Secretaria de Fazenda Federal"/>
    <s v="Pagamento Secretaria de Fazenda Federal"/>
    <n v="-180"/>
    <n v="0"/>
    <n v="2322.96"/>
    <s v="Secretaria de Fazenda Federal"/>
    <n v="-180"/>
    <n v="180"/>
    <n v="0"/>
    <d v="2022-11-01T00:00:00"/>
    <m/>
    <x v="2"/>
    <s v="Incorporação"/>
    <s v="sim"/>
  </r>
  <r>
    <s v="JARDIM GUEDALA"/>
    <d v="2022-11-18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2.01 - Recolhimento de IRRF - Terceiros 1 180"/>
    <d v="1900-06-28T00:00:00"/>
    <d v="2022-11-18T00:00:00"/>
    <s v="CP"/>
    <s v="Pagamento Secretaria de Fazenda Federal"/>
    <s v="Pagamento Secretaria de Fazenda Federal"/>
    <n v="-180"/>
    <n v="0"/>
    <n v="2142.96"/>
    <s v="Secretaria de Fazenda Federal"/>
    <n v="-180"/>
    <n v="180"/>
    <n v="0"/>
    <d v="2022-11-01T00:00:00"/>
    <m/>
    <x v="2"/>
    <s v="Incorporação"/>
    <s v="sim"/>
  </r>
  <r>
    <s v="JARDIM GUEDALA"/>
    <d v="2022-11-18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2.04 - Recolhimento de PIS/Cofins/CSLL - Terceiros 1 558"/>
    <d v="1901-07-11T00:00:00"/>
    <d v="2022-11-18T00:00:00"/>
    <s v="CP"/>
    <s v="Pagamento Secretaria de Fazenda Federal"/>
    <s v="Pagamento Secretaria de Fazenda Federal"/>
    <n v="-558"/>
    <n v="0"/>
    <n v="1584.96"/>
    <s v="Secretaria de Fazenda Federal"/>
    <n v="-558"/>
    <n v="558"/>
    <n v="0"/>
    <d v="2022-11-01T00:00:00"/>
    <m/>
    <x v="2"/>
    <s v="Incorporação"/>
    <s v="sim"/>
  </r>
  <r>
    <s v="REALITA BELEM"/>
    <d v="2022-11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802,13"/>
    <d v="1902-03-12T03:07:12"/>
    <d v="2022-11-18T00:00:00"/>
    <s v="CP"/>
    <s v="Pagamento Secretaria de Fazenda Federal"/>
    <s v="Pagamento Secretaria de Fazenda Federal"/>
    <n v="-802.13"/>
    <n v="0"/>
    <n v="2093.91"/>
    <s v="Secretaria de Fazenda Federal"/>
    <n v="-802.13"/>
    <n v="802.13"/>
    <n v="0"/>
    <d v="2022-11-01T00:00:00"/>
    <m/>
    <x v="2"/>
    <s v="Incorporação"/>
    <s v="sim"/>
  </r>
  <r>
    <s v="REALITA BELEM"/>
    <d v="2022-11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139,5"/>
    <d v="1900-05-18T12:00:00"/>
    <d v="2022-11-18T00:00:00"/>
    <s v="CP"/>
    <s v="Pagamento Secretaria de Fazenda Federal"/>
    <s v="Pagamento Secretaria de Fazenda Federal"/>
    <n v="-139.5"/>
    <n v="0"/>
    <n v="1954.41"/>
    <s v="Secretaria de Fazenda Federal"/>
    <n v="-139.5"/>
    <n v="139.5"/>
    <n v="0"/>
    <d v="2022-11-01T00:00:00"/>
    <m/>
    <x v="2"/>
    <s v="Incorporação"/>
    <s v="sim"/>
  </r>
  <r>
    <s v="REALITA BELEM"/>
    <d v="2022-11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451,05"/>
    <d v="1901-03-26T01:12:00"/>
    <d v="2022-11-18T00:00:00"/>
    <s v="CP"/>
    <s v="Pagamento Secretaria de Fazenda Federal"/>
    <s v="Pagamento Secretaria de Fazenda Federal"/>
    <n v="-451.05"/>
    <n v="0"/>
    <n v="1503.36"/>
    <s v="Secretaria de Fazenda Federal"/>
    <n v="-451.05"/>
    <n v="451.05"/>
    <n v="0"/>
    <d v="2022-11-01T00:00:00"/>
    <m/>
    <x v="2"/>
    <s v="Incorporação"/>
    <s v="sim"/>
  </r>
  <r>
    <s v="REALITA BELEM"/>
    <d v="2022-11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279"/>
    <d v="1900-10-05T00:00:00"/>
    <d v="2022-11-18T00:00:00"/>
    <s v="CP"/>
    <s v="Pagamento Secretaria de Fazenda Federal"/>
    <s v="Pagamento Secretaria de Fazenda Federal"/>
    <n v="-279"/>
    <n v="0"/>
    <n v="1224.3599999999999"/>
    <s v="Secretaria de Fazenda Federal"/>
    <n v="-279"/>
    <n v="279"/>
    <n v="0"/>
    <d v="2022-11-01T00:00:00"/>
    <m/>
    <x v="2"/>
    <s v="Incorporação"/>
    <s v="sim"/>
  </r>
  <r>
    <s v="REALITA BELEM"/>
    <d v="2022-11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45"/>
    <d v="1900-02-13T00:00:00"/>
    <d v="2022-11-18T00:00:00"/>
    <s v="CP"/>
    <s v="Pagamento Secretaria de Fazenda Federal"/>
    <s v="Pagamento Secretaria de Fazenda Federal"/>
    <n v="-45"/>
    <n v="0"/>
    <n v="1179.3599999999999"/>
    <s v="Secretaria de Fazenda Federal"/>
    <n v="-45"/>
    <n v="45"/>
    <n v="0"/>
    <d v="2022-11-01T00:00:00"/>
    <m/>
    <x v="2"/>
    <s v="Incorporação"/>
    <s v="sim"/>
  </r>
  <r>
    <s v="REALITA BELEM"/>
    <d v="2022-11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145,5"/>
    <d v="1900-05-24T12:00:00"/>
    <d v="2022-11-18T00:00:00"/>
    <s v="CP"/>
    <s v="Pagamento Secretaria de Fazenda Federal"/>
    <s v="Pagamento Secretaria de Fazenda Federal"/>
    <n v="-145.5"/>
    <n v="0"/>
    <n v="1033.8599999999999"/>
    <s v="Secretaria de Fazenda Federal"/>
    <n v="-145.5"/>
    <n v="145.5"/>
    <n v="0"/>
    <d v="2022-11-01T00:00:00"/>
    <m/>
    <x v="2"/>
    <s v="Incorporação"/>
    <s v="sim"/>
  </r>
  <r>
    <s v="REALITA BELEM"/>
    <d v="2022-11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258,75"/>
    <d v="1900-09-14T18:00:00"/>
    <d v="2022-11-18T00:00:00"/>
    <s v="CP"/>
    <s v="Pagamento Secretaria de Fazenda Federal"/>
    <s v="Pagamento Secretaria de Fazenda Federal"/>
    <n v="-258.75"/>
    <n v="0"/>
    <n v="775.11"/>
    <s v="Secretaria de Fazenda Federal"/>
    <n v="-258.75"/>
    <n v="258.75"/>
    <n v="0"/>
    <d v="2022-11-01T00:00:00"/>
    <m/>
    <x v="2"/>
    <s v="Incorporação"/>
    <s v="sim"/>
  </r>
  <r>
    <s v="REALITA BELEM"/>
    <d v="2022-11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517,5"/>
    <d v="1901-05-31T12:00:00"/>
    <d v="2022-11-18T00:00:00"/>
    <s v="CP"/>
    <s v="Pagamento Secretaria de Fazenda Federal"/>
    <s v="Pagamento Secretaria de Fazenda Federal"/>
    <n v="-517.5"/>
    <n v="0"/>
    <n v="257.61"/>
    <s v="Secretaria de Fazenda Federal"/>
    <n v="-517.5"/>
    <n v="517.5"/>
    <n v="0"/>
    <d v="2022-11-01T00:00:00"/>
    <m/>
    <x v="2"/>
    <s v="Incorporação"/>
    <s v="sim"/>
  </r>
  <r>
    <s v="REALITA BELEM"/>
    <d v="2022-11-1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45"/>
    <d v="1900-02-13T00:00:00"/>
    <d v="2022-11-18T00:00:00"/>
    <s v="CP"/>
    <s v="Pagamento Secretaria de Fazenda Federal"/>
    <s v="Pagamento Secretaria de Fazenda Federal"/>
    <n v="-45"/>
    <n v="0"/>
    <n v="212.61"/>
    <s v="Secretaria de Fazenda Federal"/>
    <n v="-45"/>
    <n v="45"/>
    <n v="0"/>
    <d v="2022-11-01T00:00:00"/>
    <m/>
    <x v="2"/>
    <s v="Incorporação"/>
    <s v="sim"/>
  </r>
  <r>
    <s v="REALITA BELEM"/>
    <d v="2022-11-2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114,3"/>
    <d v="1900-04-23T07:12:00"/>
    <d v="2022-11-21T00:00:00"/>
    <s v="CP"/>
    <s v="Pagamento DAVINCI BUREAU DE IMPRESSOES LTDA"/>
    <s v="Pagamento DAVINCI BUREAU DE IMPRESSOES LTDA"/>
    <n v="-114.3"/>
    <n v="0"/>
    <n v="98.31"/>
    <s v="DAVINCI BUREAU DE IMPRESSOES LTDA"/>
    <n v="-114.3"/>
    <n v="114.3"/>
    <n v="0"/>
    <d v="2022-11-01T00:00:00"/>
    <m/>
    <x v="2"/>
    <s v="Incorporação"/>
    <s v="sim"/>
  </r>
  <r>
    <s v="REALITA BELEM"/>
    <d v="2022-11-2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,95"/>
    <d v="1899-12-31T22:48:00"/>
    <d v="2022-11-21T00:00:00"/>
    <s v="CX"/>
    <s v="Pag. tarifa conta TAR CC REAL TIME PAGFOR"/>
    <s v="Pag. tarifa conta TAR CC REAL TIME PAGFOR"/>
    <n v="-1.95"/>
    <n v="0"/>
    <n v="96.36"/>
    <s v=""/>
    <n v="-1.95"/>
    <n v="1.95"/>
    <n v="0"/>
    <d v="2022-11-01T00:00:00"/>
    <m/>
    <x v="7"/>
    <s v="Despesas Financeiras - Tarifas"/>
    <s v="sim"/>
  </r>
  <r>
    <s v="JARDIM GUEDALA"/>
    <d v="2022-11-23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1.03.04 - Alvarás, Emolumentos, Taxas e Custos Legais 1 922,8"/>
    <d v="1902-07-10T19:12:00"/>
    <d v="2022-11-23T00:00:00"/>
    <s v="CP"/>
    <s v="Pagamento PREFEITURA DO MUNICIPIO DE SÃO PAULO"/>
    <s v="Pagamento PREFEITURA DO MUNICIPIO DE SÃO PAULO"/>
    <n v="-922.8"/>
    <n v="0"/>
    <n v="662.16"/>
    <s v="PREFEITURA DO MUNICIPIO DE SÃO PAULO"/>
    <n v="-922.8"/>
    <n v="922.8"/>
    <n v="0"/>
    <d v="2022-11-01T00:00:00"/>
    <m/>
    <x v="15"/>
    <s v="Terreno"/>
    <s v="sim"/>
  </r>
  <r>
    <s v="JARDIM GUEDALA"/>
    <d v="2022-11-2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1.01.01 - Aquisição de Terreno 1 75000"/>
    <d v="2105-05-04T00:00:00"/>
    <d v="2022-11-25T00:00:00"/>
    <s v="CP"/>
    <s v="Pagamento HELIO TATSUMI"/>
    <s v="Pagamento HELIO TATSUMI"/>
    <n v="-75000"/>
    <n v="0"/>
    <n v="-74337.84"/>
    <s v="HELIO TATSUMI"/>
    <n v="-75000"/>
    <n v="75000"/>
    <n v="0"/>
    <d v="2022-11-01T00:00:00"/>
    <m/>
    <x v="5"/>
    <s v="Terreno"/>
    <s v="sim"/>
  </r>
  <r>
    <s v="JARDIM GUEDALA"/>
    <d v="2022-11-2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1 - Assessoria e Consultoria em Projetos Técnicos (Eng 1 13750"/>
    <d v="1937-08-23T00:00:00"/>
    <d v="2022-11-25T00:00:00"/>
    <s v="CP"/>
    <s v="Pagamento S P T SONDAGENS ENG DE SOLOS FUNDACOES E TERRAPLENAGEM LTDA."/>
    <s v="Pagamento S P T SONDAGENS ENG DE SOLOS FUNDACOES E TERRAPLENAGEM LTDA."/>
    <n v="-13750"/>
    <n v="0"/>
    <n v="-88087.84"/>
    <s v="S P T SONDAGENS ENG DE SOLOS FUNDACOES E TERRAPLENAGEM LTDA."/>
    <n v="-13750"/>
    <n v="13750"/>
    <n v="0"/>
    <d v="2022-11-01T00:00:00"/>
    <m/>
    <x v="2"/>
    <s v="Incorporação"/>
    <s v="sim"/>
  </r>
  <r>
    <s v="JARDIM GUEDALA"/>
    <d v="2022-11-2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1 - Assessoria e Consultoria em Projetos Técnicos (Eng 1 8000"/>
    <d v="1921-11-25T00:00:00"/>
    <d v="2022-11-25T00:00:00"/>
    <s v="CP"/>
    <s v="Pagamento SERGIO LUIZ FERNANDES FILHO"/>
    <s v="Pagamento SERGIO LUIZ FERNANDES FILHO"/>
    <n v="-8000"/>
    <n v="0"/>
    <n v="-96087.84"/>
    <s v="SERGIO LUIZ FERNANDES FILHO"/>
    <n v="-8000"/>
    <n v="8000"/>
    <n v="0"/>
    <d v="2022-11-01T00:00:00"/>
    <m/>
    <x v="2"/>
    <s v="Incorporação"/>
    <s v="sim"/>
  </r>
  <r>
    <s v="JARDIM GUEDALA"/>
    <d v="2022-11-2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1.01 - (-) Retenção de IR - Terceiros 1 120"/>
    <d v="1900-04-29T00:00:00"/>
    <d v="2022-11-25T00:00:00"/>
    <s v="CP"/>
    <s v="Retenção impostos IR 1708 / SERGIO LUIZ FERNANDES FILHO"/>
    <s v="Retenção impostos IR 1708 / SERGIO LUIZ FERNANDES FILHO"/>
    <n v="0"/>
    <n v="120"/>
    <n v="-95967.84"/>
    <s v="SERGIO LUIZ FERNANDES FILHO"/>
    <n v="120"/>
    <n v="120"/>
    <n v="0"/>
    <d v="2022-11-01T00:00:00"/>
    <m/>
    <x v="2"/>
    <s v="Incorporação"/>
    <s v="sim"/>
  </r>
  <r>
    <s v="JARDIM GUEDALA"/>
    <d v="2022-11-2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1.04 - (-) Retenção de PIS/Cofins/CSLL - Terceiros 1 372"/>
    <d v="1901-01-06T00:00:00"/>
    <d v="2022-11-25T00:00:00"/>
    <s v="CP"/>
    <s v="Retenção impostos CSRF / SERGIO LUIZ FERNANDES FILHO"/>
    <s v="Retenção impostos CSRF / SERGIO LUIZ FERNANDES FILHO"/>
    <n v="0"/>
    <n v="372"/>
    <n v="-95595.839999999997"/>
    <s v="SERGIO LUIZ FERNANDES FILHO"/>
    <n v="372"/>
    <n v="372"/>
    <n v="1"/>
    <d v="2022-11-01T00:00:00"/>
    <m/>
    <x v="2"/>
    <s v="Incorporação"/>
    <s v="sim"/>
  </r>
  <r>
    <s v="JARDIM GUEDALA"/>
    <d v="2022-11-2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1 - Assessoria e Consultoria em Projetos Técnicos (Eng 1 100000"/>
    <d v="2173-10-14T00:00:00"/>
    <d v="2022-11-25T00:00:00"/>
    <s v="CP"/>
    <s v="Pagamento ITAMAR BEREZIN - ARQUITETURA E URBANISMO S/S"/>
    <s v="Pagamento ITAMAR BEREZIN - ARQUITETURA E URBANISMO S/S"/>
    <n v="-100000"/>
    <n v="0"/>
    <n v="-195595.84"/>
    <s v="ITAMAR BEREZIN - ARQUITETURA E URBANISMO S/S"/>
    <n v="-100000"/>
    <n v="100000"/>
    <n v="0"/>
    <d v="2022-11-01T00:00:00"/>
    <m/>
    <x v="2"/>
    <s v="Incorporação"/>
    <s v="sim"/>
  </r>
  <r>
    <s v="JARDIM GUEDALA"/>
    <d v="2022-11-2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4.03.07 - Despesas com Cartórios e Legalizações 1 122,22"/>
    <d v="1900-05-01T05:16:48"/>
    <d v="2022-11-25T00:00:00"/>
    <s v="CP"/>
    <s v="Pagamento MAURICIA ALBUQUERQUE MACEDO ME"/>
    <s v="Pagamento MAURICIA ALBUQUERQUE MACEDO ME"/>
    <n v="-122.22"/>
    <n v="0"/>
    <n v="-195718.06"/>
    <s v="MAURICIA ALBUQUERQUE MACEDO ME"/>
    <n v="-122.22"/>
    <n v="122.22"/>
    <n v="0"/>
    <d v="2022-11-01T00:00:00"/>
    <m/>
    <x v="4"/>
    <s v="Incorporação"/>
    <s v="sim"/>
  </r>
  <r>
    <s v="JARDIM GUEDALA"/>
    <d v="2022-11-2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6.01.08 - Outros Impostos/Taxas/Emolumentos 1 108,69"/>
    <d v="1900-04-17T16:33:36"/>
    <d v="2022-11-25T00:00:00"/>
    <s v="CP"/>
    <s v="Pagamento CAU/SP"/>
    <s v="Pagamento CAU/SP"/>
    <n v="-108.69"/>
    <n v="0"/>
    <n v="-195826.75"/>
    <s v="CAU/SP"/>
    <n v="-108.69"/>
    <n v="108.69"/>
    <n v="0"/>
    <d v="2022-11-01T00:00:00"/>
    <m/>
    <x v="0"/>
    <s v="Despesas Administrativas"/>
    <s v="sim"/>
  </r>
  <r>
    <s v="JARDIM GUEDALA"/>
    <d v="2022-11-2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4.03.11 - Despesas Administrativas 1 210"/>
    <d v="1900-07-28T00:00:00"/>
    <d v="2022-11-25T00:00:00"/>
    <s v="CP"/>
    <s v="Pagamento JULIANO LIMA DOS SANTOS 97603732034"/>
    <s v="Pagamento JULIANO LIMA DOS SANTOS 97603732034"/>
    <n v="-210"/>
    <n v="0"/>
    <n v="-196036.75"/>
    <s v="JULIANO LIMA DOS SANTOS 97603732034"/>
    <n v="-210"/>
    <n v="210"/>
    <n v="0"/>
    <d v="2022-11-01T00:00:00"/>
    <m/>
    <x v="0"/>
    <s v="Despesas Administrativas"/>
    <s v="sim"/>
  </r>
  <r>
    <s v="JARDIM GUEDALA"/>
    <d v="2022-11-2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4 - Assessoria e Consultoria Contábil 1 385,25"/>
    <d v="1901-01-19T06:00:00"/>
    <d v="2022-11-25T00:00:00"/>
    <s v="CP"/>
    <s v="Pagamento NOVA PLANO - SUPORTE ADMINISTRATIVO LTDA"/>
    <s v="Pagamento NOVA PLANO - SUPORTE ADMINISTRATIVO LTDA"/>
    <n v="-385.25"/>
    <n v="0"/>
    <n v="-196422"/>
    <s v="NOVA PLANO - SUPORTE ADMINISTRATIVO LTDA"/>
    <n v="-385.25"/>
    <n v="385.25"/>
    <n v="0"/>
    <d v="2022-11-01T00:00:00"/>
    <m/>
    <x v="6"/>
    <s v="Despesas Administrativas"/>
    <s v="sim"/>
  </r>
  <r>
    <s v="JARDIM GUEDALA"/>
    <d v="2022-11-2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4 - Assessoria e Consultoria Contábil 1 192,63"/>
    <d v="1900-07-10T15:07:12"/>
    <d v="2022-11-25T00:00:00"/>
    <s v="CP"/>
    <s v="Pagamento NOVA PLANO - SUPORTE ADMINISTRATIVO LTDA"/>
    <s v="Pagamento NOVA PLANO - SUPORTE ADMINISTRATIVO LTDA"/>
    <n v="-192.63"/>
    <n v="0"/>
    <n v="-196614.63"/>
    <s v="NOVA PLANO - SUPORTE ADMINISTRATIVO LTDA"/>
    <n v="-192.63"/>
    <n v="192.63"/>
    <n v="0"/>
    <d v="2022-11-01T00:00:00"/>
    <m/>
    <x v="6"/>
    <s v="Despesas Administrativas"/>
    <s v="sim"/>
  </r>
  <r>
    <s v="JARDIM GUEDALA"/>
    <d v="2022-11-2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4.02.04 - Água e Esgoto 1 975,8"/>
    <d v="1902-09-01T19:12:00"/>
    <d v="2022-11-25T00:00:00"/>
    <s v="CP"/>
    <s v="Pagamento SABESP-COMPANHIA DE SANEAMENTO BASICO DO ESTADO DE SAO PAULO."/>
    <s v="Pagamento SABESP-COMPANHIA DE SANEAMENTO BASICO DO ESTADO DE SAO PAULO."/>
    <n v="-975.8"/>
    <n v="0"/>
    <n v="-197590.43"/>
    <s v="SABESP-COMPANHIA DE SANEAMENTO BASICO DO ESTADO DE SAO PAULO."/>
    <n v="-975.8"/>
    <n v="975.8"/>
    <n v="0"/>
    <d v="2022-11-01T00:00:00"/>
    <m/>
    <x v="8"/>
    <s v="Terreno"/>
    <s v="sim"/>
  </r>
  <r>
    <s v="JARDIM GUEDALA"/>
    <d v="2022-11-2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4.02.04 - Água e Esgoto 1 30,15"/>
    <d v="1900-01-29T03:36:00"/>
    <d v="2022-11-25T00:00:00"/>
    <s v="CP"/>
    <s v="Pagamento SABESP-COMPANHIA DE SANEAMENTO BASICO DO ESTADO DE SAO PAULO."/>
    <s v="Pagamento SABESP-COMPANHIA DE SANEAMENTO BASICO DO ESTADO DE SAO PAULO."/>
    <n v="-30.15"/>
    <n v="0"/>
    <n v="-197620.58"/>
    <s v="SABESP-COMPANHIA DE SANEAMENTO BASICO DO ESTADO DE SAO PAULO."/>
    <n v="-30.15"/>
    <n v="30.15"/>
    <n v="0"/>
    <d v="2022-11-01T00:00:00"/>
    <m/>
    <x v="8"/>
    <s v="Terreno"/>
    <s v="sim"/>
  </r>
  <r>
    <s v="JARDIM GUEDALA"/>
    <d v="2022-11-2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4.02.04 - Água e Esgoto 1 30,15"/>
    <d v="1900-01-29T03:36:00"/>
    <d v="2022-11-25T00:00:00"/>
    <s v="CP"/>
    <s v="Pagamento SABESP-COMPANHIA DE SANEAMENTO BASICO DO ESTADO DE SAO PAULO."/>
    <s v="Pagamento SABESP-COMPANHIA DE SANEAMENTO BASICO DO ESTADO DE SAO PAULO."/>
    <n v="-30.15"/>
    <n v="0"/>
    <n v="-197650.73"/>
    <s v="SABESP-COMPANHIA DE SANEAMENTO BASICO DO ESTADO DE SAO PAULO."/>
    <n v="-30.15"/>
    <n v="30.15"/>
    <n v="0"/>
    <d v="2022-11-01T00:00:00"/>
    <m/>
    <x v="8"/>
    <s v="Terreno"/>
    <s v="sim"/>
  </r>
  <r>
    <s v="JARDIM GUEDALA"/>
    <d v="2022-11-2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1.05.01.01 - Entradas de Aportes de Sócios / Investidores 1 200000"/>
    <d v="2447-07-30T00:00:00"/>
    <d v="2022-11-25T00:00:00"/>
    <s v="CR"/>
    <s v="Recebimento NC HOLDING EMPREENDIMENTOS E PARTICIPACOES LTDA"/>
    <s v="Recebimento NC HOLDING EMPREENDIMENTOS E PARTICIPACOES LTDA"/>
    <n v="0"/>
    <n v="200000"/>
    <n v="2349.27"/>
    <s v=""/>
    <n v="200000"/>
    <n v="200000"/>
    <n v="0"/>
    <d v="2022-11-01T00:00:00"/>
    <m/>
    <x v="1"/>
    <s v="Aporte Netcorp"/>
    <s v="sim"/>
  </r>
  <r>
    <s v="JARDIM GUEDALA"/>
    <d v="2022-11-2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58,25"/>
    <d v="1900-02-26T06:00:00"/>
    <d v="2022-11-25T00:00:00"/>
    <s v="CX"/>
    <s v="Pag. tarifa conta TAR SERV TED STR PAGFOR"/>
    <s v="Pag. tarifa conta TAR SERV TED STR PAGFOR"/>
    <n v="-58.25"/>
    <n v="0"/>
    <n v="2291.02"/>
    <s v=""/>
    <n v="-58.25"/>
    <n v="58.25"/>
    <n v="0"/>
    <d v="2022-11-01T00:00:00"/>
    <m/>
    <x v="7"/>
    <s v="Despesas Financeiras - Tarifas"/>
    <s v="sim"/>
  </r>
  <r>
    <s v="REALITA BELEM"/>
    <d v="2022-11-25T00:00:00"/>
    <s v="Bradesco"/>
    <s v="5682-0"/>
    <s v="2 - SPE's"/>
    <s v="01/01/2021 até 31/12/2022"/>
    <s v="11 - NETCORP REALITA INCORPORAÇÃO E EMPREENDIMENTO IMOBILIARIO SPE LTDA"/>
    <s v="56820 - NETCORP REALITA - BRADESCO"/>
    <n v="0"/>
    <s v="Sem Classificação"/>
    <s v="Sem Classificação"/>
    <s v="Sem Classificação"/>
    <d v="2022-11-25T00:00:00"/>
    <s v="CX"/>
    <s v="Resgate de Aplicação RESGATE DE INVESTIMENTOS"/>
    <s v="Resgate de Aplicação RESGATE DE INVESTIMENTOS"/>
    <n v="0"/>
    <n v="295000"/>
    <n v="295096.36"/>
    <s v=""/>
    <n v="295000"/>
    <n v="295000"/>
    <n v="0"/>
    <d v="2022-11-01T00:00:00"/>
    <m/>
    <x v="10"/>
    <s v="Aplicação / Resgate"/>
    <s v="não"/>
  </r>
  <r>
    <s v="REALITA BELEM"/>
    <d v="2022-11-2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3,9"/>
    <d v="1900-01-02T21:36:00"/>
    <d v="2022-11-25T00:00:00"/>
    <s v="CX"/>
    <s v="Pag. tarifa conta TAR CC REAL TIME PAGFOR"/>
    <s v="Pag. tarifa conta TAR CC REAL TIME PAGFOR"/>
    <n v="-3.9"/>
    <n v="0"/>
    <n v="295092.46000000002"/>
    <s v=""/>
    <n v="-3.9"/>
    <n v="3.9"/>
    <n v="0"/>
    <d v="2022-11-01T00:00:00"/>
    <m/>
    <x v="7"/>
    <s v="Despesas Financeiras - Tarifas"/>
    <s v="sim"/>
  </r>
  <r>
    <s v="REALITA BELEM"/>
    <d v="2022-11-2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1.05.04.02 - Saídas de Devoluções de Empréstimos de Sócios / In 1 230000"/>
    <d v="2529-09-18T00:00:00"/>
    <d v="2022-11-25T00:00:00"/>
    <s v="CP"/>
    <s v="Pagamento NC HOLDING EMPREENDIMENTOS E PARTICIPACOES LTDA."/>
    <s v="Pagamento NC HOLDING EMPREENDIMENTOS E PARTICIPACOES LTDA."/>
    <n v="-230000"/>
    <n v="0"/>
    <n v="65092.46"/>
    <s v="NC HOLDING EMPREENDIMENTOS E PARTICIPACOES LTDA."/>
    <n v="-230000"/>
    <n v="230000"/>
    <n v="0"/>
    <d v="2022-11-01T00:00:00"/>
    <m/>
    <x v="11"/>
    <s v="Retirada Netcorp"/>
    <s v="sim"/>
  </r>
  <r>
    <s v="REALITA BELEM"/>
    <d v="2022-11-2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1.05.04.02 - Saídas de Devoluções de Empréstimos de Sócios / In 1 57500"/>
    <d v="2057-06-04T00:00:00"/>
    <d v="2022-11-25T00:00:00"/>
    <s v="CP"/>
    <s v="Pagamento CONSTRUCOMPANY CONSTRUCAO E INCORPORACAO"/>
    <s v="Pagamento CONSTRUCOMPANY CONSTRUCAO E INCORPORACAO"/>
    <n v="-57500"/>
    <n v="0"/>
    <n v="7592.46"/>
    <s v="CONSTRUCOMPANY CONSTRUCAO E INCORPORACAO"/>
    <n v="-57500"/>
    <n v="57500"/>
    <n v="0"/>
    <d v="2022-11-01T00:00:00"/>
    <m/>
    <x v="16"/>
    <s v="Retirada Construcompany"/>
    <s v="sim"/>
  </r>
  <r>
    <s v="REALITA BELEM"/>
    <d v="2022-11-3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4.03.07 - Despesas com Cartórios e Legalizações 1 2000"/>
    <d v="1905-06-22T00:00:00"/>
    <d v="2022-11-30T00:00:00"/>
    <s v="CP"/>
    <s v="Pagamento MAURICIA ALBUQUERQUE MACEDO ME"/>
    <s v="Pagamento MAURICIA ALBUQUERQUE MACEDO ME"/>
    <n v="-2000"/>
    <n v="0"/>
    <n v="5592.46"/>
    <s v="MAURICIA ALBUQUERQUE MACEDO ME"/>
    <n v="-2000"/>
    <n v="2000"/>
    <n v="0"/>
    <d v="2022-11-01T00:00:00"/>
    <m/>
    <x v="4"/>
    <s v="Incorporação"/>
    <s v="sim"/>
  </r>
  <r>
    <s v="REALITA BELEM"/>
    <d v="2022-11-3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4.03.07 - Despesas com Cartórios e Legalizações 1 1755,38"/>
    <d v="1904-10-20T09:07:12"/>
    <d v="2022-11-30T00:00:00"/>
    <s v="CP"/>
    <s v="Pagamento MAURICIA ALBUQUERQUE MACEDO ME"/>
    <s v="Pagamento MAURICIA ALBUQUERQUE MACEDO ME"/>
    <n v="-1755.38"/>
    <n v="0"/>
    <n v="3837.08"/>
    <s v="MAURICIA ALBUQUERQUE MACEDO ME"/>
    <n v="-1755.38"/>
    <n v="1755.38"/>
    <n v="0"/>
    <d v="2022-11-01T00:00:00"/>
    <m/>
    <x v="4"/>
    <s v="Incorporação"/>
    <s v="sim"/>
  </r>
  <r>
    <s v="REALITA BELEM"/>
    <d v="2022-11-3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26,33"/>
    <d v="1900-01-25T07:55:12"/>
    <d v="2022-11-30T00:00:00"/>
    <s v="CP"/>
    <s v="Retenção impostos IR 1708 / MAURICIA ALBUQUERQUE MACEDO ME"/>
    <s v="Retenção impostos IR 1708 / MAURICIA ALBUQUERQUE MACEDO ME"/>
    <n v="0"/>
    <n v="26.33"/>
    <n v="3863.41"/>
    <s v="MAURICIA ALBUQUERQUE MACEDO ME"/>
    <n v="26.33"/>
    <n v="26.33"/>
    <n v="0"/>
    <d v="2022-11-01T00:00:00"/>
    <m/>
    <x v="4"/>
    <s v="Incorporação"/>
    <s v="sim"/>
  </r>
  <r>
    <s v="REALITA BELEM"/>
    <d v="2022-11-3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81,61"/>
    <d v="1900-03-21T14:38:24"/>
    <d v="2022-11-30T00:00:00"/>
    <s v="CP"/>
    <s v="Retenção impostos CSRF / MAURICIA ALBUQUERQUE MACEDO ME"/>
    <s v="Retenção impostos CSRF / MAURICIA ALBUQUERQUE MACEDO ME"/>
    <n v="0"/>
    <n v="81.61"/>
    <n v="3945.02"/>
    <s v="MAURICIA ALBUQUERQUE MACEDO ME"/>
    <n v="81.61"/>
    <n v="81.61"/>
    <n v="0"/>
    <d v="2022-11-01T00:00:00"/>
    <m/>
    <x v="4"/>
    <s v="Incorporação"/>
    <s v="sim"/>
  </r>
  <r>
    <s v="REALITA BELEM"/>
    <d v="2022-11-3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22,1"/>
    <d v="1900-01-21T02:24:00"/>
    <d v="2022-11-30T00:00:00"/>
    <s v="CX"/>
    <s v="Pag. tarifa TED TAR SERV TED STR PAGFOR"/>
    <s v="Pag. tarifa TED TAR SERV TED STR PAGFOR"/>
    <n v="-22.1"/>
    <n v="0"/>
    <n v="3922.92"/>
    <s v=""/>
    <n v="-22.1"/>
    <n v="22.1"/>
    <n v="0"/>
    <d v="2022-11-01T00:00:00"/>
    <m/>
    <x v="7"/>
    <s v="Despesas Financeiras - Tarifas"/>
    <s v="sim"/>
  </r>
  <r>
    <s v="REALITA BELEM"/>
    <d v="2022-12-0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2 - Aluguel Virtual 1 7000"/>
    <d v="1919-03-01T00:00:00"/>
    <d v="2022-12-01T00:00:00"/>
    <s v="CP"/>
    <s v="Pagamento SANDRA CRISTIANA HUGENNEYER"/>
    <s v="Pagamento SANDRA CRISTIANA HUGENNEYER"/>
    <n v="-7000"/>
    <n v="0"/>
    <n v="-3077.08"/>
    <s v="SANDRA CRISTIANA HUGENNEYER"/>
    <n v="-7000"/>
    <n v="7000"/>
    <n v="0"/>
    <d v="2022-12-01T00:00:00"/>
    <m/>
    <x v="5"/>
    <s v="Terreno"/>
    <s v="sim"/>
  </r>
  <r>
    <s v="REALITA BELEM"/>
    <d v="2022-12-01T00:00:00"/>
    <s v="Bradesco"/>
    <s v="5682-0"/>
    <s v="2 - SPE's"/>
    <s v="01/01/2021 até 31/12/2022"/>
    <s v="11 - NETCORP REALITA INCORPORAÇÃO E EMPREENDIMENTO IMOBILIARIO SPE LTDA"/>
    <s v="56820 - NETCORP REALITA - BRADESCO"/>
    <n v="0"/>
    <s v="Sem Classificação"/>
    <s v="Sem Classificação"/>
    <s v="Sem Classificação"/>
    <d v="2022-12-01T00:00:00"/>
    <s v="CX"/>
    <s v="Resgate de Aplicação RESGATE DE INVESTIMENTOS"/>
    <s v="Resgate de Aplicação RESGATE DE INVESTIMENTOS"/>
    <n v="0"/>
    <n v="4000"/>
    <n v="922.92"/>
    <s v=""/>
    <n v="4000"/>
    <n v="4000"/>
    <n v="0"/>
    <d v="2022-12-01T00:00:00"/>
    <m/>
    <x v="10"/>
    <s v="Aplicação / Resgate"/>
    <s v="não"/>
  </r>
  <r>
    <s v="REALITA BELEM"/>
    <d v="2022-12-01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,95"/>
    <d v="1899-12-31T22:48:00"/>
    <d v="2022-12-01T00:00:00"/>
    <s v="CX"/>
    <s v="Pag. tarifa TED TAR CC REAL TIME PAGFOR"/>
    <s v="Pag. tarifa TED TAR CC REAL TIME PAGFOR"/>
    <n v="-1.95"/>
    <n v="0"/>
    <n v="920.97"/>
    <s v=""/>
    <n v="-1.95"/>
    <n v="1.95"/>
    <n v="0"/>
    <d v="2022-12-01T00:00:00"/>
    <m/>
    <x v="7"/>
    <s v="Despesas Financeiras - Tarifas"/>
    <s v="sim"/>
  </r>
  <r>
    <s v="JARDIM GUEDALA"/>
    <d v="2022-12-0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1 - Assessoria e Consultoria em Projetos Técnicos (Eng 1 40500"/>
    <d v="2010-11-18T00:00:00"/>
    <d v="2022-12-02T00:00:00"/>
    <s v="CP"/>
    <s v="Pagamento REWALD ENGENHARIA LTDA"/>
    <s v="Pagamento REWALD ENGENHARIA LTDA"/>
    <n v="-40500"/>
    <n v="0"/>
    <n v="-38208.980000000003"/>
    <s v="REWALD ENGENHARIA LTDA"/>
    <n v="-40500"/>
    <n v="40500"/>
    <n v="0"/>
    <d v="2022-12-01T00:00:00"/>
    <m/>
    <x v="2"/>
    <s v="Incorporação"/>
    <s v="sim"/>
  </r>
  <r>
    <s v="JARDIM GUEDALA"/>
    <d v="2022-12-0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1.01 - (-) Retenção de IR - Terceiros 1 607,5"/>
    <d v="1901-08-29T12:00:00"/>
    <d v="2022-12-02T00:00:00"/>
    <s v="CP"/>
    <s v="Retenção impostos IR 1708 / REWALD ENGENHARIA LTDA"/>
    <s v="Retenção impostos IR 1708 / REWALD ENGENHARIA LTDA"/>
    <n v="0"/>
    <n v="607.5"/>
    <n v="-37601.480000000003"/>
    <s v="REWALD ENGENHARIA LTDA"/>
    <n v="607.5"/>
    <n v="607.5"/>
    <n v="1"/>
    <d v="2022-12-01T00:00:00"/>
    <m/>
    <x v="2"/>
    <s v="Incorporação"/>
    <s v="sim"/>
  </r>
  <r>
    <s v="JARDIM GUEDALA"/>
    <d v="2022-12-0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1.04 - (-) Retenção de PIS/Cofins/CSLL - Terceiros 1 1809,34"/>
    <d v="1904-12-13T08:09:36"/>
    <d v="2022-12-02T00:00:00"/>
    <s v="CP"/>
    <s v="Retenção impostos CSRF / REWALD ENGENHARIA LTDA"/>
    <s v="Retenção impostos CSRF / REWALD ENGENHARIA LTDA"/>
    <n v="0"/>
    <n v="1809.34"/>
    <n v="-35792.14"/>
    <s v="REWALD ENGENHARIA LTDA"/>
    <n v="1809.34"/>
    <n v="1809.34"/>
    <n v="1"/>
    <d v="2022-12-01T00:00:00"/>
    <m/>
    <x v="2"/>
    <s v="Incorporação"/>
    <s v="sim"/>
  </r>
  <r>
    <s v="JARDIM GUEDALA"/>
    <d v="2022-12-0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1.05.01.01 - Entradas de Aportes de Sócios / Investidores 1 40000"/>
    <d v="2009-07-06T00:00:00"/>
    <d v="2022-12-02T00:00:00"/>
    <s v="CR"/>
    <s v="Recebimento NC HOLDING EMPREENDIMENTOS E PARTICIPACOES LTDA"/>
    <s v="Recebimento NC HOLDING EMPREENDIMENTOS E PARTICIPACOES LTDA"/>
    <n v="0"/>
    <n v="40000"/>
    <n v="4207.8599999999997"/>
    <s v=""/>
    <n v="40000"/>
    <n v="40000"/>
    <n v="2"/>
    <d v="2022-12-01T00:00:00"/>
    <m/>
    <x v="1"/>
    <s v="Aporte Netcorp"/>
    <s v="sim"/>
  </r>
  <r>
    <s v="REALITA BELEM"/>
    <d v="2022-12-02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4 - Assessoria e Consultoria Contábil 1 419,88"/>
    <d v="1901-02-22T21:07:12"/>
    <d v="2022-12-02T00:00:00"/>
    <s v="CP"/>
    <s v="Pagamento NOVA PLANO - SUPORTE ADMINISTRATIVO LTDA"/>
    <s v="Pagamento NOVA PLANO - SUPORTE ADMINISTRATIVO LTDA"/>
    <n v="-419.88"/>
    <n v="0"/>
    <n v="501.09"/>
    <s v="NOVA PLANO - SUPORTE ADMINISTRATIVO LTDA"/>
    <n v="-419.88"/>
    <n v="419.88"/>
    <n v="0"/>
    <d v="2022-12-01T00:00:00"/>
    <m/>
    <x v="6"/>
    <s v="Despesas Administrativas"/>
    <s v="sim"/>
  </r>
  <r>
    <s v="REALITA BELEM"/>
    <d v="2022-12-02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1.05.04.02 - Saídas de Devoluções de Empréstimos de Sócios / In 1 100000"/>
    <d v="2173-10-14T00:00:00"/>
    <d v="2022-12-02T00:00:00"/>
    <s v="CP"/>
    <s v="Pagamento CONSTRUCOMPANY CONSTRUCAO E INCORPORACAO"/>
    <s v="Pagamento CONSTRUCOMPANY CONSTRUCAO E INCORPORACAO"/>
    <n v="-100000"/>
    <n v="0"/>
    <n v="-99498.91"/>
    <s v="CONSTRUCOMPANY CONSTRUCAO E INCORPORACAO"/>
    <n v="-100000"/>
    <n v="100000"/>
    <n v="0"/>
    <d v="2022-12-01T00:00:00"/>
    <m/>
    <x v="16"/>
    <s v="Retirada Construcompany"/>
    <s v="sim"/>
  </r>
  <r>
    <s v="REALITA BELEM"/>
    <d v="2022-12-02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1.05.04.02 - Saídas de Devoluções de Empréstimos de Sócios / In 1 400000"/>
    <d v="2995-02-27T00:00:00"/>
    <d v="2022-12-02T00:00:00"/>
    <s v="CP"/>
    <s v="Pagamento NC HOLDING EMPREENDIMENTOS E PARTICIPACOES LTDA."/>
    <s v="Pagamento NC HOLDING EMPREENDIMENTOS E PARTICIPACOES LTDA."/>
    <n v="-400000"/>
    <n v="0"/>
    <n v="-499498.91"/>
    <s v="NC HOLDING EMPREENDIMENTOS E PARTICIPACOES LTDA."/>
    <n v="-400000"/>
    <n v="400000"/>
    <n v="0"/>
    <d v="2022-12-01T00:00:00"/>
    <m/>
    <x v="11"/>
    <s v="Retirada Netcorp"/>
    <s v="sim"/>
  </r>
  <r>
    <s v="REALITA BELEM"/>
    <d v="2022-12-02T00:00:00"/>
    <s v="Bradesco"/>
    <s v="5682-0"/>
    <s v="2 - SPE's"/>
    <s v="01/01/2021 até 31/12/2022"/>
    <s v="11 - NETCORP REALITA INCORPORAÇÃO E EMPREENDIMENTO IMOBILIARIO SPE LTDA"/>
    <s v="56820 - NETCORP REALITA - BRADESCO"/>
    <n v="0"/>
    <s v="Sem Classificação"/>
    <s v="Sem Classificação"/>
    <s v="Sem Classificação"/>
    <d v="2022-12-02T00:00:00"/>
    <s v="CX"/>
    <s v="Resgate de Aplicação RESGATE DE INVESTIMENTOS"/>
    <s v="Resgate de Aplicação RESGATE DE INVESTIMENTOS"/>
    <n v="0"/>
    <n v="500000"/>
    <n v="501.09"/>
    <s v=""/>
    <n v="500000"/>
    <n v="500000"/>
    <n v="0"/>
    <d v="2022-12-01T00:00:00"/>
    <m/>
    <x v="10"/>
    <s v="Aplicação / Resgate"/>
    <s v="não"/>
  </r>
  <r>
    <s v="REALITA BELEM"/>
    <d v="2022-12-02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3,9"/>
    <d v="1900-01-02T21:36:00"/>
    <d v="2022-12-02T00:00:00"/>
    <s v="CX"/>
    <s v="Pag. tarifa TED TAR CC REAL TIME PAGFOR"/>
    <s v="Pag. tarifa TED TAR CC REAL TIME PAGFOR"/>
    <n v="-3.9"/>
    <n v="0"/>
    <n v="497.19"/>
    <s v=""/>
    <n v="-3.9"/>
    <n v="3.9"/>
    <n v="0"/>
    <d v="2022-12-01T00:00:00"/>
    <m/>
    <x v="7"/>
    <s v="Despesas Financeiras - Tarifas"/>
    <s v="sim"/>
  </r>
  <r>
    <s v="JARDIM GUEDALA"/>
    <d v="2022-12-08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1.05.01.01 - Entradas de Aportes de Sócios / Investidores 1 131000"/>
    <d v="2258-08-30T00:00:00"/>
    <d v="2022-12-08T00:00:00"/>
    <s v="CR"/>
    <s v="Recebimento NC HOLDING EMPREENDIMENTOS E PARTICIPACOES LTDA"/>
    <s v="Recebimento NC HOLDING EMPREENDIMENTOS E PARTICIPACOES LTDA"/>
    <n v="0"/>
    <n v="131000"/>
    <n v="135207.85999999999"/>
    <s v=""/>
    <n v="131000"/>
    <n v="131000"/>
    <n v="0"/>
    <d v="2022-12-01T00:00:00"/>
    <m/>
    <x v="1"/>
    <s v="Aporte Netcorp"/>
    <s v="sim"/>
  </r>
  <r>
    <s v="REALITA BELEM"/>
    <d v="2022-12-08T00:00:00"/>
    <s v="Bradesco"/>
    <s v="5682-0"/>
    <s v="2 - SPE's"/>
    <s v="01/01/2021 até 31/12/2022"/>
    <s v="11 - NETCORP REALITA INCORPORAÇÃO E EMPREENDIMENTO IMOBILIARIO SPE LTDA"/>
    <s v="56820 - NETCORP REALITA - BRADESCO"/>
    <n v="0"/>
    <s v="Sem Classificação"/>
    <s v="Sem Classificação"/>
    <s v="Sem Classificação"/>
    <d v="2022-12-08T00:00:00"/>
    <s v="CX"/>
    <s v="Resgate de Aplicação RESGATE DE INVESTIMENTOS"/>
    <s v="Resgate de Aplicação RESGATE DE INVESTIMENTOS"/>
    <n v="0"/>
    <n v="67000"/>
    <n v="67497.19"/>
    <s v=""/>
    <n v="67000"/>
    <n v="67000"/>
    <n v="0"/>
    <d v="2022-12-01T00:00:00"/>
    <m/>
    <x v="10"/>
    <s v="Aplicação / Resgate"/>
    <s v="não"/>
  </r>
  <r>
    <s v="REALITA BELEM"/>
    <d v="2022-12-0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60,95"/>
    <d v="1900-02-28T22:48:00"/>
    <d v="2022-12-08T00:00:00"/>
    <s v="CX"/>
    <s v="Pag. tarifa conta TARIFA MANUTENCAO C/C TAR.MANUT.C/C"/>
    <s v="Pag. tarifa conta TARIFA MANUTENCAO C/C TAR.MANUT.C/C"/>
    <n v="-60.95"/>
    <n v="0"/>
    <n v="67436.240000000005"/>
    <s v=""/>
    <n v="-60.95"/>
    <n v="60.95"/>
    <n v="0"/>
    <d v="2022-12-01T00:00:00"/>
    <m/>
    <x v="7"/>
    <s v="Despesas Financeiras - Tarifas"/>
    <s v="sim"/>
  </r>
  <r>
    <s v="JARDIM GUEDALA"/>
    <d v="2022-12-09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1.01.09 - Custos com Cartórios e Escritura 1 254,76"/>
    <d v="1900-09-10T18:14:24"/>
    <d v="2022-12-09T00:00:00"/>
    <s v="CP"/>
    <s v="Pagamento MARCOS CESAR DA SILVA."/>
    <s v="Pagamento MARCOS CESAR DA SILVA."/>
    <n v="-254.76"/>
    <n v="0"/>
    <n v="134953.1"/>
    <s v="MARCOS CESAR DA SILVA."/>
    <n v="-254.76"/>
    <n v="254.76"/>
    <n v="0"/>
    <d v="2022-12-01T00:00:00"/>
    <m/>
    <x v="0"/>
    <s v="Despesas Administrativas"/>
    <s v="sim"/>
  </r>
  <r>
    <s v="JARDIM GUEDALA"/>
    <d v="2022-12-09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11,65"/>
    <d v="1900-01-10T15:36:00"/>
    <d v="2022-12-09T00:00:00"/>
    <s v="CX"/>
    <s v="Pag. tarifa TED TAR SERV TED STR PAGFOR"/>
    <s v="Pag. tarifa TED TAR SERV TED STR PAGFOR"/>
    <n v="-11.65"/>
    <n v="0"/>
    <n v="134941.45000000001"/>
    <s v=""/>
    <n v="-11.65"/>
    <n v="11.65"/>
    <n v="0"/>
    <d v="2022-12-01T00:00:00"/>
    <m/>
    <x v="7"/>
    <s v="Despesas Financeiras - Tarifas"/>
    <s v="sim"/>
  </r>
  <r>
    <s v="JARDIM GUEDALA"/>
    <d v="2022-12-1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6.01.08 - Outros Impostos/Taxas/Emolumentos 1 197,25"/>
    <d v="1900-07-15T06:00:00"/>
    <d v="2022-12-12T00:00:00"/>
    <s v="CP"/>
    <s v="Pagamento ASSIMPI- ASSOCIACAO N DOS S S DA MICRO E PEQUENA INDUSTRIA"/>
    <s v="Pagamento ASSIMPI- ASSOCIACAO N DOS S S DA MICRO E PEQUENA INDUSTRIA"/>
    <n v="-197.25"/>
    <n v="0"/>
    <n v="134744.20000000001"/>
    <s v="ASSIMPI- ASSOCIACAO N DOS S S DA MICRO E PEQUENA INDUSTRIA"/>
    <n v="-197.25"/>
    <n v="197.25"/>
    <n v="0"/>
    <d v="2022-12-01T00:00:00"/>
    <m/>
    <x v="4"/>
    <s v="Incorporação"/>
    <s v="sim"/>
  </r>
  <r>
    <s v="JARDIM GUEDALA"/>
    <d v="2022-12-1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6.01.08 - Outros Impostos/Taxas/Emolumentos 1 227,63"/>
    <d v="1900-08-14T15:07:12"/>
    <d v="2022-12-12T00:00:00"/>
    <s v="CP"/>
    <s v="Pagamento ASSIMPI- ASSOCIACAO N DOS S S DA MICRO E PEQUENA INDUSTRIA"/>
    <s v="Pagamento ASSIMPI- ASSOCIACAO N DOS S S DA MICRO E PEQUENA INDUSTRIA"/>
    <n v="-227.63"/>
    <n v="0"/>
    <n v="134516.57"/>
    <s v="ASSIMPI- ASSOCIACAO N DOS S S DA MICRO E PEQUENA INDUSTRIA"/>
    <n v="-227.63"/>
    <n v="227.63"/>
    <n v="0"/>
    <d v="2022-12-01T00:00:00"/>
    <m/>
    <x v="4"/>
    <s v="Incorporação"/>
    <s v="sim"/>
  </r>
  <r>
    <s v="REALITA BELEM"/>
    <d v="2022-12-12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1 - Aquisição de Terreno 1 10000"/>
    <d v="1927-05-18T00:00:00"/>
    <d v="2022-12-12T00:00:00"/>
    <s v="CP"/>
    <s v="Pagamento FRANCISCO FERNANDES NETO"/>
    <s v="Pagamento FRANCISCO FERNANDES NETO"/>
    <n v="-10000"/>
    <n v="0"/>
    <n v="57436.24"/>
    <s v="FRANCISCO FERNANDES NETO"/>
    <n v="-10000"/>
    <n v="10000"/>
    <n v="4"/>
    <d v="2022-12-01T00:00:00"/>
    <m/>
    <x v="5"/>
    <s v="Terreno"/>
    <s v="sim"/>
  </r>
  <r>
    <s v="REALITA BELEM"/>
    <d v="2022-12-12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4 - Assessoria e Consultoria Contábil 1 209,94"/>
    <d v="1900-07-27T22:33:36"/>
    <d v="2022-12-12T00:00:00"/>
    <s v="CP"/>
    <s v="Pagamento NOVA PLANO - SUPORTE ADMINISTRATIVO LTDA"/>
    <s v="Pagamento NOVA PLANO - SUPORTE ADMINISTRATIVO LTDA"/>
    <n v="-209.94"/>
    <n v="0"/>
    <n v="57226.3"/>
    <s v="NOVA PLANO - SUPORTE ADMINISTRATIVO LTDA"/>
    <n v="-209.94"/>
    <n v="209.94"/>
    <n v="0"/>
    <d v="2022-12-01T00:00:00"/>
    <m/>
    <x v="6"/>
    <s v="Despesas Administrativas"/>
    <s v="sim"/>
  </r>
  <r>
    <s v="REALITA BELEM"/>
    <d v="2022-12-12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6.01.08 - Outros Impostos/Taxas/Emolumentos 1 197,25"/>
    <d v="1900-07-15T06:00:00"/>
    <d v="2022-12-12T00:00:00"/>
    <s v="CP"/>
    <s v="Pagamento ASSIMPI- ASSOCIACAO N DOS S S DA MICRO E PEQUENA INDUSTRIA"/>
    <s v="Pagamento ASSIMPI- ASSOCIACAO N DOS S S DA MICRO E PEQUENA INDUSTRIA"/>
    <n v="-197.25"/>
    <n v="0"/>
    <n v="57029.05"/>
    <s v="ASSIMPI- ASSOCIACAO N DOS S S DA MICRO E PEQUENA INDUSTRIA"/>
    <n v="-197.25"/>
    <n v="197.25"/>
    <n v="0"/>
    <d v="2022-12-01T00:00:00"/>
    <m/>
    <x v="4"/>
    <s v="Incorporação"/>
    <s v="sim"/>
  </r>
  <r>
    <s v="REALITA BELEM"/>
    <d v="2022-12-12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6.01.08 - Outros Impostos/Taxas/Emolumentos 1 227,63"/>
    <d v="1900-08-14T15:07:12"/>
    <d v="2022-12-12T00:00:00"/>
    <s v="CP"/>
    <s v="Pagamento ASSIMPI- ASSOCIACAO N DOS S S DA MICRO E PEQUENA INDUSTRIA"/>
    <s v="Pagamento ASSIMPI- ASSOCIACAO N DOS S S DA MICRO E PEQUENA INDUSTRIA"/>
    <n v="-227.63"/>
    <n v="0"/>
    <n v="56801.42"/>
    <s v="ASSIMPI- ASSOCIACAO N DOS S S DA MICRO E PEQUENA INDUSTRIA"/>
    <n v="-227.63"/>
    <n v="227.63"/>
    <n v="0"/>
    <d v="2022-12-01T00:00:00"/>
    <m/>
    <x v="4"/>
    <s v="Incorporação"/>
    <s v="sim"/>
  </r>
  <r>
    <s v="REALITA BELEM"/>
    <d v="2022-12-12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05"/>
    <d v="1900-01-10T01:12:00"/>
    <d v="2022-12-12T00:00:00"/>
    <s v="CX"/>
    <s v="Pag. tarifa TED TAR SERV TED STR PAGFOR"/>
    <s v="Pag. tarifa TED TAR SERV TED STR PAGFOR"/>
    <n v="-11.05"/>
    <n v="0"/>
    <n v="56790.37"/>
    <s v=""/>
    <n v="-11.05"/>
    <n v="11.05"/>
    <n v="0"/>
    <d v="2022-12-01T00:00:00"/>
    <m/>
    <x v="7"/>
    <s v="Despesas Financeiras - Tarifas"/>
    <s v="sim"/>
  </r>
  <r>
    <s v="JARDIM GUEDALA"/>
    <d v="2022-12-15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87,6"/>
    <d v="1900-03-27T14:24:00"/>
    <d v="2022-12-15T00:00:00"/>
    <s v="CX"/>
    <s v="Pag. tarifa conta TARIFA BANCARIA PLANO EMPRES FACIL 2"/>
    <s v="Pag. tarifa conta TARIFA BANCARIA PLANO EMPRES FACIL 2"/>
    <n v="-87.6"/>
    <n v="0"/>
    <n v="134428.97"/>
    <s v=""/>
    <n v="-87.6"/>
    <n v="87.6"/>
    <n v="0"/>
    <d v="2022-12-01T00:00:00"/>
    <m/>
    <x v="7"/>
    <s v="Despesas Financeiras - Tarifas"/>
    <s v="sim"/>
  </r>
  <r>
    <s v="REALITA BELEM"/>
    <d v="2022-12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27590"/>
    <d v="1975-07-15T00:00:00"/>
    <d v="2022-12-15T00:00:00"/>
    <s v="CP"/>
    <s v="Pagamento B e P INTERIOR DESIGN LTDA"/>
    <s v="Pagamento B e P INTERIOR DESIGN LTDA"/>
    <n v="-27590"/>
    <n v="0"/>
    <n v="29200.37"/>
    <s v="B e P INTERIOR DESIGN LTDA"/>
    <n v="-27590"/>
    <n v="27590"/>
    <n v="0"/>
    <d v="2022-12-01T00:00:00"/>
    <m/>
    <x v="2"/>
    <s v="Incorporação"/>
    <s v="sim"/>
  </r>
  <r>
    <s v="REALITA BELEM"/>
    <d v="2022-12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30500"/>
    <d v="1983-07-03T00:00:00"/>
    <d v="2022-12-15T00:00:00"/>
    <s v="CP"/>
    <s v="Pagamento PROLUX ENGENHARIA LTDA"/>
    <s v="Pagamento PROLUX ENGENHARIA LTDA"/>
    <n v="-30500"/>
    <n v="0"/>
    <n v="-1299.6300000000001"/>
    <s v="PROLUX ENGENHARIA LTDA"/>
    <n v="-30500"/>
    <n v="30500"/>
    <n v="0"/>
    <d v="2022-12-01T00:00:00"/>
    <m/>
    <x v="2"/>
    <s v="Incorporação"/>
    <s v="sim"/>
  </r>
  <r>
    <s v="REALITA BELEM"/>
    <d v="2022-12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457,5"/>
    <d v="1901-04-01T12:00:00"/>
    <d v="2022-12-15T00:00:00"/>
    <s v="CP"/>
    <s v="Retenção impostos IR 1708 / PROLUX ENGENHARIA LTDA"/>
    <s v="Retenção impostos IR 1708 / PROLUX ENGENHARIA LTDA"/>
    <n v="0"/>
    <n v="457.5"/>
    <n v="-842.13"/>
    <s v="PROLUX ENGENHARIA LTDA"/>
    <n v="457.5"/>
    <n v="457.5"/>
    <n v="1"/>
    <d v="2022-12-01T00:00:00"/>
    <m/>
    <x v="2"/>
    <s v="Incorporação"/>
    <s v="sim"/>
  </r>
  <r>
    <s v="REALITA BELEM"/>
    <d v="2022-12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1418,25"/>
    <d v="1903-11-18T06:00:00"/>
    <d v="2022-12-15T00:00:00"/>
    <s v="CP"/>
    <s v="Retenção impostos CSRF / PROLUX ENGENHARIA LTDA"/>
    <s v="Retenção impostos CSRF / PROLUX ENGENHARIA LTDA"/>
    <n v="0"/>
    <n v="1418.25"/>
    <n v="576.12"/>
    <s v="PROLUX ENGENHARIA LTDA"/>
    <n v="1418.25"/>
    <n v="1418.25"/>
    <n v="1"/>
    <d v="2022-12-01T00:00:00"/>
    <m/>
    <x v="2"/>
    <s v="Incorporação"/>
    <s v="sim"/>
  </r>
  <r>
    <s v="REALITA BELEM"/>
    <d v="2022-12-15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22,1"/>
    <d v="1900-01-21T02:24:00"/>
    <d v="2022-12-15T00:00:00"/>
    <s v="CX"/>
    <s v="Pag. tarifa TED TAR SERV TED STR PAGFOR"/>
    <s v="Pag. tarifa TED TAR SERV TED STR PAGFOR"/>
    <n v="-22.1"/>
    <n v="0"/>
    <n v="554.02"/>
    <s v=""/>
    <n v="-22.1"/>
    <n v="22.1"/>
    <n v="0"/>
    <d v="2022-12-01T00:00:00"/>
    <m/>
    <x v="7"/>
    <s v="Despesas Financeiras - Tarifas"/>
    <s v="sim"/>
  </r>
  <r>
    <s v="JARDIM GUEDALA"/>
    <d v="2022-12-16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1 - Assessoria e Consultoria em Projetos Técnicos (Eng 1 1500"/>
    <d v="1904-02-08T00:00:00"/>
    <d v="2022-12-16T00:00:00"/>
    <s v="CP"/>
    <s v="Pagamento AROEIRA MEIO AMBIENTE LTDA"/>
    <s v="Pagamento AROEIRA MEIO AMBIENTE LTDA"/>
    <n v="-1500"/>
    <n v="0"/>
    <n v="132928.97"/>
    <s v="AROEIRA MEIO AMBIENTE LTDA"/>
    <n v="-1500"/>
    <n v="1500"/>
    <n v="0"/>
    <d v="2022-12-01T00:00:00"/>
    <m/>
    <x v="2"/>
    <s v="Incorporação"/>
    <s v="sim"/>
  </r>
  <r>
    <s v="JARDIM GUEDALA"/>
    <d v="2022-12-16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1.05.01.02 - Entrada de Empréstimos de Sócios / Investidores 1 3772933,09"/>
    <n v="3772933.09"/>
    <d v="2022-12-16T00:00:00"/>
    <s v="CR"/>
    <s v="Recebimento COMPANHIA PROVINCIA DE SECURITIZACAO"/>
    <s v="Recebimento COMPANHIA PROVINCIA DE SECURITIZACAO"/>
    <n v="0"/>
    <n v="3772933.09"/>
    <n v="3905862.06"/>
    <s v=""/>
    <n v="3772933.09"/>
    <n v="3772933.09"/>
    <n v="0"/>
    <d v="2022-12-01T00:00:00"/>
    <m/>
    <x v="17"/>
    <s v="Financiamento - Liberação Fundo"/>
    <s v="sim"/>
  </r>
  <r>
    <s v="JARDIM GUEDALA"/>
    <d v="2022-12-16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11,65"/>
    <d v="1900-01-10T15:36:00"/>
    <d v="2022-12-16T00:00:00"/>
    <s v="CX"/>
    <s v="Pag. tarifa TED TAR SERV TED STR PAGFOR"/>
    <s v="Pag. tarifa TED TAR SERV TED STR PAGFOR"/>
    <n v="-11.65"/>
    <n v="0"/>
    <n v="3905850.41"/>
    <s v=""/>
    <n v="-11.65"/>
    <n v="11.65"/>
    <n v="0"/>
    <d v="2022-12-01T00:00:00"/>
    <m/>
    <x v="7"/>
    <s v="Despesas Financeiras - Tarifas"/>
    <s v="sim"/>
  </r>
  <r>
    <s v="JARDIM GUEDALA"/>
    <d v="2022-12-16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Sem Classificação"/>
    <s v="Sem Classificação"/>
    <s v="Sem Classificação"/>
    <d v="2022-12-16T00:00:00"/>
    <s v="CX"/>
    <s v="Aplicação APLICACAO INVESTIMENTOS"/>
    <s v="Aplicação APLICACAO INVESTIMENTOS"/>
    <n v="-3905862.16"/>
    <n v="0"/>
    <n v="-11.75"/>
    <s v=""/>
    <n v="-3905862.16"/>
    <n v="3905862.16"/>
    <n v="0"/>
    <d v="2022-12-01T00:00:00"/>
    <m/>
    <x v="10"/>
    <s v="Aplicação / Resgate"/>
    <s v="não"/>
  </r>
  <r>
    <s v="JARDIM GUEDALA"/>
    <d v="2022-12-16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Sem Classificação"/>
    <s v="Sem Classificação"/>
    <s v="Sem Classificação"/>
    <d v="2022-12-16T00:00:00"/>
    <s v="CX"/>
    <s v="Resgate de Aplicação ESTORNO DE LANCAMENTO*"/>
    <s v="Resgate de Aplicação ESTORNO DE LANCAMENTO*"/>
    <n v="0"/>
    <n v="3905862.16"/>
    <n v="3905850.41"/>
    <s v=""/>
    <n v="3905862.16"/>
    <n v="3905862.16"/>
    <n v="0"/>
    <d v="2022-12-01T00:00:00"/>
    <m/>
    <x v="10"/>
    <s v="Aplicação / Resgate"/>
    <s v="não"/>
  </r>
  <r>
    <s v="JARDIM GUEDALA"/>
    <d v="2022-12-16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Sem Classificação"/>
    <s v="Sem Classificação"/>
    <s v="Sem Classificação"/>
    <d v="2022-12-16T00:00:00"/>
    <s v="CX"/>
    <s v="Aplicação APLICACAO INVESTIMENTOS"/>
    <s v="Aplicação APLICACAO INVESTIMENTOS"/>
    <n v="-3905762.16"/>
    <n v="0"/>
    <n v="88.25"/>
    <s v=""/>
    <n v="-3905762.16"/>
    <n v="3905762.16"/>
    <n v="0"/>
    <d v="2022-12-01T00:00:00"/>
    <m/>
    <x v="10"/>
    <s v="Aplicação / Resgate"/>
    <s v="não"/>
  </r>
  <r>
    <s v="REALITA BELEM"/>
    <d v="2022-12-16T00:00:00"/>
    <s v="Bradesco"/>
    <s v="5682-0"/>
    <s v="2 - SPE's"/>
    <s v="01/01/2021 até 31/12/2022"/>
    <s v="11 - NETCORP REALITA INCORPORAÇÃO E EMPREENDIMENTO IMOBILIARIO SPE LTDA"/>
    <s v="56820 - NETCORP REALITA - BRADESCO"/>
    <n v="0"/>
    <s v="Sem Classificação"/>
    <s v="Sem Classificação"/>
    <s v="Sem Classificação"/>
    <d v="2022-12-16T00:00:00"/>
    <s v="CX"/>
    <s v="Resgate de Aplicação RESGATE DE INVESTIMENTOS"/>
    <s v="Resgate de Aplicação RESGATE DE INVESTIMENTOS"/>
    <n v="0"/>
    <n v="12000"/>
    <n v="12554.02"/>
    <s v=""/>
    <n v="12000"/>
    <n v="12000"/>
    <n v="0"/>
    <d v="2022-12-01T00:00:00"/>
    <m/>
    <x v="10"/>
    <s v="Aplicação / Resgate"/>
    <s v="não"/>
  </r>
  <r>
    <s v="JARDIM GUEDALA"/>
    <d v="2022-12-2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1.01.08 - Custos com ITBI e Prefeitura 1 227827,53"/>
    <d v="2523-10-07T12:43:12"/>
    <d v="2022-12-20T00:00:00"/>
    <s v="CP"/>
    <s v="Pagamento PREFEITURA DO MUNICIPIO DE SÃO PAULO"/>
    <s v="Pagamento PREFEITURA DO MUNICIPIO DE SÃO PAULO"/>
    <n v="-227827.53"/>
    <n v="0"/>
    <n v="-227739.28"/>
    <s v="PREFEITURA DO MUNICIPIO DE SÃO PAULO"/>
    <n v="-227827.53"/>
    <n v="227827.53"/>
    <n v="0"/>
    <d v="2022-12-01T00:00:00"/>
    <m/>
    <x v="15"/>
    <s v="Terreno"/>
    <s v="sim"/>
  </r>
  <r>
    <s v="JARDIM GUEDALA"/>
    <d v="2022-12-2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1.01.08 - Custos com ITBI e Prefeitura 1 225483,19"/>
    <d v="2517-05-07T04:33:36"/>
    <d v="2022-12-20T00:00:00"/>
    <s v="CP"/>
    <s v="Pagamento PREFEITURA DO MUNICIPIO DE SÃO PAULO"/>
    <s v="Pagamento PREFEITURA DO MUNICIPIO DE SÃO PAULO"/>
    <n v="-225483.19"/>
    <n v="0"/>
    <n v="-453222.47"/>
    <s v="PREFEITURA DO MUNICIPIO DE SÃO PAULO"/>
    <n v="-225483.19"/>
    <n v="225483.19"/>
    <n v="0"/>
    <d v="2022-12-01T00:00:00"/>
    <m/>
    <x v="15"/>
    <s v="Terreno"/>
    <s v="sim"/>
  </r>
  <r>
    <s v="JARDIM GUEDALA"/>
    <d v="2022-12-2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1.01.08 - Custos com ITBI e Prefeitura 1 220794,51"/>
    <d v="2504-07-05T12:14:24"/>
    <d v="2022-12-20T00:00:00"/>
    <s v="CP"/>
    <s v="Pagamento PREFEITURA DO MUNICIPIO DE SÃO PAULO"/>
    <s v="Pagamento PREFEITURA DO MUNICIPIO DE SÃO PAULO"/>
    <n v="-220794.51"/>
    <n v="0"/>
    <n v="-674016.98"/>
    <s v="PREFEITURA DO MUNICIPIO DE SÃO PAULO"/>
    <n v="-220794.51"/>
    <n v="220794.51"/>
    <n v="0"/>
    <d v="2022-12-01T00:00:00"/>
    <m/>
    <x v="15"/>
    <s v="Terreno"/>
    <s v="sim"/>
  </r>
  <r>
    <s v="JARDIM GUEDALA"/>
    <d v="2022-12-2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1.01.08 - Custos com ITBI e Prefeitura 1 391505,31"/>
    <d v="2971-11-25T07:26:24"/>
    <d v="2022-12-20T00:00:00"/>
    <s v="CP"/>
    <s v="Pagamento PREFEITURA DO MUNICIPIO DE SÃO PAULO"/>
    <s v="Pagamento PREFEITURA DO MUNICIPIO DE SÃO PAULO"/>
    <n v="-391505.31"/>
    <n v="0"/>
    <n v="-1065522.29"/>
    <s v="PREFEITURA DO MUNICIPIO DE SÃO PAULO"/>
    <n v="-391505.31"/>
    <n v="391505.31"/>
    <n v="0"/>
    <d v="2022-12-01T00:00:00"/>
    <m/>
    <x v="15"/>
    <s v="Terreno"/>
    <s v="sim"/>
  </r>
  <r>
    <s v="JARDIM GUEDALA"/>
    <d v="2022-12-2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1.01.04 - Comissão / Corretagens / Intermediação Compra 1 150000"/>
    <d v="2310-09-07T00:00:00"/>
    <d v="2022-12-20T00:00:00"/>
    <s v="CP"/>
    <s v="Pagamento NORSK EMPREENDIMENTOS E PARTICIPACOES LTDA."/>
    <s v="Pagamento NORSK EMPREENDIMENTOS E PARTICIPACOES LTDA."/>
    <n v="-150000"/>
    <n v="0"/>
    <n v="-1215522.29"/>
    <s v="NORSK EMPREENDIMENTOS E PARTICIPACOES LTDA."/>
    <n v="-150000"/>
    <n v="150000"/>
    <n v="1"/>
    <d v="2022-12-01T00:00:00"/>
    <m/>
    <x v="18"/>
    <s v="Terreno"/>
    <s v="sim"/>
  </r>
  <r>
    <s v="JARDIM GUEDALA"/>
    <d v="2022-12-2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2.01 - Recolhimento de IRRF - Terceiros 1 120"/>
    <d v="1900-04-29T00:00:00"/>
    <d v="2022-12-20T00:00:00"/>
    <s v="CP"/>
    <s v="Pagamento Secretaria de Fazenda Federal"/>
    <s v="Pagamento Secretaria de Fazenda Federal"/>
    <n v="-120"/>
    <n v="0"/>
    <n v="-1215642.29"/>
    <s v="Secretaria de Fazenda Federal"/>
    <n v="-120"/>
    <n v="120"/>
    <n v="0"/>
    <d v="2022-12-01T00:00:00"/>
    <m/>
    <x v="2"/>
    <s v="Incorporação"/>
    <s v="sim"/>
  </r>
  <r>
    <s v="JARDIM GUEDALA"/>
    <d v="2022-12-2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2.01 - Recolhimento de IRRF - Terceiros 1 607,5"/>
    <d v="1901-08-29T12:00:00"/>
    <d v="2022-12-20T00:00:00"/>
    <s v="CP"/>
    <s v="Pagamento Secretaria de Fazenda Federal"/>
    <s v="Pagamento Secretaria de Fazenda Federal"/>
    <n v="-607.5"/>
    <n v="0"/>
    <n v="-1216249.79"/>
    <s v="Secretaria de Fazenda Federal"/>
    <n v="-607.5"/>
    <n v="607.5"/>
    <n v="1"/>
    <d v="2022-12-01T00:00:00"/>
    <m/>
    <x v="2"/>
    <s v="Incorporação"/>
    <s v="sim"/>
  </r>
  <r>
    <s v="JARDIM GUEDALA"/>
    <d v="2022-12-2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2.01 - Recolhimento de IRRF - Terceiros 1 120"/>
    <d v="1900-04-29T00:00:00"/>
    <d v="2022-12-20T00:00:00"/>
    <s v="CP"/>
    <s v="Pagamento Secretaria de Fazenda Federal"/>
    <s v="Pagamento Secretaria de Fazenda Federal"/>
    <n v="-120"/>
    <n v="0"/>
    <n v="-1216369.79"/>
    <s v="Secretaria de Fazenda Federal"/>
    <n v="-120"/>
    <n v="120"/>
    <n v="0"/>
    <d v="2022-12-01T00:00:00"/>
    <m/>
    <x v="2"/>
    <s v="Incorporação"/>
    <s v="sim"/>
  </r>
  <r>
    <s v="JARDIM GUEDALA"/>
    <d v="2022-12-2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2.04 - Recolhimento de PIS/Cofins/CSLL - Terceiros 1 372"/>
    <d v="1901-01-06T00:00:00"/>
    <d v="2022-12-20T00:00:00"/>
    <s v="CP"/>
    <s v="Pagamento Secretaria de Fazenda Federal"/>
    <s v="Pagamento Secretaria de Fazenda Federal"/>
    <n v="-372"/>
    <n v="0"/>
    <n v="-1216741.79"/>
    <s v="Secretaria de Fazenda Federal"/>
    <n v="-372"/>
    <n v="372"/>
    <n v="0"/>
    <d v="2022-12-01T00:00:00"/>
    <m/>
    <x v="2"/>
    <s v="Incorporação"/>
    <s v="sim"/>
  </r>
  <r>
    <s v="JARDIM GUEDALA"/>
    <d v="2022-12-2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11,65"/>
    <d v="1900-01-10T15:36:00"/>
    <d v="2022-12-20T00:00:00"/>
    <s v="CX"/>
    <s v="Pag. tarifa TED DOC/TED INTERNET TED INTERNET"/>
    <s v="Pag. tarifa TED DOC/TED INTERNET TED INTERNET"/>
    <n v="-11.65"/>
    <n v="0"/>
    <n v="-1216753.44"/>
    <s v=""/>
    <n v="-11.65"/>
    <n v="11.65"/>
    <n v="0"/>
    <d v="2022-12-01T00:00:00"/>
    <m/>
    <x v="7"/>
    <s v="Despesas Financeiras - Tarifas"/>
    <s v="sim"/>
  </r>
  <r>
    <s v="JARDIM GUEDALA"/>
    <d v="2022-12-2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Sem Classificação"/>
    <s v="Sem Classificação"/>
    <s v="Sem Classificação"/>
    <d v="2022-12-20T00:00:00"/>
    <s v="CX"/>
    <s v="Resgate de Aplicação RESGATE DE INVESTIMENTOS"/>
    <s v="Resgate de Aplicação RESGATE DE INVESTIMENTOS"/>
    <n v="0"/>
    <n v="3906194.89"/>
    <n v="2689441.45"/>
    <s v=""/>
    <n v="3906194.89"/>
    <n v="3906194.89"/>
    <n v="0"/>
    <d v="2022-12-01T00:00:00"/>
    <m/>
    <x v="10"/>
    <s v="Aplicação / Resgate"/>
    <s v="não"/>
  </r>
  <r>
    <s v="JARDIM GUEDALA"/>
    <d v="2022-12-2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1.01.09 - Custos com Cartórios e Escritura 1 68528,19"/>
    <d v="2087-08-14T04:33:36"/>
    <d v="2022-12-20T00:00:00"/>
    <s v="CP"/>
    <s v="Pagamento CARTORIO DO 12. TABELIAO DE NOTAS"/>
    <s v="Pagamento CARTORIO DO 12. TABELIAO DE NOTAS"/>
    <n v="-68528.19"/>
    <n v="0"/>
    <n v="2620913.2599999998"/>
    <s v="CARTORIO DO 12. TABELIAO DE NOTAS"/>
    <n v="-68528.19"/>
    <n v="68528.19"/>
    <n v="0"/>
    <d v="2022-12-01T00:00:00"/>
    <m/>
    <x v="19"/>
    <s v="Incorporação"/>
    <s v="sim"/>
  </r>
  <r>
    <s v="JARDIM GUEDALA"/>
    <d v="2022-12-20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1.01.01 - Aquisição de Terreno 1 1154584,74"/>
    <d v="5061-02-20T17:45:36"/>
    <d v="2022-12-20T00:00:00"/>
    <s v="CP"/>
    <s v="Pagamento HELIO TATSUMI"/>
    <s v="Pagamento HELIO TATSUMI"/>
    <n v="-1154584.74"/>
    <n v="0"/>
    <n v="1466328.52"/>
    <s v="HELIO TATSUMI"/>
    <n v="-1154584.74"/>
    <n v="1154584.74"/>
    <n v="0"/>
    <d v="2022-12-01T00:00:00"/>
    <m/>
    <x v="5"/>
    <s v="Terreno"/>
    <s v="sim"/>
  </r>
  <r>
    <s v="REALITA BELEM"/>
    <d v="2022-12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10837,42"/>
    <d v="1929-09-01T10:04:48"/>
    <d v="2022-12-20T00:00:00"/>
    <s v="CP"/>
    <s v="Pagamento SOILTEC SOLUCOES AMBIENTAIS LTDA"/>
    <s v="Pagamento SOILTEC SOLUCOES AMBIENTAIS LTDA"/>
    <n v="-10837.42"/>
    <n v="0"/>
    <n v="1716.6"/>
    <s v="SOILTEC SOLUCOES AMBIENTAIS LTDA"/>
    <n v="-10837.42"/>
    <n v="10837.42"/>
    <n v="0"/>
    <d v="2022-12-01T00:00:00"/>
    <m/>
    <x v="8"/>
    <s v="Terreno"/>
    <s v="sim"/>
  </r>
  <r>
    <s v="REALITA BELEM"/>
    <d v="2022-12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1 - (-) Retenção de IR - Terceiros 1 162,56"/>
    <d v="1900-06-10T13:26:24"/>
    <d v="2022-12-20T00:00:00"/>
    <s v="CP"/>
    <s v="Retenção impostos IR 1708 / SOILTEC SOLUCOES AMBIENTAIS LTDA"/>
    <s v="Retenção impostos IR 1708 / SOILTEC SOLUCOES AMBIENTAIS LTDA"/>
    <n v="0"/>
    <n v="162.56"/>
    <n v="1879.16"/>
    <s v="SOILTEC SOLUCOES AMBIENTAIS LTDA"/>
    <n v="162.56"/>
    <n v="162.56"/>
    <n v="1"/>
    <d v="2022-12-01T00:00:00"/>
    <m/>
    <x v="8"/>
    <s v="Terreno"/>
    <s v="sim"/>
  </r>
  <r>
    <s v="REALITA BELEM"/>
    <d v="2022-12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1.04 - (-) Retenção de PIS/Cofins/CSLL - Terceiros 1 503,93"/>
    <d v="1901-05-17T22:19:12"/>
    <d v="2022-12-20T00:00:00"/>
    <s v="CP"/>
    <s v="Retenção impostos CSRF / SOILTEC SOLUCOES AMBIENTAIS LTDA"/>
    <s v="Retenção impostos CSRF / SOILTEC SOLUCOES AMBIENTAIS LTDA"/>
    <n v="0"/>
    <n v="503.93"/>
    <n v="2383.09"/>
    <s v="SOILTEC SOLUCOES AMBIENTAIS LTDA"/>
    <n v="503.93"/>
    <n v="503.93"/>
    <n v="1"/>
    <d v="2022-12-01T00:00:00"/>
    <m/>
    <x v="8"/>
    <s v="Terreno"/>
    <s v="sim"/>
  </r>
  <r>
    <s v="REALITA BELEM"/>
    <d v="2022-12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1 - Recolhimento de IRRF - Terceiros 1 26,33"/>
    <d v="1900-01-25T07:55:12"/>
    <d v="2022-12-20T00:00:00"/>
    <s v="CP"/>
    <s v="Pagamento Secretaria de Fazenda Federal"/>
    <s v="Pagamento Secretaria de Fazenda Federal"/>
    <n v="-26.33"/>
    <n v="0"/>
    <n v="2356.7600000000002"/>
    <s v="Secretaria de Fazenda Federal"/>
    <n v="-26.33"/>
    <n v="26.33"/>
    <n v="0"/>
    <d v="2022-12-01T00:00:00"/>
    <m/>
    <x v="0"/>
    <s v="Despesas Administrativas"/>
    <s v="sim"/>
  </r>
  <r>
    <s v="REALITA BELEM"/>
    <d v="2022-12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2.03.01 - Assessoria e Consultoria em Projetos Técnicos (Eng 1 1604,25"/>
    <d v="1904-05-22T06:00:00"/>
    <d v="2022-12-20T00:00:00"/>
    <s v="CP"/>
    <s v="Pagamento Secretaria de Fazenda Federal"/>
    <s v="Pagamento Secretaria de Fazenda Federal"/>
    <n v="-1604.25"/>
    <n v="0"/>
    <n v="752.51"/>
    <s v="Secretaria de Fazenda Federal"/>
    <n v="-1604.25"/>
    <n v="1604.25"/>
    <n v="0"/>
    <d v="2022-12-01T00:00:00"/>
    <m/>
    <x v="2"/>
    <s v="Incorporação"/>
    <s v="sim"/>
  </r>
  <r>
    <s v="REALITA BELEM"/>
    <d v="2022-12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81,61"/>
    <d v="1900-03-21T14:38:24"/>
    <d v="2022-12-20T00:00:00"/>
    <s v="CP"/>
    <s v="Pagamento Secretaria de Fazenda Federal"/>
    <s v="Pagamento Secretaria de Fazenda Federal"/>
    <n v="-81.61"/>
    <n v="0"/>
    <n v="670.9"/>
    <s v="Secretaria de Fazenda Federal"/>
    <n v="-81.61"/>
    <n v="81.61"/>
    <n v="0"/>
    <d v="2022-12-01T00:00:00"/>
    <m/>
    <x v="0"/>
    <s v="Despesas Administrativas"/>
    <s v="sim"/>
  </r>
  <r>
    <s v="REALITA BELEM"/>
    <d v="2022-12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,95"/>
    <d v="1899-12-31T22:48:00"/>
    <d v="2022-12-20T00:00:00"/>
    <s v="CX"/>
    <s v="Pag. tarifa conta TAR CC REAL TIME PAGFOR"/>
    <s v="Pag. tarifa conta TAR CC REAL TIME PAGFOR"/>
    <n v="-1.95"/>
    <n v="0"/>
    <n v="668.95"/>
    <s v=""/>
    <n v="-1.95"/>
    <n v="1.95"/>
    <n v="0"/>
    <d v="2022-12-01T00:00:00"/>
    <m/>
    <x v="7"/>
    <s v="Despesas Financeiras - Tarifas"/>
    <s v="sim"/>
  </r>
  <r>
    <s v="REALITA BELEM"/>
    <d v="2022-12-20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9.02.04 - Recolhimento de PIS/Cofins/CSLL - Terceiros 1 139,5"/>
    <d v="1900-05-18T12:00:00"/>
    <d v="2022-12-20T00:00:00"/>
    <s v="CP"/>
    <s v="Pagamento Secretaria de Fazenda Federal"/>
    <s v="Pagamento Secretaria de Fazenda Federal"/>
    <n v="-139.5"/>
    <n v="0"/>
    <n v="529.45000000000005"/>
    <s v="Secretaria de Fazenda Federal"/>
    <n v="-139.5"/>
    <n v="139.5"/>
    <n v="0"/>
    <d v="2022-12-01T00:00:00"/>
    <m/>
    <x v="2"/>
    <s v="Incorporação"/>
    <s v="sim"/>
  </r>
  <r>
    <s v="JARDIM GUEDALA"/>
    <d v="2022-12-21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1 - Assessoria e Consultoria em Projetos Técnicos (Eng 1 8000"/>
    <d v="1921-11-25T00:00:00"/>
    <d v="2022-12-21T00:00:00"/>
    <s v="CP"/>
    <s v="Pagamento ACUSTICA ENGENHARIA S/S"/>
    <s v="Pagamento ACUSTICA ENGENHARIA S/S"/>
    <n v="-8000"/>
    <n v="0"/>
    <n v="1458328.52"/>
    <s v="ACUSTICA ENGENHARIA S/S"/>
    <n v="-8000"/>
    <n v="8000"/>
    <n v="0"/>
    <d v="2022-12-01T00:00:00"/>
    <m/>
    <x v="8"/>
    <s v="Terreno"/>
    <s v="sim"/>
  </r>
  <r>
    <s v="JARDIM GUEDALA"/>
    <d v="2022-12-21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1.01 - (-) Retenção de IR - Terceiros 1 120"/>
    <d v="1900-04-29T00:00:00"/>
    <d v="2022-12-21T00:00:00"/>
    <s v="CP"/>
    <s v="Retenção impostos IR 1708 / ACUSTICA ENGENHARIA S/S"/>
    <s v="Retenção impostos IR 1708 / ACUSTICA ENGENHARIA S/S"/>
    <n v="0"/>
    <n v="120"/>
    <n v="1458448.52"/>
    <s v="ACUSTICA ENGENHARIA S/S"/>
    <n v="120"/>
    <n v="120"/>
    <n v="0"/>
    <d v="2022-12-01T00:00:00"/>
    <m/>
    <x v="8"/>
    <s v="Terreno"/>
    <s v="sim"/>
  </r>
  <r>
    <s v="JARDIM GUEDALA"/>
    <d v="2022-12-21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1.04 - (-) Retenção de PIS/Cofins/CSLL - Terceiros 1 372"/>
    <d v="1901-01-06T00:00:00"/>
    <d v="2022-12-21T00:00:00"/>
    <s v="CP"/>
    <s v="Retenção impostos CSRF / ACUSTICA ENGENHARIA S/S"/>
    <s v="Retenção impostos CSRF / ACUSTICA ENGENHARIA S/S"/>
    <n v="0"/>
    <n v="372"/>
    <n v="1458820.52"/>
    <s v="ACUSTICA ENGENHARIA S/S"/>
    <n v="372"/>
    <n v="372"/>
    <n v="1"/>
    <d v="2022-12-01T00:00:00"/>
    <m/>
    <x v="8"/>
    <s v="Terreno"/>
    <s v="sim"/>
  </r>
  <r>
    <s v="JARDIM GUEDALA"/>
    <d v="2022-12-21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1 - Assessoria e Consultoria em Projetos Técnicos (Eng 1 50000"/>
    <d v="2036-11-21T00:00:00"/>
    <d v="2022-12-21T00:00:00"/>
    <s v="CP"/>
    <s v="Pagamento BEREZIN ARQUITETURA E URBANISMO LTDA"/>
    <s v="Pagamento BEREZIN ARQUITETURA E URBANISMO LTDA"/>
    <n v="-50000"/>
    <n v="0"/>
    <n v="1408820.52"/>
    <s v="BEREZIN ARQUITETURA E URBANISMO LTDA"/>
    <n v="-50000"/>
    <n v="50000"/>
    <n v="0"/>
    <d v="2022-12-01T00:00:00"/>
    <m/>
    <x v="2"/>
    <s v="Incorporação"/>
    <s v="sim"/>
  </r>
  <r>
    <s v="JARDIM GUEDALA"/>
    <d v="2022-12-21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1 - Assessoria e Consultoria em Projetos Técnicos (Eng 1 50000"/>
    <d v="2036-11-21T00:00:00"/>
    <d v="2022-12-21T00:00:00"/>
    <s v="CP"/>
    <s v="Pagamento FERNANDA MARQUES ARQUITETO ASSOCIADOS LTDA."/>
    <s v="Pagamento FERNANDA MARQUES ARQUITETO ASSOCIADOS LTDA."/>
    <n v="-50000"/>
    <n v="0"/>
    <n v="1358820.52"/>
    <s v="FERNANDA MARQUES ARQUITETO ASSOCIADOS LTDA."/>
    <n v="-50000"/>
    <n v="50000"/>
    <n v="0"/>
    <d v="2022-12-01T00:00:00"/>
    <m/>
    <x v="2"/>
    <s v="Incorporação"/>
    <s v="sim"/>
  </r>
  <r>
    <s v="JARDIM GUEDALA"/>
    <d v="2022-12-21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1 - Assessoria e Consultoria em Projetos Técnicos (Eng 1 21000"/>
    <d v="1957-06-29T00:00:00"/>
    <d v="2022-12-21T00:00:00"/>
    <s v="CP"/>
    <s v="Pagamento MERA DESENHOS TECNICOS LTDA"/>
    <s v="Pagamento MERA DESENHOS TECNICOS LTDA"/>
    <n v="-21000"/>
    <n v="0"/>
    <n v="1337820.52"/>
    <s v="MERA DESENHOS TECNICOS LTDA"/>
    <n v="-21000"/>
    <n v="21000"/>
    <n v="0"/>
    <d v="2022-12-01T00:00:00"/>
    <m/>
    <x v="2"/>
    <s v="Incorporação"/>
    <s v="sim"/>
  </r>
  <r>
    <s v="JARDIM GUEDALA"/>
    <d v="2022-12-21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1 - Assessoria e Consultoria em Projetos Técnicos (Eng 1 4250"/>
    <d v="1911-08-20T00:00:00"/>
    <d v="2022-12-21T00:00:00"/>
    <s v="CP"/>
    <s v="Pagamento SERGIO LUIZ FERNANDES FILHO"/>
    <s v="Pagamento SERGIO LUIZ FERNANDES FILHO"/>
    <n v="-4250"/>
    <n v="0"/>
    <n v="1333570.52"/>
    <s v="SERGIO LUIZ FERNANDES FILHO"/>
    <n v="-4250"/>
    <n v="4250"/>
    <n v="0"/>
    <d v="2022-12-01T00:00:00"/>
    <m/>
    <x v="2"/>
    <s v="Incorporação"/>
    <s v="sim"/>
  </r>
  <r>
    <s v="JARDIM GUEDALA"/>
    <d v="2022-12-21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1.01 - (-) Retenção de IR - Terceiros 1 63,75"/>
    <d v="1900-03-03T18:00:00"/>
    <d v="2022-12-21T00:00:00"/>
    <s v="CP"/>
    <s v="Retenção impostos IR 1708 / SERGIO LUIZ FERNANDES FILHO"/>
    <s v="Retenção impostos IR 1708 / SERGIO LUIZ FERNANDES FILHO"/>
    <n v="0"/>
    <n v="63.75"/>
    <n v="1333634.27"/>
    <s v="SERGIO LUIZ FERNANDES FILHO"/>
    <n v="63.75"/>
    <n v="63.75"/>
    <n v="2"/>
    <d v="2022-12-01T00:00:00"/>
    <m/>
    <x v="2"/>
    <s v="Incorporação"/>
    <s v="sim"/>
  </r>
  <r>
    <s v="JARDIM GUEDALA"/>
    <d v="2022-12-21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9.01.04 - (-) Retenção de PIS/Cofins/CSLL - Terceiros 1 197,62"/>
    <d v="1900-07-15T14:52:48"/>
    <d v="2022-12-21T00:00:00"/>
    <s v="CP"/>
    <s v="Retenção impostos CSRF / SERGIO LUIZ FERNANDES FILHO"/>
    <s v="Retenção impostos CSRF / SERGIO LUIZ FERNANDES FILHO"/>
    <n v="0"/>
    <n v="197.62"/>
    <n v="1333831.8899999999"/>
    <s v="SERGIO LUIZ FERNANDES FILHO"/>
    <n v="197.62"/>
    <n v="197.62"/>
    <n v="2"/>
    <d v="2022-12-01T00:00:00"/>
    <m/>
    <x v="2"/>
    <s v="Incorporação"/>
    <s v="sim"/>
  </r>
  <r>
    <s v="JARDIM GUEDALA"/>
    <d v="2022-12-2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1.05.14 - Construção de Stand 1 3500"/>
    <d v="1909-07-31T00:00:00"/>
    <d v="2022-12-22T00:00:00"/>
    <s v="CP"/>
    <s v="Pagamento MAURO LEONATO DE PAULA"/>
    <s v="Pagamento MAURO LEONATO DE PAULA"/>
    <n v="-3500"/>
    <n v="0"/>
    <n v="1330331.8899999999"/>
    <s v="MAURO LEONATO DE PAULA"/>
    <n v="-3500"/>
    <n v="3500"/>
    <n v="0"/>
    <d v="2022-12-01T00:00:00"/>
    <m/>
    <x v="20"/>
    <s v="Marketing"/>
    <s v="sim"/>
  </r>
  <r>
    <s v="JARDIM GUEDALA"/>
    <d v="2022-12-2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1.01.09 - Custos com Cartórios e Escritura 1 170"/>
    <d v="1900-06-18T00:00:00"/>
    <d v="2022-12-22T00:00:00"/>
    <s v="CP"/>
    <s v="Pagamento CRISTIANO GOMES DA SILVA"/>
    <s v="Pagamento CRISTIANO GOMES DA SILVA"/>
    <n v="-170"/>
    <n v="0"/>
    <n v="1330161.8899999999"/>
    <s v="CRISTIANO GOMES DA SILVA"/>
    <n v="-170"/>
    <n v="170"/>
    <n v="0"/>
    <d v="2022-12-01T00:00:00"/>
    <m/>
    <x v="0"/>
    <s v="Despesas Administrativas"/>
    <s v="sim"/>
  </r>
  <r>
    <s v="JARDIM GUEDALA"/>
    <d v="2022-12-2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4 - Assessoria e Consultoria Contábil 1 385,25"/>
    <d v="1901-01-19T06:00:00"/>
    <d v="2022-12-22T00:00:00"/>
    <s v="CP"/>
    <s v="Pagamento NOVA PLANO - SUPORTE ADMINISTRATIVO LTDA"/>
    <s v="Pagamento NOVA PLANO - SUPORTE ADMINISTRATIVO LTDA"/>
    <n v="-385.25"/>
    <n v="0"/>
    <n v="1329776.6399999999"/>
    <s v="NOVA PLANO - SUPORTE ADMINISTRATIVO LTDA"/>
    <n v="-385.25"/>
    <n v="385.25"/>
    <n v="0"/>
    <d v="2022-12-01T00:00:00"/>
    <m/>
    <x v="6"/>
    <s v="Despesas Administrativas"/>
    <s v="sim"/>
  </r>
  <r>
    <s v="JARDIM GUEDALA"/>
    <d v="2022-12-2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3.09 - Taxa de Administração (Gestora) 1 170677"/>
    <d v="2367-04-18T00:00:00"/>
    <d v="2022-12-22T00:00:00"/>
    <s v="CP"/>
    <s v="Pagamento NC HOLDING EMPREENDIMENTOS E PARTICIPACOES LTDA."/>
    <s v="Pagamento NC HOLDING EMPREENDIMENTOS E PARTICIPACOES LTDA."/>
    <n v="-170677"/>
    <n v="0"/>
    <n v="1159099.6399999999"/>
    <s v="NC HOLDING EMPREENDIMENTOS E PARTICIPACOES LTDA."/>
    <n v="-170677"/>
    <n v="170677"/>
    <n v="0"/>
    <d v="2022-12-01T00:00:00"/>
    <m/>
    <x v="21"/>
    <s v="Despesas Administrativas"/>
    <s v="sim"/>
  </r>
  <r>
    <s v="JARDIM GUEDALA"/>
    <d v="2022-12-2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2.02.02 - Segurança / Vigilância 1 400"/>
    <d v="1901-02-03T00:00:00"/>
    <d v="2022-12-22T00:00:00"/>
    <s v="CP"/>
    <s v="Pagamento THE GUARDIAN SERVIÇOS PATRIMONIAL LTDA"/>
    <s v="Pagamento THE GUARDIAN SERVIÇOS PATRIMONIAL LTDA"/>
    <n v="-400"/>
    <n v="0"/>
    <n v="1158699.6399999999"/>
    <s v="THE GUARDIAN SERVIÇOS PATRIMONIAL LTDA"/>
    <n v="-400"/>
    <n v="400"/>
    <n v="0"/>
    <d v="2022-12-01T00:00:00"/>
    <m/>
    <x v="22"/>
    <s v="Terreno"/>
    <s v="sim"/>
  </r>
  <r>
    <s v="JARDIM GUEDALA"/>
    <d v="2022-12-2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1.01.09 - Custos com Cartórios e Escritura 1 150"/>
    <d v="1900-05-29T00:00:00"/>
    <d v="2022-12-22T00:00:00"/>
    <s v="CP"/>
    <s v="Pagamento MARCOS CESAR DA SILVA."/>
    <s v="Pagamento MARCOS CESAR DA SILVA."/>
    <n v="-150"/>
    <n v="0"/>
    <n v="1158549.6399999999"/>
    <s v="MARCOS CESAR DA SILVA."/>
    <n v="-150"/>
    <n v="150"/>
    <n v="0"/>
    <d v="2022-12-01T00:00:00"/>
    <m/>
    <x v="0"/>
    <s v="Despesas Administrativas"/>
    <s v="sim"/>
  </r>
  <r>
    <s v="JARDIM GUEDALA"/>
    <d v="2022-12-2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Sem Classificação"/>
    <s v="Sem Classificação"/>
    <s v="Sem Classificação"/>
    <d v="2022-12-22T00:00:00"/>
    <s v="CX"/>
    <s v="Aplicação APLICACAO INVESTIMENTOS"/>
    <s v="Aplicação APLICACAO INVESTIMENTOS"/>
    <n v="-900000"/>
    <n v="0"/>
    <n v="258549.64"/>
    <s v=""/>
    <n v="-900000"/>
    <n v="900000"/>
    <n v="1"/>
    <d v="2022-12-01T00:00:00"/>
    <m/>
    <x v="10"/>
    <s v="Aplicação / Resgate"/>
    <s v="não"/>
  </r>
  <r>
    <s v="JARDIM GUEDALA"/>
    <d v="2022-12-2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9"/>
    <d v="1900-01-08T00:00:00"/>
    <d v="2022-12-22T00:00:00"/>
    <s v="CX"/>
    <s v="Pag. tarifa TED TARIFA BANCARIA TRANSF PGTO PIX"/>
    <s v="Pag. tarifa TED TARIFA BANCARIA TRANSF PGTO PIX"/>
    <n v="-9"/>
    <n v="0"/>
    <n v="258540.64"/>
    <s v=""/>
    <n v="-9"/>
    <n v="9"/>
    <n v="0"/>
    <d v="2022-12-01T00:00:00"/>
    <m/>
    <x v="7"/>
    <s v="Despesas Financeiras - Tarifas"/>
    <s v="sim"/>
  </r>
  <r>
    <s v="JARDIM GUEDALA"/>
    <d v="2022-12-2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1,95"/>
    <d v="1899-12-31T22:48:00"/>
    <d v="2022-12-22T00:00:00"/>
    <s v="CX"/>
    <s v="Pag. tarifa conta TAR CC REAL TIME PAGFOR"/>
    <s v="Pag. tarifa conta TAR CC REAL TIME PAGFOR"/>
    <n v="-1.95"/>
    <n v="0"/>
    <n v="258538.69"/>
    <s v=""/>
    <n v="-1.95"/>
    <n v="1.95"/>
    <n v="0"/>
    <d v="2022-12-01T00:00:00"/>
    <m/>
    <x v="7"/>
    <s v="Despesas Financeiras - Tarifas"/>
    <s v="sim"/>
  </r>
  <r>
    <s v="JARDIM GUEDALA"/>
    <d v="2022-12-2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9"/>
    <d v="1900-01-08T00:00:00"/>
    <d v="2022-12-22T00:00:00"/>
    <s v="CX"/>
    <s v="Pag. tarifa TED TARIFA BANCARIA TRANSF PGTO PIX"/>
    <s v="Pag. tarifa TED TARIFA BANCARIA TRANSF PGTO PIX"/>
    <n v="-9"/>
    <n v="0"/>
    <n v="258529.69"/>
    <s v=""/>
    <n v="-9"/>
    <n v="9"/>
    <n v="0"/>
    <d v="2022-12-01T00:00:00"/>
    <m/>
    <x v="7"/>
    <s v="Despesas Financeiras - Tarifas"/>
    <s v="sim"/>
  </r>
  <r>
    <s v="JARDIM GUEDALA"/>
    <d v="2022-12-22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23,3"/>
    <d v="1900-01-22T07:12:00"/>
    <d v="2022-12-22T00:00:00"/>
    <s v="CX"/>
    <s v="Pag. tarifa conta TAR SERV TED STR PAGFOR"/>
    <s v="Pag. tarifa conta TAR SERV TED STR PAGFOR"/>
    <n v="-23.3"/>
    <n v="0"/>
    <n v="258506.39"/>
    <s v=""/>
    <n v="-23.3"/>
    <n v="23.3"/>
    <n v="0"/>
    <d v="2022-12-01T00:00:00"/>
    <m/>
    <x v="7"/>
    <s v="Despesas Financeiras - Tarifas"/>
    <s v="sim"/>
  </r>
  <r>
    <s v="REALITA BELEM"/>
    <d v="2022-12-22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2 - Aluguel Virtual 1 7000"/>
    <d v="1919-03-01T00:00:00"/>
    <d v="2022-12-22T00:00:00"/>
    <s v="CP"/>
    <s v="Pagamento SANDRA CRISTIANA HUGENNEYER"/>
    <s v="Pagamento SANDRA CRISTIANA HUGENNEYER"/>
    <n v="-7000"/>
    <n v="0"/>
    <n v="-6470.55"/>
    <s v="SANDRA CRISTIANA HUGENNEYER"/>
    <n v="-7000"/>
    <n v="7000"/>
    <n v="0"/>
    <d v="2022-12-01T00:00:00"/>
    <m/>
    <x v="5"/>
    <s v="Terreno"/>
    <s v="sim"/>
  </r>
  <r>
    <s v="REALITA BELEM"/>
    <d v="2022-12-22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1.01 - Aquisição de Terreno 1 10000"/>
    <d v="1927-05-18T00:00:00"/>
    <d v="2022-12-22T00:00:00"/>
    <s v="CP"/>
    <s v="Pagamento FRANCISCO FERNANDES NETO"/>
    <s v="Pagamento FRANCISCO FERNANDES NETO"/>
    <n v="-10000"/>
    <n v="0"/>
    <n v="-16470.55"/>
    <s v="FRANCISCO FERNANDES NETO"/>
    <n v="-10000"/>
    <n v="10000"/>
    <n v="4"/>
    <d v="2022-12-01T00:00:00"/>
    <m/>
    <x v="5"/>
    <s v="Terreno"/>
    <s v="sim"/>
  </r>
  <r>
    <s v="REALITA BELEM"/>
    <d v="2022-12-22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,95"/>
    <d v="1899-12-31T22:48:00"/>
    <d v="2022-12-22T00:00:00"/>
    <s v="CX"/>
    <s v="Pag. tarifa conta TAR CC REAL TIME PAGFOR"/>
    <s v="Pag. tarifa conta TAR CC REAL TIME PAGFOR"/>
    <n v="-1.95"/>
    <n v="0"/>
    <n v="-16472.5"/>
    <s v=""/>
    <n v="-1.95"/>
    <n v="1.95"/>
    <n v="0"/>
    <d v="2022-12-01T00:00:00"/>
    <m/>
    <x v="7"/>
    <s v="Despesas Financeiras - Tarifas"/>
    <s v="sim"/>
  </r>
  <r>
    <s v="REALITA BELEM"/>
    <d v="2022-12-22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05"/>
    <d v="1900-01-10T01:12:00"/>
    <d v="2022-12-22T00:00:00"/>
    <s v="CX"/>
    <s v="Pag. tarifa conta TAR SERV TED STR PAGFOR"/>
    <s v="Pag. tarifa conta TAR SERV TED STR PAGFOR"/>
    <n v="-11.05"/>
    <n v="0"/>
    <n v="-16483.55"/>
    <s v=""/>
    <n v="-11.05"/>
    <n v="11.05"/>
    <n v="0"/>
    <d v="2022-12-01T00:00:00"/>
    <m/>
    <x v="7"/>
    <s v="Despesas Financeiras - Tarifas"/>
    <s v="sim"/>
  </r>
  <r>
    <s v="REALITA BELEM"/>
    <d v="2022-12-22T00:00:00"/>
    <s v="Bradesco"/>
    <s v="5682-0"/>
    <s v="2 - SPE's"/>
    <s v="01/01/2021 até 31/12/2022"/>
    <s v="11 - NETCORP REALITA INCORPORAÇÃO E EMPREENDIMENTO IMOBILIARIO SPE LTDA"/>
    <s v="56820 - NETCORP REALITA - BRADESCO"/>
    <n v="0"/>
    <s v="Sem Classificação"/>
    <s v="Sem Classificação"/>
    <s v="Sem Classificação"/>
    <d v="2022-12-22T00:00:00"/>
    <s v="CX"/>
    <s v="Resgate de Aplicação RESGATE DE INVESTIMENTOS"/>
    <s v="Resgate de Aplicação RESGATE DE INVESTIMENTOS"/>
    <n v="0"/>
    <n v="43000"/>
    <n v="26516.45"/>
    <s v=""/>
    <n v="43000"/>
    <n v="43000"/>
    <n v="0"/>
    <d v="2022-12-01T00:00:00"/>
    <m/>
    <x v="10"/>
    <s v="Aplicação / Resgate"/>
    <s v="não"/>
  </r>
  <r>
    <s v="JARDIM GUEDALA"/>
    <d v="2022-12-23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1 - Juros s/ Empréstimos 1 120312,43"/>
    <d v="2229-05-26T10:19:12"/>
    <d v="2022-12-23T00:00:00"/>
    <s v="CP"/>
    <s v="Pagamento COMPANHIA PROVINCIA DE SECURITIZACAO"/>
    <s v="Pagamento COMPANHIA PROVINCIA DE SECURITIZACAO"/>
    <n v="-120312.43"/>
    <n v="0"/>
    <n v="138193.96"/>
    <s v="COMPANHIA PROVINCIA DE SECURITIZACAO"/>
    <n v="-120312.43"/>
    <n v="120312.43"/>
    <n v="0"/>
    <d v="2022-12-01T00:00:00"/>
    <m/>
    <x v="23"/>
    <s v="Débito - Província"/>
    <s v="sim"/>
  </r>
  <r>
    <s v="JARDIM GUEDALA"/>
    <d v="2022-12-23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9"/>
    <d v="1900-01-08T00:00:00"/>
    <d v="2022-12-23T00:00:00"/>
    <s v="CX"/>
    <s v="Pag. tarifa TED TARIFA BANCARIA TRANSF PGTO PIX"/>
    <s v="Pag. tarifa TED TARIFA BANCARIA TRANSF PGTO PIX"/>
    <n v="-9"/>
    <n v="0"/>
    <n v="138184.95999999999"/>
    <s v=""/>
    <n v="-9"/>
    <n v="9"/>
    <n v="0"/>
    <d v="2022-12-01T00:00:00"/>
    <m/>
    <x v="7"/>
    <s v="Despesas Financeiras - Tarifas"/>
    <s v="sim"/>
  </r>
  <r>
    <s v="JARDIM GUEDALA"/>
    <d v="2022-12-23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9"/>
    <d v="1900-01-08T00:00:00"/>
    <d v="2022-12-23T00:00:00"/>
    <s v="CX"/>
    <s v="Pag. tarifa TED TARIFA BANCARIA TRANSF PGTO PIX"/>
    <s v="Pag. tarifa TED TARIFA BANCARIA TRANSF PGTO PIX"/>
    <n v="-9"/>
    <n v="0"/>
    <n v="138175.96"/>
    <s v=""/>
    <n v="-9"/>
    <n v="9"/>
    <n v="0"/>
    <d v="2022-12-01T00:00:00"/>
    <m/>
    <x v="7"/>
    <s v="Despesas Financeiras - Tarifas"/>
    <s v="sim"/>
  </r>
  <r>
    <s v="JARDIM GUEDALA"/>
    <d v="2022-12-23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9"/>
    <d v="1900-01-08T00:00:00"/>
    <d v="2022-12-23T00:00:00"/>
    <s v="CX"/>
    <s v="Pag. tarifa TED TARIFA BANCARIA TRANSF PGTO PIX"/>
    <s v="Pag. tarifa TED TARIFA BANCARIA TRANSF PGTO PIX"/>
    <n v="-9"/>
    <n v="0"/>
    <n v="138166.96"/>
    <s v=""/>
    <n v="-9"/>
    <n v="9"/>
    <n v="0"/>
    <d v="2022-12-01T00:00:00"/>
    <m/>
    <x v="7"/>
    <s v="Despesas Financeiras - Tarifas"/>
    <s v="sim"/>
  </r>
  <r>
    <s v="JARDIM GUEDALA"/>
    <d v="2022-12-23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9"/>
    <d v="1900-01-08T00:00:00"/>
    <d v="2022-12-23T00:00:00"/>
    <s v="CX"/>
    <s v="Pag. tarifa TED TARIFA BANCARIA TRANSF PGTO PIX"/>
    <s v="Pag. tarifa TED TARIFA BANCARIA TRANSF PGTO PIX"/>
    <n v="-9"/>
    <n v="0"/>
    <n v="138157.96"/>
    <s v=""/>
    <n v="-9"/>
    <n v="9"/>
    <n v="0"/>
    <d v="2022-12-01T00:00:00"/>
    <m/>
    <x v="7"/>
    <s v="Despesas Financeiras - Tarifas"/>
    <s v="sim"/>
  </r>
  <r>
    <s v="JARDIM GUEDALA"/>
    <d v="2022-12-23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9"/>
    <d v="1900-01-08T00:00:00"/>
    <d v="2022-12-23T00:00:00"/>
    <s v="CX"/>
    <s v="Pag. tarifa TED TARIFA BANCARIA TRANSF PGTO PIX"/>
    <s v="Pag. tarifa TED TARIFA BANCARIA TRANSF PGTO PIX"/>
    <n v="-9"/>
    <n v="0"/>
    <n v="138148.96"/>
    <s v=""/>
    <n v="-9"/>
    <n v="9"/>
    <n v="0"/>
    <d v="2022-12-01T00:00:00"/>
    <m/>
    <x v="7"/>
    <s v="Despesas Financeiras - Tarifas"/>
    <s v="sim"/>
  </r>
  <r>
    <s v="JARDIM GUEDALA"/>
    <d v="2022-12-23T00:00:00"/>
    <s v="Bradesco"/>
    <s v="5749-5"/>
    <s v="2 - SPE's"/>
    <s v="01/01/2022 até 31/12/2022"/>
    <s v="14 - NETCORP SÃO PAULO JARDIM GUEDALA INCORPORAÇÃO E EMPREENDIMENTO IMOBILIÁRIO LTDA"/>
    <s v="5749-5 - NETCORP GUEDALA - BRADESCO"/>
    <n v="0"/>
    <s v="1402 - GUEDALA INCORPORACAO"/>
    <s v="2.05.01.05 - Despesas e Tarifas Bancárias 1 11,65"/>
    <d v="1900-01-10T15:36:00"/>
    <d v="2022-12-23T00:00:00"/>
    <s v="CX"/>
    <s v="Pag. tarifa conta TAR SERV TED STR PAGFOR"/>
    <s v="Pag. tarifa conta TAR SERV TED STR PAGFOR"/>
    <n v="-11.65"/>
    <n v="0"/>
    <n v="138137.31"/>
    <s v=""/>
    <n v="-11.65"/>
    <n v="11.65"/>
    <n v="0"/>
    <d v="2022-12-01T00:00:00"/>
    <m/>
    <x v="7"/>
    <s v="Despesas Financeiras - Tarifas"/>
    <s v="sim"/>
  </r>
  <r>
    <s v="REALITA BELEM"/>
    <d v="2022-12-23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1 - Juros s/ Empréstimos 1 22162,82"/>
    <d v="1960-09-03T19:40:48"/>
    <d v="2022-12-23T00:00:00"/>
    <s v="CP"/>
    <s v="Pagamento COMPANHIA PROVINCIA DE SECURITIZACAO"/>
    <s v="Pagamento COMPANHIA PROVINCIA DE SECURITIZACAO"/>
    <n v="-22162.82"/>
    <n v="0"/>
    <n v="4353.63"/>
    <s v="COMPANHIA PROVINCIA DE SECURITIZACAO"/>
    <n v="-22162.82"/>
    <n v="22162.82"/>
    <n v="0"/>
    <d v="2022-12-01T00:00:00"/>
    <m/>
    <x v="23"/>
    <s v="Débito - Província"/>
    <s v="sim"/>
  </r>
  <r>
    <s v="REALITA BELEM"/>
    <d v="2022-12-23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1,05"/>
    <d v="1900-01-10T01:12:00"/>
    <d v="2022-12-23T00:00:00"/>
    <s v="CX"/>
    <s v="Pag. tarifa conta TAR SERV TED STR PAGFOR"/>
    <s v="Pag. tarifa conta TAR SERV TED STR PAGFOR"/>
    <n v="-11.05"/>
    <n v="0"/>
    <n v="4342.58"/>
    <s v=""/>
    <n v="-11.05"/>
    <n v="11.05"/>
    <n v="0"/>
    <d v="2022-12-01T00:00:00"/>
    <m/>
    <x v="7"/>
    <s v="Despesas Financeiras - Tarifas"/>
    <s v="sim"/>
  </r>
  <r>
    <s v="REALITA BELEM"/>
    <d v="2022-12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1.05.02 - Confecção de Mídias (Vídeos, Artes gráficas, peças 1 2165"/>
    <d v="1905-12-04T00:00:00"/>
    <d v="2022-12-28T00:00:00"/>
    <s v="CP"/>
    <s v="Pagamento PLANET APP DESENVOLVIMENTO E SERVICOS S/S LTDA."/>
    <s v="Pagamento PLANET APP DESENVOLVIMENTO E SERVICOS S/S LTDA."/>
    <n v="-2165"/>
    <n v="0"/>
    <n v="2177.58"/>
    <s v="PLANET APP DESENVOLVIMENTO E SERVICOS S/S LTDA."/>
    <n v="-2165"/>
    <n v="2165"/>
    <n v="0"/>
    <d v="2022-12-01T00:00:00"/>
    <m/>
    <x v="14"/>
    <s v="Marketing"/>
    <s v="sim"/>
  </r>
  <r>
    <s v="REALITA BELEM"/>
    <d v="2022-12-28T00:00:00"/>
    <s v="Bradesco"/>
    <s v="5682-0"/>
    <s v="2 - SPE's"/>
    <s v="01/01/2021 até 31/12/2022"/>
    <s v="11 - NETCORP REALITA INCORPORAÇÃO E EMPREENDIMENTO IMOBILIARIO SPE LTDA"/>
    <s v="56820 - NETCORP REALITA - BRADESCO"/>
    <n v="0"/>
    <s v="1102 - INCORPORACAO - TOLEDO BARBOSA"/>
    <s v="2.05.01.05 - Despesas e Tarifas Bancárias 1 1,95"/>
    <d v="1899-12-31T22:48:00"/>
    <d v="2022-12-28T00:00:00"/>
    <s v="CX"/>
    <s v="Pag. tarifa TED TAR CC REAL TIME PAGFOR"/>
    <s v="Pag. tarifa TED TAR CC REAL TIME PAGFOR"/>
    <n v="-1.95"/>
    <n v="0"/>
    <n v="2175.63"/>
    <s v=""/>
    <n v="-1.95"/>
    <n v="1.95"/>
    <n v="0"/>
    <d v="2022-12-01T00:00:00"/>
    <m/>
    <x v="7"/>
    <s v="Despesas Financeiras - Tarifas"/>
    <s v="sim"/>
  </r>
  <r>
    <s v="COMPANHIA PROVINCIA DE SECURITIZAÇÃO"/>
    <d v="2022-08-19T00:00:00"/>
    <s v="Itaú PS"/>
    <s v="18514-3"/>
    <m/>
    <m/>
    <m/>
    <s v="18514-3"/>
    <m/>
    <s v="SISPAG CIA P SECURITIZA"/>
    <s v="SISPAG CIA P SECURITIZA"/>
    <m/>
    <d v="2022-08-19T00:00:00"/>
    <m/>
    <s v="SISPAG CIA P SECURITIZA"/>
    <m/>
    <n v="0"/>
    <n v="5"/>
    <n v="0"/>
    <s v=""/>
    <n v="5"/>
    <n v="5"/>
    <n v="0"/>
    <d v="2022-08-01T00:00:00"/>
    <m/>
    <x v="24"/>
    <s v="Crédito - Província"/>
    <s v="sim"/>
  </r>
  <r>
    <s v="COMPANHIA PROVINCIA DE SECURITIZAÇÃO"/>
    <d v="2022-09-26T00:00:00"/>
    <s v="Itaú PS"/>
    <s v="18514-3"/>
    <m/>
    <m/>
    <m/>
    <s v="18514-3"/>
    <m/>
    <s v="TAR MANUT CONTA 08/22"/>
    <s v="TAR MANUT CONTA 08/22"/>
    <m/>
    <d v="2022-09-26T00:00:00"/>
    <m/>
    <s v="TAR MANUT CONTA 08/22"/>
    <m/>
    <n v="-5"/>
    <n v="0"/>
    <n v="0"/>
    <s v=""/>
    <n v="-5"/>
    <n v="5"/>
    <n v="0"/>
    <d v="2022-09-01T00:00:00"/>
    <m/>
    <x v="25"/>
    <s v="Desp Financeiras"/>
    <s v="sim"/>
  </r>
  <r>
    <s v="COMPANHIA PROVINCIA DE SECURITIZAÇÃO"/>
    <d v="2022-11-11T00:00:00"/>
    <s v="Itaú PS"/>
    <s v="18514-3"/>
    <m/>
    <m/>
    <m/>
    <s v="18514-3"/>
    <m/>
    <s v="SISPAG CIA PROV SECURIT"/>
    <s v="SISPAG CIA PROV SECURIT"/>
    <m/>
    <d v="2022-11-11T00:00:00"/>
    <m/>
    <s v="SISPAG CIA PROV SECURIT"/>
    <m/>
    <n v="0"/>
    <n v="5"/>
    <n v="0"/>
    <s v=""/>
    <n v="5"/>
    <n v="5"/>
    <n v="0"/>
    <d v="2022-11-01T00:00:00"/>
    <m/>
    <x v="24"/>
    <s v="Crédito - Província"/>
    <s v="sim"/>
  </r>
  <r>
    <s v="COMPANHIA PROVINCIA DE SECURITIZAÇÃO"/>
    <d v="2022-11-11T00:00:00"/>
    <s v="Itaú PS"/>
    <s v="18514-3"/>
    <m/>
    <m/>
    <m/>
    <s v="18514-3"/>
    <m/>
    <s v="TAR MANUT CONTA 09/22"/>
    <s v="TAR MANUT CONTA 09/22"/>
    <m/>
    <d v="2022-11-11T00:00:00"/>
    <m/>
    <s v="TAR MANUT CONTA 09/22"/>
    <m/>
    <n v="-5"/>
    <n v="0"/>
    <n v="0"/>
    <s v=""/>
    <n v="-5"/>
    <n v="5"/>
    <n v="0"/>
    <d v="2022-11-01T00:00:00"/>
    <m/>
    <x v="25"/>
    <s v="Desp Financeiras"/>
    <s v="sim"/>
  </r>
  <r>
    <s v="COMPANHIA PROVINCIA DE SECURITIZAÇÃO"/>
    <d v="2022-12-16T00:00:00"/>
    <s v="Itaú PS"/>
    <s v="18514-3"/>
    <m/>
    <m/>
    <m/>
    <s v="18514-3"/>
    <m/>
    <s v="SISPAG PIX TRANSFERENCI"/>
    <s v="SISPAG PIX TRANSFERENCI"/>
    <m/>
    <d v="2022-12-16T00:00:00"/>
    <m/>
    <s v="SISPAG PIX TRANSFERENCI"/>
    <m/>
    <n v="-3772933.09"/>
    <n v="0"/>
    <n v="0"/>
    <s v=""/>
    <n v="-3772933.09"/>
    <n v="3772933.09"/>
    <n v="0"/>
    <d v="2022-12-01T00:00:00"/>
    <m/>
    <x v="26"/>
    <s v="CRI - Preço de Aquisição Líquido"/>
    <s v="sim"/>
  </r>
  <r>
    <s v="COMPANHIA PROVINCIA DE SECURITIZAÇÃO"/>
    <d v="2022-12-16T00:00:00"/>
    <s v="Itaú PS"/>
    <s v="18514-3"/>
    <m/>
    <m/>
    <m/>
    <s v="18514-3"/>
    <m/>
    <s v="FT CERTIF RECEB IMOB"/>
    <s v="FT CERTIF RECEB IMOB"/>
    <m/>
    <d v="2022-12-16T00:00:00"/>
    <m/>
    <s v="FT CERTIF RECEB IMOB"/>
    <m/>
    <n v="-245189.39"/>
    <n v="0"/>
    <n v="0"/>
    <s v=""/>
    <n v="-245189.39"/>
    <n v="245189.39"/>
    <n v="0"/>
    <d v="2022-12-01T00:00:00"/>
    <m/>
    <x v="27"/>
    <s v="CRI - Prêmio"/>
    <s v="sim"/>
  </r>
  <r>
    <s v="COMPANHIA PROVINCIA DE SECURITIZAÇÃO"/>
    <d v="2022-12-16T00:00:00"/>
    <s v="Itaú PS"/>
    <s v="18514-3"/>
    <m/>
    <m/>
    <m/>
    <s v="18514-3"/>
    <m/>
    <s v="APLICACAO CDB"/>
    <s v="APLICACAO CDB"/>
    <m/>
    <d v="2022-12-16T00:00:00"/>
    <m/>
    <s v="APLICACAO CDB"/>
    <m/>
    <n v="-1102695"/>
    <n v="0"/>
    <n v="0"/>
    <s v=""/>
    <n v="-1102695"/>
    <n v="1102695"/>
    <n v="0"/>
    <d v="2022-12-01T00:00:00"/>
    <m/>
    <x v="28"/>
    <s v="Aplicação / Resgate CDB"/>
    <s v="sim"/>
  </r>
  <r>
    <s v="COMPANHIA PROVINCIA DE SECURITIZAÇÃO"/>
    <d v="2022-12-16T00:00:00"/>
    <s v="Itaú PS"/>
    <s v="18514-3"/>
    <m/>
    <m/>
    <m/>
    <s v="18514-3"/>
    <m/>
    <s v="CERT RECEBIVEIS IMOBIL"/>
    <s v="CERT RECEBIVEIS IMOBIL"/>
    <m/>
    <d v="2022-12-16T00:00:00"/>
    <m/>
    <s v="CERT RECEBIVEIS IMOBIL"/>
    <m/>
    <n v="0"/>
    <n v="5803000"/>
    <n v="0"/>
    <s v=""/>
    <n v="5803000"/>
    <n v="5803000"/>
    <n v="0"/>
    <d v="2022-12-01T00:00:00"/>
    <m/>
    <x v="29"/>
    <s v="CRI - Emissão"/>
    <s v="sim"/>
  </r>
  <r>
    <s v="COMPANHIA PROVINCIA DE SECURITIZAÇÃO"/>
    <d v="2022-12-16T00:00:00"/>
    <s v="Itaú PS"/>
    <s v="18514-3"/>
    <m/>
    <m/>
    <m/>
    <s v="18514-3"/>
    <m/>
    <s v="TAR MANUT CONTA 11/22"/>
    <s v="TAR MANUT CONTA 11/22"/>
    <m/>
    <d v="2022-12-16T00:00:00"/>
    <m/>
    <s v="TAR MANUT CONTA 11/22"/>
    <m/>
    <n v="-61"/>
    <n v="0"/>
    <n v="0"/>
    <s v=""/>
    <n v="-61"/>
    <n v="61"/>
    <n v="0"/>
    <d v="2022-12-01T00:00:00"/>
    <m/>
    <x v="25"/>
    <s v="Desp Financeiras"/>
    <s v="sim"/>
  </r>
  <r>
    <s v="COMPANHIA PROVINCIA DE SECURITIZAÇÃO"/>
    <d v="2022-12-19T00:00:00"/>
    <s v="Itaú PS"/>
    <s v="18514-3"/>
    <m/>
    <m/>
    <m/>
    <s v="18514-3"/>
    <m/>
    <s v="APLICACAO CDB"/>
    <s v="APLICACAO CDB"/>
    <m/>
    <d v="2022-12-19T00:00:00"/>
    <m/>
    <s v="APLICACAO CDB"/>
    <m/>
    <n v="-13513000"/>
    <n v="0"/>
    <n v="0"/>
    <s v=""/>
    <n v="-13513000"/>
    <n v="13513000"/>
    <n v="0"/>
    <d v="2022-12-01T00:00:00"/>
    <m/>
    <x v="28"/>
    <s v="Aplicação / Resgate CDB"/>
    <s v="sim"/>
  </r>
  <r>
    <s v="COMPANHIA PROVINCIA DE SECURITIZAÇÃO"/>
    <d v="2022-12-19T00:00:00"/>
    <s v="Itaú PS"/>
    <s v="18514-3"/>
    <m/>
    <m/>
    <m/>
    <s v="18514-3"/>
    <m/>
    <s v="APLICACAO CDB"/>
    <s v="APLICACAO CDB"/>
    <m/>
    <d v="2022-12-19T00:00:00"/>
    <m/>
    <s v="APLICACAO CDB"/>
    <m/>
    <n v="-3184250"/>
    <n v="0"/>
    <n v="0"/>
    <s v=""/>
    <n v="-3184250"/>
    <n v="3184250"/>
    <n v="0"/>
    <d v="2022-12-01T00:00:00"/>
    <m/>
    <x v="28"/>
    <s v="Aplicação / Resgate CDB"/>
    <s v="sim"/>
  </r>
  <r>
    <s v="COMPANHIA PROVINCIA DE SECURITIZAÇÃO"/>
    <d v="2022-12-19T00:00:00"/>
    <s v="Itaú PS"/>
    <s v="18514-3"/>
    <m/>
    <m/>
    <m/>
    <s v="18514-3"/>
    <m/>
    <s v="CERT RECEBIVEIS IMOBIL"/>
    <s v="CERT RECEBIVEIS IMOBIL"/>
    <m/>
    <d v="2022-12-19T00:00:00"/>
    <m/>
    <s v="CERT RECEBIVEIS IMOBIL"/>
    <m/>
    <n v="0"/>
    <n v="16708714.76"/>
    <n v="0"/>
    <s v=""/>
    <n v="16708714.76"/>
    <n v="16708714.76"/>
    <n v="0"/>
    <d v="2022-12-01T00:00:00"/>
    <m/>
    <x v="29"/>
    <s v="CRI - Emissão"/>
    <s v="sim"/>
  </r>
  <r>
    <s v="COMPANHIA PROVINCIA DE SECURITIZAÇÃO"/>
    <d v="2022-12-21T00:00:00"/>
    <s v="Itaú PS"/>
    <s v="18514-3"/>
    <m/>
    <m/>
    <m/>
    <s v="18514-3"/>
    <m/>
    <s v="SISPAG FORNECEDORES"/>
    <s v="SISPAG FORNECEDORES"/>
    <m/>
    <d v="2022-12-21T00:00:00"/>
    <m/>
    <s v="SISPAG FORNECEDORES"/>
    <m/>
    <n v="-6750"/>
    <n v="0"/>
    <n v="0"/>
    <s v=""/>
    <n v="-6750"/>
    <n v="6750"/>
    <n v="0"/>
    <d v="2022-12-01T00:00:00"/>
    <m/>
    <x v="30"/>
    <s v="Despesas"/>
    <s v="sim"/>
  </r>
  <r>
    <s v="COMPANHIA PROVINCIA DE SECURITIZAÇÃO"/>
    <d v="2022-12-21T00:00:00"/>
    <s v="Itaú PS"/>
    <s v="18514-3"/>
    <m/>
    <m/>
    <m/>
    <s v="18514-3"/>
    <m/>
    <s v="REND PAGO APLIC AUT MAIS"/>
    <s v="REND PAGO APLIC AUT MAIS"/>
    <m/>
    <d v="2022-12-21T00:00:00"/>
    <m/>
    <s v="REND PAGO APLIC AUT MAIS"/>
    <m/>
    <n v="0"/>
    <n v="0.04"/>
    <n v="0"/>
    <s v=""/>
    <n v="0.04"/>
    <n v="0.04"/>
    <n v="0"/>
    <d v="2022-12-01T00:00:00"/>
    <m/>
    <x v="3"/>
    <s v="Outras Receitas"/>
    <s v="sim"/>
  </r>
  <r>
    <s v="COMPANHIA PROVINCIA DE SECURITIZAÇÃO"/>
    <d v="2022-12-23T00:00:00"/>
    <s v="Itaú PS"/>
    <s v="18514-3"/>
    <m/>
    <m/>
    <m/>
    <s v="18514-3"/>
    <m/>
    <s v="SISPAG FORNECEDORES"/>
    <s v="SISPAG FORNECEDORES"/>
    <m/>
    <d v="2022-12-23T00:00:00"/>
    <m/>
    <s v="SISPAG FORNECEDORES"/>
    <m/>
    <n v="-75080"/>
    <n v="0"/>
    <n v="0"/>
    <s v=""/>
    <n v="-75080"/>
    <n v="75080"/>
    <n v="0"/>
    <d v="2022-12-01T00:00:00"/>
    <m/>
    <x v="30"/>
    <s v="Despesas"/>
    <s v="sim"/>
  </r>
  <r>
    <s v="COMPANHIA PROVINCIA DE SECURITIZAÇÃO"/>
    <d v="2022-12-23T00:00:00"/>
    <s v="Itaú PS"/>
    <s v="18514-3"/>
    <m/>
    <m/>
    <m/>
    <s v="18514-3"/>
    <m/>
    <s v="SISPAG FORNECEDORES"/>
    <s v="SISPAG FORNECEDORES"/>
    <m/>
    <d v="2022-12-23T00:00:00"/>
    <m/>
    <s v="SISPAG FORNECEDORES"/>
    <m/>
    <n v="-5800"/>
    <n v="0"/>
    <n v="0"/>
    <s v=""/>
    <n v="-5800"/>
    <n v="5800"/>
    <n v="0"/>
    <d v="2022-12-01T00:00:00"/>
    <m/>
    <x v="30"/>
    <s v="Despesas"/>
    <s v="sim"/>
  </r>
  <r>
    <s v="COMPANHIA PROVINCIA DE SECURITIZAÇÃO"/>
    <d v="2022-12-23T00:00:00"/>
    <s v="Itaú PS"/>
    <s v="18514-3"/>
    <m/>
    <m/>
    <m/>
    <s v="18514-3"/>
    <m/>
    <s v="TED 237.3396NETCORP INCO"/>
    <s v="TED 237.3396NETCORP INCO"/>
    <m/>
    <d v="2022-12-23T00:00:00"/>
    <m/>
    <s v="TED 237.3396NETCORP INCO"/>
    <m/>
    <n v="0"/>
    <n v="22162.82"/>
    <n v="0"/>
    <s v=""/>
    <n v="22162.82"/>
    <n v="22162.82"/>
    <n v="0"/>
    <d v="2022-12-01T00:00:00"/>
    <m/>
    <x v="31"/>
    <s v="Crédito - Realitá"/>
    <s v="sim"/>
  </r>
  <r>
    <s v="COMPANHIA PROVINCIA DE SECURITIZAÇÃO"/>
    <d v="2022-12-23T00:00:00"/>
    <s v="Itaú PS"/>
    <s v="18514-3"/>
    <m/>
    <m/>
    <m/>
    <s v="18514-3"/>
    <m/>
    <s v="TED 237.3396NETCORP SP J"/>
    <s v="TED 237.3396NETCORP SP J"/>
    <m/>
    <d v="2022-12-23T00:00:00"/>
    <m/>
    <s v="TED 237.3396NETCORP SP J"/>
    <m/>
    <n v="0"/>
    <n v="120312.43"/>
    <n v="0"/>
    <s v=""/>
    <n v="120312.43"/>
    <n v="120312.43"/>
    <n v="0"/>
    <d v="2022-12-01T00:00:00"/>
    <m/>
    <x v="32"/>
    <s v="Crédito - Guedala"/>
    <s v="sim"/>
  </r>
  <r>
    <s v="COMPANHIA PROVINCIA DE SECURITIZAÇÃO"/>
    <d v="2022-12-26T00:00:00"/>
    <s v="Itaú PS"/>
    <s v="18514-3"/>
    <m/>
    <m/>
    <m/>
    <s v="18514-3"/>
    <m/>
    <s v="SISPAG FORNECEDORES"/>
    <s v="SISPAG FORNECEDORES"/>
    <m/>
    <d v="2022-12-26T00:00:00"/>
    <m/>
    <s v="SISPAG FORNECEDORES"/>
    <m/>
    <n v="-1568"/>
    <n v="0"/>
    <n v="0"/>
    <s v=""/>
    <n v="-1568"/>
    <n v="1568"/>
    <n v="0"/>
    <d v="2022-12-01T00:00:00"/>
    <m/>
    <x v="30"/>
    <s v="Despesas"/>
    <s v="sim"/>
  </r>
  <r>
    <s v="COMPANHIA PROVINCIA DE SECURITIZAÇÃO"/>
    <d v="2022-12-26T00:00:00"/>
    <s v="Itaú PS"/>
    <s v="18514-3"/>
    <m/>
    <m/>
    <m/>
    <s v="18514-3"/>
    <m/>
    <s v="SISPAG FORNECEDORES"/>
    <s v="SISPAG FORNECEDORES"/>
    <m/>
    <d v="2022-12-26T00:00:00"/>
    <m/>
    <s v="SISPAG FORNECEDORES"/>
    <m/>
    <n v="-116060"/>
    <n v="0"/>
    <n v="0"/>
    <s v=""/>
    <n v="-116060"/>
    <n v="116060"/>
    <n v="0"/>
    <d v="2022-12-01T00:00:00"/>
    <m/>
    <x v="30"/>
    <s v="Despesas"/>
    <s v="sim"/>
  </r>
  <r>
    <s v="COMPANHIA PROVINCIA DE SECURITIZAÇÃO"/>
    <d v="2022-12-26T00:00:00"/>
    <s v="Itaú PS"/>
    <s v="18514-3"/>
    <m/>
    <m/>
    <m/>
    <s v="18514-3"/>
    <m/>
    <s v="REND PAGO APLIC AUT MAIS"/>
    <s v="REND PAGO APLIC AUT MAIS"/>
    <m/>
    <d v="2022-12-26T00:00:00"/>
    <m/>
    <s v="REND PAGO APLIC AUT MAIS"/>
    <m/>
    <n v="0"/>
    <n v="1.88"/>
    <n v="0"/>
    <s v=""/>
    <n v="1.88"/>
    <n v="1.88"/>
    <n v="0"/>
    <d v="2022-12-01T00:00:00"/>
    <m/>
    <x v="3"/>
    <s v="Outras Receitas"/>
    <s v="sim"/>
  </r>
  <r>
    <s v="COMPANHIA PROVINCIA DE SECURITIZAÇÃO"/>
    <d v="2022-12-28T00:00:00"/>
    <s v="Itaú PS"/>
    <s v="18514-3"/>
    <m/>
    <m/>
    <m/>
    <s v="18514-3"/>
    <m/>
    <s v="SISPAG TRANSF TITULARID"/>
    <s v="SISPAG TRANSF TITULARID"/>
    <m/>
    <d v="2022-12-28T00:00:00"/>
    <m/>
    <s v="SISPAG TRANSF TITULARID"/>
    <m/>
    <n v="-76738.58"/>
    <n v="0"/>
    <n v="0"/>
    <s v=""/>
    <n v="-76738.58"/>
    <n v="76738.58"/>
    <n v="0"/>
    <d v="2022-12-01T00:00:00"/>
    <m/>
    <x v="33"/>
    <s v="TED entre contas"/>
    <s v="sim"/>
  </r>
  <r>
    <s v="COMPANHIA PROVINCIA DE SECURITIZAÇÃO"/>
    <d v="2022-12-28T00:00:00"/>
    <s v="Itaú PS"/>
    <s v="18514-3"/>
    <m/>
    <m/>
    <m/>
    <s v="18514-3"/>
    <m/>
    <s v="FT CERTIF RECEB IMOB"/>
    <s v="FT CERTIF RECEB IMOB"/>
    <m/>
    <d v="2022-12-28T00:00:00"/>
    <m/>
    <s v="FT CERTIF RECEB IMOB"/>
    <m/>
    <n v="-142475.24"/>
    <n v="0"/>
    <n v="0"/>
    <s v=""/>
    <n v="-142475.24"/>
    <n v="142475.24"/>
    <n v="0"/>
    <d v="2022-12-01T00:00:00"/>
    <m/>
    <x v="34"/>
    <s v="CRI - Juros"/>
    <s v="sim"/>
  </r>
  <r>
    <s v="COMPANHIA PROVINCIA DE SECURITIZAÇÃO"/>
    <d v="2022-12-28T00:00:00"/>
    <s v="Itaú PS"/>
    <s v="18514-3"/>
    <m/>
    <m/>
    <m/>
    <s v="18514-3"/>
    <m/>
    <s v="REND PAGO APLIC AUT MAIS"/>
    <s v="REND PAGO APLIC AUT MAIS"/>
    <m/>
    <d v="2022-12-28T00:00:00"/>
    <m/>
    <s v="REND PAGO APLIC AUT MAIS"/>
    <m/>
    <n v="0"/>
    <n v="5.53"/>
    <n v="0"/>
    <s v=""/>
    <n v="5.53"/>
    <n v="5.53"/>
    <n v="0"/>
    <d v="2022-12-01T00:00:00"/>
    <m/>
    <x v="3"/>
    <s v="Outras Receitas"/>
    <s v="sim"/>
  </r>
  <r>
    <s v="COMPANHIA PROVINCIA DE SECURITIZAÇÃO"/>
    <d v="2022-12-29T00:00:00"/>
    <s v="Itaú PS"/>
    <s v="18514-3"/>
    <m/>
    <m/>
    <m/>
    <s v="18514-3"/>
    <m/>
    <s v="SISPAG FORNECEDORES"/>
    <s v="SISPAG FORNECEDORES"/>
    <m/>
    <d v="2022-12-29T00:00:00"/>
    <m/>
    <s v="SISPAG FORNECEDORES"/>
    <m/>
    <n v="-7332.6"/>
    <n v="0"/>
    <n v="0"/>
    <s v=""/>
    <n v="-7332.6"/>
    <n v="7332.6"/>
    <n v="0"/>
    <d v="2022-12-01T00:00:00"/>
    <m/>
    <x v="30"/>
    <s v="Despesas"/>
    <s v="sim"/>
  </r>
  <r>
    <s v="COMPANHIA PROVINCIA DE SECURITIZAÇÃO"/>
    <d v="2022-12-29T00:00:00"/>
    <s v="Itaú PS"/>
    <s v="18514-3"/>
    <m/>
    <m/>
    <m/>
    <s v="18514-3"/>
    <m/>
    <s v="SISPAG FORNECEDORES"/>
    <s v="SISPAG FORNECEDORES"/>
    <m/>
    <d v="2022-12-29T00:00:00"/>
    <m/>
    <s v="SISPAG FORNECEDORES"/>
    <m/>
    <n v="-23371.61"/>
    <n v="0"/>
    <n v="0"/>
    <s v=""/>
    <n v="-23371.61"/>
    <n v="23371.61"/>
    <n v="0"/>
    <d v="2022-12-01T00:00:00"/>
    <m/>
    <x v="30"/>
    <s v="Despesas"/>
    <s v="sim"/>
  </r>
  <r>
    <s v="COMPANHIA PROVINCIA DE SECURITIZAÇÃO"/>
    <d v="2022-12-29T00:00:00"/>
    <s v="Itaú PS"/>
    <s v="18514-3"/>
    <m/>
    <m/>
    <m/>
    <s v="18514-3"/>
    <m/>
    <s v="REND PAGO APLIC AUT MAIS"/>
    <s v="REND PAGO APLIC AUT MAIS"/>
    <m/>
    <d v="2022-12-29T00:00:00"/>
    <m/>
    <s v="REND PAGO APLIC AUT MAIS"/>
    <m/>
    <n v="0"/>
    <n v="0.96"/>
    <n v="0"/>
    <s v=""/>
    <n v="0.96"/>
    <n v="0.96"/>
    <n v="0"/>
    <d v="2022-12-01T00:00:00"/>
    <m/>
    <x v="3"/>
    <s v="Outras Receitas"/>
    <s v="sim"/>
  </r>
  <r>
    <s v="JARDIM GUEDALA"/>
    <d v="2022-12-31T00:00:00"/>
    <s v="Bradesco"/>
    <s v="5749-5"/>
    <m/>
    <m/>
    <m/>
    <s v="5749-5 - NETCORP GUEDALA - BRADESCO"/>
    <m/>
    <s v="Ajuste rendimento aplicação"/>
    <s v="Ajuste rendimento aplicação"/>
    <m/>
    <d v="2022-12-31T00:00:00"/>
    <m/>
    <s v="-"/>
    <m/>
    <n v="0"/>
    <n v="3192.51"/>
    <n v="0"/>
    <s v=""/>
    <n v="3192.51"/>
    <n v="3192.51"/>
    <n v="0"/>
    <d v="2022-12-01T00:00:00"/>
    <m/>
    <x v="3"/>
    <s v="Outras Receitas"/>
    <s v="sim"/>
  </r>
  <r>
    <s v="JARDIM GUEDALA"/>
    <d v="2023-01-31T00:00:00"/>
    <s v="Bradesco"/>
    <s v="5749-5"/>
    <m/>
    <m/>
    <m/>
    <s v="5749-5 - NETCORP GUEDALA - BRADESCO"/>
    <m/>
    <s v="Ajuste rendimento aplicação"/>
    <s v="Ajuste rendimento aplicação"/>
    <m/>
    <d v="2023-01-31T00:00:00"/>
    <m/>
    <s v="-"/>
    <m/>
    <n v="0"/>
    <n v="4892.0599999999404"/>
    <n v="0"/>
    <s v=""/>
    <n v="4892.0599999999404"/>
    <n v="4892.0599999999404"/>
    <n v="0"/>
    <d v="2023-01-01T00:00:00"/>
    <m/>
    <x v="3"/>
    <s v="Outras Receitas"/>
    <s v="sim"/>
  </r>
  <r>
    <s v="REALITA BELEM"/>
    <d v="2021-12-31T00:00:00"/>
    <s v="Itaú"/>
    <s v="42313-2"/>
    <m/>
    <m/>
    <m/>
    <s v="423132 - NETCORP REALITA - ITAU"/>
    <m/>
    <s v="Ajuste rendimento aplicação"/>
    <s v="Ajuste rendimento aplicação"/>
    <m/>
    <d v="2021-12-31T00:00:00"/>
    <m/>
    <s v="-"/>
    <m/>
    <n v="0"/>
    <n v="0.87"/>
    <n v="0"/>
    <s v=""/>
    <n v="0.87"/>
    <n v="0.87"/>
    <n v="0"/>
    <d v="2021-12-01T00:00:00"/>
    <m/>
    <x v="3"/>
    <s v="Outras Receitas"/>
    <s v="sim"/>
  </r>
  <r>
    <s v="REALITA BELEM"/>
    <d v="2022-12-31T00:00:00"/>
    <s v="Bradesco"/>
    <s v="5682-0"/>
    <m/>
    <m/>
    <m/>
    <s v="56820 - NETCORP REALITA - BRADESCO"/>
    <m/>
    <s v="Ajuste rendimento aplicação"/>
    <s v="Ajuste rendimento aplicação"/>
    <m/>
    <d v="2022-12-31T00:00:00"/>
    <m/>
    <s v="-"/>
    <m/>
    <n v="0"/>
    <n v="15563.809999999996"/>
    <n v="0"/>
    <s v=""/>
    <n v="15563.809999999996"/>
    <n v="15563.809999999996"/>
    <n v="0"/>
    <d v="2022-12-01T00:00:00"/>
    <m/>
    <x v="3"/>
    <s v="Outras Receitas"/>
    <s v="sim"/>
  </r>
  <r>
    <s v="REALITA BELEM"/>
    <d v="2023-02-28T00:00:00"/>
    <s v="Bradesco"/>
    <s v="5682-0"/>
    <m/>
    <m/>
    <m/>
    <s v="56820 - NETCORP REALITA - BRADESCO"/>
    <m/>
    <s v="Ajuste rendimento aplicação"/>
    <s v="Ajuste rendimento aplicação"/>
    <m/>
    <d v="2023-02-28T00:00:00"/>
    <m/>
    <s v="-"/>
    <m/>
    <n v="0"/>
    <n v="792.91000000000304"/>
    <n v="0"/>
    <s v=""/>
    <n v="792.91000000000304"/>
    <n v="792.91000000000304"/>
    <n v="0"/>
    <d v="2023-02-01T00:00:00"/>
    <m/>
    <x v="3"/>
    <s v="Outras Receitas"/>
    <s v="sim"/>
  </r>
  <r>
    <s v="JARDIM GUEDALA"/>
    <d v="2023-02-28T00:00:00"/>
    <s v="Bradesco"/>
    <s v="5749-5"/>
    <m/>
    <m/>
    <m/>
    <s v="5749-5 - NETCORP GUEDALA - BRADESCO"/>
    <m/>
    <s v="Ajuste rendimento aplicação"/>
    <s v="Ajuste rendimento aplicação"/>
    <m/>
    <d v="2023-02-28T00:00:00"/>
    <m/>
    <s v="-"/>
    <m/>
    <n v="0"/>
    <n v="83564.879999997094"/>
    <n v="0"/>
    <s v=""/>
    <n v="83564.879999997094"/>
    <n v="83564.879999997094"/>
    <n v="0"/>
    <d v="2023-02-01T00:00:00"/>
    <m/>
    <x v="3"/>
    <s v="Outras Receitas"/>
    <s v="sim"/>
  </r>
  <r>
    <s v="JARDIM GUEDALA"/>
    <d v="2023-01-02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5.01.05 - Despesas e Tarifas Bancárias 100,00% 11,38"/>
    <d v="1900-01-10T09:07:12"/>
    <d v="2023-01-02T00:00:00"/>
    <s v="CX"/>
    <s v="Pag. tarifa TED TARIFA BANCARIA PGTO PIX MULTIPAG AR"/>
    <s v="Pag. tarifa TED TARIFA BANCARIA PGTO PIX MULTIPAG AR"/>
    <n v="-11.38"/>
    <n v="0"/>
    <n v="138125.93"/>
    <s v=""/>
    <n v="-11.38"/>
    <n v="11.38"/>
    <n v="0"/>
    <d v="2023-01-01T00:00:00"/>
    <m/>
    <x v="7"/>
    <s v="Despesas Financeiras - Tarifas"/>
    <s v="sim"/>
  </r>
  <r>
    <s v="JARDIM GUEDALA"/>
    <d v="2023-01-02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1.01.09 - Custos com Cartórios e Escritura 100,00% 62.740,22"/>
    <d v="2071-10-09T05:16:48"/>
    <d v="2023-01-02T00:00:00"/>
    <s v="CP"/>
    <s v="Pagamento 18 REGISTRO DE IMOVEIS"/>
    <s v="Pagamento 18 REGISTRO DE IMOVEIS"/>
    <n v="-62740.22"/>
    <n v="0"/>
    <n v="75385.710000000006"/>
    <s v="18 REGISTRO DE IMOVEIS"/>
    <n v="-62740.22"/>
    <n v="62740.22"/>
    <n v="0"/>
    <d v="2023-01-01T00:00:00"/>
    <m/>
    <x v="4"/>
    <s v="Incorporação"/>
    <s v="sim"/>
  </r>
  <r>
    <s v="JARDIM GUEDALA"/>
    <d v="2023-01-09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1.01.04 - Comissão / Corretagens / 100,00% 100.000,00"/>
    <d v="2173-10-14T00:00:00"/>
    <d v="2023-01-09T00:00:00"/>
    <s v="CP"/>
    <s v="Pagamento NORSK EMPREENDIMENTOS E PARTICIPACOES LTDA."/>
    <s v="Pagamento NORSK EMPREENDIMENTOS E PARTICIPACOES LTDA."/>
    <n v="-100000"/>
    <n v="0"/>
    <n v="-24614.29"/>
    <s v="NORSK EMPREENDIMENTOS E PARTICIPACOES LTDA."/>
    <n v="-100000"/>
    <n v="100000"/>
    <n v="1"/>
    <d v="2023-01-01T00:00:00"/>
    <m/>
    <x v="18"/>
    <s v="Terreno"/>
    <s v="sim"/>
  </r>
  <r>
    <s v="JARDIM GUEDALA"/>
    <d v="2023-01-09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Sem Classificação"/>
    <s v="Sem Classificação"/>
    <s v="Sem Classificação"/>
    <d v="2023-01-09T00:00:00"/>
    <s v="CX"/>
    <s v="Resgate de Aplicação RESGATE DE INVESTIMENTOS"/>
    <s v="Resgate de Aplicação RESGATE DE INVESTIMENTOS"/>
    <n v="0"/>
    <n v="35000"/>
    <n v="10385.709999999999"/>
    <s v=""/>
    <n v="35000"/>
    <n v="35000"/>
    <n v="0"/>
    <d v="2023-01-01T00:00:00"/>
    <m/>
    <x v="10"/>
    <s v="Aplicação / Resgate"/>
    <s v="não"/>
  </r>
  <r>
    <s v="JARDIM GUEDALA"/>
    <d v="2023-01-09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5.01.05 - Despesas e Tarifas Bancárias 100,00% 11,65"/>
    <d v="1900-01-10T15:36:00"/>
    <d v="2023-01-09T00:00:00"/>
    <s v="CX"/>
    <s v="Pag. tarifa TED TAR SERV TED STR PAGFOR"/>
    <s v="Pag. tarifa TED TAR SERV TED STR PAGFOR"/>
    <n v="-11.65"/>
    <n v="0"/>
    <n v="10374.06"/>
    <s v=""/>
    <n v="-11.65"/>
    <n v="11.65"/>
    <n v="0"/>
    <d v="2023-01-01T00:00:00"/>
    <m/>
    <x v="7"/>
    <s v="Despesas Financeiras - Tarifas"/>
    <s v="sim"/>
  </r>
  <r>
    <s v="JARDIM GUEDALA"/>
    <d v="2023-01-13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1.05.08 - Coberturas, Tendas, Toldos e 100,00% 3.375,00"/>
    <d v="1909-03-28T00:00:00"/>
    <d v="2023-01-13T00:00:00"/>
    <s v="CP"/>
    <s v="Pagamento MANEXT PROMOCOES E EVENTOS COMERCIAIS LTDA"/>
    <s v="Pagamento MANEXT PROMOCOES E EVENTOS COMERCIAIS LTDA"/>
    <n v="-3375"/>
    <n v="0"/>
    <n v="6999.06"/>
    <s v="MANEXT PROMOCOES E EVENTOS COMERCIAIS LTDA"/>
    <n v="-3375"/>
    <n v="3375"/>
    <n v="0"/>
    <d v="2023-01-01T00:00:00"/>
    <m/>
    <x v="20"/>
    <s v="Marketing"/>
    <s v="sim"/>
  </r>
  <r>
    <s v="JARDIM GUEDALA"/>
    <d v="2023-01-13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1.05.08 - Coberturas, Tendas, Toldos e 100,00% 3.500,00"/>
    <d v="1909-07-31T00:00:00"/>
    <d v="2023-01-13T00:00:00"/>
    <s v="CP"/>
    <s v="Pagamento ECIVALDO OLIVEIRA DE ARAUJO"/>
    <s v="Pagamento ECIVALDO OLIVEIRA DE ARAUJO"/>
    <n v="-3500"/>
    <n v="0"/>
    <n v="3499.06"/>
    <s v="ECIVALDO OLIVEIRA DE ARAUJO"/>
    <n v="-3500"/>
    <n v="3500"/>
    <n v="0"/>
    <d v="2023-01-01T00:00:00"/>
    <m/>
    <x v="20"/>
    <s v="Marketing"/>
    <s v="sim"/>
  </r>
  <r>
    <s v="JARDIM GUEDALA"/>
    <d v="2023-01-13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Sem Classificação"/>
    <s v="Sem Classificação"/>
    <s v="Sem Classificação"/>
    <d v="2023-01-13T00:00:00"/>
    <s v="CX"/>
    <s v="Resgate de Aplicação RESGATE DE INVESTIMENTOS"/>
    <s v="Resgate de Aplicação RESGATE DE INVESTIMENTOS"/>
    <n v="0"/>
    <n v="170000"/>
    <n v="173499.06"/>
    <s v=""/>
    <n v="170000"/>
    <n v="170000"/>
    <n v="0"/>
    <d v="2023-01-01T00:00:00"/>
    <m/>
    <x v="10"/>
    <s v="Aplicação / Resgate"/>
    <s v="não"/>
  </r>
  <r>
    <s v="JARDIM GUEDALA"/>
    <d v="2023-01-13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5.01.05 - Despesas e Tarifas Bancárias 100,00% 87,60"/>
    <d v="1900-03-27T14:24:00"/>
    <d v="2023-01-13T00:00:00"/>
    <s v="CX"/>
    <s v="Pag. tarifa conta TARIFA BANCARIA PLANO EMPRES FACIL 2"/>
    <s v="Pag. tarifa conta TARIFA BANCARIA PLANO EMPRES FACIL 2"/>
    <n v="-87.6"/>
    <n v="0"/>
    <n v="173411.46"/>
    <s v=""/>
    <n v="-87.6"/>
    <n v="87.6"/>
    <n v="0"/>
    <d v="2023-01-01T00:00:00"/>
    <m/>
    <x v="7"/>
    <s v="Despesas Financeiras - Tarifas"/>
    <s v="sim"/>
  </r>
  <r>
    <s v="JARDIM GUEDALA"/>
    <d v="2023-01-13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5.01.05 - Despesas e Tarifas Bancárias 100,00% 23,30"/>
    <d v="1900-01-22T07:12:00"/>
    <d v="2023-01-13T00:00:00"/>
    <s v="CX"/>
    <s v="Pag. tarifa TED TAR SERV TED STR PAGFOR"/>
    <s v="Pag. tarifa TED TAR SERV TED STR PAGFOR"/>
    <n v="-23.3"/>
    <n v="0"/>
    <n v="173388.16"/>
    <s v=""/>
    <n v="-23.3"/>
    <n v="23.3"/>
    <n v="0"/>
    <d v="2023-01-01T00:00:00"/>
    <m/>
    <x v="7"/>
    <s v="Despesas Financeiras - Tarifas"/>
    <s v="sim"/>
  </r>
  <r>
    <s v="JARDIM GUEDALA"/>
    <d v="2023-01-16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2.02.02 - Segurança / Vigilância 100,00% 800,00"/>
    <d v="1902-03-10T00:00:00"/>
    <d v="2023-01-16T00:00:00"/>
    <s v="CP"/>
    <s v="Pagamento THE GUARDIAN SERVIÇOS PATRIMONIAL LTDA"/>
    <s v="Pagamento THE GUARDIAN SERVIÇOS PATRIMONIAL LTDA"/>
    <n v="-800"/>
    <n v="0"/>
    <n v="172588.16"/>
    <s v="THE GUARDIAN SERVIÇOS PATRIMONIAL LTDA"/>
    <n v="-800"/>
    <n v="800"/>
    <n v="0"/>
    <d v="2023-01-01T00:00:00"/>
    <m/>
    <x v="22"/>
    <s v="Terreno"/>
    <s v="sim"/>
  </r>
  <r>
    <s v="JARDIM GUEDALA"/>
    <d v="2023-01-16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3.03.06 - Reembolso Diversos 100,00% 160,00"/>
    <d v="1900-06-08T00:00:00"/>
    <d v="2023-01-16T00:00:00"/>
    <s v="CP"/>
    <s v="Pagamento AMARILDO CRESCENCIO DA SILVA"/>
    <s v="Pagamento AMARILDO CRESCENCIO DA SILVA"/>
    <n v="-160"/>
    <n v="0"/>
    <n v="172428.16"/>
    <s v="AMARILDO CRESCENCIO DA SILVA"/>
    <n v="-160"/>
    <n v="160"/>
    <n v="0"/>
    <d v="2023-01-01T00:00:00"/>
    <m/>
    <x v="0"/>
    <s v="Despesas Administrativas"/>
    <s v="sim"/>
  </r>
  <r>
    <s v="JARDIM GUEDALA"/>
    <d v="2023-01-16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1.01.04 - Comissão / Corretagens / 100,00% 100.000,00"/>
    <d v="2173-10-14T00:00:00"/>
    <d v="2023-01-16T00:00:00"/>
    <s v="CP"/>
    <s v="Pagamento NORSK EMPREENDIMENTOS E PARTICIPACOES LTDA."/>
    <s v="Pagamento NORSK EMPREENDIMENTOS E PARTICIPACOES LTDA."/>
    <n v="-100000"/>
    <n v="0"/>
    <n v="72428.160000000003"/>
    <s v="NORSK EMPREENDIMENTOS E PARTICIPACOES LTDA."/>
    <n v="-100000"/>
    <n v="100000"/>
    <n v="1"/>
    <d v="2023-01-01T00:00:00"/>
    <m/>
    <x v="18"/>
    <s v="Terreno"/>
    <s v="sim"/>
  </r>
  <r>
    <s v="JARDIM GUEDALA"/>
    <d v="2023-01-16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2.03.01 - Assessoria e Consultoria em 100,00% 1.946,30"/>
    <d v="1905-04-29T07:12:00"/>
    <d v="2023-01-16T00:00:00"/>
    <s v="CP"/>
    <s v="Pagamento PREFEITURA DA CIDADE DE SÃO PAULO - DAMSP"/>
    <s v="Pagamento PREFEITURA DA CIDADE DE SÃO PAULO - DAMSP"/>
    <n v="-1946.3"/>
    <n v="0"/>
    <n v="70481.86"/>
    <s v="PREFEITURA DA CIDADE DE SÃO PAULO - DAMSP"/>
    <n v="-1946.3"/>
    <n v="1946.3"/>
    <n v="0"/>
    <d v="2023-01-01T00:00:00"/>
    <m/>
    <x v="2"/>
    <s v="Incorporação"/>
    <s v="sim"/>
  </r>
  <r>
    <s v="JARDIM GUEDALA"/>
    <d v="2023-01-16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5.01.05 - Despesas e Tarifas Bancárias 100,00% 34,95"/>
    <d v="1900-02-02T22:48:00"/>
    <d v="2023-01-16T00:00:00"/>
    <s v="CX"/>
    <s v="Pag. tarifa TED TAR SERV TED STR PAGFOR"/>
    <s v="Pag. tarifa TED TAR SERV TED STR PAGFOR"/>
    <n v="-34.950000000000003"/>
    <n v="0"/>
    <n v="70446.91"/>
    <s v=""/>
    <n v="-34.950000000000003"/>
    <n v="34.950000000000003"/>
    <n v="0"/>
    <d v="2023-01-01T00:00:00"/>
    <m/>
    <x v="7"/>
    <s v="Despesas Financeiras - Tarifas"/>
    <s v="sim"/>
  </r>
  <r>
    <s v="JARDIM GUEDALA"/>
    <d v="2023-01-19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1.05.14 - Construção de Stand 100,00% 32.600,00"/>
    <d v="1989-04-02T00:00:00"/>
    <d v="2023-01-19T00:00:00"/>
    <s v="CP"/>
    <s v="Pagamento VALERO TRANSPORTES E LOCACAO DE EQUIPAMENTOS DE TERRAPLANAGEM LTDA"/>
    <s v="Pagamento VALERO TRANSPORTES E LOCACAO DE EQUIPAMENTOS DE TERRAPLANAGEM LTDA"/>
    <n v="-32600"/>
    <n v="0"/>
    <n v="37846.910000000003"/>
    <s v="VALERO TRANSPORTES E LOCACAO DE EQUIPAMENTOS DE TERRAPLANAGEM LTDA"/>
    <n v="-32600"/>
    <n v="32600"/>
    <n v="0"/>
    <d v="2023-01-01T00:00:00"/>
    <m/>
    <x v="20"/>
    <s v="Marketing"/>
    <s v="sim"/>
  </r>
  <r>
    <s v="JARDIM GUEDALA"/>
    <d v="2023-01-19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Sem Classificação"/>
    <s v="Sem Classificação"/>
    <s v="Sem Classificação"/>
    <d v="2023-01-19T00:00:00"/>
    <s v="CX"/>
    <s v="Resgate de Aplicação RESGATE DE INVESTIMENTOS"/>
    <s v="Resgate de Aplicação RESGATE DE INVESTIMENTOS"/>
    <n v="0"/>
    <n v="140000"/>
    <n v="177846.91"/>
    <s v=""/>
    <n v="140000"/>
    <n v="140000"/>
    <n v="0"/>
    <d v="2023-01-01T00:00:00"/>
    <m/>
    <x v="10"/>
    <s v="Aplicação / Resgate"/>
    <s v="não"/>
  </r>
  <r>
    <s v="JARDIM GUEDALA"/>
    <d v="2023-01-20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2.03.09 - Taxa de Administração (Gestora) 100,00% 170.677,00"/>
    <d v="2367-04-18T00:00:00"/>
    <d v="2023-01-20T00:00:00"/>
    <s v="CP"/>
    <s v="Pagamento NC HOLDING EMPREENDIMENTOS E PARTICIPACOES LTDA."/>
    <s v="Pagamento NC HOLDING EMPREENDIMENTOS E PARTICIPACOES LTDA."/>
    <n v="-170677"/>
    <n v="0"/>
    <n v="7169.91"/>
    <s v="NC HOLDING EMPREENDIMENTOS E PARTICIPACOES LTDA."/>
    <n v="-170677"/>
    <n v="170677"/>
    <n v="0"/>
    <d v="2023-01-01T00:00:00"/>
    <m/>
    <x v="21"/>
    <s v="Despesas Administrativas"/>
    <s v="sim"/>
  </r>
  <r>
    <s v="JARDIM GUEDALA"/>
    <d v="2023-01-20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5.01.05 - Despesas e Tarifas Bancárias 100,00% 1,95"/>
    <d v="1899-12-31T22:48:00"/>
    <d v="2023-01-20T00:00:00"/>
    <s v="CX"/>
    <s v="Pag. tarifa TED TAR CC REAL TIME PAGFOR"/>
    <s v="Pag. tarifa TED TAR CC REAL TIME PAGFOR"/>
    <n v="-1.95"/>
    <n v="0"/>
    <n v="7167.96"/>
    <s v=""/>
    <n v="-1.95"/>
    <n v="1.95"/>
    <n v="0"/>
    <d v="2023-01-01T00:00:00"/>
    <m/>
    <x v="7"/>
    <s v="Despesas Financeiras - Tarifas"/>
    <s v="sim"/>
  </r>
  <r>
    <s v="JARDIM GUEDALA"/>
    <d v="2023-01-20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9.02.01 - Recolhimento de IRRF - Terceiros 100,00% 49,90"/>
    <d v="1900-02-17T21:36:00"/>
    <d v="2023-01-20T00:00:00"/>
    <s v="CP"/>
    <s v="Pagamento Secretaria de Fazenda Federal"/>
    <s v="Pagamento Secretaria de Fazenda Federal"/>
    <n v="-49.9"/>
    <n v="0"/>
    <n v="7118.06"/>
    <s v="Secretaria de Fazenda Federal"/>
    <n v="-49.9"/>
    <n v="49.9"/>
    <n v="0"/>
    <d v="2023-01-01T00:00:00"/>
    <m/>
    <x v="2"/>
    <s v="Incorporação"/>
    <s v="sim"/>
  </r>
  <r>
    <s v="JARDIM GUEDALA"/>
    <d v="2023-01-20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9.02.01 - Recolhimento de IRRF - Terceiros 100,00% 63,75"/>
    <d v="1900-03-03T18:00:00"/>
    <d v="2023-01-20T00:00:00"/>
    <s v="CP"/>
    <s v="Pagamento Secretaria de Fazenda Federal"/>
    <s v="Pagamento Secretaria de Fazenda Federal"/>
    <n v="-63.75"/>
    <n v="0"/>
    <n v="7054.31"/>
    <s v="Secretaria de Fazenda Federal"/>
    <n v="-63.75"/>
    <n v="63.75"/>
    <n v="1"/>
    <d v="2023-01-01T00:00:00"/>
    <m/>
    <x v="2"/>
    <s v="Incorporação"/>
    <s v="sim"/>
  </r>
  <r>
    <s v="JARDIM GUEDALA"/>
    <d v="2023-01-20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9.02.04 - Recolhimento de PIS/Cofins/CSLL - 100,00% 1.809,34"/>
    <d v="1904-12-13T08:09:36"/>
    <d v="2023-01-20T00:00:00"/>
    <s v="CP"/>
    <s v="Pagamento Secretaria de Fazenda Federal"/>
    <s v="Pagamento Secretaria de Fazenda Federal"/>
    <n v="-1809.34"/>
    <n v="0"/>
    <n v="5244.97"/>
    <s v="Secretaria de Fazenda Federal"/>
    <n v="-1809.34"/>
    <n v="1809.34"/>
    <n v="1"/>
    <d v="2023-01-01T00:00:00"/>
    <m/>
    <x v="2"/>
    <s v="Incorporação"/>
    <s v="sim"/>
  </r>
  <r>
    <s v="JARDIM GUEDALA"/>
    <d v="2023-01-20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9.02.04 - Recolhimento de PIS/Cofins/CSLL - 100,00% 197,62"/>
    <d v="1900-07-15T14:52:48"/>
    <d v="2023-01-20T00:00:00"/>
    <s v="CP"/>
    <s v="Pagamento Secretaria de Fazenda Federal"/>
    <s v="Pagamento Secretaria de Fazenda Federal"/>
    <n v="-197.62"/>
    <n v="0"/>
    <n v="5047.3500000000004"/>
    <s v="Secretaria de Fazenda Federal"/>
    <n v="-197.62"/>
    <n v="197.62"/>
    <n v="1"/>
    <d v="2023-01-01T00:00:00"/>
    <m/>
    <x v="2"/>
    <s v="Incorporação"/>
    <s v="sim"/>
  </r>
  <r>
    <s v="JARDIM GUEDALA"/>
    <d v="2023-01-20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9.02.04 - Recolhimento de PIS/Cofins/CSLL - 100,00% 154,67"/>
    <d v="1900-06-02T16:04:48"/>
    <d v="2023-01-20T00:00:00"/>
    <s v="CP"/>
    <s v="Pagamento Secretaria de Fazenda Federal"/>
    <s v="Pagamento Secretaria de Fazenda Federal"/>
    <n v="-154.66999999999999"/>
    <n v="0"/>
    <n v="4892.68"/>
    <s v="Secretaria de Fazenda Federal"/>
    <n v="-154.66999999999999"/>
    <n v="154.66999999999999"/>
    <n v="0"/>
    <d v="2023-01-01T00:00:00"/>
    <m/>
    <x v="2"/>
    <s v="Incorporação"/>
    <s v="sim"/>
  </r>
  <r>
    <s v="JARDIM GUEDALA"/>
    <d v="2023-01-20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9.02.04 - Recolhimento de PIS/Cofins/CSLL - 100,00% 372,00"/>
    <d v="1901-01-06T00:00:00"/>
    <d v="2023-01-20T00:00:00"/>
    <s v="CP"/>
    <s v="Pagamento Secretaria de Fazenda Federal"/>
    <s v="Pagamento Secretaria de Fazenda Federal"/>
    <n v="-372"/>
    <n v="0"/>
    <n v="4520.68"/>
    <s v="Secretaria de Fazenda Federal"/>
    <n v="-372"/>
    <n v="372"/>
    <n v="2"/>
    <d v="2023-01-01T00:00:00"/>
    <m/>
    <x v="2"/>
    <s v="Incorporação"/>
    <s v="sim"/>
  </r>
  <r>
    <s v="JARDIM GUEDALA"/>
    <d v="2023-01-20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9.02.01 - Recolhimento de IRRF - Terceiros 100,00% 855,37"/>
    <d v="1902-05-04T08:52:48"/>
    <d v="2023-01-20T00:00:00"/>
    <s v="CP"/>
    <s v="Pagamento Secretaria de Fazenda Federal"/>
    <s v="Pagamento Secretaria de Fazenda Federal"/>
    <n v="-855.37"/>
    <n v="0"/>
    <n v="3665.31"/>
    <s v="Secretaria de Fazenda Federal"/>
    <n v="-855.37"/>
    <n v="855.37"/>
    <n v="0"/>
    <d v="2023-01-01T00:00:00"/>
    <m/>
    <x v="2"/>
    <s v="Incorporação"/>
    <s v="sim"/>
  </r>
  <r>
    <s v="JARDIM GUEDALA"/>
    <d v="2023-01-26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1.05.14 - Construção de Stand 100,00% 400,00"/>
    <d v="1901-02-03T00:00:00"/>
    <d v="2023-01-26T00:00:00"/>
    <s v="CP"/>
    <s v="Pagamento MAURO LEONATO DE PAULA"/>
    <s v="Pagamento MAURO LEONATO DE PAULA"/>
    <n v="-400"/>
    <n v="0"/>
    <n v="3265.31"/>
    <s v="MAURO LEONATO DE PAULA"/>
    <n v="-400"/>
    <n v="400"/>
    <n v="0"/>
    <d v="2023-01-01T00:00:00"/>
    <m/>
    <x v="20"/>
    <s v="Marketing"/>
    <s v="sim"/>
  </r>
  <r>
    <s v="JARDIM GUEDALA"/>
    <d v="2023-01-26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Sem Classificação"/>
    <s v="Sem Classificação"/>
    <s v="Sem Classificação"/>
    <d v="2023-01-26T00:00:00"/>
    <s v="CX"/>
    <s v="Resgate de Aplicação RESGATE DE INVESTIMENTOS"/>
    <s v="Resgate de Aplicação RESGATE DE INVESTIMENTOS"/>
    <n v="0"/>
    <n v="305000"/>
    <n v="308265.31"/>
    <s v=""/>
    <n v="305000"/>
    <n v="305000"/>
    <n v="0"/>
    <d v="2023-01-01T00:00:00"/>
    <m/>
    <x v="10"/>
    <s v="Aplicação / Resgate"/>
    <s v="não"/>
  </r>
  <r>
    <s v="JARDIM GUEDALA"/>
    <d v="2023-01-27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5.01.01 - Juros s/ Empréstimos 100,00% 295.443,20"/>
    <d v="2708-11-22T04:48:00"/>
    <d v="2023-01-27T00:00:00"/>
    <s v="CP"/>
    <s v="Pagamento COMPANHIA PROVINCIA DE SECURITIZACAO"/>
    <s v="Pagamento COMPANHIA PROVINCIA DE SECURITIZACAO"/>
    <n v="-295443.20000000001"/>
    <n v="0"/>
    <n v="12822.11"/>
    <s v="COMPANHIA PROVINCIA DE SECURITIZACAO"/>
    <n v="-295443.20000000001"/>
    <n v="295443.20000000001"/>
    <n v="0"/>
    <d v="2023-01-01T00:00:00"/>
    <m/>
    <x v="23"/>
    <s v="Débito - Província"/>
    <s v="sim"/>
  </r>
  <r>
    <s v="JARDIM GUEDALA"/>
    <d v="2023-01-27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9.04.01 - Despesas pagas em nome do 100,00% 8.428,40"/>
    <d v="1923-01-27T09:36:00"/>
    <d v="2023-01-27T00:00:00"/>
    <s v="CP"/>
    <s v="Pagamento COMPANHIA PROVINCIA DE SECURITIZACAO"/>
    <s v="Pagamento COMPANHIA PROVINCIA DE SECURITIZACAO"/>
    <n v="-8428.4"/>
    <n v="0"/>
    <n v="4393.71"/>
    <s v="COMPANHIA PROVINCIA DE SECURITIZACAO"/>
    <n v="-8428.4"/>
    <n v="8428.4"/>
    <n v="0"/>
    <d v="2023-01-01T00:00:00"/>
    <m/>
    <x v="23"/>
    <s v="Débito - Província"/>
    <s v="sim"/>
  </r>
  <r>
    <s v="JARDIM GUEDALA"/>
    <d v="2023-01-27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1.01.09 - Custos com Cartórios e Escritura 100,00% 34.581,83"/>
    <d v="1994-09-04T19:55:12"/>
    <d v="2023-01-27T00:00:00"/>
    <s v="CP"/>
    <s v="Pagamento 18 REGISTRO DE IMOVEIS"/>
    <s v="Pagamento 18 REGISTRO DE IMOVEIS"/>
    <n v="-34581.83"/>
    <n v="0"/>
    <n v="-30188.12"/>
    <s v="18 REGISTRO DE IMOVEIS"/>
    <n v="-34581.83"/>
    <n v="34581.83"/>
    <n v="0"/>
    <d v="2023-01-01T00:00:00"/>
    <m/>
    <x v="4"/>
    <s v="Incorporação"/>
    <s v="sim"/>
  </r>
  <r>
    <s v="JARDIM GUEDALA"/>
    <d v="2023-01-27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Sem Classificação"/>
    <s v="Sem Classificação"/>
    <s v="Sem Classificação"/>
    <d v="2023-01-27T00:00:00"/>
    <s v="CX"/>
    <s v="Resgate de Aplicação RESGATE DE INVESTIMENTOS"/>
    <s v="Resgate de Aplicação RESGATE DE INVESTIMENTOS"/>
    <n v="0"/>
    <n v="70000"/>
    <n v="39811.879999999997"/>
    <s v=""/>
    <n v="70000"/>
    <n v="70000"/>
    <n v="0"/>
    <d v="2023-01-01T00:00:00"/>
    <m/>
    <x v="10"/>
    <s v="Aplicação / Resgate"/>
    <s v="não"/>
  </r>
  <r>
    <s v="JARDIM GUEDALA"/>
    <d v="2023-01-27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5.01.05 - Despesas e Tarifas Bancárias 100,00% 23,30"/>
    <d v="1900-01-22T07:12:00"/>
    <d v="2023-01-27T00:00:00"/>
    <s v="CX"/>
    <s v="Pag. tarifa TED TAR SERV TED STR PAGFOR"/>
    <s v="Pag. tarifa TED TAR SERV TED STR PAGFOR"/>
    <n v="-23.3"/>
    <n v="0"/>
    <n v="39788.58"/>
    <s v=""/>
    <n v="-23.3"/>
    <n v="23.3"/>
    <n v="0"/>
    <d v="2023-01-01T00:00:00"/>
    <m/>
    <x v="7"/>
    <s v="Despesas Financeiras - Tarifas"/>
    <s v="sim"/>
  </r>
  <r>
    <s v="JARDIM GUEDALA"/>
    <d v="2023-01-30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1.05.01 - Perspectivas/Maquetes 100,00% 165.000,00"/>
    <d v="2351-10-02T00:00:00"/>
    <d v="2023-01-30T00:00:00"/>
    <s v="CP"/>
    <s v="Pagamento YOB TRIDIMENSIONAL MODELO EM ESCALA COMERCIO E SERVICOS EIRELI"/>
    <s v="Pagamento YOB TRIDIMENSIONAL MODELO EM ESCALA COMERCIO E SERVICOS EIRELI"/>
    <n v="-165000"/>
    <n v="0"/>
    <n v="-125211.42"/>
    <s v="YOB TRIDIMENSIONAL MODELO EM ESCALA COMERCIO E SERVICOS EIRELI"/>
    <n v="-165000"/>
    <n v="165000"/>
    <n v="0"/>
    <d v="2023-01-01T00:00:00"/>
    <m/>
    <x v="14"/>
    <s v="Marketing"/>
    <s v="sim"/>
  </r>
  <r>
    <s v="JARDIM GUEDALA"/>
    <d v="2023-01-30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1.05.01 - Perspectivas/Maquetes 100,00% 18.153,00"/>
    <d v="1949-09-12T00:00:00"/>
    <d v="2023-01-30T00:00:00"/>
    <s v="CP"/>
    <s v="Pagamento REALITY NEGOCIOS EM 3D LTDA"/>
    <s v="Pagamento REALITY NEGOCIOS EM 3D LTDA"/>
    <n v="-18153"/>
    <n v="0"/>
    <n v="-143364.42000000001"/>
    <s v="REALITY NEGOCIOS EM 3D LTDA"/>
    <n v="-18153"/>
    <n v="18153"/>
    <n v="0"/>
    <d v="2023-01-01T00:00:00"/>
    <m/>
    <x v="14"/>
    <s v="Marketing"/>
    <s v="sim"/>
  </r>
  <r>
    <s v="JARDIM GUEDALA"/>
    <d v="2023-01-30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2.03.01 - Assessoria e Consultoria em 100,00% 9.250,00"/>
    <d v="1925-04-28T00:00:00"/>
    <d v="2023-01-30T00:00:00"/>
    <s v="CP"/>
    <s v="Pagamento JATOBA MEIO AMBIENTE LTDA."/>
    <s v="Pagamento JATOBA MEIO AMBIENTE LTDA."/>
    <n v="-9250"/>
    <n v="0"/>
    <n v="-152614.42000000001"/>
    <s v="JATOBA MEIO AMBIENTE LTDA."/>
    <n v="-9250"/>
    <n v="9250"/>
    <n v="0"/>
    <d v="2023-01-01T00:00:00"/>
    <m/>
    <x v="2"/>
    <s v="Incorporação"/>
    <s v="sim"/>
  </r>
  <r>
    <s v="JARDIM GUEDALA"/>
    <d v="2023-01-30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9.01.01 - (-) Retenção de IR - Terceiros 100,00% 138,75"/>
    <d v="1900-05-17T18:00:00"/>
    <d v="2023-01-30T00:00:00"/>
    <s v="CP"/>
    <s v="Retenção impostos IR 1708 / JATOBA MEIO AMBIENTE LTDA."/>
    <s v="Retenção impostos IR 1708 / JATOBA MEIO AMBIENTE LTDA."/>
    <n v="0"/>
    <n v="138.75"/>
    <n v="-152475.67000000001"/>
    <s v="JATOBA MEIO AMBIENTE LTDA."/>
    <n v="138.75"/>
    <n v="138.75"/>
    <n v="1"/>
    <d v="2023-01-01T00:00:00"/>
    <m/>
    <x v="2"/>
    <s v="Incorporação"/>
    <s v="sim"/>
  </r>
  <r>
    <s v="JARDIM GUEDALA"/>
    <d v="2023-01-30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9.01.04 - (-) Retenção de PIS/Cofins/CSLL - 100,00% 430,13"/>
    <d v="1901-03-05T03:07:12"/>
    <d v="2023-01-30T00:00:00"/>
    <s v="CP"/>
    <s v="Retenção impostos CSRF / JATOBA MEIO AMBIENTE LTDA."/>
    <s v="Retenção impostos CSRF / JATOBA MEIO AMBIENTE LTDA."/>
    <n v="0"/>
    <n v="430.13"/>
    <n v="-152045.54"/>
    <s v="JATOBA MEIO AMBIENTE LTDA."/>
    <n v="430.13"/>
    <n v="430.13"/>
    <n v="1"/>
    <d v="2023-01-01T00:00:00"/>
    <m/>
    <x v="2"/>
    <s v="Incorporação"/>
    <s v="sim"/>
  </r>
  <r>
    <s v="JARDIM GUEDALA"/>
    <d v="2023-01-30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2.03.01 - Assessoria e Consultoria em 100,00% 28.000,00"/>
    <d v="1976-08-28T00:00:00"/>
    <d v="2023-01-30T00:00:00"/>
    <s v="CP"/>
    <s v="Pagamento NG ENGENHARIA S/C LTDA"/>
    <s v="Pagamento NG ENGENHARIA S/C LTDA"/>
    <n v="-28000"/>
    <n v="0"/>
    <n v="-180045.54"/>
    <s v="NG ENGENHARIA S/C LTDA"/>
    <n v="-28000"/>
    <n v="28000"/>
    <n v="0"/>
    <d v="2023-01-01T00:00:00"/>
    <m/>
    <x v="2"/>
    <s v="Incorporação"/>
    <s v="sim"/>
  </r>
  <r>
    <s v="JARDIM GUEDALA"/>
    <d v="2023-01-30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9.01.01 - (-) Retenção de IR - Terceiros 100,00% 420,00"/>
    <d v="1901-02-23T00:00:00"/>
    <d v="2023-01-30T00:00:00"/>
    <s v="CP"/>
    <s v="Retenção impostos IR 1708 / NG ENGENHARIA S/C LTDA"/>
    <s v="Retenção impostos IR 1708 / NG ENGENHARIA S/C LTDA"/>
    <n v="0"/>
    <n v="420"/>
    <n v="-179625.54"/>
    <s v="NG ENGENHARIA S/C LTDA"/>
    <n v="420"/>
    <n v="420"/>
    <n v="2"/>
    <d v="2023-01-01T00:00:00"/>
    <m/>
    <x v="2"/>
    <s v="Incorporação"/>
    <s v="sim"/>
  </r>
  <r>
    <s v="JARDIM GUEDALA"/>
    <d v="2023-01-30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9.01.04 - (-) Retenção de PIS/Cofins/CSLL - 100,00% 1.302,00"/>
    <d v="1903-07-25T00:00:00"/>
    <d v="2023-01-30T00:00:00"/>
    <s v="CP"/>
    <s v="Retenção impostos CSRF / NG ENGENHARIA S/C LTDA"/>
    <s v="Retenção impostos CSRF / NG ENGENHARIA S/C LTDA"/>
    <n v="0"/>
    <n v="1302"/>
    <n v="-178323.54"/>
    <s v="NG ENGENHARIA S/C LTDA"/>
    <n v="1302"/>
    <n v="1302"/>
    <n v="2"/>
    <d v="2023-01-01T00:00:00"/>
    <m/>
    <x v="2"/>
    <s v="Incorporação"/>
    <s v="sim"/>
  </r>
  <r>
    <s v="JARDIM GUEDALA"/>
    <d v="2023-01-30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Sem Classificação"/>
    <s v="Sem Classificação"/>
    <s v="Sem Classificação"/>
    <d v="2023-01-30T00:00:00"/>
    <s v="CX"/>
    <s v="Resgate de Aplicação RESGATE DE INVESTIMENTOS"/>
    <s v="Resgate de Aplicação RESGATE DE INVESTIMENTOS"/>
    <n v="0"/>
    <n v="187651.84"/>
    <n v="9328.2999999999993"/>
    <s v=""/>
    <n v="187651.84"/>
    <n v="187651.84"/>
    <n v="0"/>
    <d v="2023-01-01T00:00:00"/>
    <m/>
    <x v="10"/>
    <s v="Aplicação / Resgate"/>
    <s v="não"/>
  </r>
  <r>
    <s v="JARDIM GUEDALA"/>
    <d v="2023-01-30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5.01.05 - Despesas e Tarifas Bancárias 100,00% 1,95"/>
    <d v="1899-12-31T22:48:00"/>
    <d v="2023-01-30T00:00:00"/>
    <s v="CX"/>
    <s v="Pag. tarifa TED TAR CC REAL TIME PAGFOR"/>
    <s v="Pag. tarifa TED TAR CC REAL TIME PAGFOR"/>
    <n v="-1.95"/>
    <n v="0"/>
    <n v="9326.35"/>
    <s v=""/>
    <n v="-1.95"/>
    <n v="1.95"/>
    <n v="0"/>
    <d v="2023-01-01T00:00:00"/>
    <m/>
    <x v="7"/>
    <s v="Despesas Financeiras - Tarifas"/>
    <s v="sim"/>
  </r>
  <r>
    <s v="JARDIM GUEDALA"/>
    <d v="2023-01-30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5.01.05 - Despesas e Tarifas Bancárias 100,00% 23,30"/>
    <d v="1900-01-22T07:12:00"/>
    <d v="2023-01-30T00:00:00"/>
    <s v="CX"/>
    <s v="Pag. tarifa TED TAR SERV TED STR PAGFOR"/>
    <s v="Pag. tarifa TED TAR SERV TED STR PAGFOR"/>
    <n v="-23.3"/>
    <n v="0"/>
    <n v="9303.0499999999993"/>
    <s v=""/>
    <n v="-23.3"/>
    <n v="23.3"/>
    <n v="0"/>
    <d v="2023-01-01T00:00:00"/>
    <m/>
    <x v="7"/>
    <s v="Despesas Financeiras - Tarifas"/>
    <s v="sim"/>
  </r>
  <r>
    <s v="JARDIM GUEDALA"/>
    <d v="2023-01-31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6.01.02 - CSLL 100,00% 50,25"/>
    <d v="1900-02-18T06:00:00"/>
    <d v="2023-01-31T00:00:00"/>
    <s v="CP"/>
    <s v="Pagamento Secretaria de Fazenda Federal"/>
    <s v="Pagamento Secretaria de Fazenda Federal"/>
    <n v="-50.25"/>
    <n v="0"/>
    <n v="9252.7999999999993"/>
    <s v="Secretaria de Fazenda Federal"/>
    <n v="-50.25"/>
    <n v="50.25"/>
    <n v="0"/>
    <d v="2023-01-01T00:00:00"/>
    <m/>
    <x v="2"/>
    <s v="Incorporação"/>
    <s v="sim"/>
  </r>
  <r>
    <s v="JARDIM GUEDALA"/>
    <d v="2023-01-31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9.02.01 - Recolhimento de IRRF - Terceiros 100,00% 333,42"/>
    <d v="1900-11-28T10:04:48"/>
    <d v="2023-01-31T00:00:00"/>
    <s v="CP"/>
    <s v="Pagamento Secretaria de Fazenda Federal"/>
    <s v="Pagamento Secretaria de Fazenda Federal"/>
    <n v="-333.42"/>
    <n v="0"/>
    <n v="8919.3799999999992"/>
    <s v="Secretaria de Fazenda Federal"/>
    <n v="-333.42"/>
    <n v="333.42"/>
    <n v="0"/>
    <d v="2023-01-01T00:00:00"/>
    <m/>
    <x v="2"/>
    <s v="Incorporação"/>
    <s v="sim"/>
  </r>
  <r>
    <s v="JARDIM GUEDALA"/>
    <d v="2023-01-31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9.02.01 - Recolhimento de IRRF - Terceiros 100,00% 582,31"/>
    <d v="1901-08-04T07:26:24"/>
    <d v="2023-01-31T00:00:00"/>
    <s v="CP"/>
    <s v="Pagamento Secretaria de Fazenda Federal"/>
    <s v="Pagamento Secretaria de Fazenda Federal"/>
    <n v="-582.30999999999995"/>
    <n v="0"/>
    <n v="8337.07"/>
    <s v="Secretaria de Fazenda Federal"/>
    <n v="-582.30999999999995"/>
    <n v="582.30999999999995"/>
    <n v="0"/>
    <d v="2023-01-01T00:00:00"/>
    <m/>
    <x v="2"/>
    <s v="Incorporação"/>
    <s v="sim"/>
  </r>
  <r>
    <s v="JARDIM GUEDALA"/>
    <d v="2023-01-31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1.05.01.02 - Entrada de Empréstimos de Sócios / 100,00% 1.000.000,00"/>
    <d v="4637-11-26T00:00:00"/>
    <d v="2023-01-31T00:00:00"/>
    <s v="CR"/>
    <s v="Recebimento COMPANHIA PROVINCIA DE SECURITIZACAO"/>
    <s v="Recebimento COMPANHIA PROVINCIA DE SECURITIZACAO"/>
    <n v="0"/>
    <n v="1000000"/>
    <n v="1008337.07"/>
    <s v=""/>
    <n v="1000000"/>
    <n v="1000000"/>
    <n v="0"/>
    <d v="2023-01-01T00:00:00"/>
    <m/>
    <x v="17"/>
    <s v="Financiamento - Liberação Fundo"/>
    <s v="sim"/>
  </r>
  <r>
    <s v="JARDIM GUEDALA"/>
    <d v="2023-01-31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2.03.01 - Assessoria e Consultoria em 100,00% 4.250,00"/>
    <d v="1911-08-20T00:00:00"/>
    <d v="2023-01-31T00:00:00"/>
    <s v="CP"/>
    <s v="Pagamento SERGIO LUIZ FERNANDES FILHO"/>
    <s v="Pagamento SERGIO LUIZ FERNANDES FILHO"/>
    <n v="-4250"/>
    <n v="0"/>
    <n v="1004087.07"/>
    <s v="SERGIO LUIZ FERNANDES FILHO"/>
    <n v="-4250"/>
    <n v="4250"/>
    <n v="0"/>
    <d v="2023-01-01T00:00:00"/>
    <m/>
    <x v="2"/>
    <s v="Incorporação"/>
    <s v="sim"/>
  </r>
  <r>
    <s v="JARDIM GUEDALA"/>
    <d v="2023-01-31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9.01.01 - (-) Retenção de IR - Terceiros 100,00% 63,75"/>
    <d v="1900-03-03T18:00:00"/>
    <d v="2023-01-31T00:00:00"/>
    <s v="CP"/>
    <s v="Retenção impostos IR 1708 / SERGIO LUIZ FERNANDES FILHO"/>
    <s v="Retenção impostos IR 1708 / SERGIO LUIZ FERNANDES FILHO"/>
    <n v="0"/>
    <n v="63.75"/>
    <n v="1004150.82"/>
    <s v="SERGIO LUIZ FERNANDES FILHO"/>
    <n v="63.75"/>
    <n v="63.75"/>
    <n v="1"/>
    <d v="2023-01-01T00:00:00"/>
    <m/>
    <x v="2"/>
    <s v="Incorporação"/>
    <s v="sim"/>
  </r>
  <r>
    <s v="JARDIM GUEDALA"/>
    <d v="2023-01-31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9.01.04 - (-) Retenção de PIS/Cofins/CSLL - 100,00% 197,63"/>
    <d v="1900-07-15T15:07:12"/>
    <d v="2023-01-31T00:00:00"/>
    <s v="CP"/>
    <s v="Retenção impostos CSRF / SERGIO LUIZ FERNANDES FILHO"/>
    <s v="Retenção impostos CSRF / SERGIO LUIZ FERNANDES FILHO"/>
    <n v="0"/>
    <n v="197.63"/>
    <n v="1004348.45"/>
    <s v="SERGIO LUIZ FERNANDES FILHO"/>
    <n v="197.63"/>
    <n v="197.63"/>
    <n v="0"/>
    <d v="2023-01-01T00:00:00"/>
    <m/>
    <x v="2"/>
    <s v="Incorporação"/>
    <s v="sim"/>
  </r>
  <r>
    <s v="JARDIM GUEDALA"/>
    <d v="2023-01-31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2.03.01 - Assessoria e Consultoria em 100,00% 50.000,00"/>
    <d v="2036-11-21T00:00:00"/>
    <d v="2023-01-31T00:00:00"/>
    <s v="CP"/>
    <s v="Pagamento FERNANDA MARQUES ARQUITETO ASSOCIADOS LTDA."/>
    <s v="Pagamento FERNANDA MARQUES ARQUITETO ASSOCIADOS LTDA."/>
    <n v="-50000"/>
    <n v="0"/>
    <n v="954348.45"/>
    <s v="FERNANDA MARQUES ARQUITETO ASSOCIADOS LTDA."/>
    <n v="-50000"/>
    <n v="50000"/>
    <n v="1"/>
    <d v="2023-01-01T00:00:00"/>
    <m/>
    <x v="2"/>
    <s v="Incorporação"/>
    <s v="sim"/>
  </r>
  <r>
    <s v="JARDIM GUEDALA"/>
    <d v="2023-01-31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2.03.01 - Assessoria e Consultoria em 100,00% 3.240,00"/>
    <d v="1908-11-13T00:00:00"/>
    <d v="2023-01-31T00:00:00"/>
    <s v="CP"/>
    <s v="Pagamento PROISO PROJETOS E CONSULTORIA LTDA."/>
    <s v="Pagamento PROISO PROJETOS E CONSULTORIA LTDA."/>
    <n v="-3240"/>
    <n v="0"/>
    <n v="951108.45"/>
    <s v="PROISO PROJETOS E CONSULTORIA LTDA."/>
    <n v="-3240"/>
    <n v="3240"/>
    <n v="0"/>
    <d v="2023-01-01T00:00:00"/>
    <m/>
    <x v="2"/>
    <s v="Incorporação"/>
    <s v="sim"/>
  </r>
  <r>
    <s v="JARDIM GUEDALA"/>
    <d v="2023-01-31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9.01.01 - (-) Retenção de IR - Terceiros 100,00% 48,60"/>
    <d v="1900-02-16T14:24:00"/>
    <d v="2023-01-31T00:00:00"/>
    <s v="CP"/>
    <s v="Retenção impostos IR 1708 / PROISO PROJETOS E CONSULTORIA LTDA."/>
    <s v="Retenção impostos IR 1708 / PROISO PROJETOS E CONSULTORIA LTDA."/>
    <n v="0"/>
    <n v="48.6"/>
    <n v="951157.05"/>
    <s v="PROISO PROJETOS E CONSULTORIA LTDA."/>
    <n v="48.6"/>
    <n v="48.6"/>
    <n v="1"/>
    <d v="2023-01-01T00:00:00"/>
    <m/>
    <x v="2"/>
    <s v="Incorporação"/>
    <s v="sim"/>
  </r>
  <r>
    <s v="JARDIM GUEDALA"/>
    <d v="2023-01-31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9.01.04 - (-) Retenção de PIS/Cofins/CSLL - 100,00% 150,66"/>
    <d v="1900-05-29T15:50:24"/>
    <d v="2023-01-31T00:00:00"/>
    <s v="CP"/>
    <s v="Retenção impostos CSRF / PROISO PROJETOS E CONSULTORIA LTDA."/>
    <s v="Retenção impostos CSRF / PROISO PROJETOS E CONSULTORIA LTDA."/>
    <n v="0"/>
    <n v="150.66"/>
    <n v="951307.71"/>
    <s v="PROISO PROJETOS E CONSULTORIA LTDA."/>
    <n v="150.66"/>
    <n v="150.66"/>
    <n v="1"/>
    <d v="2023-01-01T00:00:00"/>
    <m/>
    <x v="2"/>
    <s v="Incorporação"/>
    <s v="sim"/>
  </r>
  <r>
    <s v="JARDIM GUEDALA"/>
    <d v="2023-01-31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1.05.14 - Construção de Stand 100,00% 1.500,00"/>
    <d v="1904-02-08T00:00:00"/>
    <d v="2023-01-31T00:00:00"/>
    <s v="CP"/>
    <s v="Pagamento ARLEY LOBATO JUNIOR 15090352810"/>
    <s v="Pagamento ARLEY LOBATO JUNIOR 15090352810"/>
    <n v="-1500"/>
    <n v="0"/>
    <n v="949807.71"/>
    <s v="ARLEY LOBATO JUNIOR 15090352810"/>
    <n v="-1500"/>
    <n v="1500"/>
    <n v="0"/>
    <d v="2023-01-01T00:00:00"/>
    <m/>
    <x v="20"/>
    <s v="Marketing"/>
    <s v="sim"/>
  </r>
  <r>
    <s v="JARDIM GUEDALA"/>
    <d v="2023-01-31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1.05.14 - Construção de Stand 100,00% 270.000,00"/>
    <d v="2639-03-26T00:00:00"/>
    <d v="2023-01-31T00:00:00"/>
    <s v="CP"/>
    <s v="Pagamento LK2 CONSTRUCOES E MONTAGENS LTDA"/>
    <s v="Pagamento LK2 CONSTRUCOES E MONTAGENS LTDA"/>
    <n v="-270000"/>
    <n v="0"/>
    <n v="679807.71"/>
    <s v="LK2 CONSTRUCOES E MONTAGENS LTDA"/>
    <n v="-270000"/>
    <n v="270000"/>
    <n v="0"/>
    <d v="2023-01-01T00:00:00"/>
    <m/>
    <x v="20"/>
    <s v="Marketing"/>
    <s v="sim"/>
  </r>
  <r>
    <s v="JARDIM GUEDALA"/>
    <d v="2023-01-31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9.01.02 - (-) Retenção de INSS - Terceiros 100,00% 29.700,00"/>
    <d v="1981-04-24T00:00:00"/>
    <d v="2023-01-31T00:00:00"/>
    <s v="CP"/>
    <s v="Retenção impostos INSS 2631 / LK2 CONSTRUCOES E MONTAGENS LTDA"/>
    <s v="Retenção impostos INSS 2631 / LK2 CONSTRUCOES E MONTAGENS LTDA"/>
    <n v="0"/>
    <n v="29700"/>
    <n v="709507.71"/>
    <s v="LK2 CONSTRUCOES E MONTAGENS LTDA"/>
    <n v="29700"/>
    <n v="29700"/>
    <n v="2"/>
    <d v="2023-01-01T00:00:00"/>
    <m/>
    <x v="2"/>
    <s v="Incorporação"/>
    <s v="sim"/>
  </r>
  <r>
    <s v="JARDIM GUEDALA"/>
    <d v="2023-01-31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1.01.04 - Comissão / Corretagens / 100,00% 159.829,21"/>
    <d v="2337-08-05T05:02:24"/>
    <d v="2023-01-31T00:00:00"/>
    <s v="CP"/>
    <s v="Pagamento LASTRO SERVICOS E NEGOCIOS IMOBILIARIOS LTDA"/>
    <s v="Pagamento LASTRO SERVICOS E NEGOCIOS IMOBILIARIOS LTDA"/>
    <n v="-159829.21"/>
    <n v="0"/>
    <n v="549678.5"/>
    <s v="LASTRO SERVICOS E NEGOCIOS IMOBILIARIOS LTDA"/>
    <n v="-159829.21"/>
    <n v="159829.21"/>
    <n v="0"/>
    <d v="2023-01-01T00:00:00"/>
    <m/>
    <x v="18"/>
    <s v="Terreno"/>
    <s v="sim"/>
  </r>
  <r>
    <s v="JARDIM GUEDALA"/>
    <d v="2023-01-31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9.01.01 - (-) Retenção de IR - Terceiros 100,00% 2.397,44"/>
    <d v="1906-07-24T10:33:36"/>
    <d v="2023-01-31T00:00:00"/>
    <s v="CP"/>
    <s v="Retenção impostos IR 1708 / LASTRO SERVICOS E NEGOCIOS IMOBILIARIOS LTDA"/>
    <s v="Retenção impostos IR 1708 / LASTRO SERVICOS E NEGOCIOS IMOBILIARIOS LTDA"/>
    <n v="0"/>
    <n v="2397.44"/>
    <n v="552075.93999999994"/>
    <s v="LASTRO SERVICOS E NEGOCIOS IMOBILIARIOS LTDA"/>
    <n v="2397.44"/>
    <n v="2397.44"/>
    <n v="1"/>
    <d v="2023-01-01T00:00:00"/>
    <m/>
    <x v="18"/>
    <s v="Terreno"/>
    <s v="sim"/>
  </r>
  <r>
    <s v="JARDIM GUEDALA"/>
    <d v="2023-01-31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9.01.04 - (-) Retenção de PIS/Cofins/CSLL - 100,00% 7.432,06"/>
    <d v="1920-05-06T01:26:24"/>
    <d v="2023-01-31T00:00:00"/>
    <s v="CP"/>
    <s v="Retenção impostos CSRF / LASTRO SERVICOS E NEGOCIOS IMOBILIARIOS LTDA"/>
    <s v="Retenção impostos CSRF / LASTRO SERVICOS E NEGOCIOS IMOBILIARIOS LTDA"/>
    <n v="0"/>
    <n v="7432.06"/>
    <n v="559508"/>
    <s v="LASTRO SERVICOS E NEGOCIOS IMOBILIARIOS LTDA"/>
    <n v="7432.06"/>
    <n v="7432.06"/>
    <n v="0"/>
    <d v="2023-01-01T00:00:00"/>
    <m/>
    <x v="18"/>
    <s v="Terreno"/>
    <s v="sim"/>
  </r>
  <r>
    <s v="JARDIM GUEDALA"/>
    <d v="2023-01-31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5.01.05 - Despesas e Tarifas Bancárias 100,00% 81,55"/>
    <d v="1900-03-21T13:12:00"/>
    <d v="2023-01-31T00:00:00"/>
    <s v="CX"/>
    <s v="Pag. tarifa TED TAR SERV TED STR PAGFOR"/>
    <s v="Pag. tarifa TED TAR SERV TED STR PAGFOR"/>
    <n v="-81.55"/>
    <n v="0"/>
    <n v="559426.44999999995"/>
    <s v=""/>
    <n v="-81.55"/>
    <n v="81.55"/>
    <n v="0"/>
    <d v="2023-01-01T00:00:00"/>
    <m/>
    <x v="7"/>
    <s v="Despesas Financeiras - Tarifas"/>
    <s v="sim"/>
  </r>
  <r>
    <s v="JARDIM GUEDALA"/>
    <d v="2023-01-31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2.03.01 - Assessoria e Consultoria em 100,00% 40.426,09"/>
    <d v="2010-09-05T02:09:36"/>
    <d v="2023-01-31T00:00:00"/>
    <s v="CP"/>
    <s v="Pagamento REWALD ENGENHARIA LTDA"/>
    <s v="Pagamento REWALD ENGENHARIA LTDA"/>
    <n v="-40426.089999999997"/>
    <n v="0"/>
    <n v="519000.36"/>
    <s v="REWALD ENGENHARIA LTDA"/>
    <n v="-40426.089999999997"/>
    <n v="40426.089999999997"/>
    <n v="0"/>
    <d v="2023-01-01T00:00:00"/>
    <m/>
    <x v="2"/>
    <s v="Incorporação"/>
    <s v="sim"/>
  </r>
  <r>
    <s v="JARDIM GUEDALA"/>
    <d v="2023-01-31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9.01.01 - (-) Retenção de IR - Terceiros 100,00% 607,50"/>
    <d v="1901-08-29T12:00:00"/>
    <d v="2023-01-31T00:00:00"/>
    <s v="CP"/>
    <s v="Retenção impostos IR 1708 / REWALD ENGENHARIA LTDA"/>
    <s v="Retenção impostos IR 1708 / REWALD ENGENHARIA LTDA"/>
    <n v="0"/>
    <n v="607.5"/>
    <n v="519607.86"/>
    <s v="REWALD ENGENHARIA LTDA"/>
    <n v="607.5"/>
    <n v="607.5"/>
    <n v="2"/>
    <d v="2023-01-01T00:00:00"/>
    <m/>
    <x v="2"/>
    <s v="Incorporação"/>
    <s v="sim"/>
  </r>
  <r>
    <s v="JARDIM GUEDALA"/>
    <d v="2023-01-31T00:00:00"/>
    <s v="Bradesco"/>
    <s v="5749-5"/>
    <s v="2 - SPE's"/>
    <s v="01/01/2023 até 31/01/2023"/>
    <s v="14 - NETCORP SÃO PAULO JARDIM GUEDALA INCORPORAÇÃO E EMPREENDIMENTO IMOBILIÁRIO LTDA"/>
    <s v="5749-5 - NETCORP GUEDALA - BRADESCO"/>
    <n v="138137.31"/>
    <s v="1402 - GUEDALA INCORPORACAO"/>
    <s v="2.09.01.04 - (-) Retenção de PIS/Cofins/CSLL - 100,00% 1.809,34"/>
    <d v="1904-12-13T08:09:36"/>
    <d v="2023-01-31T00:00:00"/>
    <s v="CP"/>
    <s v="Retenção impostos CSRF / REWALD ENGENHARIA LTDA"/>
    <s v="Retenção impostos CSRF / REWALD ENGENHARIA LTDA"/>
    <n v="0"/>
    <n v="1809.34"/>
    <n v="521417.2"/>
    <s v="REWALD ENGENHARIA LTDA"/>
    <n v="1809.34"/>
    <n v="1809.34"/>
    <n v="0"/>
    <d v="2023-01-01T00:00:00"/>
    <m/>
    <x v="2"/>
    <s v="Incorporação"/>
    <s v="sim"/>
  </r>
  <r>
    <s v="REALITA BELEM"/>
    <d v="2023-01-02T00:00:00"/>
    <s v="Bradesco"/>
    <s v="5682-0"/>
    <s v="2 - SPE's"/>
    <s v="01/01/2023 até 31/01/2023"/>
    <s v="11 - NETCORP REALITA INCORPORAÇÃO E EMPREENDIMENTO IMOBILIARIO SPE LTDA"/>
    <s v="56820 - NETCORP REALITA - BRADESCO"/>
    <n v="0"/>
    <n v="0"/>
    <n v="0"/>
    <d v="1899-12-30T00:00:00"/>
    <d v="2023-01-02T00:00:00"/>
    <s v="CP"/>
    <s v="Pagamento NOVA PLANO - SUPORTE ADMINISTRATIVO"/>
    <s v="NFSE.005006"/>
    <n v="-419.88"/>
    <n v="0"/>
    <n v="1755.75"/>
    <s v="NOVA PLANO - SUPORTE ADMINISTRATIVO"/>
    <n v="-419.88"/>
    <n v="419.88"/>
    <n v="0"/>
    <d v="2023-01-01T00:00:00"/>
    <m/>
    <x v="6"/>
    <s v="Despesas Administrativas"/>
    <s v="sim"/>
  </r>
  <r>
    <s v="REALITA BELEM"/>
    <d v="2023-01-09T00:00:00"/>
    <s v="Bradesco"/>
    <s v="5682-0"/>
    <s v="2 - SPE's"/>
    <s v="01/01/2023 até 31/01/2023"/>
    <s v="11 - NETCORP REALITA INCORPORAÇÃO E EMPREENDIMENTO IMOBILIARIO SPE LTDA"/>
    <s v="56820 - NETCORP REALITA - BRADESCO"/>
    <n v="0"/>
    <n v="0"/>
    <n v="0"/>
    <d v="1899-12-30T00:00:00"/>
    <d v="2023-01-09T00:00:00"/>
    <s v="CX"/>
    <s v="Resgate de Aplicação RESGATE DE INVESTIMENTOS"/>
    <s v="RESG.N1012A"/>
    <n v="0"/>
    <n v="10000"/>
    <n v="11755.75"/>
    <s v=""/>
    <n v="10000"/>
    <n v="10000"/>
    <n v="20"/>
    <d v="2023-01-01T00:00:00"/>
    <m/>
    <x v="10"/>
    <s v="Aplicação / Resgate"/>
    <s v="não"/>
  </r>
  <r>
    <s v="REALITA BELEM"/>
    <d v="2023-01-09T00:00:00"/>
    <s v="Bradesco"/>
    <s v="5682-0"/>
    <s v="2 - SPE's"/>
    <s v="01/01/2023 até 31/01/2023"/>
    <s v="11 - NETCORP REALITA INCORPORAÇÃO E EMPREENDIMENTO IMOBILIARIO SPE LTDA"/>
    <s v="56820 - NETCORP REALITA - BRADESCO"/>
    <n v="0"/>
    <n v="0"/>
    <n v="0"/>
    <d v="1899-12-30T00:00:00"/>
    <d v="2023-01-09T00:00:00"/>
    <s v="CX"/>
    <s v="Pag. tarifa conta TARIFA MANUTENCAO C/C TAR.MANUT.C/"/>
    <s v="TAR.N1013E"/>
    <n v="-60.95"/>
    <n v="0"/>
    <n v="11694.8"/>
    <s v=""/>
    <n v="-60.95"/>
    <n v="60.95"/>
    <n v="0"/>
    <d v="2023-01-01T00:00:00"/>
    <m/>
    <x v="7"/>
    <s v="Despesas Financeiras - Tarifas"/>
    <s v="sim"/>
  </r>
  <r>
    <s v="REALITA BELEM"/>
    <d v="2023-01-10T00:00:00"/>
    <s v="Bradesco"/>
    <s v="5682-0"/>
    <s v="2 - SPE's"/>
    <s v="01/01/2023 até 31/01/2023"/>
    <s v="11 - NETCORP REALITA INCORPORAÇÃO E EMPREENDIMENTO IMOBILIARIO SPE LTDA"/>
    <s v="56820 - NETCORP REALITA - BRADESCO"/>
    <n v="0"/>
    <n v="0"/>
    <n v="0"/>
    <d v="1899-12-30T00:00:00"/>
    <d v="2023-01-10T00:00:00"/>
    <s v="CP"/>
    <s v="Pagamento L P K ARQUITETURA E URBANISMO LTDA"/>
    <s v="NFSE.000122"/>
    <n v="-9350"/>
    <n v="0"/>
    <n v="2344.8000000000002"/>
    <s v="L P K ARQUITETURA E URBANISMO LTDA"/>
    <n v="-9350"/>
    <n v="9350"/>
    <n v="0"/>
    <d v="2023-01-01T00:00:00"/>
    <m/>
    <x v="2"/>
    <s v="Incorporação"/>
    <s v="sim"/>
  </r>
  <r>
    <s v="REALITA BELEM"/>
    <d v="2023-01-10T00:00:00"/>
    <s v="Bradesco"/>
    <s v="5682-0"/>
    <s v="2 - SPE's"/>
    <s v="01/01/2023 até 31/01/2023"/>
    <s v="11 - NETCORP REALITA INCORPORAÇÃO E EMPREENDIMENTO IMOBILIARIO SPE LTDA"/>
    <s v="56820 - NETCORP REALITA - BRADESCO"/>
    <n v="0"/>
    <n v="0"/>
    <n v="0"/>
    <d v="1899-12-30T00:00:00"/>
    <d v="2023-01-10T00:00:00"/>
    <s v="CX"/>
    <s v="Pag. tarifa TED TAR SERV TED STR PAGFOR"/>
    <s v="TAR.N1012A"/>
    <n v="-11.05"/>
    <n v="0"/>
    <n v="2333.75"/>
    <s v=""/>
    <n v="-11.05"/>
    <n v="11.05"/>
    <n v="0"/>
    <d v="2023-01-01T00:00:00"/>
    <m/>
    <x v="7"/>
    <s v="Despesas Financeiras - Tarifas"/>
    <s v="sim"/>
  </r>
  <r>
    <s v="REALITA BELEM"/>
    <d v="2023-01-13T00:00:00"/>
    <s v="Bradesco"/>
    <s v="5682-0"/>
    <s v="2 - SPE's"/>
    <s v="01/01/2023 até 31/01/2023"/>
    <s v="11 - NETCORP REALITA INCORPORAÇÃO E EMPREENDIMENTO IMOBILIARIO SPE LTDA"/>
    <s v="56820 - NETCORP REALITA - BRADESCO"/>
    <n v="0"/>
    <n v="0"/>
    <n v="0"/>
    <d v="1899-12-30T00:00:00"/>
    <d v="2023-01-13T00:00:00"/>
    <s v="CX"/>
    <s v="Resgate de Aplicação RESGATE DE INVESTIMENTOS"/>
    <s v="RESG.N1012A"/>
    <n v="0"/>
    <n v="15000"/>
    <n v="17333.75"/>
    <s v=""/>
    <n v="15000"/>
    <n v="15000"/>
    <n v="0"/>
    <d v="2023-01-01T00:00:00"/>
    <m/>
    <x v="10"/>
    <s v="Aplicação / Resgate"/>
    <s v="não"/>
  </r>
  <r>
    <s v="REALITA BELEM"/>
    <d v="2023-01-16T00:00:00"/>
    <s v="Bradesco"/>
    <s v="5682-0"/>
    <s v="2 - SPE's"/>
    <s v="01/01/2023 até 31/01/2023"/>
    <s v="11 - NETCORP REALITA INCORPORAÇÃO E EMPREENDIMENTO IMOBILIARIO SPE LTDA"/>
    <s v="56820 - NETCORP REALITA - BRADESCO"/>
    <n v="0"/>
    <n v="0"/>
    <n v="0"/>
    <d v="1899-12-30T00:00:00"/>
    <d v="2023-01-16T00:00:00"/>
    <s v="CP"/>
    <s v="Pagamento SOILTEC SOLUCOES AMBIENTAIS LTDA"/>
    <s v="NFSE.001557"/>
    <n v="-18062.37"/>
    <n v="0"/>
    <n v="-728.62"/>
    <s v="SOILTEC SOLUCOES AMBIENTAIS LTDA"/>
    <n v="-18062.37"/>
    <n v="18062.37"/>
    <n v="0"/>
    <d v="2023-01-01T00:00:00"/>
    <m/>
    <x v="8"/>
    <s v="Terreno"/>
    <s v="sim"/>
  </r>
  <r>
    <s v="REALITA BELEM"/>
    <d v="2023-01-16T00:00:00"/>
    <s v="Bradesco"/>
    <s v="5682-0"/>
    <s v="2 - SPE's"/>
    <s v="01/01/2023 até 31/01/2023"/>
    <s v="11 - NETCORP REALITA INCORPORAÇÃO E EMPREENDIMENTO IMOBILIARIO SPE LTDA"/>
    <s v="56820 - NETCORP REALITA - BRADESCO"/>
    <n v="0"/>
    <n v="0"/>
    <n v="0"/>
    <d v="1899-12-30T00:00:00"/>
    <d v="2023-01-16T00:00:00"/>
    <s v="CP"/>
    <s v="Retenção impostos IR 1708 / SOILTEC SOLUCOES"/>
    <s v="NFSE.001557"/>
    <n v="0"/>
    <n v="270.94"/>
    <n v="-457.68"/>
    <s v="SOILTEC SOLUCOES"/>
    <n v="270.94"/>
    <n v="270.94"/>
    <n v="1"/>
    <d v="2023-01-01T00:00:00"/>
    <m/>
    <x v="8"/>
    <s v="Terreno"/>
    <s v="sim"/>
  </r>
  <r>
    <s v="REALITA BELEM"/>
    <d v="2023-01-16T00:00:00"/>
    <s v="Bradesco"/>
    <s v="5682-0"/>
    <s v="2 - SPE's"/>
    <s v="01/01/2023 até 31/01/2023"/>
    <s v="11 - NETCORP REALITA INCORPORAÇÃO E EMPREENDIMENTO IMOBILIARIO SPE LTDA"/>
    <s v="56820 - NETCORP REALITA - BRADESCO"/>
    <n v="0"/>
    <n v="0"/>
    <n v="0"/>
    <d v="1899-12-30T00:00:00"/>
    <d v="2023-01-16T00:00:00"/>
    <s v="CP"/>
    <s v="Retenção impostos CSRF / SOILTEC SOLUCOES"/>
    <s v="NFSE.001557"/>
    <n v="0"/>
    <n v="839.9"/>
    <n v="382.22"/>
    <s v="SOILTEC SOLUCOES"/>
    <n v="839.9"/>
    <n v="839.9"/>
    <n v="1"/>
    <d v="2023-01-01T00:00:00"/>
    <m/>
    <x v="8"/>
    <s v="Terreno"/>
    <s v="sim"/>
  </r>
  <r>
    <s v="REALITA BELEM"/>
    <d v="2023-01-16T00:00:00"/>
    <s v="Bradesco"/>
    <s v="5682-0"/>
    <s v="2 - SPE's"/>
    <s v="01/01/2023 até 31/01/2023"/>
    <s v="11 - NETCORP REALITA INCORPORAÇÃO E EMPREENDIMENTO IMOBILIARIO SPE LTDA"/>
    <s v="56820 - NETCORP REALITA - BRADESCO"/>
    <n v="0"/>
    <n v="0"/>
    <n v="0"/>
    <d v="1899-12-30T00:00:00"/>
    <d v="2023-01-16T00:00:00"/>
    <s v="CX"/>
    <s v="Pag. tarifa TED TAR CC REAL TIME PAGFOR"/>
    <s v="TAR.N1013E"/>
    <n v="-1.95"/>
    <n v="0"/>
    <n v="380.27"/>
    <s v=""/>
    <n v="-1.95"/>
    <n v="1.95"/>
    <n v="0"/>
    <d v="2023-01-01T00:00:00"/>
    <m/>
    <x v="7"/>
    <s v="Despesas Financeiras - Tarifas"/>
    <s v="sim"/>
  </r>
  <r>
    <s v="REALITA BELEM"/>
    <d v="2023-01-19T00:00:00"/>
    <s v="Bradesco"/>
    <s v="5682-0"/>
    <s v="2 - SPE's"/>
    <s v="01/01/2023 até 31/01/2023"/>
    <s v="11 - NETCORP REALITA INCORPORAÇÃO E EMPREENDIMENTO IMOBILIARIO SPE LTDA"/>
    <s v="56820 - NETCORP REALITA - BRADESCO"/>
    <n v="0"/>
    <n v="0"/>
    <n v="0"/>
    <d v="1899-12-30T00:00:00"/>
    <d v="2023-01-19T00:00:00"/>
    <s v="CX"/>
    <s v="Resgate de Aplicação RESGATE DE INVESTIMENTOS"/>
    <s v="RESG.N101B8"/>
    <n v="0"/>
    <n v="3000"/>
    <n v="3380.27"/>
    <s v=""/>
    <n v="3000"/>
    <n v="3000"/>
    <n v="3"/>
    <d v="2023-01-01T00:00:00"/>
    <m/>
    <x v="10"/>
    <s v="Aplicação / Resgate"/>
    <s v="não"/>
  </r>
  <r>
    <s v="REALITA BELEM"/>
    <d v="2023-01-20T00:00:00"/>
    <s v="Bradesco"/>
    <s v="5682-0"/>
    <s v="2 - SPE's"/>
    <s v="01/01/2023 até 31/01/2023"/>
    <s v="11 - NETCORP REALITA INCORPORAÇÃO E EMPREENDIMENTO IMOBILIARIO SPE LTDA"/>
    <s v="56820 - NETCORP REALITA - BRADESCO"/>
    <n v="0"/>
    <n v="0"/>
    <n v="0"/>
    <d v="1899-12-30T00:00:00"/>
    <d v="2023-01-20T00:00:00"/>
    <s v="CP"/>
    <s v="Pagamento Secretaria de Fazenda Federal"/>
    <s v="DARF.001549"/>
    <n v="-28.49"/>
    <n v="0"/>
    <n v="3351.78"/>
    <s v="Secretaria de Fazenda Federal"/>
    <n v="-28.49"/>
    <n v="28.49"/>
    <n v="0"/>
    <d v="2023-01-01T00:00:00"/>
    <m/>
    <x v="2"/>
    <s v="Incorporação"/>
    <s v="sim"/>
  </r>
  <r>
    <s v="REALITA BELEM"/>
    <d v="2023-01-20T00:00:00"/>
    <s v="Bradesco"/>
    <s v="5682-0"/>
    <s v="2 - SPE's"/>
    <s v="01/01/2023 até 31/01/2023"/>
    <s v="11 - NETCORP REALITA INCORPORAÇÃO E EMPREENDIMENTO IMOBILIARIO SPE LTDA"/>
    <s v="56820 - NETCORP REALITA - BRADESCO"/>
    <n v="0"/>
    <n v="0"/>
    <n v="0"/>
    <d v="1899-12-30T00:00:00"/>
    <d v="2023-01-20T00:00:00"/>
    <s v="CP"/>
    <s v="Pagamento Secretaria de Fazenda Federal"/>
    <s v="DARF.001547"/>
    <n v="-157.57"/>
    <n v="0"/>
    <n v="3194.21"/>
    <s v="Secretaria de Fazenda Federal"/>
    <n v="-157.57"/>
    <n v="157.57"/>
    <n v="0"/>
    <d v="2023-01-01T00:00:00"/>
    <m/>
    <x v="2"/>
    <s v="Incorporação"/>
    <s v="sim"/>
  </r>
  <r>
    <s v="REALITA BELEM"/>
    <d v="2023-01-20T00:00:00"/>
    <s v="Bradesco"/>
    <s v="5682-0"/>
    <s v="2 - SPE's"/>
    <s v="01/01/2023 até 31/01/2023"/>
    <s v="11 - NETCORP REALITA INCORPORAÇÃO E EMPREENDIMENTO IMOBILIARIO SPE LTDA"/>
    <s v="56820 - NETCORP REALITA - BRADESCO"/>
    <n v="0"/>
    <n v="0"/>
    <n v="0"/>
    <d v="1899-12-30T00:00:00"/>
    <d v="2023-01-20T00:00:00"/>
    <s v="CP"/>
    <s v="Pagamento Secretaria de Fazenda Federal"/>
    <s v="DARF.001682"/>
    <n v="-457.5"/>
    <n v="0"/>
    <n v="2736.71"/>
    <s v="Secretaria de Fazenda Federal"/>
    <n v="-457.5"/>
    <n v="457.5"/>
    <n v="1"/>
    <d v="2023-01-01T00:00:00"/>
    <m/>
    <x v="2"/>
    <s v="Incorporação"/>
    <s v="sim"/>
  </r>
  <r>
    <s v="REALITA BELEM"/>
    <d v="2023-01-20T00:00:00"/>
    <s v="Bradesco"/>
    <s v="5682-0"/>
    <s v="2 - SPE's"/>
    <s v="01/01/2023 até 31/01/2023"/>
    <s v="11 - NETCORP REALITA INCORPORAÇÃO E EMPREENDIMENTO IMOBILIARIO SPE LTDA"/>
    <s v="56820 - NETCORP REALITA - BRADESCO"/>
    <n v="0"/>
    <n v="0"/>
    <n v="0"/>
    <d v="1899-12-30T00:00:00"/>
    <d v="2023-01-20T00:00:00"/>
    <s v="CP"/>
    <s v="Pagamento Secretaria de Fazenda Federal"/>
    <s v="DARF.001540"/>
    <n v="-162.56"/>
    <n v="0"/>
    <n v="2574.15"/>
    <s v="Secretaria de Fazenda Federal"/>
    <n v="-162.56"/>
    <n v="162.56"/>
    <n v="1"/>
    <d v="2023-01-01T00:00:00"/>
    <m/>
    <x v="2"/>
    <s v="Incorporação"/>
    <s v="sim"/>
  </r>
  <r>
    <s v="REALITA BELEM"/>
    <d v="2023-01-20T00:00:00"/>
    <s v="Bradesco"/>
    <s v="5682-0"/>
    <s v="2 - SPE's"/>
    <s v="01/01/2023 até 31/01/2023"/>
    <s v="11 - NETCORP REALITA INCORPORAÇÃO E EMPREENDIMENTO IMOBILIARIO SPE LTDA"/>
    <s v="56820 - NETCORP REALITA - BRADESCO"/>
    <n v="0"/>
    <n v="0"/>
    <n v="0"/>
    <d v="1899-12-30T00:00:00"/>
    <d v="2023-01-20T00:00:00"/>
    <s v="CP"/>
    <s v="Pagamento Secretaria de Fazenda Federal"/>
    <s v="DARF.001682"/>
    <n v="-1418.25"/>
    <n v="0"/>
    <n v="1155.9000000000001"/>
    <s v="Secretaria de Fazenda Federal"/>
    <n v="-1418.25"/>
    <n v="1418.25"/>
    <n v="1"/>
    <d v="2023-01-01T00:00:00"/>
    <m/>
    <x v="2"/>
    <s v="Incorporação"/>
    <s v="sim"/>
  </r>
  <r>
    <s v="REALITA BELEM"/>
    <d v="2023-01-20T00:00:00"/>
    <s v="Bradesco"/>
    <s v="5682-0"/>
    <s v="2 - SPE's"/>
    <s v="01/01/2023 até 31/01/2023"/>
    <s v="11 - NETCORP REALITA INCORPORAÇÃO E EMPREENDIMENTO IMOBILIARIO SPE LTDA"/>
    <s v="56820 - NETCORP REALITA - BRADESCO"/>
    <n v="0"/>
    <n v="0"/>
    <n v="0"/>
    <d v="1899-12-30T00:00:00"/>
    <d v="2023-01-20T00:00:00"/>
    <s v="CP"/>
    <s v="Pagamento Secretaria de Fazenda Federal"/>
    <s v="DARF.001540"/>
    <n v="-503.93"/>
    <n v="0"/>
    <n v="651.97"/>
    <s v="Secretaria de Fazenda Federal"/>
    <n v="-503.93"/>
    <n v="503.93"/>
    <n v="1"/>
    <d v="2023-01-01T00:00:00"/>
    <m/>
    <x v="2"/>
    <s v="Incorporação"/>
    <s v="sim"/>
  </r>
  <r>
    <s v="REALITA BELEM"/>
    <d v="2023-01-26T00:00:00"/>
    <s v="Bradesco"/>
    <s v="5682-0"/>
    <s v="2 - SPE's"/>
    <s v="01/01/2023 até 31/01/2023"/>
    <s v="11 - NETCORP REALITA INCORPORAÇÃO E EMPREENDIMENTO IMOBILIARIO SPE LTDA"/>
    <s v="56820 - NETCORP REALITA - BRADESCO"/>
    <n v="0"/>
    <n v="0"/>
    <n v="0"/>
    <d v="1899-12-30T00:00:00"/>
    <d v="2023-01-26T00:00:00"/>
    <s v="CX"/>
    <s v="Resgate de Aplicação RESGATE DE INVESTIMENTOS"/>
    <s v="RESG.N1012A"/>
    <n v="0"/>
    <n v="65000"/>
    <n v="65651.97"/>
    <s v=""/>
    <n v="65000"/>
    <n v="65000"/>
    <n v="0"/>
    <d v="2023-01-01T00:00:00"/>
    <m/>
    <x v="10"/>
    <s v="Aplicação / Resgate"/>
    <s v="não"/>
  </r>
  <r>
    <s v="REALITA BELEM"/>
    <d v="2023-01-27T00:00:00"/>
    <s v="Bradesco"/>
    <s v="5682-0"/>
    <s v="2 - SPE's"/>
    <s v="01/01/2023 até 31/01/2023"/>
    <s v="11 - NETCORP REALITA INCORPORAÇÃO E EMPREENDIMENTO IMOBILIARIO SPE LTDA"/>
    <s v="56820 - NETCORP REALITA - BRADESCO"/>
    <n v="0"/>
    <n v="0"/>
    <n v="0"/>
    <d v="1899-12-30T00:00:00"/>
    <d v="2023-01-27T00:00:00"/>
    <s v="CP"/>
    <s v="Pagamento COMPANHIA PROVINCIA DE SECURITIZACAO"/>
    <s v="JUR.012023"/>
    <n v="-54423.75"/>
    <n v="0"/>
    <n v="11228.22"/>
    <s v="COMPANHIA PROVINCIA DE SECURITIZACAO"/>
    <n v="-54423.75"/>
    <n v="54423.75"/>
    <n v="0"/>
    <d v="2023-01-01T00:00:00"/>
    <m/>
    <x v="23"/>
    <s v="Débito - Província"/>
    <s v="sim"/>
  </r>
  <r>
    <s v="REALITA BELEM"/>
    <d v="2023-01-27T00:00:00"/>
    <s v="Bradesco"/>
    <s v="5682-0"/>
    <s v="2 - SPE's"/>
    <s v="01/01/2023 até 31/01/2023"/>
    <s v="11 - NETCORP REALITA INCORPORAÇÃO E EMPREENDIMENTO IMOBILIARIO SPE LTDA"/>
    <s v="56820 - NETCORP REALITA - BRADESCO"/>
    <n v="0"/>
    <n v="0"/>
    <n v="0"/>
    <d v="1899-12-30T00:00:00"/>
    <d v="2023-01-27T00:00:00"/>
    <s v="CP"/>
    <s v="Pagamento COMPANHIA PROVINCIA DE SECURITIZACAO"/>
    <s v="REC.202898"/>
    <n v="-1487.36"/>
    <n v="0"/>
    <n v="9740.86"/>
    <s v="COMPANHIA PROVINCIA DE SECURITIZACAO"/>
    <n v="-1487.36"/>
    <n v="1487.36"/>
    <n v="0"/>
    <d v="2023-01-01T00:00:00"/>
    <m/>
    <x v="23"/>
    <s v="Débito - Província"/>
    <s v="sim"/>
  </r>
  <r>
    <s v="REALITA BELEM"/>
    <d v="2023-01-27T00:00:00"/>
    <s v="Bradesco"/>
    <s v="5682-0"/>
    <s v="2 - SPE's"/>
    <s v="01/01/2023 até 31/01/2023"/>
    <s v="11 - NETCORP REALITA INCORPORAÇÃO E EMPREENDIMENTO IMOBILIARIO SPE LTDA"/>
    <s v="56820 - NETCORP REALITA - BRADESCO"/>
    <n v="0"/>
    <n v="0"/>
    <n v="0"/>
    <d v="1899-12-30T00:00:00"/>
    <d v="2023-01-27T00:00:00"/>
    <s v="CX"/>
    <s v="Pag. tarifa TED TAR SERV TED STR PAGFOR"/>
    <s v="TAR.N1012A"/>
    <n v="-23.3"/>
    <n v="0"/>
    <n v="9717.56"/>
    <s v=""/>
    <n v="-23.3"/>
    <n v="23.3"/>
    <n v="0"/>
    <d v="2023-01-01T00:00:00"/>
    <m/>
    <x v="7"/>
    <s v="Despesas Financeiras - Tarifas"/>
    <s v="sim"/>
  </r>
  <r>
    <s v="REALITA BELEM"/>
    <d v="2023-01-30T00:00:00"/>
    <s v="Bradesco"/>
    <s v="5682-0"/>
    <s v="2 - SPE's"/>
    <s v="01/01/2023 até 31/01/2023"/>
    <s v="11 - NETCORP REALITA INCORPORAÇÃO E EMPREENDIMENTO IMOBILIARIO SPE LTDA"/>
    <s v="56820 - NETCORP REALITA - BRADESCO"/>
    <n v="0"/>
    <n v="0"/>
    <n v="0"/>
    <d v="1899-12-30T00:00:00"/>
    <d v="2023-01-30T00:00:00"/>
    <s v="CP"/>
    <s v="Pagamento SOILTEC SOLUCOES AMBIENTAIS LTDA"/>
    <s v="NFSE.001559"/>
    <n v="-19020"/>
    <n v="0"/>
    <n v="-9302.44"/>
    <s v="SOILTEC SOLUCOES AMBIENTAIS LTDA"/>
    <n v="-19020"/>
    <n v="19020"/>
    <n v="0"/>
    <d v="2023-01-01T00:00:00"/>
    <m/>
    <x v="8"/>
    <s v="Terreno"/>
    <s v="sim"/>
  </r>
  <r>
    <s v="REALITA BELEM"/>
    <d v="2023-01-30T00:00:00"/>
    <s v="Bradesco"/>
    <s v="5682-0"/>
    <s v="2 - SPE's"/>
    <s v="01/01/2023 até 31/01/2023"/>
    <s v="11 - NETCORP REALITA INCORPORAÇÃO E EMPREENDIMENTO IMOBILIARIO SPE LTDA"/>
    <s v="56820 - NETCORP REALITA - BRADESCO"/>
    <n v="0"/>
    <n v="0"/>
    <n v="0"/>
    <d v="1899-12-30T00:00:00"/>
    <d v="2023-01-30T00:00:00"/>
    <s v="CP"/>
    <s v="Retenção impostos IR 1708 / SOILTEC SOLUCOES"/>
    <s v="NFSE.001559"/>
    <n v="0"/>
    <n v="285.3"/>
    <n v="-9017.14"/>
    <s v="SOILTEC SOLUCOES"/>
    <n v="285.3"/>
    <n v="285.3"/>
    <n v="1"/>
    <d v="2023-01-01T00:00:00"/>
    <m/>
    <x v="8"/>
    <s v="Terreno"/>
    <s v="sim"/>
  </r>
  <r>
    <s v="REALITA BELEM"/>
    <d v="2023-01-30T00:00:00"/>
    <s v="Bradesco"/>
    <s v="5682-0"/>
    <s v="2 - SPE's"/>
    <s v="01/01/2023 até 31/01/2023"/>
    <s v="11 - NETCORP REALITA INCORPORAÇÃO E EMPREENDIMENTO IMOBILIARIO SPE LTDA"/>
    <s v="56820 - NETCORP REALITA - BRADESCO"/>
    <n v="0"/>
    <n v="0"/>
    <n v="0"/>
    <d v="1899-12-30T00:00:00"/>
    <d v="2023-01-30T00:00:00"/>
    <s v="CP"/>
    <s v="Retenção impostos CSRF / SOILTEC SOLUCOES"/>
    <s v="NFSE.001559"/>
    <n v="0"/>
    <n v="884.43"/>
    <n v="-8132.71"/>
    <s v="SOILTEC SOLUCOES"/>
    <n v="884.43"/>
    <n v="884.43"/>
    <n v="0"/>
    <d v="2023-01-01T00:00:00"/>
    <m/>
    <x v="8"/>
    <s v="Terreno"/>
    <s v="sim"/>
  </r>
  <r>
    <s v="REALITA BELEM"/>
    <d v="2023-01-30T00:00:00"/>
    <s v="Bradesco"/>
    <s v="5682-0"/>
    <s v="2 - SPE's"/>
    <s v="01/01/2023 até 31/01/2023"/>
    <s v="11 - NETCORP REALITA INCORPORAÇÃO E EMPREENDIMENTO IMOBILIARIO SPE LTDA"/>
    <s v="56820 - NETCORP REALITA - BRADESCO"/>
    <n v="0"/>
    <n v="0"/>
    <n v="0"/>
    <d v="1899-12-30T00:00:00"/>
    <d v="2023-01-30T00:00:00"/>
    <s v="CX"/>
    <s v="Resgate de Aplicação RESGATE DE INVESTIMENTOS"/>
    <s v="RESG.N1012A"/>
    <n v="0"/>
    <n v="20000"/>
    <n v="11867.29"/>
    <s v=""/>
    <n v="20000"/>
    <n v="20000"/>
    <n v="0"/>
    <d v="2023-01-01T00:00:00"/>
    <m/>
    <x v="10"/>
    <s v="Aplicação / Resgate"/>
    <s v="não"/>
  </r>
  <r>
    <s v="REALITA BELEM"/>
    <d v="2023-01-30T00:00:00"/>
    <s v="Bradesco"/>
    <s v="5682-0"/>
    <s v="2 - SPE's"/>
    <s v="01/01/2023 até 31/01/2023"/>
    <s v="11 - NETCORP REALITA INCORPORAÇÃO E EMPREENDIMENTO IMOBILIARIO SPE LTDA"/>
    <s v="56820 - NETCORP REALITA - BRADESCO"/>
    <n v="0"/>
    <n v="0"/>
    <n v="0"/>
    <d v="1899-12-30T00:00:00"/>
    <d v="2023-01-30T00:00:00"/>
    <s v="CX"/>
    <s v="Pag. tarifa TED TAR CC REAL TIME PAGFOR"/>
    <s v="TAR.N10152"/>
    <n v="-1.95"/>
    <n v="0"/>
    <n v="11865.34"/>
    <s v=""/>
    <n v="-1.95"/>
    <n v="1.95"/>
    <n v="0"/>
    <d v="2023-01-01T00:00:00"/>
    <m/>
    <x v="7"/>
    <s v="Despesas Financeiras - Tarifas"/>
    <s v="sim"/>
  </r>
  <r>
    <s v="REALITA BELEM"/>
    <d v="2023-01-31T00:00:00"/>
    <s v="Bradesco"/>
    <s v="5682-0"/>
    <s v="2 - SPE's"/>
    <s v="01/01/2023 até 31/01/2023"/>
    <s v="11 - NETCORP REALITA INCORPORAÇÃO E EMPREENDIMENTO IMOBILIARIO SPE LTDA"/>
    <s v="56820 - NETCORP REALITA - BRADESCO"/>
    <n v="0"/>
    <n v="0"/>
    <n v="0"/>
    <d v="1899-12-30T00:00:00"/>
    <d v="2023-01-31T00:00:00"/>
    <s v="CP"/>
    <s v="Pagamento Secretaria de Fazenda Federal"/>
    <s v="DARF.CSLL 4º"/>
    <n v="-1218.5999999999999"/>
    <n v="0"/>
    <n v="10646.74"/>
    <s v="Secretaria de Fazenda Federal"/>
    <n v="-1218.5999999999999"/>
    <n v="1218.5999999999999"/>
    <n v="0"/>
    <d v="2023-01-01T00:00:00"/>
    <m/>
    <x v="2"/>
    <s v="Incorporação"/>
    <s v="sim"/>
  </r>
  <r>
    <s v="COMPANHIA PROVINCIA DE SECURITIZAÇÃO"/>
    <d v="2023-01-03T00:00:00"/>
    <s v="Itaú PS"/>
    <s v="18514-3"/>
    <m/>
    <m/>
    <m/>
    <s v="18514-3"/>
    <m/>
    <m/>
    <m/>
    <m/>
    <d v="2023-01-03T00:00:00"/>
    <m/>
    <s v="TAR MANUT CONTA    12/22"/>
    <n v="6327"/>
    <n v="-61"/>
    <n v="0"/>
    <m/>
    <s v=""/>
    <n v="-61"/>
    <n v="61"/>
    <n v="0"/>
    <d v="2023-01-01T00:00:00"/>
    <m/>
    <x v="25"/>
    <s v="Desp Financeiras"/>
    <s v="sim"/>
  </r>
  <r>
    <s v="COMPANHIA PROVINCIA DE SECURITIZAÇÃO"/>
    <d v="2023-01-03T00:00:00"/>
    <s v="Itaú PS"/>
    <s v="18514-3"/>
    <m/>
    <m/>
    <m/>
    <s v="18514-3"/>
    <m/>
    <m/>
    <m/>
    <m/>
    <d v="2023-01-03T00:00:00"/>
    <m/>
    <s v="TAR PIX PGTO TRANSF"/>
    <n v="6327"/>
    <n v="-2.5"/>
    <n v="0"/>
    <m/>
    <s v=""/>
    <n v="-2.5"/>
    <n v="2.5"/>
    <n v="0"/>
    <d v="2023-01-01T00:00:00"/>
    <m/>
    <x v="25"/>
    <s v="Desp Financeiras"/>
    <s v="sim"/>
  </r>
  <r>
    <s v="COMPANHIA PROVINCIA DE SECURITIZAÇÃO"/>
    <d v="2023-01-16T00:00:00"/>
    <s v="Itaú PS"/>
    <s v="18514-3"/>
    <m/>
    <m/>
    <m/>
    <s v="18514-3"/>
    <m/>
    <m/>
    <m/>
    <m/>
    <d v="2023-01-16T00:00:00"/>
    <m/>
    <s v="SISPAG FORNECEDORES"/>
    <s v=""/>
    <n v="-11751.29"/>
    <n v="0"/>
    <m/>
    <s v=""/>
    <n v="-11751.29"/>
    <n v="11751.29"/>
    <n v="0"/>
    <d v="2023-01-01T00:00:00"/>
    <m/>
    <x v="30"/>
    <s v="Despesas"/>
    <s v="sim"/>
  </r>
  <r>
    <s v="COMPANHIA PROVINCIA DE SECURITIZAÇÃO"/>
    <d v="2023-01-16T00:00:00"/>
    <s v="Itaú PS"/>
    <s v="18514-3"/>
    <m/>
    <m/>
    <m/>
    <s v="18514-3"/>
    <m/>
    <m/>
    <m/>
    <m/>
    <d v="2023-01-16T00:00:00"/>
    <m/>
    <s v="REND PAGO APLIC AUT MAIS"/>
    <s v=""/>
    <n v="0"/>
    <n v="14.57"/>
    <m/>
    <s v=""/>
    <n v="14.57"/>
    <n v="14.57"/>
    <n v="0"/>
    <d v="2023-01-01T00:00:00"/>
    <m/>
    <x v="3"/>
    <s v="Outras Receitas"/>
    <s v="sim"/>
  </r>
  <r>
    <s v="COMPANHIA PROVINCIA DE SECURITIZAÇÃO"/>
    <d v="2023-01-19T00:00:00"/>
    <s v="Itaú PS"/>
    <s v="18514-3"/>
    <m/>
    <m/>
    <m/>
    <s v="18514-3"/>
    <m/>
    <m/>
    <m/>
    <m/>
    <d v="2023-01-19T00:00:00"/>
    <m/>
    <s v="SISPAG TRIBUTOS"/>
    <n v="6327"/>
    <n v="-6451.54"/>
    <n v="0"/>
    <m/>
    <s v=""/>
    <n v="-6451.54"/>
    <n v="6451.54"/>
    <n v="0"/>
    <d v="2023-01-01T00:00:00"/>
    <m/>
    <x v="35"/>
    <s v="Tributos"/>
    <s v="sim"/>
  </r>
  <r>
    <s v="COMPANHIA PROVINCIA DE SECURITIZAÇÃO"/>
    <d v="2023-01-19T00:00:00"/>
    <s v="Itaú PS"/>
    <s v="18514-3"/>
    <m/>
    <m/>
    <m/>
    <s v="18514-3"/>
    <m/>
    <m/>
    <m/>
    <m/>
    <d v="2023-01-19T00:00:00"/>
    <m/>
    <s v="SISPAG TRIBUTOS"/>
    <n v="6327"/>
    <n v="-1255.19"/>
    <n v="0"/>
    <m/>
    <s v=""/>
    <n v="-1255.19"/>
    <n v="1255.19"/>
    <n v="0"/>
    <d v="2023-01-01T00:00:00"/>
    <m/>
    <x v="35"/>
    <s v="Tributos"/>
    <s v="sim"/>
  </r>
  <r>
    <s v="COMPANHIA PROVINCIA DE SECURITIZAÇÃO"/>
    <d v="2023-01-19T00:00:00"/>
    <s v="Itaú PS"/>
    <s v="18514-3"/>
    <m/>
    <m/>
    <m/>
    <s v="18514-3"/>
    <m/>
    <m/>
    <m/>
    <m/>
    <d v="2023-01-19T00:00:00"/>
    <m/>
    <s v="REND PAGO APLIC AUT MAIS"/>
    <s v=""/>
    <n v="0"/>
    <n v="10.91"/>
    <m/>
    <s v=""/>
    <n v="10.91"/>
    <n v="10.91"/>
    <n v="0"/>
    <d v="2023-01-01T00:00:00"/>
    <m/>
    <x v="3"/>
    <s v="Outras Receitas"/>
    <s v="sim"/>
  </r>
  <r>
    <s v="COMPANHIA PROVINCIA DE SECURITIZAÇÃO"/>
    <d v="2023-01-27T00:00:00"/>
    <s v="Itaú PS"/>
    <s v="18514-3"/>
    <m/>
    <m/>
    <m/>
    <s v="18514-3"/>
    <m/>
    <m/>
    <m/>
    <m/>
    <d v="2023-01-27T00:00:00"/>
    <m/>
    <s v="SISPAG TRANSF TITULARID"/>
    <n v="6327"/>
    <n v="-4830.47"/>
    <n v="0"/>
    <m/>
    <s v=""/>
    <n v="-4830.47"/>
    <n v="4830.47"/>
    <n v="0"/>
    <d v="2023-01-01T00:00:00"/>
    <m/>
    <x v="33"/>
    <s v="TED entre contas"/>
    <s v="sim"/>
  </r>
  <r>
    <s v="COMPANHIA PROVINCIA DE SECURITIZAÇÃO"/>
    <d v="2023-01-27T00:00:00"/>
    <s v="Itaú PS"/>
    <s v="18514-3"/>
    <m/>
    <m/>
    <m/>
    <s v="18514-3"/>
    <m/>
    <m/>
    <m/>
    <m/>
    <d v="2023-01-27T00:00:00"/>
    <m/>
    <s v="FT  CERTIF RECEB IMOB"/>
    <n v="4464"/>
    <n v="-349866.95"/>
    <n v="0"/>
    <m/>
    <s v=""/>
    <n v="-349866.95"/>
    <n v="349866.95"/>
    <n v="0"/>
    <d v="2023-01-01T00:00:00"/>
    <m/>
    <x v="34"/>
    <s v="CRI - Juros"/>
    <s v="sim"/>
  </r>
  <r>
    <s v="COMPANHIA PROVINCIA DE SECURITIZAÇÃO"/>
    <d v="2023-01-27T00:00:00"/>
    <s v="Itaú PS"/>
    <s v="18514-3"/>
    <m/>
    <m/>
    <m/>
    <s v="18514-3"/>
    <m/>
    <m/>
    <m/>
    <m/>
    <d v="2023-01-27T00:00:00"/>
    <m/>
    <s v="TED 237.3396NETCORP INCO"/>
    <s v=""/>
    <n v="0"/>
    <n v="1487.36"/>
    <m/>
    <s v=""/>
    <n v="1487.36"/>
    <n v="1487.36"/>
    <n v="0"/>
    <d v="2023-01-01T00:00:00"/>
    <m/>
    <x v="31"/>
    <s v="Crédito - Realitá"/>
    <s v="sim"/>
  </r>
  <r>
    <s v="COMPANHIA PROVINCIA DE SECURITIZAÇÃO"/>
    <d v="2023-01-27T00:00:00"/>
    <s v="Itaú PS"/>
    <s v="18514-3"/>
    <m/>
    <m/>
    <m/>
    <s v="18514-3"/>
    <m/>
    <m/>
    <m/>
    <m/>
    <d v="2023-01-27T00:00:00"/>
    <m/>
    <s v="TED 237.3396NETCORP INCO"/>
    <s v=""/>
    <n v="0"/>
    <n v="54423.75"/>
    <m/>
    <s v=""/>
    <n v="54423.75"/>
    <n v="54423.75"/>
    <n v="0"/>
    <d v="2023-01-01T00:00:00"/>
    <m/>
    <x v="31"/>
    <s v="Crédito - Realitá"/>
    <s v="sim"/>
  </r>
  <r>
    <s v="COMPANHIA PROVINCIA DE SECURITIZAÇÃO"/>
    <d v="2023-01-27T00:00:00"/>
    <s v="Itaú PS"/>
    <s v="18514-3"/>
    <m/>
    <m/>
    <m/>
    <s v="18514-3"/>
    <m/>
    <m/>
    <m/>
    <m/>
    <d v="2023-01-27T00:00:00"/>
    <m/>
    <s v="TED 237.3396NETCORP SP J"/>
    <s v=""/>
    <n v="0"/>
    <n v="8428.4"/>
    <m/>
    <s v=""/>
    <n v="8428.4"/>
    <n v="8428.4"/>
    <n v="0"/>
    <d v="2023-01-01T00:00:00"/>
    <m/>
    <x v="32"/>
    <s v="Crédito - Guedala"/>
    <s v="sim"/>
  </r>
  <r>
    <s v="COMPANHIA PROVINCIA DE SECURITIZAÇÃO"/>
    <d v="2023-01-27T00:00:00"/>
    <s v="Itaú PS"/>
    <s v="18514-3"/>
    <m/>
    <m/>
    <m/>
    <s v="18514-3"/>
    <m/>
    <m/>
    <m/>
    <m/>
    <d v="2023-01-27T00:00:00"/>
    <m/>
    <s v="TED 237.3396NETCORP SP J"/>
    <s v=""/>
    <n v="0"/>
    <n v="295443.20000000001"/>
    <m/>
    <s v=""/>
    <n v="295443.20000000001"/>
    <n v="295443.20000000001"/>
    <n v="0"/>
    <d v="2023-01-01T00:00:00"/>
    <m/>
    <x v="32"/>
    <s v="Crédito - Guedala"/>
    <s v="sim"/>
  </r>
  <r>
    <s v="COMPANHIA PROVINCIA DE SECURITIZAÇÃO"/>
    <d v="2023-01-30T00:00:00"/>
    <s v="Itaú PS"/>
    <s v="18514-3"/>
    <m/>
    <m/>
    <m/>
    <s v="18514-3"/>
    <m/>
    <m/>
    <m/>
    <m/>
    <d v="2023-01-30T00:00:00"/>
    <m/>
    <s v="FT  CERTIF RECEB IMOB"/>
    <n v="6717"/>
    <n v="0"/>
    <n v="0.01"/>
    <m/>
    <s v=""/>
    <n v="0.01"/>
    <n v="0.01"/>
    <n v="0"/>
    <d v="2023-01-01T00:00:00"/>
    <m/>
    <x v="36"/>
    <s v="CRI - Outros"/>
    <s v="sim"/>
  </r>
  <r>
    <s v="COMPANHIA PROVINCIA DE SECURITIZAÇÃO"/>
    <d v="2023-01-31T00:00:00"/>
    <s v="Itaú PS"/>
    <s v="18514-3"/>
    <m/>
    <m/>
    <m/>
    <s v="18514-3"/>
    <m/>
    <m/>
    <m/>
    <m/>
    <d v="2023-01-31T00:00:00"/>
    <m/>
    <s v="SISPAG FORNECEDORES TED"/>
    <n v="6327"/>
    <n v="-1000000"/>
    <n v="0"/>
    <m/>
    <s v=""/>
    <n v="-1000000"/>
    <n v="1000000"/>
    <n v="0"/>
    <d v="2023-01-01T00:00:00"/>
    <m/>
    <x v="26"/>
    <s v="CRI - Preço de Aquisição Líquido"/>
    <s v="sim"/>
  </r>
  <r>
    <s v="COMPANHIA PROVINCIA DE SECURITIZAÇÃO"/>
    <d v="2023-01-31T00:00:00"/>
    <s v="Itaú PS"/>
    <s v="18514-3"/>
    <m/>
    <m/>
    <m/>
    <s v="18514-3"/>
    <m/>
    <m/>
    <m/>
    <m/>
    <d v="2023-01-31T00:00:00"/>
    <m/>
    <s v="TAR TED SISPAG"/>
    <n v="6327"/>
    <n v="-3.5"/>
    <n v="0"/>
    <m/>
    <s v=""/>
    <n v="-3.5"/>
    <n v="3.5"/>
    <n v="0"/>
    <d v="2023-01-01T00:00:00"/>
    <m/>
    <x v="25"/>
    <s v="Desp Financeiras"/>
    <s v="sim"/>
  </r>
  <r>
    <s v="COMPANHIA PROVINCIA DE SECURITIZAÇÃO"/>
    <d v="2023-01-31T00:00:00"/>
    <s v="Itaú PS"/>
    <s v="18514-3"/>
    <m/>
    <m/>
    <m/>
    <s v="18514-3"/>
    <m/>
    <m/>
    <m/>
    <m/>
    <d v="2023-01-31T00:00:00"/>
    <m/>
    <s v="    RESGATE CDB"/>
    <n v="4175"/>
    <n v="0"/>
    <n v="1000000.81"/>
    <m/>
    <s v=""/>
    <n v="1000000.81"/>
    <n v="1000000.81"/>
    <n v="0"/>
    <d v="2023-01-01T00:00:00"/>
    <m/>
    <x v="28"/>
    <s v="Aplicação / Resgate CDB"/>
    <s v="sim"/>
  </r>
  <r>
    <s v="JARDIM GUEDALA"/>
    <d v="2023-02-01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01T00:00:00"/>
    <s v="CP"/>
    <s v="Pagamento NORSK EMPREENDIMENTOS E PARTICIPACOES LTDA."/>
    <s v="NFSE.000008"/>
    <n v="-100000"/>
    <n v="0"/>
    <n v="421417.2"/>
    <s v="NORSK EMPREENDIMENTOS E PARTICIPACOES LTDA."/>
    <n v="-100000"/>
    <n v="100000"/>
    <n v="1"/>
    <d v="2023-02-01T00:00:00"/>
    <m/>
    <x v="18"/>
    <s v="Terreno"/>
    <s v="sim"/>
  </r>
  <r>
    <s v="JARDIM GUEDALA"/>
    <d v="2023-02-01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01T00:00:00"/>
    <s v="CX"/>
    <s v="Pag. tarifa TED TARIFA BANCARIA TRANSF PGTO PIX"/>
    <s v="TAR.N101AB"/>
    <n v="-5.6"/>
    <n v="0"/>
    <n v="421411.6"/>
    <s v=""/>
    <n v="-5.6"/>
    <n v="5.6"/>
    <n v="0"/>
    <d v="2023-02-01T00:00:00"/>
    <m/>
    <x v="7"/>
    <s v="Despesas Financeiras - Tarifas"/>
    <s v="sim"/>
  </r>
  <r>
    <s v="JARDIM GUEDALA"/>
    <d v="2023-02-01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01T00:00:00"/>
    <s v="CX"/>
    <s v="Aplicação APLICACAO INVESTIMENTOS"/>
    <s v="APL.N1013E"/>
    <n v="-521411.71"/>
    <n v="0"/>
    <n v="-100000.11"/>
    <s v=""/>
    <n v="-521411.71"/>
    <n v="521411.71"/>
    <n v="0"/>
    <d v="2023-02-01T00:00:00"/>
    <m/>
    <x v="10"/>
    <s v="Aplicação / Resgate"/>
    <s v="não"/>
  </r>
  <r>
    <s v="JARDIM GUEDALA"/>
    <d v="2023-02-01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01T00:00:00"/>
    <s v="CX"/>
    <s v="Pag. tarifa TED TAR SERV TED STR PAGFOR"/>
    <s v="TAR.N10168"/>
    <n v="-11.65"/>
    <n v="0"/>
    <n v="-100011.76"/>
    <s v=""/>
    <n v="-11.65"/>
    <n v="11.65"/>
    <n v="0"/>
    <d v="2023-02-01T00:00:00"/>
    <m/>
    <x v="7"/>
    <s v="Despesas Financeiras - Tarifas"/>
    <s v="sim"/>
  </r>
  <r>
    <s v="JARDIM GUEDALA"/>
    <d v="2023-02-01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01T00:00:00"/>
    <s v="BC"/>
    <s v="Recebimento ESTORNO DE LANCAMENTO*"/>
    <s v="REAP.estorno"/>
    <n v="0"/>
    <n v="521411.71"/>
    <n v="421399.95"/>
    <s v=""/>
    <n v="521411.71"/>
    <n v="521411.71"/>
    <n v="0"/>
    <d v="2023-02-01T00:00:00"/>
    <m/>
    <x v="10"/>
    <s v="Aplicação / Resgate"/>
    <s v="não"/>
  </r>
  <r>
    <s v="JARDIM GUEDALA"/>
    <d v="2023-02-01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01T00:00:00"/>
    <s v="CX"/>
    <s v="Aplicação APLICACAO INVESTIMENTOS"/>
    <s v="APL.N1013E"/>
    <n v="-421399.06"/>
    <n v="0"/>
    <n v="0.89"/>
    <s v=""/>
    <n v="-421399.06"/>
    <n v="421399.06"/>
    <n v="0"/>
    <d v="2023-02-01T00:00:00"/>
    <m/>
    <x v="10"/>
    <s v="Aplicação / Resgate"/>
    <s v="não"/>
  </r>
  <r>
    <s v="JARDIM GUEDALA"/>
    <d v="2023-02-02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02T00:00:00"/>
    <s v="CP"/>
    <s v="Pagamento NOVA PLANO - SUPORTE ADMINISTRATIVO LTDA"/>
    <s v="NFSE.005090"/>
    <n v="-385.25"/>
    <n v="0"/>
    <n v="-384.36"/>
    <s v="NOVA PLANO - SUPORTE ADMINISTRATIVO LTDA"/>
    <n v="-385.25"/>
    <n v="385.25"/>
    <n v="0"/>
    <d v="2023-02-01T00:00:00"/>
    <m/>
    <x v="6"/>
    <s v="Despesas Administrativas"/>
    <s v="sim"/>
  </r>
  <r>
    <s v="JARDIM GUEDALA"/>
    <d v="2023-02-02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02T00:00:00"/>
    <s v="CR"/>
    <s v="Recebimento COMPANHIA PROVINCIA DE SECURITIZACAO"/>
    <s v="CT.EMPRESTIMO FUNDO"/>
    <n v="0"/>
    <n v="12513000"/>
    <n v="12512615.640000001"/>
    <s v=""/>
    <n v="12513000"/>
    <n v="12513000"/>
    <n v="0"/>
    <d v="2023-02-01T00:00:00"/>
    <m/>
    <x v="17"/>
    <s v="Financiamento - Liberação Fundo"/>
    <s v="sim"/>
  </r>
  <r>
    <s v="JARDIM GUEDALA"/>
    <d v="2023-02-02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02T00:00:00"/>
    <s v="CP"/>
    <s v="Pagamento GOOGLE INTERNET LTDA"/>
    <s v="FAT.000020."/>
    <n v="-2000"/>
    <n v="0"/>
    <n v="12510615.640000001"/>
    <s v="GOOGLE INTERNET LTDA"/>
    <n v="-2000"/>
    <n v="2000"/>
    <n v="0"/>
    <d v="2023-02-01T00:00:00"/>
    <m/>
    <x v="14"/>
    <s v="Marketing"/>
    <s v="sim"/>
  </r>
  <r>
    <s v="JARDIM GUEDALA"/>
    <d v="2023-02-02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02T00:00:00"/>
    <s v="CP"/>
    <s v="Pagamento ADYEN A SERVICO DE FACEBOOK"/>
    <s v="FAT.716664825117361"/>
    <n v="-13500"/>
    <n v="0"/>
    <n v="12497115.640000001"/>
    <s v="ADYEN A SERVICO DE FACEBOOK"/>
    <n v="-13500"/>
    <n v="13500"/>
    <n v="0"/>
    <d v="2023-02-01T00:00:00"/>
    <m/>
    <x v="14"/>
    <s v="Marketing"/>
    <s v="sim"/>
  </r>
  <r>
    <s v="JARDIM GUEDALA"/>
    <d v="2023-02-02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02T00:00:00"/>
    <s v="CX"/>
    <s v="Pag. tarifa TED TARIFA BANCARIA TRANSF PGTO PIX"/>
    <s v="TAR.N10194"/>
    <n v="-9"/>
    <n v="0"/>
    <n v="12497106.640000001"/>
    <s v=""/>
    <n v="-9"/>
    <n v="9"/>
    <n v="0"/>
    <d v="2023-02-01T00:00:00"/>
    <m/>
    <x v="7"/>
    <s v="Despesas Financeiras - Tarifas"/>
    <s v="sim"/>
  </r>
  <r>
    <s v="JARDIM GUEDALA"/>
    <d v="2023-02-03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03T00:00:00"/>
    <s v="CP"/>
    <s v="Pagamento ACUSTICA ENGENHARIA S/S"/>
    <s v="NFSE.004569"/>
    <n v="-7200"/>
    <n v="0"/>
    <n v="12489906.640000001"/>
    <s v="ACUSTICA ENGENHARIA S/S"/>
    <n v="-7200"/>
    <n v="7200"/>
    <n v="0"/>
    <d v="2023-02-01T00:00:00"/>
    <m/>
    <x v="8"/>
    <s v="Terreno"/>
    <s v="sim"/>
  </r>
  <r>
    <s v="JARDIM GUEDALA"/>
    <d v="2023-02-03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03T00:00:00"/>
    <s v="CP"/>
    <s v="Retenção impostos IR 1708 / ACUSTICA ENGENHARIA S/S"/>
    <s v="NFSE.004569"/>
    <n v="0"/>
    <n v="108"/>
    <n v="12490014.640000001"/>
    <s v="ACUSTICA ENGENHARIA S/S"/>
    <n v="108"/>
    <n v="108"/>
    <n v="0"/>
    <d v="2023-02-01T00:00:00"/>
    <m/>
    <x v="8"/>
    <s v="Terreno"/>
    <s v="sim"/>
  </r>
  <r>
    <s v="JARDIM GUEDALA"/>
    <d v="2023-02-03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03T00:00:00"/>
    <s v="CP"/>
    <s v="Retenção impostos CSRF / ACUSTICA ENGENHARIA S/S"/>
    <s v="NFSE.004569"/>
    <n v="0"/>
    <n v="334.8"/>
    <n v="12490349.439999999"/>
    <s v="ACUSTICA ENGENHARIA S/S"/>
    <n v="334.8"/>
    <n v="334.8"/>
    <n v="1"/>
    <d v="2023-02-01T00:00:00"/>
    <m/>
    <x v="8"/>
    <s v="Terreno"/>
    <s v="sim"/>
  </r>
  <r>
    <s v="JARDIM GUEDALA"/>
    <d v="2023-02-03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03T00:00:00"/>
    <s v="CP"/>
    <s v="Pagamento ASSIMPI- ASSOCIACAO N DOS S S DA MICRO E PEQUENA INDUSTRIA"/>
    <s v="REC.00118093"/>
    <n v="-211.38"/>
    <n v="0"/>
    <n v="12490138.060000001"/>
    <s v="ASSIMPI- ASSOCIACAO N DOS S S DA MICRO E PEQUENA INDUSTRIA"/>
    <n v="-211.38"/>
    <n v="211.38"/>
    <n v="0"/>
    <d v="2023-02-01T00:00:00"/>
    <m/>
    <x v="4"/>
    <s v="Incorporação"/>
    <s v="sim"/>
  </r>
  <r>
    <s v="JARDIM GUEDALA"/>
    <d v="2023-02-03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03T00:00:00"/>
    <s v="CP"/>
    <s v="Pagamento GOVERNO DE SAO PAULO SECRETARIA DA FAZENDA DARE-SP."/>
    <s v="REC.0320153622"/>
    <n v="-243.93"/>
    <n v="0"/>
    <n v="12489894.130000001"/>
    <s v="GOVERNO DE SAO PAULO SECRETARIA DA FAZENDA DARE-SP."/>
    <n v="-243.93"/>
    <n v="243.93"/>
    <n v="0"/>
    <d v="2023-02-01T00:00:00"/>
    <m/>
    <x v="0"/>
    <s v="Despesas Administrativas"/>
    <s v="sim"/>
  </r>
  <r>
    <s v="JARDIM GUEDALA"/>
    <d v="2023-02-03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03T00:00:00"/>
    <s v="CP"/>
    <s v="Pagamento TRANSPORTES E MUDANCAS PEZIOLO LTDA"/>
    <s v="NFSE.002954"/>
    <n v="-1000"/>
    <n v="0"/>
    <n v="12488894.130000001"/>
    <s v="TRANSPORTES E MUDANCAS PEZIOLO LTDA"/>
    <n v="-1000"/>
    <n v="1000"/>
    <n v="0"/>
    <d v="2023-02-01T00:00:00"/>
    <m/>
    <x v="20"/>
    <s v="Marketing"/>
    <s v="sim"/>
  </r>
  <r>
    <s v="JARDIM GUEDALA"/>
    <d v="2023-02-03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03T00:00:00"/>
    <s v="CP"/>
    <s v="Pagamento THE GUARDIAN SERVIÇOS PATRIMONIAL LTDA"/>
    <s v="NFSE.0003"/>
    <n v="-3413.28"/>
    <n v="0"/>
    <n v="12485480.85"/>
    <s v="THE GUARDIAN SERVIÇOS PATRIMONIAL LTDA"/>
    <n v="-3413.28"/>
    <n v="3413.28"/>
    <n v="0"/>
    <d v="2023-02-01T00:00:00"/>
    <m/>
    <x v="22"/>
    <s v="Terreno"/>
    <s v="sim"/>
  </r>
  <r>
    <s v="JARDIM GUEDALA"/>
    <d v="2023-02-03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03T00:00:00"/>
    <s v="CX"/>
    <s v="Aplicação APLICACAO INVESTIMENTOS"/>
    <s v="APL.N1013E"/>
    <n v="-12485480.960000001"/>
    <n v="0"/>
    <n v="-0.11"/>
    <s v=""/>
    <n v="-12485480.960000001"/>
    <n v="12485480.960000001"/>
    <n v="0"/>
    <d v="2023-02-01T00:00:00"/>
    <m/>
    <x v="10"/>
    <s v="Aplicação / Resgate"/>
    <s v="não"/>
  </r>
  <r>
    <s v="JARDIM GUEDALA"/>
    <d v="2023-02-03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03T00:00:00"/>
    <s v="CX"/>
    <s v="Pag. tarifa TED TAR SERV TED STR PAGFOR"/>
    <s v="TAR.N10152"/>
    <n v="-58.25"/>
    <n v="0"/>
    <n v="-58.36"/>
    <s v=""/>
    <n v="-58.25"/>
    <n v="58.25"/>
    <n v="0"/>
    <d v="2023-02-01T00:00:00"/>
    <m/>
    <x v="7"/>
    <s v="Despesas Financeiras - Tarifas"/>
    <s v="sim"/>
  </r>
  <r>
    <s v="JARDIM GUEDALA"/>
    <d v="2023-02-03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03T00:00:00"/>
    <s v="BC"/>
    <s v="Recebimento ESTORNO DE LANCAMENTO*"/>
    <s v="DEV.estorno"/>
    <n v="0"/>
    <n v="12485480.960000001"/>
    <n v="12485422.6"/>
    <s v=""/>
    <n v="12485480.960000001"/>
    <n v="12485480.960000001"/>
    <n v="0"/>
    <d v="2023-02-01T00:00:00"/>
    <m/>
    <x v="10"/>
    <s v="Aplicação / Resgate"/>
    <s v="não"/>
  </r>
  <r>
    <s v="JARDIM GUEDALA"/>
    <d v="2023-02-03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03T00:00:00"/>
    <s v="CX"/>
    <s v="Aplicação APLICACAO INVESTIMENTOS"/>
    <s v="APL.N102E4"/>
    <n v="-12485380.960000001"/>
    <n v="0"/>
    <n v="41.64"/>
    <s v=""/>
    <n v="-12485380.960000001"/>
    <n v="12485380.960000001"/>
    <n v="0"/>
    <d v="2023-02-01T00:00:00"/>
    <m/>
    <x v="10"/>
    <s v="Aplicação / Resgate"/>
    <s v="não"/>
  </r>
  <r>
    <s v="JARDIM GUEDALA"/>
    <d v="2023-02-08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08T00:00:00"/>
    <s v="CP"/>
    <s v="Pagamento VILLA COLMEIA PAES E CONVENIENCIAS LTDA"/>
    <s v="NF.Panf 2"/>
    <n v="-1800"/>
    <n v="0"/>
    <n v="-1758.36"/>
    <s v="VILLA COLMEIA PAES E CONVENIENCIAS LTDA"/>
    <n v="-1800"/>
    <n v="1800"/>
    <n v="0"/>
    <d v="2023-02-01T00:00:00"/>
    <m/>
    <x v="2"/>
    <s v="Incorporação"/>
    <s v="sim"/>
  </r>
  <r>
    <s v="JARDIM GUEDALA"/>
    <d v="2023-02-08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08T00:00:00"/>
    <s v="CP"/>
    <s v="Pagamento XODO DA PAULISTA PAES E DOCES LTDA"/>
    <s v="FAT.0802023"/>
    <n v="-982.6"/>
    <n v="0"/>
    <n v="-2740.96"/>
    <s v="XODO DA PAULISTA PAES E DOCES LTDA"/>
    <n v="-982.6"/>
    <n v="982.6"/>
    <n v="0"/>
    <d v="2023-02-01T00:00:00"/>
    <m/>
    <x v="2"/>
    <s v="Incorporação"/>
    <s v="sim"/>
  </r>
  <r>
    <s v="JARDIM GUEDALA"/>
    <d v="2023-02-08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08T00:00:00"/>
    <s v="CP"/>
    <s v="Pagamento PRAZER DOS PAES LTDA"/>
    <s v="NF.Planf 3"/>
    <n v="-1800"/>
    <n v="0"/>
    <n v="-4540.96"/>
    <s v="PRAZER DOS PAES LTDA"/>
    <n v="-1800"/>
    <n v="1800"/>
    <n v="0"/>
    <d v="2023-02-01T00:00:00"/>
    <m/>
    <x v="2"/>
    <s v="Incorporação"/>
    <s v="sim"/>
  </r>
  <r>
    <s v="JARDIM GUEDALA"/>
    <d v="2023-02-08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08T00:00:00"/>
    <s v="CX"/>
    <s v="Resgate de Aplicação RESGATE DE INVESTIMENTOS"/>
    <s v="RESG.N10320"/>
    <n v="0"/>
    <n v="5600"/>
    <n v="1059.04"/>
    <s v=""/>
    <n v="5600"/>
    <n v="5600"/>
    <n v="1"/>
    <d v="2023-02-01T00:00:00"/>
    <m/>
    <x v="10"/>
    <s v="Aplicação / Resgate"/>
    <s v="não"/>
  </r>
  <r>
    <s v="JARDIM GUEDALA"/>
    <d v="2023-02-08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08T00:00:00"/>
    <s v="BC"/>
    <s v="Recebimento TED DEVOLVIDA* 02-AG.OU CTA DEST. INVALIDA"/>
    <s v="DEV.estorno"/>
    <n v="0"/>
    <n v="982.6"/>
    <n v="2041.64"/>
    <s v=""/>
    <n v="982.6"/>
    <n v="982.6"/>
    <n v="0"/>
    <d v="2023-02-01T00:00:00"/>
    <m/>
    <x v="2"/>
    <s v="Incorporação"/>
    <s v="sim"/>
  </r>
  <r>
    <s v="JARDIM GUEDALA"/>
    <d v="2023-02-08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08T00:00:00"/>
    <s v="CX"/>
    <s v="Pag. tarifa conta TAR CC REAL TIME PAGFOR"/>
    <s v="TAR.N1035E"/>
    <n v="-1.95"/>
    <n v="0"/>
    <n v="2039.69"/>
    <s v=""/>
    <n v="-1.95"/>
    <n v="1.95"/>
    <n v="0"/>
    <d v="2023-02-01T00:00:00"/>
    <m/>
    <x v="7"/>
    <s v="Despesas Financeiras - Tarifas"/>
    <s v="sim"/>
  </r>
  <r>
    <s v="JARDIM GUEDALA"/>
    <d v="2023-02-08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08T00:00:00"/>
    <s v="CX"/>
    <s v="Pag. tarifa TED TAR SERV TED STR PAGFOR"/>
    <s v="TAR.N10372"/>
    <n v="-23.3"/>
    <n v="0"/>
    <n v="2016.39"/>
    <s v=""/>
    <n v="-23.3"/>
    <n v="23.3"/>
    <n v="0"/>
    <d v="2023-02-01T00:00:00"/>
    <m/>
    <x v="7"/>
    <s v="Despesas Financeiras - Tarifas"/>
    <s v="sim"/>
  </r>
  <r>
    <s v="JARDIM GUEDALA"/>
    <d v="2023-02-09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09T00:00:00"/>
    <s v="CP"/>
    <s v="Pagamento PANIFICADORA ESTRELA DO BUTANTA LTDA"/>
    <s v="NF.000100"/>
    <n v="-1000"/>
    <n v="0"/>
    <n v="1016.39"/>
    <s v="PANIFICADORA ESTRELA DO BUTANTA LTDA"/>
    <n v="-1000"/>
    <n v="1000"/>
    <n v="0"/>
    <d v="2023-02-01T00:00:00"/>
    <m/>
    <x v="2"/>
    <s v="Incorporação"/>
    <s v="sim"/>
  </r>
  <r>
    <s v="JARDIM GUEDALA"/>
    <d v="2023-02-10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0T00:00:00"/>
    <s v="CP"/>
    <s v="Pagamento VENUSCAR ESTACIONAMENTO LTDA"/>
    <s v="REC.00001"/>
    <n v="-1280"/>
    <n v="0"/>
    <n v="-263.61"/>
    <s v="VENUSCAR ESTACIONAMENTO LTDA"/>
    <n v="-1280"/>
    <n v="1280"/>
    <n v="0"/>
    <d v="2023-02-01T00:00:00"/>
    <m/>
    <x v="2"/>
    <s v="Incorporação"/>
    <s v="sim"/>
  </r>
  <r>
    <s v="JARDIM GUEDALA"/>
    <d v="2023-02-10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0T00:00:00"/>
    <s v="CP"/>
    <s v="Pagamento FERNANDA MARQUES ARQUITETO ASSOCIADOS LTDA."/>
    <s v="NFSE.001129"/>
    <n v="-50000"/>
    <n v="0"/>
    <n v="-50263.61"/>
    <s v="FERNANDA MARQUES ARQUITETO ASSOCIADOS LTDA."/>
    <n v="-50000"/>
    <n v="50000"/>
    <n v="1"/>
    <d v="2023-02-01T00:00:00"/>
    <m/>
    <x v="2"/>
    <s v="Incorporação"/>
    <s v="sim"/>
  </r>
  <r>
    <s v="JARDIM GUEDALA"/>
    <d v="2023-02-10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0T00:00:00"/>
    <s v="CP"/>
    <s v="Pagamento SERGIO LUIZ FERNANDES FILHO"/>
    <s v="NFSE.002351"/>
    <n v="-1500"/>
    <n v="0"/>
    <n v="-51763.61"/>
    <s v="SERGIO LUIZ FERNANDES FILHO"/>
    <n v="-1500"/>
    <n v="1500"/>
    <n v="0"/>
    <d v="2023-02-01T00:00:00"/>
    <m/>
    <x v="2"/>
    <s v="Incorporação"/>
    <s v="sim"/>
  </r>
  <r>
    <s v="JARDIM GUEDALA"/>
    <d v="2023-02-10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0T00:00:00"/>
    <s v="CP"/>
    <s v="Retenção impostos IR 1708 / SERGIO LUIZ FERNANDES FILHO"/>
    <s v="NFSE.002351"/>
    <n v="0"/>
    <n v="22.5"/>
    <n v="-51741.11"/>
    <s v="SERGIO LUIZ FERNANDES FILHO"/>
    <n v="22.5"/>
    <n v="22.5"/>
    <n v="1"/>
    <d v="2023-02-01T00:00:00"/>
    <m/>
    <x v="2"/>
    <s v="Incorporação"/>
    <s v="sim"/>
  </r>
  <r>
    <s v="JARDIM GUEDALA"/>
    <d v="2023-02-10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0T00:00:00"/>
    <s v="CP"/>
    <s v="Retenção impostos CSRF / SERGIO LUIZ FERNANDES FILHO"/>
    <s v="NFSE.002351"/>
    <n v="0"/>
    <n v="69.75"/>
    <n v="-51671.360000000001"/>
    <s v="SERGIO LUIZ FERNANDES FILHO"/>
    <n v="69.75"/>
    <n v="69.75"/>
    <n v="1"/>
    <d v="2023-02-01T00:00:00"/>
    <m/>
    <x v="2"/>
    <s v="Incorporação"/>
    <s v="sim"/>
  </r>
  <r>
    <s v="JARDIM GUEDALA"/>
    <d v="2023-02-10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0T00:00:00"/>
    <s v="CP"/>
    <s v="Pagamento MANEXT PROMOCOES E EVENTOS COMERCIAIS LTDA"/>
    <s v="NFSE.000015"/>
    <n v="-1200"/>
    <n v="0"/>
    <n v="-52871.360000000001"/>
    <s v="MANEXT PROMOCOES E EVENTOS COMERCIAIS LTDA"/>
    <n v="-1200"/>
    <n v="1200"/>
    <n v="0"/>
    <d v="2023-02-01T00:00:00"/>
    <m/>
    <x v="20"/>
    <s v="Marketing"/>
    <s v="sim"/>
  </r>
  <r>
    <s v="JARDIM GUEDALA"/>
    <d v="2023-02-10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0T00:00:00"/>
    <s v="CP"/>
    <s v="Pagamento IVONE AQUINO"/>
    <s v="NF.3544"/>
    <n v="-3740.51"/>
    <n v="0"/>
    <n v="-56611.87"/>
    <s v="IVONE AQUINO"/>
    <n v="-3740.51"/>
    <n v="3740.51"/>
    <n v="0"/>
    <d v="2023-02-01T00:00:00"/>
    <m/>
    <x v="2"/>
    <s v="Incorporação"/>
    <s v="sim"/>
  </r>
  <r>
    <s v="JARDIM GUEDALA"/>
    <d v="2023-02-10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0T00:00:00"/>
    <s v="CP"/>
    <s v="Pagamento JOSE FRANCISCO BEZELGA JUNIOR"/>
    <s v="NF.11393"/>
    <n v="-5440"/>
    <n v="0"/>
    <n v="-62051.87"/>
    <s v="JOSE FRANCISCO BEZELGA JUNIOR"/>
    <n v="-5440"/>
    <n v="5440"/>
    <n v="0"/>
    <d v="2023-02-01T00:00:00"/>
    <m/>
    <x v="2"/>
    <s v="Incorporação"/>
    <s v="sim"/>
  </r>
  <r>
    <s v="JARDIM GUEDALA"/>
    <d v="2023-02-10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0T00:00:00"/>
    <s v="CP"/>
    <s v="Pagamento OTERPREM PREMOLDADOS DE CONCRETO LTDA"/>
    <s v="NF.2127"/>
    <n v="-7743.2"/>
    <n v="0"/>
    <n v="-69795.070000000007"/>
    <s v="OTERPREM PREMOLDADOS DE CONCRETO LTDA"/>
    <n v="-7743.2"/>
    <n v="7743.2"/>
    <n v="0"/>
    <d v="2023-02-01T00:00:00"/>
    <m/>
    <x v="2"/>
    <s v="Incorporação"/>
    <s v="sim"/>
  </r>
  <r>
    <s v="JARDIM GUEDALA"/>
    <d v="2023-02-10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0T00:00:00"/>
    <s v="CP"/>
    <s v="Pagamento AC AREIA E PEDRA EIRELI"/>
    <s v="NF.4200"/>
    <n v="-6310"/>
    <n v="0"/>
    <n v="-76105.070000000007"/>
    <s v="AC AREIA E PEDRA EIRELI"/>
    <n v="-6310"/>
    <n v="6310"/>
    <n v="0"/>
    <d v="2023-02-01T00:00:00"/>
    <m/>
    <x v="2"/>
    <s v="Incorporação"/>
    <s v="sim"/>
  </r>
  <r>
    <s v="JARDIM GUEDALA"/>
    <d v="2023-02-10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0T00:00:00"/>
    <s v="CP"/>
    <s v="Pagamento AC AREIA E PEDRA EIRELI"/>
    <s v="NF.4201"/>
    <n v="-1430"/>
    <n v="0"/>
    <n v="-77535.070000000007"/>
    <s v="AC AREIA E PEDRA EIRELI"/>
    <n v="-1430"/>
    <n v="1430"/>
    <n v="0"/>
    <d v="2023-02-01T00:00:00"/>
    <m/>
    <x v="2"/>
    <s v="Incorporação"/>
    <s v="sim"/>
  </r>
  <r>
    <s v="JARDIM GUEDALA"/>
    <d v="2023-02-10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0T00:00:00"/>
    <s v="CP"/>
    <s v="Pagamento TEMFER MATERIAL DE CONSTRUCAO LTDA"/>
    <s v="NF.139423"/>
    <n v="-6507.4"/>
    <n v="0"/>
    <n v="-84042.47"/>
    <s v="TEMFER MATERIAL DE CONSTRUCAO LTDA"/>
    <n v="-6507.4"/>
    <n v="6507.4"/>
    <n v="0"/>
    <d v="2023-02-01T00:00:00"/>
    <m/>
    <x v="2"/>
    <s v="Incorporação"/>
    <s v="sim"/>
  </r>
  <r>
    <s v="JARDIM GUEDALA"/>
    <d v="2023-02-10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0T00:00:00"/>
    <s v="CP"/>
    <s v="Pagamento PALOSA INDUSTRIA E COMERCIO"/>
    <s v="NF.000602"/>
    <n v="-5604"/>
    <n v="0"/>
    <n v="-89646.47"/>
    <s v="PALOSA INDUSTRIA E COMERCIO"/>
    <n v="-5604"/>
    <n v="5604"/>
    <n v="0"/>
    <d v="2023-02-01T00:00:00"/>
    <m/>
    <x v="2"/>
    <s v="Incorporação"/>
    <s v="sim"/>
  </r>
  <r>
    <s v="JARDIM GUEDALA"/>
    <d v="2023-02-10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0T00:00:00"/>
    <s v="CP"/>
    <s v="Pagamento GLOBAL COMERCIO DE MATERIAIS PARA CONSTRUCAO EIRELI"/>
    <s v="NF.000507"/>
    <n v="-3578"/>
    <n v="0"/>
    <n v="-93224.47"/>
    <s v="GLOBAL COMERCIO DE MATERIAIS PARA CONSTRUCAO EIRELI"/>
    <n v="-3578"/>
    <n v="3578"/>
    <n v="0"/>
    <d v="2023-02-01T00:00:00"/>
    <m/>
    <x v="2"/>
    <s v="Incorporação"/>
    <s v="sim"/>
  </r>
  <r>
    <s v="JARDIM GUEDALA"/>
    <d v="2023-02-10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0T00:00:00"/>
    <s v="CP"/>
    <s v="Pagamento PLASTOLANDIA HIDRAULICA E PLASTICOS INDUSTRIAIS LTDA"/>
    <s v="NF.271445"/>
    <n v="-1387.63"/>
    <n v="0"/>
    <n v="-94612.1"/>
    <s v="PLASTOLANDIA HIDRAULICA E PLASTICOS INDUSTRIAIS LTDA"/>
    <n v="-1387.63"/>
    <n v="1387.63"/>
    <n v="0"/>
    <d v="2023-02-01T00:00:00"/>
    <m/>
    <x v="2"/>
    <s v="Incorporação"/>
    <s v="sim"/>
  </r>
  <r>
    <s v="JARDIM GUEDALA"/>
    <d v="2023-02-10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0T00:00:00"/>
    <s v="CP"/>
    <s v="Pagamento PREFEITURA MUNICIPAL DE SAO PAULO - IPTU"/>
    <s v="REC.N.177/EXERC.2023"/>
    <n v="-17877.189999999999"/>
    <n v="0"/>
    <n v="-112489.29"/>
    <s v="PREFEITURA MUNICIPAL DE SAO PAULO - IPTU"/>
    <n v="-17877.189999999999"/>
    <n v="17877.189999999999"/>
    <n v="0"/>
    <d v="2023-02-01T00:00:00"/>
    <m/>
    <x v="13"/>
    <s v="Terreno"/>
    <s v="sim"/>
  </r>
  <r>
    <s v="JARDIM GUEDALA"/>
    <d v="2023-02-10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0T00:00:00"/>
    <s v="CP"/>
    <s v="Pagamento MAGAZINE LUIZA S/A"/>
    <s v="NF.9988904580141"/>
    <n v="-1110"/>
    <n v="0"/>
    <n v="-113599.29"/>
    <s v="MAGAZINE LUIZA S/A"/>
    <n v="-1110"/>
    <n v="1110"/>
    <n v="0"/>
    <d v="2023-02-01T00:00:00"/>
    <m/>
    <x v="2"/>
    <s v="Incorporação"/>
    <s v="sim"/>
  </r>
  <r>
    <s v="JARDIM GUEDALA"/>
    <d v="2023-02-10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0T00:00:00"/>
    <s v="CX"/>
    <s v="Resgate de Aplicação RESGATE DE INVESTIMENTOS"/>
    <s v="RESG.N1012A"/>
    <n v="0"/>
    <n v="115000"/>
    <n v="1400.71"/>
    <s v=""/>
    <n v="115000"/>
    <n v="115000"/>
    <n v="0"/>
    <d v="2023-02-01T00:00:00"/>
    <m/>
    <x v="10"/>
    <s v="Aplicação / Resgate"/>
    <s v="não"/>
  </r>
  <r>
    <s v="JARDIM GUEDALA"/>
    <d v="2023-02-10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0T00:00:00"/>
    <s v="CX"/>
    <s v="Pag. tarifa TED TAR SERV TED STR PAGFOR"/>
    <s v="TAR.N10154"/>
    <n v="-34.950000000000003"/>
    <n v="0"/>
    <n v="1365.76"/>
    <s v=""/>
    <n v="-34.950000000000003"/>
    <n v="34.950000000000003"/>
    <n v="0"/>
    <d v="2023-02-01T00:00:00"/>
    <m/>
    <x v="7"/>
    <s v="Despesas Financeiras - Tarifas"/>
    <s v="sim"/>
  </r>
  <r>
    <s v="JARDIM GUEDALA"/>
    <d v="2023-02-13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3T00:00:00"/>
    <s v="CX"/>
    <s v="Pag. tarifa TED TARIFA BANCARIA TRANSF PGTO PIX"/>
    <s v="TAR.N1024A"/>
    <n v="-9"/>
    <n v="0"/>
    <n v="1356.76"/>
    <s v=""/>
    <n v="-9"/>
    <n v="9"/>
    <n v="0"/>
    <d v="2023-02-01T00:00:00"/>
    <m/>
    <x v="7"/>
    <s v="Despesas Financeiras - Tarifas"/>
    <s v="sim"/>
  </r>
  <r>
    <s v="JARDIM GUEDALA"/>
    <d v="2023-02-14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4T00:00:00"/>
    <s v="CP"/>
    <s v="Pagamento ARIANE MORENO PEREIRA SILVA 43435682884"/>
    <s v="REC.140223"/>
    <n v="-1400"/>
    <n v="0"/>
    <n v="-43.24"/>
    <s v="ARIANE MORENO PEREIRA SILVA 43435682884"/>
    <n v="-1400"/>
    <n v="1400"/>
    <n v="0"/>
    <d v="2023-02-01T00:00:00"/>
    <m/>
    <x v="2"/>
    <s v="Incorporação"/>
    <s v="sim"/>
  </r>
  <r>
    <s v="JARDIM GUEDALA"/>
    <d v="2023-02-14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4T00:00:00"/>
    <s v="CX"/>
    <s v="Resgate de Aplicação RESGATE DE INVESTIMENTOS"/>
    <s v="RESG.N1012A"/>
    <n v="0"/>
    <n v="1560000"/>
    <n v="1559956.76"/>
    <s v=""/>
    <n v="1560000"/>
    <n v="1560000"/>
    <n v="0"/>
    <d v="2023-02-01T00:00:00"/>
    <m/>
    <x v="10"/>
    <s v="Aplicação / Resgate"/>
    <s v="não"/>
  </r>
  <r>
    <s v="JARDIM GUEDALA"/>
    <d v="2023-02-15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5T00:00:00"/>
    <s v="CP"/>
    <s v="Pagamento UNIAR COMERCIO DE ELETRO- ELETRONICOS E SERVICOS LTDA"/>
    <s v="NFSE.9932701"/>
    <n v="-50903"/>
    <n v="0"/>
    <n v="1509053.76"/>
    <s v="UNIAR COMERCIO DE ELETRO- ELETRONICOS E SERVICOS LTDA"/>
    <n v="-50903"/>
    <n v="50903"/>
    <n v="0"/>
    <d v="2023-02-01T00:00:00"/>
    <m/>
    <x v="2"/>
    <s v="Incorporação"/>
    <s v="sim"/>
  </r>
  <r>
    <s v="JARDIM GUEDALA"/>
    <d v="2023-02-15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5T00:00:00"/>
    <s v="CP"/>
    <s v="Pagamento KAR VIA PARK ESTACIONAMENTO E GARAGENS LTDA"/>
    <s v="REC.8401"/>
    <n v="-2018"/>
    <n v="0"/>
    <n v="1507035.76"/>
    <s v="KAR VIA PARK ESTACIONAMENTO E GARAGENS LTDA"/>
    <n v="-2018"/>
    <n v="2018"/>
    <n v="0"/>
    <d v="2023-02-01T00:00:00"/>
    <m/>
    <x v="2"/>
    <s v="Incorporação"/>
    <s v="sim"/>
  </r>
  <r>
    <s v="JARDIM GUEDALA"/>
    <d v="2023-02-15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5T00:00:00"/>
    <s v="CP"/>
    <s v="Pagamento ROFER GASTRONOMIA E EVENTOS LTDA"/>
    <s v="REC.150223"/>
    <n v="-7200"/>
    <n v="0"/>
    <n v="1499835.76"/>
    <s v="ROFER GASTRONOMIA E EVENTOS LTDA"/>
    <n v="-7200"/>
    <n v="7200"/>
    <n v="0"/>
    <d v="2023-02-01T00:00:00"/>
    <m/>
    <x v="20"/>
    <s v="Marketing"/>
    <s v="sim"/>
  </r>
  <r>
    <s v="JARDIM GUEDALA"/>
    <d v="2023-02-15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5T00:00:00"/>
    <s v="CP"/>
    <s v="Pagamento ALEX S CAMPELO M IMOVEIS"/>
    <s v="REC.140223"/>
    <n v="-1300"/>
    <n v="0"/>
    <n v="1498535.76"/>
    <s v="ALEX S CAMPELO M IMOVEIS"/>
    <n v="-1300"/>
    <n v="1300"/>
    <n v="0"/>
    <d v="2023-02-01T00:00:00"/>
    <m/>
    <x v="2"/>
    <s v="Incorporação"/>
    <s v="sim"/>
  </r>
  <r>
    <s v="JARDIM GUEDALA"/>
    <d v="2023-02-15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5T00:00:00"/>
    <s v="CX"/>
    <s v="Pag. tarifa conta TAR CC REAL TIME PAGFOR"/>
    <s v="TAR.N102B4"/>
    <n v="-1.95"/>
    <n v="0"/>
    <n v="1498533.81"/>
    <s v=""/>
    <n v="-1.95"/>
    <n v="1.95"/>
    <n v="0"/>
    <d v="2023-02-01T00:00:00"/>
    <m/>
    <x v="7"/>
    <s v="Despesas Financeiras - Tarifas"/>
    <s v="sim"/>
  </r>
  <r>
    <s v="JARDIM GUEDALA"/>
    <d v="2023-02-15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5T00:00:00"/>
    <s v="CX"/>
    <s v="Pag. tarifa TED TAR SERV TED STR PAGFOR"/>
    <s v="TAR.N102C8"/>
    <n v="-23.3"/>
    <n v="0"/>
    <n v="1498510.51"/>
    <s v=""/>
    <n v="-23.3"/>
    <n v="23.3"/>
    <n v="0"/>
    <d v="2023-02-01T00:00:00"/>
    <m/>
    <x v="7"/>
    <s v="Despesas Financeiras - Tarifas"/>
    <s v="sim"/>
  </r>
  <r>
    <s v="JARDIM GUEDALA"/>
    <d v="2023-02-15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5T00:00:00"/>
    <s v="CX"/>
    <s v="Pag. tarifa conta TARIFA BANCARIA PLANO EMPRES FACIL 2"/>
    <s v="TAR.N102F0"/>
    <n v="-88.9"/>
    <n v="0"/>
    <n v="1498421.61"/>
    <s v=""/>
    <n v="-88.9"/>
    <n v="88.9"/>
    <n v="0"/>
    <d v="2023-02-01T00:00:00"/>
    <m/>
    <x v="7"/>
    <s v="Despesas Financeiras - Tarifas"/>
    <s v="sim"/>
  </r>
  <r>
    <s v="JARDIM GUEDALA"/>
    <d v="2023-02-15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5T00:00:00"/>
    <s v="CP"/>
    <s v="Pagamento LEROY MERLIN COMPANHIA BRASILEIRA DE BRICOLAGEM"/>
    <s v="REC.140223"/>
    <n v="-9228.5"/>
    <n v="0"/>
    <n v="1489193.11"/>
    <s v="LEROY MERLIN COMPANHIA BRASILEIRA DE BRICOLAGEM"/>
    <n v="-9228.5"/>
    <n v="9228.5"/>
    <n v="0"/>
    <d v="2023-02-01T00:00:00"/>
    <m/>
    <x v="2"/>
    <s v="Incorporação"/>
    <s v="sim"/>
  </r>
  <r>
    <s v="JARDIM GUEDALA"/>
    <d v="2023-02-17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7T00:00:00"/>
    <s v="CP"/>
    <s v="Pagamento HPM - COMUNICACAO VISUAL LTDA"/>
    <s v="NFSE.002117"/>
    <n v="-7000"/>
    <n v="0"/>
    <n v="1482193.11"/>
    <s v="HPM - COMUNICACAO VISUAL LTDA"/>
    <n v="-7000"/>
    <n v="7000"/>
    <n v="0"/>
    <d v="2023-02-01T00:00:00"/>
    <m/>
    <x v="14"/>
    <s v="Marketing"/>
    <s v="sim"/>
  </r>
  <r>
    <s v="JARDIM GUEDALA"/>
    <d v="2023-02-17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7T00:00:00"/>
    <s v="CP"/>
    <s v="Pagamento Secretaria de Fazenda Federal"/>
    <s v="DARF.002279"/>
    <n v="-63.75"/>
    <n v="0"/>
    <n v="1482129.36"/>
    <s v="Secretaria de Fazenda Federal"/>
    <n v="-63.75"/>
    <n v="63.75"/>
    <n v="2"/>
    <d v="2023-02-01T00:00:00"/>
    <m/>
    <x v="2"/>
    <s v="Incorporação"/>
    <s v="sim"/>
  </r>
  <r>
    <s v="JARDIM GUEDALA"/>
    <d v="2023-02-17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7T00:00:00"/>
    <s v="CP"/>
    <s v="Pagamento Secretaria de Fazenda Federal"/>
    <s v="DARF.003099"/>
    <n v="-607.5"/>
    <n v="0"/>
    <n v="1481521.86"/>
    <s v="Secretaria de Fazenda Federal"/>
    <n v="-607.5"/>
    <n v="607.5"/>
    <n v="2"/>
    <d v="2023-02-01T00:00:00"/>
    <m/>
    <x v="2"/>
    <s v="Incorporação"/>
    <s v="sim"/>
  </r>
  <r>
    <s v="JARDIM GUEDALA"/>
    <d v="2023-02-17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7T00:00:00"/>
    <s v="CP"/>
    <s v="Pagamento Secretaria de Fazenda Federal"/>
    <s v="DARF.003474"/>
    <n v="-48.6"/>
    <n v="0"/>
    <n v="1481473.26"/>
    <s v="Secretaria de Fazenda Federal"/>
    <n v="-48.6"/>
    <n v="48.6"/>
    <n v="1"/>
    <d v="2023-02-01T00:00:00"/>
    <m/>
    <x v="2"/>
    <s v="Incorporação"/>
    <s v="sim"/>
  </r>
  <r>
    <s v="JARDIM GUEDALA"/>
    <d v="2023-02-17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7T00:00:00"/>
    <s v="CP"/>
    <s v="Pagamento Secretaria de Fazenda Federal"/>
    <s v="DARF.003474"/>
    <n v="-150.66"/>
    <n v="0"/>
    <n v="1481322.6"/>
    <s v="Secretaria de Fazenda Federal"/>
    <n v="-150.66"/>
    <n v="150.66"/>
    <n v="1"/>
    <d v="2023-02-01T00:00:00"/>
    <m/>
    <x v="2"/>
    <s v="Incorporação"/>
    <s v="sim"/>
  </r>
  <r>
    <s v="JARDIM GUEDALA"/>
    <d v="2023-02-17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7T00:00:00"/>
    <s v="CP"/>
    <s v="Pagamento Secretaria de Fazenda Federal"/>
    <s v="DARF.000141"/>
    <n v="-2397.44"/>
    <n v="0"/>
    <n v="1478925.16"/>
    <s v="Secretaria de Fazenda Federal"/>
    <n v="-2397.44"/>
    <n v="2397.44"/>
    <n v="1"/>
    <d v="2023-02-01T00:00:00"/>
    <m/>
    <x v="2"/>
    <s v="Incorporação"/>
    <s v="sim"/>
  </r>
  <r>
    <s v="JARDIM GUEDALA"/>
    <d v="2023-02-17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7T00:00:00"/>
    <s v="CP"/>
    <s v="Pagamento Secretaria de Fazenda Federal"/>
    <s v="DARF.000141"/>
    <n v="-7432.08"/>
    <n v="0"/>
    <n v="1471493.08"/>
    <s v="Secretaria de Fazenda Federal"/>
    <n v="-7432.08"/>
    <n v="7432.08"/>
    <n v="0"/>
    <d v="2023-02-01T00:00:00"/>
    <m/>
    <x v="2"/>
    <s v="Incorporação"/>
    <s v="sim"/>
  </r>
  <r>
    <s v="JARDIM GUEDALA"/>
    <d v="2023-02-17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7T00:00:00"/>
    <s v="CP"/>
    <s v="Pagamento Secretaria de Fazenda Federal"/>
    <s v="DARF.004569"/>
    <n v="-108"/>
    <n v="0"/>
    <n v="1471385.08"/>
    <s v="Secretaria de Fazenda Federal"/>
    <n v="-108"/>
    <n v="108"/>
    <n v="0"/>
    <d v="2023-02-01T00:00:00"/>
    <m/>
    <x v="2"/>
    <s v="Incorporação"/>
    <s v="sim"/>
  </r>
  <r>
    <s v="JARDIM GUEDALA"/>
    <d v="2023-02-17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7T00:00:00"/>
    <s v="CP"/>
    <s v="Pagamento Instituto Nacional de Seguridade Social"/>
    <s v="GPS.5492"/>
    <n v="-29700"/>
    <n v="0"/>
    <n v="1441685.08"/>
    <s v="Instituto Nacional de Seguridade Social"/>
    <n v="-29700"/>
    <n v="29700"/>
    <n v="1"/>
    <d v="2023-02-01T00:00:00"/>
    <m/>
    <x v="2"/>
    <s v="Incorporação"/>
    <s v="sim"/>
  </r>
  <r>
    <s v="JARDIM GUEDALA"/>
    <d v="2023-02-17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7T00:00:00"/>
    <s v="CP"/>
    <s v="Pagamento Secretaria de Fazenda Federal"/>
    <s v="DARF.002279"/>
    <n v="-197.62"/>
    <n v="0"/>
    <n v="1441487.46"/>
    <s v="Secretaria de Fazenda Federal"/>
    <n v="-197.62"/>
    <n v="197.62"/>
    <n v="1"/>
    <d v="2023-02-01T00:00:00"/>
    <m/>
    <x v="2"/>
    <s v="Incorporação"/>
    <s v="sim"/>
  </r>
  <r>
    <s v="JARDIM GUEDALA"/>
    <d v="2023-02-17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7T00:00:00"/>
    <s v="CP"/>
    <s v="Pagamento Secretaria de Fazenda Federal"/>
    <s v="DARF.000957"/>
    <n v="-138.75"/>
    <n v="0"/>
    <n v="1441348.71"/>
    <s v="Secretaria de Fazenda Federal"/>
    <n v="-138.75"/>
    <n v="138.75"/>
    <n v="2"/>
    <d v="2023-02-01T00:00:00"/>
    <m/>
    <x v="2"/>
    <s v="Incorporação"/>
    <s v="sim"/>
  </r>
  <r>
    <s v="JARDIM GUEDALA"/>
    <d v="2023-02-17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7T00:00:00"/>
    <s v="CP"/>
    <s v="Pagamento Secretaria de Fazenda Federal"/>
    <s v="DARF.000957"/>
    <n v="-430.13"/>
    <n v="0"/>
    <n v="1440918.58"/>
    <s v="Secretaria de Fazenda Federal"/>
    <n v="-430.13"/>
    <n v="430.13"/>
    <n v="1"/>
    <d v="2023-02-01T00:00:00"/>
    <m/>
    <x v="2"/>
    <s v="Incorporação"/>
    <s v="sim"/>
  </r>
  <r>
    <s v="JARDIM GUEDALA"/>
    <d v="2023-02-17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7T00:00:00"/>
    <s v="CP"/>
    <s v="Pagamento Secretaria de Fazenda Federal"/>
    <s v="DARF.000247"/>
    <n v="-1302"/>
    <n v="0"/>
    <n v="1439616.58"/>
    <s v="Secretaria de Fazenda Federal"/>
    <n v="-1302"/>
    <n v="1302"/>
    <n v="2"/>
    <d v="2023-02-01T00:00:00"/>
    <m/>
    <x v="2"/>
    <s v="Incorporação"/>
    <s v="sim"/>
  </r>
  <r>
    <s v="JARDIM GUEDALA"/>
    <d v="2023-02-17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7T00:00:00"/>
    <s v="CP"/>
    <s v="Pagamento HELIO TATSUMI"/>
    <s v="REC.PROMISSORIA 02"/>
    <n v="-1164534.95"/>
    <n v="0"/>
    <n v="275081.63"/>
    <s v="HELIO TATSUMI"/>
    <n v="-1164534.95"/>
    <n v="1164534.95"/>
    <n v="0"/>
    <d v="2023-02-01T00:00:00"/>
    <m/>
    <x v="5"/>
    <s v="Terreno"/>
    <s v="sim"/>
  </r>
  <r>
    <s v="JARDIM GUEDALA"/>
    <d v="2023-02-17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7T00:00:00"/>
    <s v="CP"/>
    <s v="Pagamento Secretaria de Fazenda Federal"/>
    <s v="DARF.003099"/>
    <n v="-1809.35"/>
    <n v="0"/>
    <n v="273272.28000000003"/>
    <s v="Secretaria de Fazenda Federal"/>
    <n v="-1809.35"/>
    <n v="1809.35"/>
    <n v="0"/>
    <d v="2023-02-01T00:00:00"/>
    <m/>
    <x v="2"/>
    <s v="Incorporação"/>
    <s v="sim"/>
  </r>
  <r>
    <s v="JARDIM GUEDALA"/>
    <d v="2023-02-17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7T00:00:00"/>
    <s v="CP"/>
    <s v="Pagamento Secretaria de Fazenda Federal"/>
    <s v="DARF.000247"/>
    <n v="-420"/>
    <n v="0"/>
    <n v="272852.28000000003"/>
    <s v="Secretaria de Fazenda Federal"/>
    <n v="-420"/>
    <n v="420"/>
    <n v="2"/>
    <d v="2023-02-01T00:00:00"/>
    <m/>
    <x v="2"/>
    <s v="Incorporação"/>
    <s v="sim"/>
  </r>
  <r>
    <s v="JARDIM GUEDALA"/>
    <d v="2023-02-17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17T00:00:00"/>
    <s v="CX"/>
    <s v="Pag. tarifa TED TAR SERV TED STR PAGFOR"/>
    <s v="TAR.N1016C"/>
    <n v="-11.65"/>
    <n v="0"/>
    <n v="272840.63"/>
    <s v=""/>
    <n v="-11.65"/>
    <n v="11.65"/>
    <n v="0"/>
    <d v="2023-02-01T00:00:00"/>
    <m/>
    <x v="7"/>
    <s v="Despesas Financeiras - Tarifas"/>
    <s v="sim"/>
  </r>
  <r>
    <s v="JARDIM GUEDALA"/>
    <d v="2023-02-22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2T00:00:00"/>
    <s v="CP"/>
    <s v="Pagamento NC HOLDING EMPREENDIMENTOS E PARTICIPACOES LTDA."/>
    <s v="REC.INCORP 022023"/>
    <n v="-170677"/>
    <n v="0"/>
    <n v="102163.63"/>
    <s v="NC HOLDING EMPREENDIMENTOS E PARTICIPACOES LTDA."/>
    <n v="-170677"/>
    <n v="170677"/>
    <n v="0"/>
    <d v="2023-02-01T00:00:00"/>
    <m/>
    <x v="21"/>
    <s v="Despesas Administrativas"/>
    <s v="sim"/>
  </r>
  <r>
    <s v="JARDIM GUEDALA"/>
    <d v="2023-02-22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2T00:00:00"/>
    <s v="CP"/>
    <s v="Pagamento DAVINCI BUREAU DE IMPRESSOES LTDA"/>
    <s v="NFSE.084701"/>
    <n v="-433.02"/>
    <n v="0"/>
    <n v="101730.61"/>
    <s v="DAVINCI BUREAU DE IMPRESSOES LTDA"/>
    <n v="-433.02"/>
    <n v="433.02"/>
    <n v="0"/>
    <d v="2023-02-01T00:00:00"/>
    <m/>
    <x v="2"/>
    <s v="Incorporação"/>
    <s v="sim"/>
  </r>
  <r>
    <s v="JARDIM GUEDALA"/>
    <d v="2023-02-22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2T00:00:00"/>
    <s v="CP"/>
    <s v="Pagamento D.G.G AMBIENTAL LTDA"/>
    <s v="NF.001325"/>
    <n v="-10230"/>
    <n v="0"/>
    <n v="91500.61"/>
    <s v="D.G.G AMBIENTAL LTDA"/>
    <n v="-10230"/>
    <n v="10230"/>
    <n v="0"/>
    <d v="2023-02-01T00:00:00"/>
    <m/>
    <x v="8"/>
    <s v="Terreno"/>
    <s v="sim"/>
  </r>
  <r>
    <s v="JARDIM GUEDALA"/>
    <d v="2023-02-22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2T00:00:00"/>
    <s v="CP"/>
    <s v="Pagamento ALEX S CAMPELO M IMOVEIS"/>
    <s v="REC.200223"/>
    <n v="-2300"/>
    <n v="0"/>
    <n v="89200.61"/>
    <s v="ALEX S CAMPELO M IMOVEIS"/>
    <n v="-2300"/>
    <n v="2300"/>
    <n v="0"/>
    <d v="2023-02-01T00:00:00"/>
    <m/>
    <x v="2"/>
    <s v="Incorporação"/>
    <s v="sim"/>
  </r>
  <r>
    <s v="JARDIM GUEDALA"/>
    <d v="2023-02-22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2T00:00:00"/>
    <s v="CP"/>
    <s v="Pagamento MJA COMERCIO DE GESSO E MATERIAIS PARA CONSTRUCAO EIRELI"/>
    <s v="NF.23124"/>
    <n v="-57930.44"/>
    <n v="0"/>
    <n v="31270.17"/>
    <s v="MJA COMERCIO DE GESSO E MATERIAIS PARA CONSTRUCAO EIRELI"/>
    <n v="-57930.44"/>
    <n v="57930.44"/>
    <n v="0"/>
    <d v="2023-02-01T00:00:00"/>
    <m/>
    <x v="2"/>
    <s v="Incorporação"/>
    <s v="sim"/>
  </r>
  <r>
    <s v="JARDIM GUEDALA"/>
    <d v="2023-02-22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2T00:00:00"/>
    <s v="CP"/>
    <s v="Pagamento JULIO VIDROS LTDA"/>
    <s v="NF.000009"/>
    <n v="-2958"/>
    <n v="0"/>
    <n v="28312.17"/>
    <s v="JULIO VIDROS LTDA"/>
    <n v="-2958"/>
    <n v="2958"/>
    <n v="0"/>
    <d v="2023-02-01T00:00:00"/>
    <m/>
    <x v="2"/>
    <s v="Incorporação"/>
    <s v="sim"/>
  </r>
  <r>
    <s v="JARDIM GUEDALA"/>
    <d v="2023-02-22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2T00:00:00"/>
    <s v="CP"/>
    <s v="Pagamento ONLES FABRICACAO, COMERCIO E MONTAGEM DE MOVEIS E DECORACOES EIRELI"/>
    <s v="NF.000768"/>
    <n v="-77937.5"/>
    <n v="0"/>
    <n v="-49625.33"/>
    <s v="ONLES FABRICACAO, COMERCIO E MONTAGEM DE MOVEIS E DECORACOES EIRELI"/>
    <n v="-77937.5"/>
    <n v="77937.5"/>
    <n v="0"/>
    <d v="2023-02-01T00:00:00"/>
    <m/>
    <x v="2"/>
    <s v="Incorporação"/>
    <s v="sim"/>
  </r>
  <r>
    <s v="JARDIM GUEDALA"/>
    <d v="2023-02-22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2T00:00:00"/>
    <s v="CP"/>
    <s v="Pagamento ALGE METALURGICA LTDA"/>
    <s v="NF.85153"/>
    <n v="-1974"/>
    <n v="0"/>
    <n v="-51599.33"/>
    <s v="ALGE METALURGICA LTDA"/>
    <n v="-1974"/>
    <n v="1974"/>
    <n v="0"/>
    <d v="2023-02-01T00:00:00"/>
    <m/>
    <x v="2"/>
    <s v="Incorporação"/>
    <s v="sim"/>
  </r>
  <r>
    <s v="JARDIM GUEDALA"/>
    <d v="2023-02-22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2T00:00:00"/>
    <s v="CP"/>
    <s v="Pagamento OTERPREM PREMOLDADOS DE CONCRETO LTDA"/>
    <s v="NF.212918"/>
    <n v="-7257.6"/>
    <n v="0"/>
    <n v="-58856.93"/>
    <s v="OTERPREM PREMOLDADOS DE CONCRETO LTDA"/>
    <n v="-7257.6"/>
    <n v="7257.6"/>
    <n v="0"/>
    <d v="2023-02-01T00:00:00"/>
    <m/>
    <x v="2"/>
    <s v="Incorporação"/>
    <s v="sim"/>
  </r>
  <r>
    <s v="JARDIM GUEDALA"/>
    <d v="2023-02-22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2T00:00:00"/>
    <s v="CX"/>
    <s v="Resgate de Aplicação RESGATE DE INVESTIMENTOS"/>
    <s v="RESG.N10248"/>
    <n v="0"/>
    <n v="130000"/>
    <n v="71143.070000000007"/>
    <s v=""/>
    <n v="130000"/>
    <n v="130000"/>
    <n v="0"/>
    <d v="2023-02-01T00:00:00"/>
    <m/>
    <x v="10"/>
    <s v="Aplicação / Resgate"/>
    <s v="não"/>
  </r>
  <r>
    <s v="JARDIM GUEDALA"/>
    <d v="2023-02-22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2T00:00:00"/>
    <s v="CP"/>
    <s v="Pagamento TICKET SOLUCOES HDFGT S/A"/>
    <s v="NF.11405760"/>
    <n v="-2060"/>
    <n v="0"/>
    <n v="69083.070000000007"/>
    <s v="TICKET SOLUCOES HDFGT S/A"/>
    <n v="-2060"/>
    <n v="2060"/>
    <n v="0"/>
    <d v="2023-02-01T00:00:00"/>
    <m/>
    <x v="2"/>
    <s v="Incorporação"/>
    <s v="sim"/>
  </r>
  <r>
    <s v="JARDIM GUEDALA"/>
    <d v="2023-02-22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2T00:00:00"/>
    <s v="CP"/>
    <s v="Pagamento SUELLEN APARECIDA CONDOR"/>
    <s v="NF.26"/>
    <n v="-2296.19"/>
    <n v="0"/>
    <n v="66786.880000000005"/>
    <s v="SUELLEN APARECIDA CONDOR"/>
    <n v="-2296.19"/>
    <n v="2296.19"/>
    <n v="0"/>
    <d v="2023-02-01T00:00:00"/>
    <m/>
    <x v="2"/>
    <s v="Incorporação"/>
    <s v="sim"/>
  </r>
  <r>
    <s v="JARDIM GUEDALA"/>
    <d v="2023-02-22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2T00:00:00"/>
    <s v="CX"/>
    <s v="Pag. tarifa TED TAR SERV TED STR PAGFOR"/>
    <s v="TAR.N102E0"/>
    <n v="-23.3"/>
    <n v="0"/>
    <n v="66763.58"/>
    <s v=""/>
    <n v="-23.3"/>
    <n v="23.3"/>
    <n v="0"/>
    <d v="2023-02-01T00:00:00"/>
    <m/>
    <x v="7"/>
    <s v="Despesas Financeiras - Tarifas"/>
    <s v="sim"/>
  </r>
  <r>
    <s v="JARDIM GUEDALA"/>
    <d v="2023-02-22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2T00:00:00"/>
    <s v="CX"/>
    <s v="Pag. tarifa conta TAR CC REAL TIME PAGFOR"/>
    <s v="TAR.N102CC"/>
    <n v="-3.9"/>
    <n v="0"/>
    <n v="66759.679999999993"/>
    <s v=""/>
    <n v="-3.9"/>
    <n v="3.9"/>
    <n v="0"/>
    <d v="2023-02-01T00:00:00"/>
    <m/>
    <x v="7"/>
    <s v="Despesas Financeiras - Tarifas"/>
    <s v="sim"/>
  </r>
  <r>
    <s v="JARDIM GUEDALA"/>
    <d v="2023-02-22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2T00:00:00"/>
    <s v="CP"/>
    <s v="Pagamento CENTRO AUTOMOTIVO JARDIM DO ESTADIO LTDA"/>
    <s v="FAT.1993-2023"/>
    <n v="-639"/>
    <n v="0"/>
    <n v="66120.679999999993"/>
    <s v="CENTRO AUTOMOTIVO JARDIM DO ESTADIO LTDA"/>
    <n v="-639"/>
    <n v="639"/>
    <n v="0"/>
    <d v="2023-02-01T00:00:00"/>
    <m/>
    <x v="2"/>
    <s v="Incorporação"/>
    <s v="sim"/>
  </r>
  <r>
    <s v="JARDIM GUEDALA"/>
    <d v="2023-02-22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2T00:00:00"/>
    <s v="CP"/>
    <s v="Pagto juros CENTRO AUTOMOTIVO JARDIM DO ESTADIO LTDA"/>
    <s v="FAT.1993-2023"/>
    <n v="-3.01"/>
    <n v="0"/>
    <n v="66117.67"/>
    <s v=""/>
    <n v="-3.01"/>
    <n v="3.01"/>
    <n v="0"/>
    <d v="2023-02-01T00:00:00"/>
    <m/>
    <x v="2"/>
    <s v="Incorporação"/>
    <s v="sim"/>
  </r>
  <r>
    <s v="JARDIM GUEDALA"/>
    <d v="2023-02-23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3T00:00:00"/>
    <s v="CP"/>
    <s v="Pagamento FAST SHOP S.A"/>
    <s v="NF.053117"/>
    <n v="-12067.48"/>
    <n v="0"/>
    <n v="54050.19"/>
    <s v="FAST SHOP S.A"/>
    <n v="-12067.48"/>
    <n v="12067.48"/>
    <n v="0"/>
    <d v="2023-02-01T00:00:00"/>
    <m/>
    <x v="2"/>
    <s v="Incorporação"/>
    <s v="sim"/>
  </r>
  <r>
    <s v="JARDIM GUEDALA"/>
    <d v="2023-02-23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3T00:00:00"/>
    <s v="CP"/>
    <s v="Pagamento TEMFER MATERIAL DE CONSTRUCAO LTDA"/>
    <s v="NF.139775"/>
    <n v="-5712.56"/>
    <n v="0"/>
    <n v="48337.63"/>
    <s v="TEMFER MATERIAL DE CONSTRUCAO LTDA"/>
    <n v="-5712.56"/>
    <n v="5712.56"/>
    <n v="0"/>
    <d v="2023-02-01T00:00:00"/>
    <m/>
    <x v="2"/>
    <s v="Incorporação"/>
    <s v="sim"/>
  </r>
  <r>
    <s v="JARDIM GUEDALA"/>
    <d v="2023-02-24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4T00:00:00"/>
    <s v="CP"/>
    <s v="Pagamento CAPELLA PRODUÇÕES E EVENTOS"/>
    <s v="NFSE.240223"/>
    <n v="-3500"/>
    <n v="0"/>
    <n v="44837.63"/>
    <s v="CAPELLA PRODUÇÕES E EVENTOS"/>
    <n v="-3500"/>
    <n v="3500"/>
    <n v="0"/>
    <d v="2023-02-01T00:00:00"/>
    <m/>
    <x v="20"/>
    <s v="Marketing"/>
    <s v="sim"/>
  </r>
  <r>
    <s v="JARDIM GUEDALA"/>
    <d v="2023-02-24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4T00:00:00"/>
    <s v="CP"/>
    <s v="Pagamento THE GUARDIAN SERVIÇOS PATRIMONIAL LTDA"/>
    <s v="NFSE.000005"/>
    <n v="-800"/>
    <n v="0"/>
    <n v="44037.63"/>
    <s v="THE GUARDIAN SERVIÇOS PATRIMONIAL LTDA"/>
    <n v="-800"/>
    <n v="800"/>
    <n v="0"/>
    <d v="2023-02-01T00:00:00"/>
    <m/>
    <x v="22"/>
    <s v="Terreno"/>
    <s v="sim"/>
  </r>
  <r>
    <s v="JARDIM GUEDALA"/>
    <d v="2023-02-24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4T00:00:00"/>
    <s v="CP"/>
    <s v="Pagamento COMPANHIA PROVINCIA DE SECURITIZACAO"/>
    <s v="JUR.0223"/>
    <n v="-241386.53"/>
    <n v="0"/>
    <n v="-197348.9"/>
    <s v="COMPANHIA PROVINCIA DE SECURITIZACAO"/>
    <n v="-241386.53"/>
    <n v="241386.53"/>
    <n v="0"/>
    <d v="2023-02-01T00:00:00"/>
    <m/>
    <x v="23"/>
    <s v="Débito - Província"/>
    <s v="sim"/>
  </r>
  <r>
    <s v="JARDIM GUEDALA"/>
    <d v="2023-02-24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4T00:00:00"/>
    <s v="CP"/>
    <s v="Pagamento COMPANHIA PROVINCIA DE SECURITIZACAO"/>
    <s v="REC.2021043"/>
    <n v="-9163.2800000000007"/>
    <n v="0"/>
    <n v="-206512.18"/>
    <s v="COMPANHIA PROVINCIA DE SECURITIZACAO"/>
    <n v="-9163.2800000000007"/>
    <n v="9163.2800000000007"/>
    <n v="0"/>
    <d v="2023-02-01T00:00:00"/>
    <m/>
    <x v="23"/>
    <s v="Débito - Província"/>
    <s v="sim"/>
  </r>
  <r>
    <s v="JARDIM GUEDALA"/>
    <d v="2023-02-24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4T00:00:00"/>
    <s v="CP"/>
    <s v="Pagamento DECORWATTS ELETRICA E ILUMINACAO LTDA"/>
    <s v="NF.121862"/>
    <n v="-3102.4"/>
    <n v="0"/>
    <n v="-209614.58"/>
    <s v="DECORWATTS ELETRICA E ILUMINACAO LTDA"/>
    <n v="-3102.4"/>
    <n v="3102.4"/>
    <n v="0"/>
    <d v="2023-02-01T00:00:00"/>
    <m/>
    <x v="2"/>
    <s v="Incorporação"/>
    <s v="sim"/>
  </r>
  <r>
    <s v="JARDIM GUEDALA"/>
    <d v="2023-02-24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4T00:00:00"/>
    <s v="CP"/>
    <s v="Pagamento MOBEL COMERCIO DE MOVEIS E OBJETOS LTDA"/>
    <s v="NF.001225"/>
    <n v="-158934"/>
    <n v="0"/>
    <n v="-368548.58"/>
    <s v="MOBEL COMERCIO DE MOVEIS E OBJETOS LTDA"/>
    <n v="-158934"/>
    <n v="158934"/>
    <n v="0"/>
    <d v="2023-02-01T00:00:00"/>
    <m/>
    <x v="2"/>
    <s v="Incorporação"/>
    <s v="sim"/>
  </r>
  <r>
    <s v="JARDIM GUEDALA"/>
    <d v="2023-02-24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4T00:00:00"/>
    <s v="CP"/>
    <s v="Pagamento ROFER GASTRONOMIA E EVENTOS LTDA"/>
    <s v="REC.150223"/>
    <n v="-16800"/>
    <n v="0"/>
    <n v="-385348.58"/>
    <s v="ROFER GASTRONOMIA E EVENTOS LTDA"/>
    <n v="-16800"/>
    <n v="16800"/>
    <n v="0"/>
    <d v="2023-02-01T00:00:00"/>
    <m/>
    <x v="20"/>
    <s v="Marketing"/>
    <s v="sim"/>
  </r>
  <r>
    <s v="JARDIM GUEDALA"/>
    <d v="2023-02-24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4T00:00:00"/>
    <s v="CP"/>
    <s v="Pagamento MARCELA DOS SANTOS SALVIATI"/>
    <s v="REC.240223"/>
    <n v="-21000"/>
    <n v="0"/>
    <n v="-406348.58"/>
    <s v="MARCELA DOS SANTOS SALVIATI"/>
    <n v="-21000"/>
    <n v="21000"/>
    <n v="0"/>
    <d v="2023-02-01T00:00:00"/>
    <m/>
    <x v="2"/>
    <s v="Incorporação"/>
    <s v="sim"/>
  </r>
  <r>
    <s v="JARDIM GUEDALA"/>
    <d v="2023-02-24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4T00:00:00"/>
    <s v="CX"/>
    <s v="Resgate de Aplicação RESGATE DE INVESTIMENTOS"/>
    <s v="RESG.N1012A"/>
    <n v="0"/>
    <n v="172150.79"/>
    <n v="-234197.79"/>
    <s v=""/>
    <n v="172150.79"/>
    <n v="172150.79"/>
    <n v="0"/>
    <d v="2023-02-01T00:00:00"/>
    <m/>
    <x v="10"/>
    <s v="Aplicação / Resgate"/>
    <s v="não"/>
  </r>
  <r>
    <s v="JARDIM GUEDALA"/>
    <d v="2023-02-24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4T00:00:00"/>
    <s v="CX"/>
    <s v="Resgate de Aplicação RESGATE DE INVESTIMENTOS"/>
    <s v="RESG.N1013E"/>
    <n v="0"/>
    <n v="1123470.27"/>
    <n v="889272.48"/>
    <s v=""/>
    <n v="1123470.27"/>
    <n v="1123470.27"/>
    <n v="0"/>
    <d v="2023-02-01T00:00:00"/>
    <m/>
    <x v="10"/>
    <s v="Aplicação / Resgate"/>
    <s v="não"/>
  </r>
  <r>
    <s v="JARDIM GUEDALA"/>
    <d v="2023-02-24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4T00:00:00"/>
    <s v="CX"/>
    <s v="Pag. tarifa conta TAR CC REAL TIME PAGFOR"/>
    <s v="TAR.N10166"/>
    <n v="-1.95"/>
    <n v="0"/>
    <n v="889270.53"/>
    <s v=""/>
    <n v="-1.95"/>
    <n v="1.95"/>
    <n v="0"/>
    <d v="2023-02-01T00:00:00"/>
    <m/>
    <x v="7"/>
    <s v="Despesas Financeiras - Tarifas"/>
    <s v="sim"/>
  </r>
  <r>
    <s v="JARDIM GUEDALA"/>
    <d v="2023-02-24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4T00:00:00"/>
    <s v="CX"/>
    <s v="Pag. tarifa TED TAR SERV TED STR PAGFOR"/>
    <s v="TAR.N1017A"/>
    <n v="-46.6"/>
    <n v="0"/>
    <n v="889223.93"/>
    <s v=""/>
    <n v="-46.6"/>
    <n v="46.6"/>
    <n v="0"/>
    <d v="2023-02-01T00:00:00"/>
    <m/>
    <x v="7"/>
    <s v="Despesas Financeiras - Tarifas"/>
    <s v="sim"/>
  </r>
  <r>
    <s v="JARDIM GUEDALA"/>
    <d v="2023-02-27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7T00:00:00"/>
    <s v="CP"/>
    <s v="Pagamento GIOVANNA FERRAZ GONSALVES DOS SANTOS"/>
    <s v="NF.000.008"/>
    <n v="-12401.28"/>
    <n v="0"/>
    <n v="876822.65"/>
    <s v="GIOVANNA FERRAZ GONSALVES DOS SANTOS"/>
    <n v="-12401.28"/>
    <n v="12401.28"/>
    <n v="0"/>
    <d v="2023-02-01T00:00:00"/>
    <m/>
    <x v="2"/>
    <s v="Incorporação"/>
    <s v="sim"/>
  </r>
  <r>
    <s v="JARDIM GUEDALA"/>
    <d v="2023-02-27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7T00:00:00"/>
    <s v="CP"/>
    <s v="Pagamento GIOVANNA FERRAZ GONSALVES DOS SANTOS"/>
    <s v="NFSE.000.025"/>
    <n v="-6292"/>
    <n v="0"/>
    <n v="870530.65"/>
    <s v="GIOVANNA FERRAZ GONSALVES DOS SANTOS"/>
    <n v="-6292"/>
    <n v="6292"/>
    <n v="0"/>
    <d v="2023-02-01T00:00:00"/>
    <m/>
    <x v="2"/>
    <s v="Incorporação"/>
    <s v="sim"/>
  </r>
  <r>
    <s v="JARDIM GUEDALA"/>
    <d v="2023-02-27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7T00:00:00"/>
    <s v="CP"/>
    <s v="Pagamento E.M.O. SONORIZACAO PROFISSIONAL E EVENTOS LTDA"/>
    <s v="NFSE.5563"/>
    <n v="-28000"/>
    <n v="0"/>
    <n v="842530.65"/>
    <s v="E.M.O. SONORIZACAO PROFISSIONAL E EVENTOS LTDA"/>
    <n v="-28000"/>
    <n v="28000"/>
    <n v="0"/>
    <d v="2023-02-01T00:00:00"/>
    <m/>
    <x v="20"/>
    <s v="Marketing"/>
    <s v="sim"/>
  </r>
  <r>
    <s v="JARDIM GUEDALA"/>
    <d v="2023-02-27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7T00:00:00"/>
    <s v="CP"/>
    <s v="Pagamento FAST SHOP S.A"/>
    <s v="NF.1082104"/>
    <n v="-24800"/>
    <n v="0"/>
    <n v="817730.65"/>
    <s v="FAST SHOP S.A"/>
    <n v="-24800"/>
    <n v="24800"/>
    <n v="0"/>
    <d v="2023-02-01T00:00:00"/>
    <m/>
    <x v="2"/>
    <s v="Incorporação"/>
    <s v="sim"/>
  </r>
  <r>
    <s v="JARDIM GUEDALA"/>
    <d v="2023-02-27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7T00:00:00"/>
    <s v="CP"/>
    <s v="Pagamento MJA COMERCIO DE GESSO E MATERIAIS PARA CONSTRUCAO EIRELI"/>
    <s v="NF.23172"/>
    <n v="-10414"/>
    <n v="0"/>
    <n v="807316.65"/>
    <s v="MJA COMERCIO DE GESSO E MATERIAIS PARA CONSTRUCAO EIRELI"/>
    <n v="-10414"/>
    <n v="10414"/>
    <n v="0"/>
    <d v="2023-02-01T00:00:00"/>
    <m/>
    <x v="2"/>
    <s v="Incorporação"/>
    <s v="sim"/>
  </r>
  <r>
    <s v="JARDIM GUEDALA"/>
    <d v="2023-02-27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7T00:00:00"/>
    <s v="CP"/>
    <s v="Pagamento V.G.F. COMERCIAL DE FERRAGENS E MONTAGENS LTDA"/>
    <s v="NF.016463"/>
    <n v="-9574.1200000000008"/>
    <n v="0"/>
    <n v="797742.53"/>
    <s v="V.G.F. COMERCIAL DE FERRAGENS E MONTAGENS LTDA"/>
    <n v="-9574.1200000000008"/>
    <n v="9574.1200000000008"/>
    <n v="0"/>
    <d v="2023-02-01T00:00:00"/>
    <m/>
    <x v="2"/>
    <s v="Incorporação"/>
    <s v="sim"/>
  </r>
  <r>
    <s v="JARDIM GUEDALA"/>
    <d v="2023-02-27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7T00:00:00"/>
    <s v="CP"/>
    <s v="Pagamento STATUS COMERCIO DE FERRAGENS E METAIS LTDA"/>
    <s v="NF.23129"/>
    <n v="-27615.1"/>
    <n v="0"/>
    <n v="770127.43"/>
    <s v="STATUS COMERCIO DE FERRAGENS E METAIS LTDA"/>
    <n v="-27615.1"/>
    <n v="27615.1"/>
    <n v="0"/>
    <d v="2023-02-01T00:00:00"/>
    <m/>
    <x v="2"/>
    <s v="Incorporação"/>
    <s v="sim"/>
  </r>
  <r>
    <s v="JARDIM GUEDALA"/>
    <d v="2023-02-27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7T00:00:00"/>
    <s v="CP"/>
    <s v="Pagamento WRC - HIDRAULICOS, LOUCAS E METAIS LTDA"/>
    <s v="NF.006.699"/>
    <n v="-2420.6"/>
    <n v="0"/>
    <n v="767706.83"/>
    <s v="WRC - HIDRAULICOS, LOUCAS E METAIS LTDA"/>
    <n v="-2420.6"/>
    <n v="2420.6"/>
    <n v="0"/>
    <d v="2023-02-01T00:00:00"/>
    <m/>
    <x v="2"/>
    <s v="Incorporação"/>
    <s v="sim"/>
  </r>
  <r>
    <s v="JARDIM GUEDALA"/>
    <d v="2023-02-27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7T00:00:00"/>
    <s v="CP"/>
    <s v="Pagamento OPERADORA DE SHOPPING CENTER ELDORADO LTDA"/>
    <s v="CT.150927"/>
    <n v="-46675"/>
    <n v="0"/>
    <n v="721031.83"/>
    <s v="OPERADORA DE SHOPPING CENTER ELDORADO LTDA"/>
    <n v="-46675"/>
    <n v="46675"/>
    <n v="0"/>
    <d v="2023-02-01T00:00:00"/>
    <m/>
    <x v="2"/>
    <s v="Incorporação"/>
    <s v="sim"/>
  </r>
  <r>
    <s v="JARDIM GUEDALA"/>
    <d v="2023-02-27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7T00:00:00"/>
    <s v="CP"/>
    <s v="Pagamento YOB TRIDIMENSIONAL MODELO EM ESCALA COMERCIO E SERVICOS EIRELI"/>
    <s v="NFSE.000065"/>
    <n v="-115500"/>
    <n v="0"/>
    <n v="605531.82999999996"/>
    <s v="YOB TRIDIMENSIONAL MODELO EM ESCALA COMERCIO E SERVICOS EIRELI"/>
    <n v="-115500"/>
    <n v="115500"/>
    <n v="0"/>
    <d v="2023-02-01T00:00:00"/>
    <m/>
    <x v="14"/>
    <s v="Marketing"/>
    <s v="sim"/>
  </r>
  <r>
    <s v="JARDIM GUEDALA"/>
    <d v="2023-02-27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7T00:00:00"/>
    <s v="CX"/>
    <s v="Pag. tarifa TED TAR SERV TED STR PAGFOR"/>
    <s v="TAR.N10140"/>
    <n v="-23.3"/>
    <n v="0"/>
    <n v="605508.53"/>
    <s v=""/>
    <n v="-23.3"/>
    <n v="23.3"/>
    <n v="0"/>
    <d v="2023-02-01T00:00:00"/>
    <m/>
    <x v="7"/>
    <s v="Despesas Financeiras - Tarifas"/>
    <s v="sim"/>
  </r>
  <r>
    <s v="JARDIM GUEDALA"/>
    <d v="2023-02-28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8T00:00:00"/>
    <s v="CP"/>
    <s v="Pagamento ALDEMIR SILVA FORRO"/>
    <s v="NFSE.000390"/>
    <n v="-52103.98"/>
    <n v="0"/>
    <n v="553404.55000000005"/>
    <s v="ALDEMIR SILVA FORRO"/>
    <n v="-52103.98"/>
    <n v="52103.98"/>
    <n v="0"/>
    <d v="2023-02-01T00:00:00"/>
    <m/>
    <x v="2"/>
    <s v="Incorporação"/>
    <s v="sim"/>
  </r>
  <r>
    <s v="JARDIM GUEDALA"/>
    <d v="2023-02-28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8T00:00:00"/>
    <s v="CP"/>
    <s v="Pagamento LK2 CONSTRUCOES E MONTAGENS LTDA"/>
    <s v="NFSE.005503"/>
    <n v="-270000"/>
    <n v="0"/>
    <n v="283404.55"/>
    <s v="LK2 CONSTRUCOES E MONTAGENS LTDA"/>
    <n v="-270000"/>
    <n v="270000"/>
    <n v="0"/>
    <d v="2023-02-01T00:00:00"/>
    <m/>
    <x v="20"/>
    <s v="Marketing"/>
    <s v="sim"/>
  </r>
  <r>
    <s v="JARDIM GUEDALA"/>
    <d v="2023-02-28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8T00:00:00"/>
    <s v="CP"/>
    <s v="Retenção impostos INSS 2631 / LK2 CONSTRUCOES E MONTAGENS LTDA"/>
    <s v="NFSE.005503"/>
    <n v="0"/>
    <n v="29700"/>
    <n v="313104.55"/>
    <s v="LK2 CONSTRUCOES E MONTAGENS LTDA"/>
    <n v="29700"/>
    <n v="29700"/>
    <n v="1"/>
    <d v="2023-02-01T00:00:00"/>
    <m/>
    <x v="2"/>
    <s v="Incorporação"/>
    <s v="sim"/>
  </r>
  <r>
    <s v="JARDIM GUEDALA"/>
    <d v="2023-02-28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8T00:00:00"/>
    <s v="CP"/>
    <s v="Pagamento ALBERTO RATOLA DE AZEVEDO"/>
    <s v="NFSE.000773"/>
    <n v="-4400"/>
    <n v="0"/>
    <n v="308704.55"/>
    <s v="ALBERTO RATOLA DE AZEVEDO"/>
    <n v="-4400"/>
    <n v="4400"/>
    <n v="0"/>
    <d v="2023-02-01T00:00:00"/>
    <m/>
    <x v="2"/>
    <s v="Incorporação"/>
    <s v="sim"/>
  </r>
  <r>
    <s v="JARDIM GUEDALA"/>
    <d v="2023-02-28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8T00:00:00"/>
    <s v="CP"/>
    <s v="Retenção impostos IR 1708 / ALBERTO RATOLA DE AZEVEDO"/>
    <s v="NFSE.000773"/>
    <n v="0"/>
    <n v="66"/>
    <n v="308770.55"/>
    <s v="ALBERTO RATOLA DE AZEVEDO"/>
    <n v="66"/>
    <n v="66"/>
    <n v="1"/>
    <d v="2023-02-01T00:00:00"/>
    <m/>
    <x v="2"/>
    <s v="Incorporação"/>
    <s v="sim"/>
  </r>
  <r>
    <s v="JARDIM GUEDALA"/>
    <d v="2023-02-28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8T00:00:00"/>
    <s v="CP"/>
    <s v="Retenção impostos CSRF / ALBERTO RATOLA DE AZEVEDO"/>
    <s v="NFSE.000773"/>
    <n v="0"/>
    <n v="204.6"/>
    <n v="308975.15000000002"/>
    <s v="ALBERTO RATOLA DE AZEVEDO"/>
    <n v="204.6"/>
    <n v="204.6"/>
    <n v="1"/>
    <d v="2023-02-01T00:00:00"/>
    <m/>
    <x v="2"/>
    <s v="Incorporação"/>
    <s v="sim"/>
  </r>
  <r>
    <s v="JARDIM GUEDALA"/>
    <d v="2023-02-28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8T00:00:00"/>
    <s v="CP"/>
    <s v="Pagamento NG ENGENHARIA S/C LTDA"/>
    <s v="NFSE.000255"/>
    <n v="-28000"/>
    <n v="0"/>
    <n v="280975.15000000002"/>
    <s v="NG ENGENHARIA S/C LTDA"/>
    <n v="-28000"/>
    <n v="28000"/>
    <n v="0"/>
    <d v="2023-02-01T00:00:00"/>
    <m/>
    <x v="2"/>
    <s v="Incorporação"/>
    <s v="sim"/>
  </r>
  <r>
    <s v="JARDIM GUEDALA"/>
    <d v="2023-02-28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8T00:00:00"/>
    <s v="CP"/>
    <s v="Retenção impostos IR 1708 / NG ENGENHARIA S/C LTDA"/>
    <s v="NFSE.000255"/>
    <n v="0"/>
    <n v="420"/>
    <n v="281395.15000000002"/>
    <s v="NG ENGENHARIA S/C LTDA"/>
    <n v="420"/>
    <n v="420"/>
    <n v="1"/>
    <d v="2023-02-01T00:00:00"/>
    <m/>
    <x v="2"/>
    <s v="Incorporação"/>
    <s v="sim"/>
  </r>
  <r>
    <s v="JARDIM GUEDALA"/>
    <d v="2023-02-28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8T00:00:00"/>
    <s v="CP"/>
    <s v="Retenção impostos CSRF / NG ENGENHARIA S/C LTDA"/>
    <s v="NFSE.000255"/>
    <n v="0"/>
    <n v="1302"/>
    <n v="282697.15000000002"/>
    <s v="NG ENGENHARIA S/C LTDA"/>
    <n v="1302"/>
    <n v="1302"/>
    <n v="1"/>
    <d v="2023-02-01T00:00:00"/>
    <m/>
    <x v="2"/>
    <s v="Incorporação"/>
    <s v="sim"/>
  </r>
  <r>
    <s v="JARDIM GUEDALA"/>
    <d v="2023-02-28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8T00:00:00"/>
    <s v="CP"/>
    <s v="Pagamento OFICINA DO TAPETE COMERCIO E RESTAURACAO LTDA"/>
    <s v="NF.004183"/>
    <n v="-9661.4"/>
    <n v="0"/>
    <n v="273035.75"/>
    <s v="OFICINA DO TAPETE COMERCIO E RESTAURACAO LTDA"/>
    <n v="-9661.4"/>
    <n v="9661.4"/>
    <n v="0"/>
    <d v="2023-02-01T00:00:00"/>
    <m/>
    <x v="2"/>
    <s v="Incorporação"/>
    <s v="sim"/>
  </r>
  <r>
    <s v="JARDIM GUEDALA"/>
    <d v="2023-02-28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8T00:00:00"/>
    <s v="CP"/>
    <s v="Pagamento FRANCISCO VIEIRA COSTA OBRAS DE ACABAMENTO"/>
    <s v="NFSE.000287"/>
    <n v="-22400"/>
    <n v="0"/>
    <n v="250635.75"/>
    <s v="FRANCISCO VIEIRA COSTA OBRAS DE ACABAMENTO"/>
    <n v="-22400"/>
    <n v="22400"/>
    <n v="0"/>
    <d v="2023-02-01T00:00:00"/>
    <m/>
    <x v="2"/>
    <s v="Incorporação"/>
    <s v="sim"/>
  </r>
  <r>
    <s v="JARDIM GUEDALA"/>
    <d v="2023-02-28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8T00:00:00"/>
    <s v="CP"/>
    <s v="Retenção impostos INSS 2631 / FRANCISCO VIEIRA COSTA OBRAS DE ACABAMENTO"/>
    <s v="NFSE.000287"/>
    <n v="0"/>
    <n v="2464"/>
    <n v="253099.75"/>
    <s v="FRANCISCO VIEIRA COSTA OBRAS DE ACABAMENTO"/>
    <n v="2464"/>
    <n v="2464"/>
    <n v="1"/>
    <d v="2023-02-01T00:00:00"/>
    <m/>
    <x v="2"/>
    <s v="Incorporação"/>
    <s v="sim"/>
  </r>
  <r>
    <s v="JARDIM GUEDALA"/>
    <d v="2023-02-28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8T00:00:00"/>
    <s v="CP"/>
    <s v="Pagamento AC AREIA E PEDRA EIRELI"/>
    <s v="NF.004234"/>
    <n v="-2860"/>
    <n v="0"/>
    <n v="250239.75"/>
    <s v="AC AREIA E PEDRA EIRELI"/>
    <n v="-2860"/>
    <n v="2860"/>
    <n v="0"/>
    <d v="2023-02-01T00:00:00"/>
    <m/>
    <x v="2"/>
    <s v="Incorporação"/>
    <s v="sim"/>
  </r>
  <r>
    <s v="JARDIM GUEDALA"/>
    <d v="2023-02-28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8T00:00:00"/>
    <s v="CP"/>
    <s v="Pagamento BEREZIN ARQUITETURA E URBANISMO LTDA"/>
    <s v="NFSE.000389"/>
    <n v="-50000"/>
    <n v="0"/>
    <n v="200239.75"/>
    <s v="BEREZIN ARQUITETURA E URBANISMO LTDA"/>
    <n v="-50000"/>
    <n v="50000"/>
    <n v="1"/>
    <d v="2023-02-01T00:00:00"/>
    <m/>
    <x v="2"/>
    <s v="Incorporação"/>
    <s v="sim"/>
  </r>
  <r>
    <s v="JARDIM GUEDALA"/>
    <d v="2023-02-28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8T00:00:00"/>
    <s v="CP"/>
    <s v="Pagamento PITANGUI MOLDURAS E DECORACOES LTDA."/>
    <s v="NFSE.626741"/>
    <n v="-7000"/>
    <n v="0"/>
    <n v="193239.75"/>
    <s v="PITANGUI MOLDURAS E DECORACOES LTDA."/>
    <n v="-7000"/>
    <n v="7000"/>
    <n v="0"/>
    <d v="2023-02-01T00:00:00"/>
    <m/>
    <x v="2"/>
    <s v="Incorporação"/>
    <s v="sim"/>
  </r>
  <r>
    <s v="JARDIM GUEDALA"/>
    <d v="2023-02-28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8T00:00:00"/>
    <s v="CP"/>
    <s v="Pagamento ALEX S CAMPELO M IMOVEIS"/>
    <s v="REC.280223"/>
    <n v="-700"/>
    <n v="0"/>
    <n v="192539.75"/>
    <s v="ALEX S CAMPELO M IMOVEIS"/>
    <n v="-700"/>
    <n v="700"/>
    <n v="0"/>
    <d v="2023-02-01T00:00:00"/>
    <m/>
    <x v="2"/>
    <s v="Incorporação"/>
    <s v="sim"/>
  </r>
  <r>
    <s v="JARDIM GUEDALA"/>
    <d v="2023-02-28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8T00:00:00"/>
    <s v="CP"/>
    <s v="Pagamento THE GUARDIAN SERVIÇOS PATRIMONIAL LTDA"/>
    <s v="NFSE.000004"/>
    <n v="-400"/>
    <n v="0"/>
    <n v="192139.75"/>
    <s v="THE GUARDIAN SERVIÇOS PATRIMONIAL LTDA"/>
    <n v="-400"/>
    <n v="400"/>
    <n v="0"/>
    <d v="2023-02-01T00:00:00"/>
    <m/>
    <x v="22"/>
    <s v="Terreno"/>
    <s v="sim"/>
  </r>
  <r>
    <s v="JARDIM GUEDALA"/>
    <d v="2023-02-28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8T00:00:00"/>
    <s v="CP"/>
    <s v="Pagamento MADEIRA NOBRE MOVELARIA LTDA"/>
    <s v="NF.000096"/>
    <n v="-13950"/>
    <n v="0"/>
    <n v="178189.75"/>
    <s v="MADEIRA NOBRE MOVELARIA LTDA"/>
    <n v="-13950"/>
    <n v="13950"/>
    <n v="0"/>
    <d v="2023-02-01T00:00:00"/>
    <m/>
    <x v="2"/>
    <s v="Incorporação"/>
    <s v="sim"/>
  </r>
  <r>
    <s v="JARDIM GUEDALA"/>
    <d v="2023-02-28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8T00:00:00"/>
    <s v="CP"/>
    <s v="Pagamento ARMECANICA LOCACAO DE EQUIPAMENTOS LTDA."/>
    <s v="FAT.045903"/>
    <n v="-3100"/>
    <n v="0"/>
    <n v="175089.75"/>
    <s v="ARMECANICA LOCACAO DE EQUIPAMENTOS LTDA."/>
    <n v="-3100"/>
    <n v="3100"/>
    <n v="0"/>
    <d v="2023-02-01T00:00:00"/>
    <m/>
    <x v="20"/>
    <s v="Marketing"/>
    <s v="sim"/>
  </r>
  <r>
    <s v="JARDIM GUEDALA"/>
    <d v="2023-02-28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n v="0"/>
    <n v="0"/>
    <d v="1899-12-30T00:00:00"/>
    <d v="2023-02-28T00:00:00"/>
    <s v="CX"/>
    <s v="Pag. tarifa conta TAR CC REAL TIME PAGFOR"/>
    <s v="TAR.N10154"/>
    <n v="-1.95"/>
    <n v="0"/>
    <n v="175087.8"/>
    <s v=""/>
    <n v="-1.95"/>
    <n v="1.95"/>
    <n v="0"/>
    <d v="2023-02-01T00:00:00"/>
    <m/>
    <x v="7"/>
    <s v="Despesas Financeiras - Tarifas"/>
    <s v="sim"/>
  </r>
  <r>
    <s v="JARDIM GUEDALA"/>
    <d v="2023-02-28T00:00:00"/>
    <s v="Bradesco"/>
    <s v="5749-5"/>
    <s v="2 - SPE's"/>
    <s v="01/02/2023 até 28/02/2023"/>
    <s v="14 - NETCORP SÃO PAULO JARDIM GUEDALA INCORPORAÇÃO E EMPREENDIMENTO IMOBILIÁRIO LTDA"/>
    <s v="5749-5 - NETCORP GUEDALA - BRADESCO"/>
    <n v="521417.2"/>
    <s v="Sem Classificação"/>
    <s v="Sem Classificação"/>
    <s v="Sem Classificação"/>
    <d v="2023-02-28T00:00:00"/>
    <s v="CX"/>
    <s v="Pag. tarifa TED TAR SERV TED STR PAGFOR"/>
    <s v="TAR.N10168"/>
    <n v="-34.950000000000003"/>
    <n v="0"/>
    <n v="175052.85"/>
    <s v=""/>
    <n v="-34.950000000000003"/>
    <n v="34.950000000000003"/>
    <n v="0"/>
    <d v="2023-02-01T00:00:00"/>
    <m/>
    <x v="7"/>
    <s v="Despesas Financeiras - Tarifas"/>
    <s v="sim"/>
  </r>
  <r>
    <s v="REALITA BELEM"/>
    <d v="2023-02-01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01T00:00:00"/>
    <s v="CP"/>
    <s v="Pagamento SANDRA CRISTIANA HUGENNEYER"/>
    <s v="CT.TOLEDO BARBOSA 424"/>
    <n v="-7000"/>
    <n v="0"/>
    <n v="3646.74"/>
    <s v="SANDRA CRISTIANA HUGENNEYER"/>
    <n v="-7000"/>
    <n v="7000"/>
    <n v="1"/>
    <d v="2023-02-01T00:00:00"/>
    <m/>
    <x v="5"/>
    <s v="Terreno"/>
    <s v="sim"/>
  </r>
  <r>
    <s v="REALITA BELEM"/>
    <d v="2023-02-01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01T00:00:00"/>
    <s v="CX"/>
    <s v="Pag. tarifa conta TAR CC REAL TIME PAGFOR"/>
    <s v="TAR.N1013E"/>
    <n v="-1.95"/>
    <n v="0"/>
    <n v="3644.79"/>
    <s v=""/>
    <n v="-1.95"/>
    <n v="1.95"/>
    <n v="0"/>
    <d v="2023-02-01T00:00:00"/>
    <m/>
    <x v="7"/>
    <s v="Despesas Financeiras - Tarifas"/>
    <s v="sim"/>
  </r>
  <r>
    <s v="REALITA BELEM"/>
    <d v="2023-02-02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02T00:00:00"/>
    <s v="CP"/>
    <s v="Pagamento NOVA PLANO - SUPORTE ADMINISTRATIVO LTDA"/>
    <s v="NFSE.005091"/>
    <n v="-419.88"/>
    <n v="0"/>
    <n v="3224.91"/>
    <s v="NOVA PLANO - SUPORTE ADMINISTRATIVO LTDA"/>
    <n v="-419.88"/>
    <n v="419.88"/>
    <n v="0"/>
    <d v="2023-02-01T00:00:00"/>
    <m/>
    <x v="6"/>
    <s v="Despesas Administrativas"/>
    <s v="sim"/>
  </r>
  <r>
    <s v="REALITA BELEM"/>
    <d v="2023-02-02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02T00:00:00"/>
    <s v="CR"/>
    <s v="Recebimento COMPANHIA PROVINCIA DE SECURITIZACAO"/>
    <s v="CT.EMPRESTIMO FUNDO"/>
    <n v="0"/>
    <n v="250.83"/>
    <n v="3475.74"/>
    <s v=""/>
    <n v="250.83"/>
    <n v="250.83"/>
    <n v="0"/>
    <d v="2023-02-01T00:00:00"/>
    <m/>
    <x v="17"/>
    <s v="Financiamento - Liberação Fundo"/>
    <s v="sim"/>
  </r>
  <r>
    <s v="REALITA BELEM"/>
    <d v="2023-02-03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03T00:00:00"/>
    <s v="CP"/>
    <s v="Pagamento PATIENS TREINAMENTO E AVALIACAO EM SISTEMA DE GESTAO E SUSTENTABILIDADE LTDA"/>
    <s v="NFSE.000383"/>
    <n v="-8250"/>
    <n v="0"/>
    <n v="-4774.26"/>
    <s v="PATIENS TREINAMENTO E AVALIACAO EM SISTEMA DE GESTAO E SUSTENTABILIDADE LTDA"/>
    <n v="-8250"/>
    <n v="8250"/>
    <n v="0"/>
    <d v="2023-02-01T00:00:00"/>
    <m/>
    <x v="2"/>
    <s v="Incorporação"/>
    <s v="sim"/>
  </r>
  <r>
    <s v="REALITA BELEM"/>
    <d v="2023-02-03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03T00:00:00"/>
    <s v="CP"/>
    <s v="Pagamento GOVERNO DE SAO PAULO SECRETARIA DA FAZENDA DARE-SP."/>
    <s v="DARE.230590013516155"/>
    <n v="-243.93"/>
    <n v="0"/>
    <n v="-5018.1899999999996"/>
    <s v="GOVERNO DE SAO PAULO SECRETARIA DA FAZENDA DARE-SP."/>
    <n v="-243.93"/>
    <n v="243.93"/>
    <n v="0"/>
    <d v="2023-02-01T00:00:00"/>
    <m/>
    <x v="0"/>
    <s v="Despesas Administrativas"/>
    <s v="sim"/>
  </r>
  <r>
    <s v="REALITA BELEM"/>
    <d v="2023-02-03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03T00:00:00"/>
    <s v="CP"/>
    <s v="Pagamento ASSIMPI- ASSOCIACAO N DOS S S DA MICRO E PEQUENA INDUSTRIA"/>
    <s v="REC.00118094"/>
    <n v="-211.38"/>
    <n v="0"/>
    <n v="-5229.57"/>
    <s v="ASSIMPI- ASSOCIACAO N DOS S S DA MICRO E PEQUENA INDUSTRIA"/>
    <n v="-211.38"/>
    <n v="211.38"/>
    <n v="0"/>
    <d v="2023-02-01T00:00:00"/>
    <m/>
    <x v="4"/>
    <s v="Incorporação"/>
    <s v="sim"/>
  </r>
  <r>
    <s v="REALITA BELEM"/>
    <d v="2023-02-03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03T00:00:00"/>
    <s v="CX"/>
    <s v="Resgate de Aplicação RESGATE DE INVESTIMENTOS"/>
    <s v="RESG.N1012A"/>
    <n v="0"/>
    <n v="10000"/>
    <n v="4770.43"/>
    <s v=""/>
    <n v="10000"/>
    <n v="10000"/>
    <n v="19"/>
    <d v="2023-02-01T00:00:00"/>
    <m/>
    <x v="10"/>
    <s v="Aplicação / Resgate"/>
    <s v="não"/>
  </r>
  <r>
    <s v="REALITA BELEM"/>
    <d v="2023-02-03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03T00:00:00"/>
    <s v="CX"/>
    <s v="Pag. tarifa conta TAR SERV TED STR PAGFOR"/>
    <s v="TAR.N1013E"/>
    <n v="-34.950000000000003"/>
    <n v="0"/>
    <n v="4735.4799999999996"/>
    <s v=""/>
    <n v="-34.950000000000003"/>
    <n v="34.950000000000003"/>
    <n v="0"/>
    <d v="2023-02-01T00:00:00"/>
    <m/>
    <x v="7"/>
    <s v="Despesas Financeiras - Tarifas"/>
    <s v="sim"/>
  </r>
  <r>
    <s v="REALITA BELEM"/>
    <d v="2023-02-08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08T00:00:00"/>
    <s v="CX"/>
    <s v="Pag. tarifa conta TARIFA MANUTENCAO C/C TAR.MANUT.C/C"/>
    <s v="TAR.N101CE"/>
    <n v="-69.099999999999994"/>
    <n v="0"/>
    <n v="4666.38"/>
    <s v=""/>
    <n v="-69.099999999999994"/>
    <n v="69.099999999999994"/>
    <n v="0"/>
    <d v="2023-02-01T00:00:00"/>
    <m/>
    <x v="7"/>
    <s v="Despesas Financeiras - Tarifas"/>
    <s v="sim"/>
  </r>
  <r>
    <s v="REALITA BELEM"/>
    <d v="2023-02-09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09T00:00:00"/>
    <s v="CP"/>
    <s v="Pagamento PLANET APP DESENVOLVIMENTO E SERVICOS S/S LTDA."/>
    <s v="NFSE.144"/>
    <n v="-165"/>
    <n v="0"/>
    <n v="4501.38"/>
    <s v="PLANET APP DESENVOLVIMENTO E SERVICOS S/S LTDA."/>
    <n v="-165"/>
    <n v="165"/>
    <n v="0"/>
    <d v="2023-02-01T00:00:00"/>
    <m/>
    <x v="14"/>
    <s v="Marketing"/>
    <s v="sim"/>
  </r>
  <r>
    <s v="REALITA BELEM"/>
    <d v="2023-02-09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09T00:00:00"/>
    <s v="CP"/>
    <s v="Desconto obtido PLANET APP DESENVOLVIMENTO E SERVICOS S/S LTDA."/>
    <s v="NFSE.144"/>
    <n v="0"/>
    <n v="165"/>
    <n v="4666.38"/>
    <s v="PLANET APP DESENVOLVIMENTO E SERVICOS S/S LTDA."/>
    <n v="165"/>
    <n v="165"/>
    <n v="0"/>
    <d v="2023-02-01T00:00:00"/>
    <m/>
    <x v="14"/>
    <s v="Marketing"/>
    <s v="sim"/>
  </r>
  <r>
    <s v="REALITA BELEM"/>
    <d v="2023-02-10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10T00:00:00"/>
    <s v="CP"/>
    <s v="Pagamento FRANCISCO FERNANDES NETO"/>
    <s v="CT.022023"/>
    <n v="-10000"/>
    <n v="0"/>
    <n v="-5333.62"/>
    <s v="FRANCISCO FERNANDES NETO"/>
    <n v="-10000"/>
    <n v="10000"/>
    <n v="8"/>
    <d v="2023-02-01T00:00:00"/>
    <m/>
    <x v="5"/>
    <s v="Terreno"/>
    <s v="sim"/>
  </r>
  <r>
    <s v="REALITA BELEM"/>
    <d v="2023-02-10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10T00:00:00"/>
    <s v="CP"/>
    <s v="Pagamento L P K ARQUITETURA E URBANISMO LTDA"/>
    <s v="NFSE.000124"/>
    <n v="-8500"/>
    <n v="0"/>
    <n v="-13833.62"/>
    <s v="L P K ARQUITETURA E URBANISMO LTDA"/>
    <n v="-8500"/>
    <n v="8500"/>
    <n v="1"/>
    <d v="2023-02-01T00:00:00"/>
    <m/>
    <x v="2"/>
    <s v="Incorporação"/>
    <s v="sim"/>
  </r>
  <r>
    <s v="REALITA BELEM"/>
    <d v="2023-02-10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10T00:00:00"/>
    <s v="CP"/>
    <s v="Pagamento SOILTEC SOLUCOES AMBIENTAIS LTDA"/>
    <s v="NFSE.001573"/>
    <n v="-31700"/>
    <n v="0"/>
    <n v="-45533.62"/>
    <s v="SOILTEC SOLUCOES AMBIENTAIS LTDA"/>
    <n v="-31700"/>
    <n v="31700"/>
    <n v="0"/>
    <d v="2023-02-01T00:00:00"/>
    <m/>
    <x v="8"/>
    <s v="Terreno"/>
    <s v="sim"/>
  </r>
  <r>
    <s v="REALITA BELEM"/>
    <d v="2023-02-10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10T00:00:00"/>
    <s v="CP"/>
    <s v="Retenção impostos IR 1708 / SOILTEC SOLUCOES AMBIENTAIS LTDA"/>
    <s v="NFSE.001573"/>
    <n v="0"/>
    <n v="475.5"/>
    <n v="-45058.12"/>
    <s v="SOILTEC SOLUCOES AMBIENTAIS LTDA"/>
    <n v="475.5"/>
    <n v="475.5"/>
    <n v="1"/>
    <d v="2023-02-01T00:00:00"/>
    <m/>
    <x v="8"/>
    <s v="Terreno"/>
    <s v="sim"/>
  </r>
  <r>
    <s v="REALITA BELEM"/>
    <d v="2023-02-10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10T00:00:00"/>
    <s v="CP"/>
    <s v="Retenção impostos CSRF / SOILTEC SOLUCOES AMBIENTAIS LTDA"/>
    <s v="NFSE.001573"/>
    <n v="0"/>
    <n v="1474.05"/>
    <n v="-43584.07"/>
    <s v="SOILTEC SOLUCOES AMBIENTAIS LTDA"/>
    <n v="1474.05"/>
    <n v="1474.05"/>
    <n v="1"/>
    <d v="2023-02-01T00:00:00"/>
    <m/>
    <x v="8"/>
    <s v="Terreno"/>
    <s v="sim"/>
  </r>
  <r>
    <s v="REALITA BELEM"/>
    <d v="2023-02-10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10T00:00:00"/>
    <s v="CP"/>
    <s v="Pagamento SOILTEC SOLUCOES AMBIENTAIS LTDA"/>
    <s v="NFSE.001571"/>
    <n v="-7224.95"/>
    <n v="0"/>
    <n v="-50809.02"/>
    <s v="SOILTEC SOLUCOES AMBIENTAIS LTDA"/>
    <n v="-7224.95"/>
    <n v="7224.95"/>
    <n v="0"/>
    <d v="2023-02-01T00:00:00"/>
    <m/>
    <x v="8"/>
    <s v="Terreno"/>
    <s v="sim"/>
  </r>
  <r>
    <s v="REALITA BELEM"/>
    <d v="2023-02-10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10T00:00:00"/>
    <s v="CP"/>
    <s v="Retenção impostos IR 1708 / SOILTEC SOLUCOES AMBIENTAIS LTDA"/>
    <s v="NFSE.001571"/>
    <n v="0"/>
    <n v="108.37"/>
    <n v="-50700.65"/>
    <s v="SOILTEC SOLUCOES AMBIENTAIS LTDA"/>
    <n v="108.37"/>
    <n v="108.37"/>
    <n v="1"/>
    <d v="2023-02-01T00:00:00"/>
    <m/>
    <x v="8"/>
    <s v="Terreno"/>
    <s v="sim"/>
  </r>
  <r>
    <s v="REALITA BELEM"/>
    <d v="2023-02-10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10T00:00:00"/>
    <s v="CP"/>
    <s v="Retenção impostos CSRF / SOILTEC SOLUCOES AMBIENTAIS LTDA"/>
    <s v="NFSE.001571"/>
    <n v="0"/>
    <n v="335.96"/>
    <n v="-50364.69"/>
    <s v="SOILTEC SOLUCOES AMBIENTAIS LTDA"/>
    <n v="335.96"/>
    <n v="335.96"/>
    <n v="1"/>
    <d v="2023-02-01T00:00:00"/>
    <m/>
    <x v="8"/>
    <s v="Terreno"/>
    <s v="sim"/>
  </r>
  <r>
    <s v="REALITA BELEM"/>
    <d v="2023-02-10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10T00:00:00"/>
    <s v="CX"/>
    <s v="Resgate de Aplicação RESGATE DE INVESTIMENTOS"/>
    <s v="RESG.N1012A"/>
    <n v="0"/>
    <n v="52000"/>
    <n v="1635.31"/>
    <s v=""/>
    <n v="52000"/>
    <n v="52000"/>
    <n v="0"/>
    <d v="2023-02-01T00:00:00"/>
    <m/>
    <x v="10"/>
    <s v="Aplicação / Resgate"/>
    <s v="não"/>
  </r>
  <r>
    <s v="REALITA BELEM"/>
    <d v="2023-02-10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10T00:00:00"/>
    <s v="CX"/>
    <s v="Pag. tarifa conta TAR CC REAL TIME PAGFOR"/>
    <s v="TAR.N10152"/>
    <n v="-3.9"/>
    <n v="0"/>
    <n v="1631.41"/>
    <s v=""/>
    <n v="-3.9"/>
    <n v="3.9"/>
    <n v="0"/>
    <d v="2023-02-01T00:00:00"/>
    <m/>
    <x v="7"/>
    <s v="Despesas Financeiras - Tarifas"/>
    <s v="sim"/>
  </r>
  <r>
    <s v="REALITA BELEM"/>
    <d v="2023-02-10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10T00:00:00"/>
    <s v="CX"/>
    <s v="Pag. tarifa TED TAR SERV TED STR PAGFOR"/>
    <s v="TAR.N10166"/>
    <n v="-23.3"/>
    <n v="0"/>
    <n v="1608.11"/>
    <s v=""/>
    <n v="-23.3"/>
    <n v="23.3"/>
    <n v="0"/>
    <d v="2023-02-01T00:00:00"/>
    <m/>
    <x v="7"/>
    <s v="Despesas Financeiras - Tarifas"/>
    <s v="sim"/>
  </r>
  <r>
    <s v="REALITA BELEM"/>
    <d v="2023-02-14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14T00:00:00"/>
    <s v="CX"/>
    <s v="Resgate de Aplicação RESGATE DE INVESTIMENTOS"/>
    <s v="RESG.N1020A"/>
    <n v="0"/>
    <n v="6000"/>
    <n v="7608.11"/>
    <s v=""/>
    <n v="6000"/>
    <n v="6000"/>
    <n v="1"/>
    <d v="2023-02-01T00:00:00"/>
    <m/>
    <x v="10"/>
    <s v="Aplicação / Resgate"/>
    <s v="não"/>
  </r>
  <r>
    <s v="REALITA BELEM"/>
    <d v="2023-02-17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17T00:00:00"/>
    <s v="CP"/>
    <s v="Pagamento Secretaria de Fazenda Federal"/>
    <s v="DARF.001557"/>
    <n v="-270.94"/>
    <n v="0"/>
    <n v="7337.17"/>
    <s v="Secretaria de Fazenda Federal"/>
    <n v="-270.94"/>
    <n v="270.94"/>
    <n v="1"/>
    <d v="2023-02-01T00:00:00"/>
    <m/>
    <x v="2"/>
    <s v="Incorporação"/>
    <s v="sim"/>
  </r>
  <r>
    <s v="REALITA BELEM"/>
    <d v="2023-02-17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17T00:00:00"/>
    <s v="CP"/>
    <s v="Pagamento Secretaria de Fazenda Federal"/>
    <s v="DARF.001557"/>
    <n v="-839.9"/>
    <n v="0"/>
    <n v="6497.27"/>
    <s v="Secretaria de Fazenda Federal"/>
    <n v="-839.9"/>
    <n v="839.9"/>
    <n v="1"/>
    <d v="2023-02-01T00:00:00"/>
    <m/>
    <x v="2"/>
    <s v="Incorporação"/>
    <s v="sim"/>
  </r>
  <r>
    <s v="REALITA BELEM"/>
    <d v="2023-02-17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17T00:00:00"/>
    <s v="CP"/>
    <s v="Pagamento Secretaria de Fazenda Federal"/>
    <s v="DARF.001559"/>
    <n v="-285.3"/>
    <n v="0"/>
    <n v="6211.97"/>
    <s v="Secretaria de Fazenda Federal"/>
    <n v="-285.3"/>
    <n v="285.3"/>
    <n v="1"/>
    <d v="2023-02-01T00:00:00"/>
    <m/>
    <x v="2"/>
    <s v="Incorporação"/>
    <s v="sim"/>
  </r>
  <r>
    <s v="REALITA BELEM"/>
    <d v="2023-02-17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17T00:00:00"/>
    <s v="CP"/>
    <s v="Pagamento Secretaria de Fazenda Federal"/>
    <s v="DARF.001559"/>
    <n v="-884.84"/>
    <n v="0"/>
    <n v="5327.13"/>
    <s v="Secretaria de Fazenda Federal"/>
    <n v="-884.84"/>
    <n v="884.84"/>
    <n v="0"/>
    <d v="2023-02-01T00:00:00"/>
    <m/>
    <x v="2"/>
    <s v="Incorporação"/>
    <s v="sim"/>
  </r>
  <r>
    <s v="REALITA BELEM"/>
    <d v="2023-02-22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22T00:00:00"/>
    <s v="CP"/>
    <s v="Pagamento COMPANHIA AMBIENTAL DO ESTADO DE SAO PAULO"/>
    <s v="REC.9148658"/>
    <n v="-3668.22"/>
    <n v="0"/>
    <n v="1658.91"/>
    <s v="COMPANHIA AMBIENTAL DO ESTADO DE SAO PAULO"/>
    <n v="-3668.22"/>
    <n v="3668.22"/>
    <n v="0"/>
    <d v="2023-02-01T00:00:00"/>
    <m/>
    <x v="4"/>
    <s v="Incorporação"/>
    <s v="sim"/>
  </r>
  <r>
    <s v="REALITA BELEM"/>
    <d v="2023-02-24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24T00:00:00"/>
    <s v="CP"/>
    <s v="Pagamento COMPANHIA PROVINCIA DE SECURITIZACAO"/>
    <s v="JUR.022023."/>
    <n v="-44465.94"/>
    <n v="0"/>
    <n v="-42807.03"/>
    <s v="COMPANHIA PROVINCIA DE SECURITIZACAO"/>
    <n v="-44465.94"/>
    <n v="44465.94"/>
    <n v="0"/>
    <d v="2023-02-01T00:00:00"/>
    <m/>
    <x v="23"/>
    <s v="Débito - Província"/>
    <s v="sim"/>
  </r>
  <r>
    <s v="REALITA BELEM"/>
    <d v="2023-02-24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24T00:00:00"/>
    <s v="CP"/>
    <s v="Pagamento COMPANHIA PROVINCIA DE SECURITIZACAO"/>
    <s v="REC.2021042"/>
    <n v="-4126.6899999999996"/>
    <n v="0"/>
    <n v="-46933.72"/>
    <s v="COMPANHIA PROVINCIA DE SECURITIZACAO"/>
    <n v="-4126.6899999999996"/>
    <n v="4126.6899999999996"/>
    <n v="0"/>
    <d v="2023-02-01T00:00:00"/>
    <m/>
    <x v="23"/>
    <s v="Débito - Província"/>
    <s v="sim"/>
  </r>
  <r>
    <s v="REALITA BELEM"/>
    <d v="2023-02-24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24T00:00:00"/>
    <s v="CX"/>
    <s v="Resgate de Aplicação RESGATE DE INVESTIMENTOS"/>
    <s v="RESG.N100FF"/>
    <n v="0"/>
    <n v="25856.720000000001"/>
    <n v="-21077"/>
    <s v=""/>
    <n v="25856.720000000001"/>
    <n v="25856.720000000001"/>
    <n v="0"/>
    <d v="2023-02-01T00:00:00"/>
    <m/>
    <x v="10"/>
    <s v="Aplicação / Resgate"/>
    <s v="não"/>
  </r>
  <r>
    <s v="REALITA BELEM"/>
    <d v="2023-02-24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n v="0"/>
    <n v="0"/>
    <d v="1899-12-30T00:00:00"/>
    <d v="2023-02-24T00:00:00"/>
    <s v="CX"/>
    <s v="Pag. tarifa conta TAR SERV TED STR PAGFOR"/>
    <s v="TAR.N10129"/>
    <n v="-23.3"/>
    <n v="0"/>
    <n v="-21100.3"/>
    <s v=""/>
    <n v="-23.3"/>
    <n v="23.3"/>
    <n v="0"/>
    <d v="2023-02-01T00:00:00"/>
    <m/>
    <x v="7"/>
    <s v="Despesas Financeiras - Tarifas"/>
    <s v="sim"/>
  </r>
  <r>
    <s v="REALITA BELEM"/>
    <d v="2023-02-24T00:00:00"/>
    <s v="Bradesco"/>
    <s v="5682-0"/>
    <s v="2 - SPE's"/>
    <s v="01/02/2023 até 28/02/2023"/>
    <s v="11 - NETCORP REALITA INCORPORAÇÃO E EMPREENDIMENTO IMOBILIARIO SPE LTDA"/>
    <s v="56820 - NETCORP REALITA - BRADESCO"/>
    <n v="10646.74"/>
    <s v="Sem Classificação"/>
    <s v="Sem Classificação"/>
    <s v="Sem Classificação"/>
    <d v="2023-02-24T00:00:00"/>
    <s v="CR"/>
    <s v="Recebimento NC HOLDING EMPREENDIMENTOS E PARTICIPACOES LTDA"/>
    <s v="APOR.240223"/>
    <n v="0"/>
    <n v="30000"/>
    <n v="8899.7000000000007"/>
    <s v=""/>
    <n v="30000"/>
    <n v="30000"/>
    <n v="1"/>
    <d v="2023-02-01T00:00:00"/>
    <m/>
    <x v="1"/>
    <s v="Aporte Netcorp"/>
    <s v="sim"/>
  </r>
  <r>
    <s v="COMPANHIA PROVINCIA DE SECURITIZAÇÃO"/>
    <d v="2023-02-02T00:00:00"/>
    <s v="Itaú PS"/>
    <s v="18514-3"/>
    <s v="-"/>
    <n v="44959"/>
    <s v="-"/>
    <s v="18514-3"/>
    <s v="-"/>
    <s v="-"/>
    <s v="-"/>
    <s v="-"/>
    <d v="2023-02-02T00:00:00"/>
    <m/>
    <s v="SISPAG FORNECEDORES TED"/>
    <n v="6327"/>
    <n v="-12513000"/>
    <n v="0"/>
    <m/>
    <s v=""/>
    <n v="-12513000"/>
    <n v="12513000"/>
    <n v="0"/>
    <d v="2023-02-01T00:00:00"/>
    <m/>
    <x v="26"/>
    <s v="CRI - Preço de Aquisição Líquido"/>
    <s v="sim"/>
  </r>
  <r>
    <s v="COMPANHIA PROVINCIA DE SECURITIZAÇÃO"/>
    <d v="2023-02-02T00:00:00"/>
    <s v="Itaú PS"/>
    <s v="18514-3"/>
    <s v="-"/>
    <n v="44959"/>
    <s v="-"/>
    <s v="18514-3"/>
    <s v="-"/>
    <s v="-"/>
    <s v="-"/>
    <s v="-"/>
    <d v="2023-02-02T00:00:00"/>
    <m/>
    <s v="SISPAG FORNECEDORES TED"/>
    <n v="6327"/>
    <n v="-250.83"/>
    <n v="0"/>
    <m/>
    <s v=""/>
    <n v="-250.83"/>
    <n v="250.83"/>
    <n v="0"/>
    <d v="2023-02-01T00:00:00"/>
    <m/>
    <x v="26"/>
    <s v="CRI - Preço de Aquisição Líquido"/>
    <s v="sim"/>
  </r>
  <r>
    <s v="COMPANHIA PROVINCIA DE SECURITIZAÇÃO"/>
    <d v="2023-02-02T00:00:00"/>
    <s v="Itaú PS"/>
    <s v="18514-3"/>
    <s v="-"/>
    <n v="44959"/>
    <s v="-"/>
    <s v="18514-3"/>
    <s v="-"/>
    <s v="-"/>
    <s v="-"/>
    <s v="-"/>
    <d v="2023-02-02T00:00:00"/>
    <m/>
    <s v="TAR TED SISPAG"/>
    <n v="6327"/>
    <n v="-7"/>
    <n v="0"/>
    <m/>
    <s v=""/>
    <n v="-7"/>
    <n v="7"/>
    <n v="0"/>
    <d v="2023-02-01T00:00:00"/>
    <m/>
    <x v="25"/>
    <s v="Desp Financeiras"/>
    <s v="sim"/>
  </r>
  <r>
    <s v="COMPANHIA PROVINCIA DE SECURITIZAÇÃO"/>
    <d v="2023-02-02T00:00:00"/>
    <s v="Itaú PS"/>
    <s v="18514-3"/>
    <s v="-"/>
    <n v="44959"/>
    <s v="-"/>
    <s v="18514-3"/>
    <s v="-"/>
    <s v="-"/>
    <s v="-"/>
    <s v="-"/>
    <d v="2023-02-02T00:00:00"/>
    <m/>
    <s v="    RESGATE CDB"/>
    <n v="4175"/>
    <n v="0"/>
    <n v="12513251.130000001"/>
    <m/>
    <s v=""/>
    <n v="12513251.130000001"/>
    <n v="12513251.130000001"/>
    <n v="0"/>
    <d v="2023-02-01T00:00:00"/>
    <m/>
    <x v="28"/>
    <s v="Aplicação / Resgate CDB"/>
    <s v="sim"/>
  </r>
  <r>
    <s v="COMPANHIA PROVINCIA DE SECURITIZAÇÃO"/>
    <d v="2023-02-02T00:00:00"/>
    <s v="Itaú PS"/>
    <s v="18514-3"/>
    <s v="-"/>
    <n v="44959"/>
    <s v="-"/>
    <s v="18514-3"/>
    <s v="-"/>
    <s v="-"/>
    <s v="-"/>
    <s v="-"/>
    <d v="2023-02-02T00:00:00"/>
    <m/>
    <s v="TAR MANUT CONTA    01/23"/>
    <n v="6327"/>
    <n v="-61"/>
    <n v="0"/>
    <m/>
    <s v=""/>
    <n v="-61"/>
    <n v="61"/>
    <n v="0"/>
    <d v="2023-02-01T00:00:00"/>
    <m/>
    <x v="25"/>
    <s v="Desp Financeiras"/>
    <s v="sim"/>
  </r>
  <r>
    <s v="COMPANHIA PROVINCIA DE SECURITIZAÇÃO"/>
    <d v="2023-02-02T00:00:00"/>
    <s v="Itaú PS"/>
    <s v="18514-3"/>
    <s v="-"/>
    <n v="44959"/>
    <s v="-"/>
    <s v="18514-3"/>
    <s v="-"/>
    <s v="-"/>
    <s v="-"/>
    <s v="-"/>
    <d v="2023-02-02T00:00:00"/>
    <m/>
    <s v="REND PAGO APLIC AUT MAIS"/>
    <s v=""/>
    <n v="0"/>
    <n v="0.14000000000000001"/>
    <m/>
    <s v=""/>
    <n v="0.14000000000000001"/>
    <n v="0.14000000000000001"/>
    <n v="0"/>
    <d v="2023-02-01T00:00:00"/>
    <m/>
    <x v="3"/>
    <s v="Outras Receitas"/>
    <s v="sim"/>
  </r>
  <r>
    <s v="COMPANHIA PROVINCIA DE SECURITIZAÇÃO"/>
    <d v="2023-02-08T00:00:00"/>
    <s v="Itaú PS"/>
    <s v="18514-3"/>
    <s v="-"/>
    <n v="44965"/>
    <s v="-"/>
    <s v="18514-3"/>
    <s v="-"/>
    <s v="-"/>
    <s v="-"/>
    <s v="-"/>
    <d v="2023-02-08T00:00:00"/>
    <m/>
    <s v="SISPAG FORNECEDORES"/>
    <s v=""/>
    <n v="-270260"/>
    <n v="0"/>
    <m/>
    <s v=""/>
    <n v="-270260"/>
    <n v="270260"/>
    <n v="0"/>
    <d v="2023-02-01T00:00:00"/>
    <m/>
    <x v="30"/>
    <s v="Despesas"/>
    <s v="sim"/>
  </r>
  <r>
    <s v="COMPANHIA PROVINCIA DE SECURITIZAÇÃO"/>
    <d v="2023-02-08T00:00:00"/>
    <s v="Itaú PS"/>
    <s v="18514-3"/>
    <s v="-"/>
    <n v="44965"/>
    <s v="-"/>
    <s v="18514-3"/>
    <s v="-"/>
    <s v="-"/>
    <s v="-"/>
    <s v="-"/>
    <d v="2023-02-08T00:00:00"/>
    <m/>
    <s v="REND PAGO APLIC AUT MAIS"/>
    <s v=""/>
    <n v="0"/>
    <n v="605.84"/>
    <m/>
    <s v=""/>
    <n v="605.84"/>
    <n v="605.84"/>
    <n v="0"/>
    <d v="2023-02-01T00:00:00"/>
    <m/>
    <x v="3"/>
    <s v="Outras Receitas"/>
    <s v="sim"/>
  </r>
  <r>
    <s v="COMPANHIA PROVINCIA DE SECURITIZAÇÃO"/>
    <d v="2023-02-17T00:00:00"/>
    <s v="Itaú PS"/>
    <s v="18514-3"/>
    <s v="-"/>
    <n v="44974"/>
    <s v="-"/>
    <s v="18514-3"/>
    <s v="-"/>
    <s v="-"/>
    <s v="-"/>
    <s v="-"/>
    <d v="2023-02-17T00:00:00"/>
    <m/>
    <s v="SISPAG TRIBUTOS"/>
    <n v="6327"/>
    <n v="-1003.12"/>
    <n v="0"/>
    <m/>
    <s v=""/>
    <n v="-1003.12"/>
    <n v="1003.12"/>
    <n v="0"/>
    <d v="2023-02-01T00:00:00"/>
    <m/>
    <x v="35"/>
    <s v="Tributos"/>
    <s v="sim"/>
  </r>
  <r>
    <s v="COMPANHIA PROVINCIA DE SECURITIZAÇÃO"/>
    <d v="2023-02-17T00:00:00"/>
    <s v="Itaú PS"/>
    <s v="18514-3"/>
    <s v="-"/>
    <n v="44974"/>
    <s v="-"/>
    <s v="18514-3"/>
    <s v="-"/>
    <s v="-"/>
    <s v="-"/>
    <s v="-"/>
    <d v="2023-02-17T00:00:00"/>
    <m/>
    <s v="REND PAGO APLIC AUT MAIS"/>
    <s v=""/>
    <n v="0"/>
    <n v="2.66"/>
    <m/>
    <s v=""/>
    <n v="2.66"/>
    <n v="2.66"/>
    <n v="0"/>
    <d v="2023-02-01T00:00:00"/>
    <m/>
    <x v="3"/>
    <s v="Outras Receitas"/>
    <s v="sim"/>
  </r>
  <r>
    <s v="COMPANHIA PROVINCIA DE SECURITIZAÇÃO"/>
    <d v="2023-02-24T00:00:00"/>
    <s v="Itaú PS"/>
    <s v="18514-3"/>
    <s v="-"/>
    <n v="44981"/>
    <s v="-"/>
    <s v="18514-3"/>
    <s v="-"/>
    <s v="-"/>
    <s v="-"/>
    <s v="-"/>
    <d v="2023-02-24T00:00:00"/>
    <m/>
    <s v="SISPAG FORNECEDORES"/>
    <s v=""/>
    <n v="-5631"/>
    <n v="0"/>
    <m/>
    <s v=""/>
    <n v="-5631"/>
    <n v="5631"/>
    <n v="0"/>
    <d v="2023-02-01T00:00:00"/>
    <m/>
    <x v="30"/>
    <s v="Despesas"/>
    <s v="sim"/>
  </r>
  <r>
    <s v="COMPANHIA PROVINCIA DE SECURITIZAÇÃO"/>
    <d v="2023-02-24T00:00:00"/>
    <s v="Itaú PS"/>
    <s v="18514-3"/>
    <s v="-"/>
    <n v="44981"/>
    <s v="-"/>
    <s v="18514-3"/>
    <s v="-"/>
    <s v="-"/>
    <s v="-"/>
    <s v="-"/>
    <d v="2023-02-24T00:00:00"/>
    <m/>
    <s v="FT  CERTIF RECEB IMOB"/>
    <n v="4464"/>
    <n v="-285852.46999999997"/>
    <n v="0"/>
    <m/>
    <s v=""/>
    <n v="-285852.46999999997"/>
    <n v="285852.46999999997"/>
    <n v="0"/>
    <d v="2023-02-01T00:00:00"/>
    <m/>
    <x v="34"/>
    <s v="CRI - Juros"/>
    <s v="sim"/>
  </r>
  <r>
    <s v="COMPANHIA PROVINCIA DE SECURITIZAÇÃO"/>
    <d v="2023-02-24T00:00:00"/>
    <s v="Itaú PS"/>
    <s v="18514-3"/>
    <s v="-"/>
    <n v="44981"/>
    <s v="-"/>
    <s v="18514-3"/>
    <s v="-"/>
    <s v="-"/>
    <s v="-"/>
    <s v="-"/>
    <d v="2023-02-24T00:00:00"/>
    <m/>
    <s v="TED 237.3396.NETCORP R I"/>
    <n v="9121"/>
    <n v="0"/>
    <n v="44465.94"/>
    <m/>
    <s v=""/>
    <n v="44465.94"/>
    <n v="44465.94"/>
    <n v="0"/>
    <d v="2023-02-01T00:00:00"/>
    <m/>
    <x v="31"/>
    <s v="Crédito - Realitá"/>
    <s v="sim"/>
  </r>
  <r>
    <s v="COMPANHIA PROVINCIA DE SECURITIZAÇÃO"/>
    <d v="2023-02-24T00:00:00"/>
    <s v="Itaú PS"/>
    <s v="18514-3"/>
    <s v="-"/>
    <n v="44981"/>
    <s v="-"/>
    <s v="18514-3"/>
    <s v="-"/>
    <s v="-"/>
    <s v="-"/>
    <s v="-"/>
    <d v="2023-02-24T00:00:00"/>
    <m/>
    <s v="TED 237.3396.NETCORP R I"/>
    <n v="9123"/>
    <n v="0"/>
    <n v="4126.6899999999996"/>
    <m/>
    <s v=""/>
    <n v="4126.6899999999996"/>
    <n v="4126.6899999999996"/>
    <n v="0"/>
    <d v="2023-02-01T00:00:00"/>
    <m/>
    <x v="31"/>
    <s v="Crédito - Realitá"/>
    <s v="sim"/>
  </r>
  <r>
    <s v="COMPANHIA PROVINCIA DE SECURITIZAÇÃO"/>
    <d v="2023-02-24T00:00:00"/>
    <s v="Itaú PS"/>
    <s v="18514-3"/>
    <s v="-"/>
    <n v="44981"/>
    <s v="-"/>
    <s v="18514-3"/>
    <s v="-"/>
    <s v="-"/>
    <s v="-"/>
    <s v="-"/>
    <d v="2023-02-24T00:00:00"/>
    <m/>
    <s v="TED 237.3396.NETCORP S P"/>
    <n v="9026"/>
    <n v="0"/>
    <n v="9163.2800000000007"/>
    <m/>
    <s v=""/>
    <n v="9163.2800000000007"/>
    <n v="9163.2800000000007"/>
    <n v="0"/>
    <d v="2023-02-01T00:00:00"/>
    <m/>
    <x v="32"/>
    <s v="Crédito - Guedala"/>
    <s v="sim"/>
  </r>
  <r>
    <s v="COMPANHIA PROVINCIA DE SECURITIZAÇÃO"/>
    <d v="2023-02-24T00:00:00"/>
    <s v="Itaú PS"/>
    <s v="18514-3"/>
    <s v="-"/>
    <n v="44981"/>
    <s v="-"/>
    <s v="18514-3"/>
    <s v="-"/>
    <s v="-"/>
    <s v="-"/>
    <s v="-"/>
    <d v="2023-02-24T00:00:00"/>
    <m/>
    <s v="TED 237.3396.NETCORP S P"/>
    <n v="9130"/>
    <n v="0"/>
    <n v="241386.53"/>
    <m/>
    <s v=""/>
    <n v="241386.53"/>
    <n v="241386.53"/>
    <n v="0"/>
    <d v="2023-02-01T00:00:00"/>
    <m/>
    <x v="32"/>
    <s v="Crédito - Guedala"/>
    <s v="sim"/>
  </r>
  <r>
    <s v="COMPANHIA PROVINCIA DE SECURITIZAÇÃO"/>
    <d v="2023-02-27T00:00:00"/>
    <s v="Itaú PS"/>
    <s v="18514-3"/>
    <s v="-"/>
    <n v="44984"/>
    <s v="-"/>
    <s v="18514-3"/>
    <s v="-"/>
    <s v="-"/>
    <s v="-"/>
    <s v="-"/>
    <d v="2023-02-27T00:00:00"/>
    <m/>
    <s v="SISPAG TRANSF TITULARID"/>
    <n v="6327"/>
    <n v="-6875.49"/>
    <n v="0"/>
    <m/>
    <s v=""/>
    <n v="-6875.49"/>
    <n v="6875.49"/>
    <n v="0"/>
    <d v="2023-02-01T00:00:00"/>
    <m/>
    <x v="33"/>
    <s v="TED entre contas"/>
    <s v="sim"/>
  </r>
  <r>
    <s v="COMPANHIA PROVINCIA DE SECURITIZAÇÃO"/>
    <d v="2023-02-27T00:00:00"/>
    <s v="Itaú PS"/>
    <s v="18514-3"/>
    <s v="-"/>
    <n v="44984"/>
    <s v="-"/>
    <s v="18514-3"/>
    <s v="-"/>
    <s v="-"/>
    <s v="-"/>
    <s v="-"/>
    <d v="2023-02-27T00:00:00"/>
    <m/>
    <s v="FT  CERTIF RECEB IMOB"/>
    <n v="6717"/>
    <n v="0"/>
    <n v="0.01"/>
    <m/>
    <s v=""/>
    <n v="0.01"/>
    <n v="0.01"/>
    <n v="0"/>
    <d v="2023-02-01T00:00:00"/>
    <m/>
    <x v="36"/>
    <s v="CRI - Outros"/>
    <s v="sim"/>
  </r>
  <r>
    <s v="COMPANHIA PROVINCIA DE SECURITIZAÇÃO"/>
    <d v="2023-02-27T00:00:00"/>
    <s v="Itaú PS"/>
    <s v="18514-3"/>
    <s v="-"/>
    <n v="44984"/>
    <s v="-"/>
    <s v="18514-3"/>
    <s v="-"/>
    <s v="-"/>
    <s v="-"/>
    <s v="-"/>
    <d v="2023-02-27T00:00:00"/>
    <m/>
    <s v="REND PAGO APLIC AUT MAIS"/>
    <s v=""/>
    <n v="0"/>
    <n v="19.87"/>
    <m/>
    <s v=""/>
    <n v="19.87"/>
    <n v="19.87"/>
    <n v="0"/>
    <d v="2023-02-01T00:00:00"/>
    <m/>
    <x v="3"/>
    <s v="Outras Receitas"/>
    <s v="sim"/>
  </r>
  <r>
    <s v="COMPANHIA PROVINCIA DE SECURITIZAÇÃO"/>
    <d v="2023-02-28T00:00:00"/>
    <s v="Itaú PS"/>
    <s v="18514-3"/>
    <s v="-"/>
    <n v="44985"/>
    <s v="-"/>
    <s v="18514-3"/>
    <s v="-"/>
    <s v="-"/>
    <s v="-"/>
    <s v="-"/>
    <d v="2023-02-28T00:00:00"/>
    <m/>
    <s v="SISPAG  CIA PROV SECURIT"/>
    <n v="335"/>
    <n v="0"/>
    <n v="13.94"/>
    <m/>
    <s v=""/>
    <n v="13.94"/>
    <n v="13.94"/>
    <n v="0"/>
    <d v="2023-02-01T00:00:00"/>
    <m/>
    <x v="24"/>
    <s v="Crédito - Província"/>
    <s v="sim"/>
  </r>
  <r>
    <s v="JARDIM GUEDALA"/>
    <d v="2023-03-0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05 - Meeting"/>
    <d v="1909-07-31T00:00:00"/>
    <d v="2023-03-01T00:00:00"/>
    <s v="CP"/>
    <s v="Pagamento CAPELLA PRODUÇÕES E EVENTOS"/>
    <s v="NFSE.240223"/>
    <n v="-3500"/>
    <n v="0"/>
    <n v="171552.85"/>
    <s v="CAPELLA PRODUÇÕES E EVENTOS"/>
    <n v="-3500"/>
    <n v="3500"/>
    <n v="0"/>
    <d v="2023-03-01T00:00:00"/>
    <m/>
    <x v="14"/>
    <s v="Marketing"/>
    <s v="sim"/>
  </r>
  <r>
    <s v="JARDIM GUEDALA"/>
    <d v="2023-03-0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41-01-24T00:00:00"/>
    <d v="2023-03-01T00:00:00"/>
    <s v="CP"/>
    <s v="Pagamento J.E LIMA CONSTRUCOES"/>
    <s v="NFSE.000225"/>
    <n v="-15000"/>
    <n v="0"/>
    <n v="156552.85"/>
    <s v="J.E LIMA CONSTRUCOES"/>
    <n v="-15000"/>
    <n v="15000"/>
    <n v="0"/>
    <d v="2023-03-01T00:00:00"/>
    <m/>
    <x v="37"/>
    <s v="Obra"/>
    <s v="sim"/>
  </r>
  <r>
    <s v="JARDIM GUEDALA"/>
    <d v="2023-03-0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09.01.02 - (-) Retenção de INSS - Terceiros"/>
    <d v="1901-06-08T00:00:00"/>
    <d v="2023-03-01T00:00:00"/>
    <s v="CP"/>
    <s v="Retenção impostos INSS 3,5 / J.E LIMA CONSTRUCOES"/>
    <s v="NFSE.000225"/>
    <n v="0"/>
    <n v="525"/>
    <n v="157077.85"/>
    <s v="J.E LIMA CONSTRUCOES"/>
    <n v="525"/>
    <n v="525"/>
    <n v="0"/>
    <d v="2023-03-01T00:00:00"/>
    <m/>
    <x v="37"/>
    <s v="Obra"/>
    <s v="sim"/>
  </r>
  <r>
    <s v="JARDIM GUEDALA"/>
    <d v="2023-03-0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19-03-01T00:00:00"/>
    <d v="2023-03-01T00:00:00"/>
    <s v="CP"/>
    <s v="Pagamento PROJETO X E CONSULTORIA EMPRESARIAL"/>
    <s v="NFSE.00018"/>
    <n v="-7000"/>
    <n v="0"/>
    <n v="150077.85"/>
    <s v="PROJETO X E CONSULTORIA EMPRESARIAL"/>
    <n v="-7000"/>
    <n v="7000"/>
    <n v="0"/>
    <d v="2023-03-01T00:00:00"/>
    <m/>
    <x v="37"/>
    <s v="Obra"/>
    <s v="sim"/>
  </r>
  <r>
    <s v="JARDIM GUEDALA"/>
    <d v="2023-03-0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19-05-06T00:00:00"/>
    <d v="2023-03-01T00:00:00"/>
    <s v="CP"/>
    <s v="Pagamento BLUE STEEL SOCIEDADE UNIPESSOAL"/>
    <s v="NF.000645"/>
    <n v="-7066"/>
    <n v="0"/>
    <n v="143011.85"/>
    <s v="BLUE STEEL SOCIEDADE UNIPESSOAL"/>
    <n v="-7066"/>
    <n v="7066"/>
    <n v="0"/>
    <d v="2023-03-01T00:00:00"/>
    <m/>
    <x v="37"/>
    <s v="Obra"/>
    <s v="sim"/>
  </r>
  <r>
    <s v="JARDIM GUEDALA"/>
    <d v="2023-03-0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3 - Decoração"/>
    <d v="1918-09-06T00:00:00"/>
    <d v="2023-03-01T00:00:00"/>
    <s v="CP"/>
    <s v="Pagamento DOLCE LUCE COMERCIO DE ILUMINACAO"/>
    <s v="NF.001188"/>
    <n v="-6824"/>
    <n v="0"/>
    <n v="136187.85"/>
    <s v="DOLCE LUCE COMERCIO DE ILUMINACAO"/>
    <n v="-6824"/>
    <n v="6824"/>
    <n v="0"/>
    <d v="2023-03-01T00:00:00"/>
    <m/>
    <x v="2"/>
    <s v="Incorporação"/>
    <s v="sim"/>
  </r>
  <r>
    <s v="JARDIM GUEDALA"/>
    <d v="2023-03-0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08T00:00:00"/>
    <d v="2023-03-01T00:00:00"/>
    <s v="CX"/>
    <s v="Pag. tarifa TED TARIFA BANCARIA TRANSF PGTO PIX"/>
    <s v="TAR.N10228"/>
    <n v="-9"/>
    <n v="0"/>
    <n v="136178.85"/>
    <s v=""/>
    <n v="-9"/>
    <n v="9"/>
    <n v="0"/>
    <d v="2023-03-01T00:00:00"/>
    <m/>
    <x v="7"/>
    <s v="Despesas Financeiras - Tarifas"/>
    <s v="sim"/>
  </r>
  <r>
    <s v="JARDIM GUEDALA"/>
    <d v="2023-03-0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 - JD GUEDALA"/>
    <s v="2.14.02.03 - Decoração"/>
    <d v="1902-05-03T23:02:24"/>
    <d v="2023-03-01T00:00:00"/>
    <s v="CX"/>
    <s v="Resgate de Aplicação RESGATE DE INVESTIMENTOS"/>
    <s v="RESG.N1012A"/>
    <n v="0"/>
    <n v="150000"/>
    <n v="286178.84999999998"/>
    <s v=""/>
    <n v="150000"/>
    <n v="150000"/>
    <n v="2"/>
    <d v="2023-03-01T00:00:00"/>
    <m/>
    <x v="10"/>
    <s v="Aplicação / Resgate"/>
    <s v="não"/>
  </r>
  <r>
    <s v="JARDIM GUEDALA"/>
    <d v="2023-03-0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 - JD GUEDALA"/>
    <s v="2.14.02.03 - Decoração"/>
    <d v="1902-05-03T23:02:24"/>
    <d v="2023-03-01T00:00:00"/>
    <s v="CP"/>
    <s v="Pagamento DFN CAIXAS PLASTICAS EIRELI"/>
    <s v="REC.22432"/>
    <n v="-854.96"/>
    <n v="0"/>
    <n v="285323.89"/>
    <s v="DFN CAIXAS PLASTICAS EIRELI"/>
    <n v="-854.96"/>
    <n v="854.96"/>
    <n v="0"/>
    <d v="2023-03-01T00:00:00"/>
    <m/>
    <x v="2"/>
    <s v="Incorporação"/>
    <s v="sim"/>
  </r>
  <r>
    <s v="JARDIM GUEDALA"/>
    <d v="2023-03-0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06 - Pontos de Captação"/>
    <d v="1908-03-18T00:00:00"/>
    <d v="2023-03-01T00:00:00"/>
    <s v="CP"/>
    <s v="Pagamento FAZENDA DOS PAES CONVENIENCIAS LTDA"/>
    <s v="REC.010323"/>
    <n v="-3000"/>
    <n v="0"/>
    <n v="282323.89"/>
    <s v="FAZENDA DOS PAES CONVENIENCIAS LTDA"/>
    <n v="-3000"/>
    <n v="3000"/>
    <n v="0"/>
    <d v="2023-03-01T00:00:00"/>
    <m/>
    <x v="14"/>
    <s v="Marketing"/>
    <s v="sim"/>
  </r>
  <r>
    <s v="JARDIM GUEDALA"/>
    <d v="2023-03-0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07 - Café da Manhã - Stand de Vendas"/>
    <d v="1913-09-08T00:00:00"/>
    <d v="2023-03-01T00:00:00"/>
    <s v="CP"/>
    <s v="Pagamento TICKET SOLUCOES HDFGT S/A"/>
    <s v="NFSE.11856738"/>
    <n v="-5000"/>
    <n v="0"/>
    <n v="277323.89"/>
    <s v="TICKET SOLUCOES HDFGT S/A"/>
    <n v="-5000"/>
    <n v="5000"/>
    <n v="0"/>
    <d v="2023-03-01T00:00:00"/>
    <m/>
    <x v="2"/>
    <s v="Incorporação"/>
    <s v="sim"/>
  </r>
  <r>
    <s v="JARDIM GUEDALA"/>
    <d v="2023-03-0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06 - Pontos de Captação"/>
    <d v="1901-03-25T00:00:00"/>
    <d v="2023-03-01T00:00:00"/>
    <s v="CP"/>
    <s v="Pagamento ARGETAX ADMINISTRACAO E"/>
    <s v="REC.010323"/>
    <n v="-450"/>
    <n v="0"/>
    <n v="276873.89"/>
    <s v="ARGETAX ADMINISTRACAO E"/>
    <n v="-450"/>
    <n v="450"/>
    <n v="0"/>
    <d v="2023-03-01T00:00:00"/>
    <m/>
    <x v="6"/>
    <s v="Despesas Administrativas"/>
    <s v="sim"/>
  </r>
  <r>
    <s v="JARDIM GUEDALA"/>
    <d v="2023-03-0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06 - Pontos de Captação"/>
    <d v="1902-06-18T00:00:00"/>
    <d v="2023-03-01T00:00:00"/>
    <s v="CP"/>
    <s v="Pagamento LOJA DE CONVENIENCIA  LE GRAIN LTDA"/>
    <s v="REC.1244885"/>
    <n v="-900"/>
    <n v="0"/>
    <n v="275973.89"/>
    <s v="LOJA DE CONVENIENCIA LE GRAIN LTDA"/>
    <n v="-900"/>
    <n v="900"/>
    <n v="0"/>
    <d v="2023-03-01T00:00:00"/>
    <m/>
    <x v="14"/>
    <s v="Marketing"/>
    <s v="sim"/>
  </r>
  <r>
    <s v="JARDIM GUEDALA"/>
    <d v="2023-03-0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3.01.10 - Bombeiro"/>
    <d v="1900-04-05T14:52:48"/>
    <d v="2023-03-01T00:00:00"/>
    <s v="CP"/>
    <s v="Pagamento CONSELHO REGIONAL DE ENGENHARIA E"/>
    <s v="REC.28027180230"/>
    <n v="-96.62"/>
    <n v="0"/>
    <n v="275877.27"/>
    <s v="CONSELHO REGIONAL DE ENGENHARIA E"/>
    <n v="-96.62"/>
    <n v="96.62"/>
    <n v="0"/>
    <d v="2023-03-01T00:00:00"/>
    <m/>
    <x v="2"/>
    <s v="Incorporação"/>
    <s v="sim"/>
  </r>
  <r>
    <s v="JARDIM GUEDALA"/>
    <d v="2023-03-0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4 - Operação / Manutenção"/>
    <d v="1900-06-19T16:04:48"/>
    <d v="2023-03-01T00:00:00"/>
    <s v="CP"/>
    <s v="Pagamento IMIGRANTES MERCANTIL EIRELI"/>
    <s v="REC.3001490"/>
    <n v="-171.67"/>
    <n v="0"/>
    <n v="275705.59999999998"/>
    <s v="IMIGRANTES MERCANTIL EIRELI"/>
    <n v="-171.67"/>
    <n v="171.67"/>
    <n v="0"/>
    <d v="2023-03-01T00:00:00"/>
    <m/>
    <x v="8"/>
    <s v="Terreno"/>
    <s v="sim"/>
  </r>
  <r>
    <s v="JARDIM GUEDALA"/>
    <d v="2023-03-0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3.02.06 - Pasta de Incorporação"/>
    <d v="1900-04-24T04:19:12"/>
    <d v="2023-03-01T00:00:00"/>
    <s v="CP"/>
    <s v="Pagamento CAU/SP"/>
    <s v="REC.18005692"/>
    <n v="-115.18"/>
    <n v="0"/>
    <n v="275590.42"/>
    <s v="CAU/SP"/>
    <n v="-115.18"/>
    <n v="115.18"/>
    <n v="0"/>
    <d v="2023-03-01T00:00:00"/>
    <m/>
    <x v="2"/>
    <s v="Incorporação"/>
    <s v="sim"/>
  </r>
  <r>
    <s v="JARDIM GUEDALA"/>
    <d v="2023-03-0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1.01.05 - Corretagem"/>
    <d v="2173-10-14T00:00:00"/>
    <d v="2023-03-01T00:00:00"/>
    <s v="CP"/>
    <s v="Pagamento NORSK EMPREENDIMENTOS E"/>
    <s v="NFSE.000009"/>
    <n v="-100000"/>
    <n v="0"/>
    <n v="175590.42"/>
    <s v="NORSK EMPREENDIMENTOS E"/>
    <n v="-100000"/>
    <n v="100000"/>
    <n v="1"/>
    <d v="2023-03-01T00:00:00"/>
    <m/>
    <x v="18"/>
    <s v="Terreno"/>
    <s v="sim"/>
  </r>
  <r>
    <s v="JARDIM GUEDALA"/>
    <d v="2023-03-0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1.01.05 - Corretagem"/>
    <d v="2045-11-10T12:14:24"/>
    <d v="2023-03-01T00:00:00"/>
    <s v="CP"/>
    <s v="Pagamento LASTRO SERVICOS E NEGOCIOS"/>
    <s v="NFSE.000144"/>
    <n v="-53276.51"/>
    <n v="0"/>
    <n v="122313.91"/>
    <s v="LASTRO SERVICOS E NEGOCIOS"/>
    <n v="-53276.51"/>
    <n v="53276.51"/>
    <n v="0"/>
    <d v="2023-03-01T00:00:00"/>
    <m/>
    <x v="18"/>
    <s v="Terreno"/>
    <s v="sim"/>
  </r>
  <r>
    <s v="JARDIM GUEDALA"/>
    <d v="2023-03-0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09.01.01 - (-) Retenção de IR - Terceiros"/>
    <d v="1902-03-09T03:36:00"/>
    <d v="2023-03-01T00:00:00"/>
    <s v="CP"/>
    <s v="Retenção impostos IR 1708 / LASTRO SERVICOS E"/>
    <s v="NFSE.000144"/>
    <n v="0"/>
    <n v="799.15"/>
    <n v="123113.06"/>
    <s v="LASTRO SERVICOS E"/>
    <n v="799.15"/>
    <n v="799.15"/>
    <n v="0"/>
    <d v="2023-03-01T00:00:00"/>
    <m/>
    <x v="18"/>
    <s v="Terreno"/>
    <s v="sim"/>
  </r>
  <r>
    <s v="JARDIM GUEDALA"/>
    <d v="2023-03-0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"/>
    <s v="2.09.01.04 - (-) Retenção de PIS/Cofins/CSLL -"/>
    <d v="1906-10-12T08:38:24"/>
    <d v="2023-03-01T00:00:00"/>
    <s v="CP"/>
    <s v="Retenção impostos CSRF / LASTRO SERVICOS E"/>
    <s v="NFSE.000144"/>
    <n v="0"/>
    <n v="2477.36"/>
    <n v="125590.42"/>
    <s v="LASTRO SERVICOS E"/>
    <n v="2477.36"/>
    <n v="2477.36"/>
    <n v="0"/>
    <d v="2023-03-01T00:00:00"/>
    <m/>
    <x v="18"/>
    <s v="Terreno"/>
    <s v="sim"/>
  </r>
  <r>
    <s v="JARDIM GUEDALA"/>
    <d v="2023-03-0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 - JD GUEDALA"/>
    <s v="2.14.02.04 - Operação / Manutenção"/>
    <d v="1901-03-10T00:00:00"/>
    <d v="2023-03-01T00:00:00"/>
    <s v="CP"/>
    <s v="Pagamento NESTLE BRASIL LTDA."/>
    <s v="NF.100138156930"/>
    <n v="-435"/>
    <n v="0"/>
    <n v="125155.42"/>
    <s v="NESTLE BRASIL LTDA."/>
    <n v="-435"/>
    <n v="435"/>
    <n v="0"/>
    <d v="2023-03-01T00:00:00"/>
    <m/>
    <x v="8"/>
    <s v="Terreno"/>
    <s v="sim"/>
  </r>
  <r>
    <s v="JARDIM GUEDALA"/>
    <d v="2023-03-0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4 - Operação / Manutenção"/>
    <d v="1902-08-07T00:00:00"/>
    <d v="2023-03-01T00:00:00"/>
    <s v="CP"/>
    <s v="Pagamento TRANSPORTES E MUDANCAS PEZIOLO LTDA"/>
    <s v="NFSE.002956"/>
    <n v="-950"/>
    <n v="0"/>
    <n v="124205.42"/>
    <s v="TRANSPORTES E MUDANCAS PEZIOLO LTDA"/>
    <n v="-950"/>
    <n v="950"/>
    <n v="0"/>
    <d v="2023-03-01T00:00:00"/>
    <m/>
    <x v="8"/>
    <s v="Terreno"/>
    <s v="sim"/>
  </r>
  <r>
    <s v="JARDIM GUEDALA"/>
    <d v="2023-03-0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08T00:00:00"/>
    <d v="2023-03-01T00:00:00"/>
    <s v="CX"/>
    <s v="Pag. tarifa TED TARIFA BANCARIA TRANSF PGTO PIX"/>
    <s v="TAR.N10228"/>
    <n v="-9"/>
    <n v="0"/>
    <n v="124196.42"/>
    <s v=""/>
    <n v="-9"/>
    <n v="9"/>
    <n v="0"/>
    <d v="2023-03-01T00:00:00"/>
    <m/>
    <x v="7"/>
    <s v="Despesas Financeiras - Tarifas"/>
    <s v="sim"/>
  </r>
  <r>
    <s v="JARDIM GUEDALA"/>
    <d v="2023-03-0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08T00:00:00"/>
    <d v="2023-03-01T00:00:00"/>
    <s v="CX"/>
    <s v="Pag. tarifa TED TARIFA BANCARIA TRANSF PGTO PIX"/>
    <s v="TAR.N1023E"/>
    <n v="-9"/>
    <n v="0"/>
    <n v="124187.42"/>
    <s v=""/>
    <n v="-9"/>
    <n v="9"/>
    <n v="0"/>
    <d v="2023-03-01T00:00:00"/>
    <m/>
    <x v="7"/>
    <s v="Despesas Financeiras - Tarifas"/>
    <s v="sim"/>
  </r>
  <r>
    <s v="JARDIM GUEDALA"/>
    <d v="2023-03-0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17T00:00:00"/>
    <d v="2023-03-01T00:00:00"/>
    <s v="CX"/>
    <s v="Pag. tarifa TED TARIFA BANCARIA TRANSF PGTO PIX"/>
    <s v="TAR.N101EC"/>
    <n v="-18"/>
    <n v="0"/>
    <n v="124169.42"/>
    <s v=""/>
    <n v="-18"/>
    <n v="18"/>
    <n v="0"/>
    <d v="2023-03-01T00:00:00"/>
    <m/>
    <x v="7"/>
    <s v="Despesas Financeiras - Tarifas"/>
    <s v="sim"/>
  </r>
  <r>
    <s v="JARDIM GUEDALA"/>
    <d v="2023-03-0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02T21:36:00"/>
    <d v="2023-03-01T00:00:00"/>
    <s v="CX"/>
    <s v="Pag. tarifa conta TAR CC REAL TIME PAGFOR"/>
    <s v="TAR.N10202"/>
    <n v="-3.9"/>
    <n v="0"/>
    <n v="124165.52"/>
    <s v=""/>
    <n v="-3.9"/>
    <n v="3.9"/>
    <n v="0"/>
    <d v="2023-03-01T00:00:00"/>
    <m/>
    <x v="7"/>
    <s v="Despesas Financeiras - Tarifas"/>
    <s v="sim"/>
  </r>
  <r>
    <s v="JARDIM GUEDALA"/>
    <d v="2023-03-0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10T15:36:00"/>
    <d v="2023-03-01T00:00:00"/>
    <s v="CX"/>
    <s v="Pag. tarifa TED TAR SERV TED STR PAGFOR"/>
    <s v="TAR.N10216"/>
    <n v="-11.65"/>
    <n v="0"/>
    <n v="124153.87"/>
    <s v=""/>
    <n v="-11.65"/>
    <n v="11.65"/>
    <n v="0"/>
    <d v="2023-03-01T00:00:00"/>
    <m/>
    <x v="7"/>
    <s v="Despesas Financeiras - Tarifas"/>
    <s v="sim"/>
  </r>
  <r>
    <s v="JARDIM GUEDALA"/>
    <d v="2023-03-02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92-02-26T00:00:00"/>
    <d v="2023-03-02T00:00:00"/>
    <s v="CP"/>
    <s v="Pagamento NOVA MEGA COMERCIO DE FERRO E ACO"/>
    <s v="NF.4710"/>
    <n v="-33660"/>
    <n v="0"/>
    <n v="90493.87"/>
    <s v="NOVA MEGA COMERCIO DE FERRO E ACO"/>
    <n v="-33660"/>
    <n v="33660"/>
    <n v="0"/>
    <d v="2023-03-01T00:00:00"/>
    <m/>
    <x v="37"/>
    <s v="Obra"/>
    <s v="sim"/>
  </r>
  <r>
    <s v="JARDIM GUEDALA"/>
    <d v="2023-03-02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38-06-22T16:48:00"/>
    <d v="2023-03-02T00:00:00"/>
    <s v="CP"/>
    <s v="Pagamento TGS COMERCIO VAREJISTA DE FERRO EIRELI"/>
    <s v="NF.000 2809"/>
    <n v="-14053.7"/>
    <n v="0"/>
    <n v="76440.17"/>
    <s v="TGS COMERCIO VAREJISTA DE FERRO EIRELI"/>
    <n v="-14053.7"/>
    <n v="14053.7"/>
    <n v="0"/>
    <d v="2023-03-01T00:00:00"/>
    <m/>
    <x v="37"/>
    <s v="Obra"/>
    <s v="sim"/>
  </r>
  <r>
    <s v="JARDIM GUEDALA"/>
    <d v="2023-03-02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6.01.01 - Contabilidade"/>
    <d v="1901-01-19T06:00:00"/>
    <d v="2023-03-02T00:00:00"/>
    <s v="CP"/>
    <s v="Pagamento NOVA PLANO - SUPORTE ADMINISTRATIVO"/>
    <s v="NFSE.005168"/>
    <n v="-385.25"/>
    <n v="0"/>
    <n v="76054.92"/>
    <s v="NOVA PLANO - SUPORTE ADMINISTRATIVO"/>
    <n v="-385.25"/>
    <n v="385.25"/>
    <n v="0"/>
    <d v="2023-03-01T00:00:00"/>
    <m/>
    <x v="6"/>
    <s v="Despesas Administrativas"/>
    <s v="sim"/>
  </r>
  <r>
    <s v="JARDIM GUEDALA"/>
    <d v="2023-03-02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04T14:24:00"/>
    <d v="2023-03-02T00:00:00"/>
    <s v="CX"/>
    <s v="Resgate de Aplicação RESGATE DE INVESTIMENTOS"/>
    <s v="RESG.N1012A"/>
    <n v="0"/>
    <n v="200000"/>
    <n v="276054.92"/>
    <s v=""/>
    <n v="200000"/>
    <n v="200000"/>
    <n v="0"/>
    <d v="2023-03-01T00:00:00"/>
    <m/>
    <x v="10"/>
    <s v="Aplicação / Resgate"/>
    <s v="não"/>
  </r>
  <r>
    <s v="JARDIM GUEDALA"/>
    <d v="2023-03-02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04T14:24:00"/>
    <d v="2023-03-02T00:00:00"/>
    <s v="CX"/>
    <s v="Pag. tarifa TED TARIFA BANCARIA TRANSF PGTO PIX"/>
    <s v="TAR.N10152"/>
    <n v="-5.6"/>
    <n v="0"/>
    <n v="276049.32"/>
    <s v=""/>
    <n v="-5.6"/>
    <n v="5.6"/>
    <n v="0"/>
    <d v="2023-03-01T00:00:00"/>
    <m/>
    <x v="7"/>
    <s v="Despesas Financeiras - Tarifas"/>
    <s v="sim"/>
  </r>
  <r>
    <s v="JARDIM GUEDALA"/>
    <d v="2023-03-02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08T00:00:00"/>
    <d v="2023-03-02T00:00:00"/>
    <s v="CX"/>
    <s v="Pag. tarifa TED TARIFA BANCARIA TRANSF PGTO PIX"/>
    <s v="TAR.N10168"/>
    <n v="-9"/>
    <n v="0"/>
    <n v="276040.32000000001"/>
    <s v=""/>
    <n v="-9"/>
    <n v="9"/>
    <n v="0"/>
    <d v="2023-03-01T00:00:00"/>
    <m/>
    <x v="7"/>
    <s v="Despesas Financeiras - Tarifas"/>
    <s v="sim"/>
  </r>
  <r>
    <s v="JARDIM GUEDALA"/>
    <d v="2023-03-02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08T00:00:00"/>
    <d v="2023-03-02T00:00:00"/>
    <s v="CX"/>
    <s v="Pag. tarifa TED TARIFA BANCARIA TRANSF PGTO PIX"/>
    <s v="TAR.N1017E"/>
    <n v="-9"/>
    <n v="0"/>
    <n v="276031.32"/>
    <s v=""/>
    <n v="-9"/>
    <n v="9"/>
    <n v="0"/>
    <d v="2023-03-01T00:00:00"/>
    <m/>
    <x v="7"/>
    <s v="Despesas Financeiras - Tarifas"/>
    <s v="sim"/>
  </r>
  <r>
    <s v="JARDIM GUEDALA"/>
    <d v="2023-03-02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08T00:00:00"/>
    <d v="2023-03-02T00:00:00"/>
    <s v="CX"/>
    <s v="Pag. tarifa TED TARIFA BANCARIA TRANSF PGTO PIX"/>
    <s v="TAR.N10194"/>
    <n v="-9"/>
    <n v="0"/>
    <n v="276022.32"/>
    <s v=""/>
    <n v="-9"/>
    <n v="9"/>
    <n v="0"/>
    <d v="2023-03-01T00:00:00"/>
    <m/>
    <x v="7"/>
    <s v="Despesas Financeiras - Tarifas"/>
    <s v="sim"/>
  </r>
  <r>
    <s v="JARDIM GUEDALA"/>
    <d v="2023-03-02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08T00:00:00"/>
    <d v="2023-03-02T00:00:00"/>
    <s v="CX"/>
    <s v="Pag. tarifa TED TARIFA BANCARIA TRANSF PGTO PIX"/>
    <s v="TAR.N101AA"/>
    <n v="-9"/>
    <n v="0"/>
    <n v="276013.32"/>
    <s v=""/>
    <n v="-9"/>
    <n v="9"/>
    <n v="0"/>
    <d v="2023-03-01T00:00:00"/>
    <m/>
    <x v="7"/>
    <s v="Despesas Financeiras - Tarifas"/>
    <s v="sim"/>
  </r>
  <r>
    <s v="JARDIM GUEDALA"/>
    <d v="2023-03-02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899-12-31T22:48:00"/>
    <d v="2023-03-02T00:00:00"/>
    <s v="CX"/>
    <s v="Pag. tarifa conta TAR CC REAL TIME PAGFOR"/>
    <s v="TAR.N101C0"/>
    <n v="-1.95"/>
    <n v="0"/>
    <n v="276011.37"/>
    <s v=""/>
    <n v="-1.95"/>
    <n v="1.95"/>
    <n v="0"/>
    <d v="2023-03-01T00:00:00"/>
    <m/>
    <x v="7"/>
    <s v="Despesas Financeiras - Tarifas"/>
    <s v="sim"/>
  </r>
  <r>
    <s v="JARDIM GUEDALA"/>
    <d v="2023-03-02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22T07:12:00"/>
    <d v="2023-03-02T00:00:00"/>
    <s v="CX"/>
    <s v="Pag. tarifa TED TAR SERV TED STR PAGFOR"/>
    <s v="TAR.N101D4"/>
    <n v="-23.3"/>
    <n v="0"/>
    <n v="275988.07"/>
    <s v=""/>
    <n v="-23.3"/>
    <n v="23.3"/>
    <n v="0"/>
    <d v="2023-03-01T00:00:00"/>
    <m/>
    <x v="7"/>
    <s v="Despesas Financeiras - Tarifas"/>
    <s v="sim"/>
  </r>
  <r>
    <s v="JARDIM GUEDALA"/>
    <d v="2023-03-02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19 - Mídia Off"/>
    <d v="1907-05-23T00:00:00"/>
    <d v="2023-03-02T00:00:00"/>
    <s v="CP"/>
    <s v="Pagamento HPM - COMUNICACAO VISUAL LTDA"/>
    <s v="REC.orç 3581"/>
    <n v="-2700"/>
    <n v="0"/>
    <n v="273288.07"/>
    <s v="HPM - COMUNICACAO VISUAL LTDA"/>
    <n v="-2700"/>
    <n v="2700"/>
    <n v="0"/>
    <d v="2023-03-01T00:00:00"/>
    <m/>
    <x v="14"/>
    <s v="Marketing"/>
    <s v="sim"/>
  </r>
  <r>
    <s v="JARDIM GUEDALA"/>
    <d v="2023-03-02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12 - Produção de Fotos"/>
    <d v="1908-03-18T00:00:00"/>
    <d v="2023-03-02T00:00:00"/>
    <s v="CP"/>
    <s v="Pagamento PITANGUI MOLDURAS E DECORACOES LTDA."/>
    <s v="NFSE.020323"/>
    <n v="-3000"/>
    <n v="0"/>
    <n v="270288.07"/>
    <s v="PITANGUI MOLDURAS E DECORACOES LTDA."/>
    <n v="-3000"/>
    <n v="3000"/>
    <n v="0"/>
    <d v="2023-03-01T00:00:00"/>
    <m/>
    <x v="14"/>
    <s v="Marketing"/>
    <s v="sim"/>
  </r>
  <r>
    <s v="JARDIM GUEDALA"/>
    <d v="2023-03-02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05 - Meeting"/>
    <d v="1968-06-11T00:00:00"/>
    <d v="2023-03-02T00:00:00"/>
    <s v="CP"/>
    <s v="Pagamento CAPELLA PRODUÇÕES E EVENTOS"/>
    <s v="NFSE.000038"/>
    <n v="-25000"/>
    <n v="0"/>
    <n v="245288.07"/>
    <s v="CAPELLA PRODUÇÕES E EVENTOS"/>
    <n v="-25000"/>
    <n v="25000"/>
    <n v="0"/>
    <d v="2023-03-01T00:00:00"/>
    <m/>
    <x v="14"/>
    <s v="Marketing"/>
    <s v="sim"/>
  </r>
  <r>
    <s v="JARDIM GUEDALA"/>
    <d v="2023-03-03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3 - Decoração"/>
    <d v="1906-06-09T00:00:00"/>
    <d v="2023-03-03T00:00:00"/>
    <s v="CP"/>
    <s v="Pagamento SEMEART COMERCIAL E PAISAGISMO LTDA"/>
    <s v="NFSE.000654"/>
    <n v="-2352"/>
    <n v="0"/>
    <n v="242936.07"/>
    <s v="SEMEART COMERCIAL E PAISAGISMO LTDA"/>
    <n v="-2352"/>
    <n v="2352"/>
    <n v="0"/>
    <d v="2023-03-01T00:00:00"/>
    <m/>
    <x v="2"/>
    <s v="Incorporação"/>
    <s v="sim"/>
  </r>
  <r>
    <s v="JARDIM GUEDALA"/>
    <d v="2023-03-03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2033-09-13T19:12:00"/>
    <d v="2023-03-03T00:00:00"/>
    <s v="CP"/>
    <s v="Pagamento PBTECH COMERCIO E SERVICOS DE"/>
    <s v="NF.46500"/>
    <n v="-48835.8"/>
    <n v="0"/>
    <n v="194100.27"/>
    <s v="PBTECH COMERCIO E SERVICOS DE"/>
    <n v="-48835.8"/>
    <n v="48835.8"/>
    <n v="0"/>
    <d v="2023-03-01T00:00:00"/>
    <m/>
    <x v="37"/>
    <s v="Obra"/>
    <s v="sim"/>
  </r>
  <r>
    <s v="JARDIM GUEDALA"/>
    <d v="2023-03-03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04-03-04T14:24:00"/>
    <d v="2023-03-03T00:00:00"/>
    <s v="CP"/>
    <s v="Pagamento TEMFER MATERIAL DE CONSTRUCAO LTDA"/>
    <s v="NF.140187"/>
    <n v="-1525.6"/>
    <n v="0"/>
    <n v="192574.67"/>
    <s v="TEMFER MATERIAL DE CONSTRUCAO LTDA"/>
    <n v="-1525.6"/>
    <n v="1525.6"/>
    <n v="0"/>
    <d v="2023-03-01T00:00:00"/>
    <m/>
    <x v="37"/>
    <s v="Obra"/>
    <s v="sim"/>
  </r>
  <r>
    <s v="JARDIM GUEDALA"/>
    <d v="2023-03-03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899-12-31T15:36:00"/>
    <d v="2023-03-03T00:00:00"/>
    <s v="CX"/>
    <s v="Pag. tarifa TED TARIFA BANCARIA TRANSF PGTO PIX"/>
    <s v="TAR.N1012A"/>
    <n v="-1.65"/>
    <n v="0"/>
    <n v="192573.02"/>
    <s v=""/>
    <n v="-1.65"/>
    <n v="1.65"/>
    <n v="0"/>
    <d v="2023-03-01T00:00:00"/>
    <m/>
    <x v="7"/>
    <s v="Despesas Financeiras - Tarifas"/>
    <s v="sim"/>
  </r>
  <r>
    <s v="JARDIM GUEDALA"/>
    <d v="2023-03-03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05T07:12:00"/>
    <d v="2023-03-03T00:00:00"/>
    <s v="CX"/>
    <s v="Pag. tarifa TED TARIFA BANCARIA TRANSF PGTO PIX"/>
    <s v="TAR.N10140"/>
    <n v="-6.3"/>
    <n v="0"/>
    <n v="192566.72"/>
    <s v=""/>
    <n v="-6.3"/>
    <n v="6.3"/>
    <n v="0"/>
    <d v="2023-03-01T00:00:00"/>
    <m/>
    <x v="7"/>
    <s v="Despesas Financeiras - Tarifas"/>
    <s v="sim"/>
  </r>
  <r>
    <s v="JARDIM GUEDALA"/>
    <d v="2023-03-03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08T00:00:00"/>
    <d v="2023-03-03T00:00:00"/>
    <s v="CX"/>
    <s v="Pag. tarifa TED TARIFA BANCARIA TRANSF PGTO PIX"/>
    <s v="TAR.N10156"/>
    <n v="-9"/>
    <n v="0"/>
    <n v="192557.72"/>
    <s v=""/>
    <n v="-9"/>
    <n v="9"/>
    <n v="0"/>
    <d v="2023-03-01T00:00:00"/>
    <m/>
    <x v="7"/>
    <s v="Despesas Financeiras - Tarifas"/>
    <s v="sim"/>
  </r>
  <r>
    <s v="JARDIM GUEDALA"/>
    <d v="2023-03-03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08T00:00:00"/>
    <d v="2023-03-03T00:00:00"/>
    <s v="CX"/>
    <s v="Pag. tarifa TED TARIFA BANCARIA TRANSF PGTO PIX"/>
    <s v="TAR.N1016C"/>
    <n v="-9"/>
    <n v="0"/>
    <n v="192548.72"/>
    <s v=""/>
    <n v="-9"/>
    <n v="9"/>
    <n v="0"/>
    <d v="2023-03-01T00:00:00"/>
    <m/>
    <x v="7"/>
    <s v="Despesas Financeiras - Tarifas"/>
    <s v="sim"/>
  </r>
  <r>
    <s v="JARDIM GUEDALA"/>
    <d v="2023-03-03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08T00:00:00"/>
    <d v="2023-03-03T00:00:00"/>
    <s v="CX"/>
    <s v="Pag. tarifa TED TARIFA BANCARIA TRANSF PGTO PIX"/>
    <s v="TAR.N10182"/>
    <n v="-9"/>
    <n v="0"/>
    <n v="192539.72"/>
    <s v=""/>
    <n v="-9"/>
    <n v="9"/>
    <n v="0"/>
    <d v="2023-03-01T00:00:00"/>
    <m/>
    <x v="7"/>
    <s v="Despesas Financeiras - Tarifas"/>
    <s v="sim"/>
  </r>
  <r>
    <s v="JARDIM GUEDALA"/>
    <d v="2023-03-03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08T00:00:00"/>
    <d v="2023-03-03T00:00:00"/>
    <s v="CX"/>
    <s v="Pag. tarifa TED TARIFA BANCARIA TRANSF PGTO PIX"/>
    <s v="TAR.N10198"/>
    <n v="-9"/>
    <n v="0"/>
    <n v="192530.72"/>
    <s v=""/>
    <n v="-9"/>
    <n v="9"/>
    <n v="0"/>
    <d v="2023-03-01T00:00:00"/>
    <m/>
    <x v="7"/>
    <s v="Despesas Financeiras - Tarifas"/>
    <s v="sim"/>
  </r>
  <r>
    <s v="JARDIM GUEDALA"/>
    <d v="2023-03-03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08T00:00:00"/>
    <d v="2023-03-03T00:00:00"/>
    <s v="CX"/>
    <s v="Pag. tarifa TED TARIFA BANCARIA TRANSF PGTO PIX"/>
    <s v="TAR.N101AE"/>
    <n v="-9"/>
    <n v="0"/>
    <n v="192521.72"/>
    <s v=""/>
    <n v="-9"/>
    <n v="9"/>
    <n v="0"/>
    <d v="2023-03-01T00:00:00"/>
    <m/>
    <x v="7"/>
    <s v="Despesas Financeiras - Tarifas"/>
    <s v="sim"/>
  </r>
  <r>
    <s v="JARDIM GUEDALA"/>
    <d v="2023-03-03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05 - Meeting"/>
    <d v="1905-07-10T00:00:00"/>
    <d v="2023-03-03T00:00:00"/>
    <s v="CP"/>
    <s v="Pagamento KAR VIA PARK ESTACIONAMENTO E"/>
    <s v="REC.8401"/>
    <n v="-2018"/>
    <n v="0"/>
    <n v="190503.72"/>
    <s v="KAR VIA PARK ESTACIONAMENTO E"/>
    <n v="-2018"/>
    <n v="2018"/>
    <n v="0"/>
    <d v="2023-03-01T00:00:00"/>
    <m/>
    <x v="14"/>
    <s v="Marketing"/>
    <s v="sim"/>
  </r>
  <r>
    <s v="JARDIM GUEDALA"/>
    <d v="2023-03-06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03 - Agência/Coordenação Offline"/>
    <d v="1968-06-11T00:00:00"/>
    <d v="2023-03-06T00:00:00"/>
    <s v="CP"/>
    <s v="Pagamento PLANET APP DESENVOLVIMENTO E"/>
    <s v="NFSE.000183"/>
    <n v="-25000"/>
    <n v="0"/>
    <n v="165503.72"/>
    <s v="PLANET APP DESENVOLVIMENTO E"/>
    <n v="-25000"/>
    <n v="25000"/>
    <n v="0"/>
    <d v="2023-03-01T00:00:00"/>
    <m/>
    <x v="14"/>
    <s v="Marketing"/>
    <s v="sim"/>
  </r>
  <r>
    <s v="JARDIM GUEDALA"/>
    <d v="2023-03-06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16-05-08T05:45:36"/>
    <d v="2023-03-06T00:00:00"/>
    <s v="CP"/>
    <s v="Pagamento THE GUARDIAN SERVIÇOS PATRIMONIAL"/>
    <s v="NFSE.0000006"/>
    <n v="-5973.24"/>
    <n v="0"/>
    <n v="159530.48000000001"/>
    <s v="THE GUARDIAN SERVIÇOS PATRIMONIAL"/>
    <n v="-5973.24"/>
    <n v="5973.24"/>
    <n v="0"/>
    <d v="2023-03-01T00:00:00"/>
    <m/>
    <x v="37"/>
    <s v="Obra"/>
    <s v="sim"/>
  </r>
  <r>
    <s v="JARDIM GUEDALA"/>
    <d v="2023-03-06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65-04-16T00:00:00"/>
    <d v="2023-03-06T00:00:00"/>
    <s v="CP"/>
    <s v="Pagamento MJA COMERCIO DE GESSO E MATERIAIS"/>
    <s v="NF.23235"/>
    <n v="-23848"/>
    <n v="0"/>
    <n v="135682.48000000001"/>
    <s v="MJA COMERCIO DE GESSO E MATERIAIS"/>
    <n v="-23848"/>
    <n v="23848"/>
    <n v="0"/>
    <d v="2023-03-01T00:00:00"/>
    <m/>
    <x v="37"/>
    <s v="Obra"/>
    <s v="sim"/>
  </r>
  <r>
    <s v="JARDIM GUEDALA"/>
    <d v="2023-03-06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11-09-13T00:00:00"/>
    <d v="2023-03-06T00:00:00"/>
    <s v="CP"/>
    <s v="Pagamento COBREFLEX INDUSTRIA, DISTRIBUICAO E"/>
    <s v="NF.47795"/>
    <n v="-4274"/>
    <n v="0"/>
    <n v="131408.48000000001"/>
    <s v="COBREFLEX INDUSTRIA, DISTRIBUICAO E"/>
    <n v="-4274"/>
    <n v="4274"/>
    <n v="0"/>
    <d v="2023-03-01T00:00:00"/>
    <m/>
    <x v="37"/>
    <s v="Obra"/>
    <s v="sim"/>
  </r>
  <r>
    <s v="JARDIM GUEDALA"/>
    <d v="2023-03-06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03-11-22T09:36:00"/>
    <d v="2023-03-06T00:00:00"/>
    <s v="CP"/>
    <s v="Pagamento WRC - HIDRAULICOS, LOUCAS E METAIS LTDA"/>
    <s v="NF.006.726"/>
    <n v="-1422.4"/>
    <n v="0"/>
    <n v="129986.08"/>
    <s v="WRC - HIDRAULICOS, LOUCAS E METAIS LTDA"/>
    <n v="-1422.4"/>
    <n v="1422.4"/>
    <n v="0"/>
    <d v="2023-03-01T00:00:00"/>
    <m/>
    <x v="37"/>
    <s v="Obra"/>
    <s v="sim"/>
  </r>
  <r>
    <s v="JARDIM GUEDALA"/>
    <d v="2023-03-06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899-12-31T22:48:00"/>
    <d v="2023-03-06T00:00:00"/>
    <s v="CX"/>
    <s v="Pag. tarifa TED TAR CC REAL TIME PAGFOR"/>
    <s v="TAR.N1013E"/>
    <n v="-1.95"/>
    <n v="0"/>
    <n v="129984.13"/>
    <s v=""/>
    <n v="-1.95"/>
    <n v="1.95"/>
    <n v="0"/>
    <d v="2023-03-01T00:00:00"/>
    <m/>
    <x v="7"/>
    <s v="Despesas Financeiras - Tarifas"/>
    <s v="sim"/>
  </r>
  <r>
    <s v="JARDIM GUEDALA"/>
    <d v="2023-03-06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10T15:36:00"/>
    <d v="2023-03-06T00:00:00"/>
    <s v="CX"/>
    <s v="Pag. tarifa TED TAR SERV TED STR PAGFOR"/>
    <s v="TAR.N10152"/>
    <n v="-11.65"/>
    <n v="0"/>
    <n v="129972.48"/>
    <s v=""/>
    <n v="-11.65"/>
    <n v="11.65"/>
    <n v="0"/>
    <d v="2023-03-01T00:00:00"/>
    <m/>
    <x v="7"/>
    <s v="Despesas Financeiras - Tarifas"/>
    <s v="sim"/>
  </r>
  <r>
    <s v="JARDIM GUEDALA"/>
    <d v="2023-03-0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3.01.06 - Acústica"/>
    <d v="1926-04-13T00:00:00"/>
    <d v="2023-03-07T00:00:00"/>
    <s v="CP"/>
    <s v="Pagamento ACUSTICA ENGENHARIA S/S"/>
    <s v="NFSE.004589"/>
    <n v="-9600"/>
    <n v="0"/>
    <n v="120372.48"/>
    <s v="ACUSTICA ENGENHARIA S/S"/>
    <n v="-9600"/>
    <n v="9600"/>
    <n v="0"/>
    <d v="2023-03-01T00:00:00"/>
    <m/>
    <x v="8"/>
    <s v="Terreno"/>
    <s v="sim"/>
  </r>
  <r>
    <s v="JARDIM GUEDALA"/>
    <d v="2023-03-0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09.01.01 - (-) Retenção de IR - Terceiros"/>
    <d v="1900-05-23T00:00:00"/>
    <d v="2023-03-07T00:00:00"/>
    <s v="CP"/>
    <s v="Retenção impostos IR 1708 / ACUSTICA ENGENHARIA S/S"/>
    <s v="NFSE.004589"/>
    <n v="0"/>
    <n v="144"/>
    <n v="120516.48"/>
    <s v="ACUSTICA ENGENHARIA S/S"/>
    <n v="144"/>
    <n v="144"/>
    <n v="0"/>
    <d v="2023-03-01T00:00:00"/>
    <m/>
    <x v="8"/>
    <s v="Terreno"/>
    <s v="sim"/>
  </r>
  <r>
    <s v="JARDIM GUEDALA"/>
    <d v="2023-03-0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"/>
    <s v="2.09.01.04 - (-) Retenção de PIS/Cofins/CSLL -"/>
    <d v="1901-03-21T09:36:00"/>
    <d v="2023-03-07T00:00:00"/>
    <s v="CP"/>
    <s v="Retenção impostos CSRF / ACUSTICA ENGENHARIA S/S"/>
    <s v="NFSE.004589"/>
    <n v="0"/>
    <n v="446.4"/>
    <n v="120962.88"/>
    <s v="ACUSTICA ENGENHARIA S/S"/>
    <n v="446.4"/>
    <n v="446.4"/>
    <n v="0"/>
    <d v="2023-03-01T00:00:00"/>
    <m/>
    <x v="8"/>
    <s v="Terreno"/>
    <s v="sim"/>
  </r>
  <r>
    <s v="JARDIM GUEDALA"/>
    <d v="2023-03-0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20 - Ajuda corretores"/>
    <d v="1906-11-04T00:00:00"/>
    <d v="2023-03-07T00:00:00"/>
    <s v="CP"/>
    <s v="Pagamento ALEX S CAMPELO M IMOVEIS"/>
    <s v="NFSE.0203"/>
    <n v="-2500"/>
    <n v="0"/>
    <n v="118462.88"/>
    <s v="ALEX S CAMPELO M IMOVEIS"/>
    <n v="-2500"/>
    <n v="2500"/>
    <n v="0"/>
    <d v="2023-03-01T00:00:00"/>
    <m/>
    <x v="38"/>
    <s v="Desp Comerciais - Comissão"/>
    <s v="sim"/>
  </r>
  <r>
    <s v="JARDIM GUEDALA"/>
    <d v="2023-03-0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14-09-01T16:48:00"/>
    <d v="2023-03-07T00:00:00"/>
    <s v="CP"/>
    <s v="Pagamento SOEDRAL SOCIEDADE ELETRICA HIDRAULICA"/>
    <s v="NF.260276"/>
    <n v="-5358.7"/>
    <n v="0"/>
    <n v="113104.18"/>
    <s v="SOEDRAL SOCIEDADE ELETRICA HIDRAULICA"/>
    <n v="-5358.7"/>
    <n v="5358.7"/>
    <n v="0"/>
    <d v="2023-03-01T00:00:00"/>
    <m/>
    <x v="37"/>
    <s v="Obra"/>
    <s v="sim"/>
  </r>
  <r>
    <s v="JARDIM GUEDALA"/>
    <d v="2023-03-0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22T07:12:00"/>
    <d v="2023-03-07T00:00:00"/>
    <s v="CX"/>
    <s v="Pag. tarifa TED TAR SERV TED STR PAGFOR"/>
    <s v="TAR.N10538"/>
    <n v="-23.3"/>
    <n v="0"/>
    <n v="113080.88"/>
    <s v=""/>
    <n v="-23.3"/>
    <n v="23.3"/>
    <n v="0"/>
    <d v="2023-03-01T00:00:00"/>
    <m/>
    <x v="7"/>
    <s v="Despesas Financeiras - Tarifas"/>
    <s v="sim"/>
  </r>
  <r>
    <s v="JARDIM GUEDALA"/>
    <d v="2023-03-0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08T00:00:00"/>
    <d v="2023-03-07T00:00:00"/>
    <s v="CX"/>
    <s v="Pag. tarifa TED TARIFA BANCARIA TRANSF PGTO PIX"/>
    <s v="TAR.N10560"/>
    <n v="-9"/>
    <n v="0"/>
    <n v="113071.88"/>
    <s v=""/>
    <n v="-9"/>
    <n v="9"/>
    <n v="0"/>
    <d v="2023-03-01T00:00:00"/>
    <m/>
    <x v="7"/>
    <s v="Despesas Financeiras - Tarifas"/>
    <s v="sim"/>
  </r>
  <r>
    <s v="JARDIM GUEDALA"/>
    <d v="2023-03-08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07-01-14T00:00:00"/>
    <d v="2023-03-08T00:00:00"/>
    <s v="CP"/>
    <s v="Pagamento ATLANTA MATERIAS PARA CONSTRUCAO"/>
    <s v="NF.477572"/>
    <n v="-2571"/>
    <n v="0"/>
    <n v="110500.88"/>
    <s v="ATLANTA MATERIAS PARA CONSTRUCAO"/>
    <n v="-2571"/>
    <n v="2571"/>
    <n v="0"/>
    <d v="2023-03-01T00:00:00"/>
    <m/>
    <x v="37"/>
    <s v="Obra"/>
    <s v="sim"/>
  </r>
  <r>
    <s v="JARDIM GUEDALA"/>
    <d v="2023-03-08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11-08-03T14:24:00"/>
    <d v="2023-03-08T00:00:00"/>
    <s v="CP"/>
    <s v="Pagamento OTERPREM PREMOLDADOS DE CONCRETO"/>
    <s v="NF.213683"/>
    <n v="-4233.6000000000004"/>
    <n v="0"/>
    <n v="106267.28"/>
    <s v="OTERPREM PREMOLDADOS DE CONCRETO"/>
    <n v="-4233.6000000000004"/>
    <n v="4233.6000000000004"/>
    <n v="0"/>
    <d v="2023-03-01T00:00:00"/>
    <m/>
    <x v="37"/>
    <s v="Obra"/>
    <s v="sim"/>
  </r>
  <r>
    <s v="JARDIM GUEDALA"/>
    <d v="2023-03-08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1.01.05 - Corretagem"/>
    <d v="2099-11-11T00:00:00"/>
    <d v="2023-03-08T00:00:00"/>
    <s v="CP"/>
    <s v="Pagamento NORSK EMPREENDIMENTOS E"/>
    <s v="NFSE.000010"/>
    <n v="-73000"/>
    <n v="0"/>
    <n v="33267.279999999999"/>
    <s v="NORSK EMPREENDIMENTOS E"/>
    <n v="-73000"/>
    <n v="73000"/>
    <n v="0"/>
    <d v="2023-03-01T00:00:00"/>
    <m/>
    <x v="18"/>
    <s v="Terreno"/>
    <s v="sim"/>
  </r>
  <r>
    <s v="JARDIM GUEDALA"/>
    <d v="2023-03-08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4 - Operação / Manutenção"/>
    <d v="1902-03-10T00:00:00"/>
    <d v="2023-03-08T00:00:00"/>
    <s v="CP"/>
    <s v="Pagamento MARCELA DOS SANTOS SALVIATI"/>
    <s v="NFSE.080323"/>
    <n v="-800"/>
    <n v="0"/>
    <n v="32467.279999999999"/>
    <s v="MARCELA DOS SANTOS SALVIATI"/>
    <n v="-800"/>
    <n v="800"/>
    <n v="0"/>
    <d v="2023-03-01T00:00:00"/>
    <m/>
    <x v="8"/>
    <s v="Terreno"/>
    <s v="sim"/>
  </r>
  <r>
    <s v="JARDIM GUEDALA"/>
    <d v="2023-03-08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10T15:36:00"/>
    <d v="2023-03-08T00:00:00"/>
    <s v="CX"/>
    <s v="Pag. tarifa TED TAR SERV TED STR PAGFOR"/>
    <s v="TAR.N1058A"/>
    <n v="-11.65"/>
    <n v="0"/>
    <n v="32455.63"/>
    <s v=""/>
    <n v="-11.65"/>
    <n v="11.65"/>
    <n v="0"/>
    <d v="2023-03-01T00:00:00"/>
    <m/>
    <x v="7"/>
    <s v="Despesas Financeiras - Tarifas"/>
    <s v="sim"/>
  </r>
  <r>
    <s v="JARDIM GUEDALA"/>
    <d v="2023-03-09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05 - Meeting"/>
    <d v="1981-04-21T00:00:00"/>
    <d v="2023-03-09T00:00:00"/>
    <s v="CP"/>
    <s v="Pagamento W R MOREIRA COMERCIO DE BRINDES E"/>
    <s v="NF.008640"/>
    <n v="-29697"/>
    <n v="0"/>
    <n v="2758.63"/>
    <s v="W R MOREIRA COMERCIO DE BRINDES E"/>
    <n v="-29697"/>
    <n v="29697"/>
    <n v="0"/>
    <d v="2023-03-01T00:00:00"/>
    <m/>
    <x v="14"/>
    <s v="Marketing"/>
    <s v="sim"/>
  </r>
  <r>
    <s v="JARDIM GUEDALA"/>
    <d v="2023-03-09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03-07-23T00:00:00"/>
    <d v="2023-03-09T00:00:00"/>
    <s v="CP"/>
    <s v="Pagamento L.S. VIDROS EIRELI"/>
    <s v="NF.000371"/>
    <n v="-1300"/>
    <n v="0"/>
    <n v="1458.63"/>
    <s v="L.S. VIDROS EIRELI"/>
    <n v="-1300"/>
    <n v="1300"/>
    <n v="0"/>
    <d v="2023-03-01T00:00:00"/>
    <m/>
    <x v="37"/>
    <s v="Obra"/>
    <s v="sim"/>
  </r>
  <r>
    <s v="JARDIM GUEDALA"/>
    <d v="2023-03-09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29-07-26T00:00:00"/>
    <d v="2023-03-09T00:00:00"/>
    <s v="CP"/>
    <s v="Pagamento ADRIANA FERNANDES COMERCIO DE"/>
    <s v="NF.100768"/>
    <n v="-10800"/>
    <n v="0"/>
    <n v="-9341.3700000000008"/>
    <s v="ADRIANA FERNANDES COMERCIO DE"/>
    <n v="-10800"/>
    <n v="10800"/>
    <n v="0"/>
    <d v="2023-03-01T00:00:00"/>
    <m/>
    <x v="37"/>
    <s v="Obra"/>
    <s v="sim"/>
  </r>
  <r>
    <s v="JARDIM GUEDALA"/>
    <d v="2023-03-09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18 - Mídia On"/>
    <d v="1908-03-18T00:00:00"/>
    <d v="2023-03-09T00:00:00"/>
    <s v="CP"/>
    <s v="Pagamento GOOGLE INTERNET LTDA"/>
    <s v="REC.000020"/>
    <n v="-3000"/>
    <n v="0"/>
    <n v="-12341.37"/>
    <s v="GOOGLE INTERNET LTDA"/>
    <n v="-3000"/>
    <n v="3000"/>
    <n v="0"/>
    <d v="2023-03-01T00:00:00"/>
    <m/>
    <x v="14"/>
    <s v="Marketing"/>
    <s v="sim"/>
  </r>
  <r>
    <s v="JARDIM GUEDALA"/>
    <d v="2023-03-09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18 - Mídia On"/>
    <d v="1969-10-24T00:00:00"/>
    <d v="2023-03-09T00:00:00"/>
    <s v="CP"/>
    <s v="Pagamento ADYEN A SERVICO DE FACEBOOK"/>
    <s v="REC."/>
    <n v="-25500"/>
    <n v="0"/>
    <n v="-37841.370000000003"/>
    <s v="ADYEN A SERVICO DE FACEBOOK"/>
    <n v="-25500"/>
    <n v="25500"/>
    <n v="0"/>
    <d v="2023-03-01T00:00:00"/>
    <m/>
    <x v="14"/>
    <s v="Marketing"/>
    <s v="sim"/>
  </r>
  <r>
    <s v="JARDIM GUEDALA"/>
    <d v="2023-03-09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22T07:12:00"/>
    <d v="2023-03-09T00:00:00"/>
    <s v="CX"/>
    <s v="Resgate de Aplicação RESGATE DE INVESTIMENTOS"/>
    <s v="RESG.N105F0"/>
    <n v="0"/>
    <n v="500000"/>
    <n v="462158.63"/>
    <s v=""/>
    <n v="500000"/>
    <n v="500000"/>
    <n v="0"/>
    <d v="2023-03-01T00:00:00"/>
    <m/>
    <x v="10"/>
    <s v="Aplicação / Resgate"/>
    <s v="não"/>
  </r>
  <r>
    <s v="JARDIM GUEDALA"/>
    <d v="2023-03-09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22T07:12:00"/>
    <d v="2023-03-09T00:00:00"/>
    <s v="CX"/>
    <s v="Pag. tarifa TED TAR SERV TED STR PAGFOR"/>
    <s v="TAR.N10630"/>
    <n v="-23.3"/>
    <n v="0"/>
    <n v="462135.33"/>
    <s v=""/>
    <n v="-23.3"/>
    <n v="23.3"/>
    <n v="0"/>
    <d v="2023-03-01T00:00:00"/>
    <m/>
    <x v="7"/>
    <s v="Despesas Financeiras - Tarifas"/>
    <s v="sim"/>
  </r>
  <r>
    <s v="JARDIM GUEDALA"/>
    <d v="2023-03-09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11 - Oferta Ativa"/>
    <d v="1902-08-17T00:00:00"/>
    <d v="2023-03-09T00:00:00"/>
    <s v="CP"/>
    <s v="Pagamento ALEX S CAMPELO M IMOVEIS"/>
    <s v="NFSE.080323"/>
    <n v="-960"/>
    <n v="0"/>
    <n v="461175.33"/>
    <s v="ALEX S CAMPELO M IMOVEIS"/>
    <n v="-960"/>
    <n v="960"/>
    <n v="0"/>
    <d v="2023-03-01T00:00:00"/>
    <m/>
    <x v="2"/>
    <s v="Incorporação"/>
    <s v="sim"/>
  </r>
  <r>
    <s v="JARDIM GUEDALA"/>
    <d v="2023-03-1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27-10-15T00:00:00"/>
    <d v="2023-03-10T00:00:00"/>
    <s v="CP"/>
    <s v="Pagamento ELETRICA VERLY SERVICOS E COMERCIO DE"/>
    <s v="NF.001366"/>
    <n v="-10150"/>
    <n v="0"/>
    <n v="451025.33"/>
    <s v="ELETRICA VERLY SERVICOS E COMERCIO DE"/>
    <n v="-10150"/>
    <n v="10150"/>
    <n v="0"/>
    <d v="2023-03-01T00:00:00"/>
    <m/>
    <x v="37"/>
    <s v="Obra"/>
    <s v="sim"/>
  </r>
  <r>
    <s v="JARDIM GUEDALA"/>
    <d v="2023-03-1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11-11-28T00:00:00"/>
    <d v="2023-03-10T00:00:00"/>
    <s v="CP"/>
    <s v="Pagamento ELETRICA VERLY SERVICOS E COMERCIO DE"/>
    <s v="NFSE.003472"/>
    <n v="-4350"/>
    <n v="0"/>
    <n v="446675.33"/>
    <s v="ELETRICA VERLY SERVICOS E COMERCIO DE"/>
    <n v="-4350"/>
    <n v="4350"/>
    <n v="0"/>
    <d v="2023-03-01T00:00:00"/>
    <m/>
    <x v="37"/>
    <s v="Obra"/>
    <s v="sim"/>
  </r>
  <r>
    <s v="JARDIM GUEDALA"/>
    <d v="2023-03-1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09.01.02 - (-) Retenção de INSS - Terceiros"/>
    <d v="1901-04-22T12:00:00"/>
    <d v="2023-03-10T00:00:00"/>
    <s v="CP"/>
    <s v="Retenção impostos INSS 2631 / ELETRICA VERLY"/>
    <s v="NFSE.003472"/>
    <n v="0"/>
    <n v="478.5"/>
    <n v="447153.83"/>
    <s v="ELETRICA VERLY"/>
    <n v="478.5"/>
    <n v="478.5"/>
    <n v="0"/>
    <d v="2023-03-01T00:00:00"/>
    <m/>
    <x v="37"/>
    <s v="Obra"/>
    <s v="sim"/>
  </r>
  <r>
    <s v="JARDIM GUEDALA"/>
    <d v="2023-03-1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3.01.10 - Bombeiro"/>
    <d v="1905-11-19T00:00:00"/>
    <d v="2023-03-10T00:00:00"/>
    <s v="CP"/>
    <s v="Pagamento PASSONI SERVICOS LTDA."/>
    <s v="NFSE.002246"/>
    <n v="-2150"/>
    <n v="0"/>
    <n v="445003.83"/>
    <s v="PASSONI SERVICOS LTDA."/>
    <n v="-2150"/>
    <n v="2150"/>
    <n v="0"/>
    <d v="2023-03-01T00:00:00"/>
    <m/>
    <x v="20"/>
    <s v="Marketing"/>
    <s v="sim"/>
  </r>
  <r>
    <s v="JARDIM GUEDALA"/>
    <d v="2023-03-1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22-08-15T00:00:00"/>
    <d v="2023-03-10T00:00:00"/>
    <s v="CP"/>
    <s v="Pagamento COBREFLEX INDUSTRIA, DISTRIBUICAO E"/>
    <s v="NF.48167"/>
    <n v="-8263"/>
    <n v="0"/>
    <n v="436740.83"/>
    <s v="COBREFLEX INDUSTRIA, DISTRIBUICAO E"/>
    <n v="-8263"/>
    <n v="8263"/>
    <n v="0"/>
    <d v="2023-03-01T00:00:00"/>
    <m/>
    <x v="37"/>
    <s v="Obra"/>
    <s v="sim"/>
  </r>
  <r>
    <s v="JARDIM GUEDALA"/>
    <d v="2023-03-1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08-05-22T03:36:00"/>
    <d v="2023-03-10T00:00:00"/>
    <s v="CP"/>
    <s v="Pagamento MJA COMERCIO DE GESSO E MATERIAIS"/>
    <s v="NF.23263"/>
    <n v="-3065.15"/>
    <n v="0"/>
    <n v="433675.68"/>
    <s v="MJA COMERCIO DE GESSO E MATERIAIS"/>
    <n v="-3065.15"/>
    <n v="3065.15"/>
    <n v="0"/>
    <d v="2023-03-01T00:00:00"/>
    <m/>
    <x v="37"/>
    <s v="Obra"/>
    <s v="sim"/>
  </r>
  <r>
    <s v="JARDIM GUEDALA"/>
    <d v="2023-03-1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12 - Produção de Fotos"/>
    <d v="1910-01-08T14:52:48"/>
    <d v="2023-03-10T00:00:00"/>
    <s v="CP"/>
    <s v="Pagamento PITANGUI MOLDURAS E DECORACOES LTDA."/>
    <s v="NFSE.100323"/>
    <n v="-3661.62"/>
    <n v="0"/>
    <n v="430014.06"/>
    <s v="PITANGUI MOLDURAS E DECORACOES LTDA."/>
    <n v="-3661.62"/>
    <n v="3661.62"/>
    <n v="0"/>
    <d v="2023-03-01T00:00:00"/>
    <m/>
    <x v="14"/>
    <s v="Marketing"/>
    <s v="sim"/>
  </r>
  <r>
    <s v="JARDIM GUEDALA"/>
    <d v="2023-03-1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01-02-11T02:09:36"/>
    <d v="2023-03-10T00:00:00"/>
    <s v="CP"/>
    <s v="Pagamento AMARILDO CRESCENCIO DA SILVA"/>
    <s v="REC.000590"/>
    <n v="-408.09"/>
    <n v="0"/>
    <n v="429605.97"/>
    <s v="AMARILDO CRESCENCIO DA SILVA"/>
    <n v="-408.09"/>
    <n v="408.09"/>
    <n v="0"/>
    <d v="2023-03-01T00:00:00"/>
    <m/>
    <x v="37"/>
    <s v="Obra"/>
    <s v="sim"/>
  </r>
  <r>
    <s v="JARDIM GUEDALA"/>
    <d v="2023-03-1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01-05-25T12:00:00"/>
    <d v="2023-03-10T00:00:00"/>
    <s v="CP"/>
    <s v="Pagamento PREFEITURA DO MUNICIPIO DE SAO PAULO -"/>
    <s v="DAM.ISS 022023"/>
    <n v="-511.5"/>
    <n v="0"/>
    <n v="429094.47"/>
    <s v="PREFEITURA DO MUNICIPIO DE SAO PAULO -"/>
    <n v="-511.5"/>
    <n v="511.5"/>
    <n v="0"/>
    <d v="2023-03-01T00:00:00"/>
    <m/>
    <x v="37"/>
    <s v="Obra"/>
    <s v="sim"/>
  </r>
  <r>
    <s v="JARDIM GUEDALA"/>
    <d v="2023-03-1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4 - Operação / Manutenção"/>
    <d v="1900-08-12T12:00:00"/>
    <d v="2023-03-10T00:00:00"/>
    <s v="CP"/>
    <s v="Pagamento IMIGRANTES MERCANTIL EIRELI"/>
    <s v="REC.2527"/>
    <n v="-225.5"/>
    <n v="0"/>
    <n v="428868.97"/>
    <s v="IMIGRANTES MERCANTIL EIRELI"/>
    <n v="-225.5"/>
    <n v="225.5"/>
    <n v="0"/>
    <d v="2023-03-01T00:00:00"/>
    <m/>
    <x v="8"/>
    <s v="Terreno"/>
    <s v="sim"/>
  </r>
  <r>
    <s v="JARDIM GUEDALA"/>
    <d v="2023-03-1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"/>
    <s v="2.14.01.14 - Aparelhos, Computadores e"/>
    <d v="1900-07-08T00:00:00"/>
    <d v="2023-03-10T00:00:00"/>
    <s v="CP"/>
    <s v="Pagamento CARTUCHOS DO BRASIL &amp; INFORMATICA"/>
    <s v="NFSE.004607"/>
    <n v="-190"/>
    <n v="0"/>
    <n v="428678.97"/>
    <s v="CARTUCHOS DO BRASIL &amp; INFORMATICA"/>
    <n v="-190"/>
    <n v="190"/>
    <n v="0"/>
    <d v="2023-03-01T00:00:00"/>
    <m/>
    <x v="20"/>
    <s v="Marketing"/>
    <s v="sim"/>
  </r>
  <r>
    <s v="JARDIM GUEDALA"/>
    <d v="2023-03-1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12 - Produção de Fotos"/>
    <d v="1902-03-10T00:00:00"/>
    <d v="2023-03-10T00:00:00"/>
    <s v="CP"/>
    <s v="Pagamento MARCELA DOS SANTOS SALVIATI"/>
    <s v="NFSE.000044"/>
    <n v="-800"/>
    <n v="0"/>
    <n v="427878.97"/>
    <s v="MARCELA DOS SANTOS SALVIATI"/>
    <n v="-800"/>
    <n v="800"/>
    <n v="0"/>
    <d v="2023-03-01T00:00:00"/>
    <m/>
    <x v="14"/>
    <s v="Marketing"/>
    <s v="sim"/>
  </r>
  <r>
    <s v="JARDIM GUEDALA"/>
    <d v="2023-03-1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02T21:36:00"/>
    <d v="2023-03-10T00:00:00"/>
    <s v="CX"/>
    <s v="Pag. tarifa TED TAR CC REAL TIME PAGFOR"/>
    <s v="TAR.N10180"/>
    <n v="-3.9"/>
    <n v="0"/>
    <n v="427875.07"/>
    <s v=""/>
    <n v="-3.9"/>
    <n v="3.9"/>
    <n v="0"/>
    <d v="2023-03-01T00:00:00"/>
    <m/>
    <x v="7"/>
    <s v="Despesas Financeiras - Tarifas"/>
    <s v="sim"/>
  </r>
  <r>
    <s v="JARDIM GUEDALA"/>
    <d v="2023-03-1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2-02T22:48:00"/>
    <d v="2023-03-10T00:00:00"/>
    <s v="CX"/>
    <s v="Pag. tarifa TED TAR SERV TED STR PAGFOR"/>
    <s v="TAR.N10194"/>
    <n v="-34.950000000000003"/>
    <n v="0"/>
    <n v="427840.12"/>
    <s v=""/>
    <n v="-34.950000000000003"/>
    <n v="34.950000000000003"/>
    <n v="0"/>
    <d v="2023-03-01T00:00:00"/>
    <m/>
    <x v="7"/>
    <s v="Despesas Financeiras - Tarifas"/>
    <s v="sim"/>
  </r>
  <r>
    <s v="JARDIM GUEDALA"/>
    <d v="2023-03-1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18 - Mídia On"/>
    <d v="1927-05-18T00:00:00"/>
    <d v="2023-03-10T00:00:00"/>
    <s v="CP"/>
    <s v="Pagamento ADSPLAY MIDIA LTDA"/>
    <s v="NFSE.000002"/>
    <n v="-10000"/>
    <n v="0"/>
    <n v="417840.12"/>
    <s v="ADSPLAY MIDIA LTDA"/>
    <n v="-10000"/>
    <n v="10000"/>
    <n v="0"/>
    <d v="2023-03-01T00:00:00"/>
    <m/>
    <x v="14"/>
    <s v="Marketing"/>
    <s v="sim"/>
  </r>
  <r>
    <s v="JARDIM GUEDALA"/>
    <d v="2023-03-1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07 - Café da Manhã - Stand de Vendas"/>
    <d v="1913-09-08T00:00:00"/>
    <d v="2023-03-10T00:00:00"/>
    <s v="CP"/>
    <s v="Pagamento TICKET SOLUCOES HDFGT S/A"/>
    <s v="NF.18877594"/>
    <n v="-5000"/>
    <n v="0"/>
    <n v="412840.12"/>
    <s v="TICKET SOLUCOES HDFGT S/A"/>
    <n v="-5000"/>
    <n v="5000"/>
    <n v="0"/>
    <d v="2023-03-01T00:00:00"/>
    <m/>
    <x v="2"/>
    <s v="Incorporação"/>
    <s v="sim"/>
  </r>
  <r>
    <s v="JARDIM GUEDALA"/>
    <d v="2023-03-1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11 - Oferta Ativa"/>
    <d v="1903-10-04T14:24:00"/>
    <d v="2023-03-10T00:00:00"/>
    <s v="CP"/>
    <s v="Pagamento VILLAGGIO PIZZAS LTDA"/>
    <s v="CF.1265418"/>
    <n v="-1373.6"/>
    <n v="0"/>
    <n v="411466.52"/>
    <s v="VILLAGGIO PIZZAS LTDA"/>
    <n v="-1373.6"/>
    <n v="1373.6"/>
    <n v="0"/>
    <d v="2023-03-01T00:00:00"/>
    <m/>
    <x v="14"/>
    <s v="Marketing"/>
    <s v="sim"/>
  </r>
  <r>
    <s v="JARDIM GUEDALA"/>
    <d v="2023-03-1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4 - Operação / Manutenção"/>
    <d v="1902-09-26T00:00:00"/>
    <d v="2023-03-10T00:00:00"/>
    <s v="CP"/>
    <s v="Pagamento MARCELA DOS SANTOS SALVIATI"/>
    <s v="NF.100323"/>
    <n v="-1000"/>
    <n v="0"/>
    <n v="410466.52"/>
    <s v="MARCELA DOS SANTOS SALVIATI"/>
    <n v="-1000"/>
    <n v="1000"/>
    <n v="0"/>
    <d v="2023-03-01T00:00:00"/>
    <m/>
    <x v="8"/>
    <s v="Terreno"/>
    <s v="sim"/>
  </r>
  <r>
    <s v="JARDIM GUEDALA"/>
    <d v="2023-03-1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"/>
    <s v="2.02.03.12 - Assessoria e Consultoria ("/>
    <d v="1904-01-21T00:00:00"/>
    <d v="2023-03-10T00:00:00"/>
    <s v="CP"/>
    <s v="Pagamento PREFEITURA DA CIDADE DE SÃO PAULO -"/>
    <s v="DAM."/>
    <n v="-1482"/>
    <n v="0"/>
    <n v="408984.52"/>
    <s v="PREFEITURA DA CIDADE DE SÃO PAULO -"/>
    <n v="-1482"/>
    <n v="1482"/>
    <n v="0"/>
    <d v="2023-03-01T00:00:00"/>
    <m/>
    <x v="2"/>
    <s v="Incorporação"/>
    <s v="sim"/>
  </r>
  <r>
    <s v="JARDIM GUEDALA"/>
    <d v="2023-03-13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"/>
    <s v="2.14.01.10 - Produção de material Comunicação"/>
    <d v="1900-05-23T00:00:00"/>
    <d v="2023-03-13T00:00:00"/>
    <s v="CP"/>
    <s v="Pagamento SELECT COLOR - ARTES GRAFICAS LTDA"/>
    <s v="NFSE.016121"/>
    <n v="-144"/>
    <n v="0"/>
    <n v="408840.52"/>
    <s v="SELECT COLOR - ARTES GRAFICAS LTDA"/>
    <n v="-144"/>
    <n v="144"/>
    <n v="0"/>
    <d v="2023-03-01T00:00:00"/>
    <m/>
    <x v="14"/>
    <s v="Marketing"/>
    <s v="sim"/>
  </r>
  <r>
    <s v="JARDIM GUEDALA"/>
    <d v="2023-03-13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05 - Meeting"/>
    <d v="1923-01-05T00:00:00"/>
    <d v="2023-03-13T00:00:00"/>
    <s v="CP"/>
    <s v="Pagamento PALOSA INDUSTRIA E COMERCIO"/>
    <s v="NF.000615"/>
    <n v="-8406"/>
    <n v="0"/>
    <n v="400434.52"/>
    <s v="PALOSA INDUSTRIA E COMERCIO"/>
    <n v="-8406"/>
    <n v="8406"/>
    <n v="0"/>
    <d v="2023-03-01T00:00:00"/>
    <m/>
    <x v="14"/>
    <s v="Marketing"/>
    <s v="sim"/>
  </r>
  <r>
    <s v="JARDIM GUEDALA"/>
    <d v="2023-03-13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37-01-15T00:00:00"/>
    <d v="2023-03-13T00:00:00"/>
    <s v="CP"/>
    <s v="Pagamento STATUS COMERCIO DE FERRAGENS E"/>
    <s v="NF.23476"/>
    <n v="-13530"/>
    <n v="0"/>
    <n v="386904.52"/>
    <s v="STATUS COMERCIO DE FERRAGENS E"/>
    <n v="-13530"/>
    <n v="13530"/>
    <n v="0"/>
    <d v="2023-03-01T00:00:00"/>
    <m/>
    <x v="37"/>
    <s v="Obra"/>
    <s v="sim"/>
  </r>
  <r>
    <s v="JARDIM GUEDALA"/>
    <d v="2023-03-14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"/>
    <s v="2.14.01.10 - Produção de material Comunicação"/>
    <d v="1900-10-26T00:00:00"/>
    <d v="2023-03-14T00:00:00"/>
    <s v="CP"/>
    <s v="Pagamento ARIANE MORENO PEREIRA SILVA"/>
    <s v="REC.140223"/>
    <n v="-300"/>
    <n v="0"/>
    <n v="386604.52"/>
    <s v="ARIANE MORENO PEREIRA SILVA"/>
    <n v="-300"/>
    <n v="300"/>
    <n v="0"/>
    <d v="2023-03-01T00:00:00"/>
    <m/>
    <x v="14"/>
    <s v="Marketing"/>
    <s v="sim"/>
  </r>
  <r>
    <s v="JARDIM GUEDALA"/>
    <d v="2023-03-14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3.01.16 - Instalações"/>
    <d v="1914-10-13T00:00:00"/>
    <d v="2023-03-14T00:00:00"/>
    <s v="CP"/>
    <s v="Pagamento REWALD ENGENHARIA LTDA"/>
    <s v="NFSE.003164"/>
    <n v="-5400"/>
    <n v="0"/>
    <n v="381204.52"/>
    <s v="REWALD ENGENHARIA LTDA"/>
    <n v="-5400"/>
    <n v="5400"/>
    <n v="0"/>
    <d v="2023-03-01T00:00:00"/>
    <m/>
    <x v="2"/>
    <s v="Incorporação"/>
    <s v="sim"/>
  </r>
  <r>
    <s v="JARDIM GUEDALA"/>
    <d v="2023-03-14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09.01.01 - (-) Retenção de IR - Terceiros"/>
    <d v="1900-03-21T00:00:00"/>
    <d v="2023-03-14T00:00:00"/>
    <s v="CP"/>
    <s v="Retenção impostos IR 1708 / REWALD ENGENHARIA LTDA"/>
    <s v="NFSE.003164"/>
    <n v="0"/>
    <n v="81"/>
    <n v="381285.52"/>
    <s v="REWALD ENGENHARIA LTDA"/>
    <n v="81"/>
    <n v="81"/>
    <n v="0"/>
    <d v="2023-03-01T00:00:00"/>
    <m/>
    <x v="2"/>
    <s v="Incorporação"/>
    <s v="sim"/>
  </r>
  <r>
    <s v="JARDIM GUEDALA"/>
    <d v="2023-03-14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"/>
    <s v="2.09.01.04 - (-) Retenção de PIS/Cofins/CSLL -"/>
    <d v="1900-08-28T06:00:00"/>
    <d v="2023-03-14T00:00:00"/>
    <s v="CP"/>
    <s v="Retenção impostos CSRF / REWALD ENGENHARIA LTDA"/>
    <s v="NFSE.003164"/>
    <n v="0"/>
    <n v="241.25"/>
    <n v="381526.77"/>
    <s v="REWALD ENGENHARIA LTDA"/>
    <n v="241.25"/>
    <n v="241.25"/>
    <n v="0"/>
    <d v="2023-03-01T00:00:00"/>
    <m/>
    <x v="2"/>
    <s v="Incorporação"/>
    <s v="sim"/>
  </r>
  <r>
    <s v="JARDIM GUEDALA"/>
    <d v="2023-03-14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20 - Ajuda corretores"/>
    <d v="1915-11-17T00:00:00"/>
    <d v="2023-03-14T00:00:00"/>
    <s v="CP"/>
    <s v="Pagamento ALEX S CAMPELO M IMOVEIS"/>
    <s v="NF.140323"/>
    <n v="-5800"/>
    <n v="0"/>
    <n v="375726.77"/>
    <s v="ALEX S CAMPELO M IMOVEIS"/>
    <n v="-5800"/>
    <n v="5800"/>
    <n v="0"/>
    <d v="2023-03-01T00:00:00"/>
    <m/>
    <x v="38"/>
    <s v="Desp Comerciais - Comissão"/>
    <s v="sim"/>
  </r>
  <r>
    <s v="JARDIM GUEDALA"/>
    <d v="2023-03-14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3.01.10 - Bombeiro"/>
    <d v="1900-05-10T13:26:24"/>
    <d v="2023-03-14T00:00:00"/>
    <s v="CP"/>
    <s v="Pagamento PREFEITURA DA CIDADE DE SÃO PAULO -"/>
    <s v="DAM."/>
    <n v="-131.56"/>
    <n v="0"/>
    <n v="375595.21"/>
    <s v="PREFEITURA DA CIDADE DE SÃO PAULO -"/>
    <n v="-131.56"/>
    <n v="131.56"/>
    <n v="0"/>
    <d v="2023-03-01T00:00:00"/>
    <m/>
    <x v="2"/>
    <s v="Incorporação"/>
    <s v="sim"/>
  </r>
  <r>
    <s v="JARDIM GUEDALA"/>
    <d v="2023-03-14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07-04-28T00:00:00"/>
    <d v="2023-03-14T00:00:00"/>
    <s v="CP"/>
    <s v="Pagamento FERRAGENS FLORESTA LTDA"/>
    <s v="NF.283740"/>
    <n v="-2675"/>
    <n v="0"/>
    <n v="372920.21"/>
    <s v="FERRAGENS FLORESTA LTDA"/>
    <n v="-2675"/>
    <n v="2675"/>
    <n v="0"/>
    <d v="2023-03-01T00:00:00"/>
    <m/>
    <x v="37"/>
    <s v="Obra"/>
    <s v="sim"/>
  </r>
  <r>
    <s v="JARDIM GUEDALA"/>
    <d v="2023-03-14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"/>
    <s v="2.14.01.10 - Produção de material Comunicação"/>
    <d v="1903-10-31T00:00:00"/>
    <d v="2023-03-14T00:00:00"/>
    <s v="CP"/>
    <s v="Pagamento ARIANE MORENO PEREIRA SILVA"/>
    <s v="REC.140223"/>
    <n v="-1400"/>
    <n v="0"/>
    <n v="371520.21"/>
    <s v="ARIANE MORENO PEREIRA SILVA"/>
    <n v="-1400"/>
    <n v="1400"/>
    <n v="0"/>
    <d v="2023-03-01T00:00:00"/>
    <m/>
    <x v="14"/>
    <s v="Marketing"/>
    <s v="sim"/>
  </r>
  <r>
    <s v="JARDIM GUEDALA"/>
    <d v="2023-03-14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01T15:50:24"/>
    <d v="2023-03-14T00:00:00"/>
    <s v="CX"/>
    <s v="Pag. tarifa TED TARIFA BANCARIA TRANSF PGTO PIX"/>
    <s v="TAR.N1012A"/>
    <n v="-2.66"/>
    <n v="0"/>
    <n v="371517.55"/>
    <s v=""/>
    <n v="-2.66"/>
    <n v="2.66"/>
    <n v="0"/>
    <d v="2023-03-01T00:00:00"/>
    <m/>
    <x v="7"/>
    <s v="Despesas Financeiras - Tarifas"/>
    <s v="sim"/>
  </r>
  <r>
    <s v="JARDIM GUEDALA"/>
    <d v="2023-03-14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02T03:36:00"/>
    <d v="2023-03-14T00:00:00"/>
    <s v="CX"/>
    <s v="Pag. tarifa TED TARIFA BANCARIA TRANSF PGTO PIX"/>
    <s v="TAR.N10140"/>
    <n v="-3.15"/>
    <n v="0"/>
    <n v="371514.4"/>
    <s v=""/>
    <n v="-3.15"/>
    <n v="3.15"/>
    <n v="0"/>
    <d v="2023-03-01T00:00:00"/>
    <m/>
    <x v="7"/>
    <s v="Despesas Financeiras - Tarifas"/>
    <s v="sim"/>
  </r>
  <r>
    <s v="JARDIM GUEDALA"/>
    <d v="2023-03-14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08T00:00:00"/>
    <d v="2023-03-14T00:00:00"/>
    <s v="CX"/>
    <s v="Pag. tarifa TED TARIFA BANCARIA TRANSF PGTO PIX"/>
    <s v="TAR.N10156"/>
    <n v="-9"/>
    <n v="0"/>
    <n v="371505.4"/>
    <s v=""/>
    <n v="-9"/>
    <n v="9"/>
    <n v="0"/>
    <d v="2023-03-01T00:00:00"/>
    <m/>
    <x v="7"/>
    <s v="Despesas Financeiras - Tarifas"/>
    <s v="sim"/>
  </r>
  <r>
    <s v="JARDIM GUEDALA"/>
    <d v="2023-03-14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08T00:00:00"/>
    <d v="2023-03-14T00:00:00"/>
    <s v="CX"/>
    <s v="Pag. tarifa TED TARIFA BANCARIA TRANSF PGTO PIX"/>
    <s v="TAR.N1016C"/>
    <n v="-9"/>
    <n v="0"/>
    <n v="371496.4"/>
    <s v=""/>
    <n v="-9"/>
    <n v="9"/>
    <n v="0"/>
    <d v="2023-03-01T00:00:00"/>
    <m/>
    <x v="7"/>
    <s v="Despesas Financeiras - Tarifas"/>
    <s v="sim"/>
  </r>
  <r>
    <s v="JARDIM GUEDALA"/>
    <d v="2023-03-14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08T00:00:00"/>
    <d v="2023-03-14T00:00:00"/>
    <s v="CX"/>
    <s v="Pag. tarifa TED TARIFA BANCARIA TRANSF PGTO PIX"/>
    <s v="TAR.N10182"/>
    <n v="-9"/>
    <n v="0"/>
    <n v="371487.4"/>
    <s v=""/>
    <n v="-9"/>
    <n v="9"/>
    <n v="0"/>
    <d v="2023-03-01T00:00:00"/>
    <m/>
    <x v="7"/>
    <s v="Despesas Financeiras - Tarifas"/>
    <s v="sim"/>
  </r>
  <r>
    <s v="JARDIM GUEDALA"/>
    <d v="2023-03-14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08T00:00:00"/>
    <d v="2023-03-14T00:00:00"/>
    <s v="CX"/>
    <s v="Pag. tarifa TED TARIFA BANCARIA TRANSF PGTO PIX"/>
    <s v="TAR.N10198"/>
    <n v="-9"/>
    <n v="0"/>
    <n v="371478.4"/>
    <s v=""/>
    <n v="-9"/>
    <n v="9"/>
    <n v="0"/>
    <d v="2023-03-01T00:00:00"/>
    <m/>
    <x v="7"/>
    <s v="Despesas Financeiras - Tarifas"/>
    <s v="sim"/>
  </r>
  <r>
    <s v="JARDIM GUEDALA"/>
    <d v="2023-03-14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22T07:12:00"/>
    <d v="2023-03-14T00:00:00"/>
    <s v="CX"/>
    <s v="Pag. tarifa TED TAR SERV TED STR PAGFOR"/>
    <s v="TAR.N101C4"/>
    <n v="-23.3"/>
    <n v="0"/>
    <n v="371455.1"/>
    <s v=""/>
    <n v="-23.3"/>
    <n v="23.3"/>
    <n v="0"/>
    <d v="2023-03-01T00:00:00"/>
    <m/>
    <x v="7"/>
    <s v="Despesas Financeiras - Tarifas"/>
    <s v="sim"/>
  </r>
  <r>
    <s v="JARDIM GUEDALA"/>
    <d v="2023-03-15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07-11-23T10:04:48"/>
    <d v="2023-03-15T00:00:00"/>
    <s v="CP"/>
    <s v="Pagamento MERC - COMERCIO DE MATERIAS PARA"/>
    <s v="NF.108109"/>
    <n v="-2884.42"/>
    <n v="0"/>
    <n v="368570.68"/>
    <s v="MERC - COMERCIO DE MATERIAS PARA"/>
    <n v="-2884.42"/>
    <n v="2884.42"/>
    <n v="0"/>
    <d v="2023-03-01T00:00:00"/>
    <m/>
    <x v="37"/>
    <s v="Obra"/>
    <s v="sim"/>
  </r>
  <r>
    <s v="JARDIM GUEDALA"/>
    <d v="2023-03-15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09-01-25T11:02:24"/>
    <d v="2023-03-15T00:00:00"/>
    <s v="CP"/>
    <s v="Pagamento MERC - COMERCIO DE MATERIAS PARA"/>
    <s v="NF.108087"/>
    <n v="-3313.46"/>
    <n v="0"/>
    <n v="365257.22"/>
    <s v="MERC - COMERCIO DE MATERIAS PARA"/>
    <n v="-3313.46"/>
    <n v="3313.46"/>
    <n v="0"/>
    <d v="2023-03-01T00:00:00"/>
    <m/>
    <x v="37"/>
    <s v="Obra"/>
    <s v="sim"/>
  </r>
  <r>
    <s v="JARDIM GUEDALA"/>
    <d v="2023-03-15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3 - Decoração"/>
    <d v="1924-08-21T00:00:00"/>
    <d v="2023-03-15T00:00:00"/>
    <s v="CP"/>
    <s v="Pagamento DECORACE ARTE &amp; DESIGN EM FERRO E"/>
    <s v="NF.000647"/>
    <n v="-9000"/>
    <n v="0"/>
    <n v="356257.22"/>
    <s v="DECORACE ARTE &amp; DESIGN EM FERRO E"/>
    <n v="-9000"/>
    <n v="9000"/>
    <n v="0"/>
    <d v="2023-03-01T00:00:00"/>
    <m/>
    <x v="2"/>
    <s v="Incorporação"/>
    <s v="sim"/>
  </r>
  <r>
    <s v="JARDIM GUEDALA"/>
    <d v="2023-03-15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01 - Imagens de Vends"/>
    <d v="1950-08-30T00:00:00"/>
    <d v="2023-03-15T00:00:00"/>
    <s v="CP"/>
    <s v="Pagamento REALITY NEGOCIOS EM 3D LTDA"/>
    <s v="NFSE.0001028"/>
    <n v="-18505"/>
    <n v="0"/>
    <n v="337752.22"/>
    <s v="REALITY NEGOCIOS EM 3D LTDA"/>
    <n v="-18505"/>
    <n v="18505"/>
    <n v="0"/>
    <d v="2023-03-01T00:00:00"/>
    <m/>
    <x v="14"/>
    <s v="Marketing"/>
    <s v="sim"/>
  </r>
  <r>
    <s v="JARDIM GUEDALA"/>
    <d v="2023-03-15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01 - Imagens de Vends"/>
    <d v="1932-03-02T00:00:00"/>
    <d v="2023-03-15T00:00:00"/>
    <s v="CP"/>
    <s v="Pagamento REALITY NEGOCIOS EM 3D LTDA"/>
    <s v="NFSE.001029"/>
    <n v="-11750"/>
    <n v="0"/>
    <n v="326002.21999999997"/>
    <s v="REALITY NEGOCIOS EM 3D LTDA"/>
    <n v="-11750"/>
    <n v="11750"/>
    <n v="0"/>
    <d v="2023-03-01T00:00:00"/>
    <m/>
    <x v="14"/>
    <s v="Marketing"/>
    <s v="sim"/>
  </r>
  <r>
    <s v="JARDIM GUEDALA"/>
    <d v="2023-03-15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01 - Imagens de Vends"/>
    <d v="1900-12-17T00:00:00"/>
    <d v="2023-03-15T00:00:00"/>
    <s v="CP"/>
    <s v="Pagamento REALITY NEGOCIOS EM 3D LTDA"/>
    <s v="NFSE.001033"/>
    <n v="-352"/>
    <n v="0"/>
    <n v="325650.21999999997"/>
    <s v="REALITY NEGOCIOS EM 3D LTDA"/>
    <n v="-352"/>
    <n v="352"/>
    <n v="0"/>
    <d v="2023-03-01T00:00:00"/>
    <m/>
    <x v="14"/>
    <s v="Marketing"/>
    <s v="sim"/>
  </r>
  <r>
    <s v="JARDIM GUEDALA"/>
    <d v="2023-03-15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14-10-23T00:00:00"/>
    <d v="2023-03-15T00:00:00"/>
    <s v="CP"/>
    <s v="Pagamento FAMA REFRIGERACAO E AR CONDICIONADO"/>
    <s v="NFSE.1579"/>
    <n v="-5410"/>
    <n v="0"/>
    <n v="320240.21999999997"/>
    <s v="FAMA REFRIGERACAO E AR CONDICIONADO"/>
    <n v="-5410"/>
    <n v="5410"/>
    <n v="0"/>
    <d v="2023-03-01T00:00:00"/>
    <m/>
    <x v="37"/>
    <s v="Obra"/>
    <s v="sim"/>
  </r>
  <r>
    <s v="JARDIM GUEDALA"/>
    <d v="2023-03-15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19 - Mídia Off"/>
    <d v="1987-08-11T00:00:00"/>
    <d v="2023-03-15T00:00:00"/>
    <s v="CP"/>
    <s v="Pagamento HPM - COMUNICACAO VISUAL LTDA"/>
    <s v="NFSE.002124"/>
    <n v="-32000"/>
    <n v="0"/>
    <n v="288240.21999999997"/>
    <s v="HPM - COMUNICACAO VISUAL LTDA"/>
    <n v="-32000"/>
    <n v="32000"/>
    <n v="0"/>
    <d v="2023-03-01T00:00:00"/>
    <m/>
    <x v="14"/>
    <s v="Marketing"/>
    <s v="sim"/>
  </r>
  <r>
    <s v="JARDIM GUEDALA"/>
    <d v="2023-03-15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3 - Decoração"/>
    <d v="1947-10-23T12:00:00"/>
    <d v="2023-03-15T00:00:00"/>
    <s v="CP"/>
    <s v="Pagamento SERVICOS DE PAISAGISMO E JARDINAGEM"/>
    <s v="NFSE.000239"/>
    <n v="-17463.5"/>
    <n v="0"/>
    <n v="270776.71999999997"/>
    <s v="SERVICOS DE PAISAGISMO E JARDINAGEM"/>
    <n v="-17463.5"/>
    <n v="17463.5"/>
    <n v="0"/>
    <d v="2023-03-01T00:00:00"/>
    <m/>
    <x v="2"/>
    <s v="Incorporação"/>
    <s v="sim"/>
  </r>
  <r>
    <s v="JARDIM GUEDALA"/>
    <d v="2023-03-15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3 - Decoração"/>
    <d v="1902-05-29T00:00:00"/>
    <d v="2023-03-15T00:00:00"/>
    <s v="CP"/>
    <s v="Pagamento LEONARDO LUCIO DE MORAES 35510104805"/>
    <s v="NFSE.001804"/>
    <n v="-880"/>
    <n v="0"/>
    <n v="269896.71999999997"/>
    <s v="LEONARDO LUCIO DE MORAES 35510104805"/>
    <n v="-880"/>
    <n v="880"/>
    <n v="0"/>
    <d v="2023-03-01T00:00:00"/>
    <m/>
    <x v="2"/>
    <s v="Incorporação"/>
    <s v="sim"/>
  </r>
  <r>
    <s v="JARDIM GUEDALA"/>
    <d v="2023-03-15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09.01.02 - (-) Retenção de INSS - Terceiros"/>
    <d v="1900-04-05T19:12:00"/>
    <d v="2023-03-15T00:00:00"/>
    <s v="CP"/>
    <s v="Retenção impostos INSS 2631 / LEONARDO LUCIO DE"/>
    <s v="NFSE.001804"/>
    <n v="0"/>
    <n v="96.8"/>
    <n v="269993.52"/>
    <s v="LEONARDO LUCIO DE"/>
    <n v="96.8"/>
    <n v="96.8"/>
    <n v="0"/>
    <d v="2023-03-01T00:00:00"/>
    <m/>
    <x v="2"/>
    <s v="Incorporação"/>
    <s v="sim"/>
  </r>
  <r>
    <s v="JARDIM GUEDALA"/>
    <d v="2023-03-15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3.01.15 - Interiores"/>
    <d v="2036-11-21T00:00:00"/>
    <d v="2023-03-15T00:00:00"/>
    <s v="CP"/>
    <s v="Pagamento FERNANDA MARQUES ARQUITETO"/>
    <s v="NFSE.001136"/>
    <n v="-50000"/>
    <n v="0"/>
    <n v="219993.52"/>
    <s v="FERNANDA MARQUES ARQUITETO"/>
    <n v="-50000"/>
    <n v="50000"/>
    <n v="1"/>
    <d v="2023-03-01T00:00:00"/>
    <m/>
    <x v="2"/>
    <s v="Incorporação"/>
    <s v="sim"/>
  </r>
  <r>
    <s v="JARDIM GUEDALA"/>
    <d v="2023-03-15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68-06-11T00:00:00"/>
    <d v="2023-03-15T00:00:00"/>
    <s v="CP"/>
    <s v="Pagamento DANIEL TRISTAO MORGATO"/>
    <s v="NFSE.000.001"/>
    <n v="-25000"/>
    <n v="0"/>
    <n v="194993.52"/>
    <s v="DANIEL TRISTAO MORGATO"/>
    <n v="-25000"/>
    <n v="25000"/>
    <n v="0"/>
    <d v="2023-03-01T00:00:00"/>
    <m/>
    <x v="37"/>
    <s v="Obra"/>
    <s v="sim"/>
  </r>
  <r>
    <s v="JARDIM GUEDALA"/>
    <d v="2023-03-15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3 - Decoração"/>
    <d v="1915-03-17T00:00:00"/>
    <d v="2023-03-15T00:00:00"/>
    <s v="CP"/>
    <s v="Pagamento SERVICOS DE PAISAGISMO E JARDINAGEM"/>
    <s v="NFSE.000245"/>
    <n v="-5555"/>
    <n v="0"/>
    <n v="189438.52"/>
    <s v="SERVICOS DE PAISAGISMO E JARDINAGEM"/>
    <n v="-5555"/>
    <n v="5555"/>
    <n v="0"/>
    <d v="2023-03-01T00:00:00"/>
    <m/>
    <x v="2"/>
    <s v="Incorporação"/>
    <s v="sim"/>
  </r>
  <r>
    <s v="JARDIM GUEDALA"/>
    <d v="2023-03-15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3.02.14 - DEPAVE"/>
    <d v="1925-04-28T00:00:00"/>
    <d v="2023-03-15T00:00:00"/>
    <s v="CP"/>
    <s v="Pagamento JATOBA MEIO AMBIENTE LTDA."/>
    <s v="NFSE.001039"/>
    <n v="-9250"/>
    <n v="0"/>
    <n v="180188.52"/>
    <s v="JATOBA MEIO AMBIENTE LTDA."/>
    <n v="-9250"/>
    <n v="9250"/>
    <n v="0"/>
    <d v="2023-03-01T00:00:00"/>
    <m/>
    <x v="2"/>
    <s v="Incorporação"/>
    <s v="sim"/>
  </r>
  <r>
    <s v="JARDIM GUEDALA"/>
    <d v="2023-03-15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09.01.01 - (-) Retenção de IR - Terceiros"/>
    <d v="1900-05-17T18:00:00"/>
    <d v="2023-03-15T00:00:00"/>
    <s v="CP"/>
    <s v="Retenção impostos IR 1708 / JATOBA MEIO AMBIENTE"/>
    <s v="NFSE.001039"/>
    <n v="0"/>
    <n v="138.75"/>
    <n v="180327.27"/>
    <s v="JATOBA MEIO AMBIENTE"/>
    <n v="138.75"/>
    <n v="138.75"/>
    <n v="1"/>
    <d v="2023-03-01T00:00:00"/>
    <m/>
    <x v="2"/>
    <s v="Incorporação"/>
    <s v="sim"/>
  </r>
  <r>
    <s v="JARDIM GUEDALA"/>
    <d v="2023-03-15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"/>
    <s v="2.09.01.04 - (-) Retenção de PIS/Cofins/CSLL -"/>
    <d v="1901-03-05T02:52:48"/>
    <d v="2023-03-15T00:00:00"/>
    <s v="CP"/>
    <s v="Retenção impostos CSRF / JATOBA MEIO AMBIENTE LTDA."/>
    <s v="NFSE.001039"/>
    <n v="0"/>
    <n v="430.12"/>
    <n v="180757.39"/>
    <s v="JATOBA MEIO AMBIENTE LTDA."/>
    <n v="430.12"/>
    <n v="430.12"/>
    <n v="0"/>
    <d v="2023-03-01T00:00:00"/>
    <m/>
    <x v="2"/>
    <s v="Incorporação"/>
    <s v="sim"/>
  </r>
  <r>
    <s v="JARDIM GUEDALA"/>
    <d v="2023-03-15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3.01.09 - Ar Condicionado"/>
    <d v="1970-08-20T00:00:00"/>
    <d v="2023-03-15T00:00:00"/>
    <s v="CP"/>
    <s v="Pagamento WILLEM SCHEEPMAKER E ASSOCIADOS LTDA"/>
    <s v="NFSE.007309"/>
    <n v="-25800"/>
    <n v="0"/>
    <n v="154957.39000000001"/>
    <s v="WILLEM SCHEEPMAKER E ASSOCIADOS LTDA"/>
    <n v="-25800"/>
    <n v="25800"/>
    <n v="0"/>
    <d v="2023-03-01T00:00:00"/>
    <m/>
    <x v="2"/>
    <s v="Incorporação"/>
    <s v="sim"/>
  </r>
  <r>
    <s v="JARDIM GUEDALA"/>
    <d v="2023-03-15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09.01.01 - (-) Retenção de IR - Terceiros"/>
    <d v="1901-01-21T00:00:00"/>
    <d v="2023-03-15T00:00:00"/>
    <s v="CP"/>
    <s v="Retenção impostos IR 1708 / WILLEM SCHEEPMAKER E"/>
    <s v="NFSE.007309"/>
    <n v="0"/>
    <n v="387"/>
    <n v="155344.39000000001"/>
    <s v="WILLEM SCHEEPMAKER E"/>
    <n v="387"/>
    <n v="387"/>
    <n v="0"/>
    <d v="2023-03-01T00:00:00"/>
    <m/>
    <x v="2"/>
    <s v="Incorporação"/>
    <s v="sim"/>
  </r>
  <r>
    <s v="JARDIM GUEDALA"/>
    <d v="2023-03-15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"/>
    <s v="2.09.01.04 - (-) Retenção de PIS/Cofins/CSLL -"/>
    <d v="1903-04-13T16:48:00"/>
    <d v="2023-03-15T00:00:00"/>
    <s v="CP"/>
    <s v="Retenção impostos CSRF / WILLEM SCHEEPMAKER E"/>
    <s v="NFSE.007309"/>
    <n v="0"/>
    <n v="1199.7"/>
    <n v="156544.09"/>
    <s v="WILLEM SCHEEPMAKER E"/>
    <n v="1199.7"/>
    <n v="1199.7"/>
    <n v="0"/>
    <d v="2023-03-01T00:00:00"/>
    <m/>
    <x v="2"/>
    <s v="Incorporação"/>
    <s v="sim"/>
  </r>
  <r>
    <s v="JARDIM GUEDALA"/>
    <d v="2023-03-15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13 - Produção de Vídeos"/>
    <d v="1906-04-18T00:00:00"/>
    <d v="2023-03-15T00:00:00"/>
    <s v="CP"/>
    <s v="Pagamento MANEXT PROMOCOES E EVENTOS"/>
    <s v="NFSE.000016"/>
    <n v="-2300"/>
    <n v="0"/>
    <n v="154244.09"/>
    <s v="MANEXT PROMOCOES E EVENTOS"/>
    <n v="-2300"/>
    <n v="2300"/>
    <n v="0"/>
    <d v="2023-03-01T00:00:00"/>
    <m/>
    <x v="14"/>
    <s v="Marketing"/>
    <s v="sim"/>
  </r>
  <r>
    <s v="JARDIM GUEDALA"/>
    <d v="2023-03-15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1.01.03 - IPTU"/>
    <d v="1948-12-10T04:33:36"/>
    <d v="2023-03-15T00:00:00"/>
    <s v="CP"/>
    <s v="Pagamento PREFEITURA MUNICIPAL DE SAO PAULO -"/>
    <s v="REC.N.177/"/>
    <n v="-17877.189999999999"/>
    <n v="0"/>
    <n v="136366.9"/>
    <s v="PREFEITURA MUNICIPAL DE SAO PAULO -"/>
    <n v="-17877.189999999999"/>
    <n v="17877.189999999999"/>
    <n v="0"/>
    <d v="2023-03-01T00:00:00"/>
    <m/>
    <x v="13"/>
    <s v="Terreno"/>
    <s v="sim"/>
  </r>
  <r>
    <s v="JARDIM GUEDALA"/>
    <d v="2023-03-15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"/>
    <s v="2.02.05.02 - (-) Devolução de Adiantamento aos"/>
    <d v="1901-05-25T12:00:00"/>
    <d v="2023-03-15T00:00:00"/>
    <s v="BC"/>
    <s v="Recebimento"/>
    <s v="DEV.15032023"/>
    <n v="0"/>
    <n v="511.5"/>
    <n v="136878.39999999999"/>
    <s v=""/>
    <n v="511.5"/>
    <n v="511.5"/>
    <n v="0"/>
    <d v="2023-03-01T00:00:00"/>
    <m/>
    <x v="37"/>
    <s v="Obra"/>
    <s v="sim"/>
  </r>
  <r>
    <s v="JARDIM GUEDALA"/>
    <d v="2023-03-15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3-28T21:36:00"/>
    <d v="2023-03-15T00:00:00"/>
    <s v="CX"/>
    <s v="Pag. tarifa conta TARIFA BANCARIA PLANO EMPRES FACIL"/>
    <s v="TAR.N1022C"/>
    <n v="-88.9"/>
    <n v="0"/>
    <n v="136789.5"/>
    <s v=""/>
    <n v="-88.9"/>
    <n v="88.9"/>
    <n v="0"/>
    <d v="2023-03-01T00:00:00"/>
    <m/>
    <x v="7"/>
    <s v="Despesas Financeiras - Tarifas"/>
    <s v="sim"/>
  </r>
  <r>
    <s v="JARDIM GUEDALA"/>
    <d v="2023-03-15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06T19:12:00"/>
    <d v="2023-03-15T00:00:00"/>
    <s v="BC"/>
    <s v="Tarifa Bancária"/>
    <s v="TAR.150323"/>
    <n v="-7.8"/>
    <n v="0"/>
    <n v="136781.70000000001"/>
    <s v=""/>
    <n v="-7.8"/>
    <n v="7.8"/>
    <n v="0"/>
    <d v="2023-03-01T00:00:00"/>
    <m/>
    <x v="7"/>
    <s v="Despesas Financeiras - Tarifas"/>
    <s v="sim"/>
  </r>
  <r>
    <s v="JARDIM GUEDALA"/>
    <d v="2023-03-15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4-02T04:48:00"/>
    <d v="2023-03-15T00:00:00"/>
    <s v="BC"/>
    <s v="Tarifa Bancária"/>
    <s v="TAR.150323"/>
    <n v="-93.2"/>
    <n v="0"/>
    <n v="136688.5"/>
    <s v=""/>
    <n v="-93.2"/>
    <n v="93.2"/>
    <n v="0"/>
    <d v="2023-03-01T00:00:00"/>
    <m/>
    <x v="7"/>
    <s v="Despesas Financeiras - Tarifas"/>
    <s v="sim"/>
  </r>
  <r>
    <s v="JARDIM GUEDALA"/>
    <d v="2023-03-16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45-03-27T14:24:00"/>
    <d v="2023-03-16T00:00:00"/>
    <s v="CP"/>
    <s v="Pagamento COBREFLEX INDUSTRIA, DISTRIBUICAO E"/>
    <s v="NF.48614"/>
    <n v="-16523.599999999999"/>
    <n v="0"/>
    <n v="120164.9"/>
    <s v="COBREFLEX INDUSTRIA, DISTRIBUICAO E"/>
    <n v="-16523.599999999999"/>
    <n v="16523.599999999999"/>
    <n v="0"/>
    <d v="2023-03-01T00:00:00"/>
    <m/>
    <x v="37"/>
    <s v="Obra"/>
    <s v="sim"/>
  </r>
  <r>
    <s v="JARDIM GUEDALA"/>
    <d v="2023-03-16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10-11-07T20:38:24"/>
    <d v="2023-03-16T00:00:00"/>
    <s v="CP"/>
    <s v="Pagamento OTERPREM PREMOLDADOS DE CONCRETO"/>
    <s v="NF.214194"/>
    <n v="-3964.86"/>
    <n v="0"/>
    <n v="116200.04"/>
    <s v="OTERPREM PREMOLDADOS DE CONCRETO"/>
    <n v="-3964.86"/>
    <n v="3964.86"/>
    <n v="0"/>
    <d v="2023-03-01T00:00:00"/>
    <m/>
    <x v="37"/>
    <s v="Obra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02.03.06 - Assessoria e Consultoria em TI"/>
    <d v="1901-04-27T00:00:00"/>
    <d v="2023-03-17T00:00:00"/>
    <s v="CP"/>
    <s v="Pagamento DESK TI SOLUCOES EM TECNOLOGIA LTDA"/>
    <s v="NFSE.000062"/>
    <n v="-483"/>
    <n v="0"/>
    <n v="115717.04"/>
    <s v="DESK TI SOLUCOES EM TECNOLOGIA LTDA"/>
    <n v="-483"/>
    <n v="483"/>
    <n v="0"/>
    <d v="2023-03-01T00:00:00"/>
    <m/>
    <x v="20"/>
    <s v="Marketing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12 - Produção de Fotos"/>
    <d v="1910-01-08T14:52:48"/>
    <d v="2023-03-17T00:00:00"/>
    <s v="CP"/>
    <s v="Pagamento PITANGUI MOLDURAS E DECORACOES LTDA."/>
    <s v="NFSE.100323"/>
    <n v="-3661.62"/>
    <n v="0"/>
    <n v="112055.42"/>
    <s v="PITANGUI MOLDURAS E DECORACOES LTDA."/>
    <n v="-3661.62"/>
    <n v="3661.62"/>
    <n v="0"/>
    <d v="2023-03-01T00:00:00"/>
    <m/>
    <x v="14"/>
    <s v="Marketing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22-07-30T22:04:48"/>
    <d v="2023-03-17T00:00:00"/>
    <s v="CP"/>
    <s v="Pagamento 2M2N COMERCIO DE EQUIPAMENTOS"/>
    <s v="NF.169078"/>
    <n v="-8247.92"/>
    <n v="0"/>
    <n v="103807.5"/>
    <s v="2M2N COMERCIO DE EQUIPAMENTOS"/>
    <n v="-8247.92"/>
    <n v="8247.92"/>
    <n v="0"/>
    <d v="2023-03-01T00:00:00"/>
    <m/>
    <x v="37"/>
    <s v="Obra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17-08-26T09:36:00"/>
    <d v="2023-03-17T00:00:00"/>
    <s v="CP"/>
    <s v="Pagamento MADE NOVA MADEIRAS LTDA"/>
    <s v="NF.029.793"/>
    <n v="-6448.4"/>
    <n v="0"/>
    <n v="97359.1"/>
    <s v="MADE NOVA MADEIRAS LTDA"/>
    <n v="-6448.4"/>
    <n v="6448.4"/>
    <n v="0"/>
    <d v="2023-03-01T00:00:00"/>
    <m/>
    <x v="37"/>
    <s v="Obra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23-06-28T01:26:24"/>
    <d v="2023-03-17T00:00:00"/>
    <s v="CP"/>
    <s v="Pagamento MJA COMERCIO DE GESSO E MATERIAIS"/>
    <s v="NF.23339"/>
    <n v="-8580.06"/>
    <n v="0"/>
    <n v="88779.04"/>
    <s v="MJA COMERCIO DE GESSO E MATERIAIS"/>
    <n v="-8580.06"/>
    <n v="8580.06"/>
    <n v="0"/>
    <d v="2023-03-01T00:00:00"/>
    <m/>
    <x v="37"/>
    <s v="Obra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05 - Meeting"/>
    <d v="1914-01-06T00:00:00"/>
    <d v="2023-03-17T00:00:00"/>
    <s v="CP"/>
    <s v="Pagamento ROFER GASTRONOMIA E EVENTOS LTDA"/>
    <s v="NF.001229"/>
    <n v="-5120"/>
    <n v="0"/>
    <n v="83659.039999999994"/>
    <s v="ROFER GASTRONOMIA E EVENTOS LTDA"/>
    <n v="-5120"/>
    <n v="5120"/>
    <n v="0"/>
    <d v="2023-03-01T00:00:00"/>
    <m/>
    <x v="14"/>
    <s v="Marketing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3.01.29 - Plotagem"/>
    <d v="1902-09-28T01:26:24"/>
    <d v="2023-03-17T00:00:00"/>
    <s v="CP"/>
    <s v="Pagamento DAVINCI BUREAU DE IMPRESSOES LTDA"/>
    <s v="NFSE.,85053"/>
    <n v="-1002.06"/>
    <n v="0"/>
    <n v="82656.98"/>
    <s v="DAVINCI BUREAU DE IMPRESSOES LTDA"/>
    <n v="-1002.06"/>
    <n v="1002.06"/>
    <n v="0"/>
    <d v="2023-03-01T00:00:00"/>
    <m/>
    <x v="2"/>
    <s v="Incorporação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5.01.01 - Taxa de Gestão"/>
    <d v="2367-04-18T00:00:00"/>
    <d v="2023-03-17T00:00:00"/>
    <s v="CP"/>
    <s v="Pagamento NC HOLDING EMPREENDIMENTOS E"/>
    <s v="REC.TAX 032023"/>
    <n v="-170677"/>
    <n v="0"/>
    <n v="-88020.02"/>
    <s v="NC HOLDING EMPREENDIMENTOS E"/>
    <n v="-170677"/>
    <n v="170677"/>
    <n v="0"/>
    <d v="2023-03-01T00:00:00"/>
    <m/>
    <x v="21"/>
    <s v="Despesas Administrativas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05 - Meeting"/>
    <d v="1904-07-07T00:00:00"/>
    <d v="2023-03-17T00:00:00"/>
    <s v="CP"/>
    <s v="Pagamento ALEGRA PRODUCAO DE CONTEUDO LTDA"/>
    <s v="NFSE.002301"/>
    <n v="-1650"/>
    <n v="0"/>
    <n v="-89670.02"/>
    <s v="ALEGRA PRODUCAO DE CONTEUDO LTDA"/>
    <n v="-1650"/>
    <n v="1650"/>
    <n v="0"/>
    <d v="2023-03-01T00:00:00"/>
    <m/>
    <x v="14"/>
    <s v="Marketing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11 - Oferta Ativa"/>
    <d v="1901-11-05T00:00:00"/>
    <d v="2023-03-17T00:00:00"/>
    <s v="CP"/>
    <s v="Pagamento ALEX S CAMPELO M IMOVEIS"/>
    <s v="CF.oferta ativa 1"/>
    <n v="-675"/>
    <n v="0"/>
    <n v="-90345.02"/>
    <s v="ALEX S CAMPELO M IMOVEIS"/>
    <n v="-675"/>
    <n v="675"/>
    <n v="0"/>
    <d v="2023-03-01T00:00:00"/>
    <m/>
    <x v="2"/>
    <s v="Incorporação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05 - Meeting"/>
    <d v="1932-11-07T00:00:00"/>
    <d v="2023-03-17T00:00:00"/>
    <s v="CP"/>
    <s v="Pagamento E.M.O. SONORIZACAO PROFISSIONAL E"/>
    <s v="NFSE.5563"/>
    <n v="-12000"/>
    <n v="0"/>
    <n v="-102345.02"/>
    <s v="E.M.O. SONORIZACAO PROFISSIONAL E"/>
    <n v="-12000"/>
    <n v="12000"/>
    <n v="0"/>
    <d v="2023-03-01T00:00:00"/>
    <m/>
    <x v="14"/>
    <s v="Marketing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35-08-04T02:24:00"/>
    <d v="2023-03-17T00:00:00"/>
    <s v="CP"/>
    <s v="Pagamento L.S. VIDROS EIRELI"/>
    <s v="NF.000.372"/>
    <n v="-13000.1"/>
    <n v="0"/>
    <n v="-115345.12"/>
    <s v="L.S. VIDROS EIRELI"/>
    <n v="-13000.1"/>
    <n v="13000.1"/>
    <n v="0"/>
    <d v="2023-03-01T00:00:00"/>
    <m/>
    <x v="37"/>
    <s v="Obra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12-09-15T00:00:00"/>
    <d v="2023-03-17T00:00:00"/>
    <s v="CP"/>
    <s v="Pagamento TEMFER MATERIAL DE CONSTRUCAO LTDA"/>
    <s v="NF.140942"/>
    <n v="-4642"/>
    <n v="0"/>
    <n v="-119987.12"/>
    <s v="TEMFER MATERIAL DE CONSTRUCAO LTDA"/>
    <n v="-4642"/>
    <n v="4642"/>
    <n v="0"/>
    <d v="2023-03-01T00:00:00"/>
    <m/>
    <x v="37"/>
    <s v="Obra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09.02.01 - Recolhimento de IRRF - Terceiros"/>
    <d v="1900-03-21T00:00:00"/>
    <d v="2023-03-17T00:00:00"/>
    <s v="CP"/>
    <s v="Pagamento Secretaria de Fazenda Federal"/>
    <s v="DARF.003164"/>
    <n v="-81"/>
    <n v="0"/>
    <n v="-120068.12"/>
    <s v="Secretaria de Fazenda Federal"/>
    <n v="-81"/>
    <n v="81"/>
    <n v="0"/>
    <d v="2023-03-01T00:00:00"/>
    <m/>
    <x v="2"/>
    <s v="Incorporação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"/>
    <s v="2.09.02.04 - Recolhimento de PIS/Cofins/CSLL -"/>
    <d v="1900-08-28T06:00:00"/>
    <d v="2023-03-17T00:00:00"/>
    <s v="CP"/>
    <s v="Pagamento Secretaria de Fazenda Federal"/>
    <s v="DARF.003164"/>
    <n v="-241.25"/>
    <n v="0"/>
    <n v="-120309.37"/>
    <s v="Secretaria de Fazenda Federal"/>
    <n v="-241.25"/>
    <n v="241.25"/>
    <n v="0"/>
    <d v="2023-03-01T00:00:00"/>
    <m/>
    <x v="2"/>
    <s v="Incorporação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4 - Operação / Manutenção"/>
    <d v="1907-05-07T03:50:24"/>
    <d v="2023-03-17T00:00:00"/>
    <s v="CP"/>
    <s v="Pagamento ELETROPAULO METROPOLITANA"/>
    <s v="FAT.491316150"/>
    <n v="-2684.16"/>
    <n v="0"/>
    <n v="-122993.53"/>
    <s v="ELETROPAULO METROPOLITANA"/>
    <n v="-2684.16"/>
    <n v="2684.16"/>
    <n v="0"/>
    <d v="2023-03-01T00:00:00"/>
    <m/>
    <x v="8"/>
    <s v="Terreno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"/>
    <s v="2.09.02.04 - Recolhimento de PIS/Cofins/CSLL -"/>
    <d v="1900-11-29T19:12:00"/>
    <d v="2023-03-17T00:00:00"/>
    <s v="CP"/>
    <s v="Pagamento Secretaria de Fazenda Federal"/>
    <s v="DARF.004569"/>
    <n v="-334.8"/>
    <n v="0"/>
    <n v="-123328.33"/>
    <s v="Secretaria de Fazenda Federal"/>
    <n v="-334.8"/>
    <n v="334.8"/>
    <n v="1"/>
    <d v="2023-03-01T00:00:00"/>
    <m/>
    <x v="2"/>
    <s v="Incorporação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09.02.01 - Recolhimento de IRRF - Terceiros"/>
    <d v="1900-01-21T12:00:00"/>
    <d v="2023-03-17T00:00:00"/>
    <s v="CP"/>
    <s v="Pagamento Secretaria de Fazenda Federal"/>
    <s v="DARF.002351"/>
    <n v="-22.5"/>
    <n v="0"/>
    <n v="-123350.83"/>
    <s v="Secretaria de Fazenda Federal"/>
    <n v="-22.5"/>
    <n v="22.5"/>
    <n v="1"/>
    <d v="2023-03-01T00:00:00"/>
    <m/>
    <x v="2"/>
    <s v="Incorporação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"/>
    <s v="2.09.02.04 - Recolhimento de PIS/Cofins/CSLL -"/>
    <d v="1900-03-09T18:00:00"/>
    <d v="2023-03-17T00:00:00"/>
    <s v="CP"/>
    <s v="Pagamento Secretaria de Fazenda Federal"/>
    <s v="DARF.002351"/>
    <n v="-69.75"/>
    <n v="0"/>
    <n v="-123420.58"/>
    <s v="Secretaria de Fazenda Federal"/>
    <n v="-69.75"/>
    <n v="69.75"/>
    <n v="1"/>
    <d v="2023-03-01T00:00:00"/>
    <m/>
    <x v="2"/>
    <s v="Incorporação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09.02.01 - Recolhimento de IRRF - Terceiros"/>
    <d v="1900-05-23T00:00:00"/>
    <d v="2023-03-17T00:00:00"/>
    <s v="CP"/>
    <s v="Pagamento Secretaria de Fazenda Federal"/>
    <s v="DARF.004589"/>
    <n v="-144"/>
    <n v="0"/>
    <n v="-123564.58"/>
    <s v="Secretaria de Fazenda Federal"/>
    <n v="-144"/>
    <n v="144"/>
    <n v="0"/>
    <d v="2023-03-01T00:00:00"/>
    <m/>
    <x v="2"/>
    <s v="Incorporação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09.02.01 - Recolhimento de IRRF - Terceiros"/>
    <d v="1902-03-09T03:36:00"/>
    <d v="2023-03-17T00:00:00"/>
    <s v="CP"/>
    <s v="Pagamento Secretaria de Fazenda Federal"/>
    <s v="DARF.000144"/>
    <n v="-799.15"/>
    <n v="0"/>
    <n v="-124363.73"/>
    <s v="Secretaria de Fazenda Federal"/>
    <n v="-799.15"/>
    <n v="799.15"/>
    <n v="0"/>
    <d v="2023-03-01T00:00:00"/>
    <m/>
    <x v="2"/>
    <s v="Incorporação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"/>
    <s v="2.09.02.04 - Recolhimento de PIS/Cofins/CSLL -"/>
    <d v="1906-10-12T08:38:24"/>
    <d v="2023-03-17T00:00:00"/>
    <s v="CP"/>
    <s v="Pagamento Secretaria de Fazenda Federal"/>
    <s v="DARF.000144"/>
    <n v="-2477.36"/>
    <n v="0"/>
    <n v="-126841.09"/>
    <s v="Secretaria de Fazenda Federal"/>
    <n v="-2477.36"/>
    <n v="2477.36"/>
    <n v="0"/>
    <d v="2023-03-01T00:00:00"/>
    <m/>
    <x v="2"/>
    <s v="Incorporação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09.02.01 - Recolhimento de IRRF - Terceiros"/>
    <d v="1901-02-23T00:00:00"/>
    <d v="2023-03-17T00:00:00"/>
    <s v="CP"/>
    <s v="Pagamento Secretaria de Fazenda Federal"/>
    <s v="DARF.000255"/>
    <n v="-420"/>
    <n v="0"/>
    <n v="-127261.09"/>
    <s v="Secretaria de Fazenda Federal"/>
    <n v="-420"/>
    <n v="420"/>
    <n v="2"/>
    <d v="2023-03-01T00:00:00"/>
    <m/>
    <x v="2"/>
    <s v="Incorporação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"/>
    <s v="2.09.02.04 - Recolhimento de PIS/Cofins/CSLL -"/>
    <d v="1903-07-25T00:00:00"/>
    <d v="2023-03-17T00:00:00"/>
    <s v="CP"/>
    <s v="Pagamento Secretaria de Fazenda Federal"/>
    <s v="DARF.000255"/>
    <n v="-1302"/>
    <n v="0"/>
    <n v="-128563.09"/>
    <s v="Secretaria de Fazenda Federal"/>
    <n v="-1302"/>
    <n v="1302"/>
    <n v="2"/>
    <d v="2023-03-01T00:00:00"/>
    <m/>
    <x v="2"/>
    <s v="Incorporação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09.02.02 - Recolhimento de INSS - Terceiros"/>
    <d v="1906-09-29T00:00:00"/>
    <d v="2023-03-17T00:00:00"/>
    <s v="CP"/>
    <s v="Pagamento Instituto Nacional de Seguridade Social"/>
    <s v="GPS.000287"/>
    <n v="-2464"/>
    <n v="0"/>
    <n v="-131027.09"/>
    <s v="Instituto Nacional de Seguridade Social"/>
    <n v="-2464"/>
    <n v="2464"/>
    <n v="1"/>
    <d v="2023-03-01T00:00:00"/>
    <m/>
    <x v="2"/>
    <s v="Incorporação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09.02.02 - Recolhimento de INSS - Terceiros"/>
    <d v="1981-04-24T00:00:00"/>
    <d v="2023-03-17T00:00:00"/>
    <s v="CP"/>
    <s v="Pagamento Instituto Nacional de Seguridade Social"/>
    <s v="GPS.005503"/>
    <n v="-29700"/>
    <n v="0"/>
    <n v="-160727.09"/>
    <s v="Instituto Nacional de Seguridade Social"/>
    <n v="-29700"/>
    <n v="29700"/>
    <n v="2"/>
    <d v="2023-03-01T00:00:00"/>
    <m/>
    <x v="2"/>
    <s v="Incorporação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09.02.02 - Recolhimento de INSS - Terceiros"/>
    <d v="1901-06-08T00:00:00"/>
    <d v="2023-03-17T00:00:00"/>
    <s v="CP"/>
    <s v="Pagamento INSS RETIDO DE TERCEIROS"/>
    <s v="DARF.000225"/>
    <n v="-525"/>
    <n v="0"/>
    <n v="-161252.09"/>
    <s v="INSS RETIDO DE TERCEIROS"/>
    <n v="-525"/>
    <n v="525"/>
    <n v="0"/>
    <d v="2023-03-01T00:00:00"/>
    <m/>
    <x v="37"/>
    <s v="Obra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09.02.01 - Recolhimento de IRRF - Terceiros"/>
    <d v="1900-03-06T00:00:00"/>
    <d v="2023-03-17T00:00:00"/>
    <s v="CP"/>
    <s v="Pagamento Secretaria de Fazenda Federal"/>
    <s v="DARF.000773"/>
    <n v="-66"/>
    <n v="0"/>
    <n v="-161318.09"/>
    <s v="Secretaria de Fazenda Federal"/>
    <n v="-66"/>
    <n v="66"/>
    <n v="1"/>
    <d v="2023-03-01T00:00:00"/>
    <m/>
    <x v="2"/>
    <s v="Incorporação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"/>
    <s v="2.09.02.04 - Recolhimento de PIS/Cofins/CSLL -"/>
    <d v="1900-07-22T14:24:00"/>
    <d v="2023-03-17T00:00:00"/>
    <s v="CP"/>
    <s v="Pagamento Secretaria de Fazenda Federal"/>
    <s v="DARF.000773"/>
    <n v="-204.6"/>
    <n v="0"/>
    <n v="-161522.69"/>
    <s v="Secretaria de Fazenda Federal"/>
    <n v="-204.6"/>
    <n v="204.6"/>
    <n v="1"/>
    <d v="2023-03-01T00:00:00"/>
    <m/>
    <x v="2"/>
    <s v="Incorporação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09.02.02 - Recolhimento de INSS - Terceiros"/>
    <d v="1900-04-05T19:12:00"/>
    <d v="2023-03-17T00:00:00"/>
    <s v="CP"/>
    <s v="Pagamento Instituto Nacional de Seguridade Social"/>
    <s v="GPS.001804"/>
    <n v="-96.8"/>
    <n v="0"/>
    <n v="-161619.49"/>
    <s v="Instituto Nacional de Seguridade Social"/>
    <n v="-96.8"/>
    <n v="96.8"/>
    <n v="0"/>
    <d v="2023-03-01T00:00:00"/>
    <m/>
    <x v="2"/>
    <s v="Incorporação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09.02.02 - Recolhimento de INSS - Terceiros"/>
    <d v="1901-04-22T12:00:00"/>
    <d v="2023-03-17T00:00:00"/>
    <s v="CP"/>
    <s v="Pagamento Instituto Nacional de Seguridade Social"/>
    <s v="GPS.003472"/>
    <n v="-478.5"/>
    <n v="0"/>
    <n v="-162097.99"/>
    <s v="Instituto Nacional de Seguridade Social"/>
    <n v="-478.5"/>
    <n v="478.5"/>
    <n v="0"/>
    <d v="2023-03-01T00:00:00"/>
    <m/>
    <x v="2"/>
    <s v="Incorporação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2-26T06:00:00"/>
    <d v="2023-03-17T00:00:00"/>
    <s v="CX"/>
    <s v="Pag. tarifa TED TAR SERV TED STR PAGFOR"/>
    <s v="TAR.N101A8"/>
    <n v="-58.25"/>
    <n v="0"/>
    <n v="-162156.24"/>
    <s v=""/>
    <n v="-58.25"/>
    <n v="58.25"/>
    <n v="0"/>
    <d v="2023-03-01T00:00:00"/>
    <m/>
    <x v="7"/>
    <s v="Despesas Financeiras - Tarifas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04T20:24:00"/>
    <d v="2023-03-17T00:00:00"/>
    <s v="CX"/>
    <s v="Pag. tarifa TED TAR CC REAL TIME PAGFOR"/>
    <s v="TAR.N10194"/>
    <n v="-5.85"/>
    <n v="0"/>
    <n v="-162162.09"/>
    <s v=""/>
    <n v="-5.85"/>
    <n v="5.85"/>
    <n v="0"/>
    <d v="2023-03-01T00:00:00"/>
    <m/>
    <x v="7"/>
    <s v="Despesas Financeiras - Tarifas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20 - Ajuda corretores"/>
    <d v="1905-08-21T00:00:00"/>
    <d v="2023-03-17T00:00:00"/>
    <s v="CX"/>
    <s v="Resgate de Aplicação RESGATE DE INVESTIMENTOS"/>
    <s v="RESG.N1012A"/>
    <n v="0"/>
    <n v="200000"/>
    <n v="37837.910000000003"/>
    <s v=""/>
    <n v="200000"/>
    <n v="200000"/>
    <n v="0"/>
    <d v="2023-03-01T00:00:00"/>
    <m/>
    <x v="10"/>
    <s v="Aplicação / Resgate"/>
    <s v="não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20 - Ajuda corretores"/>
    <d v="1905-08-21T00:00:00"/>
    <d v="2023-03-17T00:00:00"/>
    <s v="CP"/>
    <s v="Pagamento TICKET SOLUCOES HDFGT S/A"/>
    <s v="NFSE.11420528"/>
    <n v="-2060"/>
    <n v="0"/>
    <n v="35777.910000000003"/>
    <s v="TICKET SOLUCOES HDFGT S/A"/>
    <n v="-2060"/>
    <n v="2060"/>
    <n v="0"/>
    <d v="2023-03-01T00:00:00"/>
    <m/>
    <x v="2"/>
    <s v="Incorporação"/>
    <s v="sim"/>
  </r>
  <r>
    <s v="JARDIM GUEDALA"/>
    <d v="2023-03-1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01.05.09 - Marketing Digital / Site"/>
    <d v="1982-02-18T00:00:00"/>
    <d v="2023-03-17T00:00:00"/>
    <s v="CP"/>
    <s v="Pagamento ADYEN A SERVICO DE FACEBOOK"/>
    <s v="REC."/>
    <n v="-30000"/>
    <n v="0"/>
    <n v="5777.91"/>
    <s v="ADYEN A SERVICO DE FACEBOOK"/>
    <n v="-30000"/>
    <n v="30000"/>
    <n v="1"/>
    <d v="2023-03-01T00:00:00"/>
    <m/>
    <x v="14"/>
    <s v="Marketing"/>
    <s v="sim"/>
  </r>
  <r>
    <s v="JARDIM GUEDALA"/>
    <d v="2023-03-2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12 - Produção de Fotos"/>
    <d v="1900-09-06T00:00:00"/>
    <d v="2023-03-20T00:00:00"/>
    <s v="CP"/>
    <s v="Pagamento TIAGO DO BU LOURENÇO"/>
    <s v="REC.200323"/>
    <n v="-250"/>
    <n v="0"/>
    <n v="5527.91"/>
    <s v="TIAGO DO BU LOURENÇO"/>
    <n v="-250"/>
    <n v="250"/>
    <n v="0"/>
    <d v="2023-03-01T00:00:00"/>
    <m/>
    <x v="14"/>
    <s v="Marketing"/>
    <s v="sim"/>
  </r>
  <r>
    <s v="JARDIM GUEDALA"/>
    <d v="2023-03-2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3.01.07 - Arquitetura"/>
    <d v="2036-11-21T00:00:00"/>
    <d v="2023-03-20T00:00:00"/>
    <s v="CX"/>
    <s v="Resgate de Aplicação RESGATE DE INVESTIMENTOS"/>
    <s v="RESG.N1012A"/>
    <n v="0"/>
    <n v="1300000"/>
    <n v="1305527.9099999999"/>
    <s v=""/>
    <n v="1300000"/>
    <n v="1300000"/>
    <n v="0"/>
    <d v="2023-03-01T00:00:00"/>
    <m/>
    <x v="10"/>
    <s v="Aplicação / Resgate"/>
    <s v="não"/>
  </r>
  <r>
    <s v="JARDIM GUEDALA"/>
    <d v="2023-03-2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3.01.07 - Arquitetura"/>
    <d v="2036-11-21T00:00:00"/>
    <d v="2023-03-20T00:00:00"/>
    <s v="CP"/>
    <s v="Pagamento BEREZIN ARQUITETURA E URBANISMO LTDA"/>
    <s v="NFSE.000391"/>
    <n v="-50000"/>
    <n v="0"/>
    <n v="1255527.9099999999"/>
    <s v="BEREZIN ARQUITETURA E URBANISMO LTDA"/>
    <n v="-50000"/>
    <n v="50000"/>
    <n v="1"/>
    <d v="2023-03-01T00:00:00"/>
    <m/>
    <x v="2"/>
    <s v="Incorporação"/>
    <s v="sim"/>
  </r>
  <r>
    <s v="JARDIM GUEDALA"/>
    <d v="2023-03-2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1.01.01 - Terrenista"/>
    <d v="5102-07-29T03:07:12"/>
    <d v="2023-03-21T00:00:00"/>
    <s v="CP"/>
    <s v="Pagamento HELIO TATSUMI"/>
    <s v="REC."/>
    <n v="-1169717.1299999999"/>
    <n v="0"/>
    <n v="85810.78"/>
    <s v="HELIO TATSUMI"/>
    <n v="-1169717.1299999999"/>
    <n v="1169717.1299999999"/>
    <n v="0"/>
    <d v="2023-03-01T00:00:00"/>
    <m/>
    <x v="5"/>
    <s v="Terreno"/>
    <s v="sim"/>
  </r>
  <r>
    <s v="JARDIM GUEDALA"/>
    <d v="2023-03-2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11 - Oferta Ativa"/>
    <d v="1901-12-23T14:24:00"/>
    <d v="2023-03-21T00:00:00"/>
    <s v="CP"/>
    <s v="Pagamento ALEX S CAMPELO M IMOVEIS"/>
    <s v="CF.oferta ativa 2"/>
    <n v="-723.6"/>
    <n v="0"/>
    <n v="85087.18"/>
    <s v="ALEX S CAMPELO M IMOVEIS"/>
    <n v="-723.6"/>
    <n v="723.6"/>
    <n v="0"/>
    <d v="2023-03-01T00:00:00"/>
    <m/>
    <x v="2"/>
    <s v="Incorporação"/>
    <s v="sim"/>
  </r>
  <r>
    <s v="JARDIM GUEDALA"/>
    <d v="2023-03-2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20 - Ajuda corretores"/>
    <d v="1920-10-21T00:00:00"/>
    <d v="2023-03-21T00:00:00"/>
    <s v="CP"/>
    <s v="Pagamento ALEX S CAMPELO M IMOVEIS"/>
    <s v="NFSE.200323"/>
    <n v="-7600"/>
    <n v="0"/>
    <n v="77487.179999999993"/>
    <s v="ALEX S CAMPELO M IMOVEIS"/>
    <n v="-7600"/>
    <n v="7600"/>
    <n v="0"/>
    <d v="2023-03-01T00:00:00"/>
    <m/>
    <x v="2"/>
    <s v="Incorporação"/>
    <s v="sim"/>
  </r>
  <r>
    <s v="JARDIM GUEDALA"/>
    <d v="2023-03-2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19 - Mídia Off"/>
    <d v="1902-12-28T16:19:12"/>
    <d v="2023-03-21T00:00:00"/>
    <s v="CP"/>
    <s v="Pagamento HPM - COMUNICACAO VISUAL LTDA"/>
    <s v="NFSE.002201"/>
    <n v="-1093.68"/>
    <n v="0"/>
    <n v="76393.5"/>
    <s v="HPM - COMUNICACAO VISUAL LTDA"/>
    <n v="-1093.68"/>
    <n v="1093.68"/>
    <n v="0"/>
    <d v="2023-03-01T00:00:00"/>
    <m/>
    <x v="14"/>
    <s v="Marketing"/>
    <s v="sim"/>
  </r>
  <r>
    <s v="JARDIM GUEDALA"/>
    <d v="2023-03-2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06 - Pontos de Captação"/>
    <d v="1913-09-08T00:00:00"/>
    <d v="2023-03-21T00:00:00"/>
    <s v="CP"/>
    <s v="Pagamento PANIFICADORA BONJARDIM LTDA"/>
    <s v="REC.200323"/>
    <n v="-5000"/>
    <n v="0"/>
    <n v="71393.5"/>
    <s v="PANIFICADORA BONJARDIM LTDA"/>
    <n v="-5000"/>
    <n v="5000"/>
    <n v="0"/>
    <d v="2023-03-01T00:00:00"/>
    <m/>
    <x v="14"/>
    <s v="Marketing"/>
    <s v="sim"/>
  </r>
  <r>
    <s v="JARDIM GUEDALA"/>
    <d v="2023-03-2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06 - Pontos de Captação"/>
    <d v="1912-04-26T00:00:00"/>
    <d v="2023-03-21T00:00:00"/>
    <s v="CP"/>
    <s v="Pagamento FAZENDA DOS PAES CONVENIENCIAS LTDA"/>
    <s v="REC.200323"/>
    <n v="-4500"/>
    <n v="0"/>
    <n v="66893.5"/>
    <s v="FAZENDA DOS PAES CONVENIENCIAS LTDA"/>
    <n v="-4500"/>
    <n v="4500"/>
    <n v="0"/>
    <d v="2023-03-01T00:00:00"/>
    <m/>
    <x v="14"/>
    <s v="Marketing"/>
    <s v="sim"/>
  </r>
  <r>
    <s v="JARDIM GUEDALA"/>
    <d v="2023-03-2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06 - Pontos de Captação"/>
    <d v="1909-11-08T00:00:00"/>
    <d v="2023-03-21T00:00:00"/>
    <s v="CP"/>
    <s v="Pagamento CASA BRANCA DO MORUMBI PAES E DOCES"/>
    <s v="REC.200323"/>
    <n v="-3600"/>
    <n v="0"/>
    <n v="63293.5"/>
    <s v="CASA BRANCA DO MORUMBI PAES E DOCES"/>
    <n v="-3600"/>
    <n v="3600"/>
    <n v="0"/>
    <d v="2023-03-01T00:00:00"/>
    <m/>
    <x v="14"/>
    <s v="Marketing"/>
    <s v="sim"/>
  </r>
  <r>
    <s v="JARDIM GUEDALA"/>
    <d v="2023-03-2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3 - Decoração"/>
    <d v="1989-02-11T00:00:00"/>
    <d v="2023-03-21T00:00:00"/>
    <s v="CP"/>
    <s v="Pagamento MADEIRA NOBRE MOVELARIA LTDA"/>
    <s v="NF.000096"/>
    <n v="-32550"/>
    <n v="0"/>
    <n v="30743.5"/>
    <s v="MADEIRA NOBRE MOVELARIA LTDA"/>
    <n v="-32550"/>
    <n v="32550"/>
    <n v="0"/>
    <d v="2023-03-01T00:00:00"/>
    <m/>
    <x v="2"/>
    <s v="Incorporação"/>
    <s v="sim"/>
  </r>
  <r>
    <s v="JARDIM GUEDALA"/>
    <d v="2023-03-2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02T21:36:00"/>
    <d v="2023-03-21T00:00:00"/>
    <s v="CX"/>
    <s v="Pag. tarifa conta TAR CC REAL TIME PAGFOR"/>
    <s v="TAR.N1013E"/>
    <n v="-3.9"/>
    <n v="0"/>
    <n v="30739.599999999999"/>
    <s v=""/>
    <n v="-3.9"/>
    <n v="3.9"/>
    <n v="0"/>
    <d v="2023-03-01T00:00:00"/>
    <m/>
    <x v="7"/>
    <s v="Despesas Financeiras - Tarifas"/>
    <s v="sim"/>
  </r>
  <r>
    <s v="JARDIM GUEDALA"/>
    <d v="2023-03-2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3-09T21:36:00"/>
    <d v="2023-03-21T00:00:00"/>
    <s v="CX"/>
    <s v="Pag. tarifa TED TAR SERV TED STR PAGFOR"/>
    <s v="TAR.N10152"/>
    <n v="-69.900000000000006"/>
    <n v="0"/>
    <n v="30669.7"/>
    <s v=""/>
    <n v="-69.900000000000006"/>
    <n v="69.900000000000006"/>
    <n v="0"/>
    <d v="2023-03-01T00:00:00"/>
    <m/>
    <x v="7"/>
    <s v="Despesas Financeiras - Tarifas"/>
    <s v="sim"/>
  </r>
  <r>
    <s v="JARDIM GUEDALA"/>
    <d v="2023-03-2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4 - Operação / Manutenção"/>
    <d v="1900-10-01T00:00:00"/>
    <d v="2023-03-21T00:00:00"/>
    <s v="CP"/>
    <s v="Pagamento IMIGRANTES MERCANTIL EIRELI"/>
    <s v="REC.002620"/>
    <n v="-275"/>
    <n v="0"/>
    <n v="30394.7"/>
    <s v="IMIGRANTES MERCANTIL EIRELI"/>
    <n v="-275"/>
    <n v="275"/>
    <n v="0"/>
    <d v="2023-03-01T00:00:00"/>
    <m/>
    <x v="8"/>
    <s v="Terreno"/>
    <s v="sim"/>
  </r>
  <r>
    <s v="JARDIM GUEDALA"/>
    <d v="2023-03-2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06 - Pontos de Captação"/>
    <d v="1913-09-08T00:00:00"/>
    <d v="2023-03-21T00:00:00"/>
    <s v="CP"/>
    <s v="Pagamento LAVILLE DOIS PAES E DOCES LTDA"/>
    <s v="REC.210323"/>
    <n v="-5000"/>
    <n v="0"/>
    <n v="25394.7"/>
    <s v="LAVILLE DOIS PAES E DOCES LTDA"/>
    <n v="-5000"/>
    <n v="5000"/>
    <n v="0"/>
    <d v="2023-03-01T00:00:00"/>
    <m/>
    <x v="14"/>
    <s v="Marketing"/>
    <s v="sim"/>
  </r>
  <r>
    <s v="JARDIM GUEDALA"/>
    <d v="2023-03-22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3.02.06 - Pasta de Incorporação"/>
    <d v="1900-04-24T04:19:12"/>
    <d v="2023-03-22T00:00:00"/>
    <s v="CP"/>
    <s v="Pagamento CAU/SP"/>
    <s v="REC.1812309"/>
    <n v="-115.18"/>
    <n v="0"/>
    <n v="25279.52"/>
    <s v="CAU/SP"/>
    <n v="-115.18"/>
    <n v="115.18"/>
    <n v="0"/>
    <d v="2023-03-01T00:00:00"/>
    <m/>
    <x v="2"/>
    <s v="Incorporação"/>
    <s v="sim"/>
  </r>
  <r>
    <s v="JARDIM GUEDALA"/>
    <d v="2023-03-22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 - JD GUEDALA"/>
    <s v="2.14.01.11 - Oferta Ativa"/>
    <d v="1902-03-10T00:00:00"/>
    <d v="2023-03-22T00:00:00"/>
    <s v="CP"/>
    <s v="Pagamento Igor Ibiapino dos Santos"/>
    <s v="REC.220323"/>
    <n v="-800"/>
    <n v="0"/>
    <n v="24479.52"/>
    <s v="Igor Ibiapino dos Santos"/>
    <n v="-800"/>
    <n v="800"/>
    <n v="0"/>
    <d v="2023-03-01T00:00:00"/>
    <m/>
    <x v="14"/>
    <s v="Marketing"/>
    <s v="sim"/>
  </r>
  <r>
    <s v="JARDIM GUEDALA"/>
    <d v="2023-03-22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08T00:00:00"/>
    <d v="2023-03-22T00:00:00"/>
    <s v="CX"/>
    <s v="Pag. tarifa TED TARIFA BANCARIA TRANSF PGTO PIX"/>
    <s v="TAR.N1012A"/>
    <n v="-9"/>
    <n v="0"/>
    <n v="24470.52"/>
    <s v=""/>
    <n v="-9"/>
    <n v="9"/>
    <n v="0"/>
    <d v="2023-03-01T00:00:00"/>
    <m/>
    <x v="7"/>
    <s v="Despesas Financeiras - Tarifas"/>
    <s v="sim"/>
  </r>
  <r>
    <s v="JARDIM GUEDALA"/>
    <d v="2023-03-23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1.02.07 - Taxas Municipalidade"/>
    <d v="1952-06-11T12:57:36"/>
    <d v="2023-03-23T00:00:00"/>
    <s v="CP"/>
    <s v="Pagamento PREFEITURA DA CIDADE DE SÃO PAULO -"/>
    <s v="DAM."/>
    <n v="-19156.54"/>
    <n v="0"/>
    <n v="5313.98"/>
    <s v="PREFEITURA DA CIDADE DE SÃO PAULO -"/>
    <n v="-19156.54"/>
    <n v="19156.54"/>
    <n v="0"/>
    <d v="2023-03-01T00:00:00"/>
    <m/>
    <x v="2"/>
    <s v="Incorporação"/>
    <s v="sim"/>
  </r>
  <r>
    <s v="JARDIM GUEDALA"/>
    <d v="2023-03-24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00-08-17T10:33:36"/>
    <d v="2023-03-24T00:00:00"/>
    <s v="CP"/>
    <s v="Pagamento AMARILDO CRESCENCIO DA SILVA"/>
    <s v="CF.755789"/>
    <n v="-230.44"/>
    <n v="0"/>
    <n v="5083.54"/>
    <s v="AMARILDO CRESCENCIO DA SILVA"/>
    <n v="-230.44"/>
    <n v="230.44"/>
    <n v="0"/>
    <d v="2023-03-01T00:00:00"/>
    <m/>
    <x v="37"/>
    <s v="Obra"/>
    <s v="sim"/>
  </r>
  <r>
    <s v="JARDIM GUEDALA"/>
    <d v="2023-03-24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11 - Oferta Ativa"/>
    <d v="1901-10-22T00:00:00"/>
    <d v="2023-03-24T00:00:00"/>
    <s v="CP"/>
    <s v="Pagamento ALEX S CAMPELO M IMOVEIS"/>
    <s v="CF.Oferta ativa 3"/>
    <n v="-661"/>
    <n v="0"/>
    <n v="4422.54"/>
    <s v="ALEX S CAMPELO M IMOVEIS"/>
    <n v="-661"/>
    <n v="661"/>
    <n v="0"/>
    <d v="2023-03-01T00:00:00"/>
    <m/>
    <x v="2"/>
    <s v="Incorporação"/>
    <s v="sim"/>
  </r>
  <r>
    <s v="JARDIM GUEDALA"/>
    <d v="2023-03-24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4 - Operação / Manutenção"/>
    <d v="1900-03-30T00:00:00"/>
    <d v="2023-03-24T00:00:00"/>
    <s v="CP"/>
    <s v="Pagamento ANA SHEILA TEIXEIRA ARAUJO"/>
    <s v="REC.240323"/>
    <n v="-90"/>
    <n v="0"/>
    <n v="4332.54"/>
    <s v="ANA SHEILA TEIXEIRA ARAUJO"/>
    <n v="-90"/>
    <n v="90"/>
    <n v="0"/>
    <d v="2023-03-01T00:00:00"/>
    <m/>
    <x v="8"/>
    <s v="Terreno"/>
    <s v="sim"/>
  </r>
  <r>
    <s v="JARDIM GUEDALA"/>
    <d v="2023-03-24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07 - Café da Manhã - Stand de Vendas"/>
    <d v="1921-11-25T00:00:00"/>
    <d v="2023-03-24T00:00:00"/>
    <s v="CP"/>
    <s v="Pagamento TICKET SOLUCOES HDFGT S/A"/>
    <s v="NFSE.11910478"/>
    <n v="-8000"/>
    <n v="0"/>
    <n v="-3667.46"/>
    <s v="TICKET SOLUCOES HDFGT S/A"/>
    <n v="-8000"/>
    <n v="8000"/>
    <n v="0"/>
    <d v="2023-03-01T00:00:00"/>
    <m/>
    <x v="2"/>
    <s v="Incorporação"/>
    <s v="sim"/>
  </r>
  <r>
    <s v="JARDIM GUEDALA"/>
    <d v="2023-03-24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08T00:00:00"/>
    <d v="2023-03-24T00:00:00"/>
    <s v="CX"/>
    <s v="Pag. tarifa TED TARIFA BANCARIA TRANSF PGTO PIX"/>
    <s v="TAR.N10154"/>
    <n v="-9"/>
    <n v="0"/>
    <n v="-3676.46"/>
    <s v=""/>
    <n v="-9"/>
    <n v="9"/>
    <n v="0"/>
    <d v="2023-03-01T00:00:00"/>
    <m/>
    <x v="7"/>
    <s v="Despesas Financeiras - Tarifas"/>
    <s v="sim"/>
  </r>
  <r>
    <s v="JARDIM GUEDALA"/>
    <d v="2023-03-24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2-02T22:48:00"/>
    <d v="2023-03-24T00:00:00"/>
    <s v="CX"/>
    <s v="Pag. tarifa TED TAR SERV TED STR PAGFOR"/>
    <s v="TAR.N1016A"/>
    <n v="-34.950000000000003"/>
    <n v="0"/>
    <n v="-3711.41"/>
    <s v=""/>
    <n v="-34.950000000000003"/>
    <n v="34.950000000000003"/>
    <n v="0"/>
    <d v="2023-03-01T00:00:00"/>
    <m/>
    <x v="7"/>
    <s v="Despesas Financeiras - Tarifas"/>
    <s v="sim"/>
  </r>
  <r>
    <s v="JARDIM GUEDALA"/>
    <d v="2023-03-24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3.01.10 - Bombeiro"/>
    <d v="1905-09-10T00:00:00"/>
    <d v="2023-03-24T00:00:00"/>
    <s v="CP"/>
    <s v="Pagamento ARLEY LOBATO JUNIOR 15090352810"/>
    <s v="NF.167"/>
    <n v="-2080"/>
    <n v="0"/>
    <n v="-5791.41"/>
    <s v="ARLEY LOBATO JUNIOR 15090352810"/>
    <n v="-2080"/>
    <n v="2080"/>
    <n v="0"/>
    <d v="2023-03-01T00:00:00"/>
    <m/>
    <x v="20"/>
    <s v="Marketing"/>
    <s v="sim"/>
  </r>
  <r>
    <s v="JARDIM GUEDALA"/>
    <d v="2023-03-24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 - JD GUEDALA"/>
    <s v="2.14.02.04 - Operação / Manutenção"/>
    <d v="1900-10-16T00:00:00"/>
    <d v="2023-03-24T00:00:00"/>
    <s v="CX"/>
    <s v="Resgate de Aplicação RESGATE DE INVESTIMENTOS"/>
    <s v="RESG.N1012A"/>
    <n v="0"/>
    <n v="900000"/>
    <n v="894208.59"/>
    <s v=""/>
    <n v="900000"/>
    <n v="900000"/>
    <n v="1"/>
    <d v="2023-03-01T00:00:00"/>
    <m/>
    <x v="10"/>
    <s v="Aplicação / Resgate"/>
    <s v="não"/>
  </r>
  <r>
    <s v="JARDIM GUEDALA"/>
    <d v="2023-03-2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 - JD GUEDALA"/>
    <s v="2.14.02.04 - Operação / Manutenção"/>
    <d v="1900-10-16T00:00:00"/>
    <d v="2023-03-27T00:00:00"/>
    <s v="CP"/>
    <s v="Pagamento NESTLE BRASIL LTDA."/>
    <s v="NF.72049394751"/>
    <n v="-290"/>
    <n v="0"/>
    <n v="893918.59"/>
    <s v="NESTLE BRASIL LTDA."/>
    <n v="-290"/>
    <n v="290"/>
    <n v="0"/>
    <d v="2023-03-01T00:00:00"/>
    <m/>
    <x v="8"/>
    <s v="Terreno"/>
    <s v="sim"/>
  </r>
  <r>
    <s v="JARDIM GUEDALA"/>
    <d v="2023-03-2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04 - Agência/Coordenação Online"/>
    <d v="1925-04-27T04:04:48"/>
    <d v="2023-03-27T00:00:00"/>
    <s v="CP"/>
    <s v="Pagamento V. FANTINATI MARKETING E TECNOLOGIA"/>
    <s v="NFSE.000276"/>
    <n v="-9249.17"/>
    <n v="0"/>
    <n v="884669.42"/>
    <s v="V. FANTINATI MARKETING E TECNOLOGIA"/>
    <n v="-9249.17"/>
    <n v="9249.17"/>
    <n v="0"/>
    <d v="2023-03-01T00:00:00"/>
    <m/>
    <x v="14"/>
    <s v="Marketing"/>
    <s v="sim"/>
  </r>
  <r>
    <s v="JARDIM GUEDALA"/>
    <d v="2023-03-2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19 - Mídia Off"/>
    <d v="1907-12-05T00:00:00"/>
    <d v="2023-03-27T00:00:00"/>
    <s v="CP"/>
    <s v="Pagamento HPM - COMUNICACAO VISUAL LTDA"/>
    <s v="NFSE.002208"/>
    <n v="-2896"/>
    <n v="0"/>
    <n v="881773.42"/>
    <s v="HPM - COMUNICACAO VISUAL LTDA"/>
    <n v="-2896"/>
    <n v="2896"/>
    <n v="0"/>
    <d v="2023-03-01T00:00:00"/>
    <m/>
    <x v="14"/>
    <s v="Marketing"/>
    <s v="sim"/>
  </r>
  <r>
    <s v="JARDIM GUEDALA"/>
    <d v="2023-03-2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19 - Mídia Off"/>
    <d v="2027-10-15T00:00:00"/>
    <d v="2023-03-27T00:00:00"/>
    <s v="CP"/>
    <s v="Pagamento OPERADORA DE SHOPPING CENTER"/>
    <s v="REC.151038"/>
    <n v="-46675"/>
    <n v="0"/>
    <n v="835098.42"/>
    <s v="OPERADORA DE SHOPPING CENTER"/>
    <n v="-46675"/>
    <n v="46675"/>
    <n v="0"/>
    <d v="2023-03-01T00:00:00"/>
    <m/>
    <x v="2"/>
    <s v="Incorporação"/>
    <s v="sim"/>
  </r>
  <r>
    <s v="JARDIM GUEDALA"/>
    <d v="2023-03-2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12 - Produção de Fotos"/>
    <d v="1908-03-18T00:00:00"/>
    <d v="2023-03-27T00:00:00"/>
    <s v="CP"/>
    <s v="Pagamento PITANGUI MOLDURAS E DECORACOES LTDA."/>
    <s v="NFSE.000617"/>
    <n v="-3000"/>
    <n v="0"/>
    <n v="832098.42"/>
    <s v="PITANGUI MOLDURAS E DECORACOES LTDA."/>
    <n v="-3000"/>
    <n v="3000"/>
    <n v="0"/>
    <d v="2023-03-01T00:00:00"/>
    <m/>
    <x v="14"/>
    <s v="Marketing"/>
    <s v="sim"/>
  </r>
  <r>
    <s v="JARDIM GUEDALA"/>
    <d v="2023-03-2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12 - Produção de Fotos"/>
    <d v="1919-03-01T00:00:00"/>
    <d v="2023-03-27T00:00:00"/>
    <s v="CP"/>
    <s v="Pagamento PITANGUI MOLDURAS E DECORACOES LTDA."/>
    <s v="NFSE.626741"/>
    <n v="-7000"/>
    <n v="0"/>
    <n v="825098.42"/>
    <s v="PITANGUI MOLDURAS E DECORACOES LTDA."/>
    <n v="-7000"/>
    <n v="7000"/>
    <n v="0"/>
    <d v="2023-03-01T00:00:00"/>
    <m/>
    <x v="14"/>
    <s v="Marketing"/>
    <s v="sim"/>
  </r>
  <r>
    <s v="JARDIM GUEDALA"/>
    <d v="2023-03-27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"/>
    <s v="2.05.01.07 - Multas, Juros e Correções por"/>
    <d v="1902-05-11T07:26:24"/>
    <d v="2023-03-27T00:00:00"/>
    <s v="CP"/>
    <s v="Pagto multa PITANGUI MOLDURAS E DECORACOES LTDA."/>
    <s v="NFSE.626741"/>
    <n v="-862.31"/>
    <n v="0"/>
    <n v="824236.11"/>
    <s v=""/>
    <n v="-862.31"/>
    <n v="862.31"/>
    <n v="0"/>
    <d v="2023-03-01T00:00:00"/>
    <m/>
    <x v="20"/>
    <s v="Marketing"/>
    <s v="sim"/>
  </r>
  <r>
    <s v="JARDIM GUEDALA"/>
    <d v="2023-03-28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35-08-30T00:00:00"/>
    <d v="2023-03-28T00:00:00"/>
    <s v="CP"/>
    <s v="Pagamento ALDEMIR SILVA FORRO"/>
    <s v="NFSE.000.398"/>
    <n v="-13026"/>
    <n v="0"/>
    <n v="811210.11"/>
    <s v="ALDEMIR SILVA FORRO"/>
    <n v="-13026"/>
    <n v="13026"/>
    <n v="0"/>
    <d v="2023-03-01T00:00:00"/>
    <m/>
    <x v="37"/>
    <s v="Obra"/>
    <s v="sim"/>
  </r>
  <r>
    <s v="JARDIM GUEDALA"/>
    <d v="2023-03-28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51-01-09T12:00:00"/>
    <d v="2023-03-28T00:00:00"/>
    <s v="CP"/>
    <s v="Pagamento J.E LIMA CONSTRUCOES"/>
    <s v="NFSE.000.229"/>
    <n v="-18637.5"/>
    <n v="0"/>
    <n v="792572.61"/>
    <s v="J.E LIMA CONSTRUCOES"/>
    <n v="-18637.5"/>
    <n v="18637.5"/>
    <n v="0"/>
    <d v="2023-03-01T00:00:00"/>
    <m/>
    <x v="37"/>
    <s v="Obra"/>
    <s v="sim"/>
  </r>
  <r>
    <s v="JARDIM GUEDALA"/>
    <d v="2023-03-28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09.01.02 - (-) Retenção de INSS - Terceiros"/>
    <d v="1901-10-13T07:26:24"/>
    <d v="2023-03-28T00:00:00"/>
    <s v="CP"/>
    <s v="Retenção impostos INSS 3,5 / J.E LIMA CONSTRUCOES"/>
    <s v="NFSE.000.229"/>
    <n v="0"/>
    <n v="652.30999999999995"/>
    <n v="793224.92"/>
    <s v="J.E LIMA CONSTRUCOES"/>
    <n v="652.30999999999995"/>
    <n v="652.30999999999995"/>
    <n v="0"/>
    <d v="2023-03-01T00:00:00"/>
    <m/>
    <x v="37"/>
    <s v="Obra"/>
    <s v="sim"/>
  </r>
  <r>
    <s v="JARDIM GUEDALA"/>
    <d v="2023-03-28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2101-07-04T00:00:00"/>
    <d v="2023-03-28T00:00:00"/>
    <s v="CP"/>
    <s v="Pagamento VICENTE DOS SANTOS PINTURAS"/>
    <s v="NFSE.000.350"/>
    <n v="-73600"/>
    <n v="0"/>
    <n v="719624.92"/>
    <s v="VICENTE DOS SANTOS PINTURAS"/>
    <n v="-73600"/>
    <n v="73600"/>
    <n v="0"/>
    <d v="2023-03-01T00:00:00"/>
    <m/>
    <x v="37"/>
    <s v="Obra"/>
    <s v="sim"/>
  </r>
  <r>
    <s v="JARDIM GUEDALA"/>
    <d v="2023-03-28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09.01.02 - (-) Retenção de INSS - Terceiros"/>
    <d v="1907-01-19T00:00:00"/>
    <d v="2023-03-28T00:00:00"/>
    <s v="CP"/>
    <s v="Retenção impostos INSS 3,5 / VICENTE DOS SANTOS"/>
    <s v="NFSE.000.350"/>
    <n v="0"/>
    <n v="2576"/>
    <n v="722200.92"/>
    <s v="VICENTE DOS SANTOS"/>
    <n v="2576"/>
    <n v="2576"/>
    <n v="0"/>
    <d v="2023-03-01T00:00:00"/>
    <m/>
    <x v="37"/>
    <s v="Obra"/>
    <s v="sim"/>
  </r>
  <r>
    <s v="JARDIM GUEDALA"/>
    <d v="2023-03-28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20 - Ajuda corretores"/>
    <d v="1920-10-21T00:00:00"/>
    <d v="2023-03-28T00:00:00"/>
    <s v="CP"/>
    <s v="Pagamento ALEX S CAMPELO M IMOVEIS"/>
    <s v="REC.032023"/>
    <n v="-7600"/>
    <n v="0"/>
    <n v="714600.92"/>
    <s v="ALEX S CAMPELO M IMOVEIS"/>
    <n v="-7600"/>
    <n v="7600"/>
    <n v="0"/>
    <d v="2023-03-01T00:00:00"/>
    <m/>
    <x v="2"/>
    <s v="Incorporação"/>
    <s v="sim"/>
  </r>
  <r>
    <s v="JARDIM GUEDALA"/>
    <d v="2023-03-28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6 - Fee mensal"/>
    <d v="1927-03-30T08:52:48"/>
    <d v="2023-03-28T00:00:00"/>
    <s v="CP"/>
    <s v="Pagamento COMPANHIA PROVINCIA DE SECURITIZACAO"/>
    <s v="REC.2021099"/>
    <n v="-9951.3700000000008"/>
    <n v="0"/>
    <n v="704649.55"/>
    <s v="COMPANHIA PROVINCIA DE SECURITIZACAO"/>
    <n v="-9951.3700000000008"/>
    <n v="9951.3700000000008"/>
    <n v="0"/>
    <d v="2023-03-01T00:00:00"/>
    <m/>
    <x v="23"/>
    <s v="Débito - Província"/>
    <s v="sim"/>
  </r>
  <r>
    <s v="JARDIM GUEDALA"/>
    <d v="2023-03-28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02 - Maquete de Vendas"/>
    <d v="2035-07-10T00:00:00"/>
    <d v="2023-03-28T00:00:00"/>
    <s v="CP"/>
    <s v="Pagamento YOB TRIDIMENSIONAL MODELO EM ESCALA"/>
    <s v="NFSE.000069"/>
    <n v="-49500"/>
    <n v="0"/>
    <n v="655149.55000000005"/>
    <s v="YOB TRIDIMENSIONAL MODELO EM ESCALA"/>
    <n v="-49500"/>
    <n v="49500"/>
    <n v="0"/>
    <d v="2023-03-01T00:00:00"/>
    <m/>
    <x v="20"/>
    <s v="Marketing"/>
    <s v="sim"/>
  </r>
  <r>
    <s v="JARDIM GUEDALA"/>
    <d v="2023-03-28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15-05-01T00:00:00"/>
    <d v="2023-03-28T00:00:00"/>
    <s v="CP"/>
    <s v="Pagamento FRANCISCO VIEIRA COSTA OBRAS DE"/>
    <s v="NFSE.000.293"/>
    <n v="-5600"/>
    <n v="0"/>
    <n v="649549.55000000005"/>
    <s v="FRANCISCO VIEIRA COSTA OBRAS DE"/>
    <n v="-5600"/>
    <n v="5600"/>
    <n v="1"/>
    <d v="2023-03-01T00:00:00"/>
    <m/>
    <x v="37"/>
    <s v="Obra"/>
    <s v="sim"/>
  </r>
  <r>
    <s v="JARDIM GUEDALA"/>
    <d v="2023-03-28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09.01.02 - (-) Retenção de INSS - Terceiros"/>
    <d v="1901-09-07T00:00:00"/>
    <d v="2023-03-28T00:00:00"/>
    <s v="CP"/>
    <s v="Retenção impostos INSS 2631 / FRANCISCO VIEIRA COSTA"/>
    <s v="NFSE.000.293"/>
    <n v="0"/>
    <n v="616"/>
    <n v="650165.55000000005"/>
    <s v="FRANCISCO VIEIRA COSTA"/>
    <n v="616"/>
    <n v="616"/>
    <n v="0"/>
    <d v="2023-03-01T00:00:00"/>
    <m/>
    <x v="37"/>
    <s v="Obra"/>
    <s v="sim"/>
  </r>
  <r>
    <s v="JARDIM GUEDALA"/>
    <d v="2023-03-28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08T00:00:00"/>
    <d v="2023-03-28T00:00:00"/>
    <s v="CX"/>
    <s v="Pag. tarifa TED TARIFA BANCARIA TRANSF PGTO PIX"/>
    <s v="TAR.N1013E"/>
    <n v="-9"/>
    <n v="0"/>
    <n v="650156.55000000005"/>
    <s v=""/>
    <n v="-9"/>
    <n v="9"/>
    <n v="0"/>
    <d v="2023-03-01T00:00:00"/>
    <m/>
    <x v="7"/>
    <s v="Despesas Financeiras - Tarifas"/>
    <s v="sim"/>
  </r>
  <r>
    <s v="JARDIM GUEDALA"/>
    <d v="2023-03-28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04T20:24:00"/>
    <d v="2023-03-28T00:00:00"/>
    <s v="CX"/>
    <s v="Pag. tarifa conta TAR CC REAL TIME PAGFOR"/>
    <s v="TAR.N10154"/>
    <n v="-5.85"/>
    <n v="0"/>
    <n v="650150.69999999995"/>
    <s v=""/>
    <n v="-5.85"/>
    <n v="5.85"/>
    <n v="0"/>
    <d v="2023-03-01T00:00:00"/>
    <m/>
    <x v="7"/>
    <s v="Despesas Financeiras - Tarifas"/>
    <s v="sim"/>
  </r>
  <r>
    <s v="JARDIM GUEDALA"/>
    <d v="2023-03-28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22T07:12:00"/>
    <d v="2023-03-28T00:00:00"/>
    <s v="CX"/>
    <s v="Pag. tarifa TED TAR SERV TED STR PAGFOR"/>
    <s v="TAR.N10168"/>
    <n v="-23.3"/>
    <n v="0"/>
    <n v="650127.4"/>
    <s v=""/>
    <n v="-23.3"/>
    <n v="23.3"/>
    <n v="0"/>
    <d v="2023-03-01T00:00:00"/>
    <m/>
    <x v="7"/>
    <s v="Despesas Financeiras - Tarifas"/>
    <s v="sim"/>
  </r>
  <r>
    <s v="JARDIM GUEDALA"/>
    <d v="2023-03-29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2 - Juros Plano Empresário"/>
    <d v="2745-12-15T23:02:24"/>
    <d v="2023-03-29T00:00:00"/>
    <s v="CP"/>
    <s v="Pagamento COMPANHIA PROVINCIA DE SECURITIZACAO"/>
    <s v="JUR.032023"/>
    <n v="-308980.96000000002"/>
    <n v="0"/>
    <n v="341146.44"/>
    <s v="COMPANHIA PROVINCIA DE SECURITIZACAO"/>
    <n v="-308980.96000000002"/>
    <n v="308980.96000000002"/>
    <n v="0"/>
    <d v="2023-03-01T00:00:00"/>
    <m/>
    <x v="23"/>
    <s v="Débito - Província"/>
    <s v="sim"/>
  </r>
  <r>
    <s v="JARDIM GUEDALA"/>
    <d v="2023-03-29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2025-12-09T00:00:00"/>
    <d v="2023-03-29T00:00:00"/>
    <s v="CP"/>
    <s v="Pagamento FAMA REFRIGERACAO E AR CONDICIONADO"/>
    <s v="NFSE.1578"/>
    <n v="-46000"/>
    <n v="0"/>
    <n v="295146.44"/>
    <s v="FAMA REFRIGERACAO E AR CONDICIONADO"/>
    <n v="-46000"/>
    <n v="46000"/>
    <n v="0"/>
    <d v="2023-03-01T00:00:00"/>
    <m/>
    <x v="37"/>
    <s v="Obra"/>
    <s v="sim"/>
  </r>
  <r>
    <s v="JARDIM GUEDALA"/>
    <d v="2023-03-29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6 - Fee mensal"/>
    <d v="1908-04-04T04:04:48"/>
    <d v="2023-03-29T00:00:00"/>
    <s v="CP"/>
    <s v="Pagamento COMPANHIA PROVINCIA DE SECURITIZACAO"/>
    <s v="REC.2021100"/>
    <n v="-3017.17"/>
    <n v="0"/>
    <n v="292129.27"/>
    <s v="COMPANHIA PROVINCIA DE SECURITIZACAO"/>
    <n v="-3017.17"/>
    <n v="3017.17"/>
    <n v="0"/>
    <d v="2023-03-01T00:00:00"/>
    <m/>
    <x v="23"/>
    <s v="Débito - Província"/>
    <s v="sim"/>
  </r>
  <r>
    <s v="JARDIM GUEDALA"/>
    <d v="2023-03-29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05 - Meeting"/>
    <d v="1910-05-27T00:00:00"/>
    <d v="2023-03-29T00:00:00"/>
    <s v="CP"/>
    <s v="Pagamento ABBSOLUTE MARKETING &amp; EVENTOS"/>
    <s v="NFSE.000509"/>
    <n v="-3800"/>
    <n v="0"/>
    <n v="288329.27"/>
    <s v="ABBSOLUTE MARKETING &amp; EVENTOS"/>
    <n v="-3800"/>
    <n v="3800"/>
    <n v="0"/>
    <d v="2023-03-01T00:00:00"/>
    <m/>
    <x v="14"/>
    <s v="Marketing"/>
    <s v="sim"/>
  </r>
  <r>
    <s v="JARDIM GUEDALA"/>
    <d v="2023-03-29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 - JD GUEDALA"/>
    <s v="2.14.02.04 - Operação / Manutenção"/>
    <d v="1900-09-06T00:00:00"/>
    <d v="2023-03-29T00:00:00"/>
    <s v="CP"/>
    <s v="Pagamento ABBSOLUTE MARKETING &amp; EVENTOS"/>
    <s v="NFSE.000510"/>
    <n v="-250"/>
    <n v="0"/>
    <n v="288079.27"/>
    <s v="ABBSOLUTE MARKETING &amp; EVENTOS"/>
    <n v="-250"/>
    <n v="250"/>
    <n v="0"/>
    <d v="2023-03-01T00:00:00"/>
    <m/>
    <x v="8"/>
    <s v="Terreno"/>
    <s v="sim"/>
  </r>
  <r>
    <s v="JARDIM GUEDALA"/>
    <d v="2023-03-29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36-12-16T00:00:00"/>
    <d v="2023-03-29T00:00:00"/>
    <s v="CP"/>
    <s v="Pagamento R.M.I COMERCIO DE MARMORES E GRANITOS"/>
    <s v="NF.000.327"/>
    <n v="-13500"/>
    <n v="0"/>
    <n v="274579.27"/>
    <s v="R.M.I COMERCIO DE MARMORES E GRANITOS"/>
    <n v="-13500"/>
    <n v="13500"/>
    <n v="0"/>
    <d v="2023-03-01T00:00:00"/>
    <m/>
    <x v="37"/>
    <s v="Obra"/>
    <s v="sim"/>
  </r>
  <r>
    <s v="JARDIM GUEDALA"/>
    <d v="2023-03-29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2009-07-06T00:00:00"/>
    <d v="2023-03-29T00:00:00"/>
    <s v="CP"/>
    <s v="Pagamento R.M.I COMERCIO DE MARMORES E GRANITOS"/>
    <s v="NF.000.326"/>
    <n v="-40000"/>
    <n v="0"/>
    <n v="234579.27"/>
    <s v="R.M.I COMERCIO DE MARMORES E GRANITOS"/>
    <n v="-40000"/>
    <n v="40000"/>
    <n v="1"/>
    <d v="2023-03-01T00:00:00"/>
    <m/>
    <x v="37"/>
    <s v="Obra"/>
    <s v="sim"/>
  </r>
  <r>
    <s v="JARDIM GUEDALA"/>
    <d v="2023-03-29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22T07:12:00"/>
    <d v="2023-03-29T00:00:00"/>
    <s v="CX"/>
    <s v="Pag. tarifa TED TAR SERV TED STR PAGFOR"/>
    <s v="TAR.N10168"/>
    <n v="-23.3"/>
    <n v="0"/>
    <n v="234555.97"/>
    <s v=""/>
    <n v="-23.3"/>
    <n v="23.3"/>
    <n v="0"/>
    <d v="2023-03-01T00:00:00"/>
    <m/>
    <x v="7"/>
    <s v="Despesas Financeiras - Tarifas"/>
    <s v="sim"/>
  </r>
  <r>
    <s v="JARDIM GUEDALA"/>
    <d v="2023-03-29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899-12-31T22:48:00"/>
    <d v="2023-03-29T00:00:00"/>
    <s v="CX"/>
    <s v="Pag. tarifa conta TAR CC REAL TIME PAGFOR"/>
    <s v="TAR.N10154"/>
    <n v="-1.95"/>
    <n v="0"/>
    <n v="234554.02"/>
    <s v=""/>
    <n v="-1.95"/>
    <n v="1.95"/>
    <n v="0"/>
    <d v="2023-03-01T00:00:00"/>
    <m/>
    <x v="7"/>
    <s v="Despesas Financeiras - Tarifas"/>
    <s v="sim"/>
  </r>
  <r>
    <s v="JARDIM GUEDALA"/>
    <d v="2023-03-3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13 - Produção de Vídeos"/>
    <d v="1932-03-02T00:00:00"/>
    <d v="2023-03-30T00:00:00"/>
    <s v="CP"/>
    <s v="Pagamento REALITY NEGOCIOS EM 3D LTDA"/>
    <s v="NFSE.001034"/>
    <n v="-11750"/>
    <n v="0"/>
    <n v="222804.02"/>
    <s v="REALITY NEGOCIOS EM 3D LTDA"/>
    <n v="-11750"/>
    <n v="11750"/>
    <n v="0"/>
    <d v="2023-03-01T00:00:00"/>
    <m/>
    <x v="14"/>
    <s v="Marketing"/>
    <s v="sim"/>
  </r>
  <r>
    <s v="JARDIM GUEDALA"/>
    <d v="2023-03-3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2239-07-01T00:00:00"/>
    <d v="2023-03-30T00:00:00"/>
    <s v="CP"/>
    <s v="Pagamento VASQUEZ E AZEVEDO ESQUADRIAS"/>
    <s v="NF.000.722"/>
    <n v="-124000"/>
    <n v="0"/>
    <n v="98804.02"/>
    <s v="VASQUEZ E AZEVEDO ESQUADRIAS"/>
    <n v="-124000"/>
    <n v="124000"/>
    <n v="0"/>
    <d v="2023-03-01T00:00:00"/>
    <m/>
    <x v="37"/>
    <s v="Obra"/>
    <s v="sim"/>
  </r>
  <r>
    <s v="JARDIM GUEDALA"/>
    <d v="2023-03-3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01 - Imagens de Vends"/>
    <d v="1912-05-13T12:00:00"/>
    <d v="2023-03-30T00:00:00"/>
    <s v="CP"/>
    <s v="Pagamento REALITY NEGOCIOS EM 3D LTDA"/>
    <s v="NFSE.001036"/>
    <n v="-4517.5"/>
    <n v="0"/>
    <n v="94286.52"/>
    <s v="REALITY NEGOCIOS EM 3D LTDA"/>
    <n v="-4517.5"/>
    <n v="4517.5"/>
    <n v="0"/>
    <d v="2023-03-01T00:00:00"/>
    <m/>
    <x v="14"/>
    <s v="Marketing"/>
    <s v="sim"/>
  </r>
  <r>
    <s v="JARDIM GUEDALA"/>
    <d v="2023-03-3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01 - Imagens de Vends"/>
    <d v="1938-08-08T00:00:00"/>
    <d v="2023-03-30T00:00:00"/>
    <s v="CP"/>
    <s v="Pagamento REALITY NEGOCIOS EM 3D LTDA"/>
    <s v="NFSE.001035"/>
    <n v="-14100"/>
    <n v="0"/>
    <n v="80186.52"/>
    <s v="REALITY NEGOCIOS EM 3D LTDA"/>
    <n v="-14100"/>
    <n v="14100"/>
    <n v="0"/>
    <d v="2023-03-01T00:00:00"/>
    <m/>
    <x v="14"/>
    <s v="Marketing"/>
    <s v="sim"/>
  </r>
  <r>
    <s v="JARDIM GUEDALA"/>
    <d v="2023-03-3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49-04-12T00:00:00"/>
    <d v="2023-03-30T00:00:00"/>
    <s v="CP"/>
    <s v="Pagamento WILSON DE OLIVEIRA 15618823802"/>
    <s v="NFSE.000.027"/>
    <n v="-18000"/>
    <n v="0"/>
    <n v="62186.52"/>
    <s v="WILSON DE OLIVEIRA 15618823802"/>
    <n v="-18000"/>
    <n v="18000"/>
    <n v="0"/>
    <d v="2023-03-01T00:00:00"/>
    <m/>
    <x v="37"/>
    <s v="Obra"/>
    <s v="sim"/>
  </r>
  <r>
    <s v="JARDIM GUEDALA"/>
    <d v="2023-03-3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3.01.12 - Estrutura"/>
    <d v="1976-08-28T00:00:00"/>
    <d v="2023-03-30T00:00:00"/>
    <s v="CP"/>
    <s v="Pagamento NG ENGENHARIA S/C LTDA"/>
    <s v="NFSE.000257"/>
    <n v="-28000"/>
    <n v="0"/>
    <n v="34186.519999999997"/>
    <s v="NG ENGENHARIA S/C LTDA"/>
    <n v="-28000"/>
    <n v="28000"/>
    <n v="0"/>
    <d v="2023-03-01T00:00:00"/>
    <m/>
    <x v="2"/>
    <s v="Incorporação"/>
    <s v="sim"/>
  </r>
  <r>
    <s v="JARDIM GUEDALA"/>
    <d v="2023-03-3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09.01.01 - (-) Retenção de IR - Terceiros"/>
    <d v="1901-02-23T00:00:00"/>
    <d v="2023-03-30T00:00:00"/>
    <s v="CP"/>
    <s v="Retenção impostos IR 1708 / NG ENGENHARIA S/C LTDA"/>
    <s v="NFSE.000257"/>
    <n v="0"/>
    <n v="420"/>
    <n v="34606.519999999997"/>
    <s v="NG ENGENHARIA S/C LTDA"/>
    <n v="420"/>
    <n v="420"/>
    <n v="1"/>
    <d v="2023-03-01T00:00:00"/>
    <m/>
    <x v="2"/>
    <s v="Incorporação"/>
    <s v="sim"/>
  </r>
  <r>
    <s v="JARDIM GUEDALA"/>
    <d v="2023-03-3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"/>
    <s v="2.09.01.04 - (-) Retenção de PIS/Cofins/CSLL -"/>
    <d v="1903-07-25T00:00:00"/>
    <d v="2023-03-30T00:00:00"/>
    <s v="CP"/>
    <s v="Retenção impostos CSRF / NG ENGENHARIA S/C LTDA"/>
    <s v="NFSE.000257"/>
    <n v="0"/>
    <n v="1302"/>
    <n v="35908.519999999997"/>
    <s v="NG ENGENHARIA S/C LTDA"/>
    <n v="1302"/>
    <n v="1302"/>
    <n v="1"/>
    <d v="2023-03-01T00:00:00"/>
    <m/>
    <x v="2"/>
    <s v="Incorporação"/>
    <s v="sim"/>
  </r>
  <r>
    <s v="JARDIM GUEDALA"/>
    <d v="2023-03-3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"/>
    <s v="2.14.01.10 - Produção de material Comunicação"/>
    <d v="1907-05-23T00:00:00"/>
    <d v="2023-03-30T00:00:00"/>
    <s v="CP"/>
    <s v="Pagamento SELECT COLOR - ARTES GRAFICAS LTDA"/>
    <s v="NFSE.016184"/>
    <n v="-2700"/>
    <n v="0"/>
    <n v="33208.519999999997"/>
    <s v="SELECT COLOR - ARTES GRAFICAS LTDA"/>
    <n v="-2700"/>
    <n v="2700"/>
    <n v="0"/>
    <d v="2023-03-01T00:00:00"/>
    <m/>
    <x v="14"/>
    <s v="Marketing"/>
    <s v="sim"/>
  </r>
  <r>
    <s v="JARDIM GUEDALA"/>
    <d v="2023-03-3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"/>
    <s v="2.14.01.10 - Produção de material Comunicação"/>
    <d v="1905-09-15T00:00:00"/>
    <d v="2023-03-30T00:00:00"/>
    <s v="CP"/>
    <s v="Pagamento SELECT COLOR - ARTES GRAFICAS LTDA"/>
    <s v="NFSE.016185"/>
    <n v="-2085"/>
    <n v="0"/>
    <n v="31123.52"/>
    <s v="SELECT COLOR - ARTES GRAFICAS LTDA"/>
    <n v="-2085"/>
    <n v="2085"/>
    <n v="0"/>
    <d v="2023-03-01T00:00:00"/>
    <m/>
    <x v="14"/>
    <s v="Marketing"/>
    <s v="sim"/>
  </r>
  <r>
    <s v="JARDIM GUEDALA"/>
    <d v="2023-03-3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2 - Construção"/>
    <d v="1913-07-10T20:52:48"/>
    <d v="2023-03-30T00:00:00"/>
    <s v="CP"/>
    <s v="Pagamento SAINT-GOBAIN DISTRIBUICAO BRASIL LTDA"/>
    <s v="NF.5780815"/>
    <n v="-4940.87"/>
    <n v="0"/>
    <n v="26182.65"/>
    <s v="SAINT-GOBAIN DISTRIBUICAO BRASIL LTDA"/>
    <n v="-4940.87"/>
    <n v="4940.87"/>
    <n v="0"/>
    <d v="2023-03-01T00:00:00"/>
    <m/>
    <x v="37"/>
    <s v="Obra"/>
    <s v="sim"/>
  </r>
  <r>
    <s v="JARDIM GUEDALA"/>
    <d v="2023-03-3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08T18:00:00"/>
    <d v="2023-03-30T00:00:00"/>
    <s v="BC"/>
    <s v="Tarifa Bancária"/>
    <s v="TAR.300323"/>
    <n v="-9.75"/>
    <n v="0"/>
    <n v="26172.9"/>
    <s v=""/>
    <n v="-9.75"/>
    <n v="9.75"/>
    <n v="0"/>
    <d v="2023-03-01T00:00:00"/>
    <m/>
    <x v="7"/>
    <s v="Despesas Financeiras - Tarifas"/>
    <s v="sim"/>
  </r>
  <r>
    <s v="JARDIM GUEDALA"/>
    <d v="2023-03-30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20.01.07 - Tarifas Bancarias"/>
    <d v="1900-01-10T15:36:00"/>
    <d v="2023-03-30T00:00:00"/>
    <s v="BC"/>
    <s v="Tarifa Bancária"/>
    <s v="TAR.300323"/>
    <n v="-11.65"/>
    <n v="0"/>
    <n v="26161.25"/>
    <s v=""/>
    <n v="-11.65"/>
    <n v="11.65"/>
    <n v="0"/>
    <d v="2023-03-01T00:00:00"/>
    <m/>
    <x v="7"/>
    <s v="Despesas Financeiras - Tarifas"/>
    <s v="sim"/>
  </r>
  <r>
    <s v="JARDIM GUEDALA"/>
    <d v="2023-03-3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19 - Mídia Off"/>
    <d v="1908-03-18T00:00:00"/>
    <d v="2023-03-31T00:00:00"/>
    <s v="CP"/>
    <s v="Pagamento HPM - COMUNICACAO VISUAL LTDA"/>
    <s v="NFSE.002087"/>
    <n v="-3000"/>
    <n v="0"/>
    <n v="23161.25"/>
    <s v="HPM - COMUNICACAO VISUAL LTDA"/>
    <n v="-3000"/>
    <n v="3000"/>
    <n v="0"/>
    <d v="2023-03-01T00:00:00"/>
    <m/>
    <x v="14"/>
    <s v="Marketing"/>
    <s v="sim"/>
  </r>
  <r>
    <s v="JARDIM GUEDALA"/>
    <d v="2023-03-3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4 - Operação / Manutenção"/>
    <d v="1901-01-14T00:00:00"/>
    <d v="2023-03-31T00:00:00"/>
    <s v="CP"/>
    <s v="Pagamento TRANSPORTES E MUDANCAS PEZIOLO LTDA"/>
    <s v="NFSE.002983"/>
    <n v="-380"/>
    <n v="0"/>
    <n v="22781.25"/>
    <s v="TRANSPORTES E MUDANCAS PEZIOLO LTDA"/>
    <n v="-380"/>
    <n v="380"/>
    <n v="0"/>
    <d v="2023-03-01T00:00:00"/>
    <m/>
    <x v="8"/>
    <s v="Terreno"/>
    <s v="sim"/>
  </r>
  <r>
    <s v="JARDIM GUEDALA"/>
    <d v="2023-03-3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3.01.18 - Paisagismo"/>
    <d v="1938-04-30T00:00:00"/>
    <d v="2023-03-31T00:00:00"/>
    <s v="CP"/>
    <s v="Pagamento MERA DESENHOS TECNICOS LTDA"/>
    <s v="NFSE.000955"/>
    <n v="-14000"/>
    <n v="0"/>
    <n v="8781.25"/>
    <s v="MERA DESENHOS TECNICOS LTDA"/>
    <n v="-14000"/>
    <n v="14000"/>
    <n v="0"/>
    <d v="2023-03-01T00:00:00"/>
    <m/>
    <x v="2"/>
    <s v="Incorporação"/>
    <s v="sim"/>
  </r>
  <r>
    <s v="JARDIM GUEDALA"/>
    <d v="2023-03-3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3 - Decoração"/>
    <d v="1909-06-21T00:00:00"/>
    <d v="2023-03-31T00:00:00"/>
    <s v="CP"/>
    <s v="Pagamento LEONARDO LUCIO DE MORAES 35510104805"/>
    <s v="NFSE.001811"/>
    <n v="-3460"/>
    <n v="0"/>
    <n v="5321.25"/>
    <s v="LEONARDO LUCIO DE MORAES 35510104805"/>
    <n v="-3460"/>
    <n v="3460"/>
    <n v="0"/>
    <d v="2023-03-01T00:00:00"/>
    <m/>
    <x v="2"/>
    <s v="Incorporação"/>
    <s v="sim"/>
  </r>
  <r>
    <s v="JARDIM GUEDALA"/>
    <d v="2023-03-3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 - JD GUEDALA"/>
    <s v="2.14.02.04 - Operação / Manutenção"/>
    <d v="1905-06-21T15:21:36"/>
    <d v="2023-03-31T00:00:00"/>
    <s v="CP"/>
    <s v="Pagamento IMPAKTO SIST DE LIMPEZA E DESC LTDA"/>
    <s v="NF.2547335"/>
    <n v="-1999.64"/>
    <n v="0"/>
    <n v="3321.61"/>
    <s v="IMPAKTO SIST DE LIMPEZA E DESC LTDA"/>
    <n v="-1999.64"/>
    <n v="1999.64"/>
    <n v="0"/>
    <d v="2023-03-01T00:00:00"/>
    <m/>
    <x v="8"/>
    <s v="Terreno"/>
    <s v="sim"/>
  </r>
  <r>
    <s v="JARDIM GUEDALA"/>
    <d v="2023-03-3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 - JD GUEDALA"/>
    <s v="2.13.01.02 - Avaliação Ambiental"/>
    <d v="1913-02-20T00:00:00"/>
    <d v="2023-03-31T00:00:00"/>
    <s v="CP"/>
    <s v="Pagamento ECONSULTING PROJETOS E CONSULTORIA"/>
    <s v="NFSE.37551"/>
    <n v="-4800"/>
    <n v="0"/>
    <n v="-1478.39"/>
    <s v="ECONSULTING PROJETOS E CONSULTORIA"/>
    <n v="-4800"/>
    <n v="4800"/>
    <n v="0"/>
    <d v="2023-03-01T00:00:00"/>
    <m/>
    <x v="2"/>
    <s v="Incorporação"/>
    <s v="sim"/>
  </r>
  <r>
    <s v="JARDIM GUEDALA"/>
    <d v="2023-03-3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 - JD GUEDALA"/>
    <s v="2.09.01.01 - (-) Retenção de IR - Terceiros"/>
    <d v="1900-03-12T00:00:00"/>
    <d v="2023-03-31T00:00:00"/>
    <s v="CP"/>
    <s v="Retenção impostos IR 1708 / ECONSULTING PROJETOS E"/>
    <s v="NFSE.37551"/>
    <n v="0"/>
    <n v="72"/>
    <n v="-1406.39"/>
    <s v="ECONSULTING PROJETOS E"/>
    <n v="72"/>
    <n v="72"/>
    <n v="0"/>
    <d v="2023-03-01T00:00:00"/>
    <m/>
    <x v="2"/>
    <s v="Incorporação"/>
    <s v="sim"/>
  </r>
  <r>
    <s v="JARDIM GUEDALA"/>
    <d v="2023-03-3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"/>
    <s v="2.09.01.04 - (-) Retenção de PIS/Cofins/CSLL -"/>
    <d v="1900-08-10T04:48:00"/>
    <d v="2023-03-31T00:00:00"/>
    <s v="CP"/>
    <s v="Retenção impostos CSRF / ECONSULTING PROJETOS E"/>
    <s v="NFSE.37551"/>
    <n v="0"/>
    <n v="223.2"/>
    <n v="-1183.19"/>
    <s v="ECONSULTING PROJETOS E"/>
    <n v="223.2"/>
    <n v="223.2"/>
    <n v="0"/>
    <d v="2023-03-01T00:00:00"/>
    <m/>
    <x v="2"/>
    <s v="Incorporação"/>
    <s v="sim"/>
  </r>
  <r>
    <s v="JARDIM GUEDALA"/>
    <d v="2023-03-3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06 - Pontos de Captação"/>
    <d v="1926-01-03T00:00:00"/>
    <d v="2023-03-31T00:00:00"/>
    <s v="CP"/>
    <s v="Pagamento PANIFICADORA BONJARDIM LTDA"/>
    <s v="REC."/>
    <n v="-9500"/>
    <n v="0"/>
    <n v="-10683.19"/>
    <s v="PANIFICADORA BONJARDIM LTDA"/>
    <n v="-9500"/>
    <n v="9500"/>
    <n v="0"/>
    <d v="2023-03-01T00:00:00"/>
    <m/>
    <x v="2"/>
    <s v="Incorporação"/>
    <s v="sim"/>
  </r>
  <r>
    <s v="JARDIM GUEDALA"/>
    <d v="2023-03-3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06 - Pontos de Captação"/>
    <d v="1907-05-23T00:00:00"/>
    <d v="2023-03-31T00:00:00"/>
    <s v="CP"/>
    <s v="Pagamento VILLA COLMEIA PAES E CONVENIENCIAS"/>
    <s v="REC."/>
    <n v="-2700"/>
    <n v="0"/>
    <n v="-13383.19"/>
    <s v="VILLA COLMEIA PAES E CONVENIENCIAS"/>
    <n v="-2700"/>
    <n v="2700"/>
    <n v="0"/>
    <d v="2023-03-01T00:00:00"/>
    <m/>
    <x v="14"/>
    <s v="Marketing"/>
    <s v="sim"/>
  </r>
  <r>
    <s v="JARDIM GUEDALA"/>
    <d v="2023-03-3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05 - Meeting"/>
    <d v="1904-07-07T00:00:00"/>
    <d v="2023-03-31T00:00:00"/>
    <s v="CP"/>
    <s v="Pagamento ALBERTO JONS LEE"/>
    <s v="NFSE.000155"/>
    <n v="-1650"/>
    <n v="0"/>
    <n v="-15033.19"/>
    <s v="ALBERTO JONS LEE"/>
    <n v="-1650"/>
    <n v="1650"/>
    <n v="0"/>
    <d v="2023-03-01T00:00:00"/>
    <m/>
    <x v="2"/>
    <s v="Incorporação"/>
    <s v="sim"/>
  </r>
  <r>
    <s v="JARDIM GUEDALA"/>
    <d v="2023-03-3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06 - Pontos de Captação"/>
    <d v="1949-04-12T00:00:00"/>
    <d v="2023-03-31T00:00:00"/>
    <s v="CP"/>
    <s v="Pagamento FAZENDA DOS PAES CONVENIENCIAS LTDA"/>
    <s v="REC.030423Fazen"/>
    <n v="-18000"/>
    <n v="0"/>
    <n v="-33033.19"/>
    <s v="FAZENDA DOS PAES CONVENIENCIAS LTDA"/>
    <n v="-18000"/>
    <n v="18000"/>
    <n v="0"/>
    <d v="2023-03-01T00:00:00"/>
    <m/>
    <x v="14"/>
    <s v="Marketing"/>
    <s v="sim"/>
  </r>
  <r>
    <s v="JARDIM GUEDALA"/>
    <d v="2023-03-3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06 - Pontos de Captação"/>
    <d v="1904-12-04T00:00:00"/>
    <d v="2023-03-31T00:00:00"/>
    <s v="CP"/>
    <s v="Pagamento PRAZER DOS PAES LTDA"/>
    <s v="REC.040323Praze"/>
    <n v="-1800"/>
    <n v="0"/>
    <n v="-34833.19"/>
    <s v="PRAZER DOS PAES LTDA"/>
    <n v="-1800"/>
    <n v="1800"/>
    <n v="0"/>
    <d v="2023-03-01T00:00:00"/>
    <m/>
    <x v="14"/>
    <s v="Marketing"/>
    <s v="sim"/>
  </r>
  <r>
    <s v="JARDIM GUEDALA"/>
    <d v="2023-03-3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11 - Oferta Ativa"/>
    <d v="1901-10-22T00:00:00"/>
    <d v="2023-03-31T00:00:00"/>
    <s v="CP"/>
    <s v="Pagamento ALEX S CAMPELO M IMOVEIS"/>
    <s v="CF.Oferta ativa 4"/>
    <n v="-661"/>
    <n v="0"/>
    <n v="-35494.19"/>
    <s v="ALEX S CAMPELO M IMOVEIS"/>
    <n v="-661"/>
    <n v="661"/>
    <n v="0"/>
    <d v="2023-03-01T00:00:00"/>
    <m/>
    <x v="2"/>
    <s v="Incorporação"/>
    <s v="sim"/>
  </r>
  <r>
    <s v="JARDIM GUEDALA"/>
    <d v="2023-03-3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11 - Oferta Ativa"/>
    <d v="1904-05-04T00:00:00"/>
    <d v="2023-03-31T00:00:00"/>
    <s v="CP"/>
    <s v="Pagamento ALEX S CAMPELO M IMOVEIS"/>
    <s v="CF.Oferta ativa 5 e"/>
    <n v="-1586"/>
    <n v="0"/>
    <n v="-37080.19"/>
    <s v="ALEX S CAMPELO M IMOVEIS"/>
    <n v="-1586"/>
    <n v="1586"/>
    <n v="0"/>
    <d v="2023-03-01T00:00:00"/>
    <m/>
    <x v="2"/>
    <s v="Incorporação"/>
    <s v="sim"/>
  </r>
  <r>
    <s v="JARDIM GUEDALA"/>
    <d v="2023-03-3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2.03 - Decoração"/>
    <d v="2009-07-06T00:00:00"/>
    <d v="2023-03-31T00:00:00"/>
    <s v="CP"/>
    <s v="Pagamento DEBORA AGUIAR E ARQUITETOS"/>
    <s v="REC.310323"/>
    <n v="-40000"/>
    <n v="0"/>
    <n v="-77080.19"/>
    <s v="DEBORA AGUIAR E ARQUITETOS"/>
    <n v="-40000"/>
    <n v="40000"/>
    <n v="1"/>
    <d v="2023-03-01T00:00:00"/>
    <m/>
    <x v="2"/>
    <s v="Incorporação"/>
    <s v="sim"/>
  </r>
  <r>
    <s v="JARDIM GUEDALA"/>
    <d v="2023-03-3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20 - Ajuda corretores"/>
    <d v="1901-12-02T04:33:36"/>
    <d v="2023-03-31T00:00:00"/>
    <s v="CP"/>
    <s v="Pagamento ALEX S CAMPELO M IMOVEIS"/>
    <s v="NFSE.000026"/>
    <n v="-702.19"/>
    <n v="0"/>
    <n v="-77782.38"/>
    <s v="ALEX S CAMPELO M IMOVEIS"/>
    <n v="-702.19"/>
    <n v="702.19"/>
    <n v="0"/>
    <d v="2023-03-01T00:00:00"/>
    <m/>
    <x v="2"/>
    <s v="Incorporação"/>
    <s v="sim"/>
  </r>
  <r>
    <s v="JARDIM GUEDALA"/>
    <d v="2023-03-3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2 - GUEDALA INCORPORACAO"/>
    <s v="2.14.01.19 - Mídia Off"/>
    <d v="2065-02-02T00:00:00"/>
    <d v="2023-03-31T00:00:00"/>
    <s v="CP"/>
    <s v="Pagamento MULTIPLAN ARRECADADORA LTDA"/>
    <s v="CTF.PT29 032023"/>
    <n v="-60300"/>
    <n v="0"/>
    <n v="-138082.38"/>
    <s v="MULTIPLAN ARRECADADORA LTDA"/>
    <n v="-60300"/>
    <n v="60300"/>
    <n v="0"/>
    <d v="2023-03-01T00:00:00"/>
    <m/>
    <x v="14"/>
    <s v="Marketing"/>
    <s v="sim"/>
  </r>
  <r>
    <s v="JARDIM GUEDALA"/>
    <d v="2023-03-3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 - JD GUEDALA"/>
    <s v="2.14.02.04 - Operação / Manutenção"/>
    <d v="1900-10-08T00:00:00"/>
    <d v="2023-03-31T00:00:00"/>
    <s v="CX"/>
    <s v="Resgate de Aplicação RESGATE DE INVESTIMENTOS"/>
    <s v="RESG.N1012A"/>
    <n v="0"/>
    <n v="450000"/>
    <n v="311917.62"/>
    <s v=""/>
    <n v="450000"/>
    <n v="450000"/>
    <n v="0"/>
    <d v="2023-03-01T00:00:00"/>
    <m/>
    <x v="10"/>
    <s v="Aplicação / Resgate"/>
    <s v="não"/>
  </r>
  <r>
    <s v="JARDIM GUEDALA"/>
    <d v="2023-03-31T00:00:00"/>
    <s v="Bradesco"/>
    <s v="5749-5"/>
    <s v="2 - SPE's"/>
    <s v="01/03/2023 até 31/03/2023"/>
    <s v="14 - NETCORP SÃO PAULO JARDIM GUEDALA INCORPORAÇÃO E EMPREENDIMENTO IMOBILIÁRIO LTDA"/>
    <s v="5749-5 - NETCORP GUEDALA - BRADESCO"/>
    <n v="175052.85"/>
    <s v="140 - JD GUEDALA"/>
    <s v="2.14.02.04 - Operação / Manutenção"/>
    <d v="1900-10-08T00:00:00"/>
    <d v="2023-03-31T00:00:00"/>
    <s v="CP"/>
    <s v="Pagamento DONA DO DOCE BOLACHARIA GOURMET"/>
    <s v="NF.000685"/>
    <n v="-282"/>
    <n v="0"/>
    <n v="311635.62"/>
    <s v="DONA DO DOCE BOLACHARIA GOURMET"/>
    <n v="-282"/>
    <n v="282"/>
    <n v="0"/>
    <d v="2023-03-01T00:00:00"/>
    <m/>
    <x v="8"/>
    <s v="Terreno"/>
    <s v="sim"/>
  </r>
  <r>
    <s v="COMPANHIA PROVINCIA DE SECURITIZAÇÃO"/>
    <d v="2023-03-02T00:00:00"/>
    <s v="Itaú PS"/>
    <s v="18514-3"/>
    <s v="-"/>
    <n v="44987"/>
    <s v="-"/>
    <s v="18514-3"/>
    <s v="-"/>
    <s v="-"/>
    <s v="-"/>
    <s v="-"/>
    <d v="2023-03-02T00:00:00"/>
    <m/>
    <s v="TAR MANUT CONTA    02/23"/>
    <n v="6327"/>
    <n v="-61"/>
    <n v="0"/>
    <m/>
    <s v=""/>
    <n v="-61"/>
    <n v="61"/>
    <n v="0"/>
    <d v="2023-03-01T00:00:00"/>
    <m/>
    <x v="25"/>
    <s v="Desp Financeiras"/>
    <s v="sim"/>
  </r>
  <r>
    <s v="COMPANHIA PROVINCIA DE SECURITIZAÇÃO"/>
    <d v="2023-03-02T00:00:00"/>
    <s v="Itaú PS"/>
    <s v="18514-3"/>
    <s v="-"/>
    <n v="44987"/>
    <s v="-"/>
    <s v="18514-3"/>
    <s v="-"/>
    <s v="-"/>
    <s v="-"/>
    <s v="-"/>
    <d v="2023-03-02T00:00:00"/>
    <m/>
    <s v="TAR PIX PGTO TRANSF"/>
    <n v="6327"/>
    <n v="-0.5"/>
    <n v="0"/>
    <m/>
    <s v=""/>
    <n v="-0.5"/>
    <n v="0.5"/>
    <n v="0"/>
    <d v="2023-03-01T00:00:00"/>
    <m/>
    <x v="25"/>
    <s v="Desp Financeiras"/>
    <s v="sim"/>
  </r>
  <r>
    <s v="COMPANHIA PROVINCIA DE SECURITIZAÇÃO"/>
    <d v="2023-03-02T00:00:00"/>
    <s v="Itaú PS"/>
    <s v="18514-3"/>
    <s v="-"/>
    <n v="44987"/>
    <s v="-"/>
    <s v="18514-3"/>
    <s v="-"/>
    <s v="-"/>
    <s v="-"/>
    <s v="-"/>
    <d v="2023-03-02T00:00:00"/>
    <m/>
    <s v="REND PAGO APLIC AUT MAIS"/>
    <s v=""/>
    <n v="0"/>
    <n v="0.14000000000000001"/>
    <m/>
    <s v=""/>
    <n v="0.14000000000000001"/>
    <n v="0.14000000000000001"/>
    <n v="0"/>
    <d v="2023-03-01T00:00:00"/>
    <m/>
    <x v="3"/>
    <s v="Outras Receitas"/>
    <s v="sim"/>
  </r>
  <r>
    <s v="COMPANHIA PROVINCIA DE SECURITIZAÇÃO"/>
    <d v="2023-03-17T00:00:00"/>
    <s v="Itaú PS"/>
    <s v="18514-3"/>
    <s v="-"/>
    <n v="45002"/>
    <s v="-"/>
    <s v="18514-3"/>
    <s v="-"/>
    <s v="-"/>
    <s v="-"/>
    <s v="-"/>
    <d v="2023-03-17T00:00:00"/>
    <m/>
    <s v="SISPAG TRIBUTOS"/>
    <n v="6327"/>
    <n v="-736.41"/>
    <n v="0"/>
    <m/>
    <s v=""/>
    <n v="-736.41"/>
    <n v="736.41"/>
    <n v="0"/>
    <d v="2023-03-01T00:00:00"/>
    <m/>
    <x v="35"/>
    <s v="Tributos"/>
    <s v="sim"/>
  </r>
  <r>
    <s v="COMPANHIA PROVINCIA DE SECURITIZAÇÃO"/>
    <d v="2023-03-17T00:00:00"/>
    <s v="Itaú PS"/>
    <s v="18514-3"/>
    <s v="-"/>
    <n v="45002"/>
    <s v="-"/>
    <s v="18514-3"/>
    <s v="-"/>
    <s v="-"/>
    <s v="-"/>
    <s v="-"/>
    <d v="2023-03-17T00:00:00"/>
    <m/>
    <s v="REND PAGO APLIC AUT MAIS"/>
    <s v=""/>
    <n v="0"/>
    <n v="3.65"/>
    <m/>
    <s v=""/>
    <n v="3.65"/>
    <n v="3.65"/>
    <n v="0"/>
    <d v="2023-03-01T00:00:00"/>
    <m/>
    <x v="3"/>
    <s v="Outras Receitas"/>
    <s v="sim"/>
  </r>
  <r>
    <s v="COMPANHIA PROVINCIA DE SECURITIZAÇÃO"/>
    <d v="2023-03-20T00:00:00"/>
    <s v="Itaú PS"/>
    <s v="18514-3"/>
    <s v="-"/>
    <n v="45005"/>
    <s v="-"/>
    <s v="18514-3"/>
    <s v="-"/>
    <s v="-"/>
    <s v="-"/>
    <s v="-"/>
    <d v="2023-03-20T00:00:00"/>
    <m/>
    <s v="SISPAG FORNECEDORES"/>
    <s v=""/>
    <n v="-4273.1899999999996"/>
    <n v="0"/>
    <m/>
    <s v=""/>
    <n v="-4273.1899999999996"/>
    <n v="4273.1899999999996"/>
    <n v="0"/>
    <d v="2023-03-01T00:00:00"/>
    <m/>
    <x v="30"/>
    <s v="Despesas"/>
    <s v="sim"/>
  </r>
  <r>
    <s v="COMPANHIA PROVINCIA DE SECURITIZAÇÃO"/>
    <d v="2023-03-20T00:00:00"/>
    <s v="Itaú PS"/>
    <s v="18514-3"/>
    <s v="-"/>
    <n v="45005"/>
    <s v="-"/>
    <s v="18514-3"/>
    <s v="-"/>
    <s v="-"/>
    <s v="-"/>
    <s v="-"/>
    <d v="2023-03-20T00:00:00"/>
    <m/>
    <s v="REND PAGO APLIC AUT MAIS"/>
    <s v=""/>
    <n v="0"/>
    <n v="21.49"/>
    <m/>
    <s v=""/>
    <n v="21.49"/>
    <n v="21.49"/>
    <n v="0"/>
    <d v="2023-03-01T00:00:00"/>
    <m/>
    <x v="3"/>
    <s v="Outras Receitas"/>
    <s v="sim"/>
  </r>
  <r>
    <s v="COMPANHIA PROVINCIA DE SECURITIZAÇÃO"/>
    <d v="2023-03-24T00:00:00"/>
    <s v="Itaú PS"/>
    <s v="18514-3"/>
    <s v="-"/>
    <n v="45009"/>
    <s v="-"/>
    <s v="18514-3"/>
    <s v="-"/>
    <s v="-"/>
    <s v="-"/>
    <s v="-"/>
    <d v="2023-03-24T00:00:00"/>
    <m/>
    <s v="SISPAG FORNECEDORES"/>
    <s v=""/>
    <n v="-2815.5"/>
    <n v="0"/>
    <m/>
    <s v=""/>
    <n v="-2815.5"/>
    <n v="2815.5"/>
    <n v="0"/>
    <d v="2023-03-01T00:00:00"/>
    <m/>
    <x v="30"/>
    <s v="Despesas"/>
    <s v="sim"/>
  </r>
  <r>
    <s v="COMPANHIA PROVINCIA DE SECURITIZAÇÃO"/>
    <d v="2023-03-24T00:00:00"/>
    <s v="Itaú PS"/>
    <s v="18514-3"/>
    <s v="-"/>
    <n v="45009"/>
    <s v="-"/>
    <s v="18514-3"/>
    <s v="-"/>
    <s v="-"/>
    <s v="-"/>
    <s v="-"/>
    <d v="2023-03-24T00:00:00"/>
    <m/>
    <s v="REND PAGO APLIC AUT MAIS"/>
    <s v=""/>
    <n v="0"/>
    <n v="15.04"/>
    <m/>
    <s v=""/>
    <n v="15.04"/>
    <n v="15.04"/>
    <n v="0"/>
    <d v="2023-03-01T00:00:00"/>
    <m/>
    <x v="3"/>
    <s v="Outras Receitas"/>
    <s v="sim"/>
  </r>
  <r>
    <s v="COMPANHIA PROVINCIA DE SECURITIZAÇÃO"/>
    <d v="2023-03-27T00:00:00"/>
    <s v="Itaú PS"/>
    <s v="18514-3"/>
    <s v="-"/>
    <n v="45012"/>
    <s v="-"/>
    <s v="18514-3"/>
    <s v="-"/>
    <s v="-"/>
    <s v="-"/>
    <s v="-"/>
    <d v="2023-03-27T00:00:00"/>
    <m/>
    <s v="SISPAG TRANSF TITULARID"/>
    <n v="6327"/>
    <n v="-4950.5"/>
    <n v="0"/>
    <m/>
    <s v=""/>
    <n v="-4950.5"/>
    <n v="4950.5"/>
    <n v="0"/>
    <d v="2023-03-01T00:00:00"/>
    <m/>
    <x v="33"/>
    <s v="TED entre contas"/>
    <s v="sim"/>
  </r>
  <r>
    <s v="COMPANHIA PROVINCIA DE SECURITIZAÇÃO"/>
    <d v="2023-03-27T00:00:00"/>
    <s v="Itaú PS"/>
    <s v="18514-3"/>
    <s v="-"/>
    <n v="45012"/>
    <s v="-"/>
    <s v="18514-3"/>
    <s v="-"/>
    <s v="-"/>
    <s v="-"/>
    <s v="-"/>
    <d v="2023-03-27T00:00:00"/>
    <m/>
    <s v="REND PAGO APLIC AUT MAIS"/>
    <s v=""/>
    <n v="0"/>
    <n v="26.68"/>
    <m/>
    <s v=""/>
    <n v="26.68"/>
    <n v="26.68"/>
    <n v="0"/>
    <d v="2023-03-01T00:00:00"/>
    <m/>
    <x v="3"/>
    <s v="Outras Receitas"/>
    <s v="sim"/>
  </r>
  <r>
    <s v="COMPANHIA PROVINCIA DE SECURITIZAÇÃO"/>
    <d v="2023-03-28T00:00:00"/>
    <s v="Itaú PS"/>
    <s v="18514-3"/>
    <s v="-"/>
    <n v="45013"/>
    <s v="-"/>
    <s v="18514-3"/>
    <s v="-"/>
    <s v="-"/>
    <s v="-"/>
    <s v="-"/>
    <d v="2023-03-28T00:00:00"/>
    <m/>
    <s v="TED 237.3396.NETCORP S P"/>
    <n v="9123"/>
    <n v="0"/>
    <n v="9951.3700000000008"/>
    <m/>
    <s v=""/>
    <n v="9951.3700000000008"/>
    <n v="9951.3700000000008"/>
    <n v="0"/>
    <d v="2023-03-01T00:00:00"/>
    <m/>
    <x v="32"/>
    <s v="Crédito - Guedala"/>
    <s v="sim"/>
  </r>
  <r>
    <s v="COMPANHIA PROVINCIA DE SECURITIZAÇÃO"/>
    <d v="2023-03-29T00:00:00"/>
    <s v="Itaú PS"/>
    <s v="18514-3"/>
    <s v="-"/>
    <n v="45014"/>
    <s v="-"/>
    <s v="18514-3"/>
    <s v="-"/>
    <s v="-"/>
    <s v="-"/>
    <s v="-"/>
    <d v="2023-03-29T00:00:00"/>
    <m/>
    <s v="FT  CERTIF RECEB IMOB"/>
    <n v="4464"/>
    <n v="-3500000.01"/>
    <n v="0"/>
    <m/>
    <s v=""/>
    <n v="-3500000.01"/>
    <n v="3500000.01"/>
    <n v="0"/>
    <d v="2023-03-01T00:00:00"/>
    <m/>
    <x v="39"/>
    <s v="CRI - Amortização"/>
    <s v="sim"/>
  </r>
  <r>
    <s v="COMPANHIA PROVINCIA DE SECURITIZAÇÃO"/>
    <d v="2023-03-29T00:00:00"/>
    <s v="Itaú PS"/>
    <s v="18514-3"/>
    <s v="-"/>
    <n v="45014"/>
    <s v="-"/>
    <s v="18514-3"/>
    <s v="-"/>
    <s v="-"/>
    <s v="-"/>
    <s v="-"/>
    <d v="2023-03-29T00:00:00"/>
    <m/>
    <s v="FT  CERTIF RECEB IMOB"/>
    <n v="4464"/>
    <n v="-365898.51"/>
    <n v="0"/>
    <m/>
    <s v=""/>
    <n v="-365898.51"/>
    <n v="365898.51"/>
    <n v="0"/>
    <d v="2023-03-01T00:00:00"/>
    <m/>
    <x v="34"/>
    <s v="CRI - Juros"/>
    <s v="sim"/>
  </r>
  <r>
    <s v="COMPANHIA PROVINCIA DE SECURITIZAÇÃO"/>
    <d v="2023-03-29T00:00:00"/>
    <s v="Itaú PS"/>
    <s v="18514-3"/>
    <s v="-"/>
    <n v="45014"/>
    <s v="-"/>
    <s v="18514-3"/>
    <s v="-"/>
    <s v="-"/>
    <s v="-"/>
    <s v="-"/>
    <d v="2023-03-29T00:00:00"/>
    <m/>
    <s v="TED 237.3396.NETCORP S P"/>
    <n v="9136"/>
    <n v="0"/>
    <n v="308980.96000000002"/>
    <m/>
    <s v=""/>
    <n v="308980.96000000002"/>
    <n v="308980.96000000002"/>
    <n v="0"/>
    <d v="2023-03-01T00:00:00"/>
    <m/>
    <x v="32"/>
    <s v="Crédito - Guedala"/>
    <s v="sim"/>
  </r>
  <r>
    <s v="COMPANHIA PROVINCIA DE SECURITIZAÇÃO"/>
    <d v="2023-03-29T00:00:00"/>
    <s v="Itaú PS"/>
    <s v="18514-3"/>
    <s v="-"/>
    <n v="45014"/>
    <s v="-"/>
    <s v="18514-3"/>
    <s v="-"/>
    <s v="-"/>
    <s v="-"/>
    <s v="-"/>
    <d v="2023-03-29T00:00:00"/>
    <m/>
    <s v="TED 237.3396.NETCORP S P"/>
    <n v="9773"/>
    <n v="0"/>
    <n v="3017.17"/>
    <m/>
    <s v=""/>
    <n v="3017.17"/>
    <n v="3017.17"/>
    <n v="0"/>
    <d v="2023-03-01T00:00:00"/>
    <m/>
    <x v="32"/>
    <s v="Crédito - Guedala"/>
    <s v="sim"/>
  </r>
  <r>
    <s v="COMPANHIA PROVINCIA DE SECURITIZAÇÃO"/>
    <d v="2023-03-29T00:00:00"/>
    <s v="Itaú PS"/>
    <s v="18514-3"/>
    <s v="-"/>
    <n v="45014"/>
    <s v="-"/>
    <s v="18514-3"/>
    <s v="-"/>
    <s v="-"/>
    <s v="-"/>
    <s v="-"/>
    <d v="2023-03-29T00:00:00"/>
    <m/>
    <s v="RESGATE CDB"/>
    <n v="4175"/>
    <n v="0"/>
    <n v="180336.55"/>
    <m/>
    <s v=""/>
    <n v="180336.55"/>
    <n v="180336.55"/>
    <n v="0"/>
    <d v="2023-03-01T00:00:00"/>
    <m/>
    <x v="28"/>
    <s v="Aplicação / Resgate CDB"/>
    <s v="sim"/>
  </r>
  <r>
    <s v="COMPANHIA PROVINCIA DE SECURITIZAÇÃO"/>
    <d v="2023-03-29T00:00:00"/>
    <s v="Itaú PS"/>
    <s v="18514-3"/>
    <s v="-"/>
    <n v="45014"/>
    <s v="-"/>
    <s v="18514-3"/>
    <s v="-"/>
    <s v="-"/>
    <s v="-"/>
    <s v="-"/>
    <d v="2023-03-29T00:00:00"/>
    <m/>
    <s v="RESGATE CDB"/>
    <n v="4175"/>
    <n v="0"/>
    <n v="103516.79"/>
    <m/>
    <s v=""/>
    <n v="103516.79"/>
    <n v="103516.79"/>
    <n v="0"/>
    <d v="2023-03-01T00:00:00"/>
    <m/>
    <x v="28"/>
    <s v="Aplicação / Resgate CDB"/>
    <s v="sim"/>
  </r>
  <r>
    <s v="COMPANHIA PROVINCIA DE SECURITIZAÇÃO"/>
    <d v="2023-03-29T00:00:00"/>
    <s v="Itaú PS"/>
    <s v="18514-3"/>
    <s v="-"/>
    <n v="45014"/>
    <s v="-"/>
    <s v="18514-3"/>
    <s v="-"/>
    <s v="-"/>
    <s v="-"/>
    <s v="-"/>
    <d v="2023-03-29T00:00:00"/>
    <m/>
    <s v="RESGATE CDB"/>
    <n v="4175"/>
    <n v="0"/>
    <n v="3274447.91"/>
    <m/>
    <s v=""/>
    <n v="3274447.91"/>
    <n v="3274447.91"/>
    <n v="0"/>
    <d v="2023-03-01T00:00:00"/>
    <m/>
    <x v="28"/>
    <s v="Aplicação / Resgate CDB"/>
    <s v="sim"/>
  </r>
  <r>
    <s v="COMPANHIA PROVINCIA DE SECURITIZAÇÃO"/>
    <d v="2023-03-30T00:00:00"/>
    <s v="Itaú PS"/>
    <s v="18514-3"/>
    <s v="-"/>
    <n v="45015"/>
    <s v="-"/>
    <s v="18514-3"/>
    <s v="-"/>
    <s v="-"/>
    <s v="-"/>
    <s v="-"/>
    <d v="2023-03-30T00:00:00"/>
    <m/>
    <s v="SISPAG FORNECEDORES"/>
    <s v=""/>
    <n v="-162.81"/>
    <n v="0"/>
    <m/>
    <s v=""/>
    <n v="-162.81"/>
    <n v="162.81"/>
    <n v="0"/>
    <d v="2023-03-01T00:00:00"/>
    <m/>
    <x v="30"/>
    <s v="Despesas"/>
    <s v="sim"/>
  </r>
  <r>
    <s v="COMPANHIA PROVINCIA DE SECURITIZAÇÃO"/>
    <d v="2023-03-30T00:00:00"/>
    <s v="Itaú PS"/>
    <s v="18514-3"/>
    <s v="-"/>
    <n v="45015"/>
    <s v="-"/>
    <s v="18514-3"/>
    <s v="-"/>
    <s v="-"/>
    <s v="-"/>
    <s v="-"/>
    <d v="2023-03-30T00:00:00"/>
    <m/>
    <s v="FT  CERTIF RECEB IMOB"/>
    <n v="6717"/>
    <n v="0"/>
    <n v="0.02"/>
    <m/>
    <s v=""/>
    <n v="0.02"/>
    <n v="0.02"/>
    <n v="0"/>
    <d v="2023-03-01T00:00:00"/>
    <m/>
    <x v="36"/>
    <s v="CRI - Outros"/>
    <s v="sim"/>
  </r>
  <r>
    <s v="COMPANHIA PROVINCIA DE SECURITIZAÇÃO"/>
    <d v="2023-03-30T00:00:00"/>
    <s v="Itaú PS"/>
    <s v="18514-3"/>
    <s v="-"/>
    <n v="45015"/>
    <s v="-"/>
    <s v="18514-3"/>
    <s v="-"/>
    <s v="-"/>
    <s v="-"/>
    <s v="-"/>
    <d v="2023-03-30T00:00:00"/>
    <m/>
    <s v="REND PAGO APLIC AUT MAIS"/>
    <s v=""/>
    <n v="0"/>
    <n v="0.91"/>
    <m/>
    <s v=""/>
    <n v="0.91"/>
    <n v="0.91"/>
    <n v="0"/>
    <d v="2023-03-01T00:00:00"/>
    <m/>
    <x v="3"/>
    <s v="Outras Receitas"/>
    <s v="sim"/>
  </r>
  <r>
    <s v="REALITA BELEM"/>
    <d v="2023-03-01T00:00:00"/>
    <s v="Bradesco"/>
    <s v="5682-0"/>
    <s v="2 - SPE's"/>
    <s v="01/03/2023 até 31/03/2023"/>
    <s v="11 - NETCORP REALITA INCORPORAÇÃO E EMPREENDIMENTO IMOBILIARIO SPE LTDA"/>
    <s v="56820 - NETCORP REALITA - BRADESCO"/>
    <n v="8899.7000000000007"/>
    <s v="1102 - INCORPORACAO - TOLEDO BARBOSA"/>
    <s v="2.01.01.02 - Aluguel Virtual"/>
    <d v="2023-03-01T00:00:00"/>
    <d v="2023-03-01T00:00:00"/>
    <s v="CP"/>
    <s v="Pagamento SANDRA CRISTIANA HUGENNEYER"/>
    <s v="CT.TOLEDO"/>
    <n v="-7000"/>
    <n v="0"/>
    <n v="1899.7"/>
    <s v="SANDRA CRISTIANA HUGENNEYER"/>
    <n v="-7000"/>
    <n v="7000"/>
    <n v="1"/>
    <d v="2023-03-01T00:00:00"/>
    <m/>
    <x v="5"/>
    <s v="Terreno"/>
    <s v="sim"/>
  </r>
  <r>
    <s v="REALITA BELEM"/>
    <d v="2023-03-01T00:00:00"/>
    <s v="Bradesco"/>
    <s v="5682-0"/>
    <s v="2 - SPE's"/>
    <s v="01/03/2023 até 31/03/2023"/>
    <s v="11 - NETCORP REALITA INCORPORAÇÃO E EMPREENDIMENTO IMOBILIARIO SPE LTDA"/>
    <s v="56820 - NETCORP REALITA - BRADESCO"/>
    <n v="8899.7000000000007"/>
    <s v="1102 - INCORPORACAO - TOLEDO BARBOSA"/>
    <s v="2.05.01.05 - Despesas e Tarifas Bancárias"/>
    <d v="2023-03-01T00:00:00"/>
    <d v="2023-03-01T00:00:00"/>
    <s v="CX"/>
    <s v="Pag. tarifa conta TAR CC REAL TIME PAGFOR"/>
    <s v="TAR.N10113"/>
    <n v="-1.95"/>
    <n v="0"/>
    <n v="1897.75"/>
    <s v=""/>
    <n v="-1.95"/>
    <n v="1.95"/>
    <n v="0"/>
    <d v="2023-03-01T00:00:00"/>
    <m/>
    <x v="7"/>
    <s v="Despesas Financeiras - Tarifas"/>
    <s v="sim"/>
  </r>
  <r>
    <s v="REALITA BELEM"/>
    <d v="2023-03-02T00:00:00"/>
    <s v="Bradesco"/>
    <s v="5682-0"/>
    <s v="2 - SPE's"/>
    <s v="01/03/2023 até 31/03/2023"/>
    <s v="11 - NETCORP REALITA INCORPORAÇÃO E EMPREENDIMENTO IMOBILIARIO SPE LTDA"/>
    <s v="56820 - NETCORP REALITA - BRADESCO"/>
    <n v="8899.7000000000007"/>
    <s v="1102 - INCORPORACAO - TOLEDO BARBOSA"/>
    <s v="2.02.03.04 - Assessoria e Consultoria Contábil"/>
    <d v="2023-03-02T00:00:00"/>
    <d v="2023-03-02T00:00:00"/>
    <s v="CP"/>
    <s v="Pagamento NOVA PLANO - SUPORTE ADMINISTRATIVO"/>
    <s v="NFSE.005169"/>
    <n v="-419.88"/>
    <n v="0"/>
    <n v="1477.87"/>
    <s v="NOVA PLANO - SUPORTE ADMINISTRATIVO"/>
    <n v="-419.88"/>
    <n v="419.88"/>
    <n v="0"/>
    <d v="2023-03-01T00:00:00"/>
    <m/>
    <x v="6"/>
    <s v="Despesas Administrativas"/>
    <s v="sim"/>
  </r>
  <r>
    <s v="REALITA BELEM"/>
    <d v="2023-03-02T00:00:00"/>
    <s v="Bradesco"/>
    <s v="5682-0"/>
    <s v="2 - SPE's"/>
    <s v="01/03/2023 até 31/03/2023"/>
    <s v="11 - NETCORP REALITA INCORPORAÇÃO E EMPREENDIMENTO IMOBILIARIO SPE LTDA"/>
    <s v="56820 - NETCORP REALITA - BRADESCO"/>
    <n v="8899.7000000000007"/>
    <s v="1102 - INCORPORACAO - TOLEDO BARBOSA"/>
    <s v="2.05.01.05 - Despesas e Tarifas Bancárias"/>
    <d v="2023-03-02T00:00:00"/>
    <d v="2023-03-02T00:00:00"/>
    <s v="CR"/>
    <s v="Recebimento NC HOLDING EMPREENDIMENTOS E"/>
    <s v="APOR.020323"/>
    <n v="0"/>
    <n v="25000"/>
    <n v="26477.87"/>
    <s v=""/>
    <n v="25000"/>
    <n v="25000"/>
    <n v="0"/>
    <d v="2023-03-01T00:00:00"/>
    <m/>
    <x v="1"/>
    <s v="Aporte Netcorp"/>
    <s v="sim"/>
  </r>
  <r>
    <s v="REALITA BELEM"/>
    <d v="2023-03-08T00:00:00"/>
    <s v="Bradesco"/>
    <s v="5682-0"/>
    <s v="2 - SPE's"/>
    <s v="01/03/2023 até 31/03/2023"/>
    <s v="11 - NETCORP REALITA INCORPORAÇÃO E EMPREENDIMENTO IMOBILIARIO SPE LTDA"/>
    <s v="56820 - NETCORP REALITA - BRADESCO"/>
    <n v="8899.7000000000007"/>
    <s v="1102 - INCORPORACAO - TOLEDO BARBOSA"/>
    <s v="2.05.01.05 - Despesas e Tarifas Bancárias"/>
    <d v="2023-03-08T00:00:00"/>
    <d v="2023-03-08T00:00:00"/>
    <s v="CX"/>
    <s v="Pag. tarifa TED TAR CC REAL TIME PAGFOR"/>
    <s v="TAR.N101F5"/>
    <n v="-1.95"/>
    <n v="0"/>
    <n v="26475.919999999998"/>
    <s v=""/>
    <n v="-1.95"/>
    <n v="1.95"/>
    <n v="0"/>
    <d v="2023-03-01T00:00:00"/>
    <m/>
    <x v="7"/>
    <s v="Despesas Financeiras - Tarifas"/>
    <s v="sim"/>
  </r>
  <r>
    <s v="REALITA BELEM"/>
    <d v="2023-03-08T00:00:00"/>
    <s v="Bradesco"/>
    <s v="5682-0"/>
    <s v="2 - SPE's"/>
    <s v="01/03/2023 até 31/03/2023"/>
    <s v="11 - NETCORP REALITA INCORPORAÇÃO E EMPREENDIMENTO IMOBILIARIO SPE LTDA"/>
    <s v="56820 - NETCORP REALITA - BRADESCO"/>
    <n v="8899.7000000000007"/>
    <s v="1102 - INCORPORACAO - TOLEDO BARBOSA"/>
    <s v="2.05.01.05 - Despesas e Tarifas Bancárias"/>
    <d v="2023-03-08T00:00:00"/>
    <d v="2023-03-08T00:00:00"/>
    <s v="CX"/>
    <s v="Pag. tarifa conta TARIFA MANUTENCAO C/C TAR.MANUT.C/"/>
    <s v="TAR.N10209"/>
    <n v="-69.099999999999994"/>
    <n v="0"/>
    <n v="26406.82"/>
    <s v=""/>
    <n v="-69.099999999999994"/>
    <n v="69.099999999999994"/>
    <n v="0"/>
    <d v="2023-03-01T00:00:00"/>
    <m/>
    <x v="7"/>
    <s v="Despesas Financeiras - Tarifas"/>
    <s v="sim"/>
  </r>
  <r>
    <s v="REALITA BELEM"/>
    <d v="2023-03-08T00:00:00"/>
    <s v="Bradesco"/>
    <s v="5682-0"/>
    <s v="2 - SPE's"/>
    <s v="01/03/2023 até 31/03/2023"/>
    <s v="11 - NETCORP REALITA INCORPORAÇÃO E EMPREENDIMENTO IMOBILIARIO SPE LTDA"/>
    <s v="56820 - NETCORP REALITA - BRADESCO"/>
    <n v="8899.7000000000007"/>
    <s v="1102 - INCORPORACAO - TOLEDO BARBOSA"/>
    <s v="2.02.03.01 - Assessoria e Consultoria (Projetos)"/>
    <d v="2023-03-08T00:00:00"/>
    <d v="2023-03-08T00:00:00"/>
    <s v="CP"/>
    <s v="Pagamento SOILTEC SOLUCOES AMBIENTAIS LTDA"/>
    <s v="NFSE.001591"/>
    <n v="-12680"/>
    <n v="0"/>
    <n v="13726.82"/>
    <s v="SOILTEC SOLUCOES AMBIENTAIS LTDA"/>
    <n v="-12680"/>
    <n v="12680"/>
    <n v="0"/>
    <d v="2023-03-01T00:00:00"/>
    <m/>
    <x v="2"/>
    <s v="Incorporação"/>
    <s v="sim"/>
  </r>
  <r>
    <s v="REALITA BELEM"/>
    <d v="2023-03-08T00:00:00"/>
    <s v="Bradesco"/>
    <s v="5682-0"/>
    <s v="2 - SPE's"/>
    <s v="01/03/2023 até 31/03/2023"/>
    <s v="11 - NETCORP REALITA INCORPORAÇÃO E EMPREENDIMENTO IMOBILIARIO SPE LTDA"/>
    <s v="56820 - NETCORP REALITA - BRADESCO"/>
    <n v="8899.7000000000007"/>
    <s v="1102 - INCORPORACAO - TOLEDO BARBOSA"/>
    <s v="2.09.01.01 - (-) Retenção de IR - Terceiros"/>
    <d v="2023-03-08T00:00:00"/>
    <d v="2023-03-08T00:00:00"/>
    <s v="CP"/>
    <s v="Retenção impostos IR 1708 / SOILTEC SOLUCOES"/>
    <s v="NFSE.001591"/>
    <n v="0"/>
    <n v="190.2"/>
    <n v="13917.02"/>
    <s v="SOILTEC SOLUCOES"/>
    <n v="190.2"/>
    <n v="190.2"/>
    <n v="0"/>
    <d v="2023-03-01T00:00:00"/>
    <m/>
    <x v="2"/>
    <s v="Incorporação"/>
    <s v="sim"/>
  </r>
  <r>
    <s v="REALITA BELEM"/>
    <d v="2023-03-08T00:00:00"/>
    <s v="Bradesco"/>
    <s v="5682-0"/>
    <s v="2 - SPE's"/>
    <s v="01/03/2023 até 31/03/2023"/>
    <s v="11 - NETCORP REALITA INCORPORAÇÃO E EMPREENDIMENTO IMOBILIARIO SPE LTDA"/>
    <s v="56820 - NETCORP REALITA - BRADESCO"/>
    <n v="8899.7000000000007"/>
    <s v="1102 - INCORPORACAO - TOLEDO BARBOSA"/>
    <s v="2.02.03.01 - Assessoria e Consultoria (Projetos)"/>
    <d v="2023-03-08T00:00:00"/>
    <d v="2023-03-08T00:00:00"/>
    <s v="CP"/>
    <s v="Retenção impostos CSRF / SOILTEC SOLUCOES"/>
    <s v="NFSE.001591"/>
    <n v="0"/>
    <n v="589.62"/>
    <n v="14506.64"/>
    <s v="SOILTEC SOLUCOES"/>
    <n v="589.62"/>
    <n v="589.62"/>
    <n v="0"/>
    <d v="2023-03-01T00:00:00"/>
    <m/>
    <x v="2"/>
    <s v="Incorporação"/>
    <s v="sim"/>
  </r>
  <r>
    <s v="REALITA BELEM"/>
    <d v="2023-03-09T00:00:00"/>
    <s v="Bradesco"/>
    <s v="5682-0"/>
    <s v="2 - SPE's"/>
    <s v="01/03/2023 até 31/03/2023"/>
    <s v="11 - NETCORP REALITA INCORPORAÇÃO E EMPREENDIMENTO IMOBILIARIO SPE LTDA"/>
    <s v="56820 - NETCORP REALITA - BRADESCO"/>
    <n v="8899.7000000000007"/>
    <s v="1102 - INCORPORACAO - TOLEDO BARBOSA"/>
    <s v="2.02.03.01 - Assessoria e Consultoria (Projetos)"/>
    <d v="2023-03-09T00:00:00"/>
    <d v="2023-03-09T00:00:00"/>
    <s v="CP"/>
    <s v="Pagamento LABORATORIO VAPOR SOLUTIONS LTDA"/>
    <s v="NFSE.003053"/>
    <n v="-12600"/>
    <n v="0"/>
    <n v="1906.64"/>
    <s v="LABORATORIO VAPOR SOLUTIONS LTDA"/>
    <n v="-12600"/>
    <n v="12600"/>
    <n v="0"/>
    <d v="2023-03-01T00:00:00"/>
    <m/>
    <x v="2"/>
    <s v="Incorporação"/>
    <s v="sim"/>
  </r>
  <r>
    <s v="REALITA BELEM"/>
    <d v="2023-03-09T00:00:00"/>
    <s v="Bradesco"/>
    <s v="5682-0"/>
    <s v="2 - SPE's"/>
    <s v="01/03/2023 até 31/03/2023"/>
    <s v="11 - NETCORP REALITA INCORPORAÇÃO E EMPREENDIMENTO IMOBILIARIO SPE LTDA"/>
    <s v="56820 - NETCORP REALITA - BRADESCO"/>
    <n v="8899.7000000000007"/>
    <s v="1102 - INCORPORACAO - TOLEDO BARBOSA"/>
    <s v="2.09.01.01 - (-) Retenção de IR - Terceiros"/>
    <d v="2023-03-09T00:00:00"/>
    <d v="2023-03-09T00:00:00"/>
    <s v="CP"/>
    <s v="Retenção impostos CSRF / LABORATORIO VAPOR"/>
    <s v="NFSE.003053"/>
    <n v="0"/>
    <n v="585.9"/>
    <n v="2492.54"/>
    <s v="LABORATORIO VAPOR"/>
    <n v="585.9"/>
    <n v="585.9"/>
    <n v="0"/>
    <d v="2023-03-01T00:00:00"/>
    <m/>
    <x v="2"/>
    <s v="Incorporação"/>
    <s v="sim"/>
  </r>
  <r>
    <s v="REALITA BELEM"/>
    <d v="2023-03-09T00:00:00"/>
    <s v="Bradesco"/>
    <s v="5682-0"/>
    <s v="2 - SPE's"/>
    <s v="01/03/2023 até 31/03/2023"/>
    <s v="11 - NETCORP REALITA INCORPORAÇÃO E EMPREENDIMENTO IMOBILIARIO SPE LTDA"/>
    <s v="56820 - NETCORP REALITA - BRADESCO"/>
    <n v="8899.7000000000007"/>
    <s v="1102 - INCORPORACAO - TOLEDO BARBOSA"/>
    <s v="2.09.01.01 - (-) Retenção de IR - Terceiros"/>
    <d v="2023-03-09T00:00:00"/>
    <d v="2023-03-09T00:00:00"/>
    <s v="CP"/>
    <s v="Retenção impostos IR 1708 / LABORATORIO VAPOR"/>
    <s v="NFSE.003053"/>
    <n v="0"/>
    <n v="189"/>
    <n v="2681.54"/>
    <s v="LABORATORIO VAPOR"/>
    <n v="189"/>
    <n v="189"/>
    <n v="0"/>
    <d v="2023-03-01T00:00:00"/>
    <m/>
    <x v="2"/>
    <s v="Incorporação"/>
    <s v="sim"/>
  </r>
  <r>
    <s v="REALITA BELEM"/>
    <d v="2023-03-10T00:00:00"/>
    <s v="Bradesco"/>
    <s v="5682-0"/>
    <s v="2 - SPE's"/>
    <s v="01/03/2023 até 31/03/2023"/>
    <s v="11 - NETCORP REALITA INCORPORAÇÃO E EMPREENDIMENTO IMOBILIARIO SPE LTDA"/>
    <s v="56820 - NETCORP REALITA - BRADESCO"/>
    <n v="8899.7000000000007"/>
    <s v="1102 - INCORPORACAO - TOLEDO BARBOSA"/>
    <s v="2.01.01.01 - Aquisição de Terreno"/>
    <d v="2023-03-10T00:00:00"/>
    <d v="2023-03-10T00:00:00"/>
    <s v="CP"/>
    <s v="Pagamento FRANCISCO FERNANDES NETO"/>
    <s v="CT.032023"/>
    <n v="-10000"/>
    <n v="0"/>
    <n v="-7318.46"/>
    <s v="FRANCISCO FERNANDES NETO"/>
    <n v="-10000"/>
    <n v="10000"/>
    <n v="7"/>
    <d v="2023-03-01T00:00:00"/>
    <m/>
    <x v="5"/>
    <s v="Terreno"/>
    <s v="sim"/>
  </r>
  <r>
    <s v="REALITA BELEM"/>
    <d v="2023-03-10T00:00:00"/>
    <s v="Bradesco"/>
    <s v="5682-0"/>
    <s v="2 - SPE's"/>
    <s v="01/03/2023 até 31/03/2023"/>
    <s v="11 - NETCORP REALITA INCORPORAÇÃO E EMPREENDIMENTO IMOBILIARIO SPE LTDA"/>
    <s v="56820 - NETCORP REALITA - BRADESCO"/>
    <n v="8899.7000000000007"/>
    <s v="1102 - INCORPORACAO - TOLEDO BARBOSA"/>
    <s v="2.05.01.05 - Despesas e Tarifas Bancárias"/>
    <d v="2023-03-10T00:00:00"/>
    <d v="2023-03-10T00:00:00"/>
    <s v="CX"/>
    <s v="Pag. tarifa TED TAR SERV TED STR PAGFOR"/>
    <s v="TAR.N10115"/>
    <n v="-11.65"/>
    <n v="0"/>
    <n v="-7330.11"/>
    <s v=""/>
    <n v="-11.65"/>
    <n v="11.65"/>
    <n v="0"/>
    <d v="2023-03-01T00:00:00"/>
    <m/>
    <x v="7"/>
    <s v="Despesas Financeiras - Tarifas"/>
    <s v="sim"/>
  </r>
  <r>
    <s v="REALITA BELEM"/>
    <d v="2023-03-10T00:00:00"/>
    <s v="Bradesco"/>
    <s v="5682-0"/>
    <s v="2 - SPE's"/>
    <s v="01/03/2023 até 31/03/2023"/>
    <s v="11 - NETCORP REALITA INCORPORAÇÃO E EMPREENDIMENTO IMOBILIARIO SPE LTDA"/>
    <s v="56820 - NETCORP REALITA - BRADESCO"/>
    <n v="8899.7000000000007"/>
    <s v="1102 - INCORPORACAO - TOLEDO BARBOSA"/>
    <s v="2.02.03.01 - Assessoria e Consultoria (Projetos)"/>
    <d v="2023-03-10T00:00:00"/>
    <d v="2023-03-10T00:00:00"/>
    <s v="CR"/>
    <s v="Recebimento NC HOLDING EMPREENDIMENTOS E"/>
    <s v="APOR.10032023"/>
    <n v="0"/>
    <n v="10000"/>
    <n v="2669.89"/>
    <s v=""/>
    <n v="10000"/>
    <n v="10000"/>
    <n v="19"/>
    <d v="2023-03-01T00:00:00"/>
    <m/>
    <x v="1"/>
    <s v="Aporte Netcorp"/>
    <s v="sim"/>
  </r>
  <r>
    <s v="REALITA BELEM"/>
    <d v="2023-03-17T00:00:00"/>
    <s v="Bradesco"/>
    <s v="5682-0"/>
    <s v="2 - SPE's"/>
    <s v="01/03/2023 até 31/03/2023"/>
    <s v="11 - NETCORP REALITA INCORPORAÇÃO E EMPREENDIMENTO IMOBILIARIO SPE LTDA"/>
    <s v="56820 - NETCORP REALITA - BRADESCO"/>
    <n v="8899.7000000000007"/>
    <s v="1102 - INCORPORACAO - TOLEDO BARBOSA"/>
    <s v="2.02.03.01 - Assessoria e Consultoria (Projetos)"/>
    <d v="2023-03-17T00:00:00"/>
    <d v="2023-03-17T00:00:00"/>
    <s v="CP"/>
    <s v="Pagamento L P K ARQUITETURA E URBANISMO LTDA"/>
    <s v="NFSE.000126"/>
    <n v="-8500"/>
    <n v="0"/>
    <n v="-5830.11"/>
    <s v="L P K ARQUITETURA E URBANISMO LTDA"/>
    <n v="-8500"/>
    <n v="8500"/>
    <n v="1"/>
    <d v="2023-03-01T00:00:00"/>
    <m/>
    <x v="2"/>
    <s v="Incorporação"/>
    <s v="sim"/>
  </r>
  <r>
    <s v="REALITA BELEM"/>
    <d v="2023-03-17T00:00:00"/>
    <s v="Bradesco"/>
    <s v="5682-0"/>
    <s v="2 - SPE's"/>
    <s v="01/03/2023 até 31/03/2023"/>
    <s v="11 - NETCORP REALITA INCORPORAÇÃO E EMPREENDIMENTO IMOBILIARIO SPE LTDA"/>
    <s v="56820 - NETCORP REALITA - BRADESCO"/>
    <n v="8899.7000000000007"/>
    <s v="1102 - INCORPORACAO - TOLEDO BARBOSA"/>
    <s v="2.05.01.05 - Despesas e Tarifas Bancárias"/>
    <d v="2023-03-17T00:00:00"/>
    <d v="2023-03-17T00:00:00"/>
    <s v="CR"/>
    <s v="Recebimento NC HOLDING EMPREENDIMENTOS E"/>
    <s v="APOR.APORTE"/>
    <n v="0"/>
    <n v="10000"/>
    <n v="4169.8900000000003"/>
    <s v=""/>
    <n v="10000"/>
    <n v="10000"/>
    <n v="19"/>
    <d v="2023-03-01T00:00:00"/>
    <m/>
    <x v="1"/>
    <s v="Aporte Netcorp"/>
    <s v="sim"/>
  </r>
  <r>
    <s v="REALITA BELEM"/>
    <d v="2023-03-17T00:00:00"/>
    <s v="Bradesco"/>
    <s v="5682-0"/>
    <s v="2 - SPE's"/>
    <s v="01/03/2023 até 31/03/2023"/>
    <s v="11 - NETCORP REALITA INCORPORAÇÃO E EMPREENDIMENTO IMOBILIARIO SPE LTDA"/>
    <s v="56820 - NETCORP REALITA - BRADESCO"/>
    <n v="8899.7000000000007"/>
    <s v="1102 - INCORPORACAO - TOLEDO BARBOSA"/>
    <s v="2.05.01.05 - Despesas e Tarifas Bancárias"/>
    <d v="2023-03-17T00:00:00"/>
    <d v="2023-03-17T00:00:00"/>
    <s v="CX"/>
    <s v="Pag. tarifa TED TAR SERV TED STR PAGFOR"/>
    <s v="TAR.N10115"/>
    <n v="-11.65"/>
    <n v="0"/>
    <n v="4158.24"/>
    <s v=""/>
    <n v="-11.65"/>
    <n v="11.65"/>
    <n v="0"/>
    <d v="2023-03-01T00:00:00"/>
    <m/>
    <x v="7"/>
    <s v="Despesas Financeiras - Tarifas"/>
    <s v="sim"/>
  </r>
  <r>
    <s v="REALITA BELEM"/>
    <d v="2023-03-20T00:00:00"/>
    <s v="Bradesco"/>
    <s v="5682-0"/>
    <s v="2 - SPE's"/>
    <s v="01/03/2023 até 31/03/2023"/>
    <s v="11 - NETCORP REALITA INCORPORAÇÃO E EMPREENDIMENTO IMOBILIARIO SPE LTDA"/>
    <s v="56820 - NETCORP REALITA - BRADESCO"/>
    <n v="8899.7000000000007"/>
    <s v="1102 - INCORPORACAO - TOLEDO BARBOSA"/>
    <s v="2.16.01.03 - Despesas Diversas"/>
    <d v="2023-03-20T00:00:00"/>
    <d v="2023-03-20T00:00:00"/>
    <s v="CP"/>
    <s v="Pagamento AGRS SERVICOS ADMINISTRATIVOS EIRELI"/>
    <s v="NFSE.005845"/>
    <n v="-210"/>
    <n v="0"/>
    <n v="3948.24"/>
    <s v="AGRS SERVICOS ADMINISTRATIVOS EIRELI"/>
    <n v="-210"/>
    <n v="210"/>
    <n v="0"/>
    <d v="2023-03-01T00:00:00"/>
    <m/>
    <x v="6"/>
    <s v="Despesas Administrativas"/>
    <s v="sim"/>
  </r>
  <r>
    <s v="REALITA BELEM"/>
    <d v="2023-03-20T00:00:00"/>
    <s v="Bradesco"/>
    <s v="5682-0"/>
    <s v="2 - SPE's"/>
    <s v="01/03/2023 até 31/03/2023"/>
    <s v="11 - NETCORP REALITA INCORPORAÇÃO E EMPREENDIMENTO IMOBILIARIO SPE LTDA"/>
    <s v="56820 - NETCORP REALITA - BRADESCO"/>
    <n v="8899.7000000000007"/>
    <s v="1102 - INCORPORACAO - TOLEDO BARBOSA"/>
    <s v="2.09.02.01 - Recolhimento de IRRF - Terceiros"/>
    <d v="2023-03-20T00:00:00"/>
    <d v="2023-03-20T00:00:00"/>
    <s v="CP"/>
    <s v="Pagamento Secretaria de Fazenda Federal"/>
    <s v="DARF.001573"/>
    <n v="-475.5"/>
    <n v="0"/>
    <n v="3472.74"/>
    <s v="Secretaria de Fazenda Federal"/>
    <n v="-475.5"/>
    <n v="475.5"/>
    <n v="1"/>
    <d v="2023-03-01T00:00:00"/>
    <m/>
    <x v="2"/>
    <s v="Incorporação"/>
    <s v="sim"/>
  </r>
  <r>
    <s v="REALITA BELEM"/>
    <d v="2023-03-20T00:00:00"/>
    <s v="Bradesco"/>
    <s v="5682-0"/>
    <s v="2 - SPE's"/>
    <s v="01/03/2023 até 31/03/2023"/>
    <s v="11 - NETCORP REALITA INCORPORAÇÃO E EMPREENDIMENTO IMOBILIARIO SPE LTDA"/>
    <s v="56820 - NETCORP REALITA - BRADESCO"/>
    <n v="8899.7000000000007"/>
    <s v="1102 - INCORPORACAO - TOLEDO BARBOSA"/>
    <s v="2.09.02.01 - Recolhimento de IRRF - Terceiros"/>
    <d v="2023-03-20T00:00:00"/>
    <d v="2023-03-20T00:00:00"/>
    <s v="CP"/>
    <s v="Pagamento Secretaria de Fazenda Federal"/>
    <s v="DARF.001573"/>
    <n v="-1474.05"/>
    <n v="0"/>
    <n v="1998.69"/>
    <s v="Secretaria de Fazenda Federal"/>
    <n v="-1474.05"/>
    <n v="1474.05"/>
    <n v="1"/>
    <d v="2023-03-01T00:00:00"/>
    <m/>
    <x v="2"/>
    <s v="Incorporação"/>
    <s v="sim"/>
  </r>
  <r>
    <s v="REALITA BELEM"/>
    <d v="2023-03-20T00:00:00"/>
    <s v="Bradesco"/>
    <s v="5682-0"/>
    <s v="2 - SPE's"/>
    <s v="01/03/2023 até 31/03/2023"/>
    <s v="11 - NETCORP REALITA INCORPORAÇÃO E EMPREENDIMENTO IMOBILIARIO SPE LTDA"/>
    <s v="56820 - NETCORP REALITA - BRADESCO"/>
    <n v="8899.7000000000007"/>
    <s v="1102 - INCORPORACAO - TOLEDO BARBOSA"/>
    <s v="2.09.02.01 - Recolhimento de IRRF - Terceiros"/>
    <d v="2023-03-20T00:00:00"/>
    <d v="2023-03-20T00:00:00"/>
    <s v="CP"/>
    <s v="Pagamento Secretaria de Fazenda Federal"/>
    <s v="DARF.001571"/>
    <n v="-108.37"/>
    <n v="0"/>
    <n v="1890.32"/>
    <s v="Secretaria de Fazenda Federal"/>
    <n v="-108.37"/>
    <n v="108.37"/>
    <n v="1"/>
    <d v="2023-03-01T00:00:00"/>
    <m/>
    <x v="2"/>
    <s v="Incorporação"/>
    <s v="sim"/>
  </r>
  <r>
    <s v="REALITA BELEM"/>
    <d v="2023-03-20T00:00:00"/>
    <s v="Bradesco"/>
    <s v="5682-0"/>
    <s v="2 - SPE's"/>
    <s v="01/03/2023 até 31/03/2023"/>
    <s v="11 - NETCORP REALITA INCORPORAÇÃO E EMPREENDIMENTO IMOBILIARIO SPE LTDA"/>
    <s v="56820 - NETCORP REALITA - BRADESCO"/>
    <n v="8899.7000000000007"/>
    <s v="1102 - INCORPORACAO - TOLEDO BARBOSA"/>
    <s v="2.09.02.01 - Recolhimento de IRRF - Terceiros"/>
    <d v="2023-03-20T00:00:00"/>
    <d v="2023-03-20T00:00:00"/>
    <s v="CP"/>
    <s v="Pagamento Secretaria de Fazenda Federal"/>
    <s v="DARF.001571"/>
    <n v="-335.96"/>
    <n v="0"/>
    <n v="1554.36"/>
    <s v="Secretaria de Fazenda Federal"/>
    <n v="-335.96"/>
    <n v="335.96"/>
    <n v="1"/>
    <d v="2023-03-01T00:00:00"/>
    <m/>
    <x v="2"/>
    <s v="Incorporação"/>
    <s v="sim"/>
  </r>
  <r>
    <s v="REALITA BELEM"/>
    <d v="2023-03-20T00:00:00"/>
    <s v="Bradesco"/>
    <s v="5682-0"/>
    <s v="2 - SPE's"/>
    <s v="01/03/2023 até 31/03/2023"/>
    <s v="11 - NETCORP REALITA INCORPORAÇÃO E EMPREENDIMENTO IMOBILIARIO SPE LTDA"/>
    <s v="56820 - NETCORP REALITA - BRADESCO"/>
    <n v="8899.7000000000007"/>
    <s v="1102 - INCORPORACAO - TOLEDO BARBOSA"/>
    <s v="2.09.02.01 - Recolhimento de IRRF - Terceiros"/>
    <d v="2023-03-20T00:00:00"/>
    <d v="2023-03-20T00:00:00"/>
    <s v="CP"/>
    <s v="Pagamento Secretaria de Fazenda Federal"/>
    <s v="DARF.003053"/>
    <n v="-189"/>
    <n v="0"/>
    <n v="1365.36"/>
    <s v="Secretaria de Fazenda Federal"/>
    <n v="-189"/>
    <n v="189"/>
    <n v="0"/>
    <d v="2023-03-01T00:00:00"/>
    <m/>
    <x v="2"/>
    <s v="Incorporação"/>
    <s v="sim"/>
  </r>
  <r>
    <s v="JARDIM GUEDALA"/>
    <d v="2023-03-31T00:00:00"/>
    <s v="Bradesco"/>
    <s v="5749-5"/>
    <m/>
    <m/>
    <m/>
    <s v="5749-5 - NETCORP GUEDALA - BRADESCO"/>
    <m/>
    <s v="Ajuste rendimento aplicação"/>
    <s v="Ajuste rendimento aplicação"/>
    <m/>
    <d v="2023-03-31T00:00:00"/>
    <m/>
    <s v="-"/>
    <m/>
    <n v="0"/>
    <n v="88210.410000000105"/>
    <n v="0"/>
    <s v=""/>
    <n v="88210.410000000105"/>
    <n v="88210.410000000105"/>
    <n v="0"/>
    <d v="2023-03-01T00:00:00"/>
    <m/>
    <x v="3"/>
    <s v="Outras Receitas"/>
    <s v="sim"/>
  </r>
</pivotCacheRecords>
</file>

<file path=xl/pivotCache/pivotCacheRecords8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1">
  <r>
    <d v="2024-05-31T00:00:00"/>
    <d v="2023-05-16T00:00:00"/>
    <n v="659169323665"/>
    <s v="PREFEITURA DA CIDADE DE SÃO PAULO - DAMSP"/>
    <n v="1405"/>
    <s v="TAXAS DE MUNICIPALIDADES"/>
    <s v="51562-4"/>
    <s v="CONSOLAÇÃO"/>
    <x v="0"/>
  </r>
  <r>
    <d v="2024-05-31T00:00:00"/>
    <d v="2024-03-17T00:00:00"/>
    <s v="REC.2024307172618222"/>
    <s v="INSTITUTO DE REGISTRO DE TITULOS E DOCUMENTOS E PESSOAS JURIDICAS DO BRASIL"/>
    <n v="38581.72"/>
    <s v="DESPESAS COM CARTORIOS"/>
    <s v="130100-4"/>
    <s v="NC"/>
    <x v="1"/>
  </r>
  <r>
    <d v="2024-05-31T00:00:00"/>
    <d v="2024-04-02T00:00:00"/>
    <s v="FAT.63044824"/>
    <s v="13 OFICIAL DE REGISTRO DE IMOVEIS DA CAPITAL"/>
    <n v="1109.54"/>
    <s v="DESPESAS COM CARTORIOS"/>
    <s v="51562-2"/>
    <s v="CONSOLAÇÃO"/>
    <x v="2"/>
  </r>
  <r>
    <d v="2024-05-31T00:00:00"/>
    <d v="2024-04-02T00:00:00"/>
    <s v="FA.11169857"/>
    <s v="ASSOCIACAO DOS REGISTRADORES IMOBILIARIOS DE SAO PAULO"/>
    <n v="22.91"/>
    <s v="DESPESAS COM CARTORIOS"/>
    <s v="51562-2"/>
    <s v="CONSOLAÇÃO"/>
    <x v="3"/>
  </r>
  <r>
    <d v="2024-05-31T00:00:00"/>
    <d v="2024-04-03T00:00:00"/>
    <s v="FAT.489420240000"/>
    <s v="PREFEITURA DA CIDADE DE SÃO PAULO - DAMSP"/>
    <n v="845"/>
    <s v="TAXAS DE MUNICIPALIDADES"/>
    <s v="51562-2"/>
    <s v="CONSOLAÇÃO"/>
    <x v="4"/>
  </r>
  <r>
    <d v="2024-05-31T00:00:00"/>
    <d v="2024-04-03T00:00:00"/>
    <s v="FAT.552213871"/>
    <s v="PREFEITURA DA CIDADE DE SÃO PAULO - DAMSP"/>
    <n v="18540.62"/>
    <s v="ITBI"/>
    <s v="51562-2"/>
    <s v="CONSOLAÇÃO"/>
    <x v="5"/>
  </r>
  <r>
    <d v="2024-05-31T00:00:00"/>
    <d v="2024-04-03T00:00:00"/>
    <s v="FAT.552217425"/>
    <s v="PREFEITURA DA CIDADE DE SÃO PAULO - DAMSP"/>
    <n v="11918.76"/>
    <s v="ITBI"/>
    <s v="51562-2"/>
    <s v="CONSOLAÇÃO"/>
    <x v="6"/>
  </r>
  <r>
    <d v="2024-05-31T00:00:00"/>
    <d v="2024-04-03T00:00:00"/>
    <s v="FAT.552215252"/>
    <s v="PREFEITURA DA CIDADE DE SÃO PAULO - DAMSP"/>
    <n v="12162"/>
    <s v="ITBI"/>
    <s v="51562-2"/>
    <s v="CONSOLAÇÃO"/>
    <x v="7"/>
  </r>
  <r>
    <d v="2024-05-31T00:00:00"/>
    <d v="2024-04-03T00:00:00"/>
    <s v="FAT.552214078"/>
    <s v="PREFEITURA DA CIDADE DE SÃO PAULO - DAMSP"/>
    <n v="11918.76"/>
    <s v="ITBI"/>
    <s v="51562-2"/>
    <s v="CONSOLAÇÃO"/>
    <x v="8"/>
  </r>
  <r>
    <d v="2024-05-31T00:00:00"/>
    <d v="2024-04-03T00:00:00"/>
    <s v="FAT.552217336"/>
    <s v="PREFEITURA DA CIDADE DE SÃO PAULO - DAMSP"/>
    <n v="18540.62"/>
    <s v="ITBI"/>
    <s v="51562-2"/>
    <s v="CONSOLAÇÃO"/>
    <x v="9"/>
  </r>
  <r>
    <d v="2024-05-31T00:00:00"/>
    <d v="2024-04-03T00:00:00"/>
    <s v="FAT.552215236"/>
    <s v="PREFEITURA DA CIDADE DE SÃO PAULO - DAMSP"/>
    <n v="18919"/>
    <s v="ITBI"/>
    <s v="51562-2"/>
    <s v="CONSOLAÇÃO"/>
    <x v="10"/>
  </r>
  <r>
    <d v="2024-05-31T00:00:00"/>
    <d v="2024-04-03T00:00:00"/>
    <s v="FAT.552216437"/>
    <s v="PREFEITURA DA CIDADE DE SÃO PAULO - DAMSP"/>
    <n v="96618.27"/>
    <s v="ITBI"/>
    <s v="51562-2"/>
    <s v="CONSOLAÇÃO"/>
    <x v="11"/>
  </r>
  <r>
    <d v="2024-05-31T00:00:00"/>
    <d v="2024-04-03T00:00:00"/>
    <s v="FAT.552220991"/>
    <s v="PREFEITURA DA CIDADE DE SÃO PAULO - DAMSP"/>
    <n v="177045.55"/>
    <s v="ITBI"/>
    <s v="51562-2"/>
    <s v="CONSOLAÇÃO"/>
    <x v="12"/>
  </r>
  <r>
    <d v="2024-05-31T00:00:00"/>
    <d v="2024-04-03T00:00:00"/>
    <s v="FAT.552217522"/>
    <s v="PREFEITURA DA CIDADE DE SÃO PAULO - DAMSP"/>
    <n v="33770.31"/>
    <s v="ITBI"/>
    <s v="51562-2"/>
    <s v="CONSOLAÇÃO"/>
    <x v="13"/>
  </r>
  <r>
    <d v="2024-05-31T00:00:00"/>
    <d v="2024-04-03T00:00:00"/>
    <s v="FAT.552216992"/>
    <s v="PREFEITURA DA CIDADE DE SÃO PAULO - DAMSP"/>
    <n v="34459.5"/>
    <s v="ITBI"/>
    <s v="51562-2"/>
    <s v="CONSOLAÇÃO"/>
    <x v="14"/>
  </r>
  <r>
    <d v="2024-05-31T00:00:00"/>
    <d v="2024-04-03T00:00:00"/>
    <s v="FAT.552211915"/>
    <s v="PREFEITURA DA CIDADE DE SÃO PAULO - DAMSP"/>
    <n v="377475.45"/>
    <s v="ITBI"/>
    <s v="51562-2"/>
    <s v="CONSOLAÇÃO"/>
    <x v="15"/>
  </r>
  <r>
    <d v="2024-05-31T00:00:00"/>
    <d v="2024-04-03T00:00:00"/>
    <s v="FAT.552214264"/>
    <s v="PREFEITURA DA CIDADE DE SÃO PAULO - DAMSP"/>
    <n v="33770.31"/>
    <s v="ITBI"/>
    <s v="51562-2"/>
    <s v="CONSOLAÇÃO"/>
    <x v="16"/>
  </r>
  <r>
    <d v="2024-05-31T00:00:00"/>
    <d v="2024-04-03T00:00:00"/>
    <s v="FAT.552215783"/>
    <s v="PREFEITURA DA CIDADE DE SÃO PAULO - DAMSP"/>
    <n v="33770.31"/>
    <s v="ITBI"/>
    <s v="51562-2"/>
    <s v="CONSOLAÇÃO"/>
    <x v="17"/>
  </r>
  <r>
    <d v="2024-05-31T00:00:00"/>
    <d v="2024-04-03T00:00:00"/>
    <s v="FAT.552215945"/>
    <s v="PREFEITURA DA CIDADE DE SÃO PAULO - DAMSP"/>
    <n v="33770.31"/>
    <s v="ITBI"/>
    <s v="51562-2"/>
    <s v="CONSOLAÇÃO"/>
    <x v="18"/>
  </r>
  <r>
    <d v="2024-05-31T00:00:00"/>
    <d v="2024-04-03T00:00:00"/>
    <s v="FAT.552215996"/>
    <s v="PREFEITURA DA CIDADE DE SÃO PAULO - DAMSP"/>
    <n v="33770.31"/>
    <s v="ITBI"/>
    <s v="51562-2"/>
    <s v="CONSOLAÇÃO"/>
    <x v="19"/>
  </r>
  <r>
    <d v="2024-05-31T00:00:00"/>
    <d v="2024-04-03T00:00:00"/>
    <s v="FAT.552249262"/>
    <s v="PREFEITURA DA CIDADE DE SÃO PAULO - DAMSP"/>
    <n v="689.29"/>
    <s v="ITBI"/>
    <s v="51562-2"/>
    <s v="CONSOLAÇÃO"/>
    <x v="20"/>
  </r>
  <r>
    <d v="2024-05-31T00:00:00"/>
    <d v="2024-04-03T00:00:00"/>
    <s v="FAT.552249246"/>
    <s v="PREFEITURA DA CIDADE DE SÃO PAULO - DAMSP"/>
    <n v="243.23"/>
    <s v="ITBI"/>
    <s v="51562-2"/>
    <s v="CONSOLAÇÃO"/>
    <x v="21"/>
  </r>
  <r>
    <d v="2024-05-31T00:00:00"/>
    <d v="2024-04-03T00:00:00"/>
    <s v="FAT.552249191"/>
    <s v="PREFEITURA DA CIDADE DE SÃO PAULO - DAMSP"/>
    <n v="378.38"/>
    <s v="ITBI"/>
    <s v="51562-2"/>
    <s v="CONSOLAÇÃO"/>
    <x v="22"/>
  </r>
  <r>
    <d v="2024-05-31T00:00:00"/>
    <d v="2024-04-04T00:00:00"/>
    <s v="FAT.510720240214000"/>
    <s v="LIBERTY SEGUROS"/>
    <n v="14876.75"/>
    <s v="SEGUROS"/>
    <s v="51562-2"/>
    <s v="CONSOLAÇÃO"/>
    <x v="23"/>
  </r>
  <r>
    <d v="2024-05-31T00:00:00"/>
    <d v="2024-04-05T00:00:00"/>
    <s v="NFSE.00456"/>
    <s v="M.C SILVA SOCIEDADE INDIVIDUAL DE ADVOCACIA."/>
    <n v="20000"/>
    <s v="ASSESSORIA JURIDICA"/>
    <s v="51562-2"/>
    <s v="CONSOLAÇÃO"/>
    <x v="24"/>
  </r>
  <r>
    <d v="2024-05-31T00:00:00"/>
    <d v="2024-04-05T00:00:00"/>
    <s v="FAT.14602"/>
    <s v="20 TABELIAO DE NOTAS DA CAPITAL"/>
    <n v="23668.13"/>
    <s v="DESPESAS ESCRITURAS"/>
    <s v="51562-2"/>
    <s v="CONSOLAÇÃO"/>
    <x v="25"/>
  </r>
  <r>
    <d v="2024-05-31T00:00:00"/>
    <d v="2024-04-05T00:00:00"/>
    <s v="FAT.14606"/>
    <s v="20 TABELIAO DE NOTAS DA CAPITAL"/>
    <n v="18521.91"/>
    <s v="DESPESAS ESCRITURAS"/>
    <s v="51562-2"/>
    <s v="CONSOLAÇÃO"/>
    <x v="26"/>
  </r>
  <r>
    <d v="2024-05-31T00:00:00"/>
    <d v="2024-04-05T00:00:00"/>
    <s v="FAT.14089"/>
    <s v="20 TABELIAO DE NOTAS DA CAPITAL"/>
    <n v="10060.74"/>
    <s v="DESPESAS ESCRITURAS"/>
    <s v="51562-2"/>
    <s v="CONSOLAÇÃO"/>
    <x v="27"/>
  </r>
  <r>
    <d v="2024-05-31T00:00:00"/>
    <d v="2024-04-05T00:00:00"/>
    <s v="FAT.14637"/>
    <s v="20 TABELIAO DE NOTAS DA CAPITAL"/>
    <n v="9509.5499999999993"/>
    <s v="DESPESAS ESCRITURAS"/>
    <s v="51562-2"/>
    <s v="CONSOLAÇÃO"/>
    <x v="28"/>
  </r>
  <r>
    <d v="2024-05-31T00:00:00"/>
    <d v="2024-04-05T00:00:00"/>
    <s v="FAT.14608"/>
    <s v="20 TABELIAO DE NOTAS DA CAPITAL"/>
    <n v="16140.79"/>
    <s v="DESPESAS ESCRITURAS"/>
    <s v="51562-2"/>
    <s v="CONSOLAÇÃO"/>
    <x v="29"/>
  </r>
  <r>
    <d v="2024-05-31T00:00:00"/>
    <d v="2024-04-05T00:00:00"/>
    <s v="FAT.14604"/>
    <s v="20 TABELIAO DE NOTAS DA CAPITAL"/>
    <n v="6150.49"/>
    <s v="DESPESAS ESCRITURAS"/>
    <s v="51562-2"/>
    <s v="CONSOLAÇÃO"/>
    <x v="30"/>
  </r>
  <r>
    <d v="2024-05-31T00:00:00"/>
    <d v="2024-04-05T00:00:00"/>
    <s v="FAT.14641"/>
    <s v="20 TABELIAO DE NOTAS DA CAPITAL"/>
    <n v="16211.23"/>
    <s v="DESPESAS ESCRITURAS"/>
    <s v="51562-2"/>
    <s v="CONSOLAÇÃO"/>
    <x v="31"/>
  </r>
  <r>
    <d v="2024-05-31T00:00:00"/>
    <d v="2024-04-05T00:00:00"/>
    <s v="FAT.14741"/>
    <s v="20 TABELIAO DE NOTAS DA CAPITAL"/>
    <n v="15172.99"/>
    <s v="DESPESAS ESCRITURAS"/>
    <s v="51562-2"/>
    <s v="CONSOLAÇÃO"/>
    <x v="32"/>
  </r>
  <r>
    <d v="2024-05-31T00:00:00"/>
    <d v="2024-04-05T00:00:00"/>
    <s v="FAT.000068"/>
    <s v="SANTOS AUGUSTA DESENVOLVIMENTO CULTURAL"/>
    <n v="11080"/>
    <s v="MEETING"/>
    <s v="51562-2"/>
    <s v="CONSOLAÇÃO"/>
    <x v="33"/>
  </r>
  <r>
    <d v="2024-05-31T00:00:00"/>
    <d v="2024-04-08T00:00:00"/>
    <s v="NFSE.000204"/>
    <s v="PLANET APP DESENVOLVIMENTO"/>
    <n v="10000"/>
    <s v="MIDIA OFF"/>
    <s v="51562-2"/>
    <s v="CONSOLAÇÃO"/>
    <x v="34"/>
  </r>
  <r>
    <d v="2024-05-31T00:00:00"/>
    <d v="2024-04-08T00:00:00"/>
    <s v="FAT. 54846"/>
    <s v="NATHALIA MARTINS"/>
    <n v="107.83"/>
    <s v="DESPESAS DIVERSAS"/>
    <s v="51562-2"/>
    <s v="CONSOLAÇÃO"/>
    <x v="35"/>
  </r>
  <r>
    <d v="2024-05-31T00:00:00"/>
    <d v="2024-04-08T00:00:00"/>
    <s v="FAT.497163"/>
    <s v="CRISTINA PACHECO RIBEIRO"/>
    <n v="245.22"/>
    <s v="DESPESAS DIVERSAS"/>
    <s v="51562-2"/>
    <s v="CONSOLAÇÃO"/>
    <x v="36"/>
  </r>
  <r>
    <d v="2024-05-31T00:00:00"/>
    <d v="2024-04-08T00:00:00"/>
    <s v="NFSE.000460"/>
    <s v="M.C SILVA SOCIEDADE INDIVIDUAL DE ADVOCACIA."/>
    <n v="21354"/>
    <s v="ASSESSORIA JURIDICA"/>
    <s v="51562-2"/>
    <s v="CONSOLAÇÃO"/>
    <x v="37"/>
  </r>
  <r>
    <d v="2024-05-31T00:00:00"/>
    <d v="2024-04-09T00:00:00"/>
    <s v="NFSE.000175"/>
    <s v="LASTRO SERVIÇOS E NEGOCIOS"/>
    <n v="130000"/>
    <s v="CORRETAGEM"/>
    <s v="51562-2"/>
    <s v="CONSOLAÇÃO"/>
    <x v="38"/>
  </r>
  <r>
    <d v="2024-05-31T00:00:00"/>
    <d v="2024-04-10T00:00:00"/>
    <s v="DAM.59592543011"/>
    <s v="PREFEITURA DA CIDADE DE SÃO PAULO - DAMSP"/>
    <n v="1021.33"/>
    <s v="TAXAS DE MUNICIPALIDADES"/>
    <s v="51562-2"/>
    <s v="CONSOLAÇÃO"/>
    <x v="39"/>
  </r>
  <r>
    <d v="2024-05-31T00:00:00"/>
    <d v="2024-04-12T00:00:00"/>
    <s v="NFSE.000005"/>
    <s v="BNS AGENCIAMENTO E INTERMEDIACAO DE SERVICOS E IMOVEIS LTDA"/>
    <n v="357750"/>
    <s v="CORRETAGEM"/>
    <s v="51562-2"/>
    <s v="CONSOLAÇÃO"/>
    <x v="40"/>
  </r>
  <r>
    <d v="2024-05-31T00:00:00"/>
    <d v="2024-04-12T00:00:00"/>
    <s v="NFSE.000723"/>
    <s v="IRRINVEST GESTAO E ADMINISTRACAO IMOBILIARIA LTDA"/>
    <n v="357750"/>
    <s v="CORRETAGEM"/>
    <s v="51562-2"/>
    <s v="CONSOLAÇÃO"/>
    <x v="41"/>
  </r>
  <r>
    <d v="2024-05-31T00:00:00"/>
    <d v="2024-04-12T00:00:00"/>
    <s v="NFSE.000008"/>
    <s v="JOAQUIM GUTIERREZ ANTONIO"/>
    <n v="357750"/>
    <s v="CORRETAGEM"/>
    <s v="51562-2"/>
    <s v="CONSOLAÇÃO"/>
    <x v="42"/>
  </r>
  <r>
    <d v="2024-05-31T00:00:00"/>
    <d v="2024-04-12T00:00:00"/>
    <s v="NFSE.000118"/>
    <s v="MCA  CONSULTORIA DE NEGOCIOS EIRELI"/>
    <n v="250425"/>
    <s v="CORRETAGEM"/>
    <s v="51562-2"/>
    <s v="CONSOLAÇÃO"/>
    <x v="43"/>
  </r>
  <r>
    <d v="2024-05-31T00:00:00"/>
    <d v="2024-04-12T00:00:00"/>
    <s v="NFSE.000005"/>
    <s v="AVANTE CONSULTORIA DE NEGOCIOS LTDA"/>
    <n v="107325"/>
    <s v="CORRETAGEM"/>
    <s v="51562-2"/>
    <s v="CONSOLAÇÃO"/>
    <x v="44"/>
  </r>
  <r>
    <d v="2024-05-31T00:00:00"/>
    <d v="2024-04-12T00:00:00"/>
    <s v="NFSE.001226"/>
    <s v="ESTUDIO FAVO ARQUITETURA LTDA"/>
    <n v="3750"/>
    <s v="PROJETOS"/>
    <s v="51562-2"/>
    <s v="CONSOLAÇÃO"/>
    <x v="45"/>
  </r>
  <r>
    <d v="2024-05-31T00:00:00"/>
    <d v="2024-04-12T00:00:00"/>
    <s v="REC.100424"/>
    <s v="ANGELO MONTALBANO"/>
    <n v="503.74"/>
    <s v="DESPESAS COM CARTORIOS"/>
    <s v="51562-2"/>
    <s v="CONSOLAÇÃO"/>
    <x v="46"/>
  </r>
  <r>
    <d v="2024-05-31T00:00:00"/>
    <d v="2024-04-12T00:00:00"/>
    <s v="NFSE.000028"/>
    <s v="FRANQUE DELMO ELOIA 02360154435"/>
    <n v="2050"/>
    <s v="COMUNICACAO VISUAL"/>
    <s v="51562-2"/>
    <s v="CONSOLAÇÃO"/>
    <x v="47"/>
  </r>
  <r>
    <d v="2024-05-31T00:00:00"/>
    <d v="2024-04-12T00:00:00"/>
    <s v="IPTU AL ITU 1466"/>
    <s v="PREFEITURA DA CIDADE DE SÃO PAULO - DAMSP"/>
    <n v="7028.75"/>
    <s v="IPTU"/>
    <s v="51562-2"/>
    <s v="CONSOLAÇÃO"/>
    <x v="48"/>
  </r>
  <r>
    <d v="2024-05-31T00:00:00"/>
    <d v="2024-04-12T00:00:00"/>
    <s v="IPTU CONSOLACAO 2839"/>
    <s v="PREFEITURA DA CIDADE DE SÃO PAULO - DAMSP"/>
    <n v="535.88"/>
    <s v="IPTU"/>
    <s v="51562-2"/>
    <s v="CONSOLAÇÃO"/>
    <x v="49"/>
  </r>
  <r>
    <d v="2024-05-31T00:00:00"/>
    <d v="2024-04-12T00:00:00"/>
    <s v="IPTU CONSOLACAO 2847 12"/>
    <s v="PREFEITURA DA CIDADE DE SÃO PAULO - DAMSP"/>
    <n v="395.54"/>
    <s v="IPTU"/>
    <s v="51562-2"/>
    <s v="CONSOLAÇÃO"/>
    <x v="49"/>
  </r>
  <r>
    <d v="2024-05-31T00:00:00"/>
    <d v="2024-04-12T00:00:00"/>
    <s v="IPTU CONSOLACAO 2837"/>
    <s v="PREFEITURA DA CIDADE DE SÃO PAULO - DAMSP"/>
    <n v="8931.7199999999993"/>
    <s v="IPTU"/>
    <s v="51562-2"/>
    <s v="CONSOLAÇÃO"/>
    <x v="49"/>
  </r>
  <r>
    <d v="2024-05-31T00:00:00"/>
    <d v="2024-04-12T00:00:00"/>
    <s v="IPTU CONSOLACAO 2847 1"/>
    <s v="PREFEITURA DA CIDADE DE SÃO PAULO - DAMSP"/>
    <n v="469.83"/>
    <s v="IPTU"/>
    <s v="51562-2"/>
    <s v="CONSOLAÇÃO"/>
    <x v="49"/>
  </r>
  <r>
    <d v="2024-05-31T00:00:00"/>
    <d v="2024-04-12T00:00:00"/>
    <s v="IPTU CONSOLACAO 2847 11"/>
    <s v="PREFEITURA DA CIDADE DE SÃO PAULO - DAMSP"/>
    <n v="421.29"/>
    <s v="IPTU"/>
    <s v="51562-2"/>
    <s v="CONSOLAÇÃO"/>
    <x v="49"/>
  </r>
  <r>
    <d v="2024-05-31T00:00:00"/>
    <d v="2024-04-12T00:00:00"/>
    <s v="IPTU CONSOLACAO 2847 21"/>
    <s v="PREFEITURA DA CIDADE DE SÃO PAULO - DAMSP"/>
    <n v="384.14"/>
    <s v="IPTU"/>
    <s v="51562-2"/>
    <s v="CONSOLAÇÃO"/>
    <x v="49"/>
  </r>
  <r>
    <d v="2024-05-31T00:00:00"/>
    <d v="2024-04-12T00:00:00"/>
    <s v="IPTU CONSOLACAO 2847 22"/>
    <s v="PREFEITURA DA CIDADE DE SÃO PAULO - DAMSP"/>
    <n v="338.66"/>
    <s v="IPTU"/>
    <s v="51562-2"/>
    <s v="CONSOLAÇÃO"/>
    <x v="49"/>
  </r>
  <r>
    <d v="2024-05-31T00:00:00"/>
    <d v="2024-04-12T00:00:00"/>
    <s v="IPTU CONSOLACAO 2847 31"/>
    <s v="PREFEITURA DA CIDADE DE SÃO PAULO - DAMSP"/>
    <n v="377.94"/>
    <s v="IPTU"/>
    <s v="51562-2"/>
    <s v="CONSOLAÇÃO"/>
    <x v="49"/>
  </r>
  <r>
    <d v="2024-05-31T00:00:00"/>
    <d v="2024-04-12T00:00:00"/>
    <s v="IPTU CONSOLACAO 2847 32"/>
    <s v="PREFEITURA DA CIDADE DE SÃO PAULO - DAMSP"/>
    <n v="338.66"/>
    <s v="IPTU"/>
    <s v="51562-2"/>
    <s v="CONSOLAÇÃO"/>
    <x v="49"/>
  </r>
  <r>
    <d v="2024-05-31T00:00:00"/>
    <d v="2024-04-14T00:00:00"/>
    <s v="NFSE.002164"/>
    <s v="CERTENGE LAUDOS AVALIACOES E PERICIAS LTDA"/>
    <n v="1970.85"/>
    <s v="PROJETOS"/>
    <s v="51562-2"/>
    <s v="CONSOLAÇÃO"/>
    <x v="50"/>
  </r>
  <r>
    <d v="2024-05-31T00:00:00"/>
    <d v="2024-04-15T00:00:00"/>
    <s v="NFSE 000441"/>
    <s v="CAMPO SAO BENTO GESTAO DE PROJETOS AMBIENTAIS EIRELI"/>
    <n v="40000"/>
    <s v="CETESB"/>
    <s v="51562-2"/>
    <s v="CONSOLAÇÃO"/>
    <x v="51"/>
  </r>
  <r>
    <d v="2024-05-31T00:00:00"/>
    <d v="2024-04-16T00:00:00"/>
    <s v="NFSE.000316"/>
    <s v="NG ENGENHARIA S/C LTDA"/>
    <n v="10980.45"/>
    <s v="PROJETOS"/>
    <s v="51562-2"/>
    <s v="CONSOLAÇÃO"/>
    <x v="52"/>
  </r>
  <r>
    <d v="2024-05-31T00:00:00"/>
    <d v="2024-04-16T00:00:00"/>
    <s v="NFSE.00027"/>
    <s v="FRANQUE DELMO ELOIA 02360154435"/>
    <n v="800"/>
    <s v="COMUNICACAO VISUAL"/>
    <s v="51562-2"/>
    <s v="CONSOLAÇÃO"/>
    <x v="53"/>
  </r>
  <r>
    <d v="2024-05-31T00:00:00"/>
    <d v="2024-04-16T00:00:00"/>
    <s v="NFSE.00028"/>
    <s v="FRANQUE DELMO ELOIA 02360154435"/>
    <n v="2050"/>
    <s v="COMUNICACAO VISUAL"/>
    <s v="51562-2"/>
    <s v="CONSOLAÇÃO"/>
    <x v="54"/>
  </r>
  <r>
    <d v="2024-05-31T00:00:00"/>
    <d v="2024-04-17T00:00:00"/>
    <s v="NFSE.000018"/>
    <s v="NORSK EMPREENDIMENTOS E PARTICIPACOES LTDA."/>
    <n v="100000"/>
    <s v="CORRETAGEM"/>
    <s v="51562-2"/>
    <s v="CONSOLAÇÃO"/>
    <x v="55"/>
  </r>
  <r>
    <d v="2024-05-31T00:00:00"/>
    <d v="2024-04-19T00:00:00"/>
    <s v="DARF.002138"/>
    <s v="Secretaria de Fazenda Federal"/>
    <n v="42"/>
    <s v="IMPOSTOS"/>
    <s v="51562-2"/>
    <s v="CONSOLAÇÃO"/>
    <x v="56"/>
  </r>
  <r>
    <d v="2024-05-31T00:00:00"/>
    <d v="2024-04-19T00:00:00"/>
    <s v="DARF.002138"/>
    <s v="Secretaria de Fazenda Federal"/>
    <n v="130.19999999999999"/>
    <s v="IMPOSTOS"/>
    <s v="51562-2"/>
    <s v="CONSOLAÇÃO"/>
    <x v="57"/>
  </r>
  <r>
    <d v="2024-05-31T00:00:00"/>
    <d v="2024-04-19T00:00:00"/>
    <s v="DARF.000316"/>
    <s v="Secretaria de Fazenda Federal"/>
    <n v="175.5"/>
    <s v="IMPOSTOS"/>
    <s v="51562-2"/>
    <s v="CONSOLAÇÃO"/>
    <x v="58"/>
  </r>
  <r>
    <d v="2024-05-31T00:00:00"/>
    <d v="2024-04-19T00:00:00"/>
    <s v="DARF.000316"/>
    <s v="Secretaria de Fazenda Federal"/>
    <n v="544.04999999999995"/>
    <s v="IMPOSTOS"/>
    <s v="51562-2"/>
    <s v="CONSOLAÇÃO"/>
    <x v="59"/>
  </r>
  <r>
    <d v="2024-05-31T00:00:00"/>
    <d v="2024-04-19T00:00:00"/>
    <s v="NFSE.001873"/>
    <s v="AROEIRA MEIO AMBIENTE LTDA"/>
    <n v="9385"/>
    <s v="DEPAVE"/>
    <s v="51562-2"/>
    <s v="CONSOLAÇÃO"/>
    <x v="60"/>
  </r>
  <r>
    <d v="2024-05-31T00:00:00"/>
    <d v="2024-04-19T00:00:00"/>
    <s v="NFSE.002224"/>
    <s v="JBA / JONAS BIRGER ARQUITETURA S/S"/>
    <n v="65695"/>
    <s v="PROJETOS"/>
    <s v="51562-2"/>
    <s v="CONSOLAÇÃO"/>
    <x v="61"/>
  </r>
  <r>
    <d v="2024-05-31T00:00:00"/>
    <d v="2024-04-19T00:00:00"/>
    <s v="NFSE.002915"/>
    <s v="SERGIO LUIZ FERNANDES FILHO"/>
    <n v="1877"/>
    <s v="ASSESSORIA PMSP"/>
    <s v="51562-2"/>
    <s v="CONSOLAÇÃO"/>
    <x v="62"/>
  </r>
  <r>
    <d v="2024-05-31T00:00:00"/>
    <d v="2024-04-19T00:00:00"/>
    <s v="FAT.93052024000134"/>
    <s v="PREFEITURA DA CIDADE DE SÃO PAULO - DAMSP"/>
    <n v="547"/>
    <s v="TAXAS DE MUNICIPALIDADES"/>
    <s v="51562-2"/>
    <s v="CONSOLAÇÃO"/>
    <x v="63"/>
  </r>
  <r>
    <d v="2024-05-31T00:00:00"/>
    <d v="2024-04-19T00:00:00"/>
    <s v="ADTO.000030"/>
    <s v="FRANQUE DELMO ELOIA 02360154435"/>
    <n v="900"/>
    <s v="COMUNICACAO VISUAL"/>
    <s v="51562-2"/>
    <s v="CONSOLAÇÃO"/>
    <x v="64"/>
  </r>
  <r>
    <d v="2024-05-31T00:00:00"/>
    <d v="2024-04-26T00:00:00"/>
    <s v="NFSE.007049"/>
    <s v="NOVA CROP - SUPORTE ADMINISTRATIVO LTDA"/>
    <n v="400"/>
    <s v="CONTABILIDADE"/>
    <s v="51562-2"/>
    <s v="CONSOLAÇÃO"/>
    <x v="65"/>
  </r>
  <r>
    <d v="2024-05-31T00:00:00"/>
    <d v="2024-04-26T00:00:00"/>
    <s v="FAT.727600001"/>
    <s v="HOSTGATOR BRASIL LTDA"/>
    <n v="715.32"/>
    <s v="MIDIA ON"/>
    <s v="51562-2"/>
    <s v="CONSOLAÇÃO"/>
    <x v="66"/>
  </r>
  <r>
    <d v="2024-05-31T00:00:00"/>
    <d v="2024-04-26T00:00:00"/>
    <s v="FAT.41721426"/>
    <s v="NIC.BR - NUCLEO DE INFORMACAO E COORDENACAO DO PONTO BR"/>
    <n v="456"/>
    <s v="MIDIA ON"/>
    <s v="51562-2"/>
    <s v="CONSOLAÇÃO"/>
    <x v="67"/>
  </r>
  <r>
    <d v="2024-05-31T00:00:00"/>
    <d v="2024-04-26T00:00:00"/>
    <s v="REC.042024"/>
    <s v="COMPANHIA PROVINCIA DE SECURITIZACAO"/>
    <n v="515410.49"/>
    <s v="JUROS EMPRESTIMOS"/>
    <s v="51562-2"/>
    <s v="CONSOLAÇÃO"/>
    <x v="68"/>
  </r>
  <r>
    <d v="2024-05-31T00:00:00"/>
    <d v="2024-04-26T00:00:00"/>
    <s v="NFSE.002182"/>
    <s v="CERTENGE LAUDOS AVALIACOES E PERICIAS LTDA"/>
    <n v="1970.85"/>
    <s v="PROJETOS"/>
    <s v="51562-2"/>
    <s v="CONSOLAÇÃO"/>
    <x v="69"/>
  </r>
  <r>
    <d v="2024-05-31T00:00:00"/>
    <d v="2024-05-03T00:00:00"/>
    <s v="NFSE.000029"/>
    <s v="FRANQUE DELMO ELOIA 02360154435"/>
    <n v="1800"/>
    <s v="COMUNICACAO VISUAL"/>
    <s v="51562-2"/>
    <s v="CONSOLAÇÃO"/>
    <x v="70"/>
  </r>
  <r>
    <d v="2024-05-31T00:00:00"/>
    <d v="2024-05-03T00:00:00"/>
    <s v="NFSE.000323"/>
    <s v="NG ENGENHARIA S/C LTDA"/>
    <n v="10980.45"/>
    <s v="PROJETOS"/>
    <s v="51562-2"/>
    <s v="CONSOLAÇÃO"/>
    <x v="71"/>
  </r>
  <r>
    <d v="2024-05-31T00:00:00"/>
    <d v="2024-05-03T00:00:00"/>
    <s v="NF.000294"/>
    <s v="PERSEU COFFEE HOUSE LTDA"/>
    <n v="11212.5"/>
    <s v="MEETING"/>
    <s v="51562-2"/>
    <s v="CONSOLAÇÃO"/>
    <x v="72"/>
  </r>
  <r>
    <d v="2024-05-31T00:00:00"/>
    <d v="2024-05-03T00:00:00"/>
    <s v="NFSE.004473"/>
    <s v="RELEVO TOPOGRAFIA LTDA"/>
    <n v="938.5"/>
    <s v="PROJETOS"/>
    <s v="51562-2"/>
    <s v="CONSOLAÇÃO"/>
    <x v="73"/>
  </r>
  <r>
    <d v="2024-05-31T00:00:00"/>
    <d v="2024-05-03T00:00:00"/>
    <s v="NFSE.000205"/>
    <s v="PLANET APP DESENVOLVIMENTO E SERVICOS S/S LTDA."/>
    <n v="10000"/>
    <s v="MIDIA OFF"/>
    <s v="51562-2"/>
    <s v="CONSOLAÇÃO"/>
    <x v="74"/>
  </r>
  <r>
    <d v="2024-05-31T00:00:00"/>
    <d v="2024-05-03T00:00:00"/>
    <s v="CF.020409"/>
    <s v="AMARILDO CRESCENCIO DA SILVA"/>
    <n v="249.5"/>
    <s v="DESPESAS COM OBRA"/>
    <s v="51562-2"/>
    <s v="CONSOLAÇÃO"/>
    <x v="75"/>
  </r>
  <r>
    <d v="2024-05-31T00:00:00"/>
    <d v="2024-05-03T00:00:00"/>
    <s v="NFSE.000461"/>
    <s v="M.C SILVA SOCIEDADE INDIVIDUAL DE ADVOCACIA."/>
    <n v="20000"/>
    <s v="ASSESSORIA JURIDICA"/>
    <s v="51562-2"/>
    <s v="CONSOLAÇÃO"/>
    <x v="76"/>
  </r>
  <r>
    <d v="2024-05-31T00:00:00"/>
    <d v="2024-05-03T00:00:00"/>
    <s v="NFSE.000251"/>
    <s v="NEORAMA FILMES LTDA."/>
    <n v="78000"/>
    <s v="PRODUCAO DE VIDEOS"/>
    <s v="51562-2"/>
    <s v="CONSOLAÇÃO"/>
    <x v="77"/>
  </r>
  <r>
    <d v="2024-05-31T00:00:00"/>
    <d v="2024-05-06T00:00:00"/>
    <s v="FAT.0605"/>
    <s v="CADEIRAS BRASIL TROPICAL LTDA"/>
    <n v="622"/>
    <s v="OPERACAO / MANUTENCAO"/>
    <s v="51562-2"/>
    <s v="CONSOLAÇÃO"/>
    <x v="78"/>
  </r>
  <r>
    <d v="2024-05-31T00:00:00"/>
    <d v="2024-05-10T00:00:00"/>
    <s v="FAT.018670925"/>
    <s v="MERCADOPAGO.COM REPRESENTACOES LTDA."/>
    <n v="987"/>
    <s v="OPERACAO / MANUTENCAO"/>
    <s v="51562-2"/>
    <s v="CONSOLAÇÃO"/>
    <x v="79"/>
  </r>
  <r>
    <d v="2024-05-31T00:00:00"/>
    <d v="2024-05-10T00:00:00"/>
    <s v="FAT.049289516"/>
    <s v="MERCADOPAGO.COM REPRESENTACOES LTDA."/>
    <n v="151.80000000000001"/>
    <s v="OPERACAO / MANUTENCAO"/>
    <s v="51562-2"/>
    <s v="CONSOLAÇÃO"/>
    <x v="80"/>
  </r>
  <r>
    <d v="2024-05-31T00:00:00"/>
    <d v="2024-05-10T00:00:00"/>
    <s v="CF.688658"/>
    <s v="AMARILDO CRESCENCIO DA SILVA"/>
    <n v="749.5"/>
    <s v="DESPESAS COM OBRA"/>
    <s v="51562-2"/>
    <s v="CONSOLAÇÃO"/>
    <x v="81"/>
  </r>
  <r>
    <d v="2024-05-31T00:00:00"/>
    <d v="2024-05-10T00:00:00"/>
    <s v="NFSE.011143"/>
    <s v="ESPINOSA CRIACAO E COMUNICACAO EIRELI"/>
    <n v="117"/>
    <s v="MATERIAL GRAFICO"/>
    <s v="51562-2"/>
    <s v="CONSOLAÇÃO"/>
    <x v="82"/>
  </r>
  <r>
    <d v="2024-05-31T00:00:00"/>
    <d v="2024-05-10T00:00:00"/>
    <s v="NFSE.000178"/>
    <s v="LASTRO SERVICOS E NEGOCIOS IMOBILIARIOS LTDA"/>
    <n v="10000"/>
    <s v="CORRETAGEM"/>
    <s v="51562-2"/>
    <s v="CONSOLAÇÃO"/>
    <x v="83"/>
  </r>
  <r>
    <d v="2024-05-31T00:00:00"/>
    <d v="2024-05-13T00:00:00"/>
    <s v="NFSE.00005"/>
    <s v="M G MARMORES LTDA"/>
    <n v="16074.5"/>
    <s v="STAND"/>
    <s v="51562-2"/>
    <s v="CONSOLAÇÃO"/>
    <x v="84"/>
  </r>
  <r>
    <d v="2024-05-31T00:00:00"/>
    <d v="2024-05-13T00:00:00"/>
    <s v="REC.130524"/>
    <s v="JOANA DARC SANTOS MEIRELES"/>
    <n v="800"/>
    <s v="ALUGUEL VIRTUAL"/>
    <s v="51562-2"/>
    <s v="CONSOLAÇÃO"/>
    <x v="85"/>
  </r>
  <r>
    <d v="2024-05-31T00:00:00"/>
    <d v="2024-05-13T00:00:00"/>
    <s v="REC.130524"/>
    <s v="SERGIO EDUARDO PISTARINO JUNIO"/>
    <n v="1500"/>
    <s v="ALUGUEL VIRTUAL"/>
    <s v="51562-2"/>
    <s v="CONSOLAÇÃO"/>
    <x v="86"/>
  </r>
  <r>
    <d v="2024-05-31T00:00:00"/>
    <d v="2024-05-14T00:00:00"/>
    <s v="REC.140524"/>
    <s v="ROBSON LIRA MARTINS"/>
    <n v="33150"/>
    <s v="OPERACAO / MANUTENCAO"/>
    <s v="51562-2"/>
    <s v="CONSOLAÇÃO"/>
    <x v="87"/>
  </r>
  <r>
    <d v="2024-05-31T00:00:00"/>
    <d v="2024-05-15T00:00:00"/>
    <s v="DAM.2024004610"/>
    <s v="PREFEITURA DA CIDADE DE SÃO PAULO - DAMSP"/>
    <n v="300.3"/>
    <s v="TAXAS DE MUNICIPALIDADES"/>
    <s v="51562-2"/>
    <s v="CONSOLAÇÃO"/>
    <x v="88"/>
  </r>
  <r>
    <d v="2024-05-31T00:00:00"/>
    <d v="2024-05-15T00:00:00"/>
    <s v="REC.240590084830822"/>
    <s v="ASSIMPI- ASSOCIACAO N DOS S S DA MICRO E PEQUENA INDUSTRIA"/>
    <n v="251.76"/>
    <s v="DESPESAS DIVERSAS"/>
    <s v="51562-2"/>
    <s v="CONSOLAÇÃO"/>
    <x v="89"/>
  </r>
  <r>
    <d v="2024-05-31T00:00:00"/>
    <d v="2024-05-15T00:00:00"/>
    <s v="REC.240590084835178"/>
    <s v="ASSIMPI- ASSOCIACAO N DOS S S DA MICRO E PEQUENA INDUSTRIA"/>
    <n v="251.76"/>
    <s v="DESPESAS DIVERSAS"/>
    <s v="51562-2"/>
    <s v="CONSOLAÇÃO"/>
    <x v="90"/>
  </r>
  <r>
    <d v="2024-05-31T00:00:00"/>
    <d v="2024-05-16T00:00:00"/>
    <s v="FAT.388452"/>
    <s v="13 OFICIAL DE REGISTRO DE IMOVEIS DA CAPITAL"/>
    <n v="10383.23"/>
    <s v="DESPESAS ESCRITURAS"/>
    <s v="51562-2"/>
    <s v="CONSOLAÇÃO"/>
    <x v="91"/>
  </r>
  <r>
    <d v="2024-05-31T00:00:00"/>
    <d v="2024-05-16T00:00:00"/>
    <s v="FAT.388450"/>
    <s v="13 OFICIAL DE REGISTRO DE IMOVEIS DA CAPITAL"/>
    <n v="11706.86"/>
    <s v="DESPESAS ESCRITURAS"/>
    <s v="51562-2"/>
    <s v="CONSOLAÇÃO"/>
    <x v="92"/>
  </r>
  <r>
    <d v="2024-05-31T00:00:00"/>
    <d v="2024-05-16T00:00:00"/>
    <s v="FAT.388448"/>
    <s v="13 OFICIAL DE REGISTRO DE IMOVEIS DA CAPITAL"/>
    <n v="6419.45"/>
    <s v="DESPESAS ESCRITURAS"/>
    <s v="51562-2"/>
    <s v="CONSOLAÇÃO"/>
    <x v="93"/>
  </r>
  <r>
    <d v="2024-05-31T00:00:00"/>
    <d v="2024-05-16T00:00:00"/>
    <s v="FAT.388449"/>
    <s v="13 OFICIAL DE REGISTRO DE IMOVEIS DA CAPITAL"/>
    <n v="22879.03"/>
    <s v="DESPESAS ESCRITURAS"/>
    <s v="51562-2"/>
    <s v="CONSOLAÇÃO"/>
    <x v="94"/>
  </r>
  <r>
    <d v="2024-05-31T00:00:00"/>
    <d v="2024-05-16T00:00:00"/>
    <s v="FAT.388453"/>
    <s v="13 OFICIAL DE REGISTRO DE IMOVEIS DA CAPITAL"/>
    <n v="12551.22"/>
    <s v="DESPESAS ESCRITURAS"/>
    <s v="51562-2"/>
    <s v="CONSOLAÇÃO"/>
    <x v="95"/>
  </r>
  <r>
    <d v="2024-05-31T00:00:00"/>
    <d v="2024-05-16T00:00:00"/>
    <s v="FAT.388454"/>
    <s v="13 OFICIAL DE REGISTRO DE IMOVEIS DA CAPITAL"/>
    <n v="10383.23"/>
    <s v="DESPESAS ESCRITURAS"/>
    <s v="51562-2"/>
    <s v="CONSOLAÇÃO"/>
    <x v="96"/>
  </r>
  <r>
    <d v="2024-05-31T00:00:00"/>
    <d v="2024-05-17T00:00:00"/>
    <m/>
    <s v="AROEIRA MEIO AMBIENTE LTDA"/>
    <n v="7038.75"/>
    <s v="PROJETOS"/>
    <m/>
    <m/>
    <x v="1"/>
  </r>
  <r>
    <d v="2024-05-31T00:00:00"/>
    <d v="2024-05-17T00:00:00"/>
    <m/>
    <s v="WILLEM SCHEEPMAKER LTDA"/>
    <n v="7038.75"/>
    <s v="PROJETOS"/>
    <m/>
    <m/>
    <x v="1"/>
  </r>
  <r>
    <d v="2024-05-31T00:00:00"/>
    <d v="2024-05-17T00:00:00"/>
    <m/>
    <s v="13 OFICIAL DE REGISTRO DE IMOVEIS DA CAPITAL"/>
    <n v="6260.94"/>
    <s v="DESPESAS ESCRITURAS"/>
    <m/>
    <m/>
    <x v="1"/>
  </r>
  <r>
    <d v="2024-05-31T00:00:00"/>
    <d v="2024-05-17T00:00:00"/>
    <m/>
    <s v="13 OFICIAL DE REGISTRO DE IMOVEIS DA CAPITAL"/>
    <n v="4159.16"/>
    <s v="DESPESAS ESCRITURAS"/>
    <m/>
    <m/>
    <x v="1"/>
  </r>
  <r>
    <d v="2024-05-31T00:00:00"/>
    <d v="2024-05-17T00:00:00"/>
    <m/>
    <s v="ANGELO MONTALBANO"/>
    <n v="589.91999999999996"/>
    <s v="DESPESAS COM CARTORIOS"/>
    <m/>
    <m/>
    <x v="1"/>
  </r>
  <r>
    <d v="2024-05-31T00:00:00"/>
    <d v="2024-05-17T00:00:00"/>
    <m/>
    <s v="ELYS FLAVIA SILVA RODRIGUES COUTO"/>
    <n v="450"/>
    <s v="OPERACAO / MANUTENCAO"/>
    <m/>
    <m/>
    <x v="1"/>
  </r>
</pivotCacheRecords>
</file>

<file path=xl/pivotCache/pivotCacheRecords9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2">
  <r>
    <s v="JOYA-01-0101"/>
    <s v="Joya Jardins"/>
    <s v="01"/>
    <n v="101"/>
    <n v="81.19"/>
    <x v="0"/>
    <n v="2395105"/>
    <s v="não"/>
    <s v=""/>
    <s v=""/>
    <s v=""/>
    <x v="0"/>
    <x v="0"/>
    <s v="estoque (disponível)"/>
    <n v="0"/>
    <n v="0"/>
    <n v="0"/>
    <n v="0"/>
    <n v="0"/>
    <n v="0"/>
    <n v="0"/>
    <n v="0"/>
    <n v="0"/>
    <n v="0"/>
    <s v="0 - 30"/>
    <x v="0"/>
    <s v="80-100"/>
    <n v="26910.364894971357"/>
    <n v="2184852.5258227242"/>
    <x v="0"/>
    <n v="0"/>
    <s v="não"/>
    <n v="0"/>
    <x v="0"/>
    <s v="77 até 97 m²"/>
  </r>
  <r>
    <s v="JOYA-01-0102"/>
    <s v="Joya Jardins"/>
    <s v="01"/>
    <n v="102"/>
    <n v="112.41"/>
    <x v="0"/>
    <n v="3147480"/>
    <s v="não"/>
    <s v=""/>
    <s v=""/>
    <s v=""/>
    <x v="0"/>
    <x v="0"/>
    <s v="estoque (disponível)"/>
    <n v="0"/>
    <n v="0"/>
    <n v="0"/>
    <n v="0"/>
    <n v="0"/>
    <n v="0"/>
    <n v="0"/>
    <n v="0"/>
    <n v="0"/>
    <n v="0"/>
    <s v="0 - 30"/>
    <x v="0"/>
    <s v="100-150"/>
    <n v="26910.364894971357"/>
    <n v="3024994.1178437304"/>
    <x v="0"/>
    <n v="0"/>
    <s v="não"/>
    <n v="0"/>
    <x v="0"/>
    <s v="107 até 127 m²"/>
  </r>
  <r>
    <s v="JOYA-01-0201"/>
    <s v="Joya Jardins"/>
    <s v="01"/>
    <n v="201"/>
    <n v="77.510000000000005"/>
    <x v="0"/>
    <n v="2418312"/>
    <s v="não"/>
    <s v=""/>
    <s v=""/>
    <s v=""/>
    <x v="0"/>
    <x v="0"/>
    <s v="estoque (disponível)"/>
    <n v="0"/>
    <n v="0"/>
    <n v="0"/>
    <n v="0"/>
    <n v="0"/>
    <n v="0"/>
    <n v="0"/>
    <n v="0"/>
    <n v="0"/>
    <n v="0"/>
    <s v="0 - 30"/>
    <x v="0"/>
    <s v="60-80"/>
    <n v="26910.364894971357"/>
    <n v="2085822.38300923"/>
    <x v="0"/>
    <n v="0"/>
    <s v="não"/>
    <n v="0"/>
    <x v="0"/>
    <s v="77 até 97 m²"/>
  </r>
  <r>
    <s v="JOYA-01-0202"/>
    <s v="Joya Jardins"/>
    <s v="01"/>
    <n v="202"/>
    <n v="81.44"/>
    <x v="0"/>
    <n v="2540928"/>
    <s v="não"/>
    <s v=""/>
    <s v=""/>
    <s v=""/>
    <x v="0"/>
    <x v="0"/>
    <s v="estoque (disponível)"/>
    <n v="0"/>
    <n v="0"/>
    <n v="0"/>
    <n v="0"/>
    <n v="0"/>
    <n v="0"/>
    <n v="0"/>
    <n v="0"/>
    <n v="0"/>
    <n v="0"/>
    <s v="0 - 30"/>
    <x v="0"/>
    <s v="80-100"/>
    <n v="26910.364894971357"/>
    <n v="2191580.117046467"/>
    <x v="0"/>
    <n v="0"/>
    <s v="não"/>
    <n v="0"/>
    <x v="0"/>
    <s v="77 até 97 m²"/>
  </r>
  <r>
    <s v="JOYA-01-0203"/>
    <s v="Joya Jardins"/>
    <s v="01"/>
    <n v="203"/>
    <n v="77.67"/>
    <x v="0"/>
    <n v="2423304"/>
    <s v="não"/>
    <s v=""/>
    <s v=""/>
    <s v=""/>
    <x v="0"/>
    <x v="0"/>
    <s v="estoque (disponível)"/>
    <n v="0"/>
    <n v="0"/>
    <n v="0"/>
    <n v="0"/>
    <n v="0"/>
    <n v="0"/>
    <n v="0"/>
    <n v="0"/>
    <n v="0"/>
    <n v="0"/>
    <s v="0 - 30"/>
    <x v="0"/>
    <s v="60-80"/>
    <n v="26910.364894971357"/>
    <n v="2090128.0413924253"/>
    <x v="0"/>
    <n v="0"/>
    <s v="não"/>
    <n v="0"/>
    <x v="0"/>
    <s v="77 até 97 m²"/>
  </r>
  <r>
    <s v="JOYA-01-0204"/>
    <s v="Joya Jardins"/>
    <s v="01"/>
    <n v="204"/>
    <n v="78.489999999999995"/>
    <x v="0"/>
    <n v="2448888"/>
    <s v="não"/>
    <s v=""/>
    <s v=""/>
    <s v=""/>
    <x v="0"/>
    <x v="0"/>
    <s v="estoque (disponível)"/>
    <n v="0"/>
    <n v="0"/>
    <n v="0"/>
    <n v="0"/>
    <n v="0"/>
    <n v="0"/>
    <n v="0"/>
    <n v="0"/>
    <n v="0"/>
    <n v="0"/>
    <s v="0 - 30"/>
    <x v="0"/>
    <s v="60-80"/>
    <n v="26910.364894971357"/>
    <n v="2112194.5406063017"/>
    <x v="0"/>
    <n v="0"/>
    <s v="não"/>
    <n v="0"/>
    <x v="0"/>
    <s v="77 até 97 m²"/>
  </r>
  <r>
    <s v="JOYA-01-0301"/>
    <s v="Joya Jardins"/>
    <s v="01"/>
    <n v="301"/>
    <n v="77.510000000000005"/>
    <x v="0"/>
    <n v="2442495.12"/>
    <s v="não"/>
    <s v=""/>
    <s v=""/>
    <s v=""/>
    <x v="0"/>
    <x v="0"/>
    <s v="estoque (disponível)"/>
    <n v="0"/>
    <n v="0"/>
    <n v="0"/>
    <n v="0"/>
    <n v="0"/>
    <n v="0"/>
    <n v="0"/>
    <n v="0"/>
    <n v="0"/>
    <n v="0"/>
    <s v="0 - 30"/>
    <x v="0"/>
    <s v="60-80"/>
    <n v="26910.364894971357"/>
    <n v="2085822.38300923"/>
    <x v="0"/>
    <n v="0"/>
    <s v="não"/>
    <n v="0"/>
    <x v="0"/>
    <s v="77 até 97 m²"/>
  </r>
  <r>
    <s v="JOYA-01-0302"/>
    <s v="Joya Jardins"/>
    <s v="01"/>
    <n v="302"/>
    <n v="81.44"/>
    <x v="0"/>
    <n v="2566337.2799999998"/>
    <s v="não"/>
    <s v=""/>
    <s v=""/>
    <s v=""/>
    <x v="0"/>
    <x v="0"/>
    <s v="estoque (disponível)"/>
    <n v="0"/>
    <n v="0"/>
    <n v="0"/>
    <n v="0"/>
    <n v="0"/>
    <n v="0"/>
    <n v="0"/>
    <n v="0"/>
    <n v="0"/>
    <n v="0"/>
    <s v="0 - 30"/>
    <x v="0"/>
    <s v="80-100"/>
    <n v="26910.364894971357"/>
    <n v="2191580.117046467"/>
    <x v="0"/>
    <n v="0"/>
    <s v="não"/>
    <n v="0"/>
    <x v="0"/>
    <s v="77 até 97 m²"/>
  </r>
  <r>
    <s v="JOYA-01-0303"/>
    <s v="Joya Jardins"/>
    <s v="01"/>
    <n v="303"/>
    <n v="77.67"/>
    <x v="0"/>
    <n v="2447537.04"/>
    <s v="não"/>
    <s v=""/>
    <s v=""/>
    <s v=""/>
    <x v="0"/>
    <x v="0"/>
    <s v="estoque (disponível)"/>
    <n v="0"/>
    <n v="0"/>
    <n v="0"/>
    <n v="0"/>
    <n v="0"/>
    <n v="0"/>
    <n v="0"/>
    <n v="0"/>
    <n v="0"/>
    <n v="0"/>
    <s v="0 - 30"/>
    <x v="0"/>
    <s v="60-80"/>
    <n v="26910.364894971357"/>
    <n v="2090128.0413924253"/>
    <x v="0"/>
    <n v="0"/>
    <s v="não"/>
    <n v="0"/>
    <x v="0"/>
    <s v="77 até 97 m²"/>
  </r>
  <r>
    <s v="JOYA-01-0304"/>
    <s v="Joya Jardins"/>
    <s v="01"/>
    <n v="304"/>
    <n v="78.489999999999995"/>
    <x v="0"/>
    <n v="2473376.88"/>
    <s v="não"/>
    <s v=""/>
    <s v=""/>
    <s v=""/>
    <x v="0"/>
    <x v="0"/>
    <s v="estoque (disponível)"/>
    <n v="0"/>
    <n v="0"/>
    <n v="0"/>
    <n v="0"/>
    <n v="0"/>
    <n v="0"/>
    <n v="0"/>
    <n v="0"/>
    <n v="0"/>
    <n v="0"/>
    <s v="0 - 30"/>
    <x v="0"/>
    <s v="60-80"/>
    <n v="26910.364894971357"/>
    <n v="2112194.5406063017"/>
    <x v="0"/>
    <n v="0"/>
    <s v="não"/>
    <n v="0"/>
    <x v="0"/>
    <s v="77 até 97 m²"/>
  </r>
  <r>
    <s v="JOYA-01-0401"/>
    <s v="Joya Jardins"/>
    <s v="01"/>
    <n v="401"/>
    <n v="77.510000000000005"/>
    <x v="0"/>
    <n v="2466920.0699999998"/>
    <s v="não"/>
    <s v=""/>
    <s v=""/>
    <s v=""/>
    <x v="0"/>
    <x v="0"/>
    <s v="estoque (disponível)"/>
    <n v="0"/>
    <n v="0"/>
    <n v="0"/>
    <n v="0"/>
    <n v="0"/>
    <n v="0"/>
    <n v="0"/>
    <n v="0"/>
    <n v="0"/>
    <n v="0"/>
    <s v="0 - 30"/>
    <x v="0"/>
    <s v="60-80"/>
    <n v="26910.364894971357"/>
    <n v="2085822.38300923"/>
    <x v="0"/>
    <n v="0"/>
    <s v="não"/>
    <n v="0"/>
    <x v="0"/>
    <s v="77 até 97 m²"/>
  </r>
  <r>
    <s v="JOYA-01-0402"/>
    <s v="Joya Jardins"/>
    <s v="01"/>
    <n v="402"/>
    <n v="81.44"/>
    <x v="0"/>
    <n v="2592000.65"/>
    <s v="não"/>
    <s v=""/>
    <s v=""/>
    <s v=""/>
    <x v="0"/>
    <x v="0"/>
    <s v="estoque (disponível)"/>
    <n v="0"/>
    <n v="0"/>
    <n v="0"/>
    <n v="0"/>
    <n v="0"/>
    <n v="0"/>
    <n v="0"/>
    <n v="0"/>
    <n v="0"/>
    <n v="0"/>
    <s v="0 - 30"/>
    <x v="0"/>
    <s v="80-100"/>
    <n v="26910.364894971357"/>
    <n v="2191580.117046467"/>
    <x v="0"/>
    <n v="0"/>
    <s v="não"/>
    <n v="0"/>
    <x v="0"/>
    <s v="77 até 97 m²"/>
  </r>
  <r>
    <s v="JOYA-01-0403"/>
    <s v="Joya Jardins"/>
    <s v="01"/>
    <n v="403"/>
    <n v="77.67"/>
    <x v="0"/>
    <n v="2472012.41"/>
    <s v="não"/>
    <s v=""/>
    <s v=""/>
    <s v=""/>
    <x v="0"/>
    <x v="0"/>
    <s v="estoque (disponível)"/>
    <n v="0"/>
    <n v="0"/>
    <n v="0"/>
    <n v="0"/>
    <n v="0"/>
    <n v="0"/>
    <n v="0"/>
    <n v="0"/>
    <n v="0"/>
    <n v="0"/>
    <s v="0 - 30"/>
    <x v="0"/>
    <s v="60-80"/>
    <n v="26910.364894971357"/>
    <n v="2090128.0413924253"/>
    <x v="0"/>
    <n v="0"/>
    <s v="não"/>
    <n v="0"/>
    <x v="0"/>
    <s v="77 até 97 m²"/>
  </r>
  <r>
    <s v="JOYA-01-0404"/>
    <s v="Joya Jardins"/>
    <s v="01"/>
    <n v="404"/>
    <n v="78.489999999999995"/>
    <x v="0"/>
    <n v="2498110.65"/>
    <s v="não"/>
    <s v=""/>
    <s v=""/>
    <s v=""/>
    <x v="0"/>
    <x v="0"/>
    <s v="estoque (disponível)"/>
    <n v="0"/>
    <n v="0"/>
    <n v="0"/>
    <n v="0"/>
    <n v="0"/>
    <n v="0"/>
    <n v="0"/>
    <n v="0"/>
    <n v="0"/>
    <n v="0"/>
    <s v="0 - 30"/>
    <x v="0"/>
    <s v="60-80"/>
    <n v="26910.364894971357"/>
    <n v="2112194.5406063017"/>
    <x v="0"/>
    <n v="0"/>
    <s v="não"/>
    <n v="0"/>
    <x v="0"/>
    <s v="77 até 97 m²"/>
  </r>
  <r>
    <s v="JOYA-01-0501"/>
    <s v="Joya Jardins"/>
    <s v="01"/>
    <n v="501"/>
    <n v="77.510000000000005"/>
    <x v="0"/>
    <n v="2491589.27"/>
    <s v="não"/>
    <s v=""/>
    <s v=""/>
    <s v=""/>
    <x v="0"/>
    <x v="0"/>
    <s v="estoque (disponível)"/>
    <n v="0"/>
    <n v="0"/>
    <n v="0"/>
    <n v="0"/>
    <n v="0"/>
    <n v="0"/>
    <n v="0"/>
    <n v="0"/>
    <n v="0"/>
    <n v="0"/>
    <s v="0 - 30"/>
    <x v="0"/>
    <s v="60-80"/>
    <n v="26910.364894971357"/>
    <n v="2085822.38300923"/>
    <x v="0"/>
    <n v="0"/>
    <s v="não"/>
    <n v="0"/>
    <x v="0"/>
    <s v="77 até 97 m²"/>
  </r>
  <r>
    <s v="JOYA-01-0502"/>
    <s v="Joya Jardins"/>
    <s v="01"/>
    <n v="502"/>
    <n v="81.44"/>
    <x v="0"/>
    <n v="2617920.66"/>
    <s v="não"/>
    <s v=""/>
    <s v=""/>
    <s v=""/>
    <x v="0"/>
    <x v="0"/>
    <s v="estoque (disponível)"/>
    <n v="0"/>
    <n v="0"/>
    <n v="0"/>
    <n v="0"/>
    <n v="0"/>
    <n v="0"/>
    <n v="0"/>
    <n v="0"/>
    <n v="0"/>
    <n v="0"/>
    <s v="0 - 30"/>
    <x v="0"/>
    <s v="80-100"/>
    <n v="26910.364894971357"/>
    <n v="2191580.117046467"/>
    <x v="0"/>
    <n v="0"/>
    <s v="não"/>
    <n v="0"/>
    <x v="0"/>
    <s v="77 até 97 m²"/>
  </r>
  <r>
    <s v="JOYA-01-0503"/>
    <s v="Joya Jardins"/>
    <s v="01"/>
    <n v="503"/>
    <n v="77.67"/>
    <x v="0"/>
    <n v="2496732.5299999998"/>
    <s v="não"/>
    <s v=""/>
    <s v=""/>
    <s v=""/>
    <x v="0"/>
    <x v="0"/>
    <s v="estoque (disponível)"/>
    <n v="0"/>
    <n v="0"/>
    <n v="0"/>
    <n v="0"/>
    <n v="0"/>
    <n v="0"/>
    <n v="0"/>
    <n v="0"/>
    <n v="0"/>
    <n v="0"/>
    <s v="0 - 30"/>
    <x v="0"/>
    <s v="60-80"/>
    <n v="26910.364894971357"/>
    <n v="2090128.0413924253"/>
    <x v="0"/>
    <n v="0"/>
    <s v="não"/>
    <n v="0"/>
    <x v="0"/>
    <s v="77 até 97 m²"/>
  </r>
  <r>
    <s v="JOYA-01-0504"/>
    <s v="Joya Jardins"/>
    <s v="01"/>
    <n v="504"/>
    <n v="78.489999999999995"/>
    <x v="0"/>
    <n v="2523091.7599999998"/>
    <s v="não"/>
    <s v=""/>
    <s v=""/>
    <s v=""/>
    <x v="0"/>
    <x v="0"/>
    <s v="estoque (disponível)"/>
    <n v="0"/>
    <n v="0"/>
    <n v="0"/>
    <n v="0"/>
    <n v="0"/>
    <n v="0"/>
    <n v="0"/>
    <n v="0"/>
    <n v="0"/>
    <n v="0"/>
    <s v="0 - 30"/>
    <x v="0"/>
    <s v="60-80"/>
    <n v="26910.364894971357"/>
    <n v="2112194.5406063017"/>
    <x v="0"/>
    <n v="0"/>
    <s v="não"/>
    <n v="0"/>
    <x v="0"/>
    <s v="77 até 97 m²"/>
  </r>
  <r>
    <s v="JOYA-01-0601"/>
    <s v="Joya Jardins"/>
    <s v="01"/>
    <n v="601"/>
    <n v="77.510000000000005"/>
    <x v="0"/>
    <n v="2516505.16"/>
    <s v="não"/>
    <s v=""/>
    <s v=""/>
    <s v=""/>
    <x v="0"/>
    <x v="0"/>
    <s v="estoque (disponível)"/>
    <n v="0"/>
    <n v="0"/>
    <n v="0"/>
    <n v="0"/>
    <n v="0"/>
    <n v="0"/>
    <n v="0"/>
    <n v="0"/>
    <n v="0"/>
    <n v="0"/>
    <s v="0 - 30"/>
    <x v="0"/>
    <s v="60-80"/>
    <n v="26910.364894971357"/>
    <n v="2085822.38300923"/>
    <x v="0"/>
    <n v="0"/>
    <s v="não"/>
    <n v="0"/>
    <x v="0"/>
    <s v="77 até 97 m²"/>
  </r>
  <r>
    <s v="JOYA-01-0602"/>
    <s v="Joya Jardins"/>
    <s v="01"/>
    <n v="602"/>
    <n v="81.44"/>
    <x v="0"/>
    <n v="2644099.87"/>
    <s v="não"/>
    <s v=""/>
    <s v=""/>
    <s v=""/>
    <x v="0"/>
    <x v="0"/>
    <s v="estoque (disponível)"/>
    <n v="0"/>
    <n v="0"/>
    <n v="0"/>
    <n v="0"/>
    <n v="0"/>
    <n v="0"/>
    <n v="0"/>
    <n v="0"/>
    <n v="0"/>
    <n v="0"/>
    <s v="0 - 30"/>
    <x v="0"/>
    <s v="80-100"/>
    <n v="26910.364894971357"/>
    <n v="2191580.117046467"/>
    <x v="0"/>
    <n v="0"/>
    <s v="não"/>
    <n v="0"/>
    <x v="0"/>
    <s v="77 até 97 m²"/>
  </r>
  <r>
    <s v="JOYA-01-0603"/>
    <s v="Joya Jardins"/>
    <s v="01"/>
    <n v="603"/>
    <n v="77.67"/>
    <x v="0"/>
    <n v="2521699.86"/>
    <s v="não"/>
    <s v=""/>
    <s v=""/>
    <s v=""/>
    <x v="0"/>
    <x v="0"/>
    <s v="estoque (disponível)"/>
    <n v="0"/>
    <n v="0"/>
    <n v="0"/>
    <n v="0"/>
    <n v="0"/>
    <n v="0"/>
    <n v="0"/>
    <n v="0"/>
    <n v="0"/>
    <n v="0"/>
    <s v="0 - 30"/>
    <x v="0"/>
    <s v="60-80"/>
    <n v="26910.364894971357"/>
    <n v="2090128.0413924253"/>
    <x v="0"/>
    <n v="0"/>
    <s v="não"/>
    <n v="0"/>
    <x v="0"/>
    <s v="77 até 97 m²"/>
  </r>
  <r>
    <s v="JOYA-01-0604"/>
    <s v="Joya Jardins"/>
    <s v="01"/>
    <n v="604"/>
    <n v="78.489999999999995"/>
    <x v="0"/>
    <n v="2548322.67"/>
    <s v="não"/>
    <s v=""/>
    <s v=""/>
    <s v=""/>
    <x v="0"/>
    <x v="0"/>
    <s v="estoque (disponível)"/>
    <n v="0"/>
    <n v="0"/>
    <n v="0"/>
    <n v="0"/>
    <n v="0"/>
    <n v="0"/>
    <n v="0"/>
    <n v="0"/>
    <n v="0"/>
    <n v="0"/>
    <s v="0 - 30"/>
    <x v="0"/>
    <s v="60-80"/>
    <n v="26910.364894971357"/>
    <n v="2112194.5406063017"/>
    <x v="0"/>
    <n v="0"/>
    <s v="não"/>
    <n v="0"/>
    <x v="0"/>
    <s v="77 até 97 m²"/>
  </r>
  <r>
    <s v="JOYA-01-0701"/>
    <s v="Joya Jardins"/>
    <s v="01"/>
    <n v="701"/>
    <n v="77.510000000000005"/>
    <x v="0"/>
    <n v="2541670.2200000002"/>
    <s v="não"/>
    <s v=""/>
    <s v=""/>
    <s v=""/>
    <x v="0"/>
    <x v="0"/>
    <s v="estoque (disponível)"/>
    <n v="0"/>
    <n v="0"/>
    <n v="0"/>
    <n v="0"/>
    <n v="0"/>
    <n v="0"/>
    <n v="0"/>
    <n v="0"/>
    <n v="0"/>
    <n v="0"/>
    <s v="0 - 30"/>
    <x v="0"/>
    <s v="60-80"/>
    <n v="26910.364894971357"/>
    <n v="2085822.38300923"/>
    <x v="0"/>
    <n v="0"/>
    <s v="não"/>
    <n v="0"/>
    <x v="0"/>
    <s v="77 até 97 m²"/>
  </r>
  <r>
    <s v="JOYA-01-0702"/>
    <s v="Joya Jardins"/>
    <s v="01"/>
    <n v="702"/>
    <n v="81.44"/>
    <x v="0"/>
    <n v="2670540.86"/>
    <s v="não"/>
    <s v=""/>
    <s v=""/>
    <s v=""/>
    <x v="0"/>
    <x v="0"/>
    <s v="estoque (disponível)"/>
    <n v="0"/>
    <n v="0"/>
    <n v="0"/>
    <n v="0"/>
    <n v="0"/>
    <n v="0"/>
    <n v="0"/>
    <n v="0"/>
    <n v="0"/>
    <n v="0"/>
    <s v="0 - 30"/>
    <x v="0"/>
    <s v="80-100"/>
    <n v="26910.364894971357"/>
    <n v="2191580.117046467"/>
    <x v="0"/>
    <n v="0"/>
    <s v="não"/>
    <n v="0"/>
    <x v="0"/>
    <s v="77 até 97 m²"/>
  </r>
  <r>
    <s v="JOYA-01-0703"/>
    <s v="Joya Jardins"/>
    <s v="01"/>
    <n v="703"/>
    <n v="77.67"/>
    <x v="0"/>
    <n v="2546916.86"/>
    <s v="não"/>
    <s v=""/>
    <s v=""/>
    <s v=""/>
    <x v="0"/>
    <x v="0"/>
    <s v="estoque (disponível)"/>
    <n v="0"/>
    <n v="0"/>
    <n v="0"/>
    <n v="0"/>
    <n v="0"/>
    <n v="0"/>
    <n v="0"/>
    <n v="0"/>
    <n v="0"/>
    <n v="0"/>
    <s v="0 - 30"/>
    <x v="0"/>
    <s v="60-80"/>
    <n v="26910.364894971357"/>
    <n v="2090128.0413924253"/>
    <x v="0"/>
    <n v="0"/>
    <s v="não"/>
    <n v="0"/>
    <x v="0"/>
    <s v="77 até 97 m²"/>
  </r>
  <r>
    <s v="JOYA-01-0704"/>
    <s v="Joya Jardins"/>
    <s v="01"/>
    <n v="704"/>
    <n v="78.489999999999995"/>
    <x v="0"/>
    <n v="2573805.9"/>
    <s v="não"/>
    <s v=""/>
    <s v=""/>
    <s v=""/>
    <x v="0"/>
    <x v="0"/>
    <s v="estoque (disponível)"/>
    <n v="0"/>
    <n v="0"/>
    <n v="0"/>
    <n v="0"/>
    <n v="0"/>
    <n v="0"/>
    <n v="0"/>
    <n v="0"/>
    <n v="0"/>
    <n v="0"/>
    <s v="0 - 30"/>
    <x v="0"/>
    <s v="60-80"/>
    <n v="26910.364894971357"/>
    <n v="2112194.5406063017"/>
    <x v="0"/>
    <n v="0"/>
    <s v="não"/>
    <n v="0"/>
    <x v="0"/>
    <s v="77 até 97 m²"/>
  </r>
  <r>
    <s v="JOYA-01-0801"/>
    <s v="Joya Jardins"/>
    <s v="01"/>
    <n v="801"/>
    <n v="77.510000000000005"/>
    <x v="0"/>
    <n v="2567086.92"/>
    <s v="não"/>
    <s v=""/>
    <s v=""/>
    <s v=""/>
    <x v="0"/>
    <x v="0"/>
    <s v="estoque (disponível)"/>
    <n v="0"/>
    <n v="0"/>
    <n v="0"/>
    <n v="0"/>
    <n v="0"/>
    <n v="0"/>
    <n v="0"/>
    <n v="0"/>
    <n v="0"/>
    <n v="0"/>
    <s v="0 - 30"/>
    <x v="0"/>
    <s v="60-80"/>
    <n v="26910.364894971357"/>
    <n v="2085822.38300923"/>
    <x v="0"/>
    <n v="0"/>
    <s v="não"/>
    <n v="0"/>
    <x v="0"/>
    <s v="77 até 97 m²"/>
  </r>
  <r>
    <s v="JOYA-01-0802"/>
    <s v="Joya Jardins"/>
    <s v="01"/>
    <n v="802"/>
    <n v="57.36"/>
    <x v="0"/>
    <n v="1899730.43"/>
    <s v="não"/>
    <s v=""/>
    <s v=""/>
    <s v=""/>
    <x v="0"/>
    <x v="0"/>
    <s v="estoque (disponível)"/>
    <n v="0"/>
    <n v="0"/>
    <n v="0"/>
    <n v="0"/>
    <n v="0"/>
    <n v="0"/>
    <n v="0"/>
    <n v="0"/>
    <n v="0"/>
    <n v="0"/>
    <s v="0 - 30"/>
    <x v="0"/>
    <s v="50-60"/>
    <n v="26910.364894971357"/>
    <n v="1543578.530375557"/>
    <x v="0"/>
    <n v="0"/>
    <s v="não"/>
    <n v="0"/>
    <x v="0"/>
    <s v="57 até 67 m²"/>
  </r>
  <r>
    <s v="JOYA-01-0803"/>
    <s v="Joya Jardins"/>
    <s v="01"/>
    <n v="803"/>
    <n v="77.67"/>
    <x v="0"/>
    <n v="2572386.0299999998"/>
    <s v="não"/>
    <s v=""/>
    <s v=""/>
    <s v=""/>
    <x v="0"/>
    <x v="0"/>
    <s v="estoque (disponível)"/>
    <n v="0"/>
    <n v="0"/>
    <n v="0"/>
    <n v="0"/>
    <n v="0"/>
    <n v="0"/>
    <n v="0"/>
    <n v="0"/>
    <n v="0"/>
    <n v="0"/>
    <s v="0 - 30"/>
    <x v="0"/>
    <s v="60-80"/>
    <n v="26910.364894971357"/>
    <n v="2090128.0413924253"/>
    <x v="0"/>
    <n v="0"/>
    <s v="não"/>
    <n v="0"/>
    <x v="0"/>
    <s v="77 até 97 m²"/>
  </r>
  <r>
    <s v="JOYA-01-0804"/>
    <s v="Joya Jardins"/>
    <s v="01"/>
    <n v="804"/>
    <n v="78.489999999999995"/>
    <x v="0"/>
    <n v="2599543.96"/>
    <s v="não"/>
    <s v=""/>
    <s v=""/>
    <s v=""/>
    <x v="0"/>
    <x v="0"/>
    <s v="estoque (disponível)"/>
    <n v="0"/>
    <n v="0"/>
    <n v="0"/>
    <n v="0"/>
    <n v="0"/>
    <n v="0"/>
    <n v="0"/>
    <n v="0"/>
    <n v="0"/>
    <n v="0"/>
    <s v="0 - 30"/>
    <x v="0"/>
    <s v="60-80"/>
    <n v="26910.364894971357"/>
    <n v="2112194.5406063017"/>
    <x v="0"/>
    <n v="0"/>
    <s v="não"/>
    <n v="0"/>
    <x v="0"/>
    <s v="77 até 97 m²"/>
  </r>
  <r>
    <s v="JOYA-01-0901"/>
    <s v="Joya Jardins"/>
    <s v="01"/>
    <n v="901"/>
    <n v="77.510000000000005"/>
    <x v="0"/>
    <n v="2592757.79"/>
    <s v="não"/>
    <s v=""/>
    <s v=""/>
    <s v=""/>
    <x v="0"/>
    <x v="0"/>
    <s v="estoque (disponível)"/>
    <n v="0"/>
    <n v="0"/>
    <n v="0"/>
    <n v="0"/>
    <n v="0"/>
    <n v="0"/>
    <n v="0"/>
    <n v="0"/>
    <n v="0"/>
    <n v="0"/>
    <s v="0 - 30"/>
    <x v="0"/>
    <s v="60-80"/>
    <n v="26910.364894971357"/>
    <n v="2085822.38300923"/>
    <x v="0"/>
    <n v="0"/>
    <s v="não"/>
    <n v="0"/>
    <x v="0"/>
    <s v="77 até 97 m²"/>
  </r>
  <r>
    <s v="JOYA-01-0902"/>
    <s v="Joya Jardins"/>
    <s v="01"/>
    <n v="902"/>
    <n v="57.36"/>
    <x v="0"/>
    <n v="0"/>
    <s v="sim"/>
    <n v="1457"/>
    <s v="Bruna Bertolani Grilo"/>
    <s v="283.463.228-60"/>
    <x v="1"/>
    <x v="1"/>
    <s v="venda direta"/>
    <n v="1500000"/>
    <n v="1250000"/>
    <n v="1250000"/>
    <n v="0"/>
    <n v="0"/>
    <n v="250000"/>
    <n v="250000"/>
    <n v="0"/>
    <n v="0"/>
    <n v="0"/>
    <s v="0 - 30"/>
    <x v="1"/>
    <s v="50-60"/>
    <n v="26910.364894971357"/>
    <n v="1543578.530375557"/>
    <x v="1"/>
    <n v="1508754.5989293028"/>
    <s v="sim"/>
    <n v="243561.84991605557"/>
    <x v="0"/>
    <s v="57 até 67 m²"/>
  </r>
  <r>
    <s v="JOYA-01-0903"/>
    <s v="Joya Jardins"/>
    <s v="01"/>
    <n v="903"/>
    <n v="77.67"/>
    <x v="0"/>
    <n v="2598109.89"/>
    <s v="não"/>
    <s v=""/>
    <s v=""/>
    <s v=""/>
    <x v="0"/>
    <x v="0"/>
    <s v="estoque (disponível)"/>
    <n v="0"/>
    <n v="0"/>
    <n v="0"/>
    <n v="0"/>
    <n v="0"/>
    <n v="0"/>
    <n v="0"/>
    <n v="0"/>
    <n v="0"/>
    <n v="0"/>
    <s v="0 - 30"/>
    <x v="0"/>
    <s v="60-80"/>
    <n v="26910.364894971357"/>
    <n v="2090128.0413924253"/>
    <x v="0"/>
    <n v="0"/>
    <s v="não"/>
    <n v="0"/>
    <x v="0"/>
    <s v="77 até 97 m²"/>
  </r>
  <r>
    <s v="JOYA-01-0904"/>
    <s v="Joya Jardins"/>
    <s v="01"/>
    <n v="904"/>
    <n v="78.489999999999995"/>
    <x v="0"/>
    <n v="2625539.4"/>
    <s v="não"/>
    <s v=""/>
    <s v=""/>
    <s v=""/>
    <x v="0"/>
    <x v="0"/>
    <s v="estoque (disponível)"/>
    <n v="0"/>
    <n v="0"/>
    <n v="0"/>
    <n v="0"/>
    <n v="0"/>
    <n v="0"/>
    <n v="0"/>
    <n v="0"/>
    <n v="0"/>
    <n v="0"/>
    <s v="0 - 30"/>
    <x v="0"/>
    <s v="60-80"/>
    <n v="26910.364894971357"/>
    <n v="2112194.5406063017"/>
    <x v="0"/>
    <n v="0"/>
    <s v="não"/>
    <n v="0"/>
    <x v="0"/>
    <s v="77 até 97 m²"/>
  </r>
  <r>
    <s v="JOYA-01-1001"/>
    <s v="Joya Jardins"/>
    <s v="01"/>
    <n v="1001"/>
    <n v="77.510000000000005"/>
    <x v="0"/>
    <n v="2618685.37"/>
    <s v="não"/>
    <s v=""/>
    <s v=""/>
    <s v=""/>
    <x v="0"/>
    <x v="0"/>
    <s v="estoque (disponível)"/>
    <n v="0"/>
    <n v="0"/>
    <n v="0"/>
    <n v="0"/>
    <n v="0"/>
    <n v="0"/>
    <n v="0"/>
    <n v="0"/>
    <n v="0"/>
    <n v="0"/>
    <s v="0 - 30"/>
    <x v="0"/>
    <s v="60-80"/>
    <n v="26910.364894971357"/>
    <n v="2085822.38300923"/>
    <x v="0"/>
    <n v="0"/>
    <s v="não"/>
    <n v="0"/>
    <x v="0"/>
    <s v="77 até 97 m²"/>
  </r>
  <r>
    <s v="JOYA-01-1002"/>
    <s v="Joya Jardins"/>
    <s v="01"/>
    <n v="1002"/>
    <n v="57.36"/>
    <x v="0"/>
    <n v="1937915.01"/>
    <s v="não"/>
    <s v=""/>
    <s v=""/>
    <s v=""/>
    <x v="0"/>
    <x v="0"/>
    <s v="estoque (disponível)"/>
    <n v="0"/>
    <n v="0"/>
    <n v="0"/>
    <n v="0"/>
    <n v="0"/>
    <n v="0"/>
    <n v="0"/>
    <n v="0"/>
    <n v="0"/>
    <n v="0"/>
    <s v="0 - 30"/>
    <x v="0"/>
    <s v="50-60"/>
    <n v="26910.364894971357"/>
    <n v="1543578.530375557"/>
    <x v="0"/>
    <n v="0"/>
    <s v="não"/>
    <n v="0"/>
    <x v="0"/>
    <s v="57 até 67 m²"/>
  </r>
  <r>
    <s v="JOYA-01-1003"/>
    <s v="Joya Jardins"/>
    <s v="01"/>
    <n v="1003"/>
    <n v="77.67"/>
    <x v="0"/>
    <n v="2624090.9900000002"/>
    <s v="não"/>
    <s v=""/>
    <s v=""/>
    <s v=""/>
    <x v="0"/>
    <x v="0"/>
    <s v="estoque (disponível)"/>
    <n v="0"/>
    <n v="0"/>
    <n v="0"/>
    <n v="0"/>
    <n v="0"/>
    <n v="0"/>
    <n v="0"/>
    <n v="0"/>
    <n v="0"/>
    <n v="0"/>
    <s v="0 - 30"/>
    <x v="0"/>
    <s v="60-80"/>
    <n v="26910.364894971357"/>
    <n v="2090128.0413924253"/>
    <x v="0"/>
    <n v="0"/>
    <s v="não"/>
    <n v="0"/>
    <x v="0"/>
    <s v="77 até 97 m²"/>
  </r>
  <r>
    <s v="JOYA-01-1004"/>
    <s v="Joya Jardins"/>
    <s v="01"/>
    <n v="1004"/>
    <n v="78.489999999999995"/>
    <x v="0"/>
    <n v="2651794.79"/>
    <s v="não"/>
    <s v=""/>
    <s v=""/>
    <s v=""/>
    <x v="0"/>
    <x v="0"/>
    <s v="estoque (disponível)"/>
    <n v="0"/>
    <n v="0"/>
    <n v="0"/>
    <n v="0"/>
    <n v="0"/>
    <n v="0"/>
    <n v="0"/>
    <n v="0"/>
    <n v="0"/>
    <n v="0"/>
    <s v="0 - 30"/>
    <x v="0"/>
    <s v="60-80"/>
    <n v="26910.364894971357"/>
    <n v="2112194.5406063017"/>
    <x v="0"/>
    <n v="0"/>
    <s v="não"/>
    <n v="0"/>
    <x v="0"/>
    <s v="77 até 97 m²"/>
  </r>
  <r>
    <s v="JOYA-01-1101"/>
    <s v="Joya Jardins"/>
    <s v="01"/>
    <n v="1101"/>
    <n v="77.510000000000005"/>
    <x v="0"/>
    <n v="2644872.2200000002"/>
    <s v="não"/>
    <s v=""/>
    <s v=""/>
    <s v=""/>
    <x v="0"/>
    <x v="0"/>
    <s v="estoque (disponível)"/>
    <n v="0"/>
    <n v="0"/>
    <n v="0"/>
    <n v="0"/>
    <n v="0"/>
    <n v="0"/>
    <n v="0"/>
    <n v="0"/>
    <n v="0"/>
    <n v="0"/>
    <s v="0 - 30"/>
    <x v="0"/>
    <s v="60-80"/>
    <n v="26910.364894971357"/>
    <n v="2085822.38300923"/>
    <x v="0"/>
    <n v="0"/>
    <s v="não"/>
    <n v="0"/>
    <x v="0"/>
    <s v="77 até 97 m²"/>
  </r>
  <r>
    <s v="JOYA-01-1102"/>
    <s v="Joya Jardins"/>
    <s v="01"/>
    <n v="1102"/>
    <n v="57.36"/>
    <x v="0"/>
    <n v="1957294.16"/>
    <s v="não"/>
    <s v=""/>
    <s v=""/>
    <s v=""/>
    <x v="0"/>
    <x v="0"/>
    <s v="estoque (disponível)"/>
    <n v="0"/>
    <n v="0"/>
    <n v="0"/>
    <n v="0"/>
    <n v="0"/>
    <n v="0"/>
    <n v="0"/>
    <n v="0"/>
    <n v="0"/>
    <n v="0"/>
    <s v="0 - 30"/>
    <x v="0"/>
    <s v="50-60"/>
    <n v="26910.364894971357"/>
    <n v="1543578.530375557"/>
    <x v="0"/>
    <n v="0"/>
    <s v="não"/>
    <n v="0"/>
    <x v="0"/>
    <s v="57 até 67 m²"/>
  </r>
  <r>
    <s v="JOYA-01-1103"/>
    <s v="Joya Jardins"/>
    <s v="01"/>
    <n v="1103"/>
    <n v="77.67"/>
    <x v="0"/>
    <n v="2650331.9"/>
    <s v="não"/>
    <s v=""/>
    <s v=""/>
    <s v=""/>
    <x v="0"/>
    <x v="0"/>
    <s v="estoque (disponível)"/>
    <n v="0"/>
    <n v="0"/>
    <n v="0"/>
    <n v="0"/>
    <n v="0"/>
    <n v="0"/>
    <n v="0"/>
    <n v="0"/>
    <n v="0"/>
    <n v="0"/>
    <s v="0 - 30"/>
    <x v="0"/>
    <s v="60-80"/>
    <n v="26910.364894971357"/>
    <n v="2090128.0413924253"/>
    <x v="0"/>
    <n v="0"/>
    <s v="não"/>
    <n v="0"/>
    <x v="0"/>
    <s v="77 até 97 m²"/>
  </r>
  <r>
    <s v="JOYA-01-1104"/>
    <s v="Joya Jardins"/>
    <s v="01"/>
    <n v="1104"/>
    <n v="78.489999999999995"/>
    <x v="0"/>
    <n v="2678312.7400000002"/>
    <s v="não"/>
    <s v=""/>
    <s v=""/>
    <s v=""/>
    <x v="0"/>
    <x v="0"/>
    <s v="estoque (disponível)"/>
    <n v="0"/>
    <n v="0"/>
    <n v="0"/>
    <n v="0"/>
    <n v="0"/>
    <n v="0"/>
    <n v="0"/>
    <n v="0"/>
    <n v="0"/>
    <n v="0"/>
    <s v="0 - 30"/>
    <x v="0"/>
    <s v="60-80"/>
    <n v="26910.364894971357"/>
    <n v="2112194.5406063017"/>
    <x v="0"/>
    <n v="0"/>
    <s v="não"/>
    <n v="0"/>
    <x v="0"/>
    <s v="77 até 97 m²"/>
  </r>
  <r>
    <s v="JOYA-01-1201"/>
    <s v="Joya Jardins"/>
    <s v="01"/>
    <n v="1201"/>
    <n v="139.81"/>
    <x v="0"/>
    <n v="4893350"/>
    <s v="não"/>
    <s v=""/>
    <s v=""/>
    <s v=""/>
    <x v="0"/>
    <x v="0"/>
    <s v="estoque (disponível)"/>
    <n v="0"/>
    <n v="0"/>
    <n v="0"/>
    <n v="0"/>
    <n v="0"/>
    <n v="0"/>
    <n v="0"/>
    <n v="0"/>
    <n v="0"/>
    <n v="0"/>
    <s v="0 - 30"/>
    <x v="0"/>
    <s v="100-150"/>
    <n v="26910.364894971357"/>
    <n v="3762338.1159659456"/>
    <x v="0"/>
    <n v="0"/>
    <s v="não"/>
    <n v="0"/>
    <x v="0"/>
    <s v="137 até 157 m²"/>
  </r>
  <r>
    <s v="JOYA-01-1202"/>
    <s v="Joya Jardins"/>
    <s v="01"/>
    <n v="1202"/>
    <n v="153.07"/>
    <x v="0"/>
    <n v="5357450"/>
    <s v="não"/>
    <s v=""/>
    <s v=""/>
    <s v=""/>
    <x v="0"/>
    <x v="0"/>
    <s v="estoque (disponível)"/>
    <n v="0"/>
    <n v="0"/>
    <n v="0"/>
    <n v="0"/>
    <n v="0"/>
    <n v="0"/>
    <n v="0"/>
    <n v="0"/>
    <n v="0"/>
    <n v="0"/>
    <s v="0 - 30"/>
    <x v="0"/>
    <s v="150-300"/>
    <n v="26910.364894971357"/>
    <n v="4119169.5544732655"/>
    <x v="0"/>
    <n v="0"/>
    <s v="não"/>
    <n v="0"/>
    <x v="0"/>
    <s v="137 até 157 m²"/>
  </r>
  <r>
    <s v="JOYA-01-1301"/>
    <s v="Joya Jardins"/>
    <s v="01"/>
    <n v="1301"/>
    <n v="122.86"/>
    <x v="0"/>
    <n v="4422960"/>
    <s v="não"/>
    <s v=""/>
    <s v=""/>
    <s v=""/>
    <x v="0"/>
    <x v="0"/>
    <s v="estoque (disponível)"/>
    <n v="0"/>
    <n v="0"/>
    <n v="0"/>
    <n v="0"/>
    <n v="0"/>
    <n v="0"/>
    <n v="0"/>
    <n v="0"/>
    <n v="0"/>
    <n v="0"/>
    <s v="0 - 30"/>
    <x v="0"/>
    <s v="100-150"/>
    <n v="26910.364894971357"/>
    <n v="3306207.430996181"/>
    <x v="0"/>
    <n v="0"/>
    <s v="não"/>
    <n v="0"/>
    <x v="0"/>
    <s v="107 até 127 m²"/>
  </r>
  <r>
    <s v="JOYA-01-1302"/>
    <s v="Joya Jardins"/>
    <s v="01"/>
    <n v="1302"/>
    <n v="121.53"/>
    <x v="0"/>
    <n v="4375080"/>
    <s v="não"/>
    <s v=""/>
    <s v=""/>
    <s v=""/>
    <x v="0"/>
    <x v="0"/>
    <s v="estoque (disponível)"/>
    <n v="0"/>
    <n v="0"/>
    <n v="0"/>
    <n v="0"/>
    <n v="0"/>
    <n v="0"/>
    <n v="0"/>
    <n v="0"/>
    <n v="0"/>
    <n v="0"/>
    <s v="0 - 30"/>
    <x v="0"/>
    <s v="100-150"/>
    <n v="26910.364894971357"/>
    <n v="3270416.6456858693"/>
    <x v="0"/>
    <n v="0"/>
    <s v="não"/>
    <n v="0"/>
    <x v="0"/>
    <s v="107 até 127 m²"/>
  </r>
  <r>
    <s v="JOYA-01-1401"/>
    <s v="Joya Jardins"/>
    <s v="01"/>
    <n v="1401"/>
    <n v="122.86"/>
    <x v="0"/>
    <n v="4511419.2"/>
    <s v="não"/>
    <s v=""/>
    <s v=""/>
    <s v=""/>
    <x v="0"/>
    <x v="0"/>
    <s v="estoque (disponível)"/>
    <n v="0"/>
    <n v="0"/>
    <n v="0"/>
    <n v="0"/>
    <n v="0"/>
    <n v="0"/>
    <n v="0"/>
    <n v="0"/>
    <n v="0"/>
    <n v="0"/>
    <s v="0 - 30"/>
    <x v="0"/>
    <s v="100-150"/>
    <n v="26910.364894971357"/>
    <n v="3306207.430996181"/>
    <x v="0"/>
    <n v="0"/>
    <s v="não"/>
    <n v="0"/>
    <x v="0"/>
    <s v="107 até 127 m²"/>
  </r>
  <r>
    <s v="JOYA-01-1402"/>
    <s v="Joya Jardins"/>
    <s v="01"/>
    <n v="1402"/>
    <n v="121.53"/>
    <x v="0"/>
    <n v="4462581.5999999996"/>
    <s v="não"/>
    <s v=""/>
    <s v=""/>
    <s v=""/>
    <x v="0"/>
    <x v="0"/>
    <s v="estoque (disponível)"/>
    <n v="0"/>
    <n v="0"/>
    <n v="0"/>
    <n v="0"/>
    <n v="0"/>
    <n v="0"/>
    <n v="0"/>
    <n v="0"/>
    <n v="0"/>
    <n v="0"/>
    <s v="0 - 30"/>
    <x v="0"/>
    <s v="100-150"/>
    <n v="26910.364894971357"/>
    <n v="3270416.6456858693"/>
    <x v="0"/>
    <n v="0"/>
    <s v="não"/>
    <n v="0"/>
    <x v="0"/>
    <s v="107 até 127 m²"/>
  </r>
  <r>
    <s v="JOYA-01-1501"/>
    <s v="Joya Jardins"/>
    <s v="01"/>
    <n v="1501"/>
    <n v="122.86"/>
    <x v="0"/>
    <n v="4556533.3899999997"/>
    <s v="não"/>
    <s v=""/>
    <s v=""/>
    <s v=""/>
    <x v="0"/>
    <x v="0"/>
    <s v="estoque (disponível)"/>
    <n v="0"/>
    <n v="0"/>
    <n v="0"/>
    <n v="0"/>
    <n v="0"/>
    <n v="0"/>
    <n v="0"/>
    <n v="0"/>
    <n v="0"/>
    <n v="0"/>
    <s v="0 - 30"/>
    <x v="0"/>
    <s v="100-150"/>
    <n v="26910.364894971357"/>
    <n v="3306207.430996181"/>
    <x v="0"/>
    <n v="0"/>
    <s v="não"/>
    <n v="0"/>
    <x v="0"/>
    <s v="107 até 127 m²"/>
  </r>
  <r>
    <s v="JOYA-01-1502"/>
    <s v="Joya Jardins"/>
    <s v="01"/>
    <n v="1502"/>
    <n v="121.53"/>
    <x v="0"/>
    <n v="4507207.42"/>
    <s v="não"/>
    <s v=""/>
    <s v=""/>
    <s v=""/>
    <x v="0"/>
    <x v="0"/>
    <s v="estoque (disponível)"/>
    <n v="0"/>
    <n v="0"/>
    <n v="0"/>
    <n v="0"/>
    <n v="0"/>
    <n v="0"/>
    <n v="0"/>
    <n v="0"/>
    <n v="0"/>
    <n v="0"/>
    <s v="0 - 30"/>
    <x v="0"/>
    <s v="100-150"/>
    <n v="26910.364894971357"/>
    <n v="3270416.6456858693"/>
    <x v="0"/>
    <n v="0"/>
    <s v="não"/>
    <n v="0"/>
    <x v="0"/>
    <s v="107 até 127 m²"/>
  </r>
  <r>
    <s v="JOYA-01-1601"/>
    <s v="Joya Jardins"/>
    <s v="01"/>
    <n v="1601"/>
    <n v="122.86"/>
    <x v="0"/>
    <n v="4602098.7300000004"/>
    <s v="não"/>
    <s v=""/>
    <s v=""/>
    <s v=""/>
    <x v="0"/>
    <x v="0"/>
    <s v="estoque (disponível)"/>
    <n v="0"/>
    <n v="0"/>
    <n v="0"/>
    <n v="0"/>
    <n v="0"/>
    <n v="0"/>
    <n v="0"/>
    <n v="0"/>
    <n v="0"/>
    <n v="0"/>
    <s v="0 - 30"/>
    <x v="0"/>
    <s v="100-150"/>
    <n v="26910.364894971357"/>
    <n v="3306207.430996181"/>
    <x v="0"/>
    <n v="0"/>
    <s v="não"/>
    <n v="0"/>
    <x v="0"/>
    <s v="107 até 127 m²"/>
  </r>
  <r>
    <s v="JOYA-01-1602"/>
    <s v="Joya Jardins"/>
    <s v="01"/>
    <n v="1602"/>
    <n v="121.53"/>
    <x v="0"/>
    <n v="4552279.49"/>
    <s v="não"/>
    <s v=""/>
    <s v=""/>
    <s v=""/>
    <x v="0"/>
    <x v="0"/>
    <s v="estoque (disponível)"/>
    <n v="0"/>
    <n v="0"/>
    <n v="0"/>
    <n v="0"/>
    <n v="0"/>
    <n v="0"/>
    <n v="0"/>
    <n v="0"/>
    <n v="0"/>
    <n v="0"/>
    <s v="0 - 30"/>
    <x v="0"/>
    <s v="100-150"/>
    <n v="26910.364894971357"/>
    <n v="3270416.6456858693"/>
    <x v="0"/>
    <n v="0"/>
    <s v="não"/>
    <n v="0"/>
    <x v="0"/>
    <s v="107 até 127 m²"/>
  </r>
  <r>
    <s v="JOYA-01-1701"/>
    <s v="Joya Jardins"/>
    <s v="01"/>
    <n v="1701"/>
    <n v="122.86"/>
    <x v="0"/>
    <n v="4648119.71"/>
    <s v="não"/>
    <s v=""/>
    <s v=""/>
    <s v=""/>
    <x v="0"/>
    <x v="0"/>
    <s v="estoque (disponível)"/>
    <n v="0"/>
    <n v="0"/>
    <n v="0"/>
    <n v="0"/>
    <n v="0"/>
    <n v="0"/>
    <n v="0"/>
    <n v="0"/>
    <n v="0"/>
    <n v="0"/>
    <s v="0 - 30"/>
    <x v="0"/>
    <s v="100-150"/>
    <n v="26910.364894971357"/>
    <n v="3306207.430996181"/>
    <x v="0"/>
    <n v="0"/>
    <s v="não"/>
    <n v="0"/>
    <x v="0"/>
    <s v="107 até 127 m²"/>
  </r>
  <r>
    <s v="JOYA-01-1702"/>
    <s v="Joya Jardins"/>
    <s v="01"/>
    <n v="1702"/>
    <n v="121.53"/>
    <x v="0"/>
    <n v="4597802.29"/>
    <s v="não"/>
    <s v=""/>
    <s v=""/>
    <s v=""/>
    <x v="0"/>
    <x v="0"/>
    <s v="estoque (disponível)"/>
    <n v="0"/>
    <n v="0"/>
    <n v="0"/>
    <n v="0"/>
    <n v="0"/>
    <n v="0"/>
    <n v="0"/>
    <n v="0"/>
    <n v="0"/>
    <n v="0"/>
    <s v="0 - 30"/>
    <x v="0"/>
    <s v="100-150"/>
    <n v="26910.364894971357"/>
    <n v="3270416.6456858693"/>
    <x v="0"/>
    <n v="0"/>
    <s v="não"/>
    <n v="0"/>
    <x v="0"/>
    <s v="107 até 127 m²"/>
  </r>
  <r>
    <s v="JOYA-01-1801"/>
    <s v="Joya Jardins"/>
    <s v="01"/>
    <n v="1801"/>
    <n v="90.100000000000009"/>
    <x v="0"/>
    <n v="3153500"/>
    <s v="não"/>
    <s v=""/>
    <s v=""/>
    <s v=""/>
    <x v="0"/>
    <x v="0"/>
    <s v="estoque (disponível)"/>
    <n v="0"/>
    <n v="0"/>
    <n v="0"/>
    <n v="0"/>
    <n v="0"/>
    <n v="0"/>
    <n v="0"/>
    <n v="0"/>
    <n v="0"/>
    <n v="0"/>
    <s v="0 - 30"/>
    <x v="0"/>
    <s v="80-100"/>
    <n v="26910.364894971357"/>
    <n v="2424623.8770369194"/>
    <x v="0"/>
    <n v="0"/>
    <s v="não"/>
    <n v="0"/>
    <x v="0"/>
    <s v="77 até 97 m²"/>
  </r>
  <r>
    <s v="JOYA-01-1802"/>
    <s v="Joya Jardins"/>
    <s v="01"/>
    <n v="1802"/>
    <n v="110.59"/>
    <x v="0"/>
    <n v="0"/>
    <s v="sim"/>
    <n v="1450"/>
    <s v="Roberto Rampioni"/>
    <s v="238.651.778-08"/>
    <x v="2"/>
    <x v="2"/>
    <s v="quitado"/>
    <n v="2220000"/>
    <n v="2220000"/>
    <n v="2220000"/>
    <n v="0"/>
    <n v="0"/>
    <n v="0"/>
    <n v="0"/>
    <n v="0"/>
    <n v="0"/>
    <n v="0"/>
    <s v="0 - 30"/>
    <x v="1"/>
    <s v="100-150"/>
    <n v="26910.364894971357"/>
    <n v="2976017.2537348825"/>
    <x v="1"/>
    <n v="2232956.8064153683"/>
    <s v="sim"/>
    <n v="0"/>
    <x v="0"/>
    <s v="107 até 127 m²"/>
  </r>
  <r>
    <s v="JOYA-01-1901"/>
    <s v="Joya Jardins"/>
    <s v="01"/>
    <n v="1901"/>
    <n v="80.930000000000007"/>
    <x v="0"/>
    <n v="2889201"/>
    <s v="não"/>
    <s v=""/>
    <s v=""/>
    <s v=""/>
    <x v="0"/>
    <x v="0"/>
    <s v="estoque (disponível)"/>
    <n v="0"/>
    <n v="0"/>
    <n v="0"/>
    <n v="0"/>
    <n v="0"/>
    <n v="0"/>
    <n v="0"/>
    <n v="0"/>
    <n v="0"/>
    <n v="0"/>
    <s v="0 - 30"/>
    <x v="0"/>
    <s v="80-100"/>
    <n v="26910.364894971357"/>
    <n v="2177855.830950032"/>
    <x v="0"/>
    <n v="0"/>
    <s v="não"/>
    <n v="0"/>
    <x v="0"/>
    <s v="77 até 97 m²"/>
  </r>
  <r>
    <s v="JOYA-01-1902"/>
    <s v="Joya Jardins"/>
    <s v="01"/>
    <n v="1902"/>
    <n v="65.319999999999993"/>
    <x v="0"/>
    <n v="2331924"/>
    <s v="não"/>
    <s v=""/>
    <s v=""/>
    <s v=""/>
    <x v="0"/>
    <x v="0"/>
    <s v="estoque (disponível)"/>
    <n v="0"/>
    <n v="0"/>
    <n v="0"/>
    <n v="0"/>
    <n v="0"/>
    <n v="0"/>
    <n v="0"/>
    <n v="0"/>
    <n v="0"/>
    <n v="0"/>
    <s v="0 - 30"/>
    <x v="0"/>
    <s v="60-80"/>
    <n v="26910.364894971357"/>
    <n v="1757785.0349395289"/>
    <x v="0"/>
    <n v="0"/>
    <s v="não"/>
    <n v="0"/>
    <x v="0"/>
    <s v="57 até 67 m²"/>
  </r>
  <r>
    <s v="JOYA-01-2001"/>
    <s v="Joya Jardins"/>
    <s v="01"/>
    <n v="2001"/>
    <n v="80.930000000000007"/>
    <x v="0"/>
    <n v="0"/>
    <s v="sim"/>
    <n v="1468"/>
    <s v="André Marino Gregori"/>
    <s v="105.510.388-02"/>
    <x v="3"/>
    <x v="3"/>
    <s v="venda direta"/>
    <n v="2193152.6"/>
    <n v="285150"/>
    <n v="285150"/>
    <n v="0"/>
    <n v="0"/>
    <n v="1908002.6"/>
    <n v="754350"/>
    <n v="0"/>
    <n v="1153652.6000000001"/>
    <n v="0"/>
    <s v="0 - 30"/>
    <x v="1"/>
    <s v="80-100"/>
    <n v="26910.364894971357"/>
    <n v="2177855.830950032"/>
    <x v="2"/>
    <n v="2182150"/>
    <s v="sim"/>
    <n v="1552425.4510212489"/>
    <x v="0"/>
    <s v="77 até 97 m²"/>
  </r>
  <r>
    <s v="JOYA-01-2002"/>
    <s v="Joya Jardins"/>
    <s v="01"/>
    <n v="2002"/>
    <n v="65.319999999999993"/>
    <x v="0"/>
    <n v="2378562.48"/>
    <s v="não"/>
    <s v=""/>
    <s v=""/>
    <s v=""/>
    <x v="0"/>
    <x v="0"/>
    <s v="estoque (disponível)"/>
    <n v="0"/>
    <n v="0"/>
    <n v="0"/>
    <n v="0"/>
    <n v="0"/>
    <n v="0"/>
    <n v="0"/>
    <n v="0"/>
    <n v="0"/>
    <n v="0"/>
    <s v="0 - 30"/>
    <x v="0"/>
    <s v="60-80"/>
    <n v="26910.364894971357"/>
    <n v="1757785.0349395289"/>
    <x v="0"/>
    <n v="0"/>
    <s v="não"/>
    <n v="0"/>
    <x v="0"/>
    <s v="57 até 67 m²"/>
  </r>
  <r>
    <s v="JOYA-01-2101"/>
    <s v="Joya Jardins"/>
    <s v="01"/>
    <n v="2101"/>
    <n v="80.930000000000007"/>
    <x v="0"/>
    <n v="0"/>
    <s v="sim"/>
    <n v="1449"/>
    <s v="Gianluca Perino"/>
    <s v="232.170.948-08"/>
    <x v="4"/>
    <x v="4"/>
    <s v="venda direta"/>
    <n v="2644163.3000000007"/>
    <n v="188025"/>
    <n v="188025"/>
    <n v="0"/>
    <n v="0"/>
    <n v="2456138.3000000007"/>
    <n v="2354854.2400000007"/>
    <n v="0"/>
    <n v="101284.06"/>
    <n v="0"/>
    <s v="0 - 30"/>
    <x v="1"/>
    <s v="80-100"/>
    <n v="26910.364894971357"/>
    <n v="2177855.830950032"/>
    <x v="1"/>
    <n v="2645349.7301227115"/>
    <s v="sim"/>
    <n v="2131843.4818078126"/>
    <x v="0"/>
    <s v="77 até 97 m²"/>
  </r>
  <r>
    <s v="JOYA-01-2102"/>
    <s v="Joya Jardins"/>
    <s v="01"/>
    <n v="2102"/>
    <n v="65.319999999999993"/>
    <x v="0"/>
    <n v="0"/>
    <s v="sim"/>
    <n v="1456"/>
    <s v="Ricardo Alexandre Camargo"/>
    <s v="122.078.238-65"/>
    <x v="5"/>
    <x v="5"/>
    <s v="venda direta"/>
    <n v="2116981.919999999"/>
    <n v="80210"/>
    <n v="80210"/>
    <n v="0"/>
    <n v="0"/>
    <n v="2036771.9199999988"/>
    <n v="1853447.7699999989"/>
    <n v="0"/>
    <n v="183324.15"/>
    <n v="0"/>
    <s v="0 - 30"/>
    <x v="1"/>
    <s v="60-80"/>
    <n v="26910.364894971357"/>
    <n v="1757785.0349395289"/>
    <x v="1"/>
    <n v="2117523.6516813459"/>
    <s v="sim"/>
    <n v="1752729.75733387"/>
    <x v="0"/>
    <s v="57 até 67 m²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1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C6416E5-E926-4158-9EB8-41241C6E231D}" name="Tabela dinâmica1" cacheId="8419" applyNumberFormats="0" applyBorderFormats="0" applyFontFormats="0" applyPatternFormats="0" applyAlignmentFormats="0" applyWidthHeightFormats="1" dataCaption="Valores" updatedVersion="8" minRefreshableVersion="3" itemPrintTitles="1" createdVersion="8" indent="0" compact="0" compactData="0" multipleFieldFilters="0">
  <location ref="A3:E54" firstHeaderRow="1" firstDataRow="1" firstDataCol="4"/>
  <pivotFields count="34">
    <pivotField compact="0" outline="0" showAll="0"/>
    <pivotField axis="axisRow" compact="0" numFmtId="14" outline="0" showAll="0" defaultSubtotal="0">
      <items count="93">
        <item x="0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30"/>
        <item x="31"/>
        <item x="32"/>
        <item x="33"/>
        <item x="34"/>
        <item x="36"/>
        <item x="37"/>
        <item x="38"/>
        <item x="39"/>
        <item x="42"/>
        <item x="43"/>
        <item x="44"/>
        <item x="45"/>
        <item x="46"/>
        <item x="47"/>
        <item x="48"/>
        <item x="49"/>
        <item x="50"/>
        <item x="52"/>
        <item x="53"/>
        <item x="54"/>
        <item x="55"/>
        <item x="57"/>
        <item x="58"/>
        <item x="60"/>
        <item x="62"/>
        <item x="63"/>
        <item x="64"/>
        <item x="65"/>
        <item x="66"/>
        <item x="68"/>
        <item x="70"/>
        <item x="71"/>
        <item x="72"/>
        <item x="73"/>
        <item x="74"/>
        <item x="75"/>
        <item x="76"/>
        <item x="77"/>
        <item x="79"/>
        <item x="80"/>
        <item x="81"/>
        <item x="82"/>
        <item x="83"/>
        <item x="84"/>
        <item x="85"/>
        <item x="86"/>
        <item x="87"/>
        <item x="89"/>
        <item x="90"/>
        <item x="91"/>
        <item x="92"/>
        <item x="1"/>
        <item x="29"/>
        <item x="35"/>
        <item x="40"/>
        <item x="41"/>
        <item x="51"/>
        <item x="56"/>
        <item x="59"/>
        <item x="61"/>
        <item x="67"/>
        <item x="69"/>
        <item x="78"/>
        <item x="88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numFmtId="166" outline="0" showAll="0"/>
    <pivotField compact="0" numFmtId="14" outline="0" showAll="0"/>
    <pivotField compact="0" outline="0" showAll="0"/>
    <pivotField compact="0" outline="0" showAll="0"/>
    <pivotField compact="0" outline="0" showAll="0"/>
    <pivotField axis="axisRow" compact="0" outline="0" showAll="0" defaultSubtotal="0">
      <items count="129">
        <item x="25"/>
        <item x="77"/>
        <item x="35"/>
        <item x="97"/>
        <item x="41"/>
        <item x="12"/>
        <item x="109"/>
        <item x="80"/>
        <item x="81"/>
        <item x="117"/>
        <item x="6"/>
        <item x="74"/>
        <item x="110"/>
        <item x="26"/>
        <item x="111"/>
        <item x="123"/>
        <item x="115"/>
        <item x="40"/>
        <item x="71"/>
        <item x="3"/>
        <item x="23"/>
        <item x="126"/>
        <item x="125"/>
        <item x="54"/>
        <item x="101"/>
        <item x="43"/>
        <item x="119"/>
        <item x="28"/>
        <item x="73"/>
        <item x="66"/>
        <item x="32"/>
        <item x="108"/>
        <item x="19"/>
        <item x="46"/>
        <item x="62"/>
        <item x="58"/>
        <item x="78"/>
        <item x="4"/>
        <item x="63"/>
        <item x="59"/>
        <item x="14"/>
        <item x="9"/>
        <item x="53"/>
        <item x="29"/>
        <item x="7"/>
        <item x="127"/>
        <item x="42"/>
        <item x="118"/>
        <item x="27"/>
        <item x="72"/>
        <item x="65"/>
        <item x="31"/>
        <item x="107"/>
        <item x="18"/>
        <item x="45"/>
        <item x="61"/>
        <item x="112"/>
        <item x="64"/>
        <item x="113"/>
        <item x="10"/>
        <item x="30"/>
        <item x="106"/>
        <item x="96"/>
        <item x="98"/>
        <item x="36"/>
        <item x="16"/>
        <item x="11"/>
        <item x="13"/>
        <item x="17"/>
        <item x="114"/>
        <item x="33"/>
        <item x="5"/>
        <item x="75"/>
        <item x="102"/>
        <item x="8"/>
        <item x="39"/>
        <item x="44"/>
        <item x="128"/>
        <item x="116"/>
        <item x="20"/>
        <item x="0"/>
        <item x="24"/>
        <item x="60"/>
        <item x="76"/>
        <item x="103"/>
        <item x="21"/>
        <item x="1"/>
        <item x="2"/>
        <item x="15"/>
        <item x="22"/>
        <item x="34"/>
        <item x="37"/>
        <item x="38"/>
        <item x="47"/>
        <item x="48"/>
        <item x="49"/>
        <item x="50"/>
        <item x="51"/>
        <item x="52"/>
        <item x="55"/>
        <item x="56"/>
        <item x="57"/>
        <item x="67"/>
        <item x="68"/>
        <item x="69"/>
        <item x="70"/>
        <item x="79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9"/>
        <item x="100"/>
        <item x="104"/>
        <item x="105"/>
        <item x="120"/>
        <item x="121"/>
        <item x="122"/>
        <item x="124"/>
      </items>
    </pivotField>
    <pivotField axis="axisRow" compact="0" outline="0" showAll="0" defaultSubtotal="0">
      <items count="291">
        <item x="284"/>
        <item x="277"/>
        <item x="268"/>
        <item x="170"/>
        <item x="13"/>
        <item x="156"/>
        <item x="169"/>
        <item x="34"/>
        <item x="203"/>
        <item x="5"/>
        <item x="6"/>
        <item x="18"/>
        <item x="19"/>
        <item x="21"/>
        <item x="15"/>
        <item x="16"/>
        <item x="10"/>
        <item x="98"/>
        <item x="28"/>
        <item x="29"/>
        <item x="30"/>
        <item x="149"/>
        <item x="49"/>
        <item x="109"/>
        <item x="110"/>
        <item x="111"/>
        <item x="112"/>
        <item x="113"/>
        <item x="114"/>
        <item x="115"/>
        <item x="116"/>
        <item x="117"/>
        <item x="118"/>
        <item x="283"/>
        <item x="183"/>
        <item x="55"/>
        <item x="56"/>
        <item x="57"/>
        <item x="106"/>
        <item x="161"/>
        <item x="162"/>
        <item x="163"/>
        <item x="164"/>
        <item x="165"/>
        <item x="166"/>
        <item x="180"/>
        <item x="181"/>
        <item x="182"/>
        <item x="184"/>
        <item x="187"/>
        <item x="185"/>
        <item x="186"/>
        <item x="188"/>
        <item x="189"/>
        <item x="191"/>
        <item x="192"/>
        <item x="202"/>
        <item x="227"/>
        <item x="228"/>
        <item x="229"/>
        <item x="230"/>
        <item x="231"/>
        <item x="232"/>
        <item x="233"/>
        <item x="234"/>
        <item x="193"/>
        <item x="190"/>
        <item x="290"/>
        <item x="167"/>
        <item x="238"/>
        <item x="226"/>
        <item x="240"/>
        <item x="199"/>
        <item x="288"/>
        <item x="33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12"/>
        <item x="70"/>
        <item x="100"/>
        <item x="271"/>
        <item x="251"/>
        <item x="255"/>
        <item x="53"/>
        <item x="274"/>
        <item x="61"/>
        <item x="270"/>
        <item x="253"/>
        <item x="250"/>
        <item x="168"/>
        <item x="256"/>
        <item x="245"/>
        <item x="241"/>
        <item x="25"/>
        <item x="195"/>
        <item x="196"/>
        <item x="276"/>
        <item x="239"/>
        <item x="254"/>
        <item x="141"/>
        <item x="194"/>
        <item x="252"/>
        <item x="275"/>
        <item x="159"/>
        <item x="273"/>
        <item x="286"/>
        <item x="155"/>
        <item x="278"/>
        <item x="151"/>
        <item x="289"/>
        <item x="54"/>
        <item x="20"/>
        <item x="235"/>
        <item x="26"/>
        <item x="99"/>
        <item x="31"/>
        <item x="0"/>
        <item x="4"/>
        <item x="7"/>
        <item x="46"/>
        <item x="8"/>
        <item x="9"/>
        <item x="101"/>
        <item x="14"/>
        <item x="102"/>
        <item x="62"/>
        <item x="66"/>
        <item x="143"/>
        <item x="139"/>
        <item x="52"/>
        <item x="153"/>
        <item x="108"/>
        <item x="154"/>
        <item x="225"/>
        <item x="244"/>
        <item x="246"/>
        <item x="248"/>
        <item x="267"/>
        <item x="269"/>
        <item x="272"/>
        <item x="285"/>
        <item x="11"/>
        <item x="60"/>
        <item x="287"/>
        <item x="249"/>
        <item x="67"/>
        <item x="144"/>
        <item x="145"/>
        <item x="68"/>
        <item x="69"/>
        <item x="146"/>
        <item x="147"/>
        <item x="148"/>
        <item x="35"/>
        <item x="36"/>
        <item x="37"/>
        <item x="38"/>
        <item x="39"/>
        <item x="40"/>
        <item x="41"/>
        <item x="42"/>
        <item x="43"/>
        <item x="44"/>
        <item x="45"/>
        <item x="105"/>
        <item x="65"/>
        <item x="23"/>
        <item x="47"/>
        <item x="17"/>
        <item x="27"/>
        <item x="58"/>
        <item x="200"/>
        <item x="201"/>
        <item x="50"/>
        <item x="51"/>
        <item x="107"/>
        <item x="1"/>
        <item x="2"/>
        <item x="3"/>
        <item x="22"/>
        <item x="24"/>
        <item x="32"/>
        <item x="48"/>
        <item x="59"/>
        <item x="63"/>
        <item x="64"/>
        <item x="71"/>
        <item x="103"/>
        <item x="104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40"/>
        <item x="142"/>
        <item x="150"/>
        <item x="152"/>
        <item x="157"/>
        <item x="158"/>
        <item x="160"/>
        <item x="171"/>
        <item x="172"/>
        <item x="173"/>
        <item x="174"/>
        <item x="175"/>
        <item x="176"/>
        <item x="177"/>
        <item x="178"/>
        <item x="179"/>
        <item x="197"/>
        <item x="198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36"/>
        <item x="237"/>
        <item x="242"/>
        <item x="243"/>
        <item x="247"/>
        <item x="257"/>
        <item x="258"/>
        <item x="259"/>
        <item x="260"/>
        <item x="261"/>
        <item x="262"/>
        <item x="263"/>
        <item x="264"/>
        <item x="265"/>
        <item x="266"/>
        <item x="279"/>
        <item x="280"/>
        <item x="281"/>
        <item x="28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6" outline="0" showAll="0"/>
    <pivotField compact="0" numFmtId="166" outline="0" showAll="0"/>
    <pivotField compact="0" outline="0" showAll="0"/>
    <pivotField compact="0" outline="0" showAll="0"/>
    <pivotField dataField="1" compact="0" numFmtId="166" outline="0" showAll="0"/>
    <pivotField compact="0" numFmtId="166" outline="0" showAll="0"/>
    <pivotField compact="0" outline="0" showAll="0"/>
    <pivotField compact="0" numFmtId="167" outline="0" showAll="0"/>
    <pivotField compact="0" outline="0" showAll="0"/>
    <pivotField axis="axisRow" compact="0" outline="0" showAll="0" defaultSubtotal="0">
      <items count="68">
        <item x="34"/>
        <item x="1"/>
        <item x="31"/>
        <item x="24"/>
        <item x="26"/>
        <item x="23"/>
        <item x="28"/>
        <item x="27"/>
        <item x="25"/>
        <item x="29"/>
        <item x="30"/>
        <item x="33"/>
        <item x="41"/>
        <item x="44"/>
        <item x="45"/>
        <item x="42"/>
        <item x="39"/>
        <item x="43"/>
        <item x="54"/>
        <item x="55"/>
        <item x="57"/>
        <item x="66"/>
        <item x="67"/>
        <item x="65"/>
        <item x="64"/>
        <item x="56"/>
        <item x="50"/>
        <item x="51"/>
        <item x="52"/>
        <item x="49"/>
        <item x="53"/>
        <item x="40"/>
        <item sd="0" x="46"/>
        <item x="37"/>
        <item x="35"/>
        <item x="36"/>
        <item x="22"/>
        <item x="2"/>
        <item h="1" x="0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x="32"/>
        <item h="1" x="38"/>
        <item h="1" x="47"/>
        <item h="1" x="48"/>
        <item h="1" x="58"/>
        <item h="1" x="59"/>
        <item h="1" x="60"/>
        <item h="1" x="61"/>
        <item h="1" x="62"/>
        <item h="1" x="63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</pivotFields>
  <rowFields count="4">
    <field x="1"/>
    <field x="28"/>
    <field x="18"/>
    <field x="17"/>
  </rowFields>
  <rowItems count="51">
    <i>
      <x v="66"/>
      <x v="1"/>
      <x v="72"/>
      <x v="2"/>
    </i>
    <i r="1">
      <x v="37"/>
      <x v="56"/>
      <x v="11"/>
    </i>
    <i>
      <x v="67"/>
      <x v="36"/>
      <x v="70"/>
      <x v="62"/>
    </i>
    <i>
      <x v="68"/>
      <x v="2"/>
      <x v="136"/>
      <x v="63"/>
    </i>
    <i r="1">
      <x v="3"/>
      <x v="58"/>
      <x v="3"/>
    </i>
    <i r="1">
      <x v="4"/>
      <x v="60"/>
      <x v="3"/>
    </i>
    <i r="1">
      <x v="5"/>
      <x v="57"/>
      <x v="3"/>
    </i>
    <i r="1">
      <x v="6"/>
      <x v="62"/>
      <x v="3"/>
    </i>
    <i r="1">
      <x v="7"/>
      <x v="61"/>
      <x v="3"/>
    </i>
    <i r="1">
      <x v="8"/>
      <x v="59"/>
      <x v="3"/>
    </i>
    <i r="1">
      <x v="9"/>
      <x v="63"/>
      <x v="3"/>
    </i>
    <i r="1">
      <x v="10"/>
      <x v="64"/>
      <x v="3"/>
    </i>
    <i>
      <x v="69"/>
      <x/>
      <x v="121"/>
      <x v="63"/>
    </i>
    <i r="1">
      <x v="11"/>
      <x v="69"/>
      <x v="24"/>
    </i>
    <i r="1">
      <x v="34"/>
      <x v="71"/>
      <x v="73"/>
    </i>
    <i r="1">
      <x v="35"/>
      <x v="116"/>
      <x v="84"/>
    </i>
    <i>
      <x v="70"/>
      <x v="33"/>
      <x v="115"/>
      <x v="31"/>
    </i>
    <i r="3">
      <x v="52"/>
    </i>
    <i r="3">
      <x v="61"/>
    </i>
    <i>
      <x v="72"/>
      <x v="12"/>
      <x v="105"/>
      <x v="14"/>
    </i>
    <i r="1">
      <x v="13"/>
      <x v="122"/>
      <x v="56"/>
    </i>
    <i r="1">
      <x v="14"/>
      <x v="106"/>
      <x v="58"/>
    </i>
    <i r="1">
      <x v="15"/>
      <x v="125"/>
      <x v="39"/>
    </i>
    <i r="1">
      <x v="16"/>
      <x v="168"/>
      <x v="6"/>
    </i>
    <i r="1">
      <x v="17"/>
      <x v="111"/>
      <x v="43"/>
    </i>
    <i r="1">
      <x v="31"/>
      <x v="112"/>
      <x v="12"/>
    </i>
    <i r="1">
      <x v="32"/>
    </i>
    <i>
      <x v="73"/>
      <x v="29"/>
      <x v="2"/>
      <x v="16"/>
    </i>
    <i>
      <x v="74"/>
      <x v="26"/>
      <x v="110"/>
      <x v="43"/>
    </i>
    <i r="1">
      <x v="27"/>
      <x v="111"/>
      <x v="43"/>
    </i>
    <i r="1">
      <x v="28"/>
      <x v="104"/>
      <x v="33"/>
    </i>
    <i r="3">
      <x v="54"/>
    </i>
    <i r="3">
      <x v="76"/>
    </i>
    <i>
      <x v="75"/>
      <x v="18"/>
      <x v="108"/>
      <x v="78"/>
    </i>
    <i r="1">
      <x v="30"/>
      <x v="128"/>
      <x v="18"/>
    </i>
    <i r="3">
      <x v="28"/>
    </i>
    <i r="3">
      <x v="49"/>
    </i>
    <i>
      <x v="76"/>
      <x v="19"/>
      <x v="126"/>
      <x v="9"/>
    </i>
    <i r="3">
      <x v="26"/>
    </i>
    <i r="3">
      <x v="47"/>
    </i>
    <i r="1">
      <x v="20"/>
      <x v="131"/>
      <x v="29"/>
    </i>
    <i r="3">
      <x v="50"/>
    </i>
    <i r="3">
      <x v="57"/>
    </i>
    <i r="1">
      <x v="25"/>
      <x v="1"/>
      <x v="43"/>
    </i>
    <i>
      <x v="79"/>
      <x v="21"/>
      <x v="73"/>
      <x v="45"/>
    </i>
    <i r="1">
      <x v="22"/>
      <x v="67"/>
      <x v="77"/>
    </i>
    <i r="1">
      <x v="23"/>
      <x v="167"/>
      <x v="21"/>
    </i>
    <i r="1">
      <x v="24"/>
      <x v="129"/>
      <x v="18"/>
    </i>
    <i r="3">
      <x v="28"/>
    </i>
    <i r="3">
      <x v="49"/>
    </i>
    <i t="grand">
      <x/>
    </i>
  </rowItems>
  <colItems count="1">
    <i/>
  </colItems>
  <dataFields count="1">
    <dataField name="Soma de Valor Total" fld="23" baseField="0" baseItem="0" numFmtId="166"/>
  </dataFields>
  <formats count="1">
    <format dxfId="15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E9F4854-A1CD-4664-8761-B31CA5160EAB}" name="Tabela dinâmica1" cacheId="8419" applyNumberFormats="0" applyBorderFormats="0" applyFontFormats="0" applyPatternFormats="0" applyAlignmentFormats="0" applyWidthHeightFormats="1" dataCaption="Valores" updatedVersion="8" minRefreshableVersion="3" itemPrintTitles="1" createdVersion="8" indent="0" compact="0" compactData="0" multipleFieldFilters="0">
  <location ref="A3:B298" firstHeaderRow="1" firstDataRow="1" firstDataCol="2" rowPageCount="1" colPageCount="1"/>
  <pivotFields count="34">
    <pivotField compact="0" outline="0" showAll="0"/>
    <pivotField compact="0" numFmtId="14" outline="0" showAll="0" defaultSubtota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numFmtId="166" outline="0" showAll="0"/>
    <pivotField compact="0" numFmtId="14" outline="0" showAll="0"/>
    <pivotField compact="0" outline="0" showAll="0"/>
    <pivotField compact="0" outline="0" showAll="0"/>
    <pivotField axis="axisPage" compact="0" outline="0" multipleItemSelectionAllowed="1" showAll="0" defaultSubtotal="0">
      <items count="11">
        <item x="0"/>
        <item x="10"/>
        <item x="3"/>
        <item x="5"/>
        <item x="2"/>
        <item x="7"/>
        <item h="1" x="4"/>
        <item x="9"/>
        <item h="1" x="6"/>
        <item h="1" x="1"/>
        <item h="1" x="8"/>
      </items>
    </pivotField>
    <pivotField compact="0" outline="0" showAll="0" defaultSubtotal="0"/>
    <pivotField axis="axisRow" compact="0" outline="0" showAll="0" defaultSubtotal="0">
      <items count="291">
        <item x="284"/>
        <item x="277"/>
        <item x="268"/>
        <item x="170"/>
        <item x="13"/>
        <item x="156"/>
        <item x="169"/>
        <item x="34"/>
        <item x="203"/>
        <item x="5"/>
        <item x="6"/>
        <item x="18"/>
        <item x="19"/>
        <item x="21"/>
        <item x="15"/>
        <item x="16"/>
        <item x="10"/>
        <item x="98"/>
        <item x="28"/>
        <item x="29"/>
        <item x="30"/>
        <item x="149"/>
        <item x="49"/>
        <item x="109"/>
        <item x="110"/>
        <item x="111"/>
        <item x="112"/>
        <item x="113"/>
        <item x="114"/>
        <item x="115"/>
        <item x="116"/>
        <item x="117"/>
        <item x="118"/>
        <item x="283"/>
        <item x="183"/>
        <item x="55"/>
        <item x="56"/>
        <item x="57"/>
        <item x="106"/>
        <item x="161"/>
        <item x="162"/>
        <item x="163"/>
        <item x="164"/>
        <item x="165"/>
        <item x="166"/>
        <item x="180"/>
        <item x="181"/>
        <item x="182"/>
        <item x="184"/>
        <item x="187"/>
        <item x="185"/>
        <item x="186"/>
        <item x="188"/>
        <item x="189"/>
        <item x="191"/>
        <item x="192"/>
        <item x="202"/>
        <item x="227"/>
        <item x="228"/>
        <item x="229"/>
        <item x="230"/>
        <item x="231"/>
        <item x="232"/>
        <item x="233"/>
        <item x="234"/>
        <item x="193"/>
        <item x="190"/>
        <item x="290"/>
        <item x="167"/>
        <item x="238"/>
        <item x="226"/>
        <item x="240"/>
        <item x="199"/>
        <item x="288"/>
        <item x="33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12"/>
        <item x="70"/>
        <item x="100"/>
        <item x="271"/>
        <item x="251"/>
        <item x="255"/>
        <item x="53"/>
        <item x="274"/>
        <item x="61"/>
        <item x="270"/>
        <item x="253"/>
        <item x="250"/>
        <item x="168"/>
        <item x="256"/>
        <item x="245"/>
        <item x="241"/>
        <item x="25"/>
        <item x="195"/>
        <item x="196"/>
        <item x="276"/>
        <item x="239"/>
        <item x="254"/>
        <item x="141"/>
        <item x="194"/>
        <item x="252"/>
        <item x="275"/>
        <item x="159"/>
        <item x="273"/>
        <item x="286"/>
        <item x="155"/>
        <item x="278"/>
        <item x="151"/>
        <item x="289"/>
        <item x="54"/>
        <item x="20"/>
        <item x="235"/>
        <item x="26"/>
        <item x="99"/>
        <item x="31"/>
        <item x="0"/>
        <item x="4"/>
        <item x="7"/>
        <item x="46"/>
        <item x="8"/>
        <item x="9"/>
        <item x="101"/>
        <item x="14"/>
        <item x="102"/>
        <item x="62"/>
        <item x="66"/>
        <item x="143"/>
        <item x="139"/>
        <item x="52"/>
        <item x="153"/>
        <item x="108"/>
        <item x="154"/>
        <item x="225"/>
        <item x="244"/>
        <item x="246"/>
        <item x="248"/>
        <item x="267"/>
        <item x="269"/>
        <item x="272"/>
        <item x="285"/>
        <item x="11"/>
        <item x="60"/>
        <item x="287"/>
        <item x="249"/>
        <item x="67"/>
        <item x="144"/>
        <item x="145"/>
        <item x="68"/>
        <item x="69"/>
        <item x="146"/>
        <item x="147"/>
        <item x="148"/>
        <item x="35"/>
        <item x="36"/>
        <item x="37"/>
        <item x="38"/>
        <item x="39"/>
        <item x="40"/>
        <item x="41"/>
        <item x="42"/>
        <item x="43"/>
        <item x="44"/>
        <item x="45"/>
        <item x="105"/>
        <item x="65"/>
        <item x="23"/>
        <item x="47"/>
        <item x="17"/>
        <item x="27"/>
        <item x="58"/>
        <item x="200"/>
        <item x="201"/>
        <item x="50"/>
        <item x="51"/>
        <item x="107"/>
        <item x="1"/>
        <item x="2"/>
        <item x="3"/>
        <item x="22"/>
        <item x="24"/>
        <item x="32"/>
        <item x="48"/>
        <item x="59"/>
        <item x="63"/>
        <item x="64"/>
        <item x="71"/>
        <item x="103"/>
        <item x="104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40"/>
        <item x="142"/>
        <item x="150"/>
        <item x="152"/>
        <item x="157"/>
        <item x="158"/>
        <item x="160"/>
        <item x="171"/>
        <item x="172"/>
        <item x="173"/>
        <item x="174"/>
        <item x="175"/>
        <item x="176"/>
        <item x="177"/>
        <item x="178"/>
        <item x="179"/>
        <item x="197"/>
        <item x="198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36"/>
        <item x="237"/>
        <item x="242"/>
        <item x="243"/>
        <item x="247"/>
        <item x="257"/>
        <item x="258"/>
        <item x="259"/>
        <item x="260"/>
        <item x="261"/>
        <item x="262"/>
        <item x="263"/>
        <item x="264"/>
        <item x="265"/>
        <item x="266"/>
        <item x="279"/>
        <item x="280"/>
        <item x="281"/>
        <item x="282"/>
      </items>
    </pivotField>
    <pivotField compact="0" numFmtId="166" outline="0" showAll="0"/>
    <pivotField compact="0" numFmtId="166" outline="0" showAll="0"/>
    <pivotField compact="0" outline="0" showAll="0"/>
    <pivotField axis="axisRow" compact="0" outline="0" showAll="0" defaultSubtotal="0">
      <items count="101">
        <item x="23"/>
        <item x="55"/>
        <item x="29"/>
        <item x="75"/>
        <item x="35"/>
        <item x="12"/>
        <item x="85"/>
        <item x="58"/>
        <item x="59"/>
        <item x="93"/>
        <item x="6"/>
        <item x="52"/>
        <item x="86"/>
        <item x="24"/>
        <item x="87"/>
        <item x="95"/>
        <item x="91"/>
        <item x="34"/>
        <item x="51"/>
        <item x="3"/>
        <item x="21"/>
        <item x="98"/>
        <item x="97"/>
        <item x="40"/>
        <item x="79"/>
        <item x="44"/>
        <item x="56"/>
        <item x="4"/>
        <item x="47"/>
        <item x="45"/>
        <item x="14"/>
        <item x="9"/>
        <item x="39"/>
        <item x="25"/>
        <item x="7"/>
        <item x="99"/>
        <item x="88"/>
        <item x="48"/>
        <item x="89"/>
        <item x="10"/>
        <item x="26"/>
        <item x="84"/>
        <item x="74"/>
        <item x="76"/>
        <item x="30"/>
        <item x="16"/>
        <item x="11"/>
        <item x="13"/>
        <item x="17"/>
        <item x="90"/>
        <item x="27"/>
        <item x="5"/>
        <item x="53"/>
        <item x="80"/>
        <item x="8"/>
        <item x="33"/>
        <item x="36"/>
        <item x="100"/>
        <item x="92"/>
        <item x="18"/>
        <item x="0"/>
        <item x="22"/>
        <item x="46"/>
        <item x="54"/>
        <item x="81"/>
        <item x="19"/>
        <item x="1"/>
        <item x="2"/>
        <item x="15"/>
        <item x="20"/>
        <item x="28"/>
        <item x="31"/>
        <item x="32"/>
        <item x="37"/>
        <item x="38"/>
        <item x="41"/>
        <item x="42"/>
        <item x="43"/>
        <item x="49"/>
        <item x="50"/>
        <item x="57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7"/>
        <item x="78"/>
        <item x="82"/>
        <item x="83"/>
        <item x="94"/>
        <item x="9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6" outline="0" showAll="0"/>
    <pivotField compact="0" numFmtId="166" outline="0" showAll="0"/>
    <pivotField compact="0" outline="0" showAll="0"/>
    <pivotField compact="0" numFmtId="167" outline="0" showAll="0"/>
    <pivotField compact="0" outline="0" showAll="0"/>
    <pivotField compact="0" outline="0" showAll="0" defaultSubtota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</pivotFields>
  <rowFields count="2">
    <field x="22"/>
    <field x="18"/>
  </rowFields>
  <rowItems count="295">
    <i>
      <x/>
      <x v="3"/>
    </i>
    <i r="1">
      <x v="157"/>
    </i>
    <i r="1">
      <x v="158"/>
    </i>
    <i r="1">
      <x v="159"/>
    </i>
    <i r="1">
      <x v="160"/>
    </i>
    <i r="1">
      <x v="161"/>
    </i>
    <i r="1">
      <x v="162"/>
    </i>
    <i r="1">
      <x v="163"/>
    </i>
    <i r="1">
      <x v="164"/>
    </i>
    <i r="1">
      <x v="191"/>
    </i>
    <i r="1">
      <x v="194"/>
    </i>
    <i r="1">
      <x v="197"/>
    </i>
    <i r="1">
      <x v="198"/>
    </i>
    <i>
      <x v="1"/>
      <x v="66"/>
    </i>
    <i>
      <x v="2"/>
      <x v="72"/>
    </i>
    <i r="1">
      <x v="166"/>
    </i>
    <i>
      <x v="3"/>
      <x v="57"/>
    </i>
    <i r="1">
      <x v="58"/>
    </i>
    <i r="1">
      <x v="59"/>
    </i>
    <i r="1">
      <x v="60"/>
    </i>
    <i r="1">
      <x v="61"/>
    </i>
    <i r="1">
      <x v="62"/>
    </i>
    <i r="1">
      <x v="63"/>
    </i>
    <i r="1">
      <x v="64"/>
    </i>
    <i>
      <x v="4"/>
      <x v="138"/>
    </i>
    <i>
      <x v="5"/>
      <x v="11"/>
    </i>
    <i>
      <x v="6"/>
      <x v="168"/>
    </i>
    <i>
      <x v="7"/>
      <x v="195"/>
    </i>
    <i>
      <x v="8"/>
      <x v="196"/>
    </i>
    <i>
      <x v="9"/>
      <x v="126"/>
    </i>
    <i>
      <x v="10"/>
      <x v="165"/>
    </i>
    <i r="1">
      <x v="169"/>
    </i>
    <i r="1">
      <x v="170"/>
    </i>
    <i r="1">
      <x v="171"/>
    </i>
    <i r="1">
      <x v="174"/>
    </i>
    <i r="1">
      <x v="175"/>
    </i>
    <i r="1">
      <x v="176"/>
    </i>
    <i>
      <x v="11"/>
      <x v="34"/>
    </i>
    <i r="1">
      <x v="39"/>
    </i>
    <i r="1">
      <x v="40"/>
    </i>
    <i r="1">
      <x v="41"/>
    </i>
    <i r="1">
      <x v="42"/>
    </i>
    <i r="1">
      <x v="43"/>
    </i>
    <i r="1">
      <x v="44"/>
    </i>
    <i r="1">
      <x v="45"/>
    </i>
    <i r="1">
      <x v="46"/>
    </i>
    <i r="1">
      <x v="47"/>
    </i>
    <i r="1">
      <x v="48"/>
    </i>
    <i r="1">
      <x v="49"/>
    </i>
    <i r="1">
      <x v="50"/>
    </i>
    <i r="1">
      <x v="51"/>
    </i>
    <i r="1">
      <x v="52"/>
    </i>
    <i r="1">
      <x v="53"/>
    </i>
    <i r="1">
      <x v="54"/>
    </i>
    <i r="1">
      <x v="55"/>
    </i>
    <i r="1">
      <x v="56"/>
    </i>
    <i r="1">
      <x v="68"/>
    </i>
    <i>
      <x v="12"/>
      <x v="112"/>
    </i>
    <i>
      <x v="13"/>
      <x v="153"/>
    </i>
    <i>
      <x v="14"/>
      <x v="105"/>
    </i>
    <i>
      <x v="15"/>
      <x v="33"/>
    </i>
    <i>
      <x v="16"/>
      <x v="2"/>
    </i>
    <i r="1">
      <x v="120"/>
    </i>
    <i>
      <x v="17"/>
      <x v="172"/>
    </i>
    <i r="1">
      <x v="173"/>
    </i>
    <i>
      <x v="18"/>
      <x v="127"/>
    </i>
    <i r="1">
      <x v="128"/>
    </i>
    <i r="1">
      <x v="129"/>
    </i>
    <i>
      <x v="19"/>
      <x v="9"/>
    </i>
    <i>
      <x v="20"/>
      <x v="74"/>
    </i>
    <i r="1">
      <x v="75"/>
    </i>
    <i r="1">
      <x v="76"/>
    </i>
    <i r="1">
      <x v="77"/>
    </i>
    <i r="1">
      <x v="78"/>
    </i>
    <i r="1">
      <x v="79"/>
    </i>
    <i r="1">
      <x v="80"/>
    </i>
    <i r="1">
      <x v="81"/>
    </i>
    <i r="1">
      <x v="82"/>
    </i>
    <i r="1">
      <x v="83"/>
    </i>
    <i r="1">
      <x v="84"/>
    </i>
    <i r="1">
      <x v="85"/>
    </i>
    <i r="1">
      <x v="86"/>
    </i>
    <i r="1">
      <x v="87"/>
    </i>
    <i r="1">
      <x v="88"/>
    </i>
    <i r="1">
      <x v="89"/>
    </i>
    <i r="1">
      <x v="90"/>
    </i>
    <i r="1">
      <x v="91"/>
    </i>
    <i r="1">
      <x v="92"/>
    </i>
    <i r="1">
      <x v="93"/>
    </i>
    <i r="1">
      <x v="94"/>
    </i>
    <i r="1">
      <x v="95"/>
    </i>
    <i r="1">
      <x v="96"/>
    </i>
    <i r="1">
      <x v="97"/>
    </i>
    <i r="1">
      <x v="98"/>
    </i>
    <i r="1">
      <x v="99"/>
    </i>
    <i r="1">
      <x v="100"/>
    </i>
    <i>
      <x v="21"/>
      <x v="167"/>
    </i>
    <i>
      <x v="22"/>
      <x/>
    </i>
    <i>
      <x v="23"/>
      <x v="38"/>
    </i>
    <i>
      <x v="24"/>
      <x v="69"/>
    </i>
    <i>
      <x v="25"/>
      <x v="152"/>
    </i>
    <i>
      <x v="26"/>
      <x v="65"/>
    </i>
    <i>
      <x v="27"/>
      <x v="10"/>
    </i>
    <i>
      <x v="28"/>
      <x v="154"/>
    </i>
    <i r="1">
      <x v="156"/>
    </i>
    <i>
      <x v="29"/>
      <x v="123"/>
    </i>
    <i r="1">
      <x v="124"/>
    </i>
    <i r="1">
      <x v="125"/>
    </i>
    <i>
      <x v="30"/>
      <x v="13"/>
    </i>
    <i>
      <x v="31"/>
      <x v="14"/>
    </i>
    <i>
      <x v="32"/>
      <x v="188"/>
    </i>
    <i>
      <x v="33"/>
      <x v="1"/>
    </i>
    <i r="1">
      <x v="107"/>
    </i>
    <i r="1">
      <x v="110"/>
    </i>
    <i r="1">
      <x v="111"/>
    </i>
    <i>
      <x v="34"/>
      <x v="101"/>
    </i>
    <i r="1">
      <x v="102"/>
    </i>
    <i>
      <x v="35"/>
      <x v="73"/>
    </i>
    <i>
      <x v="36"/>
      <x v="122"/>
    </i>
    <i>
      <x v="37"/>
      <x v="130"/>
    </i>
    <i r="1">
      <x v="131"/>
    </i>
    <i>
      <x v="38"/>
      <x v="106"/>
    </i>
    <i>
      <x v="39"/>
      <x v="15"/>
    </i>
    <i>
      <x v="40"/>
      <x v="134"/>
    </i>
    <i>
      <x v="41"/>
      <x v="115"/>
    </i>
    <i>
      <x v="42"/>
      <x v="70"/>
    </i>
    <i>
      <x v="43"/>
      <x v="121"/>
    </i>
    <i r="1">
      <x v="136"/>
    </i>
    <i>
      <x v="44"/>
      <x v="109"/>
    </i>
    <i>
      <x v="45"/>
      <x v="190"/>
    </i>
    <i r="1">
      <x v="193"/>
    </i>
    <i>
      <x v="46"/>
      <x v="192"/>
    </i>
    <i>
      <x v="47"/>
      <x v="12"/>
    </i>
    <i>
      <x v="48"/>
      <x v="117"/>
    </i>
    <i r="1">
      <x v="118"/>
    </i>
    <i r="1">
      <x v="119"/>
    </i>
    <i r="1">
      <x v="133"/>
    </i>
    <i>
      <x v="49"/>
      <x v="114"/>
    </i>
    <i>
      <x v="50"/>
      <x v="35"/>
    </i>
    <i r="1">
      <x v="36"/>
    </i>
    <i r="1">
      <x v="37"/>
    </i>
    <i>
      <x v="51"/>
      <x v="16"/>
    </i>
    <i>
      <x v="52"/>
      <x v="113"/>
    </i>
    <i>
      <x v="53"/>
      <x v="71"/>
    </i>
    <i>
      <x v="54"/>
      <x v="4"/>
    </i>
    <i r="1">
      <x v="5"/>
    </i>
    <i r="1">
      <x v="7"/>
    </i>
    <i r="1">
      <x v="8"/>
    </i>
    <i>
      <x v="55"/>
      <x v="189"/>
    </i>
    <i>
      <x v="56"/>
      <x v="103"/>
    </i>
    <i r="1">
      <x v="104"/>
    </i>
    <i>
      <x v="57"/>
      <x v="67"/>
    </i>
    <i>
      <x v="58"/>
      <x v="108"/>
    </i>
    <i>
      <x v="59"/>
      <x v="137"/>
    </i>
    <i r="1">
      <x v="139"/>
    </i>
    <i r="1">
      <x v="143"/>
    </i>
    <i r="1">
      <x v="146"/>
    </i>
    <i r="1">
      <x v="148"/>
    </i>
    <i r="1">
      <x v="149"/>
    </i>
    <i r="1">
      <x v="150"/>
    </i>
    <i r="1">
      <x v="151"/>
    </i>
    <i r="1">
      <x v="155"/>
    </i>
    <i>
      <x v="60"/>
      <x v="135"/>
    </i>
    <i r="1">
      <x v="140"/>
    </i>
    <i r="1">
      <x v="141"/>
    </i>
    <i r="1">
      <x v="142"/>
    </i>
    <i r="1">
      <x v="144"/>
    </i>
    <i r="1">
      <x v="145"/>
    </i>
    <i r="1">
      <x v="147"/>
    </i>
    <i>
      <x v="61"/>
      <x v="177"/>
    </i>
    <i r="1">
      <x v="178"/>
    </i>
    <i r="1">
      <x v="179"/>
    </i>
    <i r="1">
      <x v="180"/>
    </i>
    <i r="1">
      <x v="181"/>
    </i>
    <i r="1">
      <x v="182"/>
    </i>
    <i r="1">
      <x v="183"/>
    </i>
    <i r="1">
      <x v="184"/>
    </i>
    <i r="1">
      <x v="185"/>
    </i>
    <i r="1">
      <x v="186"/>
    </i>
    <i r="1">
      <x v="187"/>
    </i>
    <i>
      <x v="62"/>
      <x v="132"/>
    </i>
    <i>
      <x v="63"/>
      <x v="6"/>
    </i>
    <i>
      <x v="64"/>
      <x v="116"/>
    </i>
    <i>
      <x v="65"/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24"/>
    </i>
    <i r="1">
      <x v="25"/>
    </i>
    <i r="1">
      <x v="26"/>
    </i>
    <i r="1">
      <x v="27"/>
    </i>
    <i r="1">
      <x v="28"/>
    </i>
    <i r="1">
      <x v="29"/>
    </i>
    <i r="1">
      <x v="30"/>
    </i>
    <i r="1">
      <x v="31"/>
    </i>
    <i r="1">
      <x v="32"/>
    </i>
    <i r="1">
      <x v="207"/>
    </i>
    <i r="1">
      <x v="213"/>
    </i>
    <i r="1">
      <x v="214"/>
    </i>
    <i r="1">
      <x v="215"/>
    </i>
    <i r="1">
      <x v="216"/>
    </i>
    <i r="1">
      <x v="217"/>
    </i>
    <i r="1">
      <x v="218"/>
    </i>
    <i r="1">
      <x v="219"/>
    </i>
    <i r="1">
      <x v="220"/>
    </i>
    <i r="1">
      <x v="221"/>
    </i>
    <i r="1">
      <x v="222"/>
    </i>
    <i r="1">
      <x v="223"/>
    </i>
    <i r="1">
      <x v="224"/>
    </i>
    <i r="1">
      <x v="225"/>
    </i>
    <i r="1">
      <x v="226"/>
    </i>
    <i r="1">
      <x v="227"/>
    </i>
    <i r="1">
      <x v="228"/>
    </i>
    <i r="1">
      <x v="233"/>
    </i>
    <i r="1">
      <x v="234"/>
    </i>
    <i r="1">
      <x v="236"/>
    </i>
    <i r="1">
      <x v="252"/>
    </i>
    <i r="1">
      <x v="253"/>
    </i>
    <i r="1">
      <x v="254"/>
    </i>
    <i r="1">
      <x v="255"/>
    </i>
    <i r="1">
      <x v="256"/>
    </i>
    <i r="1">
      <x v="257"/>
    </i>
    <i r="1">
      <x v="258"/>
    </i>
    <i r="1">
      <x v="259"/>
    </i>
    <i r="1">
      <x v="260"/>
    </i>
    <i r="1">
      <x v="261"/>
    </i>
    <i r="1">
      <x v="262"/>
    </i>
    <i r="1">
      <x v="263"/>
    </i>
    <i r="1">
      <x v="264"/>
    </i>
    <i r="1">
      <x v="265"/>
    </i>
    <i r="1">
      <x v="266"/>
    </i>
    <i r="1">
      <x v="267"/>
    </i>
    <i r="1">
      <x v="268"/>
    </i>
    <i r="1">
      <x v="269"/>
    </i>
    <i r="1">
      <x v="270"/>
    </i>
    <i r="1">
      <x v="276"/>
    </i>
    <i r="1">
      <x v="277"/>
    </i>
    <i r="1">
      <x v="278"/>
    </i>
    <i r="1">
      <x v="279"/>
    </i>
    <i r="1">
      <x v="280"/>
    </i>
    <i r="1">
      <x v="281"/>
    </i>
    <i r="1">
      <x v="282"/>
    </i>
    <i r="1">
      <x v="283"/>
    </i>
    <i r="1">
      <x v="284"/>
    </i>
    <i r="1">
      <x v="285"/>
    </i>
    <i r="1">
      <x v="286"/>
    </i>
    <i r="1">
      <x v="287"/>
    </i>
    <i>
      <x v="66"/>
      <x v="200"/>
    </i>
    <i>
      <x v="67"/>
      <x v="3"/>
    </i>
    <i r="1">
      <x v="201"/>
    </i>
    <i r="1">
      <x v="202"/>
    </i>
    <i r="1">
      <x v="204"/>
    </i>
    <i r="1">
      <x v="206"/>
    </i>
    <i r="1">
      <x v="240"/>
    </i>
    <i r="1">
      <x v="241"/>
    </i>
    <i r="1">
      <x v="242"/>
    </i>
    <i r="1">
      <x v="243"/>
    </i>
    <i r="1">
      <x v="244"/>
    </i>
    <i r="1">
      <x v="245"/>
    </i>
    <i r="1">
      <x v="246"/>
    </i>
    <i r="1">
      <x v="247"/>
    </i>
    <i r="1">
      <x v="248"/>
    </i>
    <i r="1">
      <x v="288"/>
    </i>
    <i r="1">
      <x v="289"/>
    </i>
    <i>
      <x v="68"/>
      <x v="203"/>
    </i>
    <i>
      <x v="69"/>
      <x v="205"/>
    </i>
    <i>
      <x v="70"/>
      <x v="194"/>
    </i>
    <i>
      <x v="71"/>
      <x v="208"/>
    </i>
    <i>
      <x v="72"/>
      <x v="209"/>
    </i>
    <i r="1">
      <x v="210"/>
    </i>
    <i r="1">
      <x v="232"/>
    </i>
    <i r="1">
      <x v="235"/>
    </i>
    <i r="1">
      <x v="275"/>
    </i>
    <i>
      <x v="73"/>
      <x v="211"/>
    </i>
    <i>
      <x v="74"/>
      <x v="212"/>
    </i>
    <i>
      <x v="77"/>
      <x v="229"/>
    </i>
    <i r="1">
      <x v="230"/>
    </i>
    <i r="1">
      <x v="231"/>
    </i>
    <i>
      <x v="78"/>
      <x v="237"/>
    </i>
    <i r="1">
      <x v="239"/>
    </i>
    <i r="1">
      <x v="271"/>
    </i>
    <i r="1">
      <x v="272"/>
    </i>
    <i>
      <x v="79"/>
      <x v="238"/>
    </i>
    <i r="1">
      <x v="249"/>
    </i>
    <i>
      <x v="80"/>
      <x v="250"/>
    </i>
    <i>
      <x v="81"/>
      <x v="251"/>
    </i>
    <i>
      <x v="82"/>
      <x v="3"/>
    </i>
    <i>
      <x v="95"/>
      <x v="273"/>
    </i>
    <i>
      <x v="97"/>
      <x v="274"/>
    </i>
    <i>
      <x v="98"/>
      <x v="3"/>
    </i>
    <i>
      <x v="99"/>
      <x v="290"/>
    </i>
    <i t="grand">
      <x/>
    </i>
  </rowItems>
  <colItems count="1">
    <i/>
  </colItems>
  <pageFields count="1">
    <pageField fld="16" hier="-1"/>
  </pageFields>
  <formats count="1">
    <format dxfId="149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B77C00C-7D73-42FD-BE63-64BEA06003E1}" name="Tabela dinâmica1" cacheId="8418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compact="0" compactData="0" multipleFieldFilters="0">
  <location ref="A3:D382" firstHeaderRow="1" firstDataRow="1" firstDataCol="3"/>
  <pivotFields count="35">
    <pivotField compact="0" outline="0" showAll="0"/>
    <pivotField axis="axisRow" compact="0" numFmtId="14" outline="0" showAll="0" defaultSubtotal="0">
      <items count="1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9"/>
        <item x="90"/>
        <item x="91"/>
        <item x="92"/>
        <item m="1" x="99"/>
        <item m="1" x="100"/>
        <item m="1" x="93"/>
        <item m="1" x="122"/>
        <item m="1" x="94"/>
        <item m="1" x="95"/>
        <item m="1" x="96"/>
        <item m="1" x="97"/>
        <item m="1" x="98"/>
        <item m="1" x="101"/>
        <item m="1" x="102"/>
        <item m="1" x="103"/>
        <item m="1" x="104"/>
        <item m="1" x="105"/>
        <item m="1" x="106"/>
        <item m="1" x="107"/>
        <item m="1" x="108"/>
        <item m="1" x="109"/>
        <item m="1" x="110"/>
        <item m="1" x="111"/>
        <item m="1" x="112"/>
        <item m="1" x="113"/>
        <item m="1" x="114"/>
        <item m="1" x="115"/>
        <item m="1" x="116"/>
        <item m="1" x="117"/>
        <item m="1" x="118"/>
        <item m="1" x="119"/>
        <item m="1" x="120"/>
        <item m="1" x="121"/>
        <item x="56"/>
        <item x="88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numFmtId="166" outline="0" showAll="0"/>
    <pivotField compact="0" numFmtId="14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numFmtId="166" outline="0" showAll="0"/>
    <pivotField compact="0" numFmtId="166" outline="0" showAll="0"/>
    <pivotField compact="0" outline="0" showAll="0"/>
    <pivotField compact="0" outline="0" showAll="0"/>
    <pivotField dataField="1" compact="0" numFmtId="166" outline="0" showAll="0"/>
    <pivotField compact="0" numFmtId="166" outline="0" showAll="0"/>
    <pivotField compact="0" outline="0" showAll="0"/>
    <pivotField compact="0" numFmtId="167" outline="0" showAll="0"/>
    <pivotField compact="0" outline="0" showAll="0"/>
    <pivotField axis="axisRow" compact="0" outline="0" showAll="0" defaultSubtotal="0">
      <items count="97">
        <item x="34"/>
        <item x="62"/>
        <item x="61"/>
        <item x="59"/>
        <item x="60"/>
        <item m="1" x="82"/>
        <item x="1"/>
        <item x="5"/>
        <item x="16"/>
        <item x="9"/>
        <item x="6"/>
        <item x="15"/>
        <item x="8"/>
        <item x="13"/>
        <item x="18"/>
        <item x="17"/>
        <item x="14"/>
        <item x="4"/>
        <item x="7"/>
        <item x="10"/>
        <item x="11"/>
        <item x="12"/>
        <item x="21"/>
        <item x="20"/>
        <item x="19"/>
        <item x="31"/>
        <item x="24"/>
        <item x="26"/>
        <item x="23"/>
        <item x="28"/>
        <item x="27"/>
        <item x="25"/>
        <item x="29"/>
        <item x="30"/>
        <item x="33"/>
        <item x="41"/>
        <item x="44"/>
        <item x="45"/>
        <item x="42"/>
        <item x="39"/>
        <item x="43"/>
        <item x="54"/>
        <item x="55"/>
        <item x="57"/>
        <item x="63"/>
        <item x="58"/>
        <item m="1" x="90"/>
        <item x="66"/>
        <item x="67"/>
        <item x="65"/>
        <item x="64"/>
        <item m="1" x="80"/>
        <item m="1" x="89"/>
        <item m="1" x="91"/>
        <item m="1" x="94"/>
        <item m="1" x="92"/>
        <item m="1" x="74"/>
        <item m="1" x="85"/>
        <item m="1" x="78"/>
        <item m="1" x="86"/>
        <item m="1" x="87"/>
        <item m="1" x="75"/>
        <item m="1" x="79"/>
        <item m="1" x="83"/>
        <item m="1" x="95"/>
        <item m="1" x="93"/>
        <item m="1" x="76"/>
        <item m="1" x="77"/>
        <item m="1" x="71"/>
        <item m="1" x="70"/>
        <item m="1" x="68"/>
        <item m="1" x="69"/>
        <item m="1" x="72"/>
        <item m="1" x="73"/>
        <item x="48"/>
        <item m="1" x="88"/>
        <item m="1" x="84"/>
        <item x="56"/>
        <item x="50"/>
        <item x="51"/>
        <item x="52"/>
        <item x="49"/>
        <item x="53"/>
        <item x="47"/>
        <item x="40"/>
        <item x="46"/>
        <item x="38"/>
        <item x="37"/>
        <item x="35"/>
        <item x="36"/>
        <item x="32"/>
        <item x="22"/>
        <item x="3"/>
        <item x="2"/>
        <item m="1" x="96"/>
        <item m="1" x="81"/>
        <item x="0"/>
      </items>
    </pivotField>
    <pivotField compact="0" outline="0" showAll="0" defaultSubtotal="0">
      <items count="3">
        <item x="0"/>
        <item x="2"/>
        <item x="1"/>
      </items>
    </pivotField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 defaultSubtotal="0">
      <items count="477">
        <item x="182"/>
        <item m="1" x="311"/>
        <item x="241"/>
        <item x="263"/>
        <item x="265"/>
        <item x="267"/>
        <item x="286"/>
        <item x="288"/>
        <item x="291"/>
        <item x="305"/>
        <item m="1" x="312"/>
        <item x="47"/>
        <item x="66"/>
        <item x="50"/>
        <item x="51"/>
        <item x="193"/>
        <item m="1" x="315"/>
        <item m="1" x="316"/>
        <item m="1" x="317"/>
        <item m="1" x="319"/>
        <item m="1" x="320"/>
        <item m="1" x="321"/>
        <item x="202"/>
        <item x="60"/>
        <item x="243"/>
        <item x="244"/>
        <item x="245"/>
        <item x="246"/>
        <item x="247"/>
        <item x="248"/>
        <item x="249"/>
        <item x="250"/>
        <item x="100"/>
        <item m="1" x="325"/>
        <item m="1" x="326"/>
        <item x="18"/>
        <item x="268"/>
        <item x="203"/>
        <item x="204"/>
        <item x="294"/>
        <item x="11"/>
        <item x="68"/>
        <item x="146"/>
        <item x="147"/>
        <item x="148"/>
        <item x="149"/>
        <item x="150"/>
        <item m="1" x="330"/>
        <item m="1" x="331"/>
        <item x="186"/>
        <item x="163"/>
        <item x="164"/>
        <item x="165"/>
        <item x="166"/>
        <item x="167"/>
        <item x="168"/>
        <item x="183"/>
        <item x="184"/>
        <item x="185"/>
        <item x="187"/>
        <item x="190"/>
        <item x="188"/>
        <item x="189"/>
        <item x="191"/>
        <item x="192"/>
        <item x="194"/>
        <item x="195"/>
        <item x="205"/>
        <item x="169"/>
        <item x="269"/>
        <item x="52"/>
        <item x="270"/>
        <item m="1" x="332"/>
        <item x="302"/>
        <item x="287"/>
        <item x="295"/>
        <item x="69"/>
        <item x="70"/>
        <item x="161"/>
        <item x="292"/>
        <item x="306"/>
        <item x="5"/>
        <item x="33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307"/>
        <item x="304"/>
        <item x="107"/>
        <item x="256"/>
        <item x="141"/>
        <item x="196"/>
        <item x="6"/>
        <item x="155"/>
        <item x="156"/>
        <item m="1" x="340"/>
        <item x="143"/>
        <item x="197"/>
        <item x="271"/>
        <item x="21"/>
        <item x="15"/>
        <item x="106"/>
        <item x="296"/>
        <item x="53"/>
        <item x="289"/>
        <item x="272"/>
        <item m="1" x="349"/>
        <item x="12"/>
        <item x="71"/>
        <item x="308"/>
        <item x="273"/>
        <item x="157"/>
        <item x="297"/>
        <item m="1" x="355"/>
        <item x="274"/>
        <item x="16"/>
        <item x="54"/>
        <item x="264"/>
        <item m="1" x="356"/>
        <item x="242"/>
        <item m="1" x="358"/>
        <item x="257"/>
        <item m="1" x="359"/>
        <item x="251"/>
        <item x="61"/>
        <item x="23"/>
        <item x="27"/>
        <item x="17"/>
        <item x="19"/>
        <item x="25"/>
        <item x="198"/>
        <item x="199"/>
        <item x="309"/>
        <item x="275"/>
        <item m="1" x="362"/>
        <item m="1" x="366"/>
        <item x="55"/>
        <item x="56"/>
        <item x="57"/>
        <item x="10"/>
        <item x="170"/>
        <item x="258"/>
        <item x="13"/>
        <item x="158"/>
        <item x="34"/>
        <item x="206"/>
        <item x="65"/>
        <item m="1" x="369"/>
        <item x="101"/>
        <item x="290"/>
        <item m="1" x="371"/>
        <item x="310"/>
        <item m="1" x="372"/>
        <item x="293"/>
        <item x="26"/>
        <item x="31"/>
        <item x="46"/>
        <item x="102"/>
        <item x="103"/>
        <item x="62"/>
        <item x="67"/>
        <item x="145"/>
        <item m="1" x="373"/>
        <item x="110"/>
        <item x="20"/>
        <item x="0"/>
        <item x="4"/>
        <item x="7"/>
        <item x="8"/>
        <item x="9"/>
        <item x="14"/>
        <item x="35"/>
        <item x="36"/>
        <item x="37"/>
        <item x="38"/>
        <item x="39"/>
        <item x="40"/>
        <item x="41"/>
        <item x="42"/>
        <item x="43"/>
        <item x="44"/>
        <item x="45"/>
        <item x="153"/>
        <item m="1" x="468"/>
        <item x="171"/>
        <item x="259"/>
        <item m="1" x="470"/>
        <item m="1" x="472"/>
        <item x="99"/>
        <item x="28"/>
        <item x="29"/>
        <item x="30"/>
        <item x="151"/>
        <item x="49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266"/>
        <item x="133"/>
        <item x="134"/>
        <item x="135"/>
        <item x="136"/>
        <item x="59"/>
        <item x="154"/>
        <item x="142"/>
        <item x="276"/>
        <item x="277"/>
        <item x="278"/>
        <item x="279"/>
        <item x="280"/>
        <item x="281"/>
        <item x="282"/>
        <item x="283"/>
        <item x="284"/>
        <item x="285"/>
        <item x="144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98"/>
        <item x="1"/>
        <item x="105"/>
        <item m="1" x="473"/>
        <item x="22"/>
        <item x="260"/>
        <item x="159"/>
        <item x="162"/>
        <item x="233"/>
        <item x="252"/>
        <item x="160"/>
        <item x="200"/>
        <item m="1" x="474"/>
        <item x="137"/>
        <item x="138"/>
        <item x="139"/>
        <item x="253"/>
        <item x="172"/>
        <item x="173"/>
        <item x="174"/>
        <item x="299"/>
        <item x="300"/>
        <item x="175"/>
        <item x="176"/>
        <item x="177"/>
        <item x="178"/>
        <item x="24"/>
        <item x="179"/>
        <item x="180"/>
        <item x="48"/>
        <item x="2"/>
        <item x="3"/>
        <item x="181"/>
        <item x="63"/>
        <item x="301"/>
        <item x="261"/>
        <item m="1" x="476"/>
        <item m="1" x="475"/>
        <item x="207"/>
        <item x="208"/>
        <item x="58"/>
        <item x="140"/>
        <item x="152"/>
        <item x="262"/>
        <item x="64"/>
        <item x="72"/>
        <item x="32"/>
        <item x="201"/>
        <item x="104"/>
        <item m="1" x="313"/>
        <item m="1" x="314"/>
        <item m="1" x="318"/>
        <item m="1" x="322"/>
        <item m="1" x="323"/>
        <item m="1" x="324"/>
        <item m="1" x="327"/>
        <item m="1" x="328"/>
        <item m="1" x="329"/>
        <item m="1" x="333"/>
        <item m="1" x="334"/>
        <item m="1" x="335"/>
        <item m="1" x="336"/>
        <item m="1" x="337"/>
        <item m="1" x="338"/>
        <item m="1" x="339"/>
        <item m="1" x="341"/>
        <item m="1" x="342"/>
        <item m="1" x="343"/>
        <item m="1" x="344"/>
        <item m="1" x="345"/>
        <item m="1" x="346"/>
        <item m="1" x="347"/>
        <item m="1" x="348"/>
        <item m="1" x="350"/>
        <item m="1" x="351"/>
        <item m="1" x="352"/>
        <item m="1" x="353"/>
        <item m="1" x="354"/>
        <item m="1" x="357"/>
        <item m="1" x="360"/>
        <item m="1" x="361"/>
        <item m="1" x="363"/>
        <item m="1" x="364"/>
        <item m="1" x="365"/>
        <item m="1" x="367"/>
        <item m="1" x="368"/>
        <item m="1" x="370"/>
        <item m="1" x="374"/>
        <item m="1" x="375"/>
        <item m="1" x="376"/>
        <item m="1" x="377"/>
        <item m="1" x="378"/>
        <item m="1" x="379"/>
        <item m="1" x="380"/>
        <item m="1" x="381"/>
        <item m="1" x="382"/>
        <item m="1" x="383"/>
        <item m="1" x="384"/>
        <item m="1" x="385"/>
        <item m="1" x="386"/>
        <item m="1" x="387"/>
        <item m="1" x="388"/>
        <item m="1" x="389"/>
        <item m="1" x="390"/>
        <item m="1" x="391"/>
        <item m="1" x="392"/>
        <item m="1" x="393"/>
        <item m="1" x="394"/>
        <item m="1" x="395"/>
        <item m="1" x="396"/>
        <item m="1" x="397"/>
        <item m="1" x="398"/>
        <item m="1" x="399"/>
        <item m="1" x="400"/>
        <item m="1" x="401"/>
        <item m="1" x="402"/>
        <item m="1" x="403"/>
        <item m="1" x="404"/>
        <item m="1" x="405"/>
        <item m="1" x="406"/>
        <item m="1" x="407"/>
        <item m="1" x="408"/>
        <item m="1" x="409"/>
        <item m="1" x="410"/>
        <item m="1" x="411"/>
        <item m="1" x="412"/>
        <item m="1" x="413"/>
        <item m="1" x="414"/>
        <item m="1" x="415"/>
        <item m="1" x="416"/>
        <item m="1" x="417"/>
        <item m="1" x="418"/>
        <item m="1" x="419"/>
        <item m="1" x="420"/>
        <item m="1" x="421"/>
        <item m="1" x="422"/>
        <item m="1" x="423"/>
        <item m="1" x="424"/>
        <item m="1" x="425"/>
        <item m="1" x="426"/>
        <item m="1" x="427"/>
        <item m="1" x="428"/>
        <item m="1" x="429"/>
        <item m="1" x="430"/>
        <item m="1" x="431"/>
        <item m="1" x="432"/>
        <item m="1" x="433"/>
        <item m="1" x="434"/>
        <item m="1" x="435"/>
        <item m="1" x="436"/>
        <item m="1" x="437"/>
        <item m="1" x="438"/>
        <item m="1" x="439"/>
        <item m="1" x="440"/>
        <item m="1" x="441"/>
        <item m="1" x="442"/>
        <item m="1" x="443"/>
        <item m="1" x="444"/>
        <item m="1" x="445"/>
        <item m="1" x="446"/>
        <item m="1" x="447"/>
        <item m="1" x="448"/>
        <item m="1" x="449"/>
        <item m="1" x="450"/>
        <item m="1" x="451"/>
        <item m="1" x="452"/>
        <item m="1" x="453"/>
        <item m="1" x="454"/>
        <item m="1" x="455"/>
        <item m="1" x="456"/>
        <item m="1" x="457"/>
        <item m="1" x="458"/>
        <item m="1" x="459"/>
        <item m="1" x="460"/>
        <item m="1" x="461"/>
        <item m="1" x="462"/>
        <item m="1" x="463"/>
        <item m="1" x="464"/>
        <item m="1" x="465"/>
        <item m="1" x="466"/>
        <item m="1" x="467"/>
        <item m="1" x="469"/>
        <item m="1" x="471"/>
        <item x="108"/>
        <item x="109"/>
        <item x="209"/>
        <item x="210"/>
        <item x="211"/>
        <item x="212"/>
        <item x="213"/>
        <item x="234"/>
        <item x="235"/>
        <item x="236"/>
        <item x="237"/>
        <item x="238"/>
        <item x="239"/>
        <item x="240"/>
        <item x="254"/>
        <item x="255"/>
        <item x="303"/>
      </items>
    </pivotField>
  </pivotFields>
  <rowFields count="3">
    <field x="34"/>
    <field x="1"/>
    <field x="28"/>
  </rowFields>
  <rowItems count="379">
    <i>
      <x/>
      <x v="71"/>
      <x v="96"/>
    </i>
    <i r="1">
      <x v="87"/>
      <x v="96"/>
    </i>
    <i>
      <x v="2"/>
      <x v="78"/>
      <x v="96"/>
    </i>
    <i>
      <x v="3"/>
      <x v="81"/>
      <x v="96"/>
    </i>
    <i>
      <x v="4"/>
      <x v="82"/>
      <x v="96"/>
    </i>
    <i>
      <x v="5"/>
      <x v="83"/>
      <x v="96"/>
    </i>
    <i>
      <x v="6"/>
      <x v="84"/>
      <x v="96"/>
    </i>
    <i>
      <x v="7"/>
      <x v="85"/>
      <x v="96"/>
    </i>
    <i>
      <x v="8"/>
      <x v="86"/>
      <x v="96"/>
    </i>
    <i>
      <x v="9"/>
      <x v="90"/>
      <x v="96"/>
    </i>
    <i>
      <x v="11"/>
      <x v="34"/>
      <x v="96"/>
    </i>
    <i>
      <x v="12"/>
      <x v="45"/>
      <x v="96"/>
    </i>
    <i>
      <x v="13"/>
      <x v="38"/>
      <x v="96"/>
    </i>
    <i>
      <x v="14"/>
      <x v="38"/>
      <x v="96"/>
    </i>
    <i>
      <x v="15"/>
      <x v="75"/>
      <x v="96"/>
    </i>
    <i>
      <x v="22"/>
      <x v="76"/>
      <x v="6"/>
    </i>
    <i>
      <x v="23"/>
      <x v="42"/>
      <x v="96"/>
    </i>
    <i>
      <x v="24"/>
      <x v="79"/>
      <x v="28"/>
    </i>
    <i>
      <x v="25"/>
      <x v="79"/>
      <x v="26"/>
    </i>
    <i>
      <x v="26"/>
      <x v="79"/>
      <x v="31"/>
    </i>
    <i>
      <x v="27"/>
      <x v="79"/>
      <x v="27"/>
    </i>
    <i>
      <x v="28"/>
      <x v="79"/>
      <x v="30"/>
    </i>
    <i>
      <x v="29"/>
      <x v="79"/>
      <x v="29"/>
    </i>
    <i>
      <x v="30"/>
      <x v="79"/>
      <x v="32"/>
    </i>
    <i>
      <x v="31"/>
      <x v="79"/>
      <x v="33"/>
    </i>
    <i>
      <x v="32"/>
      <x v="50"/>
      <x v="96"/>
    </i>
    <i>
      <x v="35"/>
      <x v="18"/>
      <x v="96"/>
    </i>
    <i>
      <x v="36"/>
      <x v="83"/>
      <x v="39"/>
    </i>
    <i>
      <x v="37"/>
      <x v="76"/>
      <x v="96"/>
    </i>
    <i>
      <x v="38"/>
      <x v="76"/>
      <x v="96"/>
    </i>
    <i>
      <x v="39"/>
      <x v="87"/>
      <x v="42"/>
    </i>
    <i>
      <x v="40"/>
      <x v="12"/>
      <x v="96"/>
    </i>
    <i>
      <x v="41"/>
      <x v="48"/>
      <x v="96"/>
    </i>
    <i>
      <x v="42"/>
      <x v="63"/>
      <x v="96"/>
    </i>
    <i>
      <x v="43"/>
      <x v="63"/>
      <x v="96"/>
    </i>
    <i>
      <x v="44"/>
      <x v="63"/>
      <x v="96"/>
    </i>
    <i>
      <x v="45"/>
      <x v="63"/>
      <x v="96"/>
    </i>
    <i>
      <x v="46"/>
      <x v="63"/>
      <x v="96"/>
    </i>
    <i>
      <x v="49"/>
      <x v="72"/>
      <x v="96"/>
    </i>
    <i>
      <x v="50"/>
      <x v="70"/>
      <x v="96"/>
    </i>
    <i>
      <x v="51"/>
      <x v="70"/>
      <x v="96"/>
    </i>
    <i>
      <x v="52"/>
      <x v="70"/>
      <x v="96"/>
    </i>
    <i>
      <x v="53"/>
      <x v="70"/>
      <x v="96"/>
    </i>
    <i>
      <x v="54"/>
      <x v="70"/>
      <x v="96"/>
    </i>
    <i>
      <x v="55"/>
      <x v="70"/>
      <x v="96"/>
    </i>
    <i>
      <x v="56"/>
      <x v="71"/>
      <x v="96"/>
    </i>
    <i>
      <x v="57"/>
      <x v="71"/>
      <x v="96"/>
    </i>
    <i>
      <x v="58"/>
      <x v="71"/>
      <x v="96"/>
    </i>
    <i>
      <x v="59"/>
      <x v="72"/>
      <x v="96"/>
    </i>
    <i>
      <x v="60"/>
      <x v="73"/>
      <x v="96"/>
    </i>
    <i>
      <x v="61"/>
      <x v="72"/>
      <x v="96"/>
    </i>
    <i>
      <x v="62"/>
      <x v="72"/>
      <x v="96"/>
    </i>
    <i>
      <x v="63"/>
      <x v="74"/>
      <x v="96"/>
    </i>
    <i>
      <x v="64"/>
      <x v="74"/>
      <x v="96"/>
    </i>
    <i>
      <x v="65"/>
      <x v="75"/>
      <x v="96"/>
    </i>
    <i>
      <x v="66"/>
      <x v="75"/>
      <x v="96"/>
    </i>
    <i>
      <x v="67"/>
      <x v="76"/>
      <x v="93"/>
    </i>
    <i>
      <x v="68"/>
      <x v="70"/>
      <x v="96"/>
    </i>
    <i>
      <x v="69"/>
      <x v="83"/>
      <x v="84"/>
    </i>
    <i>
      <x v="70"/>
      <x v="39"/>
      <x v="96"/>
    </i>
    <i>
      <x v="71"/>
      <x v="83"/>
      <x v="35"/>
    </i>
    <i>
      <x v="73"/>
      <x v="88"/>
      <x v="96"/>
    </i>
    <i>
      <x v="74"/>
      <x v="84"/>
      <x v="81"/>
    </i>
    <i>
      <x v="75"/>
      <x v="87"/>
      <x v="96"/>
    </i>
    <i>
      <x v="76"/>
      <x v="48"/>
      <x v="96"/>
    </i>
    <i>
      <x v="77"/>
      <x v="48"/>
      <x v="96"/>
    </i>
    <i>
      <x v="78"/>
      <x v="69"/>
      <x v="96"/>
    </i>
    <i>
      <x v="79"/>
      <x v="86"/>
      <x v="82"/>
    </i>
    <i>
      <x v="80"/>
      <x v="90"/>
      <x v="50"/>
    </i>
    <i>
      <x v="81"/>
      <x v="3"/>
      <x v="96"/>
    </i>
    <i r="1">
      <x v="5"/>
      <x v="96"/>
    </i>
    <i r="1">
      <x v="7"/>
      <x v="96"/>
    </i>
    <i r="1">
      <x v="9"/>
      <x v="96"/>
    </i>
    <i r="1">
      <x v="17"/>
      <x v="96"/>
    </i>
    <i r="1">
      <x v="22"/>
      <x v="96"/>
    </i>
    <i r="1">
      <x v="27"/>
      <x v="96"/>
    </i>
    <i r="1">
      <x v="30"/>
      <x v="96"/>
    </i>
    <i r="1">
      <x v="36"/>
      <x v="96"/>
    </i>
    <i r="1">
      <x v="46"/>
      <x v="96"/>
    </i>
    <i r="1">
      <x v="50"/>
      <x v="96"/>
    </i>
    <i r="1">
      <x v="59"/>
      <x v="96"/>
    </i>
    <i r="1">
      <x v="62"/>
      <x v="96"/>
    </i>
    <i r="1">
      <x v="70"/>
      <x v="96"/>
    </i>
    <i r="1">
      <x v="71"/>
      <x v="96"/>
    </i>
    <i>
      <x v="82"/>
      <x v="31"/>
      <x v="96"/>
    </i>
    <i>
      <x v="83"/>
      <x v="49"/>
      <x v="96"/>
    </i>
    <i>
      <x v="84"/>
      <x v="49"/>
      <x v="96"/>
    </i>
    <i>
      <x v="85"/>
      <x v="49"/>
      <x v="96"/>
    </i>
    <i>
      <x v="86"/>
      <x v="49"/>
      <x v="96"/>
    </i>
    <i>
      <x v="87"/>
      <x v="49"/>
      <x v="96"/>
    </i>
    <i>
      <x v="88"/>
      <x v="49"/>
      <x v="96"/>
    </i>
    <i>
      <x v="89"/>
      <x v="49"/>
      <x v="96"/>
    </i>
    <i>
      <x v="90"/>
      <x v="49"/>
      <x v="96"/>
    </i>
    <i>
      <x v="91"/>
      <x v="49"/>
      <x v="96"/>
    </i>
    <i>
      <x v="92"/>
      <x v="49"/>
      <x v="96"/>
    </i>
    <i>
      <x v="93"/>
      <x v="49"/>
      <x v="96"/>
    </i>
    <i>
      <x v="94"/>
      <x v="49"/>
      <x v="96"/>
    </i>
    <i>
      <x v="95"/>
      <x v="49"/>
      <x v="96"/>
    </i>
    <i>
      <x v="96"/>
      <x v="49"/>
      <x v="96"/>
    </i>
    <i>
      <x v="97"/>
      <x v="49"/>
      <x v="96"/>
    </i>
    <i>
      <x v="98"/>
      <x v="49"/>
      <x v="96"/>
    </i>
    <i>
      <x v="99"/>
      <x v="49"/>
      <x v="96"/>
    </i>
    <i>
      <x v="100"/>
      <x v="49"/>
      <x v="96"/>
    </i>
    <i>
      <x v="101"/>
      <x v="49"/>
      <x v="96"/>
    </i>
    <i>
      <x v="102"/>
      <x v="49"/>
      <x v="96"/>
    </i>
    <i>
      <x v="103"/>
      <x v="49"/>
      <x v="96"/>
    </i>
    <i>
      <x v="104"/>
      <x v="49"/>
      <x v="96"/>
    </i>
    <i>
      <x v="105"/>
      <x v="49"/>
      <x v="96"/>
    </i>
    <i>
      <x v="106"/>
      <x v="49"/>
      <x v="96"/>
    </i>
    <i>
      <x v="107"/>
      <x v="49"/>
      <x v="96"/>
    </i>
    <i>
      <x v="108"/>
      <x v="49"/>
      <x v="96"/>
    </i>
    <i>
      <x v="109"/>
      <x v="90"/>
      <x v="49"/>
    </i>
    <i>
      <x v="110"/>
      <x v="89"/>
      <x v="96"/>
    </i>
    <i>
      <x v="111"/>
      <x v="55"/>
      <x v="96"/>
    </i>
    <i>
      <x v="112"/>
      <x v="80"/>
      <x v="34"/>
    </i>
    <i>
      <x v="113"/>
      <x v="59"/>
      <x v="96"/>
    </i>
    <i>
      <x v="114"/>
      <x v="75"/>
      <x v="96"/>
    </i>
    <i>
      <x v="115"/>
      <x v="3"/>
      <x v="96"/>
    </i>
    <i r="1">
      <x v="5"/>
      <x v="96"/>
    </i>
    <i r="1">
      <x v="7"/>
      <x v="96"/>
    </i>
    <i r="1">
      <x v="9"/>
      <x v="96"/>
    </i>
    <i r="1">
      <x v="17"/>
      <x v="96"/>
    </i>
    <i r="1">
      <x v="22"/>
      <x v="96"/>
    </i>
    <i r="1">
      <x v="27"/>
      <x v="96"/>
    </i>
    <i r="1">
      <x v="30"/>
      <x v="96"/>
    </i>
    <i r="1">
      <x v="36"/>
      <x v="96"/>
    </i>
    <i r="1">
      <x v="46"/>
      <x v="96"/>
    </i>
    <i r="1">
      <x v="50"/>
      <x v="96"/>
    </i>
    <i r="1">
      <x v="59"/>
      <x v="96"/>
    </i>
    <i r="1">
      <x v="62"/>
      <x v="96"/>
    </i>
    <i r="1">
      <x v="71"/>
      <x v="96"/>
    </i>
    <i>
      <x v="116"/>
      <x v="67"/>
      <x v="96"/>
    </i>
    <i>
      <x v="117"/>
      <x v="67"/>
      <x v="96"/>
    </i>
    <i>
      <x v="119"/>
      <x v="61"/>
      <x v="96"/>
    </i>
    <i>
      <x v="120"/>
      <x v="75"/>
      <x v="96"/>
    </i>
    <i>
      <x v="121"/>
      <x v="83"/>
      <x v="38"/>
    </i>
    <i>
      <x v="122"/>
      <x v="20"/>
      <x v="96"/>
    </i>
    <i r="1">
      <x v="53"/>
      <x v="96"/>
    </i>
    <i>
      <x v="123"/>
      <x v="15"/>
      <x v="96"/>
    </i>
    <i r="1">
      <x v="54"/>
      <x v="96"/>
    </i>
    <i>
      <x v="124"/>
      <x v="52"/>
      <x v="96"/>
    </i>
    <i r="1">
      <x v="75"/>
      <x v="96"/>
    </i>
    <i>
      <x v="125"/>
      <x v="87"/>
      <x v="77"/>
    </i>
    <i>
      <x v="126"/>
      <x v="39"/>
      <x v="96"/>
    </i>
    <i>
      <x v="127"/>
      <x v="85"/>
      <x v="78"/>
    </i>
    <i>
      <x v="128"/>
      <x v="83"/>
      <x v="40"/>
    </i>
    <i r="1">
      <x v="85"/>
      <x v="79"/>
    </i>
    <i>
      <x v="130"/>
      <x v="12"/>
      <x v="96"/>
    </i>
    <i>
      <x v="131"/>
      <x v="48"/>
      <x v="96"/>
    </i>
    <i>
      <x v="132"/>
      <x v="90"/>
      <x v="47"/>
    </i>
    <i>
      <x v="133"/>
      <x v="83"/>
      <x v="36"/>
    </i>
    <i>
      <x v="134"/>
      <x v="67"/>
      <x v="96"/>
    </i>
    <i>
      <x v="135"/>
      <x v="87"/>
      <x v="43"/>
    </i>
    <i>
      <x v="137"/>
      <x v="83"/>
      <x v="37"/>
    </i>
    <i>
      <x v="138"/>
      <x v="15"/>
      <x v="96"/>
    </i>
    <i r="1">
      <x v="53"/>
      <x v="96"/>
    </i>
    <i>
      <x v="139"/>
      <x v="39"/>
      <x v="96"/>
    </i>
    <i>
      <x v="140"/>
      <x v="81"/>
      <x v="87"/>
    </i>
    <i>
      <x v="142"/>
      <x v="78"/>
      <x v="91"/>
    </i>
    <i>
      <x v="144"/>
      <x v="80"/>
      <x/>
    </i>
    <i>
      <x v="146"/>
      <x v="79"/>
      <x v="25"/>
    </i>
    <i>
      <x v="147"/>
      <x v="42"/>
      <x v="96"/>
    </i>
    <i>
      <x v="148"/>
      <x v="21"/>
      <x v="96"/>
    </i>
    <i>
      <x v="149"/>
      <x v="25"/>
      <x v="96"/>
    </i>
    <i>
      <x v="150"/>
      <x v="16"/>
      <x v="96"/>
    </i>
    <i>
      <x v="151"/>
      <x v="19"/>
      <x v="96"/>
    </i>
    <i r="1">
      <x v="53"/>
      <x v="96"/>
    </i>
    <i>
      <x v="152"/>
      <x v="23"/>
      <x v="96"/>
    </i>
    <i>
      <x v="153"/>
      <x v="75"/>
      <x v="96"/>
    </i>
    <i>
      <x v="154"/>
      <x v="75"/>
      <x v="96"/>
    </i>
    <i>
      <x v="155"/>
      <x v="90"/>
      <x v="96"/>
    </i>
    <i>
      <x v="156"/>
      <x v="83"/>
      <x v="85"/>
    </i>
    <i>
      <x v="159"/>
      <x v="39"/>
      <x v="96"/>
    </i>
    <i>
      <x v="160"/>
      <x v="39"/>
      <x v="96"/>
    </i>
    <i>
      <x v="161"/>
      <x v="39"/>
      <x v="96"/>
    </i>
    <i>
      <x v="162"/>
      <x v="10"/>
      <x v="96"/>
    </i>
    <i r="1">
      <x v="11"/>
      <x v="96"/>
    </i>
    <i r="1">
      <x v="17"/>
      <x v="96"/>
    </i>
    <i r="1">
      <x v="22"/>
      <x v="96"/>
    </i>
    <i r="1">
      <x v="24"/>
      <x v="96"/>
    </i>
    <i r="1">
      <x v="27"/>
      <x v="96"/>
    </i>
    <i r="1">
      <x v="30"/>
      <x v="96"/>
    </i>
    <i r="1">
      <x v="36"/>
      <x v="96"/>
    </i>
    <i r="1">
      <x v="46"/>
      <x v="96"/>
    </i>
    <i r="1">
      <x v="50"/>
      <x v="96"/>
    </i>
    <i r="1">
      <x v="59"/>
      <x v="96"/>
    </i>
    <i r="1">
      <x v="71"/>
      <x v="96"/>
    </i>
    <i>
      <x v="163"/>
      <x v="70"/>
      <x v="96"/>
    </i>
    <i>
      <x v="164"/>
      <x v="80"/>
      <x v="88"/>
    </i>
    <i>
      <x v="165"/>
      <x v="13"/>
      <x v="96"/>
    </i>
    <i>
      <x v="166"/>
      <x v="67"/>
      <x v="96"/>
    </i>
    <i>
      <x v="167"/>
      <x v="31"/>
      <x v="96"/>
    </i>
    <i>
      <x v="168"/>
      <x v="76"/>
      <x v="96"/>
    </i>
    <i>
      <x v="169"/>
      <x v="44"/>
      <x v="96"/>
    </i>
    <i>
      <x v="171"/>
      <x v="50"/>
      <x v="96"/>
    </i>
    <i>
      <x v="172"/>
      <x v="85"/>
      <x v="80"/>
    </i>
    <i>
      <x v="174"/>
      <x v="90"/>
      <x v="48"/>
    </i>
    <i>
      <x v="176"/>
      <x v="86"/>
      <x v="41"/>
    </i>
    <i>
      <x v="177"/>
      <x v="24"/>
      <x v="96"/>
    </i>
    <i>
      <x v="178"/>
      <x v="28"/>
      <x v="96"/>
    </i>
    <i>
      <x v="179"/>
      <x v="33"/>
      <x v="96"/>
    </i>
    <i>
      <x v="180"/>
      <x v="50"/>
      <x v="96"/>
    </i>
    <i>
      <x v="181"/>
      <x v="50"/>
      <x v="96"/>
    </i>
    <i>
      <x v="182"/>
      <x v="43"/>
      <x v="96"/>
    </i>
    <i>
      <x v="183"/>
      <x v="47"/>
      <x v="96"/>
    </i>
    <i>
      <x v="184"/>
      <x v="62"/>
      <x v="96"/>
    </i>
    <i>
      <x v="186"/>
      <x v="56"/>
      <x v="96"/>
    </i>
    <i>
      <x v="187"/>
      <x v="19"/>
      <x v="96"/>
    </i>
    <i>
      <x v="188"/>
      <x/>
      <x v="96"/>
    </i>
    <i>
      <x v="189"/>
      <x v="2"/>
      <x v="96"/>
    </i>
    <i>
      <x v="190"/>
      <x v="4"/>
      <x v="96"/>
    </i>
    <i>
      <x v="191"/>
      <x v="6"/>
      <x v="96"/>
    </i>
    <i>
      <x v="192"/>
      <x v="8"/>
      <x v="96"/>
    </i>
    <i>
      <x v="193"/>
      <x v="14"/>
      <x v="96"/>
    </i>
    <i>
      <x v="194"/>
      <x v="32"/>
      <x v="96"/>
    </i>
    <i>
      <x v="195"/>
      <x v="32"/>
      <x v="96"/>
    </i>
    <i>
      <x v="196"/>
      <x v="32"/>
      <x v="96"/>
    </i>
    <i>
      <x v="197"/>
      <x v="32"/>
      <x v="96"/>
    </i>
    <i>
      <x v="198"/>
      <x v="32"/>
      <x v="96"/>
    </i>
    <i>
      <x v="199"/>
      <x v="32"/>
      <x v="96"/>
    </i>
    <i>
      <x v="200"/>
      <x v="32"/>
      <x v="96"/>
    </i>
    <i>
      <x v="201"/>
      <x v="32"/>
      <x v="96"/>
    </i>
    <i>
      <x v="202"/>
      <x v="32"/>
      <x v="96"/>
    </i>
    <i>
      <x v="203"/>
      <x v="32"/>
      <x v="96"/>
    </i>
    <i>
      <x v="204"/>
      <x v="32"/>
      <x v="96"/>
    </i>
    <i>
      <x v="205"/>
      <x v="65"/>
      <x v="96"/>
    </i>
    <i>
      <x v="207"/>
      <x v="70"/>
      <x v="96"/>
    </i>
    <i>
      <x v="208"/>
      <x v="80"/>
      <x v="89"/>
    </i>
    <i>
      <x v="211"/>
      <x v="49"/>
      <x v="96"/>
    </i>
    <i>
      <x v="212"/>
      <x v="26"/>
      <x v="96"/>
    </i>
    <i>
      <x v="213"/>
      <x v="26"/>
      <x v="96"/>
    </i>
    <i>
      <x v="214"/>
      <x v="26"/>
      <x v="96"/>
    </i>
    <i>
      <x v="215"/>
      <x v="64"/>
      <x v="96"/>
    </i>
    <i>
      <x v="216"/>
      <x v="37"/>
      <x v="96"/>
    </i>
    <i>
      <x v="217"/>
      <x v="57"/>
      <x v="96"/>
    </i>
    <i>
      <x v="218"/>
      <x v="57"/>
      <x v="96"/>
    </i>
    <i>
      <x v="219"/>
      <x v="57"/>
      <x v="96"/>
    </i>
    <i>
      <x v="220"/>
      <x v="57"/>
      <x v="96"/>
    </i>
    <i>
      <x v="221"/>
      <x v="57"/>
      <x v="96"/>
    </i>
    <i>
      <x v="222"/>
      <x v="57"/>
      <x v="96"/>
    </i>
    <i>
      <x v="223"/>
      <x v="57"/>
      <x v="96"/>
    </i>
    <i>
      <x v="224"/>
      <x v="57"/>
      <x v="96"/>
    </i>
    <i>
      <x v="225"/>
      <x v="57"/>
      <x v="96"/>
    </i>
    <i>
      <x v="226"/>
      <x v="57"/>
      <x v="96"/>
    </i>
    <i>
      <x v="227"/>
      <x v="57"/>
      <x v="96"/>
    </i>
    <i>
      <x v="228"/>
      <x v="57"/>
      <x v="96"/>
    </i>
    <i>
      <x v="229"/>
      <x v="57"/>
      <x v="96"/>
    </i>
    <i>
      <x v="230"/>
      <x v="57"/>
      <x v="96"/>
    </i>
    <i>
      <x v="231"/>
      <x v="57"/>
      <x v="96"/>
    </i>
    <i>
      <x v="232"/>
      <x v="57"/>
      <x v="96"/>
    </i>
    <i>
      <x v="233"/>
      <x v="57"/>
      <x v="96"/>
    </i>
    <i>
      <x v="234"/>
      <x v="57"/>
      <x v="96"/>
    </i>
    <i>
      <x v="235"/>
      <x v="57"/>
      <x v="96"/>
    </i>
    <i>
      <x v="236"/>
      <x v="57"/>
      <x v="96"/>
    </i>
    <i>
      <x v="237"/>
      <x v="57"/>
      <x v="96"/>
    </i>
    <i>
      <x v="238"/>
      <x v="57"/>
      <x v="96"/>
    </i>
    <i>
      <x v="239"/>
      <x v="82"/>
      <x v="86"/>
    </i>
    <i>
      <x v="240"/>
      <x v="57"/>
      <x v="96"/>
    </i>
    <i>
      <x v="241"/>
      <x v="57"/>
      <x v="96"/>
    </i>
    <i>
      <x v="242"/>
      <x v="57"/>
      <x v="96"/>
    </i>
    <i>
      <x v="243"/>
      <x v="57"/>
      <x v="96"/>
    </i>
    <i>
      <x v="244"/>
      <x v="41"/>
      <x v="96"/>
    </i>
    <i>
      <x v="245"/>
      <x v="66"/>
      <x v="96"/>
    </i>
    <i>
      <x v="246"/>
      <x v="60"/>
      <x v="96"/>
    </i>
    <i>
      <x v="247"/>
      <x v="83"/>
      <x v="83"/>
    </i>
    <i>
      <x v="248"/>
      <x v="83"/>
      <x v="83"/>
    </i>
    <i>
      <x v="249"/>
      <x v="83"/>
      <x v="83"/>
    </i>
    <i>
      <x v="250"/>
      <x v="83"/>
      <x v="83"/>
    </i>
    <i>
      <x v="251"/>
      <x v="83"/>
      <x v="83"/>
    </i>
    <i>
      <x v="252"/>
      <x v="83"/>
      <x v="83"/>
    </i>
    <i>
      <x v="253"/>
      <x v="83"/>
      <x v="83"/>
    </i>
    <i>
      <x v="254"/>
      <x v="83"/>
      <x v="83"/>
    </i>
    <i>
      <x v="255"/>
      <x v="83"/>
      <x v="83"/>
    </i>
    <i>
      <x v="256"/>
      <x v="83"/>
      <x v="74"/>
    </i>
    <i>
      <x v="257"/>
      <x v="61"/>
      <x v="96"/>
    </i>
    <i>
      <x v="258"/>
      <x v="77"/>
      <x v="92"/>
    </i>
    <i>
      <x v="259"/>
      <x v="77"/>
      <x v="17"/>
    </i>
    <i>
      <x v="260"/>
      <x v="77"/>
      <x v="7"/>
    </i>
    <i>
      <x v="261"/>
      <x v="77"/>
      <x v="10"/>
    </i>
    <i>
      <x v="262"/>
      <x v="77"/>
      <x v="18"/>
    </i>
    <i>
      <x v="263"/>
      <x v="77"/>
      <x v="12"/>
    </i>
    <i>
      <x v="264"/>
      <x v="77"/>
      <x v="9"/>
    </i>
    <i>
      <x v="265"/>
      <x v="77"/>
      <x v="19"/>
    </i>
    <i>
      <x v="266"/>
      <x v="77"/>
      <x v="20"/>
    </i>
    <i>
      <x v="267"/>
      <x v="77"/>
      <x v="21"/>
    </i>
    <i>
      <x v="268"/>
      <x v="77"/>
      <x v="13"/>
    </i>
    <i>
      <x v="269"/>
      <x v="77"/>
      <x v="16"/>
    </i>
    <i>
      <x v="270"/>
      <x v="77"/>
      <x v="11"/>
    </i>
    <i>
      <x v="271"/>
      <x v="77"/>
      <x v="8"/>
    </i>
    <i>
      <x v="272"/>
      <x v="77"/>
      <x v="15"/>
    </i>
    <i>
      <x v="273"/>
      <x v="77"/>
      <x v="14"/>
    </i>
    <i>
      <x v="274"/>
      <x v="77"/>
      <x v="24"/>
    </i>
    <i>
      <x v="275"/>
      <x v="77"/>
      <x v="23"/>
    </i>
    <i>
      <x v="276"/>
      <x v="77"/>
      <x v="22"/>
    </i>
    <i>
      <x v="277"/>
      <x v="87"/>
      <x v="45"/>
    </i>
    <i>
      <x v="278"/>
      <x v="1"/>
      <x v="96"/>
    </i>
    <i>
      <x v="279"/>
      <x v="51"/>
      <x v="96"/>
    </i>
    <i>
      <x v="281"/>
      <x v="20"/>
      <x v="96"/>
    </i>
    <i r="1">
      <x v="53"/>
      <x v="96"/>
    </i>
    <i>
      <x v="282"/>
      <x v="80"/>
      <x v="96"/>
    </i>
    <i>
      <x v="283"/>
      <x v="68"/>
      <x v="96"/>
    </i>
    <i>
      <x v="284"/>
      <x v="69"/>
      <x v="96"/>
    </i>
    <i>
      <x v="285"/>
      <x v="77"/>
      <x v="96"/>
    </i>
    <i>
      <x v="286"/>
      <x v="79"/>
      <x v="96"/>
    </i>
    <i>
      <x v="287"/>
      <x v="68"/>
      <x v="96"/>
    </i>
    <i>
      <x v="288"/>
      <x v="75"/>
      <x v="96"/>
    </i>
    <i>
      <x v="290"/>
      <x v="57"/>
      <x v="96"/>
    </i>
    <i>
      <x v="291"/>
      <x v="57"/>
      <x v="96"/>
    </i>
    <i>
      <x v="292"/>
      <x v="57"/>
      <x v="96"/>
    </i>
    <i>
      <x v="293"/>
      <x v="79"/>
      <x v="90"/>
    </i>
    <i>
      <x v="294"/>
      <x v="70"/>
      <x v="96"/>
    </i>
    <i>
      <x v="295"/>
      <x v="70"/>
      <x v="96"/>
    </i>
    <i>
      <x v="296"/>
      <x v="70"/>
      <x v="96"/>
    </i>
    <i>
      <x v="297"/>
      <x v="87"/>
      <x v="3"/>
    </i>
    <i r="2">
      <x v="4"/>
    </i>
    <i>
      <x v="298"/>
      <x v="87"/>
      <x v="1"/>
    </i>
    <i r="2">
      <x v="2"/>
    </i>
    <i r="2">
      <x v="96"/>
    </i>
    <i>
      <x v="299"/>
      <x v="70"/>
      <x v="96"/>
    </i>
    <i>
      <x v="300"/>
      <x v="70"/>
      <x v="96"/>
    </i>
    <i>
      <x v="301"/>
      <x v="70"/>
      <x v="96"/>
    </i>
    <i>
      <x v="302"/>
      <x v="70"/>
      <x v="96"/>
    </i>
    <i>
      <x v="303"/>
      <x v="22"/>
      <x v="96"/>
    </i>
    <i>
      <x v="304"/>
      <x v="70"/>
      <x v="96"/>
    </i>
    <i>
      <x v="305"/>
      <x v="70"/>
      <x v="96"/>
    </i>
    <i>
      <x v="306"/>
      <x v="35"/>
      <x v="96"/>
    </i>
    <i>
      <x v="307"/>
      <x v="1"/>
      <x v="96"/>
    </i>
    <i>
      <x v="308"/>
      <x v="1"/>
      <x v="96"/>
    </i>
    <i>
      <x v="309"/>
      <x v="70"/>
      <x v="96"/>
    </i>
    <i>
      <x v="310"/>
      <x v="43"/>
      <x v="96"/>
    </i>
    <i>
      <x v="311"/>
      <x v="87"/>
      <x v="44"/>
    </i>
    <i>
      <x v="312"/>
      <x v="80"/>
      <x v="96"/>
    </i>
    <i>
      <x v="315"/>
      <x v="76"/>
      <x v="96"/>
    </i>
    <i>
      <x v="316"/>
      <x v="76"/>
      <x v="96"/>
    </i>
    <i>
      <x v="317"/>
      <x v="40"/>
      <x v="96"/>
    </i>
    <i>
      <x v="318"/>
      <x v="58"/>
      <x v="96"/>
    </i>
    <i>
      <x v="319"/>
      <x v="64"/>
      <x v="96"/>
    </i>
    <i>
      <x v="320"/>
      <x v="80"/>
      <x v="96"/>
    </i>
    <i>
      <x v="321"/>
      <x v="43"/>
      <x v="96"/>
    </i>
    <i>
      <x v="322"/>
      <x v="48"/>
      <x v="96"/>
    </i>
    <i>
      <x v="323"/>
      <x v="29"/>
      <x v="96"/>
    </i>
    <i>
      <x v="324"/>
      <x v="75"/>
      <x v="96"/>
    </i>
    <i>
      <x v="325"/>
      <x v="50"/>
      <x v="96"/>
    </i>
    <i>
      <x v="460"/>
      <x v="121"/>
      <x v="96"/>
    </i>
    <i>
      <x v="461"/>
      <x v="121"/>
      <x v="96"/>
    </i>
    <i>
      <x v="462"/>
      <x v="76"/>
      <x v="96"/>
    </i>
    <i r="1">
      <x v="77"/>
      <x v="96"/>
    </i>
    <i>
      <x v="463"/>
      <x v="76"/>
      <x v="96"/>
    </i>
    <i>
      <x v="464"/>
      <x v="76"/>
      <x v="96"/>
    </i>
    <i>
      <x v="465"/>
      <x v="76"/>
      <x v="96"/>
    </i>
    <i r="1">
      <x v="77"/>
      <x v="96"/>
    </i>
    <i>
      <x v="466"/>
      <x v="76"/>
      <x v="96"/>
    </i>
    <i>
      <x v="467"/>
      <x v="77"/>
      <x v="96"/>
    </i>
    <i>
      <x v="468"/>
      <x v="77"/>
      <x v="96"/>
    </i>
    <i r="1">
      <x v="87"/>
      <x v="96"/>
    </i>
    <i>
      <x v="469"/>
      <x v="77"/>
      <x v="96"/>
    </i>
    <i r="1">
      <x v="79"/>
      <x v="96"/>
    </i>
    <i r="1">
      <x v="83"/>
      <x v="96"/>
    </i>
    <i>
      <x v="470"/>
      <x v="77"/>
      <x v="96"/>
    </i>
    <i r="1">
      <x v="122"/>
      <x v="96"/>
    </i>
    <i>
      <x v="471"/>
      <x v="77"/>
      <x v="96"/>
    </i>
    <i r="1">
      <x v="79"/>
      <x v="96"/>
    </i>
    <i r="1">
      <x v="83"/>
      <x v="96"/>
    </i>
    <i r="1">
      <x v="87"/>
      <x v="96"/>
    </i>
    <i>
      <x v="472"/>
      <x v="77"/>
      <x v="96"/>
    </i>
    <i r="1">
      <x v="122"/>
      <x v="96"/>
    </i>
    <i>
      <x v="473"/>
      <x v="77"/>
      <x v="96"/>
    </i>
    <i>
      <x v="474"/>
      <x v="79"/>
      <x v="96"/>
    </i>
    <i r="1">
      <x v="83"/>
      <x v="96"/>
    </i>
    <i r="1">
      <x v="87"/>
      <x v="96"/>
    </i>
    <i r="1">
      <x v="88"/>
      <x v="96"/>
    </i>
    <i r="1">
      <x v="122"/>
      <x v="96"/>
    </i>
    <i>
      <x v="475"/>
      <x v="79"/>
      <x v="96"/>
    </i>
    <i r="1">
      <x v="83"/>
      <x v="96"/>
    </i>
    <i r="1">
      <x v="87"/>
      <x v="96"/>
    </i>
    <i r="1">
      <x v="88"/>
      <x v="96"/>
    </i>
    <i r="1">
      <x v="122"/>
      <x v="96"/>
    </i>
    <i>
      <x v="476"/>
      <x v="88"/>
      <x v="96"/>
    </i>
    <i t="grand">
      <x/>
    </i>
  </rowItems>
  <colItems count="1">
    <i/>
  </colItems>
  <dataFields count="1">
    <dataField name="Soma de Valor Total" fld="23" baseField="0" baseItem="0" numFmtId="166"/>
  </dataFields>
  <formats count="15">
    <format dxfId="134">
      <pivotArea outline="0" collapsedLevelsAreSubtotals="1" fieldPosition="0"/>
    </format>
    <format dxfId="135">
      <pivotArea field="34" type="button" dataOnly="0" labelOnly="1" outline="0" axis="axisRow" fieldPosition="0"/>
    </format>
    <format dxfId="136">
      <pivotArea field="1" type="button" dataOnly="0" labelOnly="1" outline="0" axis="axisRow" fieldPosition="1"/>
    </format>
    <format dxfId="137">
      <pivotArea field="29" type="button" dataOnly="0" labelOnly="1" outline="0"/>
    </format>
    <format dxfId="138">
      <pivotArea dataOnly="0" labelOnly="1" outline="0" axis="axisValues" fieldPosition="0"/>
    </format>
    <format dxfId="139">
      <pivotArea field="34" type="button" dataOnly="0" labelOnly="1" outline="0" axis="axisRow" fieldPosition="0"/>
    </format>
    <format dxfId="140">
      <pivotArea field="1" type="button" dataOnly="0" labelOnly="1" outline="0" axis="axisRow" fieldPosition="1"/>
    </format>
    <format dxfId="141">
      <pivotArea field="29" type="button" dataOnly="0" labelOnly="1" outline="0"/>
    </format>
    <format dxfId="142">
      <pivotArea dataOnly="0" labelOnly="1" outline="0" axis="axisValues" fieldPosition="0"/>
    </format>
    <format dxfId="143">
      <pivotArea field="34" type="button" dataOnly="0" labelOnly="1" outline="0" axis="axisRow" fieldPosition="0"/>
    </format>
    <format dxfId="144">
      <pivotArea field="1" type="button" dataOnly="0" labelOnly="1" outline="0" axis="axisRow" fieldPosition="1"/>
    </format>
    <format dxfId="145">
      <pivotArea field="29" type="button" dataOnly="0" labelOnly="1" outline="0"/>
    </format>
    <format dxfId="146">
      <pivotArea dataOnly="0" labelOnly="1" outline="0" axis="axisValues" fieldPosition="0"/>
    </format>
    <format dxfId="147">
      <pivotArea field="28" type="button" dataOnly="0" labelOnly="1" outline="0" axis="axisRow" fieldPosition="2"/>
    </format>
    <format dxfId="148">
      <pivotArea field="28" type="button" dataOnly="0" labelOnly="1" outline="0" axis="axisRow" fieldPosition="2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5D0679-D81B-43B0-91FF-CB9D15C330E4}" name="Tabela dinâmica1" cacheId="8421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5:D22" firstHeaderRow="1" firstDataRow="2" firstDataCol="1" rowPageCount="1" colPageCount="1"/>
  <pivotFields count="35">
    <pivotField showAll="0"/>
    <pivotField numFmtId="14" multipleItemSelectionAllowed="1" showAll="0"/>
    <pivotField showAll="0"/>
    <pivotField axis="axisCol" multipleItemSelectionAllowed="1" showAll="0">
      <items count="6">
        <item x="3"/>
        <item x="1"/>
        <item h="1" x="0"/>
        <item h="1" x="4"/>
        <item h="1" x="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numFmtId="166" showAll="0"/>
    <pivotField numFmtId="14" showAll="0"/>
    <pivotField showAll="0"/>
    <pivotField showAll="0"/>
    <pivotField showAll="0"/>
    <pivotField showAll="0"/>
    <pivotField showAll="0"/>
    <pivotField numFmtId="166" showAll="0"/>
    <pivotField showAll="0"/>
    <pivotField showAll="0"/>
    <pivotField showAll="0"/>
    <pivotField dataField="1" numFmtId="166" showAll="0"/>
    <pivotField numFmtId="166" showAll="0"/>
    <pivotField showAll="0"/>
    <pivotField axis="axisPage" numFmtId="167" multipleItemSelectionAllowed="1" showAl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t="default"/>
      </items>
    </pivotField>
    <pivotField showAll="0"/>
    <pivotField showAll="0"/>
    <pivotField showAll="0"/>
    <pivotField showAll="0"/>
    <pivotField showAll="0"/>
    <pivotField showAll="0"/>
    <pivotField axis="axisRow" showAll="0">
      <items count="23">
        <item x="5"/>
        <item x="12"/>
        <item x="11"/>
        <item x="0"/>
        <item x="2"/>
        <item x="1"/>
        <item x="6"/>
        <item x="8"/>
        <item x="3"/>
        <item x="7"/>
        <item x="4"/>
        <item x="14"/>
        <item x="15"/>
        <item x="16"/>
        <item x="9"/>
        <item x="10"/>
        <item x="13"/>
        <item m="1" x="21"/>
        <item x="17"/>
        <item x="18"/>
        <item m="1" x="20"/>
        <item x="19"/>
        <item t="default"/>
      </items>
    </pivotField>
    <pivotField showAll="0"/>
  </pivotFields>
  <rowFields count="1">
    <field x="33"/>
  </rowFields>
  <rowItems count="1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2"/>
    </i>
    <i>
      <x v="14"/>
    </i>
    <i>
      <x v="19"/>
    </i>
    <i>
      <x v="21"/>
    </i>
    <i t="grand">
      <x/>
    </i>
  </rowItems>
  <colFields count="1">
    <field x="3"/>
  </colFields>
  <colItems count="3">
    <i>
      <x/>
    </i>
    <i>
      <x v="1"/>
    </i>
    <i t="grand">
      <x/>
    </i>
  </colItems>
  <pageFields count="1">
    <pageField fld="26" hier="-1"/>
  </pageFields>
  <dataFields count="1">
    <dataField name="Soma de Valor Total" fld="23" baseField="0" baseItem="0"/>
  </dataFields>
  <formats count="1">
    <format dxfId="133">
      <pivotArea collapsedLevelsAreSubtotals="1" fieldPosition="0">
        <references count="1">
          <reference field="33" count="0"/>
        </references>
      </pivotArea>
    </format>
  </formats>
  <pivotTableStyleInfo name="PivotStyleLight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401FEC6-18D9-415C-9100-E8CB1DE54467}" name="Tabela dinâmica2" cacheId="8421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27:C39" firstHeaderRow="1" firstDataRow="2" firstDataCol="1" rowPageCount="1" colPageCount="1"/>
  <pivotFields count="35">
    <pivotField showAll="0"/>
    <pivotField numFmtId="14" multipleItemSelectionAllowed="1" showAll="0"/>
    <pivotField showAll="0"/>
    <pivotField axis="axisCol" multipleItemSelectionAllowed="1" showAll="0">
      <items count="6">
        <item h="1" x="3"/>
        <item h="1" x="1"/>
        <item h="1" x="0"/>
        <item h="1" x="4"/>
        <item x="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numFmtId="166" showAll="0"/>
    <pivotField numFmtId="14" showAll="0"/>
    <pivotField showAll="0"/>
    <pivotField showAll="0"/>
    <pivotField showAll="0"/>
    <pivotField showAll="0"/>
    <pivotField showAll="0"/>
    <pivotField numFmtId="166" showAll="0"/>
    <pivotField showAll="0"/>
    <pivotField showAll="0"/>
    <pivotField showAll="0"/>
    <pivotField dataField="1" numFmtId="166" showAll="0"/>
    <pivotField numFmtId="166" showAll="0"/>
    <pivotField showAll="0"/>
    <pivotField axis="axisPage" numFmtId="167" multipleItemSelectionAllowed="1" showAl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t="default"/>
      </items>
    </pivotField>
    <pivotField showAll="0"/>
    <pivotField showAll="0"/>
    <pivotField showAll="0"/>
    <pivotField showAll="0"/>
    <pivotField showAll="0"/>
    <pivotField showAll="0"/>
    <pivotField axis="axisRow" showAll="0">
      <items count="23">
        <item x="5"/>
        <item x="12"/>
        <item x="11"/>
        <item x="0"/>
        <item x="2"/>
        <item x="1"/>
        <item x="6"/>
        <item x="8"/>
        <item x="3"/>
        <item x="7"/>
        <item x="4"/>
        <item x="14"/>
        <item x="15"/>
        <item x="16"/>
        <item x="9"/>
        <item x="10"/>
        <item x="13"/>
        <item m="1" x="21"/>
        <item x="17"/>
        <item x="18"/>
        <item m="1" x="20"/>
        <item x="19"/>
        <item t="default"/>
      </items>
    </pivotField>
    <pivotField showAll="0"/>
  </pivotFields>
  <rowFields count="1">
    <field x="33"/>
  </rowFields>
  <rowItems count="11">
    <i>
      <x v="2"/>
    </i>
    <i>
      <x v="4"/>
    </i>
    <i>
      <x v="7"/>
    </i>
    <i>
      <x v="11"/>
    </i>
    <i>
      <x v="13"/>
    </i>
    <i>
      <x v="14"/>
    </i>
    <i>
      <x v="15"/>
    </i>
    <i>
      <x v="16"/>
    </i>
    <i>
      <x v="18"/>
    </i>
    <i>
      <x v="19"/>
    </i>
    <i t="grand">
      <x/>
    </i>
  </rowItems>
  <colFields count="1">
    <field x="3"/>
  </colFields>
  <colItems count="2">
    <i>
      <x v="4"/>
    </i>
    <i t="grand">
      <x/>
    </i>
  </colItems>
  <pageFields count="1">
    <pageField fld="26" hier="-1"/>
  </pageFields>
  <dataFields count="1">
    <dataField name="Soma de Valor Total" fld="23" baseField="0" baseItem="0"/>
  </dataFields>
  <formats count="1">
    <format dxfId="132">
      <pivotArea collapsedLevelsAreSubtotals="1" fieldPosition="0">
        <references count="1">
          <reference field="33" count="0"/>
        </references>
      </pivotArea>
    </format>
  </formats>
  <pivotTableStyleInfo name="PivotStyleLight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8773B70-3DE2-49F2-8001-682FFCB4C6DA}" name="Tabela dinâmica1" cacheId="8425" applyNumberFormats="0" applyBorderFormats="0" applyFontFormats="0" applyPatternFormats="0" applyAlignmentFormats="0" applyWidthHeightFormats="1" dataCaption="Valores" updatedVersion="8" minRefreshableVersion="3" showCalcMbrs="0" itemPrintTitles="1" createdVersion="3" indent="0" compact="0" compactData="0" multipleFieldFilters="0">
  <location ref="A9:E16" firstHeaderRow="1" firstDataRow="2" firstDataCol="2" rowPageCount="1" colPageCount="1"/>
  <pivotFields count="43">
    <pivotField dataField="1"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173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72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6">
        <item x="0"/>
        <item x="1"/>
        <item x="2"/>
        <item x="4"/>
        <item x="5"/>
        <item x="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>
      <items count="7">
        <item x="1"/>
        <item x="5"/>
        <item x="3"/>
        <item x="2"/>
        <item x="4"/>
        <item x="0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72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72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72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72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72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72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72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72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72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Page" compact="0" outline="0" multipleItemSelectionAllowed="1" showAll="0">
      <items count="3">
        <item x="1"/>
        <item h="1" x="0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72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72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7" outline="0" showAll="0" sortType="descending" defaultSubtotal="0">
      <items count="3">
        <item x="2"/>
        <item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72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4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>
      <items count="2">
        <item x="0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2">
    <field x="11"/>
    <field x="33"/>
  </rowFields>
  <rowItems count="6">
    <i>
      <x v="1"/>
      <x/>
    </i>
    <i>
      <x v="2"/>
      <x/>
    </i>
    <i>
      <x v="3"/>
      <x/>
    </i>
    <i>
      <x v="4"/>
      <x/>
    </i>
    <i>
      <x v="5"/>
      <x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1">
    <pageField fld="25" hier="-1"/>
  </pageFields>
  <dataFields count="3">
    <dataField name="Contagem de Aux" fld="0" subtotal="count" baseField="0" baseItem="0"/>
    <dataField name="Soma de Área Privativa" fld="4" baseField="0" baseItem="0" numFmtId="166"/>
    <dataField name="Sum of Valor Venda" fld="12" baseField="33" baseItem="0"/>
  </dataFields>
  <formats count="29">
    <format dxfId="103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104">
      <pivotArea field="29" type="button" dataOnly="0" labelOnly="1" outline="0"/>
    </format>
    <format dxfId="105">
      <pivotArea field="5" type="button" dataOnly="0" labelOnly="1" outline="0"/>
    </format>
    <format dxfId="106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107">
      <pivotArea field="29" type="button" dataOnly="0" labelOnly="1" outline="0"/>
    </format>
    <format dxfId="108">
      <pivotArea field="5" type="button" dataOnly="0" labelOnly="1" outline="0"/>
    </format>
    <format dxfId="109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110">
      <pivotArea field="29" type="button" dataOnly="0" labelOnly="1" outline="0"/>
    </format>
    <format dxfId="111">
      <pivotArea field="5" type="button" dataOnly="0" labelOnly="1" outline="0"/>
    </format>
    <format dxfId="112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113">
      <pivotArea type="all" dataOnly="0" outline="0" fieldPosition="0"/>
    </format>
    <format dxfId="114">
      <pivotArea outline="0" collapsedLevelsAreSubtotals="1" fieldPosition="0"/>
    </format>
    <format dxfId="115">
      <pivotArea type="origin" dataOnly="0" labelOnly="1" outline="0" fieldPosition="0"/>
    </format>
    <format dxfId="116">
      <pivotArea field="-2" type="button" dataOnly="0" labelOnly="1" outline="0" axis="axisCol" fieldPosition="0"/>
    </format>
    <format dxfId="117">
      <pivotArea type="topRight" dataOnly="0" labelOnly="1" outline="0" fieldPosition="0"/>
    </format>
    <format dxfId="118">
      <pivotArea field="29" type="button" dataOnly="0" labelOnly="1" outline="0"/>
    </format>
    <format dxfId="119">
      <pivotArea dataOnly="0" labelOnly="1" grandRow="1" outline="0" fieldPosition="0"/>
    </format>
    <format dxfId="120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121">
      <pivotArea type="all" dataOnly="0" outline="0" fieldPosition="0"/>
    </format>
    <format dxfId="122">
      <pivotArea outline="0" collapsedLevelsAreSubtotals="1" fieldPosition="0"/>
    </format>
    <format dxfId="123">
      <pivotArea type="origin" dataOnly="0" labelOnly="1" outline="0" fieldPosition="0"/>
    </format>
    <format dxfId="124">
      <pivotArea field="-2" type="button" dataOnly="0" labelOnly="1" outline="0" axis="axisCol" fieldPosition="0"/>
    </format>
    <format dxfId="125">
      <pivotArea type="topRight" dataOnly="0" labelOnly="1" outline="0" fieldPosition="0"/>
    </format>
    <format dxfId="126">
      <pivotArea field="29" type="button" dataOnly="0" labelOnly="1" outline="0"/>
    </format>
    <format dxfId="127">
      <pivotArea dataOnly="0" labelOnly="1" grandRow="1" outline="0" fieldPosition="0"/>
    </format>
    <format dxfId="128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129">
      <pivotArea field="11" type="button" dataOnly="0" labelOnly="1" outline="0" axis="axisRow" fieldPosition="0"/>
    </format>
    <format dxfId="130">
      <pivotArea field="11" type="button" dataOnly="0" labelOnly="1" outline="0" axis="axisRow" fieldPosition="0"/>
    </format>
    <format dxfId="131">
      <pivotArea field="11" type="button" dataOnly="0" labelOnly="1" outline="0" axis="axisRow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C9A1F88-3A65-4E57-8750-D6667D320DD9}" name="Tabela dinâmica1" cacheId="8417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compact="0" compactData="0" multipleFieldFilters="0">
  <location ref="E4:G38" firstHeaderRow="1" firstDataRow="1" firstDataCol="2" rowPageCount="1" colPageCount="1"/>
  <pivotFields count="14"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 defaultSubtotal="0">
      <items count="5">
        <item x="4"/>
        <item x="2"/>
        <item x="3"/>
        <item x="0"/>
        <item x="1"/>
      </items>
    </pivotField>
    <pivotField axis="axisRow" compact="0" numFmtId="14" outline="0" showAll="0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52"/>
        <item x="56"/>
        <item x="50"/>
        <item x="53"/>
        <item x="51"/>
        <item x="57"/>
        <item x="45"/>
        <item x="46"/>
        <item x="47"/>
        <item x="58"/>
        <item x="54"/>
        <item x="59"/>
        <item x="55"/>
        <item x="48"/>
        <item x="49"/>
        <item x="60"/>
        <item t="default"/>
      </items>
    </pivotField>
    <pivotField compact="0" outline="0" showAll="0"/>
    <pivotField compact="0" outline="0" showAll="0"/>
    <pivotField compact="0" numFmtId="166" outline="0" showAll="0"/>
    <pivotField compact="0" numFmtId="166" outline="0" showAll="0"/>
    <pivotField dataField="1" compact="0" numFmtId="166" outline="0" showAll="0"/>
    <pivotField compact="0" numFmtId="166" outline="0" showAll="0"/>
    <pivotField compact="0" numFmtId="168" outline="0" showAll="0"/>
    <pivotField axis="axisPage" compact="0" numFmtId="167" outline="0" showAll="0">
      <items count="7">
        <item x="0"/>
        <item x="1"/>
        <item x="2"/>
        <item x="3"/>
        <item x="4"/>
        <item x="5"/>
        <item t="default"/>
      </items>
    </pivotField>
  </pivotFields>
  <rowFields count="2">
    <field x="4"/>
    <field x="5"/>
  </rowFields>
  <rowItems count="34">
    <i>
      <x/>
      <x v="46"/>
    </i>
    <i r="1">
      <x v="50"/>
    </i>
    <i r="1">
      <x v="54"/>
    </i>
    <i r="1">
      <x v="56"/>
    </i>
    <i r="1">
      <x v="57"/>
    </i>
    <i r="1">
      <x v="58"/>
    </i>
    <i r="1">
      <x v="59"/>
    </i>
    <i r="1">
      <x v="60"/>
    </i>
    <i>
      <x v="1"/>
      <x v="45"/>
    </i>
    <i r="1">
      <x v="48"/>
    </i>
    <i r="1">
      <x v="57"/>
    </i>
    <i r="1">
      <x v="58"/>
    </i>
    <i r="1">
      <x v="59"/>
    </i>
    <i>
      <x v="2"/>
      <x v="45"/>
    </i>
    <i r="1">
      <x v="47"/>
    </i>
    <i r="1">
      <x v="48"/>
    </i>
    <i r="1">
      <x v="53"/>
    </i>
    <i r="1">
      <x v="55"/>
    </i>
    <i r="1">
      <x v="57"/>
    </i>
    <i r="1">
      <x v="58"/>
    </i>
    <i r="1">
      <x v="59"/>
    </i>
    <i>
      <x v="3"/>
      <x v="47"/>
    </i>
    <i r="1">
      <x v="49"/>
    </i>
    <i r="1">
      <x v="51"/>
    </i>
    <i r="1">
      <x v="52"/>
    </i>
    <i r="1">
      <x v="53"/>
    </i>
    <i r="1">
      <x v="58"/>
    </i>
    <i r="1">
      <x v="59"/>
    </i>
    <i>
      <x v="4"/>
      <x v="51"/>
    </i>
    <i r="1">
      <x v="52"/>
    </i>
    <i r="1">
      <x v="53"/>
    </i>
    <i r="1">
      <x v="58"/>
    </i>
    <i r="1">
      <x v="59"/>
    </i>
    <i t="grand">
      <x/>
    </i>
  </rowItems>
  <colItems count="1">
    <i/>
  </colItems>
  <pageFields count="1">
    <pageField fld="13" item="5" hier="-1"/>
  </pageFields>
  <dataFields count="1">
    <dataField name="Soma de Valor" fld="10" baseField="0" baseItem="0"/>
  </dataFields>
  <pivotTableStyleInfo name="PivotStyleMedium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E70D72D-CC88-451B-A99E-70DB7010A4C1}" name="Tabela dinâmica2" cacheId="8422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compact="0" compactData="0" multipleFieldFilters="0">
  <location ref="K4:M7" firstHeaderRow="1" firstDataRow="1" firstDataCol="2" rowPageCount="1" colPageCount="1"/>
  <pivotFields count="21">
    <pivotField compact="0" outline="0" showAll="0"/>
    <pivotField axis="axisRow" compact="0" numFmtId="14" outline="0" showAll="0">
      <items count="431">
        <item m="1" x="412"/>
        <item m="1" x="297"/>
        <item m="1" x="426"/>
        <item m="1" x="410"/>
        <item m="1" x="300"/>
        <item m="1" x="303"/>
        <item m="1" x="306"/>
        <item m="1" x="421"/>
        <item m="1" x="309"/>
        <item m="1" x="310"/>
        <item m="1" x="428"/>
        <item m="1" x="422"/>
        <item m="1" x="420"/>
        <item m="1" x="419"/>
        <item m="1" x="312"/>
        <item m="1" x="313"/>
        <item m="1" x="423"/>
        <item m="1" x="316"/>
        <item m="1" x="413"/>
        <item m="1" x="318"/>
        <item m="1" x="358"/>
        <item m="1" x="321"/>
        <item m="1" x="322"/>
        <item m="1" x="326"/>
        <item m="1" x="427"/>
        <item m="1" x="330"/>
        <item m="1" x="331"/>
        <item m="1" x="411"/>
        <item m="1" x="425"/>
        <item m="1" x="333"/>
        <item m="1" x="334"/>
        <item m="1" x="335"/>
        <item m="1" x="336"/>
        <item m="1" x="418"/>
        <item m="1" x="337"/>
        <item m="1" x="417"/>
        <item m="1" x="338"/>
        <item m="1" x="339"/>
        <item m="1" x="340"/>
        <item m="1" x="341"/>
        <item m="1" x="342"/>
        <item m="1" x="343"/>
        <item m="1" x="415"/>
        <item m="1" x="344"/>
        <item m="1" x="345"/>
        <item m="1" x="346"/>
        <item m="1" x="347"/>
        <item m="1" x="416"/>
        <item m="1" x="429"/>
        <item m="1" x="424"/>
        <item m="1" x="349"/>
        <item m="1" x="350"/>
        <item m="1" x="414"/>
        <item m="1" x="352"/>
        <item m="1" x="359"/>
        <item m="1" x="353"/>
        <item m="1" x="354"/>
        <item m="1" x="355"/>
        <item m="1" x="360"/>
        <item m="1" x="357"/>
        <item m="1" x="361"/>
        <item m="1" x="362"/>
        <item m="1" x="195"/>
        <item m="1" x="196"/>
        <item m="1" x="197"/>
        <item m="1" x="198"/>
        <item m="1" x="199"/>
        <item m="1" x="200"/>
        <item m="1" x="201"/>
        <item m="1" x="202"/>
        <item m="1" x="203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224"/>
        <item m="1" x="225"/>
        <item m="1" x="226"/>
        <item m="1" x="227"/>
        <item m="1" x="228"/>
        <item m="1" x="229"/>
        <item m="1" x="230"/>
        <item m="1" x="231"/>
        <item m="1" x="232"/>
        <item m="1" x="233"/>
        <item m="1" x="234"/>
        <item m="1" x="235"/>
        <item m="1" x="236"/>
        <item m="1" x="237"/>
        <item m="1" x="238"/>
        <item m="1" x="239"/>
        <item m="1" x="240"/>
        <item m="1" x="241"/>
        <item m="1" x="242"/>
        <item m="1" x="243"/>
        <item m="1" x="244"/>
        <item m="1" x="245"/>
        <item m="1" x="246"/>
        <item m="1" x="247"/>
        <item m="1" x="248"/>
        <item m="1" x="249"/>
        <item m="1" x="250"/>
        <item m="1" x="251"/>
        <item m="1" x="252"/>
        <item m="1" x="253"/>
        <item m="1" x="254"/>
        <item m="1" x="255"/>
        <item m="1" x="256"/>
        <item m="1" x="257"/>
        <item m="1" x="258"/>
        <item m="1" x="259"/>
        <item m="1" x="260"/>
        <item m="1" x="261"/>
        <item m="1" x="262"/>
        <item m="1" x="263"/>
        <item m="1" x="264"/>
        <item m="1" x="265"/>
        <item m="1" x="266"/>
        <item m="1" x="267"/>
        <item m="1" x="268"/>
        <item m="1" x="269"/>
        <item m="1" x="270"/>
        <item m="1" x="271"/>
        <item m="1" x="272"/>
        <item m="1" x="273"/>
        <item m="1" x="274"/>
        <item m="1" x="275"/>
        <item m="1" x="276"/>
        <item m="1" x="277"/>
        <item m="1" x="278"/>
        <item m="1" x="279"/>
        <item m="1" x="280"/>
        <item m="1" x="281"/>
        <item m="1" x="282"/>
        <item m="1" x="283"/>
        <item m="1" x="284"/>
        <item m="1" x="285"/>
        <item m="1" x="286"/>
        <item m="1" x="287"/>
        <item m="1" x="288"/>
        <item m="1" x="289"/>
        <item m="1" x="290"/>
        <item m="1" x="291"/>
        <item m="1" x="292"/>
        <item m="1" x="293"/>
        <item m="1" x="294"/>
        <item m="1" x="295"/>
        <item m="1" x="296"/>
        <item m="1" x="298"/>
        <item m="1" x="299"/>
        <item m="1" x="301"/>
        <item m="1" x="302"/>
        <item m="1" x="304"/>
        <item m="1" x="305"/>
        <item m="1" x="307"/>
        <item m="1" x="308"/>
        <item m="1" x="311"/>
        <item m="1" x="314"/>
        <item m="1" x="315"/>
        <item m="1" x="317"/>
        <item m="1" x="319"/>
        <item m="1" x="320"/>
        <item m="1" x="323"/>
        <item m="1" x="324"/>
        <item m="1" x="325"/>
        <item m="1" x="327"/>
        <item m="1" x="328"/>
        <item m="1" x="329"/>
        <item m="1" x="332"/>
        <item m="1" x="348"/>
        <item m="1" x="351"/>
        <item m="1" x="356"/>
        <item x="1"/>
        <item m="1" x="363"/>
        <item m="1" x="364"/>
        <item m="1" x="365"/>
        <item m="1" x="366"/>
        <item m="1" x="367"/>
        <item m="1" x="368"/>
        <item m="1" x="369"/>
        <item m="1" x="370"/>
        <item x="0"/>
        <item m="1" x="371"/>
        <item m="1" x="372"/>
        <item m="1" x="373"/>
        <item m="1" x="374"/>
        <item m="1" x="375"/>
        <item m="1" x="376"/>
        <item m="1" x="377"/>
        <item m="1" x="378"/>
        <item m="1" x="379"/>
        <item m="1" x="380"/>
        <item m="1" x="381"/>
        <item m="1" x="382"/>
        <item m="1" x="383"/>
        <item m="1" x="384"/>
        <item m="1" x="385"/>
        <item m="1" x="386"/>
        <item m="1" x="387"/>
        <item m="1" x="388"/>
        <item m="1" x="389"/>
        <item x="2"/>
        <item m="1" x="390"/>
        <item m="1" x="391"/>
        <item m="1" x="392"/>
        <item m="1" x="393"/>
        <item m="1" x="394"/>
        <item m="1" x="395"/>
        <item m="1" x="396"/>
        <item m="1" x="397"/>
        <item m="1" x="398"/>
        <item m="1" x="399"/>
        <item m="1" x="400"/>
        <item m="1" x="401"/>
        <item m="1" x="402"/>
        <item x="3"/>
        <item m="1" x="403"/>
        <item m="1" x="404"/>
        <item m="1" x="405"/>
        <item m="1" x="406"/>
        <item m="1" x="407"/>
        <item m="1" x="408"/>
        <item m="1" x="409"/>
        <item x="4"/>
        <item x="5"/>
        <item x="6"/>
        <item x="7"/>
        <item x="8"/>
        <item x="13"/>
        <item x="9"/>
        <item x="10"/>
        <item x="11"/>
        <item x="12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1"/>
        <item x="42"/>
        <item x="43"/>
        <item x="44"/>
        <item x="40"/>
        <item x="45"/>
        <item x="46"/>
        <item x="47"/>
        <item x="48"/>
        <item x="49"/>
        <item x="50"/>
        <item x="51"/>
        <item x="52"/>
        <item x="53"/>
        <item x="54"/>
        <item x="55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91"/>
        <item x="97"/>
        <item x="82"/>
        <item x="83"/>
        <item x="84"/>
        <item x="85"/>
        <item x="86"/>
        <item x="87"/>
        <item x="89"/>
        <item x="90"/>
        <item x="92"/>
        <item x="95"/>
        <item x="96"/>
        <item x="98"/>
        <item x="99"/>
        <item x="100"/>
        <item x="101"/>
        <item x="102"/>
        <item x="94"/>
        <item x="103"/>
        <item x="104"/>
        <item x="106"/>
        <item x="107"/>
        <item x="108"/>
        <item x="110"/>
        <item x="111"/>
        <item x="118"/>
        <item x="115"/>
        <item x="113"/>
        <item x="121"/>
        <item x="114"/>
        <item x="126"/>
        <item x="125"/>
        <item x="112"/>
        <item x="116"/>
        <item x="123"/>
        <item x="122"/>
        <item x="117"/>
        <item x="124"/>
        <item x="120"/>
        <item x="119"/>
        <item x="88"/>
        <item x="93"/>
        <item x="56"/>
        <item x="105"/>
        <item x="109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t="default"/>
      </items>
    </pivotField>
    <pivotField compact="0" outline="0" showAll="0"/>
    <pivotField axis="axisRow" compact="0" outline="0" showAll="0" defaultSubtotal="0">
      <items count="15">
        <item m="1" x="10"/>
        <item m="1" x="12"/>
        <item m="1" x="14"/>
        <item m="1" x="13"/>
        <item m="1" x="11"/>
        <item m="1" x="6"/>
        <item x="0"/>
        <item m="1" x="7"/>
        <item m="1" x="8"/>
        <item m="1" x="9"/>
        <item x="1"/>
        <item m="1" x="5"/>
        <item x="3"/>
        <item x="4"/>
        <item x="2"/>
      </items>
    </pivotField>
    <pivotField compact="0" outline="0" showAll="0"/>
    <pivotField compact="0" outline="0" showAll="0"/>
    <pivotField compact="0" numFmtId="14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dataField="1" compact="0" numFmtId="166" outline="0" showAll="0"/>
    <pivotField compact="0" numFmtId="166" outline="0" showAll="0"/>
    <pivotField axis="axisPage" compact="0" numFmtId="167" outline="0" showAll="0">
      <items count="48">
        <item m="1" x="40"/>
        <item m="1" x="41"/>
        <item m="1" x="42"/>
        <item m="1" x="43"/>
        <item m="1" x="44"/>
        <item m="1" x="45"/>
        <item m="1" x="26"/>
        <item m="1" x="27"/>
        <item m="1" x="28"/>
        <item m="1" x="29"/>
        <item m="1" x="30"/>
        <item m="1" x="31"/>
        <item m="1" x="32"/>
        <item m="1" x="33"/>
        <item m="1" x="34"/>
        <item m="1" x="35"/>
        <item m="1" x="36"/>
        <item m="1" x="37"/>
        <item m="1" x="38"/>
        <item m="1" x="39"/>
        <item x="0"/>
        <item m="1" x="46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</pivotFields>
  <rowFields count="2">
    <field x="3"/>
    <field x="1"/>
  </rowFields>
  <rowItems count="3">
    <i>
      <x v="6"/>
      <x v="188"/>
    </i>
    <i r="1">
      <x v="197"/>
    </i>
    <i t="grand">
      <x/>
    </i>
  </rowItems>
  <colItems count="1">
    <i/>
  </colItems>
  <pageFields count="1">
    <pageField fld="14" item="20" hier="-1"/>
  </pageFields>
  <dataFields count="1">
    <dataField name="Soma de Valor Total" fld="12" baseField="0" baseItem="0"/>
  </dataFields>
  <pivotTableStyleInfo name="PivotStyleMedium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ABB693B-8231-4A0B-ACF6-F7A99F5AF0C0}" name="Tabela dinâmica1" cacheId="8423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3:B44" firstHeaderRow="1" firstDataRow="1" firstDataCol="1"/>
  <pivotFields count="28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axis="axisRow" showAll="0">
      <items count="41">
        <item x="10"/>
        <item x="28"/>
        <item x="1"/>
        <item x="37"/>
        <item x="32"/>
        <item x="24"/>
        <item x="31"/>
        <item x="39"/>
        <item x="29"/>
        <item x="34"/>
        <item x="36"/>
        <item x="26"/>
        <item x="27"/>
        <item x="23"/>
        <item x="12"/>
        <item x="38"/>
        <item x="25"/>
        <item x="30"/>
        <item x="6"/>
        <item x="21"/>
        <item x="0"/>
        <item x="7"/>
        <item x="17"/>
        <item x="19"/>
        <item x="4"/>
        <item x="2"/>
        <item x="14"/>
        <item x="20"/>
        <item x="3"/>
        <item x="16"/>
        <item x="11"/>
        <item x="33"/>
        <item x="5"/>
        <item x="18"/>
        <item x="22"/>
        <item x="9"/>
        <item x="13"/>
        <item x="15"/>
        <item x="8"/>
        <item x="35"/>
        <item t="default"/>
      </items>
    </pivotField>
    <pivotField showAll="0"/>
    <pivotField showAll="0"/>
  </pivotFields>
  <rowFields count="1">
    <field x="25"/>
  </rowFields>
  <rowItems count="4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 t="grand">
      <x/>
    </i>
  </rowItems>
  <colItems count="1">
    <i/>
  </colItems>
  <dataFields count="1">
    <dataField name="Soma de Valor Total" fld="20" baseField="0" baseItem="0" numFmtId="166"/>
  </dataFields>
  <formats count="26">
    <format dxfId="77">
      <pivotArea outline="0" collapsedLevelsAreSubtotals="1" fieldPosition="0"/>
    </format>
    <format dxfId="78">
      <pivotArea dataOnly="0" labelOnly="1" outline="0" axis="axisValues" fieldPosition="0"/>
    </format>
    <format dxfId="79">
      <pivotArea field="25" type="button" dataOnly="0" labelOnly="1" outline="0" axis="axisRow" fieldPosition="0"/>
    </format>
    <format dxfId="80">
      <pivotArea dataOnly="0" labelOnly="1" outline="0" axis="axisValues" fieldPosition="0"/>
    </format>
    <format dxfId="81">
      <pivotArea field="25" type="button" dataOnly="0" labelOnly="1" outline="0" axis="axisRow" fieldPosition="0"/>
    </format>
    <format dxfId="82">
      <pivotArea dataOnly="0" labelOnly="1" outline="0" axis="axisValues" fieldPosition="0"/>
    </format>
    <format dxfId="83">
      <pivotArea grandRow="1" outline="0" collapsedLevelsAreSubtotals="1" fieldPosition="0"/>
    </format>
    <format dxfId="84">
      <pivotArea dataOnly="0" labelOnly="1" grandRow="1" outline="0" fieldPosition="0"/>
    </format>
    <format dxfId="85">
      <pivotArea grandRow="1" outline="0" collapsedLevelsAreSubtotals="1" fieldPosition="0"/>
    </format>
    <format dxfId="86">
      <pivotArea dataOnly="0" labelOnly="1" grandRow="1" outline="0" fieldPosition="0"/>
    </format>
    <format dxfId="87">
      <pivotArea grandRow="1" outline="0" collapsedLevelsAreSubtotals="1" fieldPosition="0"/>
    </format>
    <format dxfId="88">
      <pivotArea dataOnly="0" labelOnly="1" grandRow="1" outline="0" fieldPosition="0"/>
    </format>
    <format dxfId="89">
      <pivotArea grandRow="1" outline="0" collapsedLevelsAreSubtotals="1" fieldPosition="0"/>
    </format>
    <format dxfId="90">
      <pivotArea dataOnly="0" labelOnly="1" grandRow="1" outline="0" fieldPosition="0"/>
    </format>
    <format dxfId="91">
      <pivotArea type="all" dataOnly="0" outline="0" fieldPosition="0"/>
    </format>
    <format dxfId="92">
      <pivotArea outline="0" collapsedLevelsAreSubtotals="1" fieldPosition="0"/>
    </format>
    <format dxfId="93">
      <pivotArea field="25" type="button" dataOnly="0" labelOnly="1" outline="0" axis="axisRow" fieldPosition="0"/>
    </format>
    <format dxfId="94">
      <pivotArea dataOnly="0" labelOnly="1" fieldPosition="0">
        <references count="1">
          <reference field="25" count="0"/>
        </references>
      </pivotArea>
    </format>
    <format dxfId="95">
      <pivotArea dataOnly="0" labelOnly="1" grandRow="1" outline="0" fieldPosition="0"/>
    </format>
    <format dxfId="96">
      <pivotArea dataOnly="0" labelOnly="1" outline="0" axis="axisValues" fieldPosition="0"/>
    </format>
    <format dxfId="97">
      <pivotArea type="all" dataOnly="0" outline="0" fieldPosition="0"/>
    </format>
    <format dxfId="98">
      <pivotArea outline="0" collapsedLevelsAreSubtotals="1" fieldPosition="0"/>
    </format>
    <format dxfId="99">
      <pivotArea field="25" type="button" dataOnly="0" labelOnly="1" outline="0" axis="axisRow" fieldPosition="0"/>
    </format>
    <format dxfId="100">
      <pivotArea dataOnly="0" labelOnly="1" fieldPosition="0">
        <references count="1">
          <reference field="25" count="0"/>
        </references>
      </pivotArea>
    </format>
    <format dxfId="101">
      <pivotArea dataOnly="0" labelOnly="1" grandRow="1" outline="0" fieldPosition="0"/>
    </format>
    <format dxfId="102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B361764-8F4B-4CEA-B34C-08FB8345DA6A}" name="Tabela dinâmica3" cacheId="842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E3:E4" firstHeaderRow="1" firstDataRow="1" firstDataCol="0"/>
  <pivotFields count="34">
    <pivotField showAll="0"/>
    <pivotField numFmtId="14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66" showAll="0"/>
    <pivotField numFmtId="14" showAll="0"/>
    <pivotField showAll="0"/>
    <pivotField showAll="0"/>
    <pivotField showAll="0"/>
    <pivotField showAll="0"/>
    <pivotField showAll="0"/>
    <pivotField numFmtId="166" showAll="0"/>
    <pivotField numFmtId="166" showAll="0"/>
    <pivotField showAll="0"/>
    <pivotField showAll="0"/>
    <pivotField dataField="1" numFmtId="166" showAll="0"/>
    <pivotField numFmtId="166" showAll="0"/>
    <pivotField showAll="0"/>
    <pivotField numFmtId="167" showAll="0"/>
    <pivotField showAll="0"/>
    <pivotField showAll="0"/>
    <pivotField showAll="0"/>
    <pivotField showAll="0"/>
    <pivotField showAll="0"/>
    <pivotField showAll="0"/>
    <pivotField showAll="0"/>
  </pivotFields>
  <rowItems count="1">
    <i/>
  </rowItems>
  <colItems count="1">
    <i/>
  </colItems>
  <dataFields count="1">
    <dataField name="Soma de Valor Total" fld="23" baseField="0" baseItem="0" numFmtId="166"/>
  </dataFields>
  <formats count="15">
    <format dxfId="62">
      <pivotArea outline="0" collapsedLevelsAreSubtotals="1" fieldPosition="0"/>
    </format>
    <format dxfId="63">
      <pivotArea dataOnly="0" labelOnly="1" outline="0" axis="axisValues" fieldPosition="0"/>
    </format>
    <format dxfId="64">
      <pivotArea dataOnly="0" labelOnly="1" outline="0" axis="axisValues" fieldPosition="0"/>
    </format>
    <format dxfId="65">
      <pivotArea dataOnly="0" labelOnly="1" outline="0" axis="axisValues" fieldPosition="0"/>
    </format>
    <format dxfId="66">
      <pivotArea dataOnly="0" grandRow="1" axis="axisRow" fieldPosition="0"/>
    </format>
    <format dxfId="67">
      <pivotArea grandRow="1" outline="0" collapsedLevelsAreSubtotals="1" fieldPosition="0"/>
    </format>
    <format dxfId="68">
      <pivotArea dataOnly="0" labelOnly="1" grandRow="1" outline="0" fieldPosition="0"/>
    </format>
    <format dxfId="69">
      <pivotArea type="all" dataOnly="0" outline="0" fieldPosition="0"/>
    </format>
    <format dxfId="70">
      <pivotArea outline="0" collapsedLevelsAreSubtotals="1" fieldPosition="0"/>
    </format>
    <format dxfId="71">
      <pivotArea dataOnly="0" labelOnly="1" grandRow="1" outline="0" fieldPosition="0"/>
    </format>
    <format dxfId="72">
      <pivotArea dataOnly="0" labelOnly="1" outline="0" axis="axisValues" fieldPosition="0"/>
    </format>
    <format dxfId="73">
      <pivotArea type="all" dataOnly="0" outline="0" fieldPosition="0"/>
    </format>
    <format dxfId="74">
      <pivotArea outline="0" collapsedLevelsAreSubtotals="1" fieldPosition="0"/>
    </format>
    <format dxfId="75">
      <pivotArea dataOnly="0" labelOnly="1" grandRow="1" outline="0" fieldPosition="0"/>
    </format>
    <format dxfId="76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2BD5D60-FAED-4E41-A8FD-B4D66A69E374}" name="Tabela dinâmica2" cacheId="8424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compact="0" compactData="0" multipleFieldFilters="0">
  <location ref="H6:I104" firstHeaderRow="1" firstDataRow="1" firstDataCol="1"/>
  <pivotFields count="9">
    <pivotField compact="0" numFmtId="14" outline="0" subtotalTop="0" showAll="0" defaultSubtotal="0"/>
    <pivotField compact="0" numFmtId="14" outline="0" subtotalTop="0" showAll="0" defaultSubtotal="0"/>
    <pivotField compact="0" outline="0" subtotalTop="0" showAll="0" defaultSubtotal="0"/>
    <pivotField compact="0" outline="0" subtotalTop="0" showAll="0" defaultSubtotal="0"/>
    <pivotField dataField="1" compact="0" numFmtId="166" outline="0" showAll="0"/>
    <pivotField compact="0" outline="0" subtotalTop="0" showAll="0" defaultSubtotal="0"/>
    <pivotField compact="0" outline="0" subtotalTop="0" showAll="0" defaultSubtotal="0"/>
    <pivotField compact="0" outline="0" subtotalTop="0" showAll="0" defaultSubtotal="0"/>
    <pivotField axis="axisRow" compact="0" outline="0" subtotalTop="0" showAll="0" sortType="ascending" defaultSubtotal="0">
      <items count="97">
        <item x="37"/>
        <item x="56"/>
        <item x="57"/>
        <item x="58"/>
        <item x="59"/>
        <item x="85"/>
        <item x="2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4"/>
        <item x="25"/>
        <item x="26"/>
        <item x="27"/>
        <item x="28"/>
        <item x="29"/>
        <item x="30"/>
        <item x="31"/>
        <item x="32"/>
        <item x="36"/>
        <item x="40"/>
        <item x="41"/>
        <item x="42"/>
        <item x="45"/>
        <item x="46"/>
        <item x="47"/>
        <item x="55"/>
        <item x="60"/>
        <item x="61"/>
        <item x="62"/>
        <item x="63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8"/>
        <item x="79"/>
        <item x="80"/>
        <item x="81"/>
        <item x="82"/>
        <item x="83"/>
        <item x="87"/>
        <item x="88"/>
        <item x="89"/>
        <item x="90"/>
        <item x="91"/>
        <item x="92"/>
        <item x="93"/>
        <item x="94"/>
        <item x="95"/>
        <item x="96"/>
        <item x="48"/>
        <item x="77"/>
        <item x="84"/>
        <item x="64"/>
        <item x="53"/>
        <item x="54"/>
        <item x="52"/>
        <item x="51"/>
        <item x="50"/>
        <item x="49"/>
        <item x="44"/>
        <item x="43"/>
        <item x="39"/>
        <item x="38"/>
        <item x="35"/>
        <item x="34"/>
        <item x="33"/>
        <item x="23"/>
        <item x="4"/>
        <item x="3"/>
        <item x="0"/>
        <item x="86"/>
        <item x="1"/>
      </items>
    </pivotField>
  </pivotFields>
  <rowFields count="1">
    <field x="8"/>
  </rowFields>
  <rowItems count="9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 t="grand">
      <x/>
    </i>
  </rowItems>
  <colItems count="1">
    <i/>
  </colItems>
  <dataFields count="1">
    <dataField name="Soma de VALOR PAGO" fld="4" baseField="0" baseItem="0" numFmtId="166"/>
  </dataFields>
  <formats count="15">
    <format dxfId="47">
      <pivotArea outline="0" collapsedLevelsAreSubtotals="1" fieldPosition="0"/>
    </format>
    <format dxfId="48">
      <pivotArea type="all" dataOnly="0" outline="0" fieldPosition="0"/>
    </format>
    <format dxfId="49">
      <pivotArea outline="0" collapsedLevelsAreSubtotals="1" fieldPosition="0"/>
    </format>
    <format dxfId="50">
      <pivotArea field="8" type="button" dataOnly="0" labelOnly="1" outline="0" axis="axisRow" fieldPosition="0"/>
    </format>
    <format dxfId="51">
      <pivotArea dataOnly="0" labelOnly="1" outline="0" fieldPosition="0">
        <references count="1">
          <reference field="8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52">
      <pivotArea dataOnly="0" labelOnly="1" outline="0" fieldPosition="0">
        <references count="1">
          <reference field="8" count="47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</reference>
        </references>
      </pivotArea>
    </format>
    <format dxfId="53">
      <pivotArea dataOnly="0" labelOnly="1" grandRow="1" outline="0" fieldPosition="0"/>
    </format>
    <format dxfId="54">
      <pivotArea dataOnly="0" labelOnly="1" outline="0" axis="axisValues" fieldPosition="0"/>
    </format>
    <format dxfId="55">
      <pivotArea type="all" dataOnly="0" outline="0" fieldPosition="0"/>
    </format>
    <format dxfId="56">
      <pivotArea outline="0" collapsedLevelsAreSubtotals="1" fieldPosition="0"/>
    </format>
    <format dxfId="57">
      <pivotArea field="8" type="button" dataOnly="0" labelOnly="1" outline="0" axis="axisRow" fieldPosition="0"/>
    </format>
    <format dxfId="58">
      <pivotArea dataOnly="0" labelOnly="1" outline="0" fieldPosition="0">
        <references count="1">
          <reference field="8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59">
      <pivotArea dataOnly="0" labelOnly="1" outline="0" fieldPosition="0">
        <references count="1">
          <reference field="8" count="47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</reference>
        </references>
      </pivotArea>
    </format>
    <format dxfId="60">
      <pivotArea dataOnly="0" labelOnly="1" grandRow="1" outline="0" fieldPosition="0"/>
    </format>
    <format dxfId="61">
      <pivotArea dataOnly="0" labelOnly="1" outline="0" axis="axisValues" fieldPosition="0"/>
    </format>
  </formats>
  <pivotTableStyleInfo name="Estilo Monitori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1501C9E-4FCC-45B2-876F-4B0FF836EF5E}" name="Tabela dinâmica1" cacheId="8421" applyNumberFormats="0" applyBorderFormats="0" applyFontFormats="0" applyPatternFormats="0" applyAlignmentFormats="0" applyWidthHeightFormats="1" dataCaption="Valores" showMissing="0" updatedVersion="8" minRefreshableVersion="3" preserveFormatting="0" createdVersion="4" indent="0" compact="0" compactData="0" multipleFieldFilters="0">
  <location ref="A6:D333" firstHeaderRow="1" firstDataRow="1" firstDataCol="3"/>
  <pivotFields count="35">
    <pivotField compact="0" outline="0" subtotalTop="0" showAll="0" defaultSubtotal="0"/>
    <pivotField compact="0" numFmtId="14" outline="0" subtotalTop="0" showAll="0" defaultSubtotal="0"/>
    <pivotField compact="0" outline="0" showAll="0" defaultSubtotal="0"/>
    <pivotField axis="axisRow" compact="0" outline="0" showAll="0" defaultSubtotal="0">
      <items count="5">
        <item x="0"/>
        <item x="1"/>
        <item x="3"/>
        <item x="4"/>
        <item x="2"/>
      </items>
    </pivotField>
    <pivotField compact="0" outline="0" subtotalTop="0" showAll="0" defaultSubtotal="0"/>
    <pivotField compact="0" outline="0" subtotalTop="0" showAll="0" defaultSubtotal="0"/>
    <pivotField compact="0" outline="0" showAll="0"/>
    <pivotField compact="0" outline="0" showAll="0"/>
    <pivotField compact="0" outline="0" showAll="0"/>
    <pivotField compact="0" outline="0" subtotalTop="0" showAll="0" defaultSubtotal="0"/>
    <pivotField compact="0" outline="0" subtotalTop="0" showAll="0" defaultSubtotal="0"/>
    <pivotField compact="0" outline="0" subtotalTop="0" showAll="0" defaultSubtotal="0"/>
    <pivotField compact="0" numFmtId="166" outline="0" subtotalTop="0" showAll="0" defaultSubtotal="0"/>
    <pivotField axis="axisRow" compact="0" numFmtId="14" outline="0" showAll="0" sortType="descending" defaultSubtotal="0">
      <items count="177">
        <item x="174"/>
        <item x="173"/>
        <item x="172"/>
        <item x="171"/>
        <item x="176"/>
        <item x="175"/>
        <item x="170"/>
        <item x="169"/>
        <item x="168"/>
        <item x="167"/>
        <item x="166"/>
        <item x="165"/>
        <item x="164"/>
        <item x="163"/>
        <item x="162"/>
        <item x="158"/>
        <item x="161"/>
        <item x="157"/>
        <item x="156"/>
        <item x="160"/>
        <item x="159"/>
        <item x="155"/>
        <item x="154"/>
        <item x="153"/>
        <item x="152"/>
        <item x="151"/>
        <item x="150"/>
        <item x="149"/>
        <item x="148"/>
        <item x="147"/>
        <item x="146"/>
        <item x="145"/>
        <item x="144"/>
        <item x="143"/>
        <item x="142"/>
        <item x="141"/>
        <item x="140"/>
        <item x="139"/>
        <item x="138"/>
        <item x="137"/>
        <item x="136"/>
        <item x="135"/>
        <item x="134"/>
        <item x="133"/>
        <item x="132"/>
        <item x="131"/>
        <item x="130"/>
        <item x="129"/>
        <item x="128"/>
        <item x="127"/>
        <item x="126"/>
        <item x="125"/>
        <item x="124"/>
        <item x="123"/>
        <item x="122"/>
        <item x="121"/>
        <item x="120"/>
        <item x="119"/>
        <item x="118"/>
        <item x="117"/>
        <item x="116"/>
        <item x="115"/>
        <item x="114"/>
        <item x="113"/>
        <item x="112"/>
        <item x="111"/>
        <item x="110"/>
        <item x="109"/>
        <item x="108"/>
        <item x="107"/>
        <item x="106"/>
        <item x="105"/>
        <item x="104"/>
        <item x="103"/>
        <item x="102"/>
        <item x="101"/>
        <item x="100"/>
        <item x="99"/>
        <item x="98"/>
        <item x="97"/>
        <item x="96"/>
        <item x="95"/>
        <item x="94"/>
        <item x="93"/>
        <item x="92"/>
        <item x="91"/>
        <item x="90"/>
        <item x="89"/>
        <item x="88"/>
        <item x="87"/>
        <item x="86"/>
        <item x="85"/>
        <item x="84"/>
        <item x="83"/>
        <item x="82"/>
        <item x="81"/>
        <item x="80"/>
        <item x="79"/>
        <item x="78"/>
        <item x="77"/>
        <item x="76"/>
        <item x="75"/>
        <item x="74"/>
        <item x="73"/>
        <item x="72"/>
        <item x="71"/>
        <item x="70"/>
        <item x="69"/>
        <item x="68"/>
        <item x="67"/>
        <item x="66"/>
        <item x="65"/>
        <item x="64"/>
        <item x="63"/>
        <item x="62"/>
        <item x="61"/>
        <item x="60"/>
        <item x="59"/>
        <item x="58"/>
        <item x="57"/>
        <item x="56"/>
        <item x="55"/>
        <item x="54"/>
        <item x="53"/>
        <item x="52"/>
        <item x="51"/>
        <item x="50"/>
        <item x="49"/>
        <item x="48"/>
        <item x="47"/>
        <item x="46"/>
        <item x="45"/>
        <item x="44"/>
        <item x="43"/>
        <item x="42"/>
        <item x="41"/>
        <item x="40"/>
        <item x="39"/>
        <item x="38"/>
        <item x="37"/>
        <item x="36"/>
        <item x="35"/>
        <item x="34"/>
        <item x="33"/>
        <item x="32"/>
        <item x="31"/>
        <item x="30"/>
        <item x="29"/>
        <item x="28"/>
        <item x="27"/>
        <item x="26"/>
        <item x="25"/>
        <item x="24"/>
        <item x="23"/>
        <item x="22"/>
        <item x="21"/>
        <item x="20"/>
        <item x="19"/>
        <item x="18"/>
        <item x="17"/>
        <item x="16"/>
        <item x="15"/>
        <item x="14"/>
        <item x="13"/>
        <item x="12"/>
        <item x="11"/>
        <item x="10"/>
        <item x="9"/>
        <item x="8"/>
        <item x="7"/>
        <item x="6"/>
        <item x="5"/>
        <item x="4"/>
        <item x="3"/>
        <item x="2"/>
        <item x="1"/>
        <item x="0"/>
      </items>
    </pivotField>
    <pivotField compact="0" outline="0" showAll="0"/>
    <pivotField compact="0" outline="0" showAll="0"/>
    <pivotField compact="0" outline="0" subtotalTop="0" showAll="0" defaultSubtotal="0"/>
    <pivotField compact="0" outline="0" subtotalTop="0" showAll="0" defaultSubtotal="0"/>
    <pivotField compact="0" outline="0" showAll="0"/>
    <pivotField compact="0" outline="0" showAll="0"/>
    <pivotField compact="0" outline="0" showAll="0"/>
    <pivotField compact="0" numFmtId="166" outline="0" showAll="0"/>
    <pivotField compact="0" outline="0" subtotalTop="0" showAll="0" defaultSubtotal="0"/>
    <pivotField dataField="1" compact="0" numFmtId="166" outline="0" subtotalTop="0" showAll="0" defaultSubtotal="0"/>
    <pivotField compact="0" numFmtId="166" outline="0" subtotalTop="0" showAll="0" defaultSubtotal="0"/>
    <pivotField compact="0" numFmtId="168" outline="0" showAll="0"/>
    <pivotField compact="0" numFmtId="167" outline="0" showAll="0"/>
    <pivotField compact="0" outline="0" showAll="0" sortType="ascending" defaultSubtotal="0"/>
    <pivotField axis="axisRow" compact="0" outline="0" subtotalTop="0" showAll="0" sortType="ascending" defaultSubtotal="0">
      <items count="97">
        <item x="34"/>
        <item x="62"/>
        <item x="61"/>
        <item x="59"/>
        <item x="60"/>
        <item x="84"/>
        <item x="1"/>
        <item x="5"/>
        <item x="16"/>
        <item x="9"/>
        <item x="6"/>
        <item x="15"/>
        <item x="8"/>
        <item x="13"/>
        <item x="18"/>
        <item x="17"/>
        <item x="14"/>
        <item x="4"/>
        <item x="7"/>
        <item x="10"/>
        <item x="11"/>
        <item x="12"/>
        <item x="21"/>
        <item x="20"/>
        <item x="19"/>
        <item x="31"/>
        <item x="24"/>
        <item x="26"/>
        <item x="23"/>
        <item x="28"/>
        <item x="27"/>
        <item x="25"/>
        <item x="29"/>
        <item x="30"/>
        <item x="33"/>
        <item x="41"/>
        <item x="44"/>
        <item x="45"/>
        <item x="42"/>
        <item x="39"/>
        <item x="43"/>
        <item x="54"/>
        <item x="55"/>
        <item x="57"/>
        <item x="63"/>
        <item x="58"/>
        <item x="68"/>
        <item x="66"/>
        <item x="67"/>
        <item x="65"/>
        <item x="64"/>
        <item x="70"/>
        <item x="73"/>
        <item x="74"/>
        <item x="76"/>
        <item x="75"/>
        <item x="69"/>
        <item x="71"/>
        <item x="77"/>
        <item x="81"/>
        <item x="82"/>
        <item x="78"/>
        <item x="79"/>
        <item x="80"/>
        <item x="86"/>
        <item x="89"/>
        <item x="87"/>
        <item x="88"/>
        <item x="93"/>
        <item x="92"/>
        <item x="90"/>
        <item x="91"/>
        <item x="94"/>
        <item x="95"/>
        <item x="48"/>
        <item x="72"/>
        <item x="85"/>
        <item x="56"/>
        <item x="50"/>
        <item x="51"/>
        <item x="52"/>
        <item x="49"/>
        <item x="53"/>
        <item x="47"/>
        <item x="40"/>
        <item x="46"/>
        <item x="38"/>
        <item x="37"/>
        <item x="35"/>
        <item x="36"/>
        <item x="32"/>
        <item x="22"/>
        <item x="3"/>
        <item x="2"/>
        <item x="96"/>
        <item x="83"/>
        <item x="0"/>
      </items>
    </pivotField>
    <pivotField compact="0" outline="0" subtotalTop="0" showAll="0" defaultSubtotal="0"/>
    <pivotField compact="0" outline="0" subtotalTop="0" showAll="0" defaultSubtotal="0"/>
    <pivotField compact="0" outline="0" subtotalTop="0" showAll="0" defaultSubtotal="0"/>
    <pivotField compact="0" outline="0" subtotalTop="0" showAll="0" defaultSubtotal="0"/>
    <pivotField compact="0" outline="0" subtotalTop="0" showAll="0" defaultSubtotal="0"/>
    <pivotField compact="0" outline="0" subtotalTop="0" showAll="0" defaultSubtotal="0"/>
  </pivotFields>
  <rowFields count="3">
    <field x="28"/>
    <field x="3"/>
    <field x="13"/>
  </rowFields>
  <rowItems count="327">
    <i>
      <x/>
      <x v="2"/>
      <x v="95"/>
    </i>
    <i>
      <x v="1"/>
      <x v="2"/>
      <x v="87"/>
    </i>
    <i>
      <x v="2"/>
      <x v="2"/>
      <x v="87"/>
    </i>
    <i>
      <x v="3"/>
      <x v="2"/>
      <x v="87"/>
    </i>
    <i>
      <x v="4"/>
      <x v="2"/>
      <x v="87"/>
    </i>
    <i>
      <x v="5"/>
      <x v="2"/>
      <x v="77"/>
    </i>
    <i>
      <x v="6"/>
      <x v="2"/>
      <x v="99"/>
    </i>
    <i>
      <x v="7"/>
      <x v="2"/>
      <x v="98"/>
    </i>
    <i>
      <x v="8"/>
      <x v="2"/>
      <x v="98"/>
    </i>
    <i>
      <x v="9"/>
      <x v="2"/>
      <x v="98"/>
    </i>
    <i>
      <x v="10"/>
      <x v="2"/>
      <x v="98"/>
    </i>
    <i>
      <x v="11"/>
      <x v="2"/>
      <x v="98"/>
    </i>
    <i>
      <x v="12"/>
      <x v="2"/>
      <x v="98"/>
    </i>
    <i>
      <x v="13"/>
      <x v="2"/>
      <x v="98"/>
    </i>
    <i>
      <x v="14"/>
      <x v="2"/>
      <x v="98"/>
    </i>
    <i>
      <x v="15"/>
      <x v="2"/>
      <x v="98"/>
    </i>
    <i>
      <x v="16"/>
      <x v="2"/>
      <x v="98"/>
    </i>
    <i>
      <x v="17"/>
      <x v="2"/>
      <x v="98"/>
    </i>
    <i>
      <x v="18"/>
      <x v="2"/>
      <x v="98"/>
    </i>
    <i>
      <x v="19"/>
      <x v="2"/>
      <x v="98"/>
    </i>
    <i>
      <x v="20"/>
      <x v="2"/>
      <x v="98"/>
    </i>
    <i>
      <x v="21"/>
      <x v="2"/>
      <x v="98"/>
    </i>
    <i>
      <x v="22"/>
      <x v="2"/>
      <x v="98"/>
    </i>
    <i>
      <x v="23"/>
      <x v="2"/>
      <x v="98"/>
    </i>
    <i>
      <x v="24"/>
      <x v="2"/>
      <x v="98"/>
    </i>
    <i>
      <x v="25"/>
      <x v="2"/>
      <x v="96"/>
    </i>
    <i>
      <x v="26"/>
      <x v="2"/>
      <x v="96"/>
    </i>
    <i>
      <x v="27"/>
      <x v="2"/>
      <x v="96"/>
    </i>
    <i>
      <x v="28"/>
      <x v="2"/>
      <x v="96"/>
    </i>
    <i>
      <x v="29"/>
      <x v="2"/>
      <x v="96"/>
    </i>
    <i>
      <x v="30"/>
      <x v="2"/>
      <x v="96"/>
    </i>
    <i>
      <x v="31"/>
      <x v="2"/>
      <x v="96"/>
    </i>
    <i>
      <x v="32"/>
      <x v="2"/>
      <x v="96"/>
    </i>
    <i>
      <x v="33"/>
      <x v="2"/>
      <x v="96"/>
    </i>
    <i>
      <x v="34"/>
      <x v="2"/>
      <x v="95"/>
    </i>
    <i>
      <x v="35"/>
      <x v="2"/>
      <x v="92"/>
    </i>
    <i>
      <x v="36"/>
      <x v="2"/>
      <x v="92"/>
    </i>
    <i>
      <x v="37"/>
      <x v="2"/>
      <x v="92"/>
    </i>
    <i>
      <x v="38"/>
      <x v="2"/>
      <x v="92"/>
    </i>
    <i>
      <x v="39"/>
      <x v="2"/>
      <x v="92"/>
    </i>
    <i>
      <x v="40"/>
      <x v="2"/>
      <x v="92"/>
    </i>
    <i>
      <x v="41"/>
      <x v="2"/>
      <x v="89"/>
    </i>
    <i>
      <x v="42"/>
      <x v="2"/>
      <x v="87"/>
    </i>
    <i>
      <x v="43"/>
      <x v="2"/>
      <x v="87"/>
    </i>
    <i>
      <x v="44"/>
      <x v="2"/>
      <x v="87"/>
    </i>
    <i>
      <x v="45"/>
      <x v="2"/>
      <x v="87"/>
    </i>
    <i>
      <x v="46"/>
      <x v="2"/>
      <x v="84"/>
    </i>
    <i>
      <x v="47"/>
      <x v="2"/>
      <x v="84"/>
    </i>
    <i>
      <x v="48"/>
      <x v="2"/>
      <x v="84"/>
    </i>
    <i>
      <x v="49"/>
      <x v="2"/>
      <x v="84"/>
    </i>
    <i>
      <x v="50"/>
      <x v="2"/>
      <x v="84"/>
    </i>
    <i>
      <x v="51"/>
      <x v="2"/>
      <x v="81"/>
    </i>
    <i>
      <x v="52"/>
      <x v="3"/>
      <x v="81"/>
    </i>
    <i>
      <x v="53"/>
      <x v="3"/>
      <x v="81"/>
    </i>
    <i>
      <x v="54"/>
      <x v="3"/>
      <x v="81"/>
    </i>
    <i>
      <x v="55"/>
      <x v="2"/>
      <x v="81"/>
    </i>
    <i>
      <x v="56"/>
      <x v="3"/>
      <x v="81"/>
    </i>
    <i>
      <x v="57"/>
      <x v="3"/>
      <x v="81"/>
    </i>
    <i>
      <x v="58"/>
      <x v="2"/>
      <x v="80"/>
    </i>
    <i>
      <x v="59"/>
      <x v="2"/>
      <x v="78"/>
    </i>
    <i>
      <x v="60"/>
      <x v="2"/>
      <x v="78"/>
    </i>
    <i>
      <x v="61"/>
      <x v="3"/>
      <x v="78"/>
    </i>
    <i>
      <x v="62"/>
      <x v="2"/>
      <x v="78"/>
    </i>
    <i>
      <x v="63"/>
      <x v="3"/>
      <x v="78"/>
    </i>
    <i>
      <x v="64"/>
      <x v="2"/>
      <x v="76"/>
    </i>
    <i>
      <x v="65"/>
      <x v="2"/>
      <x v="75"/>
    </i>
    <i>
      <x v="66"/>
      <x v="2"/>
      <x v="75"/>
    </i>
    <i>
      <x v="67"/>
      <x v="2"/>
      <x v="75"/>
    </i>
    <i>
      <x v="68"/>
      <x v="2"/>
      <x v="74"/>
    </i>
    <i>
      <x v="69"/>
      <x v="2"/>
      <x v="74"/>
    </i>
    <i>
      <x v="70"/>
      <x v="2"/>
      <x v="74"/>
    </i>
    <i>
      <x v="71"/>
      <x v="2"/>
      <x v="74"/>
    </i>
    <i>
      <x v="72"/>
      <x v="2"/>
      <x v="74"/>
    </i>
    <i>
      <x v="73"/>
      <x v="2"/>
      <x v="74"/>
    </i>
    <i>
      <x v="74"/>
      <x v="2"/>
      <x v="92"/>
    </i>
    <i>
      <x v="75"/>
      <x v="2"/>
      <x v="81"/>
    </i>
    <i>
      <x v="76"/>
      <x v="2"/>
      <x v="77"/>
    </i>
    <i>
      <x v="77"/>
      <x v="2"/>
      <x v="87"/>
    </i>
    <i>
      <x v="78"/>
      <x v="2"/>
      <x v="90"/>
    </i>
    <i>
      <x v="79"/>
      <x v="2"/>
      <x v="90"/>
    </i>
    <i>
      <x v="80"/>
      <x v="2"/>
      <x v="90"/>
    </i>
    <i>
      <x v="81"/>
      <x v="2"/>
      <x v="91"/>
    </i>
    <i>
      <x v="82"/>
      <x v="2"/>
      <x v="89"/>
    </i>
    <i>
      <x v="83"/>
      <x v="2"/>
      <x v="92"/>
    </i>
    <i>
      <x v="84"/>
      <x v="2"/>
      <x v="92"/>
    </i>
    <i>
      <x v="85"/>
      <x v="2"/>
      <x v="92"/>
    </i>
    <i>
      <x v="86"/>
      <x v="2"/>
      <x v="93"/>
    </i>
    <i>
      <x v="87"/>
      <x v="2"/>
      <x v="94"/>
    </i>
    <i>
      <x v="88"/>
      <x v="2"/>
      <x v="95"/>
    </i>
    <i>
      <x v="89"/>
      <x v="2"/>
      <x v="95"/>
    </i>
    <i>
      <x v="90"/>
      <x v="2"/>
      <x v="96"/>
    </i>
    <i>
      <x v="91"/>
      <x v="2"/>
      <x v="97"/>
    </i>
    <i>
      <x v="92"/>
      <x v="2"/>
      <x v="98"/>
    </i>
    <i>
      <x v="93"/>
      <x v="2"/>
      <x v="99"/>
    </i>
    <i>
      <x v="94"/>
      <x v="2"/>
      <x v="74"/>
    </i>
    <i>
      <x v="95"/>
      <x v="2"/>
      <x v="77"/>
    </i>
    <i>
      <x v="96"/>
      <x/>
      <x v="84"/>
    </i>
    <i r="2">
      <x v="104"/>
    </i>
    <i r="2">
      <x v="105"/>
    </i>
    <i r="2">
      <x v="109"/>
    </i>
    <i r="2">
      <x v="110"/>
    </i>
    <i r="2">
      <x v="111"/>
    </i>
    <i r="2">
      <x v="112"/>
    </i>
    <i r="2">
      <x v="113"/>
    </i>
    <i r="2">
      <x v="114"/>
    </i>
    <i r="2">
      <x v="115"/>
    </i>
    <i r="2">
      <x v="116"/>
    </i>
    <i r="2">
      <x v="118"/>
    </i>
    <i r="2">
      <x v="119"/>
    </i>
    <i r="2">
      <x v="121"/>
    </i>
    <i r="2">
      <x v="122"/>
    </i>
    <i r="2">
      <x v="123"/>
    </i>
    <i r="2">
      <x v="124"/>
    </i>
    <i r="2">
      <x v="125"/>
    </i>
    <i r="2">
      <x v="126"/>
    </i>
    <i r="2">
      <x v="127"/>
    </i>
    <i r="2">
      <x v="128"/>
    </i>
    <i r="2">
      <x v="129"/>
    </i>
    <i r="2">
      <x v="130"/>
    </i>
    <i r="2">
      <x v="133"/>
    </i>
    <i r="2">
      <x v="134"/>
    </i>
    <i r="2">
      <x v="135"/>
    </i>
    <i r="2">
      <x v="146"/>
    </i>
    <i r="2">
      <x v="148"/>
    </i>
    <i r="2">
      <x v="149"/>
    </i>
    <i r="2">
      <x v="150"/>
    </i>
    <i r="2">
      <x v="152"/>
    </i>
    <i r="2">
      <x v="153"/>
    </i>
    <i r="2">
      <x v="154"/>
    </i>
    <i r="2">
      <x v="156"/>
    </i>
    <i r="2">
      <x v="157"/>
    </i>
    <i r="2">
      <x v="158"/>
    </i>
    <i r="2">
      <x v="159"/>
    </i>
    <i r="2">
      <x v="161"/>
    </i>
    <i r="2">
      <x v="162"/>
    </i>
    <i r="2">
      <x v="164"/>
    </i>
    <i r="2">
      <x v="165"/>
    </i>
    <i r="2">
      <x v="166"/>
    </i>
    <i r="2">
      <x v="167"/>
    </i>
    <i r="2">
      <x v="168"/>
    </i>
    <i r="2">
      <x v="169"/>
    </i>
    <i r="2">
      <x v="170"/>
    </i>
    <i r="2">
      <x v="171"/>
    </i>
    <i r="2">
      <x v="172"/>
    </i>
    <i r="2">
      <x v="173"/>
    </i>
    <i r="2">
      <x v="174"/>
    </i>
    <i r="2">
      <x v="175"/>
    </i>
    <i r="2">
      <x v="176"/>
    </i>
    <i r="1">
      <x v="1"/>
      <x/>
    </i>
    <i r="2">
      <x v="1"/>
    </i>
    <i r="2">
      <x v="2"/>
    </i>
    <i r="2">
      <x v="3"/>
    </i>
    <i r="2">
      <x v="6"/>
    </i>
    <i r="2">
      <x v="7"/>
    </i>
    <i r="2">
      <x v="8"/>
    </i>
    <i r="2">
      <x v="9"/>
    </i>
    <i r="2">
      <x v="10"/>
    </i>
    <i r="2">
      <x v="11"/>
    </i>
    <i r="2">
      <x v="12"/>
    </i>
    <i r="2">
      <x v="13"/>
    </i>
    <i r="2">
      <x v="15"/>
    </i>
    <i r="2">
      <x v="17"/>
    </i>
    <i r="2">
      <x v="18"/>
    </i>
    <i r="2">
      <x v="21"/>
    </i>
    <i r="2">
      <x v="22"/>
    </i>
    <i r="2">
      <x v="23"/>
    </i>
    <i r="2">
      <x v="24"/>
    </i>
    <i r="2">
      <x v="25"/>
    </i>
    <i r="2">
      <x v="26"/>
    </i>
    <i r="2">
      <x v="27"/>
    </i>
    <i r="2">
      <x v="28"/>
    </i>
    <i r="2">
      <x v="29"/>
    </i>
    <i r="2">
      <x v="30"/>
    </i>
    <i r="2">
      <x v="31"/>
    </i>
    <i r="2">
      <x v="32"/>
    </i>
    <i r="2">
      <x v="37"/>
    </i>
    <i r="2">
      <x v="39"/>
    </i>
    <i r="2">
      <x v="40"/>
    </i>
    <i r="2">
      <x v="41"/>
    </i>
    <i r="2">
      <x v="42"/>
    </i>
    <i r="2">
      <x v="43"/>
    </i>
    <i r="2">
      <x v="44"/>
    </i>
    <i r="2">
      <x v="45"/>
    </i>
    <i r="2">
      <x v="46"/>
    </i>
    <i r="2">
      <x v="47"/>
    </i>
    <i r="2">
      <x v="48"/>
    </i>
    <i r="2">
      <x v="49"/>
    </i>
    <i r="2">
      <x v="50"/>
    </i>
    <i r="2">
      <x v="51"/>
    </i>
    <i r="2">
      <x v="52"/>
    </i>
    <i r="2">
      <x v="53"/>
    </i>
    <i r="2">
      <x v="54"/>
    </i>
    <i r="2">
      <x v="55"/>
    </i>
    <i r="2">
      <x v="56"/>
    </i>
    <i r="2">
      <x v="61"/>
    </i>
    <i r="2">
      <x v="63"/>
    </i>
    <i r="2">
      <x v="64"/>
    </i>
    <i r="2">
      <x v="79"/>
    </i>
    <i r="2">
      <x v="85"/>
    </i>
    <i r="2">
      <x v="95"/>
    </i>
    <i r="2">
      <x v="111"/>
    </i>
    <i r="2">
      <x v="117"/>
    </i>
    <i r="2">
      <x v="128"/>
    </i>
    <i r="2">
      <x v="131"/>
    </i>
    <i r="2">
      <x v="132"/>
    </i>
    <i r="2">
      <x v="133"/>
    </i>
    <i r="2">
      <x v="136"/>
    </i>
    <i r="2">
      <x v="137"/>
    </i>
    <i r="2">
      <x v="138"/>
    </i>
    <i r="2">
      <x v="139"/>
    </i>
    <i r="2">
      <x v="140"/>
    </i>
    <i r="2">
      <x v="141"/>
    </i>
    <i r="2">
      <x v="142"/>
    </i>
    <i r="2">
      <x v="143"/>
    </i>
    <i r="2">
      <x v="144"/>
    </i>
    <i r="2">
      <x v="145"/>
    </i>
    <i r="2">
      <x v="147"/>
    </i>
    <i r="2">
      <x v="151"/>
    </i>
    <i r="2">
      <x v="155"/>
    </i>
    <i r="2">
      <x v="160"/>
    </i>
    <i r="2">
      <x v="163"/>
    </i>
    <i r="1">
      <x v="2"/>
      <x v="12"/>
    </i>
    <i r="2">
      <x v="31"/>
    </i>
    <i r="2">
      <x v="48"/>
    </i>
    <i r="2">
      <x v="55"/>
    </i>
    <i r="2">
      <x v="56"/>
    </i>
    <i r="2">
      <x v="58"/>
    </i>
    <i r="2">
      <x v="59"/>
    </i>
    <i r="2">
      <x v="60"/>
    </i>
    <i r="2">
      <x v="61"/>
    </i>
    <i r="2">
      <x v="62"/>
    </i>
    <i r="2">
      <x v="63"/>
    </i>
    <i r="2">
      <x v="64"/>
    </i>
    <i r="2">
      <x v="65"/>
    </i>
    <i r="2">
      <x v="66"/>
    </i>
    <i r="2">
      <x v="68"/>
    </i>
    <i r="2">
      <x v="69"/>
    </i>
    <i r="2">
      <x v="70"/>
    </i>
    <i r="2">
      <x v="72"/>
    </i>
    <i r="2">
      <x v="73"/>
    </i>
    <i r="2">
      <x v="74"/>
    </i>
    <i r="2">
      <x v="75"/>
    </i>
    <i r="2">
      <x v="76"/>
    </i>
    <i r="2">
      <x v="77"/>
    </i>
    <i r="2">
      <x v="78"/>
    </i>
    <i r="2">
      <x v="80"/>
    </i>
    <i r="2">
      <x v="81"/>
    </i>
    <i r="2">
      <x v="82"/>
    </i>
    <i r="2">
      <x v="84"/>
    </i>
    <i r="2">
      <x v="86"/>
    </i>
    <i r="2">
      <x v="87"/>
    </i>
    <i r="2">
      <x v="89"/>
    </i>
    <i r="2">
      <x v="90"/>
    </i>
    <i r="2">
      <x v="91"/>
    </i>
    <i r="2">
      <x v="92"/>
    </i>
    <i r="2">
      <x v="93"/>
    </i>
    <i r="2">
      <x v="94"/>
    </i>
    <i r="2">
      <x v="95"/>
    </i>
    <i r="2">
      <x v="96"/>
    </i>
    <i r="2">
      <x v="97"/>
    </i>
    <i r="2">
      <x v="98"/>
    </i>
    <i r="2">
      <x v="99"/>
    </i>
    <i r="2">
      <x v="100"/>
    </i>
    <i r="2">
      <x v="101"/>
    </i>
    <i r="2">
      <x v="102"/>
    </i>
    <i r="2">
      <x v="103"/>
    </i>
    <i r="2">
      <x v="104"/>
    </i>
    <i r="2">
      <x v="105"/>
    </i>
    <i r="2">
      <x v="106"/>
    </i>
    <i r="2">
      <x v="107"/>
    </i>
    <i r="2">
      <x v="108"/>
    </i>
    <i r="1">
      <x v="3"/>
      <x v="21"/>
    </i>
    <i r="2">
      <x v="50"/>
    </i>
    <i r="2">
      <x v="54"/>
    </i>
    <i r="2">
      <x v="55"/>
    </i>
    <i r="2">
      <x v="58"/>
    </i>
    <i r="2">
      <x v="61"/>
    </i>
    <i r="2">
      <x v="62"/>
    </i>
    <i r="2">
      <x v="69"/>
    </i>
    <i r="2">
      <x v="73"/>
    </i>
    <i r="1">
      <x v="4"/>
      <x v="1"/>
    </i>
    <i r="2">
      <x v="2"/>
    </i>
    <i r="2">
      <x v="4"/>
    </i>
    <i r="2">
      <x v="5"/>
    </i>
    <i r="2">
      <x v="12"/>
    </i>
    <i r="2">
      <x v="14"/>
    </i>
    <i r="2">
      <x v="15"/>
    </i>
    <i r="2">
      <x v="16"/>
    </i>
    <i r="2">
      <x v="17"/>
    </i>
    <i r="2">
      <x v="18"/>
    </i>
    <i r="2">
      <x v="19"/>
    </i>
    <i r="2">
      <x v="20"/>
    </i>
    <i r="2">
      <x v="31"/>
    </i>
    <i r="2">
      <x v="33"/>
    </i>
    <i r="2">
      <x v="34"/>
    </i>
    <i r="2">
      <x v="35"/>
    </i>
    <i r="2">
      <x v="36"/>
    </i>
    <i r="2">
      <x v="37"/>
    </i>
    <i r="2">
      <x v="38"/>
    </i>
    <i r="2">
      <x v="48"/>
    </i>
    <i r="2">
      <x v="50"/>
    </i>
    <i r="2">
      <x v="51"/>
    </i>
    <i r="2">
      <x v="53"/>
    </i>
    <i r="2">
      <x v="54"/>
    </i>
    <i r="2">
      <x v="55"/>
    </i>
    <i r="2">
      <x v="57"/>
    </i>
    <i r="2">
      <x v="63"/>
    </i>
    <i r="2">
      <x v="64"/>
    </i>
    <i r="2">
      <x v="66"/>
    </i>
    <i r="2">
      <x v="67"/>
    </i>
    <i r="2">
      <x v="68"/>
    </i>
    <i r="2">
      <x v="69"/>
    </i>
    <i r="2">
      <x v="70"/>
    </i>
    <i r="2">
      <x v="71"/>
    </i>
    <i r="2">
      <x v="72"/>
    </i>
    <i r="2">
      <x v="81"/>
    </i>
    <i r="2">
      <x v="83"/>
    </i>
    <i r="2">
      <x v="84"/>
    </i>
    <i r="2">
      <x v="86"/>
    </i>
    <i r="2">
      <x v="87"/>
    </i>
    <i r="2">
      <x v="88"/>
    </i>
    <i r="2">
      <x v="92"/>
    </i>
    <i r="2">
      <x v="96"/>
    </i>
    <i r="2">
      <x v="98"/>
    </i>
    <i r="2">
      <x v="99"/>
    </i>
    <i r="2">
      <x v="120"/>
    </i>
    <i t="grand">
      <x/>
    </i>
  </rowItems>
  <colItems count="1">
    <i/>
  </colItems>
  <dataFields count="1">
    <dataField name="Soma de Valor Total" fld="23" baseField="12" baseItem="5" numFmtId="166"/>
  </dataFields>
  <pivotTableStyleInfo name="Estilo Monitori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852EB9D-5724-4C43-9F6D-45DE2C53E477}" name="Tabela dinâmica3" cacheId="8421" applyNumberFormats="0" applyBorderFormats="0" applyFontFormats="0" applyPatternFormats="0" applyAlignmentFormats="0" applyWidthHeightFormats="1" dataCaption="Valores" updatedVersion="8" minRefreshableVersion="3" itemPrintTitles="1" createdVersion="8" indent="0" outline="1" outlineData="1" multipleFieldFilters="0">
  <location ref="A6:E28" firstHeaderRow="1" firstDataRow="2" firstDataCol="1" rowPageCount="2" colPageCount="1"/>
  <pivotFields count="35">
    <pivotField showAll="0"/>
    <pivotField numFmtId="14" showAll="0"/>
    <pivotField showAll="0"/>
    <pivotField axis="axisPage" multipleItemSelectionAllowed="1" showAll="0">
      <items count="6">
        <item x="3"/>
        <item h="1" x="1"/>
        <item h="1" x="0"/>
        <item h="1" x="4"/>
        <item h="1" x="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numFmtId="166" showAll="0"/>
    <pivotField numFmtId="14" showAll="0"/>
    <pivotField showAll="0"/>
    <pivotField showAll="0"/>
    <pivotField showAll="0"/>
    <pivotField showAll="0"/>
    <pivotField showAll="0"/>
    <pivotField numFmtId="166" showAll="0"/>
    <pivotField numFmtId="166" showAll="0"/>
    <pivotField showAll="0"/>
    <pivotField showAll="0"/>
    <pivotField dataField="1" numFmtId="166" showAll="0"/>
    <pivotField numFmtId="166" showAll="0"/>
    <pivotField showAll="0"/>
    <pivotField axis="axisPage" numFmtId="167" multipleItemSelectionAllowed="1" showAl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t="default"/>
      </items>
    </pivotField>
    <pivotField showAll="0"/>
    <pivotField showAll="0"/>
    <pivotField axis="axisCol" showAll="0">
      <items count="4">
        <item x="2"/>
        <item x="0"/>
        <item x="1"/>
        <item t="default"/>
      </items>
    </pivotField>
    <pivotField showAll="0"/>
    <pivotField showAll="0"/>
    <pivotField axis="axisRow" showAll="0" defaultSubtotal="0">
      <items count="33">
        <item x="7"/>
        <item x="12"/>
        <item x="14"/>
        <item x="21"/>
        <item x="17"/>
        <item x="4"/>
        <item x="13"/>
        <item x="19"/>
        <item x="5"/>
        <item x="9"/>
        <item x="10"/>
        <item x="1"/>
        <item x="11"/>
        <item x="20"/>
        <item x="0"/>
        <item x="6"/>
        <item x="2"/>
        <item x="8"/>
        <item x="3"/>
        <item x="22"/>
        <item x="18"/>
        <item x="24"/>
        <item x="25"/>
        <item x="26"/>
        <item x="15"/>
        <item x="16"/>
        <item x="23"/>
        <item m="1" x="32"/>
        <item x="27"/>
        <item x="28"/>
        <item m="1" x="31"/>
        <item m="1" x="30"/>
        <item x="29"/>
      </items>
    </pivotField>
    <pivotField showAll="0"/>
    <pivotField showAll="0"/>
  </pivotFields>
  <rowFields count="1">
    <field x="32"/>
  </rowFields>
  <rowItems count="21">
    <i>
      <x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 t="grand">
      <x/>
    </i>
  </rowItems>
  <colFields count="1">
    <field x="29"/>
  </colFields>
  <colItems count="4">
    <i>
      <x/>
    </i>
    <i>
      <x v="1"/>
    </i>
    <i>
      <x v="2"/>
    </i>
    <i t="grand">
      <x/>
    </i>
  </colItems>
  <pageFields count="2">
    <pageField fld="26" hier="-1"/>
    <pageField fld="3" hier="-1"/>
  </pageFields>
  <dataFields count="1">
    <dataField name="Soma de Valor Total" fld="23" baseField="0" baseItem="0" numFmtId="166"/>
  </dataFields>
  <formats count="21">
    <format dxfId="26">
      <pivotArea outline="0" collapsedLevelsAreSubtotals="1" fieldPosition="0"/>
    </format>
    <format dxfId="27">
      <pivotArea type="all" dataOnly="0" outline="0" fieldPosition="0"/>
    </format>
    <format dxfId="28">
      <pivotArea outline="0" collapsedLevelsAreSubtotals="1" fieldPosition="0"/>
    </format>
    <format dxfId="29">
      <pivotArea type="origin" dataOnly="0" labelOnly="1" outline="0" fieldPosition="0"/>
    </format>
    <format dxfId="30">
      <pivotArea field="29" type="button" dataOnly="0" labelOnly="1" outline="0" axis="axisCol" fieldPosition="0"/>
    </format>
    <format dxfId="31">
      <pivotArea type="topRight" dataOnly="0" labelOnly="1" outline="0" fieldPosition="0"/>
    </format>
    <format dxfId="32">
      <pivotArea field="32" type="button" dataOnly="0" labelOnly="1" outline="0" axis="axisRow" fieldPosition="0"/>
    </format>
    <format dxfId="33">
      <pivotArea dataOnly="0" labelOnly="1" fieldPosition="0">
        <references count="1">
          <reference field="32" count="20">
            <x v="0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</reference>
        </references>
      </pivotArea>
    </format>
    <format dxfId="34">
      <pivotArea dataOnly="0" labelOnly="1" grandRow="1" outline="0" fieldPosition="0"/>
    </format>
    <format dxfId="35">
      <pivotArea dataOnly="0" labelOnly="1" fieldPosition="0">
        <references count="1">
          <reference field="29" count="0"/>
        </references>
      </pivotArea>
    </format>
    <format dxfId="36">
      <pivotArea dataOnly="0" labelOnly="1" grandCol="1" outline="0" fieldPosition="0"/>
    </format>
    <format dxfId="37">
      <pivotArea type="all" dataOnly="0" outline="0" fieldPosition="0"/>
    </format>
    <format dxfId="38">
      <pivotArea outline="0" collapsedLevelsAreSubtotals="1" fieldPosition="0"/>
    </format>
    <format dxfId="39">
      <pivotArea type="origin" dataOnly="0" labelOnly="1" outline="0" fieldPosition="0"/>
    </format>
    <format dxfId="40">
      <pivotArea field="29" type="button" dataOnly="0" labelOnly="1" outline="0" axis="axisCol" fieldPosition="0"/>
    </format>
    <format dxfId="41">
      <pivotArea type="topRight" dataOnly="0" labelOnly="1" outline="0" fieldPosition="0"/>
    </format>
    <format dxfId="42">
      <pivotArea field="32" type="button" dataOnly="0" labelOnly="1" outline="0" axis="axisRow" fieldPosition="0"/>
    </format>
    <format dxfId="43">
      <pivotArea dataOnly="0" labelOnly="1" fieldPosition="0">
        <references count="1">
          <reference field="32" count="20">
            <x v="0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</reference>
        </references>
      </pivotArea>
    </format>
    <format dxfId="44">
      <pivotArea dataOnly="0" labelOnly="1" grandRow="1" outline="0" fieldPosition="0"/>
    </format>
    <format dxfId="45">
      <pivotArea dataOnly="0" labelOnly="1" fieldPosition="0">
        <references count="1">
          <reference field="29" count="0"/>
        </references>
      </pivotArea>
    </format>
    <format dxfId="46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F1953AC-B43B-418D-A4AF-7D56133FA1FA}" name="Tabela dinâmica3" cacheId="8421" applyNumberFormats="0" applyBorderFormats="0" applyFontFormats="0" applyPatternFormats="0" applyAlignmentFormats="0" applyWidthHeightFormats="1" dataCaption="Valores" updatedVersion="8" minRefreshableVersion="3" itemPrintTitles="1" createdVersion="8" indent="0" compact="0" compactData="0" multipleFieldFilters="0">
  <location ref="A6:C34" firstHeaderRow="1" firstDataRow="1" firstDataCol="2" rowPageCount="3" colPageCount="1"/>
  <pivotFields count="35">
    <pivotField compact="0" outline="0" showAll="0"/>
    <pivotField compact="0" numFmtId="14" outline="0" showAll="0"/>
    <pivotField compact="0" outline="0" showAll="0"/>
    <pivotField axis="axisPage" compact="0" outline="0" showAll="0">
      <items count="6">
        <item x="3"/>
        <item x="1"/>
        <item x="0"/>
        <item x="4"/>
        <item x="2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numFmtId="166" outline="0" showAll="0"/>
    <pivotField compact="0" numFmtId="14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numFmtId="166" outline="0" showAll="0"/>
    <pivotField compact="0" numFmtId="166" outline="0" showAll="0"/>
    <pivotField compact="0" outline="0" showAll="0"/>
    <pivotField compact="0" outline="0" showAll="0"/>
    <pivotField dataField="1" compact="0" numFmtId="166" outline="0" showAll="0"/>
    <pivotField compact="0" numFmtId="166" outline="0" showAll="0"/>
    <pivotField compact="0" outline="0" showAll="0"/>
    <pivotField axis="axisPage" compact="0" numFmtId="167" outline="0" showAl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t="default"/>
      </items>
    </pivotField>
    <pivotField compact="0" outline="0" showAll="0"/>
    <pivotField compact="0" outline="0" showAll="0"/>
    <pivotField axis="axisPage" compact="0" outline="0" showAll="0">
      <items count="4">
        <item x="2"/>
        <item x="0"/>
        <item x="1"/>
        <item t="default"/>
      </items>
    </pivotField>
    <pivotField compact="0" outline="0" showAll="0"/>
    <pivotField axis="axisRow" compact="0" outline="0" showAll="0" defaultSubtotal="0">
      <items count="27">
        <item x="25"/>
        <item x="6"/>
        <item x="5"/>
        <item x="15"/>
        <item x="2"/>
        <item x="17"/>
        <item x="11"/>
        <item x="14"/>
        <item x="22"/>
        <item x="9"/>
        <item x="12"/>
        <item x="20"/>
        <item x="10"/>
        <item x="1"/>
        <item x="19"/>
        <item x="21"/>
        <item x="8"/>
        <item x="16"/>
        <item x="13"/>
        <item x="3"/>
        <item x="18"/>
        <item x="24"/>
        <item x="23"/>
        <item x="7"/>
        <item x="4"/>
        <item x="26"/>
        <item x="0"/>
      </items>
    </pivotField>
    <pivotField axis="axisRow" compact="0" outline="0" showAll="0" defaultSubtotal="0">
      <items count="33">
        <item x="7"/>
        <item x="12"/>
        <item x="14"/>
        <item x="21"/>
        <item x="17"/>
        <item x="4"/>
        <item x="13"/>
        <item x="19"/>
        <item x="5"/>
        <item x="9"/>
        <item x="10"/>
        <item x="1"/>
        <item x="11"/>
        <item x="20"/>
        <item x="0"/>
        <item x="6"/>
        <item x="2"/>
        <item x="8"/>
        <item x="3"/>
        <item x="22"/>
        <item x="18"/>
        <item x="24"/>
        <item x="25"/>
        <item x="26"/>
        <item x="15"/>
        <item x="16"/>
        <item x="23"/>
        <item m="1" x="32"/>
        <item x="27"/>
        <item x="28"/>
        <item m="1" x="31"/>
        <item m="1" x="30"/>
        <item x="29"/>
      </items>
    </pivotField>
    <pivotField compact="0" outline="0" showAll="0"/>
    <pivotField compact="0" outline="0" showAll="0"/>
  </pivotFields>
  <rowFields count="2">
    <field x="32"/>
    <field x="31"/>
  </rowFields>
  <rowItems count="28">
    <i>
      <x v="3"/>
      <x v="12"/>
    </i>
    <i>
      <x v="4"/>
      <x v="19"/>
    </i>
    <i>
      <x v="5"/>
      <x/>
    </i>
    <i>
      <x v="6"/>
      <x v="18"/>
    </i>
    <i>
      <x v="7"/>
      <x v="24"/>
    </i>
    <i>
      <x v="10"/>
      <x v="6"/>
    </i>
    <i r="1">
      <x v="7"/>
    </i>
    <i>
      <x v="11"/>
      <x v="2"/>
    </i>
    <i r="1">
      <x v="3"/>
    </i>
    <i r="1">
      <x v="4"/>
    </i>
    <i r="1">
      <x v="5"/>
    </i>
    <i r="1">
      <x v="13"/>
    </i>
    <i>
      <x v="12"/>
      <x v="8"/>
    </i>
    <i r="1">
      <x v="9"/>
    </i>
    <i r="1">
      <x v="10"/>
    </i>
    <i r="1">
      <x v="21"/>
    </i>
    <i>
      <x v="13"/>
      <x v="22"/>
    </i>
    <i r="1">
      <x v="23"/>
    </i>
    <i r="1">
      <x v="25"/>
    </i>
    <i>
      <x v="14"/>
      <x v="1"/>
    </i>
    <i r="1">
      <x v="11"/>
    </i>
    <i>
      <x v="15"/>
      <x v="14"/>
    </i>
    <i r="1">
      <x v="15"/>
    </i>
    <i r="1">
      <x v="16"/>
    </i>
    <i>
      <x v="16"/>
      <x v="18"/>
    </i>
    <i>
      <x v="18"/>
      <x v="17"/>
    </i>
    <i>
      <x v="19"/>
      <x v="20"/>
    </i>
    <i t="grand">
      <x/>
    </i>
  </rowItems>
  <colItems count="1">
    <i/>
  </colItems>
  <pageFields count="3">
    <pageField fld="29" item="0" hier="-1"/>
    <pageField fld="26" hier="-1"/>
    <pageField fld="3" hier="-1"/>
  </pageFields>
  <dataFields count="1">
    <dataField name="Soma de Valor Total" fld="23" baseField="0" baseItem="0" numFmtId="166"/>
  </dataFields>
  <formats count="22">
    <format dxfId="4">
      <pivotArea outline="0" collapsedLevelsAreSubtotals="1" fieldPosition="0"/>
    </format>
    <format dxfId="5">
      <pivotArea type="all" dataOnly="0" outline="0" fieldPosition="0"/>
    </format>
    <format dxfId="6">
      <pivotArea outline="0" collapsedLevelsAreSubtotals="1" fieldPosition="0"/>
    </format>
    <format dxfId="7">
      <pivotArea type="origin" dataOnly="0" labelOnly="1" outline="0" fieldPosition="0"/>
    </format>
    <format dxfId="8">
      <pivotArea field="29" type="button" dataOnly="0" labelOnly="1" outline="0" axis="axisPage" fieldPosition="0"/>
    </format>
    <format dxfId="9">
      <pivotArea type="topRight" dataOnly="0" labelOnly="1" outline="0" fieldPosition="0"/>
    </format>
    <format dxfId="10">
      <pivotArea field="32" type="button" dataOnly="0" labelOnly="1" outline="0" axis="axisRow" fieldPosition="0"/>
    </format>
    <format dxfId="11">
      <pivotArea dataOnly="0" labelOnly="1" fieldPosition="0">
        <references count="1">
          <reference field="32" count="20">
            <x v="0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</reference>
        </references>
      </pivotArea>
    </format>
    <format dxfId="12">
      <pivotArea dataOnly="0" labelOnly="1" grandRow="1" outline="0" fieldPosition="0"/>
    </format>
    <format dxfId="13">
      <pivotArea dataOnly="0" labelOnly="1" fieldPosition="0">
        <references count="1">
          <reference field="29" count="0"/>
        </references>
      </pivotArea>
    </format>
    <format dxfId="14">
      <pivotArea dataOnly="0" labelOnly="1" grandCol="1" outline="0" fieldPosition="0"/>
    </format>
    <format dxfId="15">
      <pivotArea type="all" dataOnly="0" outline="0" fieldPosition="0"/>
    </format>
    <format dxfId="16">
      <pivotArea outline="0" collapsedLevelsAreSubtotals="1" fieldPosition="0"/>
    </format>
    <format dxfId="17">
      <pivotArea type="origin" dataOnly="0" labelOnly="1" outline="0" fieldPosition="0"/>
    </format>
    <format dxfId="18">
      <pivotArea field="29" type="button" dataOnly="0" labelOnly="1" outline="0" axis="axisPage" fieldPosition="0"/>
    </format>
    <format dxfId="19">
      <pivotArea type="topRight" dataOnly="0" labelOnly="1" outline="0" fieldPosition="0"/>
    </format>
    <format dxfId="20">
      <pivotArea field="32" type="button" dataOnly="0" labelOnly="1" outline="0" axis="axisRow" fieldPosition="0"/>
    </format>
    <format dxfId="21">
      <pivotArea dataOnly="0" labelOnly="1" fieldPosition="0">
        <references count="1">
          <reference field="32" count="20">
            <x v="0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</reference>
        </references>
      </pivotArea>
    </format>
    <format dxfId="22">
      <pivotArea dataOnly="0" labelOnly="1" grandRow="1" outline="0" fieldPosition="0"/>
    </format>
    <format dxfId="23">
      <pivotArea dataOnly="0" labelOnly="1" fieldPosition="0">
        <references count="1">
          <reference field="29" count="0"/>
        </references>
      </pivotArea>
    </format>
    <format dxfId="24">
      <pivotArea dataOnly="0" labelOnly="1" grandCol="1" outline="0" fieldPosition="0"/>
    </format>
    <format dxfId="25">
      <pivotArea grandRow="1" outline="0" collapsedLevelsAreSubtotals="1" fieldPosition="0"/>
    </format>
  </formats>
  <pivotTableStyleInfo name="Estilo Monitori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5.xml"/><Relationship Id="rId1" Type="http://schemas.openxmlformats.org/officeDocument/2006/relationships/pivotTable" Target="../pivotTables/pivotTable4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6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8.xml"/><Relationship Id="rId1" Type="http://schemas.openxmlformats.org/officeDocument/2006/relationships/pivotTable" Target="../pivotTables/pivotTable7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10.xml"/><Relationship Id="rId1" Type="http://schemas.openxmlformats.org/officeDocument/2006/relationships/pivotTable" Target="../pivotTables/pivotTable9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12.xml"/><Relationship Id="rId1" Type="http://schemas.openxmlformats.org/officeDocument/2006/relationships/pivotTable" Target="../pivotTables/pivotTable11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3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4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D8181-256A-42C0-A853-7A3CCC126999}">
  <sheetPr codeName="Planilha1">
    <tabColor rgb="FF92D050"/>
  </sheetPr>
  <dimension ref="A1:P1110"/>
  <sheetViews>
    <sheetView showGridLines="0" zoomScale="80" zoomScaleNormal="80" workbookViewId="0">
      <pane xSplit="4" ySplit="1" topLeftCell="E1058" activePane="bottomRight" state="frozen"/>
      <selection pane="bottomRight" activeCell="E1066" sqref="E1066"/>
      <selection pane="bottomLeft" activeCell="V8" sqref="V8"/>
      <selection pane="topRight" activeCell="V8" sqref="V8"/>
    </sheetView>
  </sheetViews>
  <sheetFormatPr defaultColWidth="25.140625" defaultRowHeight="13.15"/>
  <cols>
    <col min="1" max="1" width="16.42578125" style="21" customWidth="1"/>
    <col min="2" max="2" width="16.7109375" style="21" customWidth="1"/>
    <col min="3" max="3" width="12.85546875" style="21" bestFit="1" customWidth="1"/>
    <col min="4" max="4" width="14.85546875" style="16" bestFit="1" customWidth="1"/>
    <col min="5" max="5" width="12.7109375" style="31" bestFit="1" customWidth="1"/>
    <col min="6" max="6" width="11" style="9" customWidth="1"/>
    <col min="7" max="7" width="29.42578125" style="1" customWidth="1"/>
    <col min="8" max="8" width="18.5703125" style="1" customWidth="1"/>
    <col min="9" max="9" width="12.7109375" style="1" customWidth="1"/>
    <col min="10" max="10" width="15.5703125" style="10" bestFit="1" customWidth="1"/>
    <col min="11" max="11" width="14.42578125" style="10" bestFit="1" customWidth="1"/>
    <col min="12" max="12" width="14.42578125" style="10" customWidth="1"/>
    <col min="13" max="13" width="15.140625" style="10" bestFit="1" customWidth="1"/>
    <col min="14" max="14" width="10.7109375" style="50" bestFit="1" customWidth="1"/>
    <col min="15" max="15" width="11.28515625" style="51" bestFit="1" customWidth="1"/>
    <col min="16" max="16384" width="25.140625" style="1"/>
  </cols>
  <sheetData>
    <row r="1" spans="1:16" ht="26.45">
      <c r="A1" s="47" t="s">
        <v>0</v>
      </c>
      <c r="B1" s="47" t="s">
        <v>1</v>
      </c>
      <c r="C1" s="47" t="s">
        <v>2</v>
      </c>
      <c r="D1" s="47" t="s">
        <v>3</v>
      </c>
      <c r="E1" s="14" t="s">
        <v>4</v>
      </c>
      <c r="F1" s="43" t="s">
        <v>5</v>
      </c>
      <c r="G1" s="43" t="s">
        <v>6</v>
      </c>
      <c r="H1" s="14" t="s">
        <v>7</v>
      </c>
      <c r="I1" s="14" t="s">
        <v>8</v>
      </c>
      <c r="J1" s="15" t="s">
        <v>9</v>
      </c>
      <c r="K1" s="15" t="s">
        <v>10</v>
      </c>
      <c r="L1" s="18" t="s">
        <v>11</v>
      </c>
      <c r="M1" s="18" t="s">
        <v>12</v>
      </c>
      <c r="N1" s="18" t="s">
        <v>13</v>
      </c>
      <c r="O1" s="49" t="s">
        <v>14</v>
      </c>
      <c r="P1" s="14" t="s">
        <v>15</v>
      </c>
    </row>
    <row r="2" spans="1:16">
      <c r="A2" s="115" t="s">
        <v>16</v>
      </c>
      <c r="B2" s="115" t="s">
        <v>17</v>
      </c>
      <c r="C2" s="115" t="s">
        <v>18</v>
      </c>
      <c r="D2" s="135">
        <v>7307</v>
      </c>
      <c r="E2" s="136" t="s">
        <v>19</v>
      </c>
      <c r="F2" s="121">
        <v>45366</v>
      </c>
      <c r="G2" s="122" t="s">
        <v>20</v>
      </c>
      <c r="H2" s="122" t="s">
        <v>21</v>
      </c>
      <c r="I2" s="122"/>
      <c r="J2" s="129" t="s">
        <v>21</v>
      </c>
      <c r="K2" s="129">
        <v>-750</v>
      </c>
      <c r="L2" s="137">
        <v>-750</v>
      </c>
      <c r="M2" s="137">
        <v>750</v>
      </c>
      <c r="N2" s="138">
        <v>0</v>
      </c>
      <c r="O2" s="139">
        <v>45352</v>
      </c>
      <c r="P2" s="122"/>
    </row>
    <row r="3" spans="1:16">
      <c r="A3" s="115" t="s">
        <v>16</v>
      </c>
      <c r="B3" s="115" t="s">
        <v>17</v>
      </c>
      <c r="C3" s="115" t="s">
        <v>18</v>
      </c>
      <c r="D3" s="135">
        <v>7307</v>
      </c>
      <c r="E3" s="136" t="s">
        <v>19</v>
      </c>
      <c r="F3" s="121">
        <v>45366</v>
      </c>
      <c r="G3" s="122" t="s">
        <v>22</v>
      </c>
      <c r="H3" s="122" t="s">
        <v>21</v>
      </c>
      <c r="I3" s="122"/>
      <c r="J3" s="129" t="s">
        <v>21</v>
      </c>
      <c r="K3" s="129">
        <v>-330</v>
      </c>
      <c r="L3" s="137">
        <v>-330</v>
      </c>
      <c r="M3" s="137">
        <v>330</v>
      </c>
      <c r="N3" s="138">
        <v>0</v>
      </c>
      <c r="O3" s="139">
        <v>45352</v>
      </c>
      <c r="P3" s="122"/>
    </row>
    <row r="4" spans="1:16">
      <c r="A4" s="115" t="s">
        <v>16</v>
      </c>
      <c r="B4" s="115" t="s">
        <v>17</v>
      </c>
      <c r="C4" s="115" t="s">
        <v>18</v>
      </c>
      <c r="D4" s="135">
        <v>7307</v>
      </c>
      <c r="E4" s="136" t="s">
        <v>19</v>
      </c>
      <c r="F4" s="121">
        <v>45366</v>
      </c>
      <c r="G4" s="122" t="s">
        <v>23</v>
      </c>
      <c r="H4" s="122" t="s">
        <v>21</v>
      </c>
      <c r="I4" s="122"/>
      <c r="J4" s="129" t="s">
        <v>21</v>
      </c>
      <c r="K4" s="129">
        <v>-98542.5</v>
      </c>
      <c r="L4" s="137">
        <v>-98542.5</v>
      </c>
      <c r="M4" s="137">
        <v>98542.5</v>
      </c>
      <c r="N4" s="138">
        <v>0</v>
      </c>
      <c r="O4" s="139">
        <v>45352</v>
      </c>
      <c r="P4" s="122"/>
    </row>
    <row r="5" spans="1:16">
      <c r="A5" s="115" t="s">
        <v>16</v>
      </c>
      <c r="B5" s="115" t="s">
        <v>17</v>
      </c>
      <c r="C5" s="115" t="s">
        <v>18</v>
      </c>
      <c r="D5" s="135">
        <v>7307</v>
      </c>
      <c r="E5" s="136" t="s">
        <v>19</v>
      </c>
      <c r="F5" s="121">
        <v>45366</v>
      </c>
      <c r="G5" s="122" t="s">
        <v>24</v>
      </c>
      <c r="H5" s="122" t="s">
        <v>21</v>
      </c>
      <c r="I5" s="122"/>
      <c r="J5" s="129">
        <v>130000</v>
      </c>
      <c r="K5" s="129" t="s">
        <v>21</v>
      </c>
      <c r="L5" s="137">
        <v>130000</v>
      </c>
      <c r="M5" s="137">
        <v>130000</v>
      </c>
      <c r="N5" s="138">
        <v>0</v>
      </c>
      <c r="O5" s="139">
        <v>45352</v>
      </c>
      <c r="P5" s="122"/>
    </row>
    <row r="6" spans="1:16">
      <c r="A6" s="115" t="s">
        <v>16</v>
      </c>
      <c r="B6" s="115" t="s">
        <v>17</v>
      </c>
      <c r="C6" s="115" t="s">
        <v>18</v>
      </c>
      <c r="D6" s="135">
        <v>7307</v>
      </c>
      <c r="E6" s="136" t="s">
        <v>19</v>
      </c>
      <c r="F6" s="121">
        <v>45369</v>
      </c>
      <c r="G6" s="122" t="s">
        <v>25</v>
      </c>
      <c r="H6" s="122" t="s">
        <v>21</v>
      </c>
      <c r="I6" s="122"/>
      <c r="J6" s="129" t="s">
        <v>21</v>
      </c>
      <c r="K6" s="129">
        <v>-22379.74</v>
      </c>
      <c r="L6" s="137">
        <v>-22379.74</v>
      </c>
      <c r="M6" s="137">
        <v>22379.74</v>
      </c>
      <c r="N6" s="138">
        <v>0</v>
      </c>
      <c r="O6" s="139">
        <v>45352</v>
      </c>
      <c r="P6" s="122"/>
    </row>
    <row r="7" spans="1:16">
      <c r="A7" s="115" t="s">
        <v>16</v>
      </c>
      <c r="B7" s="115" t="s">
        <v>17</v>
      </c>
      <c r="C7" s="115" t="s">
        <v>18</v>
      </c>
      <c r="D7" s="135">
        <v>7307</v>
      </c>
      <c r="E7" s="136" t="s">
        <v>19</v>
      </c>
      <c r="F7" s="121">
        <v>45369</v>
      </c>
      <c r="G7" s="122" t="s">
        <v>26</v>
      </c>
      <c r="H7" s="122" t="s">
        <v>21</v>
      </c>
      <c r="I7" s="122"/>
      <c r="J7" s="129">
        <v>0.01</v>
      </c>
      <c r="K7" s="129" t="s">
        <v>21</v>
      </c>
      <c r="L7" s="137">
        <v>0.01</v>
      </c>
      <c r="M7" s="137">
        <v>0.01</v>
      </c>
      <c r="N7" s="138">
        <v>0</v>
      </c>
      <c r="O7" s="139">
        <v>45352</v>
      </c>
      <c r="P7" s="122"/>
    </row>
    <row r="8" spans="1:16">
      <c r="A8" s="115" t="s">
        <v>16</v>
      </c>
      <c r="B8" s="115" t="s">
        <v>17</v>
      </c>
      <c r="C8" s="115" t="s">
        <v>18</v>
      </c>
      <c r="D8" s="135">
        <v>7307</v>
      </c>
      <c r="E8" s="136" t="s">
        <v>19</v>
      </c>
      <c r="F8" s="121">
        <v>45370</v>
      </c>
      <c r="G8" s="122" t="s">
        <v>27</v>
      </c>
      <c r="H8" s="122" t="s">
        <v>21</v>
      </c>
      <c r="I8" s="122"/>
      <c r="J8" s="129" t="s">
        <v>21</v>
      </c>
      <c r="K8" s="129">
        <v>-2627.8</v>
      </c>
      <c r="L8" s="137">
        <v>-2627.8</v>
      </c>
      <c r="M8" s="137">
        <v>2627.8</v>
      </c>
      <c r="N8" s="138">
        <v>0</v>
      </c>
      <c r="O8" s="139">
        <v>45352</v>
      </c>
      <c r="P8" s="122"/>
    </row>
    <row r="9" spans="1:16">
      <c r="A9" s="115" t="s">
        <v>16</v>
      </c>
      <c r="B9" s="115" t="s">
        <v>17</v>
      </c>
      <c r="C9" s="115" t="s">
        <v>18</v>
      </c>
      <c r="D9" s="135">
        <v>7307</v>
      </c>
      <c r="E9" s="136" t="s">
        <v>19</v>
      </c>
      <c r="F9" s="121">
        <v>45370</v>
      </c>
      <c r="G9" s="122" t="s">
        <v>26</v>
      </c>
      <c r="H9" s="122" t="s">
        <v>21</v>
      </c>
      <c r="I9" s="122"/>
      <c r="J9" s="129">
        <v>0.01</v>
      </c>
      <c r="K9" s="129" t="s">
        <v>21</v>
      </c>
      <c r="L9" s="137">
        <v>0.01</v>
      </c>
      <c r="M9" s="137">
        <v>0.01</v>
      </c>
      <c r="N9" s="138">
        <v>0</v>
      </c>
      <c r="O9" s="139">
        <v>45352</v>
      </c>
      <c r="P9" s="122"/>
    </row>
    <row r="10" spans="1:16">
      <c r="A10" s="115" t="s">
        <v>16</v>
      </c>
      <c r="B10" s="115" t="s">
        <v>17</v>
      </c>
      <c r="C10" s="115" t="s">
        <v>18</v>
      </c>
      <c r="D10" s="135">
        <v>7307</v>
      </c>
      <c r="E10" s="136" t="s">
        <v>19</v>
      </c>
      <c r="F10" s="121">
        <v>45371</v>
      </c>
      <c r="G10" s="122" t="s">
        <v>27</v>
      </c>
      <c r="H10" s="122" t="s">
        <v>21</v>
      </c>
      <c r="I10" s="122"/>
      <c r="J10" s="129" t="s">
        <v>21</v>
      </c>
      <c r="K10" s="129">
        <v>-774.84</v>
      </c>
      <c r="L10" s="137">
        <v>-774.84</v>
      </c>
      <c r="M10" s="137">
        <v>774.84</v>
      </c>
      <c r="N10" s="138">
        <v>0</v>
      </c>
      <c r="O10" s="139">
        <v>45352</v>
      </c>
      <c r="P10" s="122"/>
    </row>
    <row r="11" spans="1:16">
      <c r="A11" s="115" t="s">
        <v>16</v>
      </c>
      <c r="B11" s="115" t="s">
        <v>17</v>
      </c>
      <c r="C11" s="115" t="s">
        <v>18</v>
      </c>
      <c r="D11" s="135">
        <v>7307</v>
      </c>
      <c r="E11" s="136" t="s">
        <v>19</v>
      </c>
      <c r="F11" s="121">
        <v>45371</v>
      </c>
      <c r="G11" s="122" t="s">
        <v>28</v>
      </c>
      <c r="H11" s="122" t="s">
        <v>21</v>
      </c>
      <c r="I11" s="122"/>
      <c r="J11" s="129" t="s">
        <v>21</v>
      </c>
      <c r="K11" s="129">
        <v>-44.41</v>
      </c>
      <c r="L11" s="137">
        <v>-44.41</v>
      </c>
      <c r="M11" s="137">
        <v>44.41</v>
      </c>
      <c r="N11" s="138">
        <v>0</v>
      </c>
      <c r="O11" s="139">
        <v>45352</v>
      </c>
      <c r="P11" s="122"/>
    </row>
    <row r="12" spans="1:16">
      <c r="A12" s="115" t="s">
        <v>16</v>
      </c>
      <c r="B12" s="115" t="s">
        <v>17</v>
      </c>
      <c r="C12" s="115" t="s">
        <v>18</v>
      </c>
      <c r="D12" s="135">
        <v>7307</v>
      </c>
      <c r="E12" s="136" t="s">
        <v>19</v>
      </c>
      <c r="F12" s="121">
        <v>45371</v>
      </c>
      <c r="G12" s="122" t="s">
        <v>28</v>
      </c>
      <c r="H12" s="122" t="s">
        <v>21</v>
      </c>
      <c r="I12" s="122"/>
      <c r="J12" s="129" t="s">
        <v>21</v>
      </c>
      <c r="K12" s="129">
        <v>-44.41</v>
      </c>
      <c r="L12" s="137">
        <v>-44.41</v>
      </c>
      <c r="M12" s="137">
        <v>44.41</v>
      </c>
      <c r="N12" s="138">
        <v>0</v>
      </c>
      <c r="O12" s="139">
        <v>45352</v>
      </c>
      <c r="P12" s="122"/>
    </row>
    <row r="13" spans="1:16">
      <c r="A13" s="115" t="s">
        <v>16</v>
      </c>
      <c r="B13" s="115" t="s">
        <v>17</v>
      </c>
      <c r="C13" s="115" t="s">
        <v>18</v>
      </c>
      <c r="D13" s="135">
        <v>7307</v>
      </c>
      <c r="E13" s="136" t="s">
        <v>19</v>
      </c>
      <c r="F13" s="121">
        <v>45371</v>
      </c>
      <c r="G13" s="122" t="s">
        <v>28</v>
      </c>
      <c r="H13" s="122" t="s">
        <v>21</v>
      </c>
      <c r="I13" s="122"/>
      <c r="J13" s="129" t="s">
        <v>21</v>
      </c>
      <c r="K13" s="129">
        <v>-44.41</v>
      </c>
      <c r="L13" s="137">
        <v>-44.41</v>
      </c>
      <c r="M13" s="137">
        <v>44.41</v>
      </c>
      <c r="N13" s="138">
        <v>0</v>
      </c>
      <c r="O13" s="139">
        <v>45352</v>
      </c>
      <c r="P13" s="122"/>
    </row>
    <row r="14" spans="1:16">
      <c r="A14" s="115" t="s">
        <v>16</v>
      </c>
      <c r="B14" s="115" t="s">
        <v>17</v>
      </c>
      <c r="C14" s="115" t="s">
        <v>18</v>
      </c>
      <c r="D14" s="135">
        <v>7307</v>
      </c>
      <c r="E14" s="136" t="s">
        <v>19</v>
      </c>
      <c r="F14" s="121">
        <v>45371</v>
      </c>
      <c r="G14" s="122" t="s">
        <v>28</v>
      </c>
      <c r="H14" s="122" t="s">
        <v>21</v>
      </c>
      <c r="I14" s="122"/>
      <c r="J14" s="129" t="s">
        <v>21</v>
      </c>
      <c r="K14" s="129">
        <v>-44.41</v>
      </c>
      <c r="L14" s="137">
        <v>-44.41</v>
      </c>
      <c r="M14" s="137">
        <v>44.41</v>
      </c>
      <c r="N14" s="138">
        <v>0</v>
      </c>
      <c r="O14" s="139">
        <v>45352</v>
      </c>
      <c r="P14" s="122"/>
    </row>
    <row r="15" spans="1:16">
      <c r="A15" s="115" t="s">
        <v>16</v>
      </c>
      <c r="B15" s="115" t="s">
        <v>17</v>
      </c>
      <c r="C15" s="115" t="s">
        <v>18</v>
      </c>
      <c r="D15" s="135">
        <v>7307</v>
      </c>
      <c r="E15" s="136" t="s">
        <v>19</v>
      </c>
      <c r="F15" s="121">
        <v>45371</v>
      </c>
      <c r="G15" s="122" t="s">
        <v>28</v>
      </c>
      <c r="H15" s="122" t="s">
        <v>21</v>
      </c>
      <c r="I15" s="122"/>
      <c r="J15" s="129" t="s">
        <v>21</v>
      </c>
      <c r="K15" s="129">
        <v>-44.41</v>
      </c>
      <c r="L15" s="137">
        <v>-44.41</v>
      </c>
      <c r="M15" s="137">
        <v>44.41</v>
      </c>
      <c r="N15" s="138">
        <v>0</v>
      </c>
      <c r="O15" s="139">
        <v>45352</v>
      </c>
      <c r="P15" s="122"/>
    </row>
    <row r="16" spans="1:16">
      <c r="A16" s="115" t="s">
        <v>16</v>
      </c>
      <c r="B16" s="115" t="s">
        <v>17</v>
      </c>
      <c r="C16" s="115" t="s">
        <v>18</v>
      </c>
      <c r="D16" s="135">
        <v>7307</v>
      </c>
      <c r="E16" s="136" t="s">
        <v>19</v>
      </c>
      <c r="F16" s="121">
        <v>45371</v>
      </c>
      <c r="G16" s="122" t="s">
        <v>28</v>
      </c>
      <c r="H16" s="122" t="s">
        <v>21</v>
      </c>
      <c r="I16" s="122"/>
      <c r="J16" s="129" t="s">
        <v>21</v>
      </c>
      <c r="K16" s="129">
        <v>-44.41</v>
      </c>
      <c r="L16" s="137">
        <v>-44.41</v>
      </c>
      <c r="M16" s="137">
        <v>44.41</v>
      </c>
      <c r="N16" s="138">
        <v>0</v>
      </c>
      <c r="O16" s="139">
        <v>45352</v>
      </c>
      <c r="P16" s="122"/>
    </row>
    <row r="17" spans="1:15">
      <c r="A17" s="115" t="s">
        <v>16</v>
      </c>
      <c r="B17" s="115" t="s">
        <v>17</v>
      </c>
      <c r="C17" s="115" t="s">
        <v>18</v>
      </c>
      <c r="D17" s="135">
        <v>7307</v>
      </c>
      <c r="E17" s="136" t="s">
        <v>19</v>
      </c>
      <c r="F17" s="121">
        <v>45371</v>
      </c>
      <c r="G17" s="122" t="s">
        <v>29</v>
      </c>
      <c r="H17" s="122" t="s">
        <v>21</v>
      </c>
      <c r="I17" s="122"/>
      <c r="J17" s="129" t="s">
        <v>21</v>
      </c>
      <c r="K17" s="129">
        <v>-15502.62</v>
      </c>
      <c r="L17" s="137">
        <v>-15502.62</v>
      </c>
      <c r="M17" s="137">
        <v>15502.62</v>
      </c>
      <c r="N17" s="138">
        <v>0</v>
      </c>
      <c r="O17" s="139">
        <v>45352</v>
      </c>
    </row>
    <row r="18" spans="1:15">
      <c r="A18" s="115" t="s">
        <v>16</v>
      </c>
      <c r="B18" s="115" t="s">
        <v>17</v>
      </c>
      <c r="C18" s="115" t="s">
        <v>18</v>
      </c>
      <c r="D18" s="135">
        <v>7307</v>
      </c>
      <c r="E18" s="136" t="s">
        <v>19</v>
      </c>
      <c r="F18" s="121">
        <v>45371</v>
      </c>
      <c r="G18" s="122" t="s">
        <v>23</v>
      </c>
      <c r="H18" s="122" t="s">
        <v>21</v>
      </c>
      <c r="I18" s="122"/>
      <c r="J18" s="129" t="s">
        <v>21</v>
      </c>
      <c r="K18" s="129">
        <v>-10451</v>
      </c>
      <c r="L18" s="137">
        <v>-10451</v>
      </c>
      <c r="M18" s="137">
        <v>10451</v>
      </c>
      <c r="N18" s="138">
        <v>0</v>
      </c>
      <c r="O18" s="139">
        <v>45352</v>
      </c>
    </row>
    <row r="19" spans="1:15">
      <c r="A19" s="115" t="s">
        <v>16</v>
      </c>
      <c r="B19" s="115" t="s">
        <v>17</v>
      </c>
      <c r="C19" s="115" t="s">
        <v>18</v>
      </c>
      <c r="D19" s="135">
        <v>7307</v>
      </c>
      <c r="E19" s="136" t="s">
        <v>19</v>
      </c>
      <c r="F19" s="121">
        <v>45371</v>
      </c>
      <c r="G19" s="122" t="s">
        <v>30</v>
      </c>
      <c r="H19" s="122" t="s">
        <v>21</v>
      </c>
      <c r="I19" s="122"/>
      <c r="J19" s="129" t="s">
        <v>21</v>
      </c>
      <c r="K19" s="129">
        <v>-9500</v>
      </c>
      <c r="L19" s="137">
        <v>-9500</v>
      </c>
      <c r="M19" s="137">
        <v>9500</v>
      </c>
      <c r="N19" s="138">
        <v>0</v>
      </c>
      <c r="O19" s="139">
        <v>45352</v>
      </c>
    </row>
    <row r="20" spans="1:15">
      <c r="A20" s="115" t="s">
        <v>16</v>
      </c>
      <c r="B20" s="115" t="s">
        <v>17</v>
      </c>
      <c r="C20" s="115" t="s">
        <v>18</v>
      </c>
      <c r="D20" s="135">
        <v>7307</v>
      </c>
      <c r="E20" s="136" t="s">
        <v>19</v>
      </c>
      <c r="F20" s="121">
        <v>45371</v>
      </c>
      <c r="G20" s="122" t="s">
        <v>31</v>
      </c>
      <c r="H20" s="122" t="s">
        <v>21</v>
      </c>
      <c r="I20" s="122"/>
      <c r="J20" s="129">
        <v>60000</v>
      </c>
      <c r="K20" s="129" t="s">
        <v>21</v>
      </c>
      <c r="L20" s="137">
        <v>60000</v>
      </c>
      <c r="M20" s="137">
        <v>60000</v>
      </c>
      <c r="N20" s="138">
        <v>0</v>
      </c>
      <c r="O20" s="139">
        <v>45352</v>
      </c>
    </row>
    <row r="21" spans="1:15">
      <c r="A21" s="115" t="s">
        <v>16</v>
      </c>
      <c r="B21" s="115" t="s">
        <v>17</v>
      </c>
      <c r="C21" s="115" t="s">
        <v>18</v>
      </c>
      <c r="D21" s="135">
        <v>7307</v>
      </c>
      <c r="E21" s="136" t="s">
        <v>19</v>
      </c>
      <c r="F21" s="121">
        <v>45372</v>
      </c>
      <c r="G21" s="122" t="s">
        <v>28</v>
      </c>
      <c r="H21" s="122" t="s">
        <v>21</v>
      </c>
      <c r="I21" s="122"/>
      <c r="J21" s="129" t="s">
        <v>21</v>
      </c>
      <c r="K21" s="129">
        <v>-44.41</v>
      </c>
      <c r="L21" s="137">
        <v>-44.41</v>
      </c>
      <c r="M21" s="137">
        <v>44.41</v>
      </c>
      <c r="N21" s="138">
        <v>0</v>
      </c>
      <c r="O21" s="139">
        <v>45352</v>
      </c>
    </row>
    <row r="22" spans="1:15">
      <c r="A22" s="115" t="s">
        <v>16</v>
      </c>
      <c r="B22" s="115" t="s">
        <v>17</v>
      </c>
      <c r="C22" s="115" t="s">
        <v>18</v>
      </c>
      <c r="D22" s="135">
        <v>7307</v>
      </c>
      <c r="E22" s="136" t="s">
        <v>19</v>
      </c>
      <c r="F22" s="121">
        <v>45372</v>
      </c>
      <c r="G22" s="122" t="s">
        <v>28</v>
      </c>
      <c r="H22" s="122" t="s">
        <v>21</v>
      </c>
      <c r="I22" s="122"/>
      <c r="J22" s="129" t="s">
        <v>21</v>
      </c>
      <c r="K22" s="129">
        <v>-44.41</v>
      </c>
      <c r="L22" s="137">
        <v>-44.41</v>
      </c>
      <c r="M22" s="137">
        <v>44.41</v>
      </c>
      <c r="N22" s="138">
        <v>0</v>
      </c>
      <c r="O22" s="139">
        <v>45352</v>
      </c>
    </row>
    <row r="23" spans="1:15">
      <c r="A23" s="115" t="s">
        <v>16</v>
      </c>
      <c r="B23" s="115" t="s">
        <v>17</v>
      </c>
      <c r="C23" s="115" t="s">
        <v>18</v>
      </c>
      <c r="D23" s="135">
        <v>7307</v>
      </c>
      <c r="E23" s="136" t="s">
        <v>19</v>
      </c>
      <c r="F23" s="121">
        <v>45372</v>
      </c>
      <c r="G23" s="122" t="s">
        <v>28</v>
      </c>
      <c r="H23" s="122" t="s">
        <v>21</v>
      </c>
      <c r="I23" s="122"/>
      <c r="J23" s="129" t="s">
        <v>21</v>
      </c>
      <c r="K23" s="129">
        <v>-44.41</v>
      </c>
      <c r="L23" s="137">
        <v>-44.41</v>
      </c>
      <c r="M23" s="137">
        <v>44.41</v>
      </c>
      <c r="N23" s="138">
        <v>0</v>
      </c>
      <c r="O23" s="139">
        <v>45352</v>
      </c>
    </row>
    <row r="24" spans="1:15">
      <c r="A24" s="115" t="s">
        <v>16</v>
      </c>
      <c r="B24" s="115" t="s">
        <v>17</v>
      </c>
      <c r="C24" s="115" t="s">
        <v>18</v>
      </c>
      <c r="D24" s="135">
        <v>7307</v>
      </c>
      <c r="E24" s="136" t="s">
        <v>19</v>
      </c>
      <c r="F24" s="121">
        <v>45372</v>
      </c>
      <c r="G24" s="122" t="s">
        <v>28</v>
      </c>
      <c r="H24" s="122" t="s">
        <v>21</v>
      </c>
      <c r="I24" s="122"/>
      <c r="J24" s="129" t="s">
        <v>21</v>
      </c>
      <c r="K24" s="129">
        <v>-44.41</v>
      </c>
      <c r="L24" s="137">
        <v>-44.41</v>
      </c>
      <c r="M24" s="137">
        <v>44.41</v>
      </c>
      <c r="N24" s="138">
        <v>0</v>
      </c>
      <c r="O24" s="139">
        <v>45352</v>
      </c>
    </row>
    <row r="25" spans="1:15">
      <c r="A25" s="115" t="s">
        <v>16</v>
      </c>
      <c r="B25" s="115" t="s">
        <v>17</v>
      </c>
      <c r="C25" s="115" t="s">
        <v>18</v>
      </c>
      <c r="D25" s="135">
        <v>7307</v>
      </c>
      <c r="E25" s="136" t="s">
        <v>19</v>
      </c>
      <c r="F25" s="121">
        <v>45372</v>
      </c>
      <c r="G25" s="122" t="s">
        <v>23</v>
      </c>
      <c r="H25" s="122" t="s">
        <v>21</v>
      </c>
      <c r="I25" s="122"/>
      <c r="J25" s="129" t="s">
        <v>21</v>
      </c>
      <c r="K25" s="129">
        <v>-1666.66</v>
      </c>
      <c r="L25" s="137">
        <v>-1666.66</v>
      </c>
      <c r="M25" s="137">
        <v>1666.66</v>
      </c>
      <c r="N25" s="138">
        <v>0</v>
      </c>
      <c r="O25" s="139">
        <v>45352</v>
      </c>
    </row>
    <row r="26" spans="1:15">
      <c r="A26" s="115" t="s">
        <v>16</v>
      </c>
      <c r="B26" s="115" t="s">
        <v>17</v>
      </c>
      <c r="C26" s="115" t="s">
        <v>18</v>
      </c>
      <c r="D26" s="135">
        <v>7307</v>
      </c>
      <c r="E26" s="136" t="s">
        <v>19</v>
      </c>
      <c r="F26" s="121">
        <v>45372</v>
      </c>
      <c r="G26" s="122" t="s">
        <v>30</v>
      </c>
      <c r="H26" s="122" t="s">
        <v>21</v>
      </c>
      <c r="I26" s="122"/>
      <c r="J26" s="129" t="s">
        <v>21</v>
      </c>
      <c r="K26" s="129">
        <v>-15451</v>
      </c>
      <c r="L26" s="137">
        <v>-15451</v>
      </c>
      <c r="M26" s="137">
        <v>15451</v>
      </c>
      <c r="N26" s="138">
        <v>0</v>
      </c>
      <c r="O26" s="139">
        <v>45352</v>
      </c>
    </row>
    <row r="27" spans="1:15">
      <c r="A27" s="115" t="s">
        <v>16</v>
      </c>
      <c r="B27" s="115" t="s">
        <v>17</v>
      </c>
      <c r="C27" s="115" t="s">
        <v>18</v>
      </c>
      <c r="D27" s="135">
        <v>7307</v>
      </c>
      <c r="E27" s="136" t="s">
        <v>19</v>
      </c>
      <c r="F27" s="121">
        <v>45372</v>
      </c>
      <c r="G27" s="122" t="s">
        <v>30</v>
      </c>
      <c r="H27" s="122" t="s">
        <v>21</v>
      </c>
      <c r="I27" s="122"/>
      <c r="J27" s="129" t="s">
        <v>21</v>
      </c>
      <c r="K27" s="129">
        <v>-4999.9799999999996</v>
      </c>
      <c r="L27" s="137">
        <v>-4999.9799999999996</v>
      </c>
      <c r="M27" s="137">
        <v>4999.9799999999996</v>
      </c>
      <c r="N27" s="138">
        <v>0</v>
      </c>
      <c r="O27" s="139">
        <v>45352</v>
      </c>
    </row>
    <row r="28" spans="1:15">
      <c r="A28" s="115" t="s">
        <v>16</v>
      </c>
      <c r="B28" s="115" t="s">
        <v>17</v>
      </c>
      <c r="C28" s="115" t="s">
        <v>18</v>
      </c>
      <c r="D28" s="135">
        <v>7307</v>
      </c>
      <c r="E28" s="136" t="s">
        <v>19</v>
      </c>
      <c r="F28" s="121">
        <v>45372</v>
      </c>
      <c r="G28" s="122" t="s">
        <v>26</v>
      </c>
      <c r="H28" s="122" t="s">
        <v>21</v>
      </c>
      <c r="I28" s="122"/>
      <c r="J28" s="129">
        <v>0.04</v>
      </c>
      <c r="K28" s="129" t="s">
        <v>21</v>
      </c>
      <c r="L28" s="137">
        <v>0.04</v>
      </c>
      <c r="M28" s="137">
        <v>0.04</v>
      </c>
      <c r="N28" s="138">
        <v>0</v>
      </c>
      <c r="O28" s="139">
        <v>45352</v>
      </c>
    </row>
    <row r="29" spans="1:15">
      <c r="A29" s="115" t="s">
        <v>16</v>
      </c>
      <c r="B29" s="115" t="s">
        <v>17</v>
      </c>
      <c r="C29" s="115" t="s">
        <v>18</v>
      </c>
      <c r="D29" s="135">
        <v>7307</v>
      </c>
      <c r="E29" s="136" t="s">
        <v>19</v>
      </c>
      <c r="F29" s="121">
        <v>45373</v>
      </c>
      <c r="G29" s="122" t="s">
        <v>28</v>
      </c>
      <c r="H29" s="122" t="s">
        <v>21</v>
      </c>
      <c r="I29" s="122"/>
      <c r="J29" s="129" t="s">
        <v>21</v>
      </c>
      <c r="K29" s="129">
        <v>-44.41</v>
      </c>
      <c r="L29" s="137">
        <v>-44.41</v>
      </c>
      <c r="M29" s="137">
        <v>44.41</v>
      </c>
      <c r="N29" s="138">
        <v>0</v>
      </c>
      <c r="O29" s="139">
        <v>45352</v>
      </c>
    </row>
    <row r="30" spans="1:15">
      <c r="A30" s="115" t="s">
        <v>16</v>
      </c>
      <c r="B30" s="115" t="s">
        <v>17</v>
      </c>
      <c r="C30" s="115" t="s">
        <v>18</v>
      </c>
      <c r="D30" s="135">
        <v>7307</v>
      </c>
      <c r="E30" s="136" t="s">
        <v>19</v>
      </c>
      <c r="F30" s="121">
        <v>45373</v>
      </c>
      <c r="G30" s="122" t="s">
        <v>28</v>
      </c>
      <c r="H30" s="122" t="s">
        <v>21</v>
      </c>
      <c r="I30" s="122"/>
      <c r="J30" s="129" t="s">
        <v>21</v>
      </c>
      <c r="K30" s="129">
        <v>-130.43</v>
      </c>
      <c r="L30" s="137">
        <v>-130.43</v>
      </c>
      <c r="M30" s="137">
        <v>130.43</v>
      </c>
      <c r="N30" s="138">
        <v>0</v>
      </c>
      <c r="O30" s="139">
        <v>45352</v>
      </c>
    </row>
    <row r="31" spans="1:15">
      <c r="A31" s="115" t="s">
        <v>16</v>
      </c>
      <c r="B31" s="115" t="s">
        <v>17</v>
      </c>
      <c r="C31" s="115" t="s">
        <v>18</v>
      </c>
      <c r="D31" s="135">
        <v>7307</v>
      </c>
      <c r="E31" s="136" t="s">
        <v>19</v>
      </c>
      <c r="F31" s="121">
        <v>45373</v>
      </c>
      <c r="G31" s="122" t="s">
        <v>28</v>
      </c>
      <c r="H31" s="122" t="s">
        <v>21</v>
      </c>
      <c r="I31" s="122"/>
      <c r="J31" s="129" t="s">
        <v>21</v>
      </c>
      <c r="K31" s="129">
        <v>-44.41</v>
      </c>
      <c r="L31" s="137">
        <v>-44.41</v>
      </c>
      <c r="M31" s="137">
        <v>44.41</v>
      </c>
      <c r="N31" s="138">
        <v>0</v>
      </c>
      <c r="O31" s="139">
        <v>45352</v>
      </c>
    </row>
    <row r="32" spans="1:15">
      <c r="A32" s="115" t="s">
        <v>16</v>
      </c>
      <c r="B32" s="115" t="s">
        <v>17</v>
      </c>
      <c r="C32" s="115" t="s">
        <v>18</v>
      </c>
      <c r="D32" s="135">
        <v>7307</v>
      </c>
      <c r="E32" s="136" t="s">
        <v>19</v>
      </c>
      <c r="F32" s="121">
        <v>45373</v>
      </c>
      <c r="G32" s="122" t="s">
        <v>28</v>
      </c>
      <c r="H32" s="122" t="s">
        <v>21</v>
      </c>
      <c r="I32" s="122"/>
      <c r="J32" s="129" t="s">
        <v>21</v>
      </c>
      <c r="K32" s="129">
        <v>-44.41</v>
      </c>
      <c r="L32" s="137">
        <v>-44.41</v>
      </c>
      <c r="M32" s="137">
        <v>44.41</v>
      </c>
      <c r="N32" s="138">
        <v>0</v>
      </c>
      <c r="O32" s="139">
        <v>45352</v>
      </c>
    </row>
    <row r="33" spans="1:15">
      <c r="A33" s="115" t="s">
        <v>16</v>
      </c>
      <c r="B33" s="115" t="s">
        <v>17</v>
      </c>
      <c r="C33" s="115" t="s">
        <v>18</v>
      </c>
      <c r="D33" s="135">
        <v>7307</v>
      </c>
      <c r="E33" s="136" t="s">
        <v>19</v>
      </c>
      <c r="F33" s="121">
        <v>45376</v>
      </c>
      <c r="G33" s="122" t="s">
        <v>28</v>
      </c>
      <c r="H33" s="122" t="s">
        <v>21</v>
      </c>
      <c r="I33" s="122"/>
      <c r="J33" s="129" t="s">
        <v>21</v>
      </c>
      <c r="K33" s="129">
        <v>-44.41</v>
      </c>
      <c r="L33" s="137">
        <v>-44.41</v>
      </c>
      <c r="M33" s="137">
        <v>44.41</v>
      </c>
      <c r="N33" s="138">
        <v>0</v>
      </c>
      <c r="O33" s="139">
        <v>45352</v>
      </c>
    </row>
    <row r="34" spans="1:15">
      <c r="A34" s="115" t="s">
        <v>16</v>
      </c>
      <c r="B34" s="115" t="s">
        <v>17</v>
      </c>
      <c r="C34" s="115" t="s">
        <v>18</v>
      </c>
      <c r="D34" s="135">
        <v>7307</v>
      </c>
      <c r="E34" s="136" t="s">
        <v>19</v>
      </c>
      <c r="F34" s="121">
        <v>45377</v>
      </c>
      <c r="G34" s="122" t="s">
        <v>28</v>
      </c>
      <c r="H34" s="122" t="s">
        <v>21</v>
      </c>
      <c r="I34" s="122"/>
      <c r="J34" s="129" t="s">
        <v>21</v>
      </c>
      <c r="K34" s="129">
        <v>-22.91</v>
      </c>
      <c r="L34" s="137">
        <v>-22.91</v>
      </c>
      <c r="M34" s="137">
        <v>22.91</v>
      </c>
      <c r="N34" s="138">
        <v>0</v>
      </c>
      <c r="O34" s="139">
        <v>45352</v>
      </c>
    </row>
    <row r="35" spans="1:15">
      <c r="A35" s="115" t="s">
        <v>16</v>
      </c>
      <c r="B35" s="115" t="s">
        <v>17</v>
      </c>
      <c r="C35" s="115" t="s">
        <v>18</v>
      </c>
      <c r="D35" s="135">
        <v>7307</v>
      </c>
      <c r="E35" s="136" t="s">
        <v>19</v>
      </c>
      <c r="F35" s="121">
        <v>45377</v>
      </c>
      <c r="G35" s="122" t="s">
        <v>28</v>
      </c>
      <c r="H35" s="122" t="s">
        <v>21</v>
      </c>
      <c r="I35" s="122"/>
      <c r="J35" s="129" t="s">
        <v>21</v>
      </c>
      <c r="K35" s="129">
        <v>-65.930000000000007</v>
      </c>
      <c r="L35" s="137">
        <v>-65.930000000000007</v>
      </c>
      <c r="M35" s="137">
        <v>65.930000000000007</v>
      </c>
      <c r="N35" s="138">
        <v>0</v>
      </c>
      <c r="O35" s="139">
        <v>45352</v>
      </c>
    </row>
    <row r="36" spans="1:15">
      <c r="A36" s="115" t="s">
        <v>16</v>
      </c>
      <c r="B36" s="115" t="s">
        <v>17</v>
      </c>
      <c r="C36" s="115" t="s">
        <v>18</v>
      </c>
      <c r="D36" s="135">
        <v>7307</v>
      </c>
      <c r="E36" s="136" t="s">
        <v>19</v>
      </c>
      <c r="F36" s="121">
        <v>45379</v>
      </c>
      <c r="G36" s="122" t="s">
        <v>28</v>
      </c>
      <c r="H36" s="122" t="s">
        <v>21</v>
      </c>
      <c r="I36" s="122"/>
      <c r="J36" s="129" t="s">
        <v>21</v>
      </c>
      <c r="K36" s="129">
        <v>-22.91</v>
      </c>
      <c r="L36" s="137">
        <v>-22.91</v>
      </c>
      <c r="M36" s="137">
        <v>22.91</v>
      </c>
      <c r="N36" s="138">
        <v>0</v>
      </c>
      <c r="O36" s="139">
        <v>45352</v>
      </c>
    </row>
    <row r="37" spans="1:15">
      <c r="A37" s="115" t="s">
        <v>16</v>
      </c>
      <c r="B37" s="115" t="s">
        <v>17</v>
      </c>
      <c r="C37" s="115" t="s">
        <v>18</v>
      </c>
      <c r="D37" s="135">
        <v>7307</v>
      </c>
      <c r="E37" s="136" t="s">
        <v>19</v>
      </c>
      <c r="F37" s="121">
        <v>45379</v>
      </c>
      <c r="G37" s="122" t="s">
        <v>28</v>
      </c>
      <c r="H37" s="122" t="s">
        <v>21</v>
      </c>
      <c r="I37" s="122"/>
      <c r="J37" s="129" t="s">
        <v>21</v>
      </c>
      <c r="K37" s="129">
        <v>-65.930000000000007</v>
      </c>
      <c r="L37" s="137">
        <v>-65.930000000000007</v>
      </c>
      <c r="M37" s="137">
        <v>65.930000000000007</v>
      </c>
      <c r="N37" s="138">
        <v>0</v>
      </c>
      <c r="O37" s="139">
        <v>45352</v>
      </c>
    </row>
    <row r="38" spans="1:15">
      <c r="A38" s="115" t="s">
        <v>16</v>
      </c>
      <c r="B38" s="115" t="s">
        <v>17</v>
      </c>
      <c r="C38" s="115" t="s">
        <v>18</v>
      </c>
      <c r="D38" s="135">
        <v>7307</v>
      </c>
      <c r="E38" s="136" t="s">
        <v>19</v>
      </c>
      <c r="F38" s="121">
        <v>45379</v>
      </c>
      <c r="G38" s="122" t="s">
        <v>25</v>
      </c>
      <c r="H38" s="122" t="s">
        <v>21</v>
      </c>
      <c r="I38" s="122"/>
      <c r="J38" s="129" t="s">
        <v>21</v>
      </c>
      <c r="K38" s="129">
        <v>-11189.87</v>
      </c>
      <c r="L38" s="137">
        <v>-11189.87</v>
      </c>
      <c r="M38" s="137">
        <v>11189.87</v>
      </c>
      <c r="N38" s="138">
        <v>0</v>
      </c>
      <c r="O38" s="139">
        <v>45352</v>
      </c>
    </row>
    <row r="39" spans="1:15">
      <c r="A39" s="115" t="s">
        <v>16</v>
      </c>
      <c r="B39" s="115" t="s">
        <v>17</v>
      </c>
      <c r="C39" s="115" t="s">
        <v>18</v>
      </c>
      <c r="D39" s="135">
        <v>7307</v>
      </c>
      <c r="E39" s="136" t="s">
        <v>19</v>
      </c>
      <c r="F39" s="121">
        <v>45379</v>
      </c>
      <c r="G39" s="122" t="s">
        <v>23</v>
      </c>
      <c r="H39" s="122" t="s">
        <v>21</v>
      </c>
      <c r="I39" s="122"/>
      <c r="J39" s="129" t="s">
        <v>21</v>
      </c>
      <c r="K39" s="129">
        <v>-35000</v>
      </c>
      <c r="L39" s="137">
        <v>-35000</v>
      </c>
      <c r="M39" s="137">
        <v>35000</v>
      </c>
      <c r="N39" s="138">
        <v>0</v>
      </c>
      <c r="O39" s="139">
        <v>45352</v>
      </c>
    </row>
    <row r="40" spans="1:15">
      <c r="A40" s="115" t="s">
        <v>16</v>
      </c>
      <c r="B40" s="115" t="s">
        <v>17</v>
      </c>
      <c r="C40" s="115" t="s">
        <v>18</v>
      </c>
      <c r="D40" s="135">
        <v>7307</v>
      </c>
      <c r="E40" s="136" t="s">
        <v>19</v>
      </c>
      <c r="F40" s="121">
        <v>45379</v>
      </c>
      <c r="G40" s="122" t="s">
        <v>23</v>
      </c>
      <c r="H40" s="122" t="s">
        <v>21</v>
      </c>
      <c r="I40" s="122"/>
      <c r="J40" s="129" t="s">
        <v>21</v>
      </c>
      <c r="K40" s="129">
        <v>-3750</v>
      </c>
      <c r="L40" s="137">
        <v>-3750</v>
      </c>
      <c r="M40" s="137">
        <v>3750</v>
      </c>
      <c r="N40" s="138">
        <v>0</v>
      </c>
      <c r="O40" s="139">
        <v>45352</v>
      </c>
    </row>
    <row r="41" spans="1:15">
      <c r="A41" s="115" t="s">
        <v>16</v>
      </c>
      <c r="B41" s="115" t="s">
        <v>17</v>
      </c>
      <c r="C41" s="115" t="s">
        <v>18</v>
      </c>
      <c r="D41" s="135">
        <v>7307</v>
      </c>
      <c r="E41" s="136" t="s">
        <v>19</v>
      </c>
      <c r="F41" s="121">
        <v>45379</v>
      </c>
      <c r="G41" s="122" t="s">
        <v>23</v>
      </c>
      <c r="H41" s="122" t="s">
        <v>21</v>
      </c>
      <c r="I41" s="122"/>
      <c r="J41" s="129" t="s">
        <v>21</v>
      </c>
      <c r="K41" s="129">
        <v>-3000</v>
      </c>
      <c r="L41" s="137">
        <v>-3000</v>
      </c>
      <c r="M41" s="137">
        <v>3000</v>
      </c>
      <c r="N41" s="138">
        <v>0</v>
      </c>
      <c r="O41" s="139">
        <v>45352</v>
      </c>
    </row>
    <row r="42" spans="1:15">
      <c r="A42" s="115" t="s">
        <v>16</v>
      </c>
      <c r="B42" s="115" t="s">
        <v>17</v>
      </c>
      <c r="C42" s="115" t="s">
        <v>18</v>
      </c>
      <c r="D42" s="135">
        <v>7307</v>
      </c>
      <c r="E42" s="136" t="s">
        <v>19</v>
      </c>
      <c r="F42" s="121">
        <v>45379</v>
      </c>
      <c r="G42" s="122" t="s">
        <v>23</v>
      </c>
      <c r="H42" s="122" t="s">
        <v>21</v>
      </c>
      <c r="I42" s="122"/>
      <c r="J42" s="129" t="s">
        <v>21</v>
      </c>
      <c r="K42" s="129">
        <v>-86.08</v>
      </c>
      <c r="L42" s="137">
        <v>-86.08</v>
      </c>
      <c r="M42" s="137">
        <v>86.08</v>
      </c>
      <c r="N42" s="138">
        <v>0</v>
      </c>
      <c r="O42" s="139">
        <v>45352</v>
      </c>
    </row>
    <row r="43" spans="1:15">
      <c r="A43" s="115" t="s">
        <v>16</v>
      </c>
      <c r="B43" s="115" t="s">
        <v>17</v>
      </c>
      <c r="C43" s="115" t="s">
        <v>18</v>
      </c>
      <c r="D43" s="135">
        <v>7307</v>
      </c>
      <c r="E43" s="136" t="s">
        <v>19</v>
      </c>
      <c r="F43" s="121">
        <v>45379</v>
      </c>
      <c r="G43" s="122" t="s">
        <v>23</v>
      </c>
      <c r="H43" s="122" t="s">
        <v>21</v>
      </c>
      <c r="I43" s="122"/>
      <c r="J43" s="129" t="s">
        <v>21</v>
      </c>
      <c r="K43" s="129">
        <v>-86.08</v>
      </c>
      <c r="L43" s="137">
        <v>-86.08</v>
      </c>
      <c r="M43" s="137">
        <v>86.08</v>
      </c>
      <c r="N43" s="138">
        <v>0</v>
      </c>
      <c r="O43" s="139">
        <v>45352</v>
      </c>
    </row>
    <row r="44" spans="1:15">
      <c r="A44" s="115" t="s">
        <v>16</v>
      </c>
      <c r="B44" s="115" t="s">
        <v>17</v>
      </c>
      <c r="C44" s="115" t="s">
        <v>18</v>
      </c>
      <c r="D44" s="135">
        <v>7307</v>
      </c>
      <c r="E44" s="136" t="s">
        <v>19</v>
      </c>
      <c r="F44" s="121">
        <v>45379</v>
      </c>
      <c r="G44" s="122" t="s">
        <v>24</v>
      </c>
      <c r="H44" s="122" t="s">
        <v>21</v>
      </c>
      <c r="I44" s="122"/>
      <c r="J44" s="129">
        <v>70000</v>
      </c>
      <c r="K44" s="129" t="s">
        <v>21</v>
      </c>
      <c r="L44" s="137">
        <v>70000</v>
      </c>
      <c r="M44" s="137">
        <v>70000</v>
      </c>
      <c r="N44" s="138">
        <v>0</v>
      </c>
      <c r="O44" s="139">
        <v>45352</v>
      </c>
    </row>
    <row r="45" spans="1:15">
      <c r="A45" s="115" t="s">
        <v>16</v>
      </c>
      <c r="B45" s="115" t="s">
        <v>17</v>
      </c>
      <c r="C45" s="115" t="s">
        <v>18</v>
      </c>
      <c r="D45" s="135">
        <v>7307</v>
      </c>
      <c r="E45" s="136" t="s">
        <v>19</v>
      </c>
      <c r="F45" s="121">
        <v>45384</v>
      </c>
      <c r="G45" s="122" t="s">
        <v>28</v>
      </c>
      <c r="H45" s="122" t="s">
        <v>21</v>
      </c>
      <c r="I45" s="122"/>
      <c r="J45" s="129" t="s">
        <v>21</v>
      </c>
      <c r="K45" s="129">
        <v>-22.91</v>
      </c>
      <c r="L45" s="137">
        <v>-22.91</v>
      </c>
      <c r="M45" s="137">
        <v>22.91</v>
      </c>
      <c r="N45" s="138">
        <v>0</v>
      </c>
      <c r="O45" s="139">
        <v>45383</v>
      </c>
    </row>
    <row r="46" spans="1:15">
      <c r="A46" s="115" t="s">
        <v>16</v>
      </c>
      <c r="B46" s="115" t="s">
        <v>17</v>
      </c>
      <c r="C46" s="115" t="s">
        <v>18</v>
      </c>
      <c r="D46" s="135">
        <v>7307</v>
      </c>
      <c r="E46" s="136" t="s">
        <v>19</v>
      </c>
      <c r="F46" s="121">
        <v>45384</v>
      </c>
      <c r="G46" s="122" t="s">
        <v>23</v>
      </c>
      <c r="H46" s="122" t="s">
        <v>21</v>
      </c>
      <c r="I46" s="122"/>
      <c r="J46" s="129" t="s">
        <v>21</v>
      </c>
      <c r="K46" s="129">
        <v>-1109.54</v>
      </c>
      <c r="L46" s="137">
        <v>-1109.54</v>
      </c>
      <c r="M46" s="137">
        <v>1109.54</v>
      </c>
      <c r="N46" s="138">
        <v>0</v>
      </c>
      <c r="O46" s="139">
        <v>45383</v>
      </c>
    </row>
    <row r="47" spans="1:15">
      <c r="A47" s="115" t="s">
        <v>16</v>
      </c>
      <c r="B47" s="115" t="s">
        <v>17</v>
      </c>
      <c r="C47" s="115" t="s">
        <v>18</v>
      </c>
      <c r="D47" s="135">
        <v>7307</v>
      </c>
      <c r="E47" s="136" t="s">
        <v>19</v>
      </c>
      <c r="F47" s="121">
        <v>45384</v>
      </c>
      <c r="G47" s="122" t="s">
        <v>32</v>
      </c>
      <c r="H47" s="122" t="s">
        <v>21</v>
      </c>
      <c r="I47" s="122"/>
      <c r="J47" s="129" t="s">
        <v>21</v>
      </c>
      <c r="K47" s="129">
        <v>-2.7</v>
      </c>
      <c r="L47" s="137">
        <v>-2.7</v>
      </c>
      <c r="M47" s="137">
        <v>2.7</v>
      </c>
      <c r="N47" s="138">
        <v>0</v>
      </c>
      <c r="O47" s="139">
        <v>45383</v>
      </c>
    </row>
    <row r="48" spans="1:15">
      <c r="A48" s="115" t="s">
        <v>16</v>
      </c>
      <c r="B48" s="115" t="s">
        <v>17</v>
      </c>
      <c r="C48" s="115" t="s">
        <v>18</v>
      </c>
      <c r="D48" s="135">
        <v>7307</v>
      </c>
      <c r="E48" s="136" t="s">
        <v>19</v>
      </c>
      <c r="F48" s="121">
        <v>45384</v>
      </c>
      <c r="G48" s="122" t="s">
        <v>33</v>
      </c>
      <c r="H48" s="122" t="s">
        <v>21</v>
      </c>
      <c r="I48" s="122"/>
      <c r="J48" s="129" t="s">
        <v>21</v>
      </c>
      <c r="K48" s="129">
        <v>-49.92</v>
      </c>
      <c r="L48" s="137">
        <v>-49.92</v>
      </c>
      <c r="M48" s="137">
        <v>49.92</v>
      </c>
      <c r="N48" s="138">
        <v>0</v>
      </c>
      <c r="O48" s="139">
        <v>45383</v>
      </c>
    </row>
    <row r="49" spans="1:15">
      <c r="A49" s="115" t="s">
        <v>16</v>
      </c>
      <c r="B49" s="115" t="s">
        <v>17</v>
      </c>
      <c r="C49" s="115" t="s">
        <v>18</v>
      </c>
      <c r="D49" s="135">
        <v>7307</v>
      </c>
      <c r="E49" s="136" t="s">
        <v>19</v>
      </c>
      <c r="F49" s="121">
        <v>45384</v>
      </c>
      <c r="G49" s="122" t="s">
        <v>34</v>
      </c>
      <c r="H49" s="122" t="s">
        <v>21</v>
      </c>
      <c r="I49" s="122"/>
      <c r="J49" s="129">
        <v>4861628.5999999996</v>
      </c>
      <c r="K49" s="129" t="s">
        <v>21</v>
      </c>
      <c r="L49" s="137">
        <v>4861628.5999999996</v>
      </c>
      <c r="M49" s="137">
        <v>4861628.5999999996</v>
      </c>
      <c r="N49" s="138">
        <v>0</v>
      </c>
      <c r="O49" s="139">
        <v>45383</v>
      </c>
    </row>
    <row r="50" spans="1:15">
      <c r="A50" s="115" t="s">
        <v>16</v>
      </c>
      <c r="B50" s="115" t="s">
        <v>17</v>
      </c>
      <c r="C50" s="115" t="s">
        <v>18</v>
      </c>
      <c r="D50" s="135">
        <v>7307</v>
      </c>
      <c r="E50" s="136" t="s">
        <v>19</v>
      </c>
      <c r="F50" s="121">
        <v>45384</v>
      </c>
      <c r="G50" s="122" t="s">
        <v>35</v>
      </c>
      <c r="H50" s="122" t="s">
        <v>21</v>
      </c>
      <c r="I50" s="122"/>
      <c r="J50" s="129" t="s">
        <v>21</v>
      </c>
      <c r="K50" s="129">
        <v>-73</v>
      </c>
      <c r="L50" s="137">
        <v>-73</v>
      </c>
      <c r="M50" s="137">
        <v>73</v>
      </c>
      <c r="N50" s="138">
        <v>0</v>
      </c>
      <c r="O50" s="139">
        <v>45383</v>
      </c>
    </row>
    <row r="51" spans="1:15">
      <c r="A51" s="115" t="s">
        <v>16</v>
      </c>
      <c r="B51" s="115" t="s">
        <v>17</v>
      </c>
      <c r="C51" s="115" t="s">
        <v>18</v>
      </c>
      <c r="D51" s="135">
        <v>7307</v>
      </c>
      <c r="E51" s="136" t="s">
        <v>19</v>
      </c>
      <c r="F51" s="121">
        <v>45384</v>
      </c>
      <c r="G51" s="122" t="s">
        <v>36</v>
      </c>
      <c r="H51" s="122" t="s">
        <v>21</v>
      </c>
      <c r="I51" s="122"/>
      <c r="J51" s="129" t="s">
        <v>21</v>
      </c>
      <c r="K51" s="129">
        <v>-1.5</v>
      </c>
      <c r="L51" s="137">
        <v>-1.5</v>
      </c>
      <c r="M51" s="137">
        <v>1.5</v>
      </c>
      <c r="N51" s="138">
        <v>0</v>
      </c>
      <c r="O51" s="139">
        <v>45383</v>
      </c>
    </row>
    <row r="52" spans="1:15">
      <c r="A52" s="115" t="s">
        <v>16</v>
      </c>
      <c r="B52" s="115" t="s">
        <v>17</v>
      </c>
      <c r="C52" s="115" t="s">
        <v>18</v>
      </c>
      <c r="D52" s="135">
        <v>7307</v>
      </c>
      <c r="E52" s="136" t="s">
        <v>19</v>
      </c>
      <c r="F52" s="121">
        <v>45385</v>
      </c>
      <c r="G52" s="122" t="s">
        <v>29</v>
      </c>
      <c r="H52" s="122" t="s">
        <v>21</v>
      </c>
      <c r="I52" s="122"/>
      <c r="J52" s="129" t="s">
        <v>21</v>
      </c>
      <c r="K52" s="129">
        <v>-946450.08</v>
      </c>
      <c r="L52" s="137">
        <v>-946450.08</v>
      </c>
      <c r="M52" s="137">
        <v>946450.08</v>
      </c>
      <c r="N52" s="138">
        <v>0</v>
      </c>
      <c r="O52" s="139">
        <v>45383</v>
      </c>
    </row>
    <row r="53" spans="1:15">
      <c r="A53" s="115" t="s">
        <v>16</v>
      </c>
      <c r="B53" s="115" t="s">
        <v>17</v>
      </c>
      <c r="C53" s="115" t="s">
        <v>18</v>
      </c>
      <c r="D53" s="135">
        <v>7307</v>
      </c>
      <c r="E53" s="136" t="s">
        <v>19</v>
      </c>
      <c r="F53" s="121">
        <v>45385</v>
      </c>
      <c r="G53" s="122" t="s">
        <v>29</v>
      </c>
      <c r="H53" s="122" t="s">
        <v>21</v>
      </c>
      <c r="I53" s="122"/>
      <c r="J53" s="129" t="s">
        <v>21</v>
      </c>
      <c r="K53" s="129">
        <v>-1310.9</v>
      </c>
      <c r="L53" s="137">
        <v>-1310.9</v>
      </c>
      <c r="M53" s="137">
        <v>1310.9</v>
      </c>
      <c r="N53" s="138">
        <v>0</v>
      </c>
      <c r="O53" s="139">
        <v>45383</v>
      </c>
    </row>
    <row r="54" spans="1:15">
      <c r="A54" s="115" t="s">
        <v>16</v>
      </c>
      <c r="B54" s="115" t="s">
        <v>17</v>
      </c>
      <c r="C54" s="115" t="s">
        <v>18</v>
      </c>
      <c r="D54" s="135">
        <v>7307</v>
      </c>
      <c r="E54" s="136" t="s">
        <v>19</v>
      </c>
      <c r="F54" s="121">
        <v>45385</v>
      </c>
      <c r="G54" s="122" t="s">
        <v>29</v>
      </c>
      <c r="H54" s="122" t="s">
        <v>21</v>
      </c>
      <c r="I54" s="122"/>
      <c r="J54" s="129" t="s">
        <v>21</v>
      </c>
      <c r="K54" s="129">
        <v>-845</v>
      </c>
      <c r="L54" s="137">
        <v>-845</v>
      </c>
      <c r="M54" s="137">
        <v>845</v>
      </c>
      <c r="N54" s="138">
        <v>0</v>
      </c>
      <c r="O54" s="139">
        <v>45383</v>
      </c>
    </row>
    <row r="55" spans="1:15">
      <c r="A55" s="115" t="s">
        <v>16</v>
      </c>
      <c r="B55" s="115" t="s">
        <v>17</v>
      </c>
      <c r="C55" s="115" t="s">
        <v>18</v>
      </c>
      <c r="D55" s="135">
        <v>7307</v>
      </c>
      <c r="E55" s="136" t="s">
        <v>19</v>
      </c>
      <c r="F55" s="121">
        <v>45385</v>
      </c>
      <c r="G55" s="122" t="s">
        <v>26</v>
      </c>
      <c r="H55" s="122" t="s">
        <v>21</v>
      </c>
      <c r="I55" s="122"/>
      <c r="J55" s="129">
        <v>0.54</v>
      </c>
      <c r="K55" s="129" t="s">
        <v>21</v>
      </c>
      <c r="L55" s="137">
        <v>0.54</v>
      </c>
      <c r="M55" s="137">
        <v>0.54</v>
      </c>
      <c r="N55" s="138">
        <v>0</v>
      </c>
      <c r="O55" s="139">
        <v>45383</v>
      </c>
    </row>
    <row r="56" spans="1:15">
      <c r="A56" s="115" t="s">
        <v>16</v>
      </c>
      <c r="B56" s="115" t="s">
        <v>17</v>
      </c>
      <c r="C56" s="115" t="s">
        <v>18</v>
      </c>
      <c r="D56" s="135">
        <v>7307</v>
      </c>
      <c r="E56" s="136" t="s">
        <v>19</v>
      </c>
      <c r="F56" s="121">
        <v>45386</v>
      </c>
      <c r="G56" s="122" t="s">
        <v>37</v>
      </c>
      <c r="H56" s="122" t="s">
        <v>21</v>
      </c>
      <c r="I56" s="122"/>
      <c r="J56" s="129" t="s">
        <v>21</v>
      </c>
      <c r="K56" s="129">
        <v>-14876.75</v>
      </c>
      <c r="L56" s="137">
        <v>-14876.75</v>
      </c>
      <c r="M56" s="137">
        <v>14876.75</v>
      </c>
      <c r="N56" s="138">
        <v>0</v>
      </c>
      <c r="O56" s="139">
        <v>45383</v>
      </c>
    </row>
    <row r="57" spans="1:15">
      <c r="A57" s="115" t="s">
        <v>16</v>
      </c>
      <c r="B57" s="115" t="s">
        <v>17</v>
      </c>
      <c r="C57" s="115" t="s">
        <v>18</v>
      </c>
      <c r="D57" s="135">
        <v>7307</v>
      </c>
      <c r="E57" s="136" t="s">
        <v>19</v>
      </c>
      <c r="F57" s="121">
        <v>45386</v>
      </c>
      <c r="G57" s="122" t="s">
        <v>26</v>
      </c>
      <c r="H57" s="122" t="s">
        <v>21</v>
      </c>
      <c r="I57" s="122"/>
      <c r="J57" s="129">
        <v>0.01</v>
      </c>
      <c r="K57" s="129" t="s">
        <v>21</v>
      </c>
      <c r="L57" s="137">
        <v>0.01</v>
      </c>
      <c r="M57" s="137">
        <v>0.01</v>
      </c>
      <c r="N57" s="138">
        <v>0</v>
      </c>
      <c r="O57" s="139">
        <v>45383</v>
      </c>
    </row>
    <row r="58" spans="1:15">
      <c r="A58" s="115" t="s">
        <v>16</v>
      </c>
      <c r="B58" s="115" t="s">
        <v>17</v>
      </c>
      <c r="C58" s="115" t="s">
        <v>18</v>
      </c>
      <c r="D58" s="135">
        <v>7307</v>
      </c>
      <c r="E58" s="136" t="s">
        <v>19</v>
      </c>
      <c r="F58" s="121">
        <v>45387</v>
      </c>
      <c r="G58" s="122" t="s">
        <v>23</v>
      </c>
      <c r="H58" s="122" t="s">
        <v>21</v>
      </c>
      <c r="I58" s="122"/>
      <c r="J58" s="129" t="s">
        <v>21</v>
      </c>
      <c r="K58" s="129">
        <v>-11080</v>
      </c>
      <c r="L58" s="137">
        <v>-11080</v>
      </c>
      <c r="M58" s="137">
        <v>11080</v>
      </c>
      <c r="N58" s="138">
        <v>0</v>
      </c>
      <c r="O58" s="139">
        <v>45383</v>
      </c>
    </row>
    <row r="59" spans="1:15">
      <c r="A59" s="115" t="s">
        <v>16</v>
      </c>
      <c r="B59" s="115" t="s">
        <v>17</v>
      </c>
      <c r="C59" s="115" t="s">
        <v>18</v>
      </c>
      <c r="D59" s="135">
        <v>7307</v>
      </c>
      <c r="E59" s="136" t="s">
        <v>19</v>
      </c>
      <c r="F59" s="121">
        <v>45387</v>
      </c>
      <c r="G59" s="122" t="s">
        <v>23</v>
      </c>
      <c r="H59" s="122" t="s">
        <v>21</v>
      </c>
      <c r="I59" s="122"/>
      <c r="J59" s="129" t="s">
        <v>21</v>
      </c>
      <c r="K59" s="129">
        <v>-135435.82999999999</v>
      </c>
      <c r="L59" s="137">
        <v>-135435.82999999999</v>
      </c>
      <c r="M59" s="137">
        <v>135435.82999999999</v>
      </c>
      <c r="N59" s="138">
        <v>0</v>
      </c>
      <c r="O59" s="139">
        <v>45383</v>
      </c>
    </row>
    <row r="60" spans="1:15">
      <c r="A60" s="115" t="s">
        <v>16</v>
      </c>
      <c r="B60" s="115" t="s">
        <v>17</v>
      </c>
      <c r="C60" s="115" t="s">
        <v>18</v>
      </c>
      <c r="D60" s="135">
        <v>7307</v>
      </c>
      <c r="E60" s="136" t="s">
        <v>19</v>
      </c>
      <c r="F60" s="121">
        <v>45387</v>
      </c>
      <c r="G60" s="122" t="s">
        <v>26</v>
      </c>
      <c r="H60" s="122" t="s">
        <v>21</v>
      </c>
      <c r="I60" s="122"/>
      <c r="J60" s="129">
        <v>0.28999999999999998</v>
      </c>
      <c r="K60" s="129" t="s">
        <v>21</v>
      </c>
      <c r="L60" s="137">
        <v>0.28999999999999998</v>
      </c>
      <c r="M60" s="137">
        <v>0.28999999999999998</v>
      </c>
      <c r="N60" s="138">
        <v>0</v>
      </c>
      <c r="O60" s="139">
        <v>45383</v>
      </c>
    </row>
    <row r="61" spans="1:15">
      <c r="A61" s="115" t="s">
        <v>16</v>
      </c>
      <c r="B61" s="115" t="s">
        <v>17</v>
      </c>
      <c r="C61" s="115" t="s">
        <v>18</v>
      </c>
      <c r="D61" s="135">
        <v>7307</v>
      </c>
      <c r="E61" s="136" t="s">
        <v>19</v>
      </c>
      <c r="F61" s="121">
        <v>45390</v>
      </c>
      <c r="G61" s="122" t="s">
        <v>23</v>
      </c>
      <c r="H61" s="122" t="s">
        <v>21</v>
      </c>
      <c r="I61" s="122"/>
      <c r="J61" s="129" t="s">
        <v>21</v>
      </c>
      <c r="K61" s="129">
        <v>-21354</v>
      </c>
      <c r="L61" s="137">
        <v>-21354</v>
      </c>
      <c r="M61" s="137">
        <v>21354</v>
      </c>
      <c r="N61" s="138">
        <v>0</v>
      </c>
      <c r="O61" s="139">
        <v>45383</v>
      </c>
    </row>
    <row r="62" spans="1:15">
      <c r="A62" s="115" t="s">
        <v>16</v>
      </c>
      <c r="B62" s="115" t="s">
        <v>17</v>
      </c>
      <c r="C62" s="115" t="s">
        <v>18</v>
      </c>
      <c r="D62" s="135">
        <v>7307</v>
      </c>
      <c r="E62" s="136" t="s">
        <v>19</v>
      </c>
      <c r="F62" s="121">
        <v>45390</v>
      </c>
      <c r="G62" s="122" t="s">
        <v>23</v>
      </c>
      <c r="H62" s="122" t="s">
        <v>21</v>
      </c>
      <c r="I62" s="122"/>
      <c r="J62" s="129" t="s">
        <v>21</v>
      </c>
      <c r="K62" s="129">
        <v>-60000</v>
      </c>
      <c r="L62" s="137">
        <v>-60000</v>
      </c>
      <c r="M62" s="137">
        <v>60000</v>
      </c>
      <c r="N62" s="138">
        <v>0</v>
      </c>
      <c r="O62" s="139">
        <v>45383</v>
      </c>
    </row>
    <row r="63" spans="1:15">
      <c r="A63" s="115" t="s">
        <v>16</v>
      </c>
      <c r="B63" s="115" t="s">
        <v>17</v>
      </c>
      <c r="C63" s="115" t="s">
        <v>18</v>
      </c>
      <c r="D63" s="135">
        <v>7307</v>
      </c>
      <c r="E63" s="136" t="s">
        <v>19</v>
      </c>
      <c r="F63" s="121">
        <v>45390</v>
      </c>
      <c r="G63" s="122" t="s">
        <v>23</v>
      </c>
      <c r="H63" s="122" t="s">
        <v>21</v>
      </c>
      <c r="I63" s="122"/>
      <c r="J63" s="129" t="s">
        <v>21</v>
      </c>
      <c r="K63" s="129">
        <v>-10000</v>
      </c>
      <c r="L63" s="137">
        <v>-10000</v>
      </c>
      <c r="M63" s="137">
        <v>10000</v>
      </c>
      <c r="N63" s="138">
        <v>0</v>
      </c>
      <c r="O63" s="139">
        <v>45383</v>
      </c>
    </row>
    <row r="64" spans="1:15">
      <c r="A64" s="115" t="s">
        <v>16</v>
      </c>
      <c r="B64" s="115" t="s">
        <v>17</v>
      </c>
      <c r="C64" s="115" t="s">
        <v>18</v>
      </c>
      <c r="D64" s="135">
        <v>7307</v>
      </c>
      <c r="E64" s="136" t="s">
        <v>19</v>
      </c>
      <c r="F64" s="121">
        <v>45390</v>
      </c>
      <c r="G64" s="122" t="s">
        <v>23</v>
      </c>
      <c r="H64" s="122" t="s">
        <v>21</v>
      </c>
      <c r="I64" s="122"/>
      <c r="J64" s="129" t="s">
        <v>21</v>
      </c>
      <c r="K64" s="129">
        <v>-245.22</v>
      </c>
      <c r="L64" s="137">
        <v>-245.22</v>
      </c>
      <c r="M64" s="137">
        <v>245.22</v>
      </c>
      <c r="N64" s="138">
        <v>0</v>
      </c>
      <c r="O64" s="139">
        <v>45383</v>
      </c>
    </row>
    <row r="65" spans="1:15">
      <c r="A65" s="115" t="s">
        <v>16</v>
      </c>
      <c r="B65" s="115" t="s">
        <v>17</v>
      </c>
      <c r="C65" s="115" t="s">
        <v>18</v>
      </c>
      <c r="D65" s="135">
        <v>7307</v>
      </c>
      <c r="E65" s="136" t="s">
        <v>19</v>
      </c>
      <c r="F65" s="121">
        <v>45390</v>
      </c>
      <c r="G65" s="122" t="s">
        <v>23</v>
      </c>
      <c r="H65" s="122" t="s">
        <v>21</v>
      </c>
      <c r="I65" s="122"/>
      <c r="J65" s="129" t="s">
        <v>21</v>
      </c>
      <c r="K65" s="129">
        <v>-107.83</v>
      </c>
      <c r="L65" s="137">
        <v>-107.83</v>
      </c>
      <c r="M65" s="137">
        <v>107.83</v>
      </c>
      <c r="N65" s="138">
        <v>0</v>
      </c>
      <c r="O65" s="139">
        <v>45383</v>
      </c>
    </row>
    <row r="66" spans="1:15">
      <c r="A66" s="115" t="s">
        <v>16</v>
      </c>
      <c r="B66" s="115" t="s">
        <v>17</v>
      </c>
      <c r="C66" s="115" t="s">
        <v>18</v>
      </c>
      <c r="D66" s="135">
        <v>7307</v>
      </c>
      <c r="E66" s="136" t="s">
        <v>19</v>
      </c>
      <c r="F66" s="121">
        <v>45390</v>
      </c>
      <c r="G66" s="122" t="s">
        <v>26</v>
      </c>
      <c r="H66" s="122" t="s">
        <v>21</v>
      </c>
      <c r="I66" s="122"/>
      <c r="J66" s="129">
        <v>0.47</v>
      </c>
      <c r="K66" s="129" t="s">
        <v>21</v>
      </c>
      <c r="L66" s="137">
        <v>0.47</v>
      </c>
      <c r="M66" s="137">
        <v>0.47</v>
      </c>
      <c r="N66" s="138">
        <v>0</v>
      </c>
      <c r="O66" s="139">
        <v>45383</v>
      </c>
    </row>
    <row r="67" spans="1:15">
      <c r="A67" s="115" t="s">
        <v>16</v>
      </c>
      <c r="B67" s="115" t="s">
        <v>17</v>
      </c>
      <c r="C67" s="115" t="s">
        <v>18</v>
      </c>
      <c r="D67" s="135">
        <v>7307</v>
      </c>
      <c r="E67" s="136" t="s">
        <v>19</v>
      </c>
      <c r="F67" s="121">
        <v>45391</v>
      </c>
      <c r="G67" s="122" t="s">
        <v>23</v>
      </c>
      <c r="H67" s="122" t="s">
        <v>21</v>
      </c>
      <c r="I67" s="122"/>
      <c r="J67" s="129" t="s">
        <v>21</v>
      </c>
      <c r="K67" s="129">
        <v>-130000</v>
      </c>
      <c r="L67" s="137">
        <v>-130000</v>
      </c>
      <c r="M67" s="137">
        <v>130000</v>
      </c>
      <c r="N67" s="138">
        <v>0</v>
      </c>
      <c r="O67" s="139">
        <v>45383</v>
      </c>
    </row>
    <row r="68" spans="1:15">
      <c r="A68" s="115" t="s">
        <v>16</v>
      </c>
      <c r="B68" s="115" t="s">
        <v>17</v>
      </c>
      <c r="C68" s="115" t="s">
        <v>18</v>
      </c>
      <c r="D68" s="135">
        <v>7307</v>
      </c>
      <c r="E68" s="136" t="s">
        <v>19</v>
      </c>
      <c r="F68" s="121">
        <v>45391</v>
      </c>
      <c r="G68" s="122" t="s">
        <v>26</v>
      </c>
      <c r="H68" s="122" t="s">
        <v>21</v>
      </c>
      <c r="I68" s="122"/>
      <c r="J68" s="129">
        <v>0.98</v>
      </c>
      <c r="K68" s="129" t="s">
        <v>21</v>
      </c>
      <c r="L68" s="137">
        <v>0.98</v>
      </c>
      <c r="M68" s="137">
        <v>0.98</v>
      </c>
      <c r="N68" s="138">
        <v>0</v>
      </c>
      <c r="O68" s="139">
        <v>45383</v>
      </c>
    </row>
    <row r="69" spans="1:15">
      <c r="A69" s="115" t="s">
        <v>16</v>
      </c>
      <c r="B69" s="115" t="s">
        <v>17</v>
      </c>
      <c r="C69" s="115" t="s">
        <v>18</v>
      </c>
      <c r="D69" s="135">
        <v>7307</v>
      </c>
      <c r="E69" s="136" t="s">
        <v>19</v>
      </c>
      <c r="F69" s="121">
        <v>45392</v>
      </c>
      <c r="G69" s="122" t="s">
        <v>29</v>
      </c>
      <c r="H69" s="122" t="s">
        <v>21</v>
      </c>
      <c r="I69" s="122"/>
      <c r="J69" s="129" t="s">
        <v>21</v>
      </c>
      <c r="K69" s="129">
        <v>-1021.33</v>
      </c>
      <c r="L69" s="137">
        <v>-1021.33</v>
      </c>
      <c r="M69" s="137">
        <v>1021.33</v>
      </c>
      <c r="N69" s="138">
        <v>0</v>
      </c>
      <c r="O69" s="139">
        <v>45383</v>
      </c>
    </row>
    <row r="70" spans="1:15">
      <c r="A70" s="115" t="s">
        <v>16</v>
      </c>
      <c r="B70" s="115" t="s">
        <v>17</v>
      </c>
      <c r="C70" s="115" t="s">
        <v>18</v>
      </c>
      <c r="D70" s="135">
        <v>7307</v>
      </c>
      <c r="E70" s="136" t="s">
        <v>19</v>
      </c>
      <c r="F70" s="121">
        <v>45392</v>
      </c>
      <c r="G70" s="122" t="s">
        <v>26</v>
      </c>
      <c r="H70" s="122" t="s">
        <v>21</v>
      </c>
      <c r="I70" s="122"/>
      <c r="J70" s="129">
        <v>0.01</v>
      </c>
      <c r="K70" s="129" t="s">
        <v>21</v>
      </c>
      <c r="L70" s="137">
        <v>0.01</v>
      </c>
      <c r="M70" s="137">
        <v>0.01</v>
      </c>
      <c r="N70" s="138">
        <v>0</v>
      </c>
      <c r="O70" s="139">
        <v>45383</v>
      </c>
    </row>
    <row r="71" spans="1:15">
      <c r="A71" s="115" t="s">
        <v>16</v>
      </c>
      <c r="B71" s="115" t="s">
        <v>17</v>
      </c>
      <c r="C71" s="115" t="s">
        <v>18</v>
      </c>
      <c r="D71" s="135">
        <v>7307</v>
      </c>
      <c r="E71" s="136" t="s">
        <v>19</v>
      </c>
      <c r="F71" s="121">
        <v>45394</v>
      </c>
      <c r="G71" s="122" t="s">
        <v>29</v>
      </c>
      <c r="H71" s="122" t="s">
        <v>21</v>
      </c>
      <c r="I71" s="122"/>
      <c r="J71" s="129" t="s">
        <v>21</v>
      </c>
      <c r="K71" s="129">
        <v>-19222.41</v>
      </c>
      <c r="L71" s="137">
        <v>-19222.41</v>
      </c>
      <c r="M71" s="137">
        <v>19222.41</v>
      </c>
      <c r="N71" s="138">
        <v>0</v>
      </c>
      <c r="O71" s="139">
        <v>45383</v>
      </c>
    </row>
    <row r="72" spans="1:15">
      <c r="A72" s="115" t="s">
        <v>16</v>
      </c>
      <c r="B72" s="115" t="s">
        <v>17</v>
      </c>
      <c r="C72" s="115" t="s">
        <v>18</v>
      </c>
      <c r="D72" s="135">
        <v>7307</v>
      </c>
      <c r="E72" s="136" t="s">
        <v>19</v>
      </c>
      <c r="F72" s="121">
        <v>45394</v>
      </c>
      <c r="G72" s="122" t="s">
        <v>23</v>
      </c>
      <c r="H72" s="122" t="s">
        <v>21</v>
      </c>
      <c r="I72" s="122"/>
      <c r="J72" s="129" t="s">
        <v>21</v>
      </c>
      <c r="K72" s="129">
        <v>-250425</v>
      </c>
      <c r="L72" s="137">
        <v>-250425</v>
      </c>
      <c r="M72" s="137">
        <v>250425</v>
      </c>
      <c r="N72" s="138">
        <v>0</v>
      </c>
      <c r="O72" s="139">
        <v>45383</v>
      </c>
    </row>
    <row r="73" spans="1:15">
      <c r="A73" s="115" t="s">
        <v>16</v>
      </c>
      <c r="B73" s="115" t="s">
        <v>17</v>
      </c>
      <c r="C73" s="115" t="s">
        <v>18</v>
      </c>
      <c r="D73" s="135">
        <v>7307</v>
      </c>
      <c r="E73" s="136" t="s">
        <v>19</v>
      </c>
      <c r="F73" s="121">
        <v>45394</v>
      </c>
      <c r="G73" s="122" t="s">
        <v>23</v>
      </c>
      <c r="H73" s="122" t="s">
        <v>21</v>
      </c>
      <c r="I73" s="122"/>
      <c r="J73" s="129" t="s">
        <v>21</v>
      </c>
      <c r="K73" s="129">
        <v>-2050</v>
      </c>
      <c r="L73" s="137">
        <v>-2050</v>
      </c>
      <c r="M73" s="137">
        <v>2050</v>
      </c>
      <c r="N73" s="138">
        <v>0</v>
      </c>
      <c r="O73" s="139">
        <v>45383</v>
      </c>
    </row>
    <row r="74" spans="1:15">
      <c r="A74" s="115" t="s">
        <v>16</v>
      </c>
      <c r="B74" s="115" t="s">
        <v>17</v>
      </c>
      <c r="C74" s="115" t="s">
        <v>18</v>
      </c>
      <c r="D74" s="135">
        <v>7307</v>
      </c>
      <c r="E74" s="136" t="s">
        <v>19</v>
      </c>
      <c r="F74" s="121">
        <v>45394</v>
      </c>
      <c r="G74" s="122" t="s">
        <v>23</v>
      </c>
      <c r="H74" s="122" t="s">
        <v>21</v>
      </c>
      <c r="I74" s="122"/>
      <c r="J74" s="129" t="s">
        <v>21</v>
      </c>
      <c r="K74" s="129">
        <v>-107325</v>
      </c>
      <c r="L74" s="137">
        <v>-107325</v>
      </c>
      <c r="M74" s="137">
        <v>107325</v>
      </c>
      <c r="N74" s="138">
        <v>0</v>
      </c>
      <c r="O74" s="139">
        <v>45383</v>
      </c>
    </row>
    <row r="75" spans="1:15">
      <c r="A75" s="115" t="s">
        <v>16</v>
      </c>
      <c r="B75" s="115" t="s">
        <v>17</v>
      </c>
      <c r="C75" s="115" t="s">
        <v>18</v>
      </c>
      <c r="D75" s="135">
        <v>7307</v>
      </c>
      <c r="E75" s="136" t="s">
        <v>19</v>
      </c>
      <c r="F75" s="121">
        <v>45394</v>
      </c>
      <c r="G75" s="122" t="s">
        <v>23</v>
      </c>
      <c r="H75" s="122" t="s">
        <v>21</v>
      </c>
      <c r="I75" s="122"/>
      <c r="J75" s="129" t="s">
        <v>21</v>
      </c>
      <c r="K75" s="129">
        <v>-3750</v>
      </c>
      <c r="L75" s="137">
        <v>-3750</v>
      </c>
      <c r="M75" s="137">
        <v>3750</v>
      </c>
      <c r="N75" s="138">
        <v>0</v>
      </c>
      <c r="O75" s="139">
        <v>45383</v>
      </c>
    </row>
    <row r="76" spans="1:15">
      <c r="A76" s="115" t="s">
        <v>16</v>
      </c>
      <c r="B76" s="115" t="s">
        <v>17</v>
      </c>
      <c r="C76" s="115" t="s">
        <v>18</v>
      </c>
      <c r="D76" s="135">
        <v>7307</v>
      </c>
      <c r="E76" s="136" t="s">
        <v>19</v>
      </c>
      <c r="F76" s="121">
        <v>45394</v>
      </c>
      <c r="G76" s="122" t="s">
        <v>23</v>
      </c>
      <c r="H76" s="122" t="s">
        <v>21</v>
      </c>
      <c r="I76" s="122"/>
      <c r="J76" s="129" t="s">
        <v>21</v>
      </c>
      <c r="K76" s="129">
        <v>-357750</v>
      </c>
      <c r="L76" s="137">
        <v>-357750</v>
      </c>
      <c r="M76" s="137">
        <v>357750</v>
      </c>
      <c r="N76" s="138">
        <v>0</v>
      </c>
      <c r="O76" s="139">
        <v>45383</v>
      </c>
    </row>
    <row r="77" spans="1:15">
      <c r="A77" s="115" t="s">
        <v>16</v>
      </c>
      <c r="B77" s="115" t="s">
        <v>17</v>
      </c>
      <c r="C77" s="115" t="s">
        <v>18</v>
      </c>
      <c r="D77" s="135">
        <v>7307</v>
      </c>
      <c r="E77" s="136" t="s">
        <v>19</v>
      </c>
      <c r="F77" s="121">
        <v>45394</v>
      </c>
      <c r="G77" s="122" t="s">
        <v>23</v>
      </c>
      <c r="H77" s="122" t="s">
        <v>21</v>
      </c>
      <c r="I77" s="122"/>
      <c r="J77" s="129" t="s">
        <v>21</v>
      </c>
      <c r="K77" s="129">
        <v>-357750</v>
      </c>
      <c r="L77" s="137">
        <v>-357750</v>
      </c>
      <c r="M77" s="137">
        <v>357750</v>
      </c>
      <c r="N77" s="138">
        <v>0</v>
      </c>
      <c r="O77" s="139">
        <v>45383</v>
      </c>
    </row>
    <row r="78" spans="1:15">
      <c r="A78" s="115" t="s">
        <v>16</v>
      </c>
      <c r="B78" s="115" t="s">
        <v>17</v>
      </c>
      <c r="C78" s="115" t="s">
        <v>18</v>
      </c>
      <c r="D78" s="135">
        <v>7307</v>
      </c>
      <c r="E78" s="136" t="s">
        <v>19</v>
      </c>
      <c r="F78" s="121">
        <v>45394</v>
      </c>
      <c r="G78" s="122" t="s">
        <v>23</v>
      </c>
      <c r="H78" s="122" t="s">
        <v>21</v>
      </c>
      <c r="I78" s="122"/>
      <c r="J78" s="129" t="s">
        <v>21</v>
      </c>
      <c r="K78" s="129">
        <v>-357750</v>
      </c>
      <c r="L78" s="137">
        <v>-357750</v>
      </c>
      <c r="M78" s="137">
        <v>357750</v>
      </c>
      <c r="N78" s="138">
        <v>0</v>
      </c>
      <c r="O78" s="139">
        <v>45383</v>
      </c>
    </row>
    <row r="79" spans="1:15">
      <c r="A79" s="115" t="s">
        <v>16</v>
      </c>
      <c r="B79" s="115" t="s">
        <v>17</v>
      </c>
      <c r="C79" s="115" t="s">
        <v>18</v>
      </c>
      <c r="D79" s="135">
        <v>7307</v>
      </c>
      <c r="E79" s="136" t="s">
        <v>19</v>
      </c>
      <c r="F79" s="121">
        <v>45394</v>
      </c>
      <c r="G79" s="122" t="s">
        <v>23</v>
      </c>
      <c r="H79" s="122" t="s">
        <v>21</v>
      </c>
      <c r="I79" s="122"/>
      <c r="J79" s="129" t="s">
        <v>21</v>
      </c>
      <c r="K79" s="129">
        <v>-503.74</v>
      </c>
      <c r="L79" s="137">
        <v>-503.74</v>
      </c>
      <c r="M79" s="137">
        <v>503.74</v>
      </c>
      <c r="N79" s="138">
        <v>0</v>
      </c>
      <c r="O79" s="139">
        <v>45383</v>
      </c>
    </row>
    <row r="80" spans="1:15">
      <c r="A80" s="115" t="s">
        <v>16</v>
      </c>
      <c r="B80" s="115" t="s">
        <v>17</v>
      </c>
      <c r="C80" s="115" t="s">
        <v>18</v>
      </c>
      <c r="D80" s="135">
        <v>7307</v>
      </c>
      <c r="E80" s="136" t="s">
        <v>19</v>
      </c>
      <c r="F80" s="121">
        <v>45394</v>
      </c>
      <c r="G80" s="122" t="s">
        <v>26</v>
      </c>
      <c r="H80" s="122" t="s">
        <v>21</v>
      </c>
      <c r="I80" s="122"/>
      <c r="J80" s="129">
        <v>24.81</v>
      </c>
      <c r="K80" s="129" t="s">
        <v>21</v>
      </c>
      <c r="L80" s="137">
        <v>24.81</v>
      </c>
      <c r="M80" s="137">
        <v>24.81</v>
      </c>
      <c r="N80" s="138">
        <v>0</v>
      </c>
      <c r="O80" s="139">
        <v>45383</v>
      </c>
    </row>
    <row r="81" spans="1:15">
      <c r="A81" s="115" t="s">
        <v>16</v>
      </c>
      <c r="B81" s="115" t="s">
        <v>17</v>
      </c>
      <c r="C81" s="115" t="s">
        <v>18</v>
      </c>
      <c r="D81" s="135">
        <v>7307</v>
      </c>
      <c r="E81" s="136" t="s">
        <v>19</v>
      </c>
      <c r="F81" s="121">
        <v>45397</v>
      </c>
      <c r="G81" s="122" t="s">
        <v>23</v>
      </c>
      <c r="H81" s="122" t="s">
        <v>21</v>
      </c>
      <c r="I81" s="122"/>
      <c r="J81" s="129" t="s">
        <v>21</v>
      </c>
      <c r="K81" s="129">
        <v>-40000</v>
      </c>
      <c r="L81" s="137">
        <v>-40000</v>
      </c>
      <c r="M81" s="137">
        <v>40000</v>
      </c>
      <c r="N81" s="138">
        <v>0</v>
      </c>
      <c r="O81" s="139">
        <v>45383</v>
      </c>
    </row>
    <row r="82" spans="1:15">
      <c r="A82" s="115" t="s">
        <v>16</v>
      </c>
      <c r="B82" s="115" t="s">
        <v>17</v>
      </c>
      <c r="C82" s="115" t="s">
        <v>18</v>
      </c>
      <c r="D82" s="135">
        <v>7307</v>
      </c>
      <c r="E82" s="136" t="s">
        <v>19</v>
      </c>
      <c r="F82" s="121">
        <v>45397</v>
      </c>
      <c r="G82" s="122" t="s">
        <v>26</v>
      </c>
      <c r="H82" s="122" t="s">
        <v>21</v>
      </c>
      <c r="I82" s="122"/>
      <c r="J82" s="129">
        <v>0.99</v>
      </c>
      <c r="K82" s="129" t="s">
        <v>21</v>
      </c>
      <c r="L82" s="137">
        <v>0.99</v>
      </c>
      <c r="M82" s="137">
        <v>0.99</v>
      </c>
      <c r="N82" s="138">
        <v>0</v>
      </c>
      <c r="O82" s="139">
        <v>45383</v>
      </c>
    </row>
    <row r="83" spans="1:15">
      <c r="A83" s="115" t="s">
        <v>16</v>
      </c>
      <c r="B83" s="115" t="s">
        <v>17</v>
      </c>
      <c r="C83" s="115" t="s">
        <v>18</v>
      </c>
      <c r="D83" s="135">
        <v>7307</v>
      </c>
      <c r="E83" s="136" t="s">
        <v>19</v>
      </c>
      <c r="F83" s="121">
        <v>45398</v>
      </c>
      <c r="G83" s="122" t="s">
        <v>23</v>
      </c>
      <c r="H83" s="122" t="s">
        <v>21</v>
      </c>
      <c r="I83" s="122"/>
      <c r="J83" s="129" t="s">
        <v>21</v>
      </c>
      <c r="K83" s="129">
        <v>-10980.45</v>
      </c>
      <c r="L83" s="137">
        <v>-10980.45</v>
      </c>
      <c r="M83" s="137">
        <v>10980.45</v>
      </c>
      <c r="N83" s="138">
        <v>0</v>
      </c>
      <c r="O83" s="139">
        <v>45383</v>
      </c>
    </row>
    <row r="84" spans="1:15">
      <c r="A84" s="115" t="s">
        <v>16</v>
      </c>
      <c r="B84" s="115" t="s">
        <v>17</v>
      </c>
      <c r="C84" s="115" t="s">
        <v>18</v>
      </c>
      <c r="D84" s="135">
        <v>7307</v>
      </c>
      <c r="E84" s="136" t="s">
        <v>19</v>
      </c>
      <c r="F84" s="121">
        <v>45398</v>
      </c>
      <c r="G84" s="122" t="s">
        <v>23</v>
      </c>
      <c r="H84" s="122" t="s">
        <v>21</v>
      </c>
      <c r="I84" s="122"/>
      <c r="J84" s="129" t="s">
        <v>21</v>
      </c>
      <c r="K84" s="129">
        <v>-800</v>
      </c>
      <c r="L84" s="137">
        <v>-800</v>
      </c>
      <c r="M84" s="137">
        <v>800</v>
      </c>
      <c r="N84" s="138">
        <v>0</v>
      </c>
      <c r="O84" s="139">
        <v>45383</v>
      </c>
    </row>
    <row r="85" spans="1:15">
      <c r="A85" s="115" t="s">
        <v>16</v>
      </c>
      <c r="B85" s="115" t="s">
        <v>17</v>
      </c>
      <c r="C85" s="115" t="s">
        <v>18</v>
      </c>
      <c r="D85" s="135">
        <v>7307</v>
      </c>
      <c r="E85" s="136" t="s">
        <v>19</v>
      </c>
      <c r="F85" s="121">
        <v>45398</v>
      </c>
      <c r="G85" s="122" t="s">
        <v>23</v>
      </c>
      <c r="H85" s="122" t="s">
        <v>21</v>
      </c>
      <c r="I85" s="122"/>
      <c r="J85" s="129" t="s">
        <v>21</v>
      </c>
      <c r="K85" s="129">
        <v>-2050</v>
      </c>
      <c r="L85" s="137">
        <v>-2050</v>
      </c>
      <c r="M85" s="137">
        <v>2050</v>
      </c>
      <c r="N85" s="138">
        <v>0</v>
      </c>
      <c r="O85" s="139">
        <v>45383</v>
      </c>
    </row>
    <row r="86" spans="1:15">
      <c r="A86" s="115" t="s">
        <v>16</v>
      </c>
      <c r="B86" s="115" t="s">
        <v>17</v>
      </c>
      <c r="C86" s="115" t="s">
        <v>18</v>
      </c>
      <c r="D86" s="135">
        <v>7307</v>
      </c>
      <c r="E86" s="136" t="s">
        <v>19</v>
      </c>
      <c r="F86" s="121">
        <v>45398</v>
      </c>
      <c r="G86" s="122" t="s">
        <v>26</v>
      </c>
      <c r="H86" s="122" t="s">
        <v>21</v>
      </c>
      <c r="I86" s="122"/>
      <c r="J86" s="129">
        <v>0.41</v>
      </c>
      <c r="K86" s="129" t="s">
        <v>21</v>
      </c>
      <c r="L86" s="137">
        <v>0.41</v>
      </c>
      <c r="M86" s="137">
        <v>0.41</v>
      </c>
      <c r="N86" s="138">
        <v>0</v>
      </c>
      <c r="O86" s="139">
        <v>45383</v>
      </c>
    </row>
    <row r="87" spans="1:15">
      <c r="A87" s="115" t="s">
        <v>16</v>
      </c>
      <c r="B87" s="115" t="s">
        <v>17</v>
      </c>
      <c r="C87" s="115" t="s">
        <v>18</v>
      </c>
      <c r="D87" s="135">
        <v>7307</v>
      </c>
      <c r="E87" s="136" t="s">
        <v>19</v>
      </c>
      <c r="F87" s="121">
        <v>45399</v>
      </c>
      <c r="G87" s="122" t="s">
        <v>27</v>
      </c>
      <c r="H87" s="122" t="s">
        <v>21</v>
      </c>
      <c r="I87" s="122"/>
      <c r="J87" s="129" t="s">
        <v>21</v>
      </c>
      <c r="K87" s="129">
        <v>-1970.85</v>
      </c>
      <c r="L87" s="137">
        <v>-1970.85</v>
      </c>
      <c r="M87" s="137">
        <v>1970.85</v>
      </c>
      <c r="N87" s="138">
        <v>0</v>
      </c>
      <c r="O87" s="139">
        <v>45383</v>
      </c>
    </row>
    <row r="88" spans="1:15">
      <c r="A88" s="115" t="s">
        <v>16</v>
      </c>
      <c r="B88" s="115" t="s">
        <v>17</v>
      </c>
      <c r="C88" s="115" t="s">
        <v>18</v>
      </c>
      <c r="D88" s="135">
        <v>7307</v>
      </c>
      <c r="E88" s="136" t="s">
        <v>19</v>
      </c>
      <c r="F88" s="121">
        <v>45399</v>
      </c>
      <c r="G88" s="122" t="s">
        <v>23</v>
      </c>
      <c r="H88" s="122" t="s">
        <v>21</v>
      </c>
      <c r="I88" s="122"/>
      <c r="J88" s="129" t="s">
        <v>21</v>
      </c>
      <c r="K88" s="129">
        <v>-100000</v>
      </c>
      <c r="L88" s="137">
        <v>-100000</v>
      </c>
      <c r="M88" s="137">
        <v>100000</v>
      </c>
      <c r="N88" s="138">
        <v>0</v>
      </c>
      <c r="O88" s="139">
        <v>45383</v>
      </c>
    </row>
    <row r="89" spans="1:15">
      <c r="A89" s="115" t="s">
        <v>16</v>
      </c>
      <c r="B89" s="115" t="s">
        <v>17</v>
      </c>
      <c r="C89" s="115" t="s">
        <v>18</v>
      </c>
      <c r="D89" s="135">
        <v>7307</v>
      </c>
      <c r="E89" s="136" t="s">
        <v>19</v>
      </c>
      <c r="F89" s="121">
        <v>45399</v>
      </c>
      <c r="G89" s="122" t="s">
        <v>26</v>
      </c>
      <c r="H89" s="122" t="s">
        <v>21</v>
      </c>
      <c r="I89" s="122"/>
      <c r="J89" s="129">
        <v>3.49</v>
      </c>
      <c r="K89" s="129" t="s">
        <v>21</v>
      </c>
      <c r="L89" s="137">
        <v>3.49</v>
      </c>
      <c r="M89" s="137">
        <v>3.49</v>
      </c>
      <c r="N89" s="138">
        <v>0</v>
      </c>
      <c r="O89" s="139">
        <v>45383</v>
      </c>
    </row>
    <row r="90" spans="1:15">
      <c r="A90" s="115" t="s">
        <v>16</v>
      </c>
      <c r="B90" s="115" t="s">
        <v>17</v>
      </c>
      <c r="C90" s="115" t="s">
        <v>18</v>
      </c>
      <c r="D90" s="135">
        <v>7307</v>
      </c>
      <c r="E90" s="136" t="s">
        <v>19</v>
      </c>
      <c r="F90" s="121">
        <v>45401</v>
      </c>
      <c r="G90" s="122" t="s">
        <v>29</v>
      </c>
      <c r="H90" s="122" t="s">
        <v>21</v>
      </c>
      <c r="I90" s="122"/>
      <c r="J90" s="129" t="s">
        <v>21</v>
      </c>
      <c r="K90" s="129">
        <v>-891.76</v>
      </c>
      <c r="L90" s="137">
        <v>-891.76</v>
      </c>
      <c r="M90" s="137">
        <v>891.76</v>
      </c>
      <c r="N90" s="138">
        <v>0</v>
      </c>
      <c r="O90" s="139">
        <v>45383</v>
      </c>
    </row>
    <row r="91" spans="1:15">
      <c r="A91" s="115" t="s">
        <v>16</v>
      </c>
      <c r="B91" s="115" t="s">
        <v>17</v>
      </c>
      <c r="C91" s="115" t="s">
        <v>18</v>
      </c>
      <c r="D91" s="135">
        <v>7307</v>
      </c>
      <c r="E91" s="136" t="s">
        <v>19</v>
      </c>
      <c r="F91" s="121">
        <v>45401</v>
      </c>
      <c r="G91" s="122" t="s">
        <v>29</v>
      </c>
      <c r="H91" s="122" t="s">
        <v>21</v>
      </c>
      <c r="I91" s="122"/>
      <c r="J91" s="129" t="s">
        <v>21</v>
      </c>
      <c r="K91" s="129">
        <v>-547</v>
      </c>
      <c r="L91" s="137">
        <v>-547</v>
      </c>
      <c r="M91" s="137">
        <v>547</v>
      </c>
      <c r="N91" s="138">
        <v>0</v>
      </c>
      <c r="O91" s="139">
        <v>45383</v>
      </c>
    </row>
    <row r="92" spans="1:15">
      <c r="A92" s="115" t="s">
        <v>16</v>
      </c>
      <c r="B92" s="115" t="s">
        <v>17</v>
      </c>
      <c r="C92" s="115" t="s">
        <v>18</v>
      </c>
      <c r="D92" s="135">
        <v>7307</v>
      </c>
      <c r="E92" s="136" t="s">
        <v>19</v>
      </c>
      <c r="F92" s="121">
        <v>45401</v>
      </c>
      <c r="G92" s="122" t="s">
        <v>23</v>
      </c>
      <c r="H92" s="122" t="s">
        <v>21</v>
      </c>
      <c r="I92" s="122"/>
      <c r="J92" s="129" t="s">
        <v>21</v>
      </c>
      <c r="K92" s="129">
        <v>-116957</v>
      </c>
      <c r="L92" s="137">
        <v>-116957</v>
      </c>
      <c r="M92" s="137">
        <v>116957</v>
      </c>
      <c r="N92" s="138">
        <v>0</v>
      </c>
      <c r="O92" s="139">
        <v>45383</v>
      </c>
    </row>
    <row r="93" spans="1:15">
      <c r="A93" s="115" t="s">
        <v>16</v>
      </c>
      <c r="B93" s="115" t="s">
        <v>17</v>
      </c>
      <c r="C93" s="115" t="s">
        <v>18</v>
      </c>
      <c r="D93" s="135">
        <v>7307</v>
      </c>
      <c r="E93" s="136" t="s">
        <v>19</v>
      </c>
      <c r="F93" s="121">
        <v>45401</v>
      </c>
      <c r="G93" s="122" t="s">
        <v>23</v>
      </c>
      <c r="H93" s="122" t="s">
        <v>21</v>
      </c>
      <c r="I93" s="122"/>
      <c r="J93" s="129" t="s">
        <v>21</v>
      </c>
      <c r="K93" s="129">
        <v>-900</v>
      </c>
      <c r="L93" s="137">
        <v>-900</v>
      </c>
      <c r="M93" s="137">
        <v>900</v>
      </c>
      <c r="N93" s="138">
        <v>0</v>
      </c>
      <c r="O93" s="139">
        <v>45383</v>
      </c>
    </row>
    <row r="94" spans="1:15">
      <c r="A94" s="115" t="s">
        <v>16</v>
      </c>
      <c r="B94" s="115" t="s">
        <v>17</v>
      </c>
      <c r="C94" s="115" t="s">
        <v>18</v>
      </c>
      <c r="D94" s="135">
        <v>7307</v>
      </c>
      <c r="E94" s="136" t="s">
        <v>19</v>
      </c>
      <c r="F94" s="121">
        <v>45401</v>
      </c>
      <c r="G94" s="122" t="s">
        <v>26</v>
      </c>
      <c r="H94" s="122" t="s">
        <v>21</v>
      </c>
      <c r="I94" s="122"/>
      <c r="J94" s="129">
        <v>5.49</v>
      </c>
      <c r="K94" s="129" t="s">
        <v>21</v>
      </c>
      <c r="L94" s="137">
        <v>5.49</v>
      </c>
      <c r="M94" s="137">
        <v>5.49</v>
      </c>
      <c r="N94" s="138">
        <v>0</v>
      </c>
      <c r="O94" s="139">
        <v>45383</v>
      </c>
    </row>
    <row r="95" spans="1:15">
      <c r="A95" s="115" t="s">
        <v>16</v>
      </c>
      <c r="B95" s="115" t="s">
        <v>17</v>
      </c>
      <c r="C95" s="115" t="s">
        <v>18</v>
      </c>
      <c r="D95" s="135">
        <v>7307</v>
      </c>
      <c r="E95" s="136" t="s">
        <v>19</v>
      </c>
      <c r="F95" s="121">
        <v>45404</v>
      </c>
      <c r="G95" s="122" t="s">
        <v>38</v>
      </c>
      <c r="H95" s="122" t="s">
        <v>21</v>
      </c>
      <c r="I95" s="122"/>
      <c r="J95" s="129">
        <v>40000</v>
      </c>
      <c r="K95" s="129" t="s">
        <v>21</v>
      </c>
      <c r="L95" s="137">
        <v>40000</v>
      </c>
      <c r="M95" s="137">
        <v>40000</v>
      </c>
      <c r="N95" s="138">
        <v>0</v>
      </c>
      <c r="O95" s="139">
        <v>45383</v>
      </c>
    </row>
    <row r="96" spans="1:15">
      <c r="A96" s="115" t="s">
        <v>16</v>
      </c>
      <c r="B96" s="115" t="s">
        <v>17</v>
      </c>
      <c r="C96" s="115" t="s">
        <v>18</v>
      </c>
      <c r="D96" s="135">
        <v>7307</v>
      </c>
      <c r="E96" s="136" t="s">
        <v>19</v>
      </c>
      <c r="F96" s="121">
        <v>45408</v>
      </c>
      <c r="G96" s="122" t="s">
        <v>27</v>
      </c>
      <c r="H96" s="122" t="s">
        <v>21</v>
      </c>
      <c r="I96" s="122"/>
      <c r="J96" s="129" t="s">
        <v>21</v>
      </c>
      <c r="K96" s="129">
        <v>-1970.85</v>
      </c>
      <c r="L96" s="137">
        <v>-1970.85</v>
      </c>
      <c r="M96" s="137">
        <v>1970.85</v>
      </c>
      <c r="N96" s="138">
        <v>0</v>
      </c>
      <c r="O96" s="139">
        <v>45383</v>
      </c>
    </row>
    <row r="97" spans="1:16">
      <c r="A97" s="115" t="s">
        <v>16</v>
      </c>
      <c r="B97" s="115" t="s">
        <v>17</v>
      </c>
      <c r="C97" s="115" t="s">
        <v>18</v>
      </c>
      <c r="D97" s="135">
        <v>7307</v>
      </c>
      <c r="E97" s="136" t="s">
        <v>19</v>
      </c>
      <c r="F97" s="121">
        <v>45408</v>
      </c>
      <c r="G97" s="122" t="s">
        <v>39</v>
      </c>
      <c r="H97" s="122" t="s">
        <v>21</v>
      </c>
      <c r="I97" s="122"/>
      <c r="J97" s="129" t="s">
        <v>21</v>
      </c>
      <c r="K97" s="129">
        <v>-400</v>
      </c>
      <c r="L97" s="137">
        <v>-400</v>
      </c>
      <c r="M97" s="137">
        <v>400</v>
      </c>
      <c r="N97" s="138">
        <v>0</v>
      </c>
      <c r="O97" s="139">
        <v>45383</v>
      </c>
      <c r="P97" s="122"/>
    </row>
    <row r="98" spans="1:16">
      <c r="A98" s="115" t="s">
        <v>16</v>
      </c>
      <c r="B98" s="115" t="s">
        <v>17</v>
      </c>
      <c r="C98" s="115" t="s">
        <v>18</v>
      </c>
      <c r="D98" s="135">
        <v>7307</v>
      </c>
      <c r="E98" s="136" t="s">
        <v>19</v>
      </c>
      <c r="F98" s="121">
        <v>45408</v>
      </c>
      <c r="G98" s="122" t="s">
        <v>28</v>
      </c>
      <c r="H98" s="122" t="s">
        <v>21</v>
      </c>
      <c r="I98" s="122"/>
      <c r="J98" s="129" t="s">
        <v>21</v>
      </c>
      <c r="K98" s="129">
        <v>-715.32</v>
      </c>
      <c r="L98" s="137">
        <v>-715.32</v>
      </c>
      <c r="M98" s="137">
        <v>715.32</v>
      </c>
      <c r="N98" s="138">
        <v>0</v>
      </c>
      <c r="O98" s="139">
        <v>45383</v>
      </c>
      <c r="P98" s="122"/>
    </row>
    <row r="99" spans="1:16">
      <c r="A99" s="115" t="s">
        <v>16</v>
      </c>
      <c r="B99" s="115" t="s">
        <v>17</v>
      </c>
      <c r="C99" s="115" t="s">
        <v>18</v>
      </c>
      <c r="D99" s="135">
        <v>7307</v>
      </c>
      <c r="E99" s="136" t="s">
        <v>19</v>
      </c>
      <c r="F99" s="121">
        <v>45408</v>
      </c>
      <c r="G99" s="122" t="s">
        <v>40</v>
      </c>
      <c r="H99" s="122" t="s">
        <v>21</v>
      </c>
      <c r="I99" s="122"/>
      <c r="J99" s="129" t="s">
        <v>21</v>
      </c>
      <c r="K99" s="129">
        <v>-456</v>
      </c>
      <c r="L99" s="137">
        <v>-456</v>
      </c>
      <c r="M99" s="137">
        <v>456</v>
      </c>
      <c r="N99" s="138">
        <v>0</v>
      </c>
      <c r="O99" s="139">
        <v>45383</v>
      </c>
      <c r="P99" s="122"/>
    </row>
    <row r="100" spans="1:16">
      <c r="A100" s="115" t="s">
        <v>16</v>
      </c>
      <c r="B100" s="115" t="s">
        <v>17</v>
      </c>
      <c r="C100" s="115" t="s">
        <v>18</v>
      </c>
      <c r="D100" s="135">
        <v>7307</v>
      </c>
      <c r="E100" s="136" t="s">
        <v>19</v>
      </c>
      <c r="F100" s="121">
        <v>45408</v>
      </c>
      <c r="G100" s="122" t="s">
        <v>23</v>
      </c>
      <c r="H100" s="122" t="s">
        <v>21</v>
      </c>
      <c r="I100" s="122"/>
      <c r="J100" s="129" t="s">
        <v>21</v>
      </c>
      <c r="K100" s="129">
        <v>-515410.49</v>
      </c>
      <c r="L100" s="137">
        <v>-515410.49</v>
      </c>
      <c r="M100" s="137">
        <v>515410.49</v>
      </c>
      <c r="N100" s="138">
        <v>1</v>
      </c>
      <c r="O100" s="139">
        <v>45383</v>
      </c>
      <c r="P100" s="122"/>
    </row>
    <row r="101" spans="1:16">
      <c r="A101" s="115" t="s">
        <v>16</v>
      </c>
      <c r="B101" s="115" t="s">
        <v>17</v>
      </c>
      <c r="C101" s="115" t="s">
        <v>18</v>
      </c>
      <c r="D101" s="135">
        <v>7307</v>
      </c>
      <c r="E101" s="136" t="s">
        <v>19</v>
      </c>
      <c r="F101" s="121">
        <v>45408</v>
      </c>
      <c r="G101" s="122" t="s">
        <v>26</v>
      </c>
      <c r="H101" s="122" t="s">
        <v>21</v>
      </c>
      <c r="I101" s="122"/>
      <c r="J101" s="129">
        <v>46.36</v>
      </c>
      <c r="K101" s="129" t="s">
        <v>21</v>
      </c>
      <c r="L101" s="137">
        <v>46.36</v>
      </c>
      <c r="M101" s="137">
        <v>46.36</v>
      </c>
      <c r="N101" s="138">
        <v>0</v>
      </c>
      <c r="O101" s="139">
        <v>45383</v>
      </c>
      <c r="P101" s="122"/>
    </row>
    <row r="102" spans="1:16">
      <c r="A102" s="115" t="s">
        <v>16</v>
      </c>
      <c r="B102" s="115" t="s">
        <v>41</v>
      </c>
      <c r="C102" s="115" t="s">
        <v>42</v>
      </c>
      <c r="D102" s="135">
        <v>3396</v>
      </c>
      <c r="E102" s="136" t="s">
        <v>43</v>
      </c>
      <c r="F102" s="121">
        <v>45107</v>
      </c>
      <c r="G102" s="122" t="s">
        <v>44</v>
      </c>
      <c r="H102" s="122" t="s">
        <v>45</v>
      </c>
      <c r="I102" s="122">
        <v>3003396</v>
      </c>
      <c r="J102" s="129">
        <v>1000</v>
      </c>
      <c r="K102" s="129" t="s">
        <v>21</v>
      </c>
      <c r="L102" s="137">
        <v>1000</v>
      </c>
      <c r="M102" s="137">
        <v>1000</v>
      </c>
      <c r="N102" s="138">
        <v>0</v>
      </c>
      <c r="O102" s="139">
        <v>45078</v>
      </c>
      <c r="P102" s="122"/>
    </row>
    <row r="103" spans="1:16">
      <c r="A103" s="115" t="s">
        <v>16</v>
      </c>
      <c r="B103" s="115" t="s">
        <v>41</v>
      </c>
      <c r="C103" s="115" t="s">
        <v>42</v>
      </c>
      <c r="D103" s="135">
        <v>3396</v>
      </c>
      <c r="E103" s="136" t="s">
        <v>43</v>
      </c>
      <c r="F103" s="121">
        <v>45117</v>
      </c>
      <c r="G103" s="122" t="s">
        <v>46</v>
      </c>
      <c r="H103" s="122" t="s">
        <v>47</v>
      </c>
      <c r="I103" s="122">
        <v>30723</v>
      </c>
      <c r="J103" s="129" t="s">
        <v>21</v>
      </c>
      <c r="K103" s="129">
        <v>-69.099999999999994</v>
      </c>
      <c r="L103" s="137">
        <v>-69.099999999999994</v>
      </c>
      <c r="M103" s="137">
        <v>69.099999999999994</v>
      </c>
      <c r="N103" s="138">
        <v>0</v>
      </c>
      <c r="O103" s="139">
        <v>45108</v>
      </c>
      <c r="P103" s="122"/>
    </row>
    <row r="104" spans="1:16">
      <c r="A104" s="115" t="s">
        <v>16</v>
      </c>
      <c r="B104" s="115" t="s">
        <v>41</v>
      </c>
      <c r="C104" s="115" t="s">
        <v>42</v>
      </c>
      <c r="D104" s="135">
        <v>3396</v>
      </c>
      <c r="E104" s="136" t="s">
        <v>43</v>
      </c>
      <c r="F104" s="121">
        <v>45146</v>
      </c>
      <c r="G104" s="122" t="s">
        <v>46</v>
      </c>
      <c r="H104" s="122" t="s">
        <v>47</v>
      </c>
      <c r="I104" s="122">
        <v>10823</v>
      </c>
      <c r="J104" s="129" t="s">
        <v>21</v>
      </c>
      <c r="K104" s="129">
        <v>-69.95</v>
      </c>
      <c r="L104" s="137">
        <v>-69.95</v>
      </c>
      <c r="M104" s="137">
        <v>69.95</v>
      </c>
      <c r="N104" s="138">
        <v>0</v>
      </c>
      <c r="O104" s="139">
        <v>45139</v>
      </c>
      <c r="P104" s="122"/>
    </row>
    <row r="105" spans="1:16">
      <c r="A105" s="115" t="s">
        <v>16</v>
      </c>
      <c r="B105" s="115" t="s">
        <v>41</v>
      </c>
      <c r="C105" s="115" t="s">
        <v>42</v>
      </c>
      <c r="D105" s="135">
        <v>3396</v>
      </c>
      <c r="E105" s="136" t="s">
        <v>43</v>
      </c>
      <c r="F105" s="121">
        <v>45180</v>
      </c>
      <c r="G105" s="122" t="s">
        <v>46</v>
      </c>
      <c r="H105" s="122" t="s">
        <v>47</v>
      </c>
      <c r="I105" s="122">
        <v>10923</v>
      </c>
      <c r="J105" s="129" t="s">
        <v>21</v>
      </c>
      <c r="K105" s="129">
        <v>-69.95</v>
      </c>
      <c r="L105" s="137">
        <v>-69.95</v>
      </c>
      <c r="M105" s="137">
        <v>69.95</v>
      </c>
      <c r="N105" s="138">
        <v>0</v>
      </c>
      <c r="O105" s="139">
        <v>45170</v>
      </c>
      <c r="P105" s="129"/>
    </row>
    <row r="106" spans="1:16">
      <c r="A106" s="115" t="s">
        <v>16</v>
      </c>
      <c r="B106" s="115" t="s">
        <v>41</v>
      </c>
      <c r="C106" s="115" t="s">
        <v>42</v>
      </c>
      <c r="D106" s="135">
        <v>3396</v>
      </c>
      <c r="E106" s="136" t="s">
        <v>43</v>
      </c>
      <c r="F106" s="121">
        <v>45208</v>
      </c>
      <c r="G106" s="122" t="s">
        <v>46</v>
      </c>
      <c r="H106" s="122" t="s">
        <v>47</v>
      </c>
      <c r="I106" s="122">
        <v>21023</v>
      </c>
      <c r="J106" s="129" t="s">
        <v>21</v>
      </c>
      <c r="K106" s="129">
        <v>-69.95</v>
      </c>
      <c r="L106" s="137">
        <v>-69.95</v>
      </c>
      <c r="M106" s="137">
        <v>69.95</v>
      </c>
      <c r="N106" s="138">
        <v>0</v>
      </c>
      <c r="O106" s="139">
        <v>45200</v>
      </c>
      <c r="P106" s="122"/>
    </row>
    <row r="107" spans="1:16">
      <c r="A107" s="115" t="s">
        <v>16</v>
      </c>
      <c r="B107" s="115" t="s">
        <v>41</v>
      </c>
      <c r="C107" s="115" t="s">
        <v>42</v>
      </c>
      <c r="D107" s="135">
        <v>3396</v>
      </c>
      <c r="E107" s="136" t="s">
        <v>43</v>
      </c>
      <c r="F107" s="121">
        <v>45224</v>
      </c>
      <c r="G107" s="122" t="s">
        <v>48</v>
      </c>
      <c r="H107" s="122" t="s">
        <v>45</v>
      </c>
      <c r="I107" s="122">
        <v>3396198</v>
      </c>
      <c r="J107" s="129">
        <v>570000</v>
      </c>
      <c r="K107" s="129" t="s">
        <v>21</v>
      </c>
      <c r="L107" s="137">
        <v>570000</v>
      </c>
      <c r="M107" s="137">
        <v>570000</v>
      </c>
      <c r="N107" s="138">
        <v>0</v>
      </c>
      <c r="O107" s="139">
        <v>45200</v>
      </c>
      <c r="P107" s="122"/>
    </row>
    <row r="108" spans="1:16">
      <c r="A108" s="115" t="s">
        <v>16</v>
      </c>
      <c r="B108" s="115" t="s">
        <v>41</v>
      </c>
      <c r="C108" s="115" t="s">
        <v>42</v>
      </c>
      <c r="D108" s="135">
        <v>3396</v>
      </c>
      <c r="E108" s="136" t="s">
        <v>43</v>
      </c>
      <c r="F108" s="121">
        <v>45224</v>
      </c>
      <c r="G108" s="122" t="s">
        <v>49</v>
      </c>
      <c r="H108" s="122" t="s">
        <v>50</v>
      </c>
      <c r="I108" s="122">
        <v>1</v>
      </c>
      <c r="J108" s="129" t="s">
        <v>21</v>
      </c>
      <c r="K108" s="129">
        <v>-26780.36</v>
      </c>
      <c r="L108" s="137">
        <v>-26780.36</v>
      </c>
      <c r="M108" s="137">
        <v>26780.36</v>
      </c>
      <c r="N108" s="138">
        <v>0</v>
      </c>
      <c r="O108" s="139">
        <v>45200</v>
      </c>
      <c r="P108" s="122"/>
    </row>
    <row r="109" spans="1:16">
      <c r="A109" s="115" t="s">
        <v>16</v>
      </c>
      <c r="B109" s="115" t="s">
        <v>41</v>
      </c>
      <c r="C109" s="115" t="s">
        <v>42</v>
      </c>
      <c r="D109" s="135">
        <v>3396</v>
      </c>
      <c r="E109" s="136" t="s">
        <v>43</v>
      </c>
      <c r="F109" s="121">
        <v>45230</v>
      </c>
      <c r="G109" s="122" t="s">
        <v>49</v>
      </c>
      <c r="H109" s="122" t="s">
        <v>51</v>
      </c>
      <c r="I109" s="122">
        <v>3</v>
      </c>
      <c r="J109" s="129" t="s">
        <v>21</v>
      </c>
      <c r="K109" s="129">
        <v>-68.25</v>
      </c>
      <c r="L109" s="137">
        <v>-68.25</v>
      </c>
      <c r="M109" s="137">
        <v>68.25</v>
      </c>
      <c r="N109" s="138">
        <v>0</v>
      </c>
      <c r="O109" s="139">
        <v>45200</v>
      </c>
      <c r="P109" s="122"/>
    </row>
    <row r="110" spans="1:16">
      <c r="A110" s="115" t="s">
        <v>16</v>
      </c>
      <c r="B110" s="115" t="s">
        <v>41</v>
      </c>
      <c r="C110" s="115" t="s">
        <v>42</v>
      </c>
      <c r="D110" s="135">
        <v>3396</v>
      </c>
      <c r="E110" s="136" t="s">
        <v>43</v>
      </c>
      <c r="F110" s="121">
        <v>45230</v>
      </c>
      <c r="G110" s="122" t="s">
        <v>49</v>
      </c>
      <c r="H110" s="122" t="s">
        <v>52</v>
      </c>
      <c r="I110" s="122">
        <v>4</v>
      </c>
      <c r="J110" s="129" t="s">
        <v>21</v>
      </c>
      <c r="K110" s="129">
        <v>-68.25</v>
      </c>
      <c r="L110" s="137">
        <v>-68.25</v>
      </c>
      <c r="M110" s="137">
        <v>68.25</v>
      </c>
      <c r="N110" s="138">
        <v>0</v>
      </c>
      <c r="O110" s="139">
        <v>45200</v>
      </c>
      <c r="P110" s="122"/>
    </row>
    <row r="111" spans="1:16">
      <c r="A111" s="115" t="s">
        <v>16</v>
      </c>
      <c r="B111" s="115" t="s">
        <v>41</v>
      </c>
      <c r="C111" s="115" t="s">
        <v>42</v>
      </c>
      <c r="D111" s="135">
        <v>3396</v>
      </c>
      <c r="E111" s="136" t="s">
        <v>43</v>
      </c>
      <c r="F111" s="121">
        <v>45230</v>
      </c>
      <c r="G111" s="122" t="s">
        <v>49</v>
      </c>
      <c r="H111" s="122" t="s">
        <v>53</v>
      </c>
      <c r="I111" s="122">
        <v>5</v>
      </c>
      <c r="J111" s="129" t="s">
        <v>21</v>
      </c>
      <c r="K111" s="129">
        <v>-68.25</v>
      </c>
      <c r="L111" s="137">
        <v>-68.25</v>
      </c>
      <c r="M111" s="137">
        <v>68.25</v>
      </c>
      <c r="N111" s="138">
        <v>0</v>
      </c>
      <c r="O111" s="139">
        <v>45200</v>
      </c>
      <c r="P111" s="129"/>
    </row>
    <row r="112" spans="1:16">
      <c r="A112" s="115" t="s">
        <v>16</v>
      </c>
      <c r="B112" s="115" t="s">
        <v>41</v>
      </c>
      <c r="C112" s="115" t="s">
        <v>42</v>
      </c>
      <c r="D112" s="135">
        <v>3396</v>
      </c>
      <c r="E112" s="136" t="s">
        <v>43</v>
      </c>
      <c r="F112" s="121">
        <v>45230</v>
      </c>
      <c r="G112" s="122" t="s">
        <v>49</v>
      </c>
      <c r="H112" s="122" t="s">
        <v>54</v>
      </c>
      <c r="I112" s="122">
        <v>6</v>
      </c>
      <c r="J112" s="129" t="s">
        <v>21</v>
      </c>
      <c r="K112" s="129">
        <v>-68.25</v>
      </c>
      <c r="L112" s="137">
        <v>-68.25</v>
      </c>
      <c r="M112" s="137">
        <v>68.25</v>
      </c>
      <c r="N112" s="138">
        <v>0</v>
      </c>
      <c r="O112" s="139">
        <v>45200</v>
      </c>
      <c r="P112" s="129"/>
    </row>
    <row r="113" spans="1:15">
      <c r="A113" s="115" t="s">
        <v>16</v>
      </c>
      <c r="B113" s="115" t="s">
        <v>41</v>
      </c>
      <c r="C113" s="115" t="s">
        <v>42</v>
      </c>
      <c r="D113" s="135">
        <v>3396</v>
      </c>
      <c r="E113" s="136" t="s">
        <v>43</v>
      </c>
      <c r="F113" s="121">
        <v>45230</v>
      </c>
      <c r="G113" s="122" t="s">
        <v>49</v>
      </c>
      <c r="H113" s="122" t="s">
        <v>55</v>
      </c>
      <c r="I113" s="122">
        <v>7</v>
      </c>
      <c r="J113" s="129" t="s">
        <v>21</v>
      </c>
      <c r="K113" s="129">
        <v>-68.25</v>
      </c>
      <c r="L113" s="137">
        <v>-68.25</v>
      </c>
      <c r="M113" s="137">
        <v>68.25</v>
      </c>
      <c r="N113" s="138">
        <v>0</v>
      </c>
      <c r="O113" s="139">
        <v>45200</v>
      </c>
    </row>
    <row r="114" spans="1:15">
      <c r="A114" s="115" t="s">
        <v>16</v>
      </c>
      <c r="B114" s="115" t="s">
        <v>41</v>
      </c>
      <c r="C114" s="115" t="s">
        <v>42</v>
      </c>
      <c r="D114" s="135">
        <v>3396</v>
      </c>
      <c r="E114" s="136" t="s">
        <v>43</v>
      </c>
      <c r="F114" s="121">
        <v>45230</v>
      </c>
      <c r="G114" s="122" t="s">
        <v>49</v>
      </c>
      <c r="H114" s="122" t="s">
        <v>56</v>
      </c>
      <c r="I114" s="122">
        <v>8</v>
      </c>
      <c r="J114" s="129" t="s">
        <v>21</v>
      </c>
      <c r="K114" s="129">
        <v>-68.25</v>
      </c>
      <c r="L114" s="137">
        <v>-68.25</v>
      </c>
      <c r="M114" s="137">
        <v>68.25</v>
      </c>
      <c r="N114" s="138">
        <v>0</v>
      </c>
      <c r="O114" s="139">
        <v>45200</v>
      </c>
    </row>
    <row r="115" spans="1:15">
      <c r="A115" s="115" t="s">
        <v>16</v>
      </c>
      <c r="B115" s="115" t="s">
        <v>41</v>
      </c>
      <c r="C115" s="115" t="s">
        <v>42</v>
      </c>
      <c r="D115" s="135">
        <v>3396</v>
      </c>
      <c r="E115" s="136" t="s">
        <v>43</v>
      </c>
      <c r="F115" s="121">
        <v>45230</v>
      </c>
      <c r="G115" s="122" t="s">
        <v>49</v>
      </c>
      <c r="H115" s="122" t="s">
        <v>57</v>
      </c>
      <c r="I115" s="122">
        <v>9</v>
      </c>
      <c r="J115" s="129" t="s">
        <v>21</v>
      </c>
      <c r="K115" s="129">
        <v>-68.25</v>
      </c>
      <c r="L115" s="137">
        <v>-68.25</v>
      </c>
      <c r="M115" s="137">
        <v>68.25</v>
      </c>
      <c r="N115" s="138">
        <v>0</v>
      </c>
      <c r="O115" s="139">
        <v>45200</v>
      </c>
    </row>
    <row r="116" spans="1:15">
      <c r="A116" s="115" t="s">
        <v>16</v>
      </c>
      <c r="B116" s="115" t="s">
        <v>41</v>
      </c>
      <c r="C116" s="115" t="s">
        <v>42</v>
      </c>
      <c r="D116" s="135">
        <v>3396</v>
      </c>
      <c r="E116" s="136" t="s">
        <v>43</v>
      </c>
      <c r="F116" s="121">
        <v>45230</v>
      </c>
      <c r="G116" s="122" t="s">
        <v>49</v>
      </c>
      <c r="H116" s="122" t="s">
        <v>58</v>
      </c>
      <c r="I116" s="122">
        <v>10</v>
      </c>
      <c r="J116" s="129" t="s">
        <v>21</v>
      </c>
      <c r="K116" s="129">
        <v>-68.25</v>
      </c>
      <c r="L116" s="137">
        <v>-68.25</v>
      </c>
      <c r="M116" s="137">
        <v>68.25</v>
      </c>
      <c r="N116" s="138">
        <v>0</v>
      </c>
      <c r="O116" s="139">
        <v>45200</v>
      </c>
    </row>
    <row r="117" spans="1:15">
      <c r="A117" s="115" t="s">
        <v>16</v>
      </c>
      <c r="B117" s="115" t="s">
        <v>41</v>
      </c>
      <c r="C117" s="115" t="s">
        <v>42</v>
      </c>
      <c r="D117" s="135">
        <v>3396</v>
      </c>
      <c r="E117" s="136" t="s">
        <v>43</v>
      </c>
      <c r="F117" s="121">
        <v>45230</v>
      </c>
      <c r="G117" s="122" t="s">
        <v>49</v>
      </c>
      <c r="H117" s="122" t="s">
        <v>59</v>
      </c>
      <c r="I117" s="122">
        <v>11</v>
      </c>
      <c r="J117" s="129" t="s">
        <v>21</v>
      </c>
      <c r="K117" s="129">
        <v>-68.25</v>
      </c>
      <c r="L117" s="137">
        <v>-68.25</v>
      </c>
      <c r="M117" s="137">
        <v>68.25</v>
      </c>
      <c r="N117" s="138">
        <v>0</v>
      </c>
      <c r="O117" s="139">
        <v>45200</v>
      </c>
    </row>
    <row r="118" spans="1:15">
      <c r="A118" s="115" t="s">
        <v>16</v>
      </c>
      <c r="B118" s="115" t="s">
        <v>41</v>
      </c>
      <c r="C118" s="115" t="s">
        <v>42</v>
      </c>
      <c r="D118" s="135">
        <v>3396</v>
      </c>
      <c r="E118" s="136" t="s">
        <v>43</v>
      </c>
      <c r="F118" s="121">
        <v>45230</v>
      </c>
      <c r="G118" s="122" t="s">
        <v>49</v>
      </c>
      <c r="H118" s="122" t="s">
        <v>60</v>
      </c>
      <c r="I118" s="122">
        <v>12</v>
      </c>
      <c r="J118" s="129" t="s">
        <v>21</v>
      </c>
      <c r="K118" s="129">
        <v>-68.25</v>
      </c>
      <c r="L118" s="137">
        <v>-68.25</v>
      </c>
      <c r="M118" s="137">
        <v>68.25</v>
      </c>
      <c r="N118" s="138">
        <v>0</v>
      </c>
      <c r="O118" s="139">
        <v>45200</v>
      </c>
    </row>
    <row r="119" spans="1:15">
      <c r="A119" s="115" t="s">
        <v>16</v>
      </c>
      <c r="B119" s="115" t="s">
        <v>41</v>
      </c>
      <c r="C119" s="115" t="s">
        <v>42</v>
      </c>
      <c r="D119" s="135">
        <v>3396</v>
      </c>
      <c r="E119" s="136" t="s">
        <v>43</v>
      </c>
      <c r="F119" s="121">
        <v>45230</v>
      </c>
      <c r="G119" s="122" t="s">
        <v>49</v>
      </c>
      <c r="H119" s="122" t="s">
        <v>61</v>
      </c>
      <c r="I119" s="122">
        <v>13</v>
      </c>
      <c r="J119" s="129" t="s">
        <v>21</v>
      </c>
      <c r="K119" s="129">
        <v>-68.25</v>
      </c>
      <c r="L119" s="137">
        <v>-68.25</v>
      </c>
      <c r="M119" s="137">
        <v>68.25</v>
      </c>
      <c r="N119" s="138">
        <v>0</v>
      </c>
      <c r="O119" s="139">
        <v>45200</v>
      </c>
    </row>
    <row r="120" spans="1:15">
      <c r="A120" s="115" t="s">
        <v>16</v>
      </c>
      <c r="B120" s="115" t="s">
        <v>41</v>
      </c>
      <c r="C120" s="115" t="s">
        <v>42</v>
      </c>
      <c r="D120" s="135">
        <v>3396</v>
      </c>
      <c r="E120" s="136" t="s">
        <v>43</v>
      </c>
      <c r="F120" s="121">
        <v>45233</v>
      </c>
      <c r="G120" s="122" t="s">
        <v>49</v>
      </c>
      <c r="H120" s="122" t="s">
        <v>62</v>
      </c>
      <c r="I120" s="122">
        <v>2</v>
      </c>
      <c r="J120" s="129" t="s">
        <v>21</v>
      </c>
      <c r="K120" s="129">
        <v>-415.96</v>
      </c>
      <c r="L120" s="137">
        <v>-415.96</v>
      </c>
      <c r="M120" s="137">
        <v>415.96</v>
      </c>
      <c r="N120" s="138">
        <v>0</v>
      </c>
      <c r="O120" s="139">
        <v>45231</v>
      </c>
    </row>
    <row r="121" spans="1:15">
      <c r="A121" s="115" t="s">
        <v>16</v>
      </c>
      <c r="B121" s="115" t="s">
        <v>41</v>
      </c>
      <c r="C121" s="115" t="s">
        <v>42</v>
      </c>
      <c r="D121" s="135">
        <v>3396</v>
      </c>
      <c r="E121" s="136" t="s">
        <v>43</v>
      </c>
      <c r="F121" s="121">
        <v>45239</v>
      </c>
      <c r="G121" s="122" t="s">
        <v>46</v>
      </c>
      <c r="H121" s="122" t="s">
        <v>47</v>
      </c>
      <c r="I121" s="122">
        <v>11123</v>
      </c>
      <c r="J121" s="129" t="s">
        <v>21</v>
      </c>
      <c r="K121" s="129">
        <v>-69.95</v>
      </c>
      <c r="L121" s="137">
        <v>-69.95</v>
      </c>
      <c r="M121" s="137">
        <v>69.95</v>
      </c>
      <c r="N121" s="138">
        <v>0</v>
      </c>
      <c r="O121" s="139">
        <v>45231</v>
      </c>
    </row>
    <row r="122" spans="1:15">
      <c r="A122" s="115" t="s">
        <v>16</v>
      </c>
      <c r="B122" s="115" t="s">
        <v>41</v>
      </c>
      <c r="C122" s="115" t="s">
        <v>42</v>
      </c>
      <c r="D122" s="135">
        <v>3396</v>
      </c>
      <c r="E122" s="136" t="s">
        <v>43</v>
      </c>
      <c r="F122" s="121">
        <v>45247</v>
      </c>
      <c r="G122" s="122" t="s">
        <v>63</v>
      </c>
      <c r="H122" s="122" t="s">
        <v>64</v>
      </c>
      <c r="I122" s="122">
        <v>5306447</v>
      </c>
      <c r="J122" s="129" t="s">
        <v>21</v>
      </c>
      <c r="K122" s="129">
        <v>-368.75</v>
      </c>
      <c r="L122" s="137">
        <v>-368.75</v>
      </c>
      <c r="M122" s="137">
        <v>368.75</v>
      </c>
      <c r="N122" s="138">
        <v>0</v>
      </c>
      <c r="O122" s="139">
        <v>45231</v>
      </c>
    </row>
    <row r="123" spans="1:15">
      <c r="A123" s="115" t="s">
        <v>16</v>
      </c>
      <c r="B123" s="115" t="s">
        <v>41</v>
      </c>
      <c r="C123" s="115" t="s">
        <v>42</v>
      </c>
      <c r="D123" s="135">
        <v>3396</v>
      </c>
      <c r="E123" s="136" t="s">
        <v>43</v>
      </c>
      <c r="F123" s="121">
        <v>45247</v>
      </c>
      <c r="G123" s="122" t="s">
        <v>63</v>
      </c>
      <c r="H123" s="122" t="s">
        <v>64</v>
      </c>
      <c r="I123" s="122">
        <v>5307169</v>
      </c>
      <c r="J123" s="129" t="s">
        <v>21</v>
      </c>
      <c r="K123" s="129">
        <v>-118.95</v>
      </c>
      <c r="L123" s="137">
        <v>-118.95</v>
      </c>
      <c r="M123" s="137">
        <v>118.95</v>
      </c>
      <c r="N123" s="138">
        <v>0</v>
      </c>
      <c r="O123" s="139">
        <v>45231</v>
      </c>
    </row>
    <row r="124" spans="1:15">
      <c r="A124" s="115" t="s">
        <v>16</v>
      </c>
      <c r="B124" s="115" t="s">
        <v>41</v>
      </c>
      <c r="C124" s="115" t="s">
        <v>42</v>
      </c>
      <c r="D124" s="135">
        <v>3396</v>
      </c>
      <c r="E124" s="136" t="s">
        <v>43</v>
      </c>
      <c r="F124" s="121">
        <v>45251</v>
      </c>
      <c r="G124" s="122" t="s">
        <v>65</v>
      </c>
      <c r="H124" s="122" t="s">
        <v>66</v>
      </c>
      <c r="I124" s="122">
        <v>1215005</v>
      </c>
      <c r="J124" s="129" t="s">
        <v>21</v>
      </c>
      <c r="K124" s="129">
        <v>-2500</v>
      </c>
      <c r="L124" s="137">
        <v>-2500</v>
      </c>
      <c r="M124" s="137">
        <v>2500</v>
      </c>
      <c r="N124" s="138">
        <v>0</v>
      </c>
      <c r="O124" s="139">
        <v>45231</v>
      </c>
    </row>
    <row r="125" spans="1:15">
      <c r="A125" s="115" t="s">
        <v>16</v>
      </c>
      <c r="B125" s="115" t="s">
        <v>41</v>
      </c>
      <c r="C125" s="115" t="s">
        <v>42</v>
      </c>
      <c r="D125" s="135">
        <v>3396</v>
      </c>
      <c r="E125" s="136" t="s">
        <v>43</v>
      </c>
      <c r="F125" s="121">
        <v>45251</v>
      </c>
      <c r="G125" s="122" t="s">
        <v>65</v>
      </c>
      <c r="H125" s="122" t="s">
        <v>67</v>
      </c>
      <c r="I125" s="122">
        <v>1215023</v>
      </c>
      <c r="J125" s="129" t="s">
        <v>21</v>
      </c>
      <c r="K125" s="129">
        <v>-2500</v>
      </c>
      <c r="L125" s="137">
        <v>-2500</v>
      </c>
      <c r="M125" s="137">
        <v>2500</v>
      </c>
      <c r="N125" s="138">
        <v>0</v>
      </c>
      <c r="O125" s="139">
        <v>45231</v>
      </c>
    </row>
    <row r="126" spans="1:15">
      <c r="A126" s="115" t="s">
        <v>16</v>
      </c>
      <c r="B126" s="115" t="s">
        <v>41</v>
      </c>
      <c r="C126" s="115" t="s">
        <v>42</v>
      </c>
      <c r="D126" s="135">
        <v>3396</v>
      </c>
      <c r="E126" s="136" t="s">
        <v>43</v>
      </c>
      <c r="F126" s="121">
        <v>45251</v>
      </c>
      <c r="G126" s="122" t="s">
        <v>65</v>
      </c>
      <c r="H126" s="122" t="s">
        <v>68</v>
      </c>
      <c r="I126" s="122">
        <v>1215040</v>
      </c>
      <c r="J126" s="129" t="s">
        <v>21</v>
      </c>
      <c r="K126" s="129">
        <v>-2500</v>
      </c>
      <c r="L126" s="137">
        <v>-2500</v>
      </c>
      <c r="M126" s="137">
        <v>2500</v>
      </c>
      <c r="N126" s="138">
        <v>0</v>
      </c>
      <c r="O126" s="139">
        <v>45231</v>
      </c>
    </row>
    <row r="127" spans="1:15">
      <c r="A127" s="115" t="s">
        <v>16</v>
      </c>
      <c r="B127" s="115" t="s">
        <v>41</v>
      </c>
      <c r="C127" s="115" t="s">
        <v>42</v>
      </c>
      <c r="D127" s="135">
        <v>3396</v>
      </c>
      <c r="E127" s="136" t="s">
        <v>43</v>
      </c>
      <c r="F127" s="121">
        <v>45251</v>
      </c>
      <c r="G127" s="122" t="s">
        <v>65</v>
      </c>
      <c r="H127" s="122" t="s">
        <v>69</v>
      </c>
      <c r="I127" s="122">
        <v>1215058</v>
      </c>
      <c r="J127" s="129" t="s">
        <v>21</v>
      </c>
      <c r="K127" s="129">
        <v>-2500</v>
      </c>
      <c r="L127" s="137">
        <v>-2500</v>
      </c>
      <c r="M127" s="137">
        <v>2500</v>
      </c>
      <c r="N127" s="138">
        <v>0</v>
      </c>
      <c r="O127" s="139">
        <v>45231</v>
      </c>
    </row>
    <row r="128" spans="1:15">
      <c r="A128" s="115" t="s">
        <v>16</v>
      </c>
      <c r="B128" s="115" t="s">
        <v>41</v>
      </c>
      <c r="C128" s="115" t="s">
        <v>42</v>
      </c>
      <c r="D128" s="135">
        <v>3396</v>
      </c>
      <c r="E128" s="136" t="s">
        <v>43</v>
      </c>
      <c r="F128" s="121">
        <v>45251</v>
      </c>
      <c r="G128" s="122" t="s">
        <v>65</v>
      </c>
      <c r="H128" s="122" t="s">
        <v>70</v>
      </c>
      <c r="I128" s="122">
        <v>1242105</v>
      </c>
      <c r="J128" s="129" t="s">
        <v>21</v>
      </c>
      <c r="K128" s="129">
        <v>-10000</v>
      </c>
      <c r="L128" s="137">
        <v>-10000</v>
      </c>
      <c r="M128" s="137">
        <v>10000</v>
      </c>
      <c r="N128" s="138">
        <v>0</v>
      </c>
      <c r="O128" s="139">
        <v>45231</v>
      </c>
    </row>
    <row r="129" spans="1:15">
      <c r="A129" s="115" t="s">
        <v>16</v>
      </c>
      <c r="B129" s="115" t="s">
        <v>41</v>
      </c>
      <c r="C129" s="115" t="s">
        <v>42</v>
      </c>
      <c r="D129" s="135">
        <v>3396</v>
      </c>
      <c r="E129" s="136" t="s">
        <v>43</v>
      </c>
      <c r="F129" s="121">
        <v>45251</v>
      </c>
      <c r="G129" s="122" t="s">
        <v>65</v>
      </c>
      <c r="H129" s="122" t="s">
        <v>71</v>
      </c>
      <c r="I129" s="122">
        <v>1242118</v>
      </c>
      <c r="J129" s="129" t="s">
        <v>21</v>
      </c>
      <c r="K129" s="129">
        <v>-10000</v>
      </c>
      <c r="L129" s="137">
        <v>-10000</v>
      </c>
      <c r="M129" s="137">
        <v>10000</v>
      </c>
      <c r="N129" s="138">
        <v>0</v>
      </c>
      <c r="O129" s="139">
        <v>45231</v>
      </c>
    </row>
    <row r="130" spans="1:15">
      <c r="A130" s="115" t="s">
        <v>16</v>
      </c>
      <c r="B130" s="115" t="s">
        <v>41</v>
      </c>
      <c r="C130" s="115" t="s">
        <v>42</v>
      </c>
      <c r="D130" s="135">
        <v>3396</v>
      </c>
      <c r="E130" s="136" t="s">
        <v>43</v>
      </c>
      <c r="F130" s="121">
        <v>45252</v>
      </c>
      <c r="G130" s="122" t="s">
        <v>63</v>
      </c>
      <c r="H130" s="122" t="s">
        <v>72</v>
      </c>
      <c r="I130" s="122">
        <v>5869992</v>
      </c>
      <c r="J130" s="129" t="s">
        <v>21</v>
      </c>
      <c r="K130" s="129">
        <v>-203.34</v>
      </c>
      <c r="L130" s="137">
        <v>-203.34</v>
      </c>
      <c r="M130" s="137">
        <v>203.34</v>
      </c>
      <c r="N130" s="138">
        <v>0</v>
      </c>
      <c r="O130" s="139">
        <v>45231</v>
      </c>
    </row>
    <row r="131" spans="1:15">
      <c r="A131" s="115" t="s">
        <v>16</v>
      </c>
      <c r="B131" s="115" t="s">
        <v>41</v>
      </c>
      <c r="C131" s="115" t="s">
        <v>42</v>
      </c>
      <c r="D131" s="135">
        <v>3396</v>
      </c>
      <c r="E131" s="136" t="s">
        <v>43</v>
      </c>
      <c r="F131" s="121">
        <v>45253</v>
      </c>
      <c r="G131" s="122" t="s">
        <v>73</v>
      </c>
      <c r="H131" s="122" t="s">
        <v>74</v>
      </c>
      <c r="I131" s="122">
        <v>211123</v>
      </c>
      <c r="J131" s="129" t="s">
        <v>21</v>
      </c>
      <c r="K131" s="129">
        <v>-9</v>
      </c>
      <c r="L131" s="137">
        <v>-9</v>
      </c>
      <c r="M131" s="137">
        <v>9</v>
      </c>
      <c r="N131" s="138">
        <v>0</v>
      </c>
      <c r="O131" s="139">
        <v>45231</v>
      </c>
    </row>
    <row r="132" spans="1:15">
      <c r="A132" s="115" t="s">
        <v>16</v>
      </c>
      <c r="B132" s="115" t="s">
        <v>41</v>
      </c>
      <c r="C132" s="115" t="s">
        <v>42</v>
      </c>
      <c r="D132" s="135">
        <v>3396</v>
      </c>
      <c r="E132" s="136" t="s">
        <v>43</v>
      </c>
      <c r="F132" s="121">
        <v>45253</v>
      </c>
      <c r="G132" s="122" t="s">
        <v>73</v>
      </c>
      <c r="H132" s="122" t="s">
        <v>74</v>
      </c>
      <c r="I132" s="122">
        <v>211123</v>
      </c>
      <c r="J132" s="129" t="s">
        <v>21</v>
      </c>
      <c r="K132" s="129">
        <v>-9</v>
      </c>
      <c r="L132" s="137">
        <v>-9</v>
      </c>
      <c r="M132" s="137">
        <v>9</v>
      </c>
      <c r="N132" s="138">
        <v>0</v>
      </c>
      <c r="O132" s="139">
        <v>45231</v>
      </c>
    </row>
    <row r="133" spans="1:15">
      <c r="A133" s="115" t="s">
        <v>16</v>
      </c>
      <c r="B133" s="115" t="s">
        <v>41</v>
      </c>
      <c r="C133" s="115" t="s">
        <v>42</v>
      </c>
      <c r="D133" s="135">
        <v>3396</v>
      </c>
      <c r="E133" s="136" t="s">
        <v>43</v>
      </c>
      <c r="F133" s="121">
        <v>45253</v>
      </c>
      <c r="G133" s="122" t="s">
        <v>73</v>
      </c>
      <c r="H133" s="122" t="s">
        <v>74</v>
      </c>
      <c r="I133" s="122">
        <v>211123</v>
      </c>
      <c r="J133" s="129" t="s">
        <v>21</v>
      </c>
      <c r="K133" s="129">
        <v>-9</v>
      </c>
      <c r="L133" s="137">
        <v>-9</v>
      </c>
      <c r="M133" s="137">
        <v>9</v>
      </c>
      <c r="N133" s="138">
        <v>0</v>
      </c>
      <c r="O133" s="139">
        <v>45231</v>
      </c>
    </row>
    <row r="134" spans="1:15">
      <c r="A134" s="115" t="s">
        <v>16</v>
      </c>
      <c r="B134" s="115" t="s">
        <v>41</v>
      </c>
      <c r="C134" s="115" t="s">
        <v>42</v>
      </c>
      <c r="D134" s="135">
        <v>3396</v>
      </c>
      <c r="E134" s="136" t="s">
        <v>43</v>
      </c>
      <c r="F134" s="121">
        <v>45253</v>
      </c>
      <c r="G134" s="122" t="s">
        <v>73</v>
      </c>
      <c r="H134" s="122" t="s">
        <v>74</v>
      </c>
      <c r="I134" s="122">
        <v>211123</v>
      </c>
      <c r="J134" s="129" t="s">
        <v>21</v>
      </c>
      <c r="K134" s="129">
        <v>-9</v>
      </c>
      <c r="L134" s="137">
        <v>-9</v>
      </c>
      <c r="M134" s="137">
        <v>9</v>
      </c>
      <c r="N134" s="138">
        <v>0</v>
      </c>
      <c r="O134" s="139">
        <v>45231</v>
      </c>
    </row>
    <row r="135" spans="1:15">
      <c r="A135" s="115" t="s">
        <v>16</v>
      </c>
      <c r="B135" s="115" t="s">
        <v>41</v>
      </c>
      <c r="C135" s="115" t="s">
        <v>42</v>
      </c>
      <c r="D135" s="135">
        <v>3396</v>
      </c>
      <c r="E135" s="136" t="s">
        <v>43</v>
      </c>
      <c r="F135" s="121">
        <v>45253</v>
      </c>
      <c r="G135" s="122" t="s">
        <v>73</v>
      </c>
      <c r="H135" s="122" t="s">
        <v>74</v>
      </c>
      <c r="I135" s="122">
        <v>211123</v>
      </c>
      <c r="J135" s="129" t="s">
        <v>21</v>
      </c>
      <c r="K135" s="129">
        <v>-9</v>
      </c>
      <c r="L135" s="137">
        <v>-9</v>
      </c>
      <c r="M135" s="137">
        <v>9</v>
      </c>
      <c r="N135" s="138">
        <v>0</v>
      </c>
      <c r="O135" s="139">
        <v>45231</v>
      </c>
    </row>
    <row r="136" spans="1:15">
      <c r="A136" s="115" t="s">
        <v>16</v>
      </c>
      <c r="B136" s="115" t="s">
        <v>41</v>
      </c>
      <c r="C136" s="115" t="s">
        <v>42</v>
      </c>
      <c r="D136" s="135">
        <v>3396</v>
      </c>
      <c r="E136" s="136" t="s">
        <v>43</v>
      </c>
      <c r="F136" s="121">
        <v>45253</v>
      </c>
      <c r="G136" s="122" t="s">
        <v>73</v>
      </c>
      <c r="H136" s="122" t="s">
        <v>74</v>
      </c>
      <c r="I136" s="122">
        <v>211123</v>
      </c>
      <c r="J136" s="129" t="s">
        <v>21</v>
      </c>
      <c r="K136" s="129">
        <v>-9</v>
      </c>
      <c r="L136" s="137">
        <v>-9</v>
      </c>
      <c r="M136" s="137">
        <v>9</v>
      </c>
      <c r="N136" s="138">
        <v>0</v>
      </c>
      <c r="O136" s="139">
        <v>45231</v>
      </c>
    </row>
    <row r="137" spans="1:15">
      <c r="A137" s="115" t="s">
        <v>16</v>
      </c>
      <c r="B137" s="115" t="s">
        <v>41</v>
      </c>
      <c r="C137" s="115" t="s">
        <v>42</v>
      </c>
      <c r="D137" s="135">
        <v>3396</v>
      </c>
      <c r="E137" s="136" t="s">
        <v>43</v>
      </c>
      <c r="F137" s="121">
        <v>45257</v>
      </c>
      <c r="G137" s="122" t="s">
        <v>49</v>
      </c>
      <c r="H137" s="122">
        <v>4224</v>
      </c>
      <c r="I137" s="122">
        <v>14</v>
      </c>
      <c r="J137" s="129" t="s">
        <v>21</v>
      </c>
      <c r="K137" s="129">
        <v>-8694.26</v>
      </c>
      <c r="L137" s="137">
        <v>-8694.26</v>
      </c>
      <c r="M137" s="137">
        <v>8694.26</v>
      </c>
      <c r="N137" s="138">
        <v>0</v>
      </c>
      <c r="O137" s="139">
        <v>45231</v>
      </c>
    </row>
    <row r="138" spans="1:15">
      <c r="A138" s="115" t="s">
        <v>16</v>
      </c>
      <c r="B138" s="115" t="s">
        <v>41</v>
      </c>
      <c r="C138" s="115" t="s">
        <v>42</v>
      </c>
      <c r="D138" s="135">
        <v>3396</v>
      </c>
      <c r="E138" s="136" t="s">
        <v>43</v>
      </c>
      <c r="F138" s="121">
        <v>45257</v>
      </c>
      <c r="G138" s="122" t="s">
        <v>49</v>
      </c>
      <c r="H138" s="122" t="s">
        <v>75</v>
      </c>
      <c r="I138" s="122">
        <v>15</v>
      </c>
      <c r="J138" s="129" t="s">
        <v>21</v>
      </c>
      <c r="K138" s="129">
        <v>-7442.3</v>
      </c>
      <c r="L138" s="137">
        <v>-7442.3</v>
      </c>
      <c r="M138" s="137">
        <v>7442.3</v>
      </c>
      <c r="N138" s="138">
        <v>0</v>
      </c>
      <c r="O138" s="139">
        <v>45231</v>
      </c>
    </row>
    <row r="139" spans="1:15">
      <c r="A139" s="115" t="s">
        <v>16</v>
      </c>
      <c r="B139" s="115" t="s">
        <v>41</v>
      </c>
      <c r="C139" s="115" t="s">
        <v>42</v>
      </c>
      <c r="D139" s="135">
        <v>3396</v>
      </c>
      <c r="E139" s="136" t="s">
        <v>43</v>
      </c>
      <c r="F139" s="121">
        <v>45257</v>
      </c>
      <c r="G139" s="122" t="s">
        <v>49</v>
      </c>
      <c r="H139" s="122" t="s">
        <v>76</v>
      </c>
      <c r="I139" s="122">
        <v>16</v>
      </c>
      <c r="J139" s="129" t="s">
        <v>21</v>
      </c>
      <c r="K139" s="129">
        <v>-156.52000000000001</v>
      </c>
      <c r="L139" s="137">
        <v>-156.52000000000001</v>
      </c>
      <c r="M139" s="137">
        <v>156.52000000000001</v>
      </c>
      <c r="N139" s="138">
        <v>0</v>
      </c>
      <c r="O139" s="139">
        <v>45231</v>
      </c>
    </row>
    <row r="140" spans="1:15">
      <c r="A140" s="115" t="s">
        <v>16</v>
      </c>
      <c r="B140" s="115" t="s">
        <v>41</v>
      </c>
      <c r="C140" s="115" t="s">
        <v>42</v>
      </c>
      <c r="D140" s="135">
        <v>3396</v>
      </c>
      <c r="E140" s="136" t="s">
        <v>43</v>
      </c>
      <c r="F140" s="121">
        <v>45257</v>
      </c>
      <c r="G140" s="122" t="s">
        <v>49</v>
      </c>
      <c r="H140" s="122" t="s">
        <v>77</v>
      </c>
      <c r="I140" s="122">
        <v>17</v>
      </c>
      <c r="J140" s="129" t="s">
        <v>21</v>
      </c>
      <c r="K140" s="129">
        <v>-269.89999999999998</v>
      </c>
      <c r="L140" s="137">
        <v>-269.89999999999998</v>
      </c>
      <c r="M140" s="137">
        <v>269.89999999999998</v>
      </c>
      <c r="N140" s="138">
        <v>0</v>
      </c>
      <c r="O140" s="139">
        <v>45231</v>
      </c>
    </row>
    <row r="141" spans="1:15">
      <c r="A141" s="115" t="s">
        <v>16</v>
      </c>
      <c r="B141" s="115" t="s">
        <v>41</v>
      </c>
      <c r="C141" s="115" t="s">
        <v>42</v>
      </c>
      <c r="D141" s="135">
        <v>3396</v>
      </c>
      <c r="E141" s="136" t="s">
        <v>43</v>
      </c>
      <c r="F141" s="121">
        <v>45257</v>
      </c>
      <c r="G141" s="122" t="s">
        <v>49</v>
      </c>
      <c r="H141" s="122" t="s">
        <v>78</v>
      </c>
      <c r="I141" s="122">
        <v>18</v>
      </c>
      <c r="J141" s="129" t="s">
        <v>21</v>
      </c>
      <c r="K141" s="129">
        <v>-219.3</v>
      </c>
      <c r="L141" s="137">
        <v>-219.3</v>
      </c>
      <c r="M141" s="137">
        <v>219.3</v>
      </c>
      <c r="N141" s="138">
        <v>0</v>
      </c>
      <c r="O141" s="139">
        <v>45231</v>
      </c>
    </row>
    <row r="142" spans="1:15">
      <c r="A142" s="115" t="s">
        <v>16</v>
      </c>
      <c r="B142" s="115" t="s">
        <v>41</v>
      </c>
      <c r="C142" s="115" t="s">
        <v>42</v>
      </c>
      <c r="D142" s="135">
        <v>3396</v>
      </c>
      <c r="E142" s="136" t="s">
        <v>43</v>
      </c>
      <c r="F142" s="121">
        <v>45257</v>
      </c>
      <c r="G142" s="122" t="s">
        <v>65</v>
      </c>
      <c r="H142" s="122" t="s">
        <v>79</v>
      </c>
      <c r="I142" s="122">
        <v>1502265</v>
      </c>
      <c r="J142" s="129" t="s">
        <v>21</v>
      </c>
      <c r="K142" s="129">
        <v>-900</v>
      </c>
      <c r="L142" s="137">
        <v>-900</v>
      </c>
      <c r="M142" s="137">
        <v>900</v>
      </c>
      <c r="N142" s="138">
        <v>0</v>
      </c>
      <c r="O142" s="139">
        <v>45231</v>
      </c>
    </row>
    <row r="143" spans="1:15">
      <c r="A143" s="115" t="s">
        <v>16</v>
      </c>
      <c r="B143" s="115" t="s">
        <v>41</v>
      </c>
      <c r="C143" s="115" t="s">
        <v>42</v>
      </c>
      <c r="D143" s="135">
        <v>3396</v>
      </c>
      <c r="E143" s="136" t="s">
        <v>43</v>
      </c>
      <c r="F143" s="121">
        <v>45260</v>
      </c>
      <c r="G143" s="122" t="s">
        <v>73</v>
      </c>
      <c r="H143" s="122" t="s">
        <v>74</v>
      </c>
      <c r="I143" s="122">
        <v>271123</v>
      </c>
      <c r="J143" s="129" t="s">
        <v>21</v>
      </c>
      <c r="K143" s="129">
        <v>-9</v>
      </c>
      <c r="L143" s="137">
        <v>-9</v>
      </c>
      <c r="M143" s="137">
        <v>9</v>
      </c>
      <c r="N143" s="138">
        <v>0</v>
      </c>
      <c r="O143" s="139">
        <v>45231</v>
      </c>
    </row>
    <row r="144" spans="1:15">
      <c r="A144" s="115" t="s">
        <v>16</v>
      </c>
      <c r="B144" s="115" t="s">
        <v>41</v>
      </c>
      <c r="C144" s="115" t="s">
        <v>42</v>
      </c>
      <c r="D144" s="135">
        <v>3396</v>
      </c>
      <c r="E144" s="136" t="s">
        <v>43</v>
      </c>
      <c r="F144" s="121">
        <v>45268</v>
      </c>
      <c r="G144" s="122" t="s">
        <v>46</v>
      </c>
      <c r="H144" s="122" t="s">
        <v>47</v>
      </c>
      <c r="I144" s="122">
        <v>11123</v>
      </c>
      <c r="J144" s="129"/>
      <c r="K144" s="129">
        <v>-69.95</v>
      </c>
      <c r="L144" s="137">
        <v>-69.95</v>
      </c>
      <c r="M144" s="137">
        <v>69.95</v>
      </c>
      <c r="N144" s="138">
        <v>0</v>
      </c>
      <c r="O144" s="139">
        <v>45261</v>
      </c>
    </row>
    <row r="145" spans="1:15">
      <c r="A145" s="115" t="s">
        <v>16</v>
      </c>
      <c r="B145" s="115" t="s">
        <v>41</v>
      </c>
      <c r="C145" s="115" t="s">
        <v>42</v>
      </c>
      <c r="D145" s="135">
        <v>3396</v>
      </c>
      <c r="E145" s="136" t="s">
        <v>43</v>
      </c>
      <c r="F145" s="121">
        <v>45272</v>
      </c>
      <c r="G145" s="122" t="s">
        <v>65</v>
      </c>
      <c r="H145" s="122" t="s">
        <v>80</v>
      </c>
      <c r="I145" s="122">
        <v>1019076</v>
      </c>
      <c r="J145" s="129"/>
      <c r="K145" s="129">
        <v>-493197.76</v>
      </c>
      <c r="L145" s="137">
        <v>-493197.76</v>
      </c>
      <c r="M145" s="137">
        <v>493197.76</v>
      </c>
      <c r="N145" s="138">
        <v>0</v>
      </c>
      <c r="O145" s="139">
        <v>45261</v>
      </c>
    </row>
    <row r="146" spans="1:15">
      <c r="A146" s="115" t="s">
        <v>16</v>
      </c>
      <c r="B146" s="115" t="s">
        <v>41</v>
      </c>
      <c r="C146" s="115" t="s">
        <v>42</v>
      </c>
      <c r="D146" s="135">
        <v>3396</v>
      </c>
      <c r="E146" s="136" t="s">
        <v>43</v>
      </c>
      <c r="F146" s="121">
        <v>45274</v>
      </c>
      <c r="G146" s="122" t="s">
        <v>73</v>
      </c>
      <c r="H146" s="122" t="s">
        <v>74</v>
      </c>
      <c r="I146" s="122">
        <v>121223</v>
      </c>
      <c r="J146" s="129"/>
      <c r="K146" s="129">
        <v>-9</v>
      </c>
      <c r="L146" s="137">
        <v>-9</v>
      </c>
      <c r="M146" s="137">
        <v>9</v>
      </c>
      <c r="N146" s="138">
        <v>0</v>
      </c>
      <c r="O146" s="139">
        <v>45261</v>
      </c>
    </row>
    <row r="147" spans="1:15">
      <c r="A147" s="115" t="s">
        <v>16</v>
      </c>
      <c r="B147" s="115" t="s">
        <v>41</v>
      </c>
      <c r="C147" s="115" t="s">
        <v>42</v>
      </c>
      <c r="D147" s="135">
        <v>3396</v>
      </c>
      <c r="E147" s="136" t="s">
        <v>43</v>
      </c>
      <c r="F147" s="121">
        <v>45300</v>
      </c>
      <c r="G147" s="122" t="s">
        <v>46</v>
      </c>
      <c r="H147" s="122" t="s">
        <v>47</v>
      </c>
      <c r="I147" s="122">
        <v>20124</v>
      </c>
      <c r="J147" s="129" t="s">
        <v>21</v>
      </c>
      <c r="K147" s="129">
        <v>-69.95</v>
      </c>
      <c r="L147" s="137">
        <v>-69.95</v>
      </c>
      <c r="M147" s="137">
        <v>69.95</v>
      </c>
      <c r="N147" s="138">
        <v>0</v>
      </c>
      <c r="O147" s="139">
        <v>45292</v>
      </c>
    </row>
    <row r="148" spans="1:15">
      <c r="A148" s="115" t="s">
        <v>16</v>
      </c>
      <c r="B148" s="115" t="s">
        <v>41</v>
      </c>
      <c r="C148" s="115" t="s">
        <v>42</v>
      </c>
      <c r="D148" s="135">
        <v>3396</v>
      </c>
      <c r="E148" s="136" t="s">
        <v>43</v>
      </c>
      <c r="F148" s="121">
        <v>45330</v>
      </c>
      <c r="G148" s="122" t="s">
        <v>46</v>
      </c>
      <c r="H148" s="122" t="s">
        <v>47</v>
      </c>
      <c r="I148" s="122">
        <v>10224</v>
      </c>
      <c r="J148" s="129" t="s">
        <v>21</v>
      </c>
      <c r="K148" s="129">
        <v>-74.95</v>
      </c>
      <c r="L148" s="137">
        <v>-74.95</v>
      </c>
      <c r="M148" s="137">
        <v>74.95</v>
      </c>
      <c r="N148" s="138">
        <v>0</v>
      </c>
      <c r="O148" s="139">
        <v>45323</v>
      </c>
    </row>
    <row r="149" spans="1:15">
      <c r="A149" s="115" t="s">
        <v>16</v>
      </c>
      <c r="B149" s="115" t="s">
        <v>41</v>
      </c>
      <c r="C149" s="115" t="s">
        <v>42</v>
      </c>
      <c r="D149" s="135">
        <v>3396</v>
      </c>
      <c r="E149" s="136" t="s">
        <v>43</v>
      </c>
      <c r="F149" s="121">
        <v>45359</v>
      </c>
      <c r="G149" s="122" t="s">
        <v>46</v>
      </c>
      <c r="H149" s="122" t="s">
        <v>47</v>
      </c>
      <c r="I149" s="122">
        <v>10324</v>
      </c>
      <c r="J149" s="129" t="s">
        <v>21</v>
      </c>
      <c r="K149" s="129">
        <v>-74.95</v>
      </c>
      <c r="L149" s="137">
        <v>-74.95</v>
      </c>
      <c r="M149" s="137">
        <v>74.95</v>
      </c>
      <c r="N149" s="138">
        <v>0</v>
      </c>
      <c r="O149" s="139">
        <v>45352</v>
      </c>
    </row>
    <row r="150" spans="1:15">
      <c r="A150" s="115" t="s">
        <v>16</v>
      </c>
      <c r="B150" s="115" t="s">
        <v>41</v>
      </c>
      <c r="C150" s="115" t="s">
        <v>42</v>
      </c>
      <c r="D150" s="135">
        <v>3396</v>
      </c>
      <c r="E150" s="136" t="s">
        <v>43</v>
      </c>
      <c r="F150" s="121">
        <v>45390</v>
      </c>
      <c r="G150" s="122" t="s">
        <v>46</v>
      </c>
      <c r="H150" s="122" t="s">
        <v>47</v>
      </c>
      <c r="I150" s="122">
        <v>10424</v>
      </c>
      <c r="J150" s="129" t="s">
        <v>21</v>
      </c>
      <c r="K150" s="129">
        <v>-74.95</v>
      </c>
      <c r="L150" s="137">
        <v>-74.95</v>
      </c>
      <c r="M150" s="137">
        <v>74.95</v>
      </c>
      <c r="N150" s="138">
        <v>0</v>
      </c>
      <c r="O150" s="139">
        <v>45383</v>
      </c>
    </row>
    <row r="151" spans="1:15">
      <c r="A151" s="115" t="s">
        <v>16</v>
      </c>
      <c r="B151" s="115" t="s">
        <v>41</v>
      </c>
      <c r="C151" s="115" t="s">
        <v>42</v>
      </c>
      <c r="D151" s="135">
        <v>3396</v>
      </c>
      <c r="E151" s="136" t="s">
        <v>43</v>
      </c>
      <c r="F151" s="121">
        <v>45407</v>
      </c>
      <c r="G151" s="122" t="s">
        <v>81</v>
      </c>
      <c r="H151" s="122" t="s">
        <v>82</v>
      </c>
      <c r="I151" s="122">
        <v>5971186</v>
      </c>
      <c r="J151" s="129" t="s">
        <v>21</v>
      </c>
      <c r="K151" s="129">
        <v>-26.66</v>
      </c>
      <c r="L151" s="137">
        <v>-26.66</v>
      </c>
      <c r="M151" s="137">
        <v>26.66</v>
      </c>
      <c r="N151" s="138">
        <v>0</v>
      </c>
      <c r="O151" s="139">
        <v>45383</v>
      </c>
    </row>
    <row r="152" spans="1:15">
      <c r="A152" s="115" t="s">
        <v>16</v>
      </c>
      <c r="B152" s="115" t="s">
        <v>41</v>
      </c>
      <c r="C152" s="115" t="s">
        <v>42</v>
      </c>
      <c r="D152" s="135">
        <v>3396</v>
      </c>
      <c r="E152" s="136" t="s">
        <v>43</v>
      </c>
      <c r="F152" s="121">
        <v>45421</v>
      </c>
      <c r="G152" s="122" t="s">
        <v>46</v>
      </c>
      <c r="H152" s="122" t="s">
        <v>47</v>
      </c>
      <c r="I152" s="122">
        <v>20524</v>
      </c>
      <c r="J152" s="129" t="s">
        <v>21</v>
      </c>
      <c r="K152" s="129">
        <v>-74.95</v>
      </c>
      <c r="L152" s="137">
        <v>-74.95</v>
      </c>
      <c r="M152" s="137">
        <v>74.95</v>
      </c>
      <c r="N152" s="138">
        <v>0</v>
      </c>
      <c r="O152" s="139">
        <v>45413</v>
      </c>
    </row>
    <row r="153" spans="1:15">
      <c r="A153" s="115" t="s">
        <v>16</v>
      </c>
      <c r="B153" s="115" t="s">
        <v>17</v>
      </c>
      <c r="C153" s="115" t="s">
        <v>18</v>
      </c>
      <c r="D153" s="135">
        <v>7307</v>
      </c>
      <c r="E153" s="136" t="s">
        <v>19</v>
      </c>
      <c r="F153" s="121">
        <v>45414</v>
      </c>
      <c r="G153" s="122" t="s">
        <v>32</v>
      </c>
      <c r="H153" s="122"/>
      <c r="I153" s="122"/>
      <c r="J153" s="129"/>
      <c r="K153" s="129">
        <v>-18.899999999999999</v>
      </c>
      <c r="L153" s="137">
        <v>-18.899999999999999</v>
      </c>
      <c r="M153" s="137">
        <v>18.899999999999999</v>
      </c>
      <c r="N153" s="138">
        <v>0</v>
      </c>
      <c r="O153" s="139">
        <v>45413</v>
      </c>
    </row>
    <row r="154" spans="1:15">
      <c r="A154" s="115" t="s">
        <v>16</v>
      </c>
      <c r="B154" s="115" t="s">
        <v>17</v>
      </c>
      <c r="C154" s="115" t="s">
        <v>18</v>
      </c>
      <c r="D154" s="135">
        <v>7307</v>
      </c>
      <c r="E154" s="136" t="s">
        <v>19</v>
      </c>
      <c r="F154" s="121">
        <v>45414</v>
      </c>
      <c r="G154" s="122" t="s">
        <v>26</v>
      </c>
      <c r="H154" s="122"/>
      <c r="I154" s="122"/>
      <c r="J154" s="129">
        <v>0.02</v>
      </c>
      <c r="K154" s="129"/>
      <c r="L154" s="137">
        <v>0.02</v>
      </c>
      <c r="M154" s="137">
        <v>0.02</v>
      </c>
      <c r="N154" s="138">
        <v>0</v>
      </c>
      <c r="O154" s="139">
        <v>45413</v>
      </c>
    </row>
    <row r="155" spans="1:15">
      <c r="A155" s="115" t="s">
        <v>16</v>
      </c>
      <c r="B155" s="115" t="s">
        <v>17</v>
      </c>
      <c r="C155" s="115" t="s">
        <v>18</v>
      </c>
      <c r="D155" s="135">
        <v>7307</v>
      </c>
      <c r="E155" s="136" t="s">
        <v>19</v>
      </c>
      <c r="F155" s="121">
        <v>45415</v>
      </c>
      <c r="G155" s="122" t="s">
        <v>23</v>
      </c>
      <c r="H155" s="122"/>
      <c r="I155" s="122"/>
      <c r="J155" s="129"/>
      <c r="K155" s="129">
        <v>-1800</v>
      </c>
      <c r="L155" s="137">
        <v>-1800</v>
      </c>
      <c r="M155" s="137">
        <v>1800</v>
      </c>
      <c r="N155" s="138">
        <v>0</v>
      </c>
      <c r="O155" s="139">
        <v>45413</v>
      </c>
    </row>
    <row r="156" spans="1:15">
      <c r="A156" s="115" t="s">
        <v>16</v>
      </c>
      <c r="B156" s="115" t="s">
        <v>17</v>
      </c>
      <c r="C156" s="115" t="s">
        <v>18</v>
      </c>
      <c r="D156" s="135">
        <v>7307</v>
      </c>
      <c r="E156" s="136" t="s">
        <v>19</v>
      </c>
      <c r="F156" s="121">
        <v>45415</v>
      </c>
      <c r="G156" s="122" t="s">
        <v>83</v>
      </c>
      <c r="H156" s="122"/>
      <c r="I156" s="122"/>
      <c r="J156" s="129"/>
      <c r="K156" s="129">
        <v>-73</v>
      </c>
      <c r="L156" s="137">
        <v>-73</v>
      </c>
      <c r="M156" s="137">
        <v>73</v>
      </c>
      <c r="N156" s="138">
        <v>0</v>
      </c>
      <c r="O156" s="139">
        <v>45413</v>
      </c>
    </row>
    <row r="157" spans="1:15">
      <c r="A157" s="115" t="s">
        <v>16</v>
      </c>
      <c r="B157" s="115" t="s">
        <v>17</v>
      </c>
      <c r="C157" s="115" t="s">
        <v>18</v>
      </c>
      <c r="D157" s="135">
        <v>7307</v>
      </c>
      <c r="E157" s="136" t="s">
        <v>19</v>
      </c>
      <c r="F157" s="121">
        <v>45415</v>
      </c>
      <c r="G157" s="122" t="s">
        <v>23</v>
      </c>
      <c r="H157" s="122"/>
      <c r="I157" s="122"/>
      <c r="J157" s="129"/>
      <c r="K157" s="129">
        <v>-43380.95</v>
      </c>
      <c r="L157" s="137">
        <v>-43380.95</v>
      </c>
      <c r="M157" s="137">
        <v>43380.95</v>
      </c>
      <c r="N157" s="138">
        <v>0</v>
      </c>
      <c r="O157" s="139">
        <v>45413</v>
      </c>
    </row>
    <row r="158" spans="1:15">
      <c r="A158" s="115" t="s">
        <v>16</v>
      </c>
      <c r="B158" s="115" t="s">
        <v>17</v>
      </c>
      <c r="C158" s="115" t="s">
        <v>18</v>
      </c>
      <c r="D158" s="135">
        <v>7307</v>
      </c>
      <c r="E158" s="136" t="s">
        <v>19</v>
      </c>
      <c r="F158" s="121">
        <v>45415</v>
      </c>
      <c r="G158" s="122" t="s">
        <v>30</v>
      </c>
      <c r="H158" s="122"/>
      <c r="I158" s="122"/>
      <c r="J158" s="129"/>
      <c r="K158" s="129">
        <v>-78000</v>
      </c>
      <c r="L158" s="137">
        <v>-78000</v>
      </c>
      <c r="M158" s="137">
        <v>78000</v>
      </c>
      <c r="N158" s="138">
        <v>0</v>
      </c>
      <c r="O158" s="139">
        <v>45413</v>
      </c>
    </row>
    <row r="159" spans="1:15">
      <c r="A159" s="115" t="s">
        <v>16</v>
      </c>
      <c r="B159" s="115" t="s">
        <v>17</v>
      </c>
      <c r="C159" s="115" t="s">
        <v>18</v>
      </c>
      <c r="D159" s="135">
        <v>7307</v>
      </c>
      <c r="E159" s="136" t="s">
        <v>19</v>
      </c>
      <c r="F159" s="121">
        <v>45415</v>
      </c>
      <c r="G159" s="122" t="s">
        <v>30</v>
      </c>
      <c r="H159" s="122"/>
      <c r="I159" s="122"/>
      <c r="J159" s="129"/>
      <c r="K159" s="129">
        <v>-10000</v>
      </c>
      <c r="L159" s="137">
        <v>-10000</v>
      </c>
      <c r="M159" s="137">
        <v>10000</v>
      </c>
      <c r="N159" s="138">
        <v>0</v>
      </c>
      <c r="O159" s="139">
        <v>45413</v>
      </c>
    </row>
    <row r="160" spans="1:15">
      <c r="A160" s="115" t="s">
        <v>16</v>
      </c>
      <c r="B160" s="115" t="s">
        <v>17</v>
      </c>
      <c r="C160" s="115" t="s">
        <v>18</v>
      </c>
      <c r="D160" s="135">
        <v>7307</v>
      </c>
      <c r="E160" s="136" t="s">
        <v>19</v>
      </c>
      <c r="F160" s="121">
        <v>45415</v>
      </c>
      <c r="G160" s="122" t="s">
        <v>26</v>
      </c>
      <c r="H160" s="122"/>
      <c r="I160" s="122"/>
      <c r="J160" s="129">
        <v>136.81</v>
      </c>
      <c r="K160" s="129"/>
      <c r="L160" s="137">
        <v>136.81</v>
      </c>
      <c r="M160" s="137">
        <v>136.81</v>
      </c>
      <c r="N160" s="138">
        <v>0</v>
      </c>
      <c r="O160" s="139">
        <v>45413</v>
      </c>
    </row>
    <row r="161" spans="1:15">
      <c r="A161" s="115" t="s">
        <v>16</v>
      </c>
      <c r="B161" s="115" t="s">
        <v>17</v>
      </c>
      <c r="C161" s="115" t="s">
        <v>18</v>
      </c>
      <c r="D161" s="135">
        <v>7307</v>
      </c>
      <c r="E161" s="136" t="s">
        <v>19</v>
      </c>
      <c r="F161" s="121">
        <v>45415</v>
      </c>
      <c r="G161" s="122" t="s">
        <v>36</v>
      </c>
      <c r="H161" s="122"/>
      <c r="I161" s="122"/>
      <c r="J161" s="129"/>
      <c r="K161" s="129">
        <v>-6.5</v>
      </c>
      <c r="L161" s="137">
        <v>-6.5</v>
      </c>
      <c r="M161" s="137">
        <v>6.5</v>
      </c>
      <c r="N161" s="138">
        <v>0</v>
      </c>
      <c r="O161" s="139">
        <v>45413</v>
      </c>
    </row>
    <row r="162" spans="1:15">
      <c r="A162" s="115" t="s">
        <v>16</v>
      </c>
      <c r="B162" s="115" t="s">
        <v>17</v>
      </c>
      <c r="C162" s="115" t="s">
        <v>18</v>
      </c>
      <c r="D162" s="135">
        <v>7307</v>
      </c>
      <c r="E162" s="136" t="s">
        <v>19</v>
      </c>
      <c r="F162" s="121">
        <v>45418</v>
      </c>
      <c r="G162" s="122" t="s">
        <v>23</v>
      </c>
      <c r="H162" s="122"/>
      <c r="I162" s="122"/>
      <c r="J162" s="129"/>
      <c r="K162" s="129">
        <v>-622</v>
      </c>
      <c r="L162" s="137">
        <v>-622</v>
      </c>
      <c r="M162" s="137">
        <v>622</v>
      </c>
      <c r="N162" s="138">
        <v>0</v>
      </c>
      <c r="O162" s="139">
        <v>45413</v>
      </c>
    </row>
    <row r="163" spans="1:15">
      <c r="A163" s="115" t="s">
        <v>16</v>
      </c>
      <c r="B163" s="115" t="s">
        <v>17</v>
      </c>
      <c r="C163" s="115" t="s">
        <v>18</v>
      </c>
      <c r="D163" s="135">
        <v>7307</v>
      </c>
      <c r="E163" s="136" t="s">
        <v>19</v>
      </c>
      <c r="F163" s="121">
        <v>45418</v>
      </c>
      <c r="G163" s="122" t="s">
        <v>26</v>
      </c>
      <c r="H163" s="122"/>
      <c r="I163" s="122"/>
      <c r="J163" s="129">
        <v>0.67</v>
      </c>
      <c r="K163" s="129"/>
      <c r="L163" s="137">
        <v>0.67</v>
      </c>
      <c r="M163" s="137">
        <v>0.67</v>
      </c>
      <c r="N163" s="138">
        <v>0</v>
      </c>
      <c r="O163" s="139">
        <v>45413</v>
      </c>
    </row>
    <row r="164" spans="1:15">
      <c r="A164" s="115" t="s">
        <v>16</v>
      </c>
      <c r="B164" s="115" t="s">
        <v>17</v>
      </c>
      <c r="C164" s="115" t="s">
        <v>18</v>
      </c>
      <c r="D164" s="135">
        <v>7307</v>
      </c>
      <c r="E164" s="136" t="s">
        <v>19</v>
      </c>
      <c r="F164" s="121">
        <v>45422</v>
      </c>
      <c r="G164" s="122" t="s">
        <v>84</v>
      </c>
      <c r="H164" s="122"/>
      <c r="I164" s="122"/>
      <c r="J164" s="129"/>
      <c r="K164" s="129">
        <v>-1255.8</v>
      </c>
      <c r="L164" s="137">
        <v>-1255.8</v>
      </c>
      <c r="M164" s="137">
        <v>1255.8</v>
      </c>
      <c r="N164" s="138">
        <v>0</v>
      </c>
      <c r="O164" s="139">
        <v>45413</v>
      </c>
    </row>
    <row r="165" spans="1:15">
      <c r="A165" s="115" t="s">
        <v>16</v>
      </c>
      <c r="B165" s="115" t="s">
        <v>17</v>
      </c>
      <c r="C165" s="115" t="s">
        <v>18</v>
      </c>
      <c r="D165" s="135">
        <v>7307</v>
      </c>
      <c r="E165" s="136" t="s">
        <v>19</v>
      </c>
      <c r="F165" s="121">
        <v>45422</v>
      </c>
      <c r="G165" s="122" t="s">
        <v>23</v>
      </c>
      <c r="H165" s="122"/>
      <c r="I165" s="122"/>
      <c r="J165" s="129"/>
      <c r="K165" s="129">
        <v>-10749.5</v>
      </c>
      <c r="L165" s="137">
        <v>-10749.5</v>
      </c>
      <c r="M165" s="137">
        <v>10749.5</v>
      </c>
      <c r="N165" s="138">
        <v>0</v>
      </c>
      <c r="O165" s="139">
        <v>45413</v>
      </c>
    </row>
    <row r="166" spans="1:15">
      <c r="A166" s="115" t="s">
        <v>16</v>
      </c>
      <c r="B166" s="115" t="s">
        <v>17</v>
      </c>
      <c r="C166" s="115" t="s">
        <v>18</v>
      </c>
      <c r="D166" s="135">
        <v>7307</v>
      </c>
      <c r="E166" s="136" t="s">
        <v>19</v>
      </c>
      <c r="F166" s="121">
        <v>45422</v>
      </c>
      <c r="G166" s="122" t="s">
        <v>26</v>
      </c>
      <c r="H166" s="122"/>
      <c r="I166" s="122"/>
      <c r="J166" s="129">
        <v>15.11</v>
      </c>
      <c r="K166" s="129"/>
      <c r="L166" s="137">
        <v>15.11</v>
      </c>
      <c r="M166" s="137">
        <v>15.11</v>
      </c>
      <c r="N166" s="138">
        <v>0</v>
      </c>
      <c r="O166" s="139">
        <v>45413</v>
      </c>
    </row>
    <row r="167" spans="1:15">
      <c r="A167" s="115" t="s">
        <v>16</v>
      </c>
      <c r="B167" s="115" t="s">
        <v>17</v>
      </c>
      <c r="C167" s="115" t="s">
        <v>18</v>
      </c>
      <c r="D167" s="135">
        <v>7307</v>
      </c>
      <c r="E167" s="136" t="s">
        <v>19</v>
      </c>
      <c r="F167" s="121">
        <v>45425</v>
      </c>
      <c r="G167" s="122" t="s">
        <v>23</v>
      </c>
      <c r="H167" s="122"/>
      <c r="I167" s="122"/>
      <c r="J167" s="129"/>
      <c r="K167" s="129">
        <v>-18374.5</v>
      </c>
      <c r="L167" s="137">
        <v>-18374.5</v>
      </c>
      <c r="M167" s="137">
        <v>18374.5</v>
      </c>
      <c r="N167" s="138">
        <v>0</v>
      </c>
      <c r="O167" s="139">
        <v>45413</v>
      </c>
    </row>
    <row r="168" spans="1:15">
      <c r="A168" s="115" t="s">
        <v>16</v>
      </c>
      <c r="B168" s="115" t="s">
        <v>17</v>
      </c>
      <c r="C168" s="115" t="s">
        <v>18</v>
      </c>
      <c r="D168" s="135">
        <v>7307</v>
      </c>
      <c r="E168" s="136" t="s">
        <v>19</v>
      </c>
      <c r="F168" s="121">
        <v>45425</v>
      </c>
      <c r="G168" s="122" t="s">
        <v>26</v>
      </c>
      <c r="H168" s="122"/>
      <c r="I168" s="122"/>
      <c r="J168" s="129">
        <v>23.97</v>
      </c>
      <c r="K168" s="129"/>
      <c r="L168" s="137">
        <v>23.97</v>
      </c>
      <c r="M168" s="137">
        <v>23.97</v>
      </c>
      <c r="N168" s="138">
        <v>0</v>
      </c>
      <c r="O168" s="139">
        <v>45413</v>
      </c>
    </row>
    <row r="169" spans="1:15">
      <c r="A169" s="115" t="s">
        <v>16</v>
      </c>
      <c r="B169" s="115" t="s">
        <v>17</v>
      </c>
      <c r="C169" s="115" t="s">
        <v>18</v>
      </c>
      <c r="D169" s="135">
        <v>7307</v>
      </c>
      <c r="E169" s="136" t="s">
        <v>19</v>
      </c>
      <c r="F169" s="121">
        <v>45426</v>
      </c>
      <c r="G169" s="122" t="s">
        <v>23</v>
      </c>
      <c r="H169" s="122"/>
      <c r="I169" s="122"/>
      <c r="J169" s="129"/>
      <c r="K169" s="129">
        <v>-33150</v>
      </c>
      <c r="L169" s="137">
        <v>-33150</v>
      </c>
      <c r="M169" s="137">
        <v>33150</v>
      </c>
      <c r="N169" s="138">
        <v>0</v>
      </c>
      <c r="O169" s="139">
        <v>45413</v>
      </c>
    </row>
    <row r="170" spans="1:15">
      <c r="A170" s="115" t="s">
        <v>16</v>
      </c>
      <c r="B170" s="115" t="s">
        <v>17</v>
      </c>
      <c r="C170" s="115" t="s">
        <v>18</v>
      </c>
      <c r="D170" s="135">
        <v>7307</v>
      </c>
      <c r="E170" s="136" t="s">
        <v>19</v>
      </c>
      <c r="F170" s="121">
        <v>45426</v>
      </c>
      <c r="G170" s="122" t="s">
        <v>26</v>
      </c>
      <c r="H170" s="122"/>
      <c r="I170" s="122"/>
      <c r="J170" s="129">
        <v>44.74</v>
      </c>
      <c r="K170" s="129"/>
      <c r="L170" s="137">
        <v>44.74</v>
      </c>
      <c r="M170" s="137">
        <v>44.74</v>
      </c>
      <c r="N170" s="138">
        <v>0</v>
      </c>
      <c r="O170" s="139">
        <v>45413</v>
      </c>
    </row>
    <row r="171" spans="1:15">
      <c r="A171" s="115" t="s">
        <v>16</v>
      </c>
      <c r="B171" s="115" t="s">
        <v>17</v>
      </c>
      <c r="C171" s="115" t="s">
        <v>18</v>
      </c>
      <c r="D171" s="135">
        <v>7307</v>
      </c>
      <c r="E171" s="136" t="s">
        <v>19</v>
      </c>
      <c r="F171" s="121">
        <v>45427</v>
      </c>
      <c r="G171" s="122" t="s">
        <v>29</v>
      </c>
      <c r="H171" s="122"/>
      <c r="I171" s="122"/>
      <c r="J171" s="129"/>
      <c r="K171" s="129">
        <v>-503.52</v>
      </c>
      <c r="L171" s="137">
        <v>-503.52</v>
      </c>
      <c r="M171" s="137">
        <v>503.52</v>
      </c>
      <c r="N171" s="138">
        <v>0</v>
      </c>
      <c r="O171" s="139">
        <v>45413</v>
      </c>
    </row>
    <row r="172" spans="1:15">
      <c r="A172" s="115" t="s">
        <v>16</v>
      </c>
      <c r="B172" s="115" t="s">
        <v>17</v>
      </c>
      <c r="C172" s="115" t="s">
        <v>18</v>
      </c>
      <c r="D172" s="135">
        <v>7307</v>
      </c>
      <c r="E172" s="136" t="s">
        <v>19</v>
      </c>
      <c r="F172" s="121">
        <v>45427</v>
      </c>
      <c r="G172" s="122" t="s">
        <v>29</v>
      </c>
      <c r="H172" s="122"/>
      <c r="I172" s="122"/>
      <c r="J172" s="129"/>
      <c r="K172" s="129">
        <v>-300.3</v>
      </c>
      <c r="L172" s="137">
        <v>-300.3</v>
      </c>
      <c r="M172" s="137">
        <v>300.3</v>
      </c>
      <c r="N172" s="138">
        <v>0</v>
      </c>
      <c r="O172" s="139">
        <v>45413</v>
      </c>
    </row>
    <row r="173" spans="1:15">
      <c r="A173" s="115" t="s">
        <v>16</v>
      </c>
      <c r="B173" s="115" t="s">
        <v>17</v>
      </c>
      <c r="C173" s="115" t="s">
        <v>18</v>
      </c>
      <c r="D173" s="135">
        <v>7307</v>
      </c>
      <c r="E173" s="136" t="s">
        <v>19</v>
      </c>
      <c r="F173" s="121">
        <v>45427</v>
      </c>
      <c r="G173" s="122" t="s">
        <v>26</v>
      </c>
      <c r="H173" s="122"/>
      <c r="I173" s="122"/>
      <c r="J173" s="129">
        <v>1.1200000000000001</v>
      </c>
      <c r="K173" s="129"/>
      <c r="L173" s="137">
        <v>1.1200000000000001</v>
      </c>
      <c r="M173" s="137">
        <v>1.1200000000000001</v>
      </c>
      <c r="N173" s="138">
        <v>0</v>
      </c>
      <c r="O173" s="139">
        <v>45413</v>
      </c>
    </row>
    <row r="174" spans="1:15">
      <c r="A174" s="115" t="s">
        <v>16</v>
      </c>
      <c r="B174" s="115" t="s">
        <v>17</v>
      </c>
      <c r="C174" s="115" t="s">
        <v>18</v>
      </c>
      <c r="D174" s="135">
        <v>7307</v>
      </c>
      <c r="E174" s="136" t="s">
        <v>19</v>
      </c>
      <c r="F174" s="121">
        <v>45428</v>
      </c>
      <c r="G174" s="122" t="s">
        <v>29</v>
      </c>
      <c r="H174" s="122"/>
      <c r="I174" s="122"/>
      <c r="J174" s="129"/>
      <c r="K174" s="129">
        <v>-1405</v>
      </c>
      <c r="L174" s="137">
        <v>-1405</v>
      </c>
      <c r="M174" s="137">
        <v>1405</v>
      </c>
      <c r="N174" s="138">
        <v>0</v>
      </c>
      <c r="O174" s="139">
        <v>45413</v>
      </c>
    </row>
    <row r="175" spans="1:15">
      <c r="A175" s="115" t="s">
        <v>16</v>
      </c>
      <c r="B175" s="115" t="s">
        <v>17</v>
      </c>
      <c r="C175" s="115" t="s">
        <v>18</v>
      </c>
      <c r="D175" s="135">
        <v>7307</v>
      </c>
      <c r="E175" s="136" t="s">
        <v>19</v>
      </c>
      <c r="F175" s="121">
        <v>45428</v>
      </c>
      <c r="G175" s="122" t="s">
        <v>23</v>
      </c>
      <c r="H175" s="122"/>
      <c r="I175" s="122"/>
      <c r="J175" s="129"/>
      <c r="K175" s="129">
        <v>-10383.23</v>
      </c>
      <c r="L175" s="137">
        <v>-10383.23</v>
      </c>
      <c r="M175" s="137">
        <v>10383.23</v>
      </c>
      <c r="N175" s="138">
        <v>0</v>
      </c>
      <c r="O175" s="139">
        <v>45413</v>
      </c>
    </row>
    <row r="176" spans="1:15">
      <c r="A176" s="115" t="s">
        <v>16</v>
      </c>
      <c r="B176" s="115" t="s">
        <v>17</v>
      </c>
      <c r="C176" s="115" t="s">
        <v>18</v>
      </c>
      <c r="D176" s="135">
        <v>7307</v>
      </c>
      <c r="E176" s="136" t="s">
        <v>19</v>
      </c>
      <c r="F176" s="121">
        <v>45428</v>
      </c>
      <c r="G176" s="122" t="s">
        <v>23</v>
      </c>
      <c r="H176" s="122"/>
      <c r="I176" s="122"/>
      <c r="J176" s="129"/>
      <c r="K176" s="129">
        <v>-163939.79</v>
      </c>
      <c r="L176" s="137">
        <v>-163939.79</v>
      </c>
      <c r="M176" s="137">
        <v>163939.79</v>
      </c>
      <c r="N176" s="138">
        <v>0</v>
      </c>
      <c r="O176" s="139">
        <v>45413</v>
      </c>
    </row>
    <row r="177" spans="1:15">
      <c r="A177" s="115" t="s">
        <v>16</v>
      </c>
      <c r="B177" s="115" t="s">
        <v>17</v>
      </c>
      <c r="C177" s="115" t="s">
        <v>18</v>
      </c>
      <c r="D177" s="135">
        <v>7307</v>
      </c>
      <c r="E177" s="136" t="s">
        <v>19</v>
      </c>
      <c r="F177" s="121">
        <v>45428</v>
      </c>
      <c r="G177" s="122" t="s">
        <v>26</v>
      </c>
      <c r="H177" s="122"/>
      <c r="I177" s="122"/>
      <c r="J177" s="129">
        <v>253.22</v>
      </c>
      <c r="K177" s="129"/>
      <c r="L177" s="137">
        <v>253.22</v>
      </c>
      <c r="M177" s="137">
        <v>253.22</v>
      </c>
      <c r="N177" s="138">
        <v>0</v>
      </c>
      <c r="O177" s="139">
        <v>45413</v>
      </c>
    </row>
    <row r="178" spans="1:15">
      <c r="A178" s="115" t="s">
        <v>16</v>
      </c>
      <c r="B178" s="115" t="s">
        <v>17</v>
      </c>
      <c r="C178" s="115" t="s">
        <v>18</v>
      </c>
      <c r="D178" s="135">
        <v>7307</v>
      </c>
      <c r="E178" s="136" t="s">
        <v>19</v>
      </c>
      <c r="F178" s="121">
        <v>45429</v>
      </c>
      <c r="G178" s="122" t="s">
        <v>23</v>
      </c>
      <c r="H178" s="122"/>
      <c r="I178" s="122"/>
      <c r="J178" s="129"/>
      <c r="K178" s="129">
        <v>-450</v>
      </c>
      <c r="L178" s="137">
        <v>-450</v>
      </c>
      <c r="M178" s="137">
        <v>450</v>
      </c>
      <c r="N178" s="138">
        <v>0</v>
      </c>
      <c r="O178" s="139">
        <v>45413</v>
      </c>
    </row>
    <row r="179" spans="1:15">
      <c r="A179" s="115" t="s">
        <v>16</v>
      </c>
      <c r="B179" s="115" t="s">
        <v>17</v>
      </c>
      <c r="C179" s="115" t="s">
        <v>18</v>
      </c>
      <c r="D179" s="135">
        <v>7307</v>
      </c>
      <c r="E179" s="136" t="s">
        <v>19</v>
      </c>
      <c r="F179" s="121">
        <v>45429</v>
      </c>
      <c r="G179" s="122" t="s">
        <v>23</v>
      </c>
      <c r="H179" s="122"/>
      <c r="I179" s="122"/>
      <c r="J179" s="129"/>
      <c r="K179" s="129">
        <v>-25087.52</v>
      </c>
      <c r="L179" s="137">
        <v>-25087.52</v>
      </c>
      <c r="M179" s="137">
        <v>25087.52</v>
      </c>
      <c r="N179" s="138">
        <v>0</v>
      </c>
      <c r="O179" s="139">
        <v>45413</v>
      </c>
    </row>
    <row r="180" spans="1:15">
      <c r="A180" s="115" t="s">
        <v>16</v>
      </c>
      <c r="B180" s="115" t="s">
        <v>17</v>
      </c>
      <c r="C180" s="115" t="s">
        <v>18</v>
      </c>
      <c r="D180" s="135">
        <v>7307</v>
      </c>
      <c r="E180" s="136" t="s">
        <v>19</v>
      </c>
      <c r="F180" s="121">
        <v>45429</v>
      </c>
      <c r="G180" s="122" t="s">
        <v>26</v>
      </c>
      <c r="H180" s="122"/>
      <c r="I180" s="122"/>
      <c r="J180" s="129">
        <v>37.96</v>
      </c>
      <c r="K180" s="129"/>
      <c r="L180" s="137">
        <v>37.96</v>
      </c>
      <c r="M180" s="137">
        <v>37.96</v>
      </c>
      <c r="N180" s="138">
        <v>0</v>
      </c>
      <c r="O180" s="139">
        <v>45413</v>
      </c>
    </row>
    <row r="181" spans="1:15">
      <c r="A181" s="115" t="s">
        <v>16</v>
      </c>
      <c r="B181" s="115" t="s">
        <v>17</v>
      </c>
      <c r="C181" s="115" t="s">
        <v>18</v>
      </c>
      <c r="D181" s="135">
        <v>7307</v>
      </c>
      <c r="E181" s="136" t="s">
        <v>19</v>
      </c>
      <c r="F181" s="121">
        <v>45432</v>
      </c>
      <c r="G181" s="122" t="s">
        <v>84</v>
      </c>
      <c r="H181" s="122"/>
      <c r="I181" s="122"/>
      <c r="J181" s="129"/>
      <c r="K181" s="129">
        <v>-2178</v>
      </c>
      <c r="L181" s="137">
        <v>-2178</v>
      </c>
      <c r="M181" s="137">
        <v>2178</v>
      </c>
      <c r="N181" s="138">
        <v>0</v>
      </c>
      <c r="O181" s="139">
        <v>45413</v>
      </c>
    </row>
    <row r="182" spans="1:15">
      <c r="A182" s="115" t="s">
        <v>16</v>
      </c>
      <c r="B182" s="115" t="s">
        <v>17</v>
      </c>
      <c r="C182" s="115" t="s">
        <v>18</v>
      </c>
      <c r="D182" s="135">
        <v>7307</v>
      </c>
      <c r="E182" s="136" t="s">
        <v>19</v>
      </c>
      <c r="F182" s="121">
        <v>45432</v>
      </c>
      <c r="G182" s="122" t="s">
        <v>29</v>
      </c>
      <c r="H182" s="122"/>
      <c r="I182" s="122"/>
      <c r="J182" s="129"/>
      <c r="K182" s="129">
        <v>-40738.35</v>
      </c>
      <c r="L182" s="137">
        <v>-40738.35</v>
      </c>
      <c r="M182" s="137">
        <v>40738.35</v>
      </c>
      <c r="N182" s="138">
        <v>0</v>
      </c>
      <c r="O182" s="139">
        <v>45413</v>
      </c>
    </row>
    <row r="183" spans="1:15">
      <c r="A183" s="115" t="s">
        <v>16</v>
      </c>
      <c r="B183" s="115" t="s">
        <v>17</v>
      </c>
      <c r="C183" s="115" t="s">
        <v>18</v>
      </c>
      <c r="D183" s="135">
        <v>7307</v>
      </c>
      <c r="E183" s="136" t="s">
        <v>19</v>
      </c>
      <c r="F183" s="121">
        <v>45432</v>
      </c>
      <c r="G183" s="122" t="s">
        <v>29</v>
      </c>
      <c r="H183" s="122"/>
      <c r="I183" s="122"/>
      <c r="J183" s="129"/>
      <c r="K183" s="129">
        <v>-15145.01</v>
      </c>
      <c r="L183" s="137">
        <v>-15145.01</v>
      </c>
      <c r="M183" s="137">
        <v>15145.01</v>
      </c>
      <c r="N183" s="138">
        <v>0</v>
      </c>
      <c r="O183" s="139">
        <v>45413</v>
      </c>
    </row>
    <row r="184" spans="1:15">
      <c r="A184" s="115" t="s">
        <v>16</v>
      </c>
      <c r="B184" s="115" t="s">
        <v>17</v>
      </c>
      <c r="C184" s="115" t="s">
        <v>18</v>
      </c>
      <c r="D184" s="135">
        <v>7307</v>
      </c>
      <c r="E184" s="136" t="s">
        <v>19</v>
      </c>
      <c r="F184" s="121">
        <v>45432</v>
      </c>
      <c r="G184" s="122" t="s">
        <v>30</v>
      </c>
      <c r="H184" s="122"/>
      <c r="I184" s="122"/>
      <c r="J184" s="129"/>
      <c r="K184" s="129">
        <v>-18000</v>
      </c>
      <c r="L184" s="137">
        <v>-18000</v>
      </c>
      <c r="M184" s="137">
        <v>18000</v>
      </c>
      <c r="N184" s="138">
        <v>0</v>
      </c>
      <c r="O184" s="139">
        <v>45413</v>
      </c>
    </row>
    <row r="185" spans="1:15">
      <c r="A185" s="115" t="s">
        <v>16</v>
      </c>
      <c r="B185" s="115" t="s">
        <v>17</v>
      </c>
      <c r="C185" s="115" t="s">
        <v>18</v>
      </c>
      <c r="D185" s="135">
        <v>7307</v>
      </c>
      <c r="E185" s="136" t="s">
        <v>19</v>
      </c>
      <c r="F185" s="121">
        <v>45432</v>
      </c>
      <c r="G185" s="122" t="s">
        <v>26</v>
      </c>
      <c r="H185" s="122"/>
      <c r="I185" s="122"/>
      <c r="J185" s="129">
        <v>116.54</v>
      </c>
      <c r="K185" s="129"/>
      <c r="L185" s="137">
        <v>116.54</v>
      </c>
      <c r="M185" s="137">
        <v>116.54</v>
      </c>
      <c r="N185" s="138">
        <v>0</v>
      </c>
      <c r="O185" s="139">
        <v>45413</v>
      </c>
    </row>
    <row r="186" spans="1:15">
      <c r="A186" s="115" t="s">
        <v>16</v>
      </c>
      <c r="B186" s="115" t="s">
        <v>17</v>
      </c>
      <c r="C186" s="115" t="s">
        <v>18</v>
      </c>
      <c r="D186" s="135">
        <v>7307</v>
      </c>
      <c r="E186" s="136" t="s">
        <v>19</v>
      </c>
      <c r="F186" s="121">
        <v>45435</v>
      </c>
      <c r="G186" s="122" t="s">
        <v>23</v>
      </c>
      <c r="H186" s="122"/>
      <c r="I186" s="122"/>
      <c r="J186" s="129"/>
      <c r="K186" s="129">
        <v>-4422</v>
      </c>
      <c r="L186" s="137">
        <v>-4422</v>
      </c>
      <c r="M186" s="137">
        <v>4422</v>
      </c>
      <c r="N186" s="138">
        <v>0</v>
      </c>
      <c r="O186" s="139">
        <v>45413</v>
      </c>
    </row>
    <row r="187" spans="1:15">
      <c r="A187" s="115" t="s">
        <v>16</v>
      </c>
      <c r="B187" s="115" t="s">
        <v>17</v>
      </c>
      <c r="C187" s="115" t="s">
        <v>18</v>
      </c>
      <c r="D187" s="135">
        <v>7307</v>
      </c>
      <c r="E187" s="136" t="s">
        <v>19</v>
      </c>
      <c r="F187" s="121">
        <v>45435</v>
      </c>
      <c r="G187" s="122" t="s">
        <v>26</v>
      </c>
      <c r="H187" s="122"/>
      <c r="I187" s="122"/>
      <c r="J187" s="129">
        <v>7.38</v>
      </c>
      <c r="K187" s="129"/>
      <c r="L187" s="137">
        <v>7.38</v>
      </c>
      <c r="M187" s="137">
        <v>7.38</v>
      </c>
      <c r="N187" s="138">
        <v>0</v>
      </c>
      <c r="O187" s="139">
        <v>45413</v>
      </c>
    </row>
    <row r="188" spans="1:15">
      <c r="A188" s="115" t="s">
        <v>16</v>
      </c>
      <c r="B188" s="115" t="s">
        <v>17</v>
      </c>
      <c r="C188" s="115" t="s">
        <v>18</v>
      </c>
      <c r="D188" s="135">
        <v>7307</v>
      </c>
      <c r="E188" s="136" t="s">
        <v>19</v>
      </c>
      <c r="F188" s="121">
        <v>45436</v>
      </c>
      <c r="G188" s="122" t="s">
        <v>84</v>
      </c>
      <c r="H188" s="122"/>
      <c r="I188" s="122"/>
      <c r="J188" s="129"/>
      <c r="K188" s="129">
        <v>-175</v>
      </c>
      <c r="L188" s="137">
        <v>-175</v>
      </c>
      <c r="M188" s="137">
        <v>175</v>
      </c>
      <c r="N188" s="138">
        <v>0</v>
      </c>
      <c r="O188" s="139">
        <v>45413</v>
      </c>
    </row>
    <row r="189" spans="1:15">
      <c r="A189" s="115" t="s">
        <v>16</v>
      </c>
      <c r="B189" s="115" t="s">
        <v>17</v>
      </c>
      <c r="C189" s="115" t="s">
        <v>18</v>
      </c>
      <c r="D189" s="135">
        <v>7307</v>
      </c>
      <c r="E189" s="136" t="s">
        <v>19</v>
      </c>
      <c r="F189" s="121">
        <v>45436</v>
      </c>
      <c r="G189" s="122" t="s">
        <v>29</v>
      </c>
      <c r="H189" s="122"/>
      <c r="I189" s="122"/>
      <c r="J189" s="129"/>
      <c r="K189" s="129">
        <v>-251.76</v>
      </c>
      <c r="L189" s="137">
        <v>-251.76</v>
      </c>
      <c r="M189" s="137">
        <v>251.76</v>
      </c>
      <c r="N189" s="138">
        <v>0</v>
      </c>
      <c r="O189" s="139">
        <v>45413</v>
      </c>
    </row>
    <row r="190" spans="1:15">
      <c r="A190" s="115" t="s">
        <v>16</v>
      </c>
      <c r="B190" s="115" t="s">
        <v>17</v>
      </c>
      <c r="C190" s="115" t="s">
        <v>18</v>
      </c>
      <c r="D190" s="135">
        <v>7307</v>
      </c>
      <c r="E190" s="136" t="s">
        <v>19</v>
      </c>
      <c r="F190" s="121">
        <v>45436</v>
      </c>
      <c r="G190" s="122" t="s">
        <v>29</v>
      </c>
      <c r="H190" s="122"/>
      <c r="I190" s="122"/>
      <c r="J190" s="129"/>
      <c r="K190" s="129">
        <v>-11634.77</v>
      </c>
      <c r="L190" s="137">
        <v>-11634.77</v>
      </c>
      <c r="M190" s="137">
        <v>11634.77</v>
      </c>
      <c r="N190" s="138">
        <v>0</v>
      </c>
      <c r="O190" s="139">
        <v>45413</v>
      </c>
    </row>
    <row r="191" spans="1:15">
      <c r="A191" s="115" t="s">
        <v>16</v>
      </c>
      <c r="B191" s="115" t="s">
        <v>17</v>
      </c>
      <c r="C191" s="115" t="s">
        <v>18</v>
      </c>
      <c r="D191" s="135">
        <v>7307</v>
      </c>
      <c r="E191" s="136" t="s">
        <v>19</v>
      </c>
      <c r="F191" s="121">
        <v>45436</v>
      </c>
      <c r="G191" s="122" t="s">
        <v>26</v>
      </c>
      <c r="H191" s="122"/>
      <c r="I191" s="122"/>
      <c r="J191" s="129">
        <v>20.68</v>
      </c>
      <c r="K191" s="129"/>
      <c r="L191" s="137">
        <v>20.68</v>
      </c>
      <c r="M191" s="137">
        <v>20.68</v>
      </c>
      <c r="N191" s="138">
        <v>0</v>
      </c>
      <c r="O191" s="139">
        <v>45413</v>
      </c>
    </row>
    <row r="192" spans="1:15">
      <c r="A192" s="115" t="s">
        <v>16</v>
      </c>
      <c r="B192" s="115" t="s">
        <v>17</v>
      </c>
      <c r="C192" s="115" t="s">
        <v>18</v>
      </c>
      <c r="D192" s="135">
        <v>7307</v>
      </c>
      <c r="E192" s="136" t="s">
        <v>19</v>
      </c>
      <c r="F192" s="121">
        <v>45439</v>
      </c>
      <c r="G192" s="122" t="s">
        <v>29</v>
      </c>
      <c r="H192" s="122"/>
      <c r="I192" s="122"/>
      <c r="J192" s="129"/>
      <c r="K192" s="129">
        <v>-1405</v>
      </c>
      <c r="L192" s="137">
        <v>-1405</v>
      </c>
      <c r="M192" s="137">
        <v>1405</v>
      </c>
      <c r="N192" s="138">
        <v>0</v>
      </c>
      <c r="O192" s="139">
        <v>45413</v>
      </c>
    </row>
    <row r="193" spans="1:15">
      <c r="A193" s="115" t="s">
        <v>16</v>
      </c>
      <c r="B193" s="115" t="s">
        <v>17</v>
      </c>
      <c r="C193" s="115" t="s">
        <v>18</v>
      </c>
      <c r="D193" s="135">
        <v>7307</v>
      </c>
      <c r="E193" s="136" t="s">
        <v>19</v>
      </c>
      <c r="F193" s="121">
        <v>45439</v>
      </c>
      <c r="G193" s="122" t="s">
        <v>23</v>
      </c>
      <c r="H193" s="122"/>
      <c r="I193" s="122"/>
      <c r="J193" s="129"/>
      <c r="K193" s="129">
        <v>-16740</v>
      </c>
      <c r="L193" s="137">
        <v>-16740</v>
      </c>
      <c r="M193" s="137">
        <v>16740</v>
      </c>
      <c r="N193" s="138">
        <v>0</v>
      </c>
      <c r="O193" s="139">
        <v>45413</v>
      </c>
    </row>
    <row r="194" spans="1:15">
      <c r="A194" s="115" t="s">
        <v>16</v>
      </c>
      <c r="B194" s="115" t="s">
        <v>17</v>
      </c>
      <c r="C194" s="115" t="s">
        <v>18</v>
      </c>
      <c r="D194" s="135">
        <v>7307</v>
      </c>
      <c r="E194" s="136" t="s">
        <v>19</v>
      </c>
      <c r="F194" s="121">
        <v>45439</v>
      </c>
      <c r="G194" s="122" t="s">
        <v>26</v>
      </c>
      <c r="H194" s="122"/>
      <c r="I194" s="122"/>
      <c r="J194" s="129">
        <v>31.93</v>
      </c>
      <c r="K194" s="129"/>
      <c r="L194" s="137">
        <v>31.93</v>
      </c>
      <c r="M194" s="137">
        <v>31.93</v>
      </c>
      <c r="N194" s="138">
        <v>0</v>
      </c>
      <c r="O194" s="139">
        <v>45413</v>
      </c>
    </row>
    <row r="195" spans="1:15">
      <c r="A195" s="115" t="s">
        <v>16</v>
      </c>
      <c r="B195" s="115" t="s">
        <v>17</v>
      </c>
      <c r="C195" s="115" t="s">
        <v>18</v>
      </c>
      <c r="D195" s="135">
        <v>7307</v>
      </c>
      <c r="E195" s="136" t="s">
        <v>19</v>
      </c>
      <c r="F195" s="121">
        <v>45441</v>
      </c>
      <c r="G195" s="122" t="s">
        <v>84</v>
      </c>
      <c r="H195" s="122"/>
      <c r="I195" s="122"/>
      <c r="J195" s="129"/>
      <c r="K195" s="129">
        <v>-442.6</v>
      </c>
      <c r="L195" s="137">
        <v>-442.6</v>
      </c>
      <c r="M195" s="137">
        <v>442.6</v>
      </c>
      <c r="N195" s="138">
        <v>0</v>
      </c>
      <c r="O195" s="139">
        <v>45413</v>
      </c>
    </row>
    <row r="196" spans="1:15">
      <c r="A196" s="115" t="s">
        <v>16</v>
      </c>
      <c r="B196" s="115" t="s">
        <v>17</v>
      </c>
      <c r="C196" s="115" t="s">
        <v>18</v>
      </c>
      <c r="D196" s="135">
        <v>7307</v>
      </c>
      <c r="E196" s="136" t="s">
        <v>19</v>
      </c>
      <c r="F196" s="121">
        <v>45441</v>
      </c>
      <c r="G196" s="122" t="s">
        <v>84</v>
      </c>
      <c r="H196" s="122"/>
      <c r="I196" s="122"/>
      <c r="J196" s="129"/>
      <c r="K196" s="129">
        <v>-400</v>
      </c>
      <c r="L196" s="137">
        <v>-400</v>
      </c>
      <c r="M196" s="137">
        <v>400</v>
      </c>
      <c r="N196" s="138">
        <v>0</v>
      </c>
      <c r="O196" s="139">
        <v>45413</v>
      </c>
    </row>
    <row r="197" spans="1:15">
      <c r="A197" s="115" t="s">
        <v>16</v>
      </c>
      <c r="B197" s="115" t="s">
        <v>17</v>
      </c>
      <c r="C197" s="115" t="s">
        <v>18</v>
      </c>
      <c r="D197" s="135">
        <v>7307</v>
      </c>
      <c r="E197" s="136" t="s">
        <v>19</v>
      </c>
      <c r="F197" s="121">
        <v>45441</v>
      </c>
      <c r="G197" s="122" t="s">
        <v>84</v>
      </c>
      <c r="H197" s="122"/>
      <c r="I197" s="122"/>
      <c r="J197" s="129"/>
      <c r="K197" s="129">
        <v>-262</v>
      </c>
      <c r="L197" s="137">
        <v>-262</v>
      </c>
      <c r="M197" s="137">
        <v>262</v>
      </c>
      <c r="N197" s="138">
        <v>0</v>
      </c>
      <c r="O197" s="139">
        <v>45413</v>
      </c>
    </row>
    <row r="198" spans="1:15">
      <c r="A198" s="115" t="s">
        <v>16</v>
      </c>
      <c r="B198" s="115" t="s">
        <v>17</v>
      </c>
      <c r="C198" s="115" t="s">
        <v>18</v>
      </c>
      <c r="D198" s="135">
        <v>7307</v>
      </c>
      <c r="E198" s="136" t="s">
        <v>19</v>
      </c>
      <c r="F198" s="121">
        <v>45441</v>
      </c>
      <c r="G198" s="122" t="s">
        <v>84</v>
      </c>
      <c r="H198" s="122"/>
      <c r="I198" s="122"/>
      <c r="J198" s="129"/>
      <c r="K198" s="129">
        <v>-729.6</v>
      </c>
      <c r="L198" s="137">
        <v>-729.6</v>
      </c>
      <c r="M198" s="137">
        <v>729.6</v>
      </c>
      <c r="N198" s="138">
        <v>0</v>
      </c>
      <c r="O198" s="139">
        <v>45413</v>
      </c>
    </row>
    <row r="199" spans="1:15">
      <c r="A199" s="115" t="s">
        <v>16</v>
      </c>
      <c r="B199" s="115" t="s">
        <v>17</v>
      </c>
      <c r="C199" s="115" t="s">
        <v>18</v>
      </c>
      <c r="D199" s="135">
        <v>7307</v>
      </c>
      <c r="E199" s="136" t="s">
        <v>19</v>
      </c>
      <c r="F199" s="121">
        <v>45441</v>
      </c>
      <c r="G199" s="122" t="s">
        <v>23</v>
      </c>
      <c r="H199" s="122"/>
      <c r="I199" s="122"/>
      <c r="J199" s="129"/>
      <c r="K199" s="129">
        <v>-15000</v>
      </c>
      <c r="L199" s="137">
        <v>-15000</v>
      </c>
      <c r="M199" s="137">
        <v>15000</v>
      </c>
      <c r="N199" s="138">
        <v>0</v>
      </c>
      <c r="O199" s="139">
        <v>45413</v>
      </c>
    </row>
    <row r="200" spans="1:15">
      <c r="A200" s="115" t="s">
        <v>16</v>
      </c>
      <c r="B200" s="115" t="s">
        <v>17</v>
      </c>
      <c r="C200" s="115" t="s">
        <v>18</v>
      </c>
      <c r="D200" s="135">
        <v>7307</v>
      </c>
      <c r="E200" s="136" t="s">
        <v>19</v>
      </c>
      <c r="F200" s="121">
        <v>45441</v>
      </c>
      <c r="G200" s="122" t="s">
        <v>23</v>
      </c>
      <c r="H200" s="122"/>
      <c r="I200" s="122"/>
      <c r="J200" s="129"/>
      <c r="K200" s="129">
        <v>-1239.83</v>
      </c>
      <c r="L200" s="137">
        <v>-1239.83</v>
      </c>
      <c r="M200" s="137">
        <v>1239.83</v>
      </c>
      <c r="N200" s="138">
        <v>0</v>
      </c>
      <c r="O200" s="139">
        <v>45413</v>
      </c>
    </row>
    <row r="201" spans="1:15">
      <c r="A201" s="115" t="s">
        <v>16</v>
      </c>
      <c r="B201" s="115" t="s">
        <v>17</v>
      </c>
      <c r="C201" s="115" t="s">
        <v>18</v>
      </c>
      <c r="D201" s="135">
        <v>7307</v>
      </c>
      <c r="E201" s="136" t="s">
        <v>19</v>
      </c>
      <c r="F201" s="121">
        <v>45441</v>
      </c>
      <c r="G201" s="122" t="s">
        <v>23</v>
      </c>
      <c r="H201" s="122"/>
      <c r="I201" s="122"/>
      <c r="J201" s="129"/>
      <c r="K201" s="129">
        <v>-38272.33</v>
      </c>
      <c r="L201" s="137">
        <v>-38272.33</v>
      </c>
      <c r="M201" s="137">
        <v>38272.33</v>
      </c>
      <c r="N201" s="138">
        <v>0</v>
      </c>
      <c r="O201" s="139">
        <v>45413</v>
      </c>
    </row>
    <row r="202" spans="1:15">
      <c r="A202" s="115" t="s">
        <v>16</v>
      </c>
      <c r="B202" s="115" t="s">
        <v>17</v>
      </c>
      <c r="C202" s="115" t="s">
        <v>18</v>
      </c>
      <c r="D202" s="135">
        <v>7307</v>
      </c>
      <c r="E202" s="136" t="s">
        <v>19</v>
      </c>
      <c r="F202" s="121">
        <v>45441</v>
      </c>
      <c r="G202" s="122" t="s">
        <v>30</v>
      </c>
      <c r="H202" s="122"/>
      <c r="I202" s="122"/>
      <c r="J202" s="129"/>
      <c r="K202" s="129">
        <v>-78000</v>
      </c>
      <c r="L202" s="137">
        <v>-78000</v>
      </c>
      <c r="M202" s="137">
        <v>78000</v>
      </c>
      <c r="N202" s="138">
        <v>0</v>
      </c>
      <c r="O202" s="139">
        <v>45413</v>
      </c>
    </row>
    <row r="203" spans="1:15">
      <c r="A203" s="115" t="s">
        <v>16</v>
      </c>
      <c r="B203" s="115" t="s">
        <v>17</v>
      </c>
      <c r="C203" s="115" t="s">
        <v>18</v>
      </c>
      <c r="D203" s="135">
        <v>7307</v>
      </c>
      <c r="E203" s="136" t="s">
        <v>19</v>
      </c>
      <c r="F203" s="121">
        <v>45441</v>
      </c>
      <c r="G203" s="122" t="s">
        <v>30</v>
      </c>
      <c r="H203" s="122"/>
      <c r="I203" s="122"/>
      <c r="J203" s="129"/>
      <c r="K203" s="129">
        <v>-10000</v>
      </c>
      <c r="L203" s="137">
        <v>-10000</v>
      </c>
      <c r="M203" s="137">
        <v>10000</v>
      </c>
      <c r="N203" s="138">
        <v>0</v>
      </c>
      <c r="O203" s="139">
        <v>45413</v>
      </c>
    </row>
    <row r="204" spans="1:15">
      <c r="A204" s="115" t="s">
        <v>16</v>
      </c>
      <c r="B204" s="115" t="s">
        <v>17</v>
      </c>
      <c r="C204" s="115" t="s">
        <v>18</v>
      </c>
      <c r="D204" s="135">
        <v>7307</v>
      </c>
      <c r="E204" s="136" t="s">
        <v>19</v>
      </c>
      <c r="F204" s="121">
        <v>45441</v>
      </c>
      <c r="G204" s="122" t="s">
        <v>26</v>
      </c>
      <c r="H204" s="122"/>
      <c r="I204" s="122"/>
      <c r="J204" s="129">
        <v>267.32</v>
      </c>
      <c r="K204" s="129"/>
      <c r="L204" s="137">
        <v>267.32</v>
      </c>
      <c r="M204" s="137">
        <v>267.32</v>
      </c>
      <c r="N204" s="138">
        <v>0</v>
      </c>
      <c r="O204" s="139">
        <v>45413</v>
      </c>
    </row>
    <row r="205" spans="1:15">
      <c r="A205" s="115" t="s">
        <v>16</v>
      </c>
      <c r="B205" s="115" t="s">
        <v>17</v>
      </c>
      <c r="C205" s="115" t="s">
        <v>18</v>
      </c>
      <c r="D205" s="135">
        <v>7307</v>
      </c>
      <c r="E205" s="136" t="s">
        <v>19</v>
      </c>
      <c r="F205" s="121">
        <v>45443</v>
      </c>
      <c r="G205" s="122" t="s">
        <v>23</v>
      </c>
      <c r="H205" s="122"/>
      <c r="I205" s="122"/>
      <c r="J205" s="129"/>
      <c r="K205" s="129">
        <v>-49721.5</v>
      </c>
      <c r="L205" s="137">
        <v>-49721.5</v>
      </c>
      <c r="M205" s="137">
        <v>49721.5</v>
      </c>
      <c r="N205" s="138">
        <v>0</v>
      </c>
      <c r="O205" s="139">
        <v>45413</v>
      </c>
    </row>
    <row r="206" spans="1:15">
      <c r="A206" s="115" t="s">
        <v>16</v>
      </c>
      <c r="B206" s="115" t="s">
        <v>17</v>
      </c>
      <c r="C206" s="115" t="s">
        <v>18</v>
      </c>
      <c r="D206" s="135">
        <v>7307</v>
      </c>
      <c r="E206" s="136" t="s">
        <v>19</v>
      </c>
      <c r="F206" s="121">
        <v>45443</v>
      </c>
      <c r="G206" s="122" t="s">
        <v>30</v>
      </c>
      <c r="H206" s="122"/>
      <c r="I206" s="122"/>
      <c r="J206" s="129"/>
      <c r="K206" s="129">
        <v>-81725.5</v>
      </c>
      <c r="L206" s="137">
        <v>-81725.5</v>
      </c>
      <c r="M206" s="137">
        <v>81725.5</v>
      </c>
      <c r="N206" s="138">
        <v>0</v>
      </c>
      <c r="O206" s="139">
        <v>45413</v>
      </c>
    </row>
    <row r="207" spans="1:15">
      <c r="A207" s="115" t="s">
        <v>16</v>
      </c>
      <c r="B207" s="115" t="s">
        <v>17</v>
      </c>
      <c r="C207" s="115" t="s">
        <v>18</v>
      </c>
      <c r="D207" s="135">
        <v>7307</v>
      </c>
      <c r="E207" s="136" t="s">
        <v>19</v>
      </c>
      <c r="F207" s="121">
        <v>45443</v>
      </c>
      <c r="G207" s="122" t="s">
        <v>26</v>
      </c>
      <c r="H207" s="122"/>
      <c r="I207" s="122"/>
      <c r="J207" s="129">
        <v>249.41</v>
      </c>
      <c r="K207" s="129"/>
      <c r="L207" s="137">
        <v>249.41</v>
      </c>
      <c r="M207" s="137">
        <v>249.41</v>
      </c>
      <c r="N207" s="138">
        <v>0</v>
      </c>
      <c r="O207" s="139">
        <v>45413</v>
      </c>
    </row>
    <row r="208" spans="1:15">
      <c r="A208" s="115" t="s">
        <v>16</v>
      </c>
      <c r="B208" s="115" t="s">
        <v>41</v>
      </c>
      <c r="C208" s="115" t="s">
        <v>42</v>
      </c>
      <c r="D208" s="135">
        <v>3396</v>
      </c>
      <c r="E208" s="136" t="s">
        <v>43</v>
      </c>
      <c r="F208" s="121">
        <v>45446</v>
      </c>
      <c r="G208" s="122" t="s">
        <v>85</v>
      </c>
      <c r="H208" s="122" t="s">
        <v>86</v>
      </c>
      <c r="I208" s="122">
        <v>4068876</v>
      </c>
      <c r="J208" s="129">
        <v>3758299.84</v>
      </c>
      <c r="K208" s="129"/>
      <c r="L208" s="137">
        <v>3758299.84</v>
      </c>
      <c r="M208" s="137">
        <v>3758299.84</v>
      </c>
      <c r="N208" s="138">
        <v>1</v>
      </c>
      <c r="O208" s="139">
        <v>45444</v>
      </c>
    </row>
    <row r="209" spans="1:15">
      <c r="A209" s="115" t="s">
        <v>16</v>
      </c>
      <c r="B209" s="115" t="s">
        <v>41</v>
      </c>
      <c r="C209" s="115" t="s">
        <v>42</v>
      </c>
      <c r="D209" s="135">
        <v>3396</v>
      </c>
      <c r="E209" s="136" t="s">
        <v>43</v>
      </c>
      <c r="F209" s="121">
        <v>45447</v>
      </c>
      <c r="G209" s="122" t="s">
        <v>87</v>
      </c>
      <c r="H209" s="122"/>
      <c r="I209" s="122">
        <v>1563396</v>
      </c>
      <c r="J209" s="129"/>
      <c r="K209" s="129">
        <v>-3758000</v>
      </c>
      <c r="L209" s="137">
        <v>-3758000</v>
      </c>
      <c r="M209" s="137">
        <v>3758000</v>
      </c>
      <c r="N209" s="138">
        <v>0</v>
      </c>
      <c r="O209" s="139">
        <v>45444</v>
      </c>
    </row>
    <row r="210" spans="1:15">
      <c r="A210" s="115" t="s">
        <v>16</v>
      </c>
      <c r="B210" s="115" t="s">
        <v>41</v>
      </c>
      <c r="C210" s="115" t="s">
        <v>42</v>
      </c>
      <c r="D210" s="135">
        <v>3396</v>
      </c>
      <c r="E210" s="136" t="s">
        <v>43</v>
      </c>
      <c r="F210" s="121">
        <v>45453</v>
      </c>
      <c r="G210" s="122" t="s">
        <v>46</v>
      </c>
      <c r="H210" s="122" t="s">
        <v>47</v>
      </c>
      <c r="I210" s="122">
        <v>30624</v>
      </c>
      <c r="J210" s="129"/>
      <c r="K210" s="129">
        <v>-74.95</v>
      </c>
      <c r="L210" s="137">
        <v>-74.95</v>
      </c>
      <c r="M210" s="137">
        <v>74.95</v>
      </c>
      <c r="N210" s="138">
        <v>0</v>
      </c>
      <c r="O210" s="139">
        <v>45444</v>
      </c>
    </row>
    <row r="211" spans="1:15">
      <c r="A211" s="115" t="s">
        <v>16</v>
      </c>
      <c r="B211" s="115" t="s">
        <v>41</v>
      </c>
      <c r="C211" s="115" t="s">
        <v>42</v>
      </c>
      <c r="D211" s="135">
        <v>3396</v>
      </c>
      <c r="E211" s="136" t="s">
        <v>43</v>
      </c>
      <c r="F211" s="121">
        <v>45463</v>
      </c>
      <c r="G211" s="122" t="s">
        <v>88</v>
      </c>
      <c r="H211" s="122"/>
      <c r="I211" s="122">
        <v>1723396</v>
      </c>
      <c r="J211" s="129">
        <v>160000</v>
      </c>
      <c r="K211" s="129"/>
      <c r="L211" s="137">
        <v>160000</v>
      </c>
      <c r="M211" s="137">
        <v>160000</v>
      </c>
      <c r="N211" s="138">
        <v>0</v>
      </c>
      <c r="O211" s="139">
        <v>45444</v>
      </c>
    </row>
    <row r="212" spans="1:15">
      <c r="A212" s="115" t="s">
        <v>16</v>
      </c>
      <c r="B212" s="115" t="s">
        <v>41</v>
      </c>
      <c r="C212" s="115" t="s">
        <v>42</v>
      </c>
      <c r="D212" s="135">
        <v>3396</v>
      </c>
      <c r="E212" s="136" t="s">
        <v>43</v>
      </c>
      <c r="F212" s="121">
        <v>45463</v>
      </c>
      <c r="G212" s="122" t="s">
        <v>63</v>
      </c>
      <c r="H212" s="122" t="s">
        <v>64</v>
      </c>
      <c r="I212" s="122">
        <v>5300074</v>
      </c>
      <c r="J212" s="129"/>
      <c r="K212" s="129">
        <v>-348.75</v>
      </c>
      <c r="L212" s="137">
        <v>-348.75</v>
      </c>
      <c r="M212" s="137">
        <v>348.75</v>
      </c>
      <c r="N212" s="138">
        <v>0</v>
      </c>
      <c r="O212" s="139">
        <v>45444</v>
      </c>
    </row>
    <row r="213" spans="1:15">
      <c r="A213" s="115" t="s">
        <v>16</v>
      </c>
      <c r="B213" s="115" t="s">
        <v>41</v>
      </c>
      <c r="C213" s="115" t="s">
        <v>42</v>
      </c>
      <c r="D213" s="135">
        <v>3396</v>
      </c>
      <c r="E213" s="136" t="s">
        <v>43</v>
      </c>
      <c r="F213" s="121">
        <v>45463</v>
      </c>
      <c r="G213" s="122" t="s">
        <v>63</v>
      </c>
      <c r="H213" s="122" t="s">
        <v>64</v>
      </c>
      <c r="I213" s="122">
        <v>5302979</v>
      </c>
      <c r="J213" s="129"/>
      <c r="K213" s="129">
        <v>-151.13</v>
      </c>
      <c r="L213" s="137">
        <v>-151.13</v>
      </c>
      <c r="M213" s="137">
        <v>151.13</v>
      </c>
      <c r="N213" s="138">
        <v>0</v>
      </c>
      <c r="O213" s="139">
        <v>45444</v>
      </c>
    </row>
    <row r="214" spans="1:15">
      <c r="A214" s="115" t="s">
        <v>16</v>
      </c>
      <c r="B214" s="115" t="s">
        <v>41</v>
      </c>
      <c r="C214" s="115" t="s">
        <v>42</v>
      </c>
      <c r="D214" s="135">
        <v>3396</v>
      </c>
      <c r="E214" s="136" t="s">
        <v>43</v>
      </c>
      <c r="F214" s="121">
        <v>45463</v>
      </c>
      <c r="G214" s="122" t="s">
        <v>63</v>
      </c>
      <c r="H214" s="122" t="s">
        <v>64</v>
      </c>
      <c r="I214" s="122">
        <v>5304999</v>
      </c>
      <c r="J214" s="129"/>
      <c r="K214" s="129">
        <v>-232.5</v>
      </c>
      <c r="L214" s="137">
        <v>-232.5</v>
      </c>
      <c r="M214" s="137">
        <v>232.5</v>
      </c>
      <c r="N214" s="138">
        <v>0</v>
      </c>
      <c r="O214" s="139">
        <v>45444</v>
      </c>
    </row>
    <row r="215" spans="1:15">
      <c r="A215" s="115" t="s">
        <v>16</v>
      </c>
      <c r="B215" s="115" t="s">
        <v>41</v>
      </c>
      <c r="C215" s="115" t="s">
        <v>42</v>
      </c>
      <c r="D215" s="135">
        <v>3396</v>
      </c>
      <c r="E215" s="136" t="s">
        <v>43</v>
      </c>
      <c r="F215" s="121">
        <v>45463</v>
      </c>
      <c r="G215" s="122" t="s">
        <v>63</v>
      </c>
      <c r="H215" s="122" t="s">
        <v>64</v>
      </c>
      <c r="I215" s="122">
        <v>5307031</v>
      </c>
      <c r="J215" s="129"/>
      <c r="K215" s="129">
        <v>-48.75</v>
      </c>
      <c r="L215" s="137">
        <v>-48.75</v>
      </c>
      <c r="M215" s="137">
        <v>48.75</v>
      </c>
      <c r="N215" s="138">
        <v>0</v>
      </c>
      <c r="O215" s="139">
        <v>45444</v>
      </c>
    </row>
    <row r="216" spans="1:15">
      <c r="A216" s="115" t="s">
        <v>16</v>
      </c>
      <c r="B216" s="115" t="s">
        <v>41</v>
      </c>
      <c r="C216" s="115" t="s">
        <v>42</v>
      </c>
      <c r="D216" s="135">
        <v>3396</v>
      </c>
      <c r="E216" s="136" t="s">
        <v>43</v>
      </c>
      <c r="F216" s="121">
        <v>45464</v>
      </c>
      <c r="G216" s="122" t="s">
        <v>89</v>
      </c>
      <c r="H216" s="122"/>
      <c r="I216" s="122">
        <v>1733396</v>
      </c>
      <c r="J216" s="129">
        <v>350000</v>
      </c>
      <c r="K216" s="129"/>
      <c r="L216" s="137">
        <v>350000</v>
      </c>
      <c r="M216" s="137">
        <v>350000</v>
      </c>
      <c r="N216" s="138">
        <v>0</v>
      </c>
      <c r="O216" s="139">
        <v>45444</v>
      </c>
    </row>
    <row r="217" spans="1:15">
      <c r="A217" s="115" t="s">
        <v>16</v>
      </c>
      <c r="B217" s="115" t="s">
        <v>41</v>
      </c>
      <c r="C217" s="115" t="s">
        <v>42</v>
      </c>
      <c r="D217" s="135">
        <v>3396</v>
      </c>
      <c r="E217" s="136" t="s">
        <v>43</v>
      </c>
      <c r="F217" s="121">
        <v>45464</v>
      </c>
      <c r="G217" s="122" t="s">
        <v>49</v>
      </c>
      <c r="H217" s="122" t="s">
        <v>90</v>
      </c>
      <c r="I217" s="122">
        <v>19</v>
      </c>
      <c r="J217" s="129"/>
      <c r="K217" s="129">
        <v>-1757.34</v>
      </c>
      <c r="L217" s="137">
        <v>-1757.34</v>
      </c>
      <c r="M217" s="137">
        <v>1757.34</v>
      </c>
      <c r="N217" s="138">
        <v>0</v>
      </c>
      <c r="O217" s="139">
        <v>45444</v>
      </c>
    </row>
    <row r="218" spans="1:15">
      <c r="A218" s="115" t="s">
        <v>16</v>
      </c>
      <c r="B218" s="115" t="s">
        <v>41</v>
      </c>
      <c r="C218" s="115" t="s">
        <v>42</v>
      </c>
      <c r="D218" s="135">
        <v>3396</v>
      </c>
      <c r="E218" s="136" t="s">
        <v>43</v>
      </c>
      <c r="F218" s="121">
        <v>45464</v>
      </c>
      <c r="G218" s="122" t="s">
        <v>63</v>
      </c>
      <c r="H218" s="122" t="s">
        <v>91</v>
      </c>
      <c r="I218" s="122">
        <v>5720624</v>
      </c>
      <c r="J218" s="129"/>
      <c r="K218" s="129">
        <v>-27.6</v>
      </c>
      <c r="L218" s="137">
        <v>-27.6</v>
      </c>
      <c r="M218" s="137">
        <v>27.6</v>
      </c>
      <c r="N218" s="138">
        <v>0</v>
      </c>
      <c r="O218" s="139">
        <v>45444</v>
      </c>
    </row>
    <row r="219" spans="1:15">
      <c r="A219" s="115" t="s">
        <v>16</v>
      </c>
      <c r="B219" s="115" t="s">
        <v>41</v>
      </c>
      <c r="C219" s="115" t="s">
        <v>42</v>
      </c>
      <c r="D219" s="135">
        <v>3396</v>
      </c>
      <c r="E219" s="136" t="s">
        <v>43</v>
      </c>
      <c r="F219" s="121">
        <v>45464</v>
      </c>
      <c r="G219" s="122" t="s">
        <v>65</v>
      </c>
      <c r="H219" s="122" t="s">
        <v>92</v>
      </c>
      <c r="I219" s="122">
        <v>1235134</v>
      </c>
      <c r="J219" s="129"/>
      <c r="K219" s="129">
        <v>-27900</v>
      </c>
      <c r="L219" s="137">
        <v>-27900</v>
      </c>
      <c r="M219" s="137">
        <v>27900</v>
      </c>
      <c r="N219" s="138">
        <v>0</v>
      </c>
      <c r="O219" s="139">
        <v>45444</v>
      </c>
    </row>
    <row r="220" spans="1:15">
      <c r="A220" s="115" t="s">
        <v>16</v>
      </c>
      <c r="B220" s="115" t="s">
        <v>41</v>
      </c>
      <c r="C220" s="115" t="s">
        <v>42</v>
      </c>
      <c r="D220" s="135">
        <v>3396</v>
      </c>
      <c r="E220" s="136" t="s">
        <v>43</v>
      </c>
      <c r="F220" s="121">
        <v>45464</v>
      </c>
      <c r="G220" s="122" t="s">
        <v>65</v>
      </c>
      <c r="H220" s="122" t="s">
        <v>93</v>
      </c>
      <c r="I220" s="122">
        <v>1235170</v>
      </c>
      <c r="J220" s="129"/>
      <c r="K220" s="129">
        <v>-390</v>
      </c>
      <c r="L220" s="137">
        <v>-390</v>
      </c>
      <c r="M220" s="137">
        <v>390</v>
      </c>
      <c r="N220" s="138">
        <v>0</v>
      </c>
      <c r="O220" s="139">
        <v>45444</v>
      </c>
    </row>
    <row r="221" spans="1:15">
      <c r="A221" s="115" t="s">
        <v>16</v>
      </c>
      <c r="B221" s="115" t="s">
        <v>41</v>
      </c>
      <c r="C221" s="115" t="s">
        <v>42</v>
      </c>
      <c r="D221" s="135">
        <v>3396</v>
      </c>
      <c r="E221" s="136" t="s">
        <v>43</v>
      </c>
      <c r="F221" s="121">
        <v>45464</v>
      </c>
      <c r="G221" s="122" t="s">
        <v>65</v>
      </c>
      <c r="H221" s="122" t="s">
        <v>94</v>
      </c>
      <c r="I221" s="122">
        <v>1235178</v>
      </c>
      <c r="J221" s="129"/>
      <c r="K221" s="129">
        <v>-7508</v>
      </c>
      <c r="L221" s="137">
        <v>-7508</v>
      </c>
      <c r="M221" s="137">
        <v>7508</v>
      </c>
      <c r="N221" s="138">
        <v>0</v>
      </c>
      <c r="O221" s="139">
        <v>45444</v>
      </c>
    </row>
    <row r="222" spans="1:15">
      <c r="A222" s="115" t="s">
        <v>16</v>
      </c>
      <c r="B222" s="115" t="s">
        <v>41</v>
      </c>
      <c r="C222" s="115" t="s">
        <v>42</v>
      </c>
      <c r="D222" s="135">
        <v>3396</v>
      </c>
      <c r="E222" s="136" t="s">
        <v>43</v>
      </c>
      <c r="F222" s="121">
        <v>45464</v>
      </c>
      <c r="G222" s="122" t="s">
        <v>65</v>
      </c>
      <c r="H222" s="122" t="s">
        <v>95</v>
      </c>
      <c r="I222" s="122">
        <v>1235194</v>
      </c>
      <c r="J222" s="129"/>
      <c r="K222" s="129">
        <v>-10453.200000000001</v>
      </c>
      <c r="L222" s="137">
        <v>-10453.200000000001</v>
      </c>
      <c r="M222" s="137">
        <v>10453.200000000001</v>
      </c>
      <c r="N222" s="138">
        <v>0</v>
      </c>
      <c r="O222" s="139">
        <v>45444</v>
      </c>
    </row>
    <row r="223" spans="1:15">
      <c r="A223" s="115" t="s">
        <v>16</v>
      </c>
      <c r="B223" s="115" t="s">
        <v>41</v>
      </c>
      <c r="C223" s="115" t="s">
        <v>42</v>
      </c>
      <c r="D223" s="135">
        <v>3396</v>
      </c>
      <c r="E223" s="136" t="s">
        <v>43</v>
      </c>
      <c r="F223" s="121">
        <v>45464</v>
      </c>
      <c r="G223" s="122" t="s">
        <v>65</v>
      </c>
      <c r="H223" s="122" t="s">
        <v>96</v>
      </c>
      <c r="I223" s="122">
        <v>1235212</v>
      </c>
      <c r="J223" s="129"/>
      <c r="K223" s="129">
        <v>-18000</v>
      </c>
      <c r="L223" s="137">
        <v>-18000</v>
      </c>
      <c r="M223" s="137">
        <v>18000</v>
      </c>
      <c r="N223" s="138">
        <v>0</v>
      </c>
      <c r="O223" s="139">
        <v>45444</v>
      </c>
    </row>
    <row r="224" spans="1:15">
      <c r="A224" s="115" t="s">
        <v>16</v>
      </c>
      <c r="B224" s="115" t="s">
        <v>41</v>
      </c>
      <c r="C224" s="115" t="s">
        <v>42</v>
      </c>
      <c r="D224" s="135">
        <v>3396</v>
      </c>
      <c r="E224" s="136" t="s">
        <v>43</v>
      </c>
      <c r="F224" s="121">
        <v>45467</v>
      </c>
      <c r="G224" s="122" t="s">
        <v>49</v>
      </c>
      <c r="H224" s="122" t="s">
        <v>97</v>
      </c>
      <c r="I224" s="122">
        <v>21</v>
      </c>
      <c r="J224" s="129"/>
      <c r="K224" s="129">
        <v>-2195.54</v>
      </c>
      <c r="L224" s="137">
        <v>-2195.54</v>
      </c>
      <c r="M224" s="137">
        <v>2195.54</v>
      </c>
      <c r="N224" s="138">
        <v>0</v>
      </c>
      <c r="O224" s="139">
        <v>45444</v>
      </c>
    </row>
    <row r="225" spans="1:15">
      <c r="A225" s="115" t="s">
        <v>16</v>
      </c>
      <c r="B225" s="115" t="s">
        <v>41</v>
      </c>
      <c r="C225" s="115" t="s">
        <v>42</v>
      </c>
      <c r="D225" s="135">
        <v>3396</v>
      </c>
      <c r="E225" s="136" t="s">
        <v>43</v>
      </c>
      <c r="F225" s="121">
        <v>45467</v>
      </c>
      <c r="G225" s="122" t="s">
        <v>65</v>
      </c>
      <c r="H225" s="122" t="s">
        <v>98</v>
      </c>
      <c r="I225" s="122">
        <v>607085</v>
      </c>
      <c r="J225" s="129"/>
      <c r="K225" s="129">
        <v>-115435.5</v>
      </c>
      <c r="L225" s="137">
        <v>-115435.5</v>
      </c>
      <c r="M225" s="137">
        <v>115435.5</v>
      </c>
      <c r="N225" s="138">
        <v>0</v>
      </c>
      <c r="O225" s="139">
        <v>45444</v>
      </c>
    </row>
    <row r="226" spans="1:15">
      <c r="A226" s="115" t="s">
        <v>16</v>
      </c>
      <c r="B226" s="115" t="s">
        <v>41</v>
      </c>
      <c r="C226" s="115" t="s">
        <v>42</v>
      </c>
      <c r="D226" s="135">
        <v>3396</v>
      </c>
      <c r="E226" s="136" t="s">
        <v>43</v>
      </c>
      <c r="F226" s="121">
        <v>45467</v>
      </c>
      <c r="G226" s="122" t="s">
        <v>65</v>
      </c>
      <c r="H226" s="122" t="s">
        <v>99</v>
      </c>
      <c r="I226" s="122">
        <v>607214</v>
      </c>
      <c r="J226" s="129"/>
      <c r="K226" s="129">
        <v>-170000</v>
      </c>
      <c r="L226" s="137">
        <v>-170000</v>
      </c>
      <c r="M226" s="137">
        <v>170000</v>
      </c>
      <c r="N226" s="138">
        <v>0</v>
      </c>
      <c r="O226" s="139">
        <v>45444</v>
      </c>
    </row>
    <row r="227" spans="1:15">
      <c r="A227" s="115" t="s">
        <v>16</v>
      </c>
      <c r="B227" s="115" t="s">
        <v>41</v>
      </c>
      <c r="C227" s="115" t="s">
        <v>42</v>
      </c>
      <c r="D227" s="135">
        <v>3396</v>
      </c>
      <c r="E227" s="136" t="s">
        <v>43</v>
      </c>
      <c r="F227" s="121">
        <v>45468</v>
      </c>
      <c r="G227" s="122" t="s">
        <v>100</v>
      </c>
      <c r="H227" s="122"/>
      <c r="I227" s="122">
        <v>1773396</v>
      </c>
      <c r="J227" s="129">
        <v>142000</v>
      </c>
      <c r="K227" s="129"/>
      <c r="L227" s="137">
        <v>142000</v>
      </c>
      <c r="M227" s="137">
        <v>142000</v>
      </c>
      <c r="N227" s="138">
        <v>0</v>
      </c>
      <c r="O227" s="139">
        <v>45444</v>
      </c>
    </row>
    <row r="228" spans="1:15">
      <c r="A228" s="115" t="s">
        <v>16</v>
      </c>
      <c r="B228" s="115" t="s">
        <v>41</v>
      </c>
      <c r="C228" s="115" t="s">
        <v>42</v>
      </c>
      <c r="D228" s="135">
        <v>3396</v>
      </c>
      <c r="E228" s="136" t="s">
        <v>43</v>
      </c>
      <c r="F228" s="121">
        <v>45468</v>
      </c>
      <c r="G228" s="122" t="s">
        <v>49</v>
      </c>
      <c r="H228" s="122" t="s">
        <v>101</v>
      </c>
      <c r="I228" s="122">
        <v>22</v>
      </c>
      <c r="J228" s="129"/>
      <c r="K228" s="129">
        <v>-2636.04</v>
      </c>
      <c r="L228" s="137">
        <v>-2636.04</v>
      </c>
      <c r="M228" s="137">
        <v>2636.04</v>
      </c>
      <c r="N228" s="138">
        <v>0</v>
      </c>
      <c r="O228" s="139">
        <v>45444</v>
      </c>
    </row>
    <row r="229" spans="1:15">
      <c r="A229" s="115" t="s">
        <v>16</v>
      </c>
      <c r="B229" s="115" t="s">
        <v>41</v>
      </c>
      <c r="C229" s="115" t="s">
        <v>42</v>
      </c>
      <c r="D229" s="135">
        <v>3396</v>
      </c>
      <c r="E229" s="136" t="s">
        <v>43</v>
      </c>
      <c r="F229" s="121">
        <v>45468</v>
      </c>
      <c r="G229" s="122" t="s">
        <v>49</v>
      </c>
      <c r="H229" s="122" t="s">
        <v>102</v>
      </c>
      <c r="I229" s="122">
        <v>23</v>
      </c>
      <c r="J229" s="129"/>
      <c r="K229" s="129">
        <v>-843.53</v>
      </c>
      <c r="L229" s="137">
        <v>-843.53</v>
      </c>
      <c r="M229" s="137">
        <v>843.53</v>
      </c>
      <c r="N229" s="138">
        <v>0</v>
      </c>
      <c r="O229" s="139">
        <v>45444</v>
      </c>
    </row>
    <row r="230" spans="1:15">
      <c r="A230" s="115" t="s">
        <v>16</v>
      </c>
      <c r="B230" s="115" t="s">
        <v>41</v>
      </c>
      <c r="C230" s="115" t="s">
        <v>42</v>
      </c>
      <c r="D230" s="135">
        <v>3396</v>
      </c>
      <c r="E230" s="136" t="s">
        <v>43</v>
      </c>
      <c r="F230" s="121">
        <v>45468</v>
      </c>
      <c r="G230" s="122" t="s">
        <v>73</v>
      </c>
      <c r="H230" s="122" t="s">
        <v>74</v>
      </c>
      <c r="I230" s="122">
        <v>210624</v>
      </c>
      <c r="J230" s="129"/>
      <c r="K230" s="129">
        <v>-5.46</v>
      </c>
      <c r="L230" s="137">
        <v>-5.46</v>
      </c>
      <c r="M230" s="137">
        <v>5.46</v>
      </c>
      <c r="N230" s="138">
        <v>0</v>
      </c>
      <c r="O230" s="139">
        <v>45444</v>
      </c>
    </row>
    <row r="231" spans="1:15">
      <c r="A231" s="115" t="s">
        <v>16</v>
      </c>
      <c r="B231" s="115" t="s">
        <v>41</v>
      </c>
      <c r="C231" s="115" t="s">
        <v>42</v>
      </c>
      <c r="D231" s="135">
        <v>3396</v>
      </c>
      <c r="E231" s="136" t="s">
        <v>43</v>
      </c>
      <c r="F231" s="121">
        <v>45468</v>
      </c>
      <c r="G231" s="122" t="s">
        <v>73</v>
      </c>
      <c r="H231" s="122" t="s">
        <v>74</v>
      </c>
      <c r="I231" s="122">
        <v>210624</v>
      </c>
      <c r="J231" s="129"/>
      <c r="K231" s="129">
        <v>-9</v>
      </c>
      <c r="L231" s="137">
        <v>-9</v>
      </c>
      <c r="M231" s="137">
        <v>9</v>
      </c>
      <c r="N231" s="138">
        <v>0</v>
      </c>
      <c r="O231" s="139">
        <v>45444</v>
      </c>
    </row>
    <row r="232" spans="1:15">
      <c r="A232" s="115" t="s">
        <v>16</v>
      </c>
      <c r="B232" s="115" t="s">
        <v>41</v>
      </c>
      <c r="C232" s="115" t="s">
        <v>42</v>
      </c>
      <c r="D232" s="135">
        <v>3396</v>
      </c>
      <c r="E232" s="136" t="s">
        <v>43</v>
      </c>
      <c r="F232" s="121">
        <v>45468</v>
      </c>
      <c r="G232" s="122" t="s">
        <v>73</v>
      </c>
      <c r="H232" s="122" t="s">
        <v>74</v>
      </c>
      <c r="I232" s="122">
        <v>210624</v>
      </c>
      <c r="J232" s="129"/>
      <c r="K232" s="129">
        <v>-9</v>
      </c>
      <c r="L232" s="137">
        <v>-9</v>
      </c>
      <c r="M232" s="137">
        <v>9</v>
      </c>
      <c r="N232" s="138">
        <v>0</v>
      </c>
      <c r="O232" s="139">
        <v>45444</v>
      </c>
    </row>
    <row r="233" spans="1:15">
      <c r="A233" s="115" t="s">
        <v>16</v>
      </c>
      <c r="B233" s="115" t="s">
        <v>41</v>
      </c>
      <c r="C233" s="115" t="s">
        <v>42</v>
      </c>
      <c r="D233" s="135">
        <v>3396</v>
      </c>
      <c r="E233" s="136" t="s">
        <v>43</v>
      </c>
      <c r="F233" s="121">
        <v>45468</v>
      </c>
      <c r="G233" s="122" t="s">
        <v>73</v>
      </c>
      <c r="H233" s="122" t="s">
        <v>74</v>
      </c>
      <c r="I233" s="122">
        <v>210624</v>
      </c>
      <c r="J233" s="129"/>
      <c r="K233" s="129">
        <v>-9</v>
      </c>
      <c r="L233" s="137">
        <v>-9</v>
      </c>
      <c r="M233" s="137">
        <v>9</v>
      </c>
      <c r="N233" s="138">
        <v>0</v>
      </c>
      <c r="O233" s="139">
        <v>45444</v>
      </c>
    </row>
    <row r="234" spans="1:15">
      <c r="A234" s="115" t="s">
        <v>16</v>
      </c>
      <c r="B234" s="115" t="s">
        <v>41</v>
      </c>
      <c r="C234" s="115" t="s">
        <v>42</v>
      </c>
      <c r="D234" s="135">
        <v>3396</v>
      </c>
      <c r="E234" s="136" t="s">
        <v>43</v>
      </c>
      <c r="F234" s="121">
        <v>45468</v>
      </c>
      <c r="G234" s="122" t="s">
        <v>73</v>
      </c>
      <c r="H234" s="122" t="s">
        <v>74</v>
      </c>
      <c r="I234" s="122">
        <v>210624</v>
      </c>
      <c r="J234" s="129"/>
      <c r="K234" s="129">
        <v>-9</v>
      </c>
      <c r="L234" s="137">
        <v>-9</v>
      </c>
      <c r="M234" s="137">
        <v>9</v>
      </c>
      <c r="N234" s="138">
        <v>0</v>
      </c>
      <c r="O234" s="139">
        <v>45444</v>
      </c>
    </row>
    <row r="235" spans="1:15">
      <c r="A235" s="115" t="s">
        <v>16</v>
      </c>
      <c r="B235" s="115" t="s">
        <v>41</v>
      </c>
      <c r="C235" s="115" t="s">
        <v>42</v>
      </c>
      <c r="D235" s="135">
        <v>3396</v>
      </c>
      <c r="E235" s="136" t="s">
        <v>43</v>
      </c>
      <c r="F235" s="121">
        <v>45468</v>
      </c>
      <c r="G235" s="122" t="s">
        <v>65</v>
      </c>
      <c r="H235" s="122" t="s">
        <v>103</v>
      </c>
      <c r="I235" s="122">
        <v>606105</v>
      </c>
      <c r="J235" s="129"/>
      <c r="K235" s="129">
        <v>-8000</v>
      </c>
      <c r="L235" s="137">
        <v>-8000</v>
      </c>
      <c r="M235" s="137">
        <v>8000</v>
      </c>
      <c r="N235" s="138">
        <v>0</v>
      </c>
      <c r="O235" s="139">
        <v>45444</v>
      </c>
    </row>
    <row r="236" spans="1:15">
      <c r="A236" s="115" t="s">
        <v>16</v>
      </c>
      <c r="B236" s="115" t="s">
        <v>41</v>
      </c>
      <c r="C236" s="115" t="s">
        <v>42</v>
      </c>
      <c r="D236" s="135">
        <v>3396</v>
      </c>
      <c r="E236" s="136" t="s">
        <v>43</v>
      </c>
      <c r="F236" s="121">
        <v>45468</v>
      </c>
      <c r="G236" s="122" t="s">
        <v>65</v>
      </c>
      <c r="H236" s="122" t="s">
        <v>104</v>
      </c>
      <c r="I236" s="122">
        <v>1459056</v>
      </c>
      <c r="J236" s="129"/>
      <c r="K236" s="129">
        <v>-142000</v>
      </c>
      <c r="L236" s="137">
        <v>-142000</v>
      </c>
      <c r="M236" s="137">
        <v>142000</v>
      </c>
      <c r="N236" s="138">
        <v>0</v>
      </c>
      <c r="O236" s="139">
        <v>45444</v>
      </c>
    </row>
    <row r="237" spans="1:15">
      <c r="A237" s="115" t="s">
        <v>16</v>
      </c>
      <c r="B237" s="115" t="s">
        <v>41</v>
      </c>
      <c r="C237" s="115" t="s">
        <v>42</v>
      </c>
      <c r="D237" s="135">
        <v>3396</v>
      </c>
      <c r="E237" s="136" t="s">
        <v>43</v>
      </c>
      <c r="F237" s="121">
        <v>45469</v>
      </c>
      <c r="G237" s="122" t="s">
        <v>65</v>
      </c>
      <c r="H237" s="122" t="s">
        <v>105</v>
      </c>
      <c r="I237" s="122">
        <v>604275</v>
      </c>
      <c r="J237" s="129"/>
      <c r="K237" s="129">
        <v>-2500</v>
      </c>
      <c r="L237" s="137">
        <v>-2500</v>
      </c>
      <c r="M237" s="137">
        <v>2500</v>
      </c>
      <c r="N237" s="138">
        <v>0</v>
      </c>
      <c r="O237" s="139">
        <v>45444</v>
      </c>
    </row>
    <row r="238" spans="1:15">
      <c r="A238" s="115" t="s">
        <v>16</v>
      </c>
      <c r="B238" s="115" t="s">
        <v>41</v>
      </c>
      <c r="C238" s="115" t="s">
        <v>42</v>
      </c>
      <c r="D238" s="135">
        <v>3396</v>
      </c>
      <c r="E238" s="136" t="s">
        <v>43</v>
      </c>
      <c r="F238" s="121">
        <v>45470</v>
      </c>
      <c r="G238" s="122" t="s">
        <v>73</v>
      </c>
      <c r="H238" s="122" t="s">
        <v>74</v>
      </c>
      <c r="I238" s="122">
        <v>240624</v>
      </c>
      <c r="J238" s="129"/>
      <c r="K238" s="129">
        <v>-9</v>
      </c>
      <c r="L238" s="137">
        <v>-9</v>
      </c>
      <c r="M238" s="137">
        <v>9</v>
      </c>
      <c r="N238" s="138">
        <v>0</v>
      </c>
      <c r="O238" s="139">
        <v>45444</v>
      </c>
    </row>
    <row r="239" spans="1:15">
      <c r="A239" s="115" t="s">
        <v>16</v>
      </c>
      <c r="B239" s="115" t="s">
        <v>41</v>
      </c>
      <c r="C239" s="115" t="s">
        <v>42</v>
      </c>
      <c r="D239" s="135">
        <v>3396</v>
      </c>
      <c r="E239" s="136" t="s">
        <v>43</v>
      </c>
      <c r="F239" s="121">
        <v>45470</v>
      </c>
      <c r="G239" s="122" t="s">
        <v>73</v>
      </c>
      <c r="H239" s="122" t="s">
        <v>74</v>
      </c>
      <c r="I239" s="122">
        <v>240624</v>
      </c>
      <c r="J239" s="129"/>
      <c r="K239" s="129">
        <v>-9</v>
      </c>
      <c r="L239" s="137">
        <v>-9</v>
      </c>
      <c r="M239" s="137">
        <v>9</v>
      </c>
      <c r="N239" s="138">
        <v>0</v>
      </c>
      <c r="O239" s="139">
        <v>45444</v>
      </c>
    </row>
    <row r="240" spans="1:15">
      <c r="A240" s="115" t="s">
        <v>16</v>
      </c>
      <c r="B240" s="115" t="s">
        <v>41</v>
      </c>
      <c r="C240" s="115" t="s">
        <v>42</v>
      </c>
      <c r="D240" s="135">
        <v>3396</v>
      </c>
      <c r="E240" s="136" t="s">
        <v>43</v>
      </c>
      <c r="F240" s="121">
        <v>45470</v>
      </c>
      <c r="G240" s="122" t="s">
        <v>73</v>
      </c>
      <c r="H240" s="122" t="s">
        <v>74</v>
      </c>
      <c r="I240" s="122">
        <v>250624</v>
      </c>
      <c r="J240" s="129"/>
      <c r="K240" s="129">
        <v>-9</v>
      </c>
      <c r="L240" s="137">
        <v>-9</v>
      </c>
      <c r="M240" s="137">
        <v>9</v>
      </c>
      <c r="N240" s="138">
        <v>0</v>
      </c>
      <c r="O240" s="139">
        <v>45444</v>
      </c>
    </row>
    <row r="241" spans="1:15">
      <c r="A241" s="115" t="s">
        <v>16</v>
      </c>
      <c r="B241" s="115" t="s">
        <v>41</v>
      </c>
      <c r="C241" s="115" t="s">
        <v>42</v>
      </c>
      <c r="D241" s="135">
        <v>3396</v>
      </c>
      <c r="E241" s="136" t="s">
        <v>43</v>
      </c>
      <c r="F241" s="121">
        <v>45470</v>
      </c>
      <c r="G241" s="122" t="s">
        <v>73</v>
      </c>
      <c r="H241" s="122" t="s">
        <v>74</v>
      </c>
      <c r="I241" s="122">
        <v>250624</v>
      </c>
      <c r="J241" s="129"/>
      <c r="K241" s="129">
        <v>-9</v>
      </c>
      <c r="L241" s="137">
        <v>-9</v>
      </c>
      <c r="M241" s="137">
        <v>9</v>
      </c>
      <c r="N241" s="138">
        <v>0</v>
      </c>
      <c r="O241" s="139">
        <v>45444</v>
      </c>
    </row>
    <row r="242" spans="1:15">
      <c r="A242" s="115" t="s">
        <v>16</v>
      </c>
      <c r="B242" s="115" t="s">
        <v>41</v>
      </c>
      <c r="C242" s="115" t="s">
        <v>42</v>
      </c>
      <c r="D242" s="135">
        <v>3396</v>
      </c>
      <c r="E242" s="136" t="s">
        <v>43</v>
      </c>
      <c r="F242" s="121">
        <v>45470</v>
      </c>
      <c r="G242" s="122" t="s">
        <v>65</v>
      </c>
      <c r="H242" s="122" t="s">
        <v>106</v>
      </c>
      <c r="I242" s="122">
        <v>607067</v>
      </c>
      <c r="J242" s="129"/>
      <c r="K242" s="129">
        <v>-8300</v>
      </c>
      <c r="L242" s="137">
        <v>-8300</v>
      </c>
      <c r="M242" s="137">
        <v>8300</v>
      </c>
      <c r="N242" s="138">
        <v>0</v>
      </c>
      <c r="O242" s="139">
        <v>45444</v>
      </c>
    </row>
    <row r="243" spans="1:15">
      <c r="A243" s="115" t="s">
        <v>16</v>
      </c>
      <c r="B243" s="115" t="s">
        <v>41</v>
      </c>
      <c r="C243" s="115" t="s">
        <v>42</v>
      </c>
      <c r="D243" s="135">
        <v>3396</v>
      </c>
      <c r="E243" s="136" t="s">
        <v>43</v>
      </c>
      <c r="F243" s="121">
        <v>45471</v>
      </c>
      <c r="G243" s="122" t="s">
        <v>107</v>
      </c>
      <c r="H243" s="122"/>
      <c r="I243" s="122">
        <v>1803396</v>
      </c>
      <c r="J243" s="129">
        <v>160000</v>
      </c>
      <c r="K243" s="129"/>
      <c r="L243" s="137">
        <v>160000</v>
      </c>
      <c r="M243" s="137">
        <v>160000</v>
      </c>
      <c r="N243" s="138">
        <v>0</v>
      </c>
      <c r="O243" s="139">
        <v>45444</v>
      </c>
    </row>
    <row r="244" spans="1:15">
      <c r="A244" s="115" t="s">
        <v>16</v>
      </c>
      <c r="B244" s="115" t="s">
        <v>41</v>
      </c>
      <c r="C244" s="115" t="s">
        <v>42</v>
      </c>
      <c r="D244" s="135">
        <v>3396</v>
      </c>
      <c r="E244" s="136" t="s">
        <v>43</v>
      </c>
      <c r="F244" s="121">
        <v>45471</v>
      </c>
      <c r="G244" s="122" t="s">
        <v>49</v>
      </c>
      <c r="H244" s="122" t="s">
        <v>108</v>
      </c>
      <c r="I244" s="122">
        <v>24</v>
      </c>
      <c r="J244" s="129"/>
      <c r="K244" s="129">
        <v>-16740</v>
      </c>
      <c r="L244" s="137">
        <v>-16740</v>
      </c>
      <c r="M244" s="137">
        <v>16740</v>
      </c>
      <c r="N244" s="138">
        <v>0</v>
      </c>
      <c r="O244" s="139">
        <v>45444</v>
      </c>
    </row>
    <row r="245" spans="1:15">
      <c r="A245" s="115" t="s">
        <v>16</v>
      </c>
      <c r="B245" s="115" t="s">
        <v>41</v>
      </c>
      <c r="C245" s="115" t="s">
        <v>42</v>
      </c>
      <c r="D245" s="135">
        <v>3396</v>
      </c>
      <c r="E245" s="136" t="s">
        <v>43</v>
      </c>
      <c r="F245" s="121">
        <v>45471</v>
      </c>
      <c r="G245" s="122" t="s">
        <v>49</v>
      </c>
      <c r="H245" s="122" t="s">
        <v>109</v>
      </c>
      <c r="I245" s="122">
        <v>27</v>
      </c>
      <c r="J245" s="129"/>
      <c r="K245" s="129">
        <v>-16329.9</v>
      </c>
      <c r="L245" s="137">
        <v>-16329.9</v>
      </c>
      <c r="M245" s="137">
        <v>16329.9</v>
      </c>
      <c r="N245" s="138">
        <v>0</v>
      </c>
      <c r="O245" s="139">
        <v>45444</v>
      </c>
    </row>
    <row r="246" spans="1:15">
      <c r="A246" s="115" t="s">
        <v>16</v>
      </c>
      <c r="B246" s="115" t="s">
        <v>41</v>
      </c>
      <c r="C246" s="115" t="s">
        <v>42</v>
      </c>
      <c r="D246" s="135">
        <v>3396</v>
      </c>
      <c r="E246" s="136" t="s">
        <v>43</v>
      </c>
      <c r="F246" s="121">
        <v>45471</v>
      </c>
      <c r="G246" s="122" t="s">
        <v>73</v>
      </c>
      <c r="H246" s="122" t="s">
        <v>74</v>
      </c>
      <c r="I246" s="122">
        <v>260624</v>
      </c>
      <c r="J246" s="129"/>
      <c r="K246" s="129">
        <v>-9</v>
      </c>
      <c r="L246" s="137">
        <v>-9</v>
      </c>
      <c r="M246" s="137">
        <v>9</v>
      </c>
      <c r="N246" s="138">
        <v>0</v>
      </c>
      <c r="O246" s="139">
        <v>45444</v>
      </c>
    </row>
    <row r="247" spans="1:15">
      <c r="A247" s="115" t="s">
        <v>16</v>
      </c>
      <c r="B247" s="115" t="s">
        <v>41</v>
      </c>
      <c r="C247" s="115" t="s">
        <v>42</v>
      </c>
      <c r="D247" s="135">
        <v>3396</v>
      </c>
      <c r="E247" s="136" t="s">
        <v>43</v>
      </c>
      <c r="F247" s="121">
        <v>45471</v>
      </c>
      <c r="G247" s="122" t="s">
        <v>63</v>
      </c>
      <c r="H247" s="122" t="s">
        <v>72</v>
      </c>
      <c r="I247" s="122">
        <v>5479973</v>
      </c>
      <c r="J247" s="129"/>
      <c r="K247" s="129">
        <v>-39707.61</v>
      </c>
      <c r="L247" s="137">
        <v>-39707.61</v>
      </c>
      <c r="M247" s="137">
        <v>39707.61</v>
      </c>
      <c r="N247" s="138">
        <v>0</v>
      </c>
      <c r="O247" s="139">
        <v>45444</v>
      </c>
    </row>
    <row r="248" spans="1:15">
      <c r="A248" s="115" t="s">
        <v>16</v>
      </c>
      <c r="B248" s="115" t="s">
        <v>41</v>
      </c>
      <c r="C248" s="115" t="s">
        <v>42</v>
      </c>
      <c r="D248" s="135">
        <v>3396</v>
      </c>
      <c r="E248" s="136" t="s">
        <v>43</v>
      </c>
      <c r="F248" s="121">
        <v>45471</v>
      </c>
      <c r="G248" s="122" t="s">
        <v>65</v>
      </c>
      <c r="H248" s="122" t="s">
        <v>110</v>
      </c>
      <c r="I248" s="122">
        <v>813312</v>
      </c>
      <c r="J248" s="129"/>
      <c r="K248" s="129">
        <v>-25339.5</v>
      </c>
      <c r="L248" s="137">
        <v>-25339.5</v>
      </c>
      <c r="M248" s="137">
        <v>25339.5</v>
      </c>
      <c r="N248" s="138">
        <v>0</v>
      </c>
      <c r="O248" s="139">
        <v>45444</v>
      </c>
    </row>
    <row r="249" spans="1:15">
      <c r="A249" s="115" t="s">
        <v>16</v>
      </c>
      <c r="B249" s="115" t="s">
        <v>41</v>
      </c>
      <c r="C249" s="115" t="s">
        <v>42</v>
      </c>
      <c r="D249" s="135">
        <v>3396</v>
      </c>
      <c r="E249" s="136" t="s">
        <v>43</v>
      </c>
      <c r="F249" s="121">
        <v>45471</v>
      </c>
      <c r="G249" s="122" t="s">
        <v>65</v>
      </c>
      <c r="H249" s="122" t="s">
        <v>111</v>
      </c>
      <c r="I249" s="122">
        <v>835577</v>
      </c>
      <c r="J249" s="129"/>
      <c r="K249" s="129">
        <v>-16893</v>
      </c>
      <c r="L249" s="137">
        <v>-16893</v>
      </c>
      <c r="M249" s="137">
        <v>16893</v>
      </c>
      <c r="N249" s="138">
        <v>0</v>
      </c>
      <c r="O249" s="139">
        <v>45444</v>
      </c>
    </row>
    <row r="250" spans="1:15">
      <c r="A250" s="115" t="s">
        <v>16</v>
      </c>
      <c r="B250" s="115" t="s">
        <v>41</v>
      </c>
      <c r="C250" s="115" t="s">
        <v>42</v>
      </c>
      <c r="D250" s="135">
        <v>3396</v>
      </c>
      <c r="E250" s="136" t="s">
        <v>43</v>
      </c>
      <c r="F250" s="121">
        <v>45471</v>
      </c>
      <c r="G250" s="122" t="s">
        <v>65</v>
      </c>
      <c r="H250" s="122" t="s">
        <v>112</v>
      </c>
      <c r="I250" s="122">
        <v>839576</v>
      </c>
      <c r="J250" s="129"/>
      <c r="K250" s="129">
        <v>-3504.51</v>
      </c>
      <c r="L250" s="137">
        <v>-3504.51</v>
      </c>
      <c r="M250" s="137">
        <v>3504.51</v>
      </c>
      <c r="N250" s="138">
        <v>0</v>
      </c>
      <c r="O250" s="139">
        <v>45444</v>
      </c>
    </row>
    <row r="251" spans="1:15">
      <c r="A251" s="115" t="s">
        <v>16</v>
      </c>
      <c r="B251" s="115" t="s">
        <v>41</v>
      </c>
      <c r="C251" s="115" t="s">
        <v>42</v>
      </c>
      <c r="D251" s="135">
        <v>3396</v>
      </c>
      <c r="E251" s="136" t="s">
        <v>43</v>
      </c>
      <c r="F251" s="121">
        <v>45471</v>
      </c>
      <c r="G251" s="122" t="s">
        <v>65</v>
      </c>
      <c r="H251" s="122" t="s">
        <v>113</v>
      </c>
      <c r="I251" s="122">
        <v>1240010</v>
      </c>
      <c r="J251" s="129"/>
      <c r="K251" s="129">
        <v>-17500</v>
      </c>
      <c r="L251" s="137">
        <v>-17500</v>
      </c>
      <c r="M251" s="137">
        <v>17500</v>
      </c>
      <c r="N251" s="138">
        <v>0</v>
      </c>
      <c r="O251" s="139">
        <v>45444</v>
      </c>
    </row>
    <row r="252" spans="1:15">
      <c r="A252" s="115" t="s">
        <v>16</v>
      </c>
      <c r="B252" s="115" t="s">
        <v>41</v>
      </c>
      <c r="C252" s="115" t="s">
        <v>42</v>
      </c>
      <c r="D252" s="135">
        <v>3396</v>
      </c>
      <c r="E252" s="136" t="s">
        <v>43</v>
      </c>
      <c r="F252" s="121">
        <v>45471</v>
      </c>
      <c r="G252" s="122" t="s">
        <v>65</v>
      </c>
      <c r="H252" s="122" t="s">
        <v>114</v>
      </c>
      <c r="I252" s="122">
        <v>1240139</v>
      </c>
      <c r="J252" s="129"/>
      <c r="K252" s="129">
        <v>-7508</v>
      </c>
      <c r="L252" s="137">
        <v>-7508</v>
      </c>
      <c r="M252" s="137">
        <v>7508</v>
      </c>
      <c r="N252" s="138">
        <v>0</v>
      </c>
      <c r="O252" s="139">
        <v>45444</v>
      </c>
    </row>
    <row r="253" spans="1:15">
      <c r="A253" s="115" t="s">
        <v>16</v>
      </c>
      <c r="B253" s="115" t="s">
        <v>41</v>
      </c>
      <c r="C253" s="115" t="s">
        <v>42</v>
      </c>
      <c r="D253" s="135">
        <v>3396</v>
      </c>
      <c r="E253" s="136" t="s">
        <v>43</v>
      </c>
      <c r="F253" s="121">
        <v>45471</v>
      </c>
      <c r="G253" s="122" t="s">
        <v>65</v>
      </c>
      <c r="H253" s="122" t="s">
        <v>115</v>
      </c>
      <c r="I253" s="122">
        <v>1240160</v>
      </c>
      <c r="J253" s="129"/>
      <c r="K253" s="129">
        <v>-4798</v>
      </c>
      <c r="L253" s="137">
        <v>-4798</v>
      </c>
      <c r="M253" s="137">
        <v>4798</v>
      </c>
      <c r="N253" s="138">
        <v>0</v>
      </c>
      <c r="O253" s="139">
        <v>45444</v>
      </c>
    </row>
    <row r="254" spans="1:15">
      <c r="A254" s="115" t="s">
        <v>16</v>
      </c>
      <c r="B254" s="115" t="s">
        <v>41</v>
      </c>
      <c r="C254" s="115" t="s">
        <v>42</v>
      </c>
      <c r="D254" s="135">
        <v>3396</v>
      </c>
      <c r="E254" s="136" t="s">
        <v>43</v>
      </c>
      <c r="F254" s="121">
        <v>45471</v>
      </c>
      <c r="G254" s="122" t="s">
        <v>65</v>
      </c>
      <c r="H254" s="122" t="s">
        <v>116</v>
      </c>
      <c r="I254" s="122">
        <v>1308099</v>
      </c>
      <c r="J254" s="129"/>
      <c r="K254" s="129">
        <v>-10000</v>
      </c>
      <c r="L254" s="137">
        <v>-10000</v>
      </c>
      <c r="M254" s="137">
        <v>10000</v>
      </c>
      <c r="N254" s="138">
        <v>0</v>
      </c>
      <c r="O254" s="139">
        <v>45444</v>
      </c>
    </row>
    <row r="255" spans="1:15">
      <c r="A255" s="115" t="s">
        <v>16</v>
      </c>
      <c r="B255" s="115" t="s">
        <v>41</v>
      </c>
      <c r="C255" s="115" t="s">
        <v>42</v>
      </c>
      <c r="D255" s="135">
        <v>3396</v>
      </c>
      <c r="E255" s="136" t="s">
        <v>43</v>
      </c>
      <c r="F255" s="121">
        <v>45471</v>
      </c>
      <c r="G255" s="122" t="s">
        <v>65</v>
      </c>
      <c r="H255" s="122" t="s">
        <v>117</v>
      </c>
      <c r="I255" s="122">
        <v>1308100</v>
      </c>
      <c r="J255" s="129"/>
      <c r="K255" s="129">
        <v>-1700</v>
      </c>
      <c r="L255" s="137">
        <v>-1700</v>
      </c>
      <c r="M255" s="137">
        <v>1700</v>
      </c>
      <c r="N255" s="138">
        <v>0</v>
      </c>
      <c r="O255" s="139">
        <v>45444</v>
      </c>
    </row>
    <row r="256" spans="1:15">
      <c r="A256" s="115" t="s">
        <v>16</v>
      </c>
      <c r="B256" s="115" t="s">
        <v>118</v>
      </c>
      <c r="C256" s="115" t="s">
        <v>119</v>
      </c>
      <c r="D256" s="135">
        <v>6327</v>
      </c>
      <c r="E256" s="136" t="s">
        <v>120</v>
      </c>
      <c r="F256" s="121">
        <v>45446</v>
      </c>
      <c r="G256" s="122" t="s">
        <v>30</v>
      </c>
      <c r="H256" s="122"/>
      <c r="I256" s="122"/>
      <c r="J256" s="129"/>
      <c r="K256" s="129">
        <v>-3758299.84</v>
      </c>
      <c r="L256" s="137">
        <v>-3758299.84</v>
      </c>
      <c r="M256" s="137">
        <v>3758299.84</v>
      </c>
      <c r="N256" s="138">
        <v>1</v>
      </c>
      <c r="O256" s="139">
        <v>45444</v>
      </c>
    </row>
    <row r="257" spans="1:15">
      <c r="A257" s="115" t="s">
        <v>16</v>
      </c>
      <c r="B257" s="115" t="s">
        <v>118</v>
      </c>
      <c r="C257" s="115" t="s">
        <v>119</v>
      </c>
      <c r="D257" s="135">
        <v>6327</v>
      </c>
      <c r="E257" s="136" t="s">
        <v>120</v>
      </c>
      <c r="F257" s="121">
        <v>45446</v>
      </c>
      <c r="G257" s="122" t="s">
        <v>33</v>
      </c>
      <c r="H257" s="122"/>
      <c r="I257" s="122"/>
      <c r="J257" s="129"/>
      <c r="K257" s="129">
        <v>-2</v>
      </c>
      <c r="L257" s="137">
        <v>-2</v>
      </c>
      <c r="M257" s="137">
        <v>2</v>
      </c>
      <c r="N257" s="138">
        <v>0</v>
      </c>
      <c r="O257" s="139">
        <v>45444</v>
      </c>
    </row>
    <row r="258" spans="1:15">
      <c r="A258" s="115" t="s">
        <v>16</v>
      </c>
      <c r="B258" s="115" t="s">
        <v>118</v>
      </c>
      <c r="C258" s="115" t="s">
        <v>119</v>
      </c>
      <c r="D258" s="135">
        <v>6327</v>
      </c>
      <c r="E258" s="136" t="s">
        <v>120</v>
      </c>
      <c r="F258" s="121">
        <v>45446</v>
      </c>
      <c r="G258" s="122" t="s">
        <v>121</v>
      </c>
      <c r="H258" s="122"/>
      <c r="I258" s="122"/>
      <c r="J258" s="129">
        <v>55842.61</v>
      </c>
      <c r="K258" s="129"/>
      <c r="L258" s="137">
        <v>55842.61</v>
      </c>
      <c r="M258" s="137">
        <v>55842.61</v>
      </c>
      <c r="N258" s="138">
        <v>0</v>
      </c>
      <c r="O258" s="139">
        <v>45444</v>
      </c>
    </row>
    <row r="259" spans="1:15">
      <c r="A259" s="115" t="s">
        <v>16</v>
      </c>
      <c r="B259" s="115" t="s">
        <v>118</v>
      </c>
      <c r="C259" s="115" t="s">
        <v>119</v>
      </c>
      <c r="D259" s="135">
        <v>6327</v>
      </c>
      <c r="E259" s="136" t="s">
        <v>120</v>
      </c>
      <c r="F259" s="121">
        <v>45446</v>
      </c>
      <c r="G259" s="122" t="s">
        <v>121</v>
      </c>
      <c r="H259" s="122"/>
      <c r="I259" s="122"/>
      <c r="J259" s="129">
        <v>3702456.94</v>
      </c>
      <c r="K259" s="129"/>
      <c r="L259" s="137">
        <v>3702456.94</v>
      </c>
      <c r="M259" s="137">
        <v>3702456.94</v>
      </c>
      <c r="N259" s="138">
        <v>0</v>
      </c>
      <c r="O259" s="139">
        <v>45444</v>
      </c>
    </row>
    <row r="260" spans="1:15">
      <c r="A260" s="115" t="s">
        <v>16</v>
      </c>
      <c r="B260" s="115" t="s">
        <v>118</v>
      </c>
      <c r="C260" s="115" t="s">
        <v>119</v>
      </c>
      <c r="D260" s="135">
        <v>6327</v>
      </c>
      <c r="E260" s="136" t="s">
        <v>120</v>
      </c>
      <c r="F260" s="121">
        <v>45447</v>
      </c>
      <c r="G260" s="122" t="s">
        <v>122</v>
      </c>
      <c r="H260" s="122"/>
      <c r="I260" s="122"/>
      <c r="J260" s="129"/>
      <c r="K260" s="129">
        <v>-73</v>
      </c>
      <c r="L260" s="137">
        <v>-73</v>
      </c>
      <c r="M260" s="137">
        <v>73</v>
      </c>
      <c r="N260" s="138">
        <v>0</v>
      </c>
      <c r="O260" s="139">
        <v>45444</v>
      </c>
    </row>
    <row r="261" spans="1:15">
      <c r="A261" s="115" t="s">
        <v>16</v>
      </c>
      <c r="B261" s="115" t="s">
        <v>118</v>
      </c>
      <c r="C261" s="115" t="s">
        <v>119</v>
      </c>
      <c r="D261" s="135">
        <v>6327</v>
      </c>
      <c r="E261" s="136" t="s">
        <v>120</v>
      </c>
      <c r="F261" s="121">
        <v>45462</v>
      </c>
      <c r="G261" s="122" t="s">
        <v>123</v>
      </c>
      <c r="H261" s="122"/>
      <c r="I261" s="122"/>
      <c r="J261" s="129"/>
      <c r="K261" s="129">
        <v>-14915</v>
      </c>
      <c r="L261" s="137">
        <v>-14915</v>
      </c>
      <c r="M261" s="137">
        <v>14915</v>
      </c>
      <c r="N261" s="138">
        <v>0</v>
      </c>
      <c r="O261" s="139">
        <v>45444</v>
      </c>
    </row>
    <row r="262" spans="1:15">
      <c r="A262" s="115" t="s">
        <v>16</v>
      </c>
      <c r="B262" s="115" t="s">
        <v>118</v>
      </c>
      <c r="C262" s="115" t="s">
        <v>119</v>
      </c>
      <c r="D262" s="135">
        <v>6327</v>
      </c>
      <c r="E262" s="136" t="s">
        <v>120</v>
      </c>
      <c r="F262" s="121">
        <v>45462</v>
      </c>
      <c r="G262" s="122" t="s">
        <v>124</v>
      </c>
      <c r="H262" s="122"/>
      <c r="I262" s="122"/>
      <c r="J262" s="129"/>
      <c r="K262" s="129">
        <v>-0.9</v>
      </c>
      <c r="L262" s="137">
        <v>-0.9</v>
      </c>
      <c r="M262" s="137">
        <v>0.9</v>
      </c>
      <c r="N262" s="138">
        <v>0</v>
      </c>
      <c r="O262" s="139">
        <v>45444</v>
      </c>
    </row>
    <row r="263" spans="1:15">
      <c r="A263" s="115" t="s">
        <v>16</v>
      </c>
      <c r="B263" s="115" t="s">
        <v>118</v>
      </c>
      <c r="C263" s="115" t="s">
        <v>119</v>
      </c>
      <c r="D263" s="135">
        <v>6327</v>
      </c>
      <c r="E263" s="136" t="s">
        <v>120</v>
      </c>
      <c r="F263" s="121">
        <v>45462</v>
      </c>
      <c r="G263" s="122" t="s">
        <v>26</v>
      </c>
      <c r="H263" s="122"/>
      <c r="I263" s="122"/>
      <c r="J263" s="129">
        <v>1.35</v>
      </c>
      <c r="K263" s="129"/>
      <c r="L263" s="137">
        <v>1.35</v>
      </c>
      <c r="M263" s="137">
        <v>1.35</v>
      </c>
      <c r="N263" s="138">
        <v>0</v>
      </c>
      <c r="O263" s="139">
        <v>45444</v>
      </c>
    </row>
    <row r="264" spans="1:15">
      <c r="A264" s="115" t="s">
        <v>16</v>
      </c>
      <c r="B264" s="115" t="s">
        <v>118</v>
      </c>
      <c r="C264" s="115" t="s">
        <v>119</v>
      </c>
      <c r="D264" s="135">
        <v>6327</v>
      </c>
      <c r="E264" s="136" t="s">
        <v>120</v>
      </c>
      <c r="F264" s="121">
        <v>45464</v>
      </c>
      <c r="G264" s="122" t="s">
        <v>125</v>
      </c>
      <c r="H264" s="122"/>
      <c r="I264" s="122"/>
      <c r="J264" s="129"/>
      <c r="K264" s="129">
        <v>-6760.13</v>
      </c>
      <c r="L264" s="137">
        <v>-6760.13</v>
      </c>
      <c r="M264" s="137">
        <v>6760.13</v>
      </c>
      <c r="N264" s="138">
        <v>0</v>
      </c>
      <c r="O264" s="139">
        <v>45444</v>
      </c>
    </row>
    <row r="265" spans="1:15">
      <c r="A265" s="115" t="s">
        <v>16</v>
      </c>
      <c r="B265" s="115" t="s">
        <v>118</v>
      </c>
      <c r="C265" s="115" t="s">
        <v>119</v>
      </c>
      <c r="D265" s="135">
        <v>6327</v>
      </c>
      <c r="E265" s="136" t="s">
        <v>120</v>
      </c>
      <c r="F265" s="121">
        <v>45464</v>
      </c>
      <c r="G265" s="122" t="s">
        <v>32</v>
      </c>
      <c r="H265" s="122"/>
      <c r="I265" s="122"/>
      <c r="J265" s="129"/>
      <c r="K265" s="129">
        <v>-0.9</v>
      </c>
      <c r="L265" s="137">
        <v>-0.9</v>
      </c>
      <c r="M265" s="137">
        <v>0.9</v>
      </c>
      <c r="N265" s="138">
        <v>0</v>
      </c>
      <c r="O265" s="139">
        <v>45444</v>
      </c>
    </row>
    <row r="266" spans="1:15">
      <c r="A266" s="115" t="s">
        <v>16</v>
      </c>
      <c r="B266" s="115" t="s">
        <v>118</v>
      </c>
      <c r="C266" s="115" t="s">
        <v>119</v>
      </c>
      <c r="D266" s="135">
        <v>6327</v>
      </c>
      <c r="E266" s="136" t="s">
        <v>120</v>
      </c>
      <c r="F266" s="121">
        <v>45464</v>
      </c>
      <c r="G266" s="122" t="s">
        <v>26</v>
      </c>
      <c r="H266" s="122"/>
      <c r="I266" s="122"/>
      <c r="J266" s="129">
        <v>0.73</v>
      </c>
      <c r="K266" s="129"/>
      <c r="L266" s="137">
        <v>0.73</v>
      </c>
      <c r="M266" s="137">
        <v>0.73</v>
      </c>
      <c r="N266" s="138">
        <v>0</v>
      </c>
      <c r="O266" s="139">
        <v>45444</v>
      </c>
    </row>
    <row r="267" spans="1:15">
      <c r="A267" s="115" t="s">
        <v>16</v>
      </c>
      <c r="B267" s="115" t="s">
        <v>118</v>
      </c>
      <c r="C267" s="115" t="s">
        <v>119</v>
      </c>
      <c r="D267" s="135">
        <v>6327</v>
      </c>
      <c r="E267" s="136" t="s">
        <v>120</v>
      </c>
      <c r="F267" s="121">
        <v>45467</v>
      </c>
      <c r="G267" s="122" t="s">
        <v>27</v>
      </c>
      <c r="H267" s="122"/>
      <c r="I267" s="122"/>
      <c r="J267" s="129"/>
      <c r="K267" s="129">
        <v>-1689.3</v>
      </c>
      <c r="L267" s="137">
        <v>-1689.3</v>
      </c>
      <c r="M267" s="137">
        <v>1689.3</v>
      </c>
      <c r="N267" s="138">
        <v>0</v>
      </c>
      <c r="O267" s="139">
        <v>45444</v>
      </c>
    </row>
    <row r="268" spans="1:15">
      <c r="A268" s="115" t="s">
        <v>16</v>
      </c>
      <c r="B268" s="115" t="s">
        <v>118</v>
      </c>
      <c r="C268" s="115" t="s">
        <v>119</v>
      </c>
      <c r="D268" s="135">
        <v>6327</v>
      </c>
      <c r="E268" s="136" t="s">
        <v>120</v>
      </c>
      <c r="F268" s="121">
        <v>45467</v>
      </c>
      <c r="G268" s="122" t="s">
        <v>126</v>
      </c>
      <c r="H268" s="122"/>
      <c r="I268" s="122"/>
      <c r="J268" s="129"/>
      <c r="K268" s="129">
        <v>-1.4</v>
      </c>
      <c r="L268" s="137">
        <v>-1.4</v>
      </c>
      <c r="M268" s="137">
        <v>1.4</v>
      </c>
      <c r="N268" s="138">
        <v>0</v>
      </c>
      <c r="O268" s="139">
        <v>45444</v>
      </c>
    </row>
    <row r="269" spans="1:15">
      <c r="A269" s="115" t="s">
        <v>16</v>
      </c>
      <c r="B269" s="115" t="s">
        <v>118</v>
      </c>
      <c r="C269" s="115" t="s">
        <v>119</v>
      </c>
      <c r="D269" s="135">
        <v>6327</v>
      </c>
      <c r="E269" s="136" t="s">
        <v>120</v>
      </c>
      <c r="F269" s="121">
        <v>45467</v>
      </c>
      <c r="G269" s="122" t="s">
        <v>26</v>
      </c>
      <c r="H269" s="122"/>
      <c r="I269" s="122"/>
      <c r="J269" s="129">
        <v>0.21</v>
      </c>
      <c r="K269" s="129"/>
      <c r="L269" s="137">
        <v>0.21</v>
      </c>
      <c r="M269" s="137">
        <v>0.21</v>
      </c>
      <c r="N269" s="138">
        <v>0</v>
      </c>
      <c r="O269" s="139">
        <v>45444</v>
      </c>
    </row>
    <row r="270" spans="1:15">
      <c r="A270" s="115" t="s">
        <v>16</v>
      </c>
      <c r="B270" s="115" t="s">
        <v>118</v>
      </c>
      <c r="C270" s="115" t="s">
        <v>119</v>
      </c>
      <c r="D270" s="135">
        <v>6327</v>
      </c>
      <c r="E270" s="136" t="s">
        <v>120</v>
      </c>
      <c r="F270" s="121">
        <v>45468</v>
      </c>
      <c r="G270" s="122" t="s">
        <v>121</v>
      </c>
      <c r="H270" s="122"/>
      <c r="I270" s="122"/>
      <c r="J270" s="129">
        <v>7145.97</v>
      </c>
      <c r="K270" s="129"/>
      <c r="L270" s="137">
        <v>7145.97</v>
      </c>
      <c r="M270" s="137">
        <v>7145.97</v>
      </c>
      <c r="N270" s="138">
        <v>0</v>
      </c>
      <c r="O270" s="139">
        <v>45444</v>
      </c>
    </row>
    <row r="271" spans="1:15">
      <c r="A271" s="115" t="s">
        <v>16</v>
      </c>
      <c r="B271" s="115" t="s">
        <v>118</v>
      </c>
      <c r="C271" s="115" t="s">
        <v>119</v>
      </c>
      <c r="D271" s="135">
        <v>6327</v>
      </c>
      <c r="E271" s="136" t="s">
        <v>120</v>
      </c>
      <c r="F271" s="121">
        <v>45468</v>
      </c>
      <c r="G271" s="122" t="s">
        <v>121</v>
      </c>
      <c r="H271" s="122"/>
      <c r="I271" s="122"/>
      <c r="J271" s="129">
        <v>562429.74</v>
      </c>
      <c r="K271" s="129"/>
      <c r="L271" s="137">
        <v>562429.74</v>
      </c>
      <c r="M271" s="137">
        <v>562429.74</v>
      </c>
      <c r="N271" s="138">
        <v>0</v>
      </c>
      <c r="O271" s="139">
        <v>45444</v>
      </c>
    </row>
    <row r="272" spans="1:15">
      <c r="A272" s="115" t="s">
        <v>16</v>
      </c>
      <c r="B272" s="115" t="s">
        <v>118</v>
      </c>
      <c r="C272" s="115" t="s">
        <v>119</v>
      </c>
      <c r="D272" s="135">
        <v>6327</v>
      </c>
      <c r="E272" s="136" t="s">
        <v>120</v>
      </c>
      <c r="F272" s="121">
        <v>45470</v>
      </c>
      <c r="G272" s="122" t="s">
        <v>127</v>
      </c>
      <c r="H272" s="122"/>
      <c r="I272" s="122"/>
      <c r="J272" s="129"/>
      <c r="K272" s="129">
        <v>-562429.6</v>
      </c>
      <c r="L272" s="137">
        <v>-562429.6</v>
      </c>
      <c r="M272" s="137">
        <v>562429.6</v>
      </c>
      <c r="N272" s="138">
        <v>0</v>
      </c>
      <c r="O272" s="139">
        <v>45444</v>
      </c>
    </row>
    <row r="273" spans="1:15">
      <c r="A273" s="115" t="s">
        <v>16</v>
      </c>
      <c r="B273" s="115" t="s">
        <v>118</v>
      </c>
      <c r="C273" s="115" t="s">
        <v>119</v>
      </c>
      <c r="D273" s="135">
        <v>6327</v>
      </c>
      <c r="E273" s="136" t="s">
        <v>120</v>
      </c>
      <c r="F273" s="121">
        <v>45470</v>
      </c>
      <c r="G273" s="122" t="s">
        <v>26</v>
      </c>
      <c r="H273" s="122"/>
      <c r="I273" s="122"/>
      <c r="J273" s="129">
        <v>7.01</v>
      </c>
      <c r="K273" s="129"/>
      <c r="L273" s="137">
        <v>7.01</v>
      </c>
      <c r="M273" s="137">
        <v>7.01</v>
      </c>
      <c r="N273" s="138">
        <v>0</v>
      </c>
      <c r="O273" s="139">
        <v>45444</v>
      </c>
    </row>
    <row r="274" spans="1:15">
      <c r="A274" s="115" t="s">
        <v>16</v>
      </c>
      <c r="B274" s="115" t="s">
        <v>118</v>
      </c>
      <c r="C274" s="115" t="s">
        <v>119</v>
      </c>
      <c r="D274" s="135">
        <v>6327</v>
      </c>
      <c r="E274" s="136" t="s">
        <v>120</v>
      </c>
      <c r="F274" s="121">
        <v>45471</v>
      </c>
      <c r="G274" s="122" t="s">
        <v>127</v>
      </c>
      <c r="H274" s="122"/>
      <c r="I274" s="122"/>
      <c r="J274" s="129">
        <v>1.06</v>
      </c>
      <c r="K274" s="129"/>
      <c r="L274" s="137">
        <v>1.06</v>
      </c>
      <c r="M274" s="137">
        <v>1.06</v>
      </c>
      <c r="N274" s="138">
        <v>0</v>
      </c>
      <c r="O274" s="139">
        <v>45444</v>
      </c>
    </row>
    <row r="275" spans="1:15">
      <c r="A275" s="115" t="s">
        <v>16</v>
      </c>
      <c r="B275" s="115" t="s">
        <v>17</v>
      </c>
      <c r="C275" s="115" t="s">
        <v>18</v>
      </c>
      <c r="D275" s="135">
        <v>7307</v>
      </c>
      <c r="E275" s="136" t="s">
        <v>19</v>
      </c>
      <c r="F275" s="121">
        <v>45446</v>
      </c>
      <c r="G275" s="122" t="s">
        <v>32</v>
      </c>
      <c r="H275" s="122"/>
      <c r="I275" s="122" t="s">
        <v>21</v>
      </c>
      <c r="J275" s="129"/>
      <c r="K275" s="129">
        <v>-26.1</v>
      </c>
      <c r="L275" s="137">
        <v>-26.1</v>
      </c>
      <c r="M275" s="137">
        <v>26.1</v>
      </c>
      <c r="N275" s="138">
        <v>0</v>
      </c>
      <c r="O275" s="139">
        <v>45444</v>
      </c>
    </row>
    <row r="276" spans="1:15">
      <c r="A276" s="115" t="s">
        <v>16</v>
      </c>
      <c r="B276" s="115" t="s">
        <v>17</v>
      </c>
      <c r="C276" s="115" t="s">
        <v>18</v>
      </c>
      <c r="D276" s="135">
        <v>7307</v>
      </c>
      <c r="E276" s="136" t="s">
        <v>19</v>
      </c>
      <c r="F276" s="121">
        <v>45446</v>
      </c>
      <c r="G276" s="122" t="s">
        <v>23</v>
      </c>
      <c r="H276" s="122"/>
      <c r="I276" s="122" t="s">
        <v>21</v>
      </c>
      <c r="J276" s="129"/>
      <c r="K276" s="129">
        <v>-576.29999999999995</v>
      </c>
      <c r="L276" s="137">
        <v>-576.29999999999995</v>
      </c>
      <c r="M276" s="137">
        <v>576.29999999999995</v>
      </c>
      <c r="N276" s="138">
        <v>0</v>
      </c>
      <c r="O276" s="139">
        <v>45444</v>
      </c>
    </row>
    <row r="277" spans="1:15">
      <c r="A277" s="115" t="s">
        <v>16</v>
      </c>
      <c r="B277" s="115" t="s">
        <v>17</v>
      </c>
      <c r="C277" s="115" t="s">
        <v>18</v>
      </c>
      <c r="D277" s="135">
        <v>7307</v>
      </c>
      <c r="E277" s="136" t="s">
        <v>19</v>
      </c>
      <c r="F277" s="121">
        <v>45446</v>
      </c>
      <c r="G277" s="122" t="s">
        <v>33</v>
      </c>
      <c r="H277" s="122"/>
      <c r="I277" s="122" t="s">
        <v>21</v>
      </c>
      <c r="J277" s="129"/>
      <c r="K277" s="129">
        <v>-58.24</v>
      </c>
      <c r="L277" s="137">
        <v>-58.24</v>
      </c>
      <c r="M277" s="137">
        <v>58.24</v>
      </c>
      <c r="N277" s="138">
        <v>0</v>
      </c>
      <c r="O277" s="139">
        <v>45444</v>
      </c>
    </row>
    <row r="278" spans="1:15">
      <c r="A278" s="115" t="s">
        <v>16</v>
      </c>
      <c r="B278" s="115" t="s">
        <v>17</v>
      </c>
      <c r="C278" s="115" t="s">
        <v>18</v>
      </c>
      <c r="D278" s="135">
        <v>7307</v>
      </c>
      <c r="E278" s="136" t="s">
        <v>19</v>
      </c>
      <c r="F278" s="121">
        <v>45446</v>
      </c>
      <c r="G278" s="122" t="s">
        <v>26</v>
      </c>
      <c r="H278" s="122"/>
      <c r="I278" s="122" t="s">
        <v>21</v>
      </c>
      <c r="J278" s="129">
        <v>1.28</v>
      </c>
      <c r="K278" s="129"/>
      <c r="L278" s="137">
        <v>1.28</v>
      </c>
      <c r="M278" s="137">
        <v>1.28</v>
      </c>
      <c r="N278" s="138">
        <v>0</v>
      </c>
      <c r="O278" s="139">
        <v>45444</v>
      </c>
    </row>
    <row r="279" spans="1:15">
      <c r="A279" s="115" t="s">
        <v>16</v>
      </c>
      <c r="B279" s="115" t="s">
        <v>17</v>
      </c>
      <c r="C279" s="115" t="s">
        <v>18</v>
      </c>
      <c r="D279" s="135">
        <v>7307</v>
      </c>
      <c r="E279" s="136" t="s">
        <v>19</v>
      </c>
      <c r="F279" s="121">
        <v>45447</v>
      </c>
      <c r="G279" s="122" t="s">
        <v>128</v>
      </c>
      <c r="H279" s="122"/>
      <c r="I279" s="122" t="s">
        <v>21</v>
      </c>
      <c r="J279" s="129"/>
      <c r="K279" s="129">
        <v>-73</v>
      </c>
      <c r="L279" s="137">
        <v>-73</v>
      </c>
      <c r="M279" s="137">
        <v>73</v>
      </c>
      <c r="N279" s="138">
        <v>0</v>
      </c>
      <c r="O279" s="139">
        <v>45444</v>
      </c>
    </row>
    <row r="280" spans="1:15">
      <c r="A280" s="115" t="s">
        <v>16</v>
      </c>
      <c r="B280" s="115" t="s">
        <v>17</v>
      </c>
      <c r="C280" s="115" t="s">
        <v>18</v>
      </c>
      <c r="D280" s="135">
        <v>7307</v>
      </c>
      <c r="E280" s="136" t="s">
        <v>19</v>
      </c>
      <c r="F280" s="121">
        <v>45447</v>
      </c>
      <c r="G280" s="122" t="s">
        <v>26</v>
      </c>
      <c r="H280" s="122"/>
      <c r="I280" s="122" t="s">
        <v>21</v>
      </c>
      <c r="J280" s="129">
        <v>0.15</v>
      </c>
      <c r="K280" s="129"/>
      <c r="L280" s="137">
        <v>0.15</v>
      </c>
      <c r="M280" s="137">
        <v>0.15</v>
      </c>
      <c r="N280" s="138">
        <v>0</v>
      </c>
      <c r="O280" s="139">
        <v>45444</v>
      </c>
    </row>
    <row r="281" spans="1:15">
      <c r="A281" s="115" t="s">
        <v>16</v>
      </c>
      <c r="B281" s="115" t="s">
        <v>17</v>
      </c>
      <c r="C281" s="115" t="s">
        <v>18</v>
      </c>
      <c r="D281" s="135">
        <v>7307</v>
      </c>
      <c r="E281" s="136" t="s">
        <v>19</v>
      </c>
      <c r="F281" s="121">
        <v>45447</v>
      </c>
      <c r="G281" s="122" t="s">
        <v>36</v>
      </c>
      <c r="H281" s="122"/>
      <c r="I281" s="122" t="s">
        <v>21</v>
      </c>
      <c r="J281" s="129"/>
      <c r="K281" s="129">
        <v>-3</v>
      </c>
      <c r="L281" s="137">
        <v>-3</v>
      </c>
      <c r="M281" s="137">
        <v>3</v>
      </c>
      <c r="N281" s="138">
        <v>0</v>
      </c>
      <c r="O281" s="139">
        <v>45444</v>
      </c>
    </row>
    <row r="282" spans="1:15">
      <c r="A282" s="115" t="s">
        <v>16</v>
      </c>
      <c r="B282" s="115" t="s">
        <v>17</v>
      </c>
      <c r="C282" s="115" t="s">
        <v>18</v>
      </c>
      <c r="D282" s="135">
        <v>7307</v>
      </c>
      <c r="E282" s="136" t="s">
        <v>19</v>
      </c>
      <c r="F282" s="121">
        <v>45450</v>
      </c>
      <c r="G282" s="122" t="s">
        <v>84</v>
      </c>
      <c r="H282" s="122"/>
      <c r="I282" s="122" t="s">
        <v>21</v>
      </c>
      <c r="J282" s="129"/>
      <c r="K282" s="129">
        <v>-93380.75</v>
      </c>
      <c r="L282" s="137">
        <v>-93380.75</v>
      </c>
      <c r="M282" s="137">
        <v>93380.75</v>
      </c>
      <c r="N282" s="138">
        <v>0</v>
      </c>
      <c r="O282" s="139">
        <v>45444</v>
      </c>
    </row>
    <row r="283" spans="1:15">
      <c r="A283" s="115" t="s">
        <v>16</v>
      </c>
      <c r="B283" s="115" t="s">
        <v>17</v>
      </c>
      <c r="C283" s="115" t="s">
        <v>18</v>
      </c>
      <c r="D283" s="135">
        <v>7307</v>
      </c>
      <c r="E283" s="136" t="s">
        <v>19</v>
      </c>
      <c r="F283" s="121">
        <v>45450</v>
      </c>
      <c r="G283" s="122" t="s">
        <v>84</v>
      </c>
      <c r="H283" s="122"/>
      <c r="I283" s="122" t="s">
        <v>21</v>
      </c>
      <c r="J283" s="129"/>
      <c r="K283" s="129">
        <v>-236.2</v>
      </c>
      <c r="L283" s="137">
        <v>-236.2</v>
      </c>
      <c r="M283" s="137">
        <v>236.2</v>
      </c>
      <c r="N283" s="138">
        <v>0</v>
      </c>
      <c r="O283" s="139">
        <v>45444</v>
      </c>
    </row>
    <row r="284" spans="1:15">
      <c r="A284" s="115" t="s">
        <v>16</v>
      </c>
      <c r="B284" s="115" t="s">
        <v>17</v>
      </c>
      <c r="C284" s="115" t="s">
        <v>18</v>
      </c>
      <c r="D284" s="135">
        <v>7307</v>
      </c>
      <c r="E284" s="136" t="s">
        <v>19</v>
      </c>
      <c r="F284" s="121">
        <v>45450</v>
      </c>
      <c r="G284" s="122" t="s">
        <v>29</v>
      </c>
      <c r="H284" s="122"/>
      <c r="I284" s="122" t="s">
        <v>21</v>
      </c>
      <c r="J284" s="129"/>
      <c r="K284" s="129">
        <v>-15559.29</v>
      </c>
      <c r="L284" s="137">
        <v>-15559.29</v>
      </c>
      <c r="M284" s="137">
        <v>15559.29</v>
      </c>
      <c r="N284" s="138">
        <v>0</v>
      </c>
      <c r="O284" s="139">
        <v>45444</v>
      </c>
    </row>
    <row r="285" spans="1:15">
      <c r="A285" s="115" t="s">
        <v>16</v>
      </c>
      <c r="B285" s="115" t="s">
        <v>17</v>
      </c>
      <c r="C285" s="115" t="s">
        <v>18</v>
      </c>
      <c r="D285" s="135">
        <v>7307</v>
      </c>
      <c r="E285" s="136" t="s">
        <v>19</v>
      </c>
      <c r="F285" s="121">
        <v>45450</v>
      </c>
      <c r="G285" s="122" t="s">
        <v>23</v>
      </c>
      <c r="H285" s="122"/>
      <c r="I285" s="122" t="s">
        <v>21</v>
      </c>
      <c r="J285" s="129"/>
      <c r="K285" s="129">
        <v>-7060</v>
      </c>
      <c r="L285" s="137">
        <v>-7060</v>
      </c>
      <c r="M285" s="137">
        <v>7060</v>
      </c>
      <c r="N285" s="138">
        <v>0</v>
      </c>
      <c r="O285" s="139">
        <v>45444</v>
      </c>
    </row>
    <row r="286" spans="1:15">
      <c r="A286" s="115" t="s">
        <v>16</v>
      </c>
      <c r="B286" s="115" t="s">
        <v>17</v>
      </c>
      <c r="C286" s="115" t="s">
        <v>18</v>
      </c>
      <c r="D286" s="135">
        <v>7307</v>
      </c>
      <c r="E286" s="136" t="s">
        <v>19</v>
      </c>
      <c r="F286" s="121">
        <v>45450</v>
      </c>
      <c r="G286" s="122" t="s">
        <v>30</v>
      </c>
      <c r="H286" s="122"/>
      <c r="I286" s="122" t="s">
        <v>21</v>
      </c>
      <c r="J286" s="129"/>
      <c r="K286" s="129">
        <v>-10000</v>
      </c>
      <c r="L286" s="137">
        <v>-10000</v>
      </c>
      <c r="M286" s="137">
        <v>10000</v>
      </c>
      <c r="N286" s="138">
        <v>0</v>
      </c>
      <c r="O286" s="139">
        <v>45444</v>
      </c>
    </row>
    <row r="287" spans="1:15">
      <c r="A287" s="115" t="s">
        <v>16</v>
      </c>
      <c r="B287" s="115" t="s">
        <v>17</v>
      </c>
      <c r="C287" s="115" t="s">
        <v>18</v>
      </c>
      <c r="D287" s="135">
        <v>7307</v>
      </c>
      <c r="E287" s="136" t="s">
        <v>19</v>
      </c>
      <c r="F287" s="121">
        <v>45450</v>
      </c>
      <c r="G287" s="122" t="s">
        <v>26</v>
      </c>
      <c r="H287" s="122"/>
      <c r="I287" s="122" t="s">
        <v>21</v>
      </c>
      <c r="J287" s="129">
        <v>268.27</v>
      </c>
      <c r="K287" s="129"/>
      <c r="L287" s="137">
        <v>268.27</v>
      </c>
      <c r="M287" s="137">
        <v>268.27</v>
      </c>
      <c r="N287" s="138">
        <v>0</v>
      </c>
      <c r="O287" s="139">
        <v>45444</v>
      </c>
    </row>
    <row r="288" spans="1:15">
      <c r="A288" s="115" t="s">
        <v>16</v>
      </c>
      <c r="B288" s="115" t="s">
        <v>17</v>
      </c>
      <c r="C288" s="115" t="s">
        <v>18</v>
      </c>
      <c r="D288" s="135">
        <v>7307</v>
      </c>
      <c r="E288" s="136" t="s">
        <v>19</v>
      </c>
      <c r="F288" s="121">
        <v>45453</v>
      </c>
      <c r="G288" s="122" t="s">
        <v>23</v>
      </c>
      <c r="H288" s="122"/>
      <c r="I288" s="122" t="s">
        <v>21</v>
      </c>
      <c r="J288" s="129"/>
      <c r="K288" s="129">
        <v>-442</v>
      </c>
      <c r="L288" s="137">
        <v>-442</v>
      </c>
      <c r="M288" s="137">
        <v>442</v>
      </c>
      <c r="N288" s="138">
        <v>0</v>
      </c>
      <c r="O288" s="139">
        <v>45444</v>
      </c>
    </row>
    <row r="289" spans="1:15">
      <c r="A289" s="115" t="s">
        <v>16</v>
      </c>
      <c r="B289" s="115" t="s">
        <v>17</v>
      </c>
      <c r="C289" s="115" t="s">
        <v>18</v>
      </c>
      <c r="D289" s="135">
        <v>7307</v>
      </c>
      <c r="E289" s="136" t="s">
        <v>19</v>
      </c>
      <c r="F289" s="121">
        <v>45453</v>
      </c>
      <c r="G289" s="122" t="s">
        <v>23</v>
      </c>
      <c r="H289" s="122"/>
      <c r="I289" s="122" t="s">
        <v>21</v>
      </c>
      <c r="J289" s="129"/>
      <c r="K289" s="129">
        <v>-8716.5</v>
      </c>
      <c r="L289" s="137">
        <v>-8716.5</v>
      </c>
      <c r="M289" s="137">
        <v>8716.5</v>
      </c>
      <c r="N289" s="138">
        <v>0</v>
      </c>
      <c r="O289" s="139">
        <v>45444</v>
      </c>
    </row>
    <row r="290" spans="1:15">
      <c r="A290" s="115" t="s">
        <v>16</v>
      </c>
      <c r="B290" s="115" t="s">
        <v>17</v>
      </c>
      <c r="C290" s="115" t="s">
        <v>18</v>
      </c>
      <c r="D290" s="135">
        <v>7307</v>
      </c>
      <c r="E290" s="136" t="s">
        <v>19</v>
      </c>
      <c r="F290" s="121">
        <v>45453</v>
      </c>
      <c r="G290" s="122" t="s">
        <v>26</v>
      </c>
      <c r="H290" s="122"/>
      <c r="I290" s="122" t="s">
        <v>21</v>
      </c>
      <c r="J290" s="129">
        <v>19.88</v>
      </c>
      <c r="K290" s="129"/>
      <c r="L290" s="137">
        <v>19.88</v>
      </c>
      <c r="M290" s="137">
        <v>19.88</v>
      </c>
      <c r="N290" s="138">
        <v>0</v>
      </c>
      <c r="O290" s="139">
        <v>45444</v>
      </c>
    </row>
    <row r="291" spans="1:15">
      <c r="A291" s="115" t="s">
        <v>16</v>
      </c>
      <c r="B291" s="115" t="s">
        <v>17</v>
      </c>
      <c r="C291" s="115" t="s">
        <v>18</v>
      </c>
      <c r="D291" s="135">
        <v>7307</v>
      </c>
      <c r="E291" s="136" t="s">
        <v>19</v>
      </c>
      <c r="F291" s="121">
        <v>45455</v>
      </c>
      <c r="G291" s="122" t="s">
        <v>23</v>
      </c>
      <c r="H291" s="122"/>
      <c r="I291" s="122" t="s">
        <v>21</v>
      </c>
      <c r="J291" s="129"/>
      <c r="K291" s="129">
        <v>-1000</v>
      </c>
      <c r="L291" s="137">
        <v>-1000</v>
      </c>
      <c r="M291" s="137">
        <v>1000</v>
      </c>
      <c r="N291" s="138">
        <v>0</v>
      </c>
      <c r="O291" s="139">
        <v>45444</v>
      </c>
    </row>
    <row r="292" spans="1:15">
      <c r="A292" s="115" t="s">
        <v>16</v>
      </c>
      <c r="B292" s="115" t="s">
        <v>17</v>
      </c>
      <c r="C292" s="115" t="s">
        <v>18</v>
      </c>
      <c r="D292" s="135">
        <v>7307</v>
      </c>
      <c r="E292" s="136" t="s">
        <v>19</v>
      </c>
      <c r="F292" s="121">
        <v>45455</v>
      </c>
      <c r="G292" s="122" t="s">
        <v>23</v>
      </c>
      <c r="H292" s="122"/>
      <c r="I292" s="122" t="s">
        <v>21</v>
      </c>
      <c r="J292" s="129"/>
      <c r="K292" s="129">
        <v>-1600</v>
      </c>
      <c r="L292" s="137">
        <v>-1600</v>
      </c>
      <c r="M292" s="137">
        <v>1600</v>
      </c>
      <c r="N292" s="138">
        <v>0</v>
      </c>
      <c r="O292" s="139">
        <v>45444</v>
      </c>
    </row>
    <row r="293" spans="1:15">
      <c r="A293" s="115" t="s">
        <v>16</v>
      </c>
      <c r="B293" s="115" t="s">
        <v>17</v>
      </c>
      <c r="C293" s="115" t="s">
        <v>18</v>
      </c>
      <c r="D293" s="135">
        <v>7307</v>
      </c>
      <c r="E293" s="136" t="s">
        <v>19</v>
      </c>
      <c r="F293" s="121">
        <v>45455</v>
      </c>
      <c r="G293" s="122" t="s">
        <v>26</v>
      </c>
      <c r="H293" s="122"/>
      <c r="I293" s="122" t="s">
        <v>21</v>
      </c>
      <c r="J293" s="129">
        <v>5.88</v>
      </c>
      <c r="K293" s="129"/>
      <c r="L293" s="137">
        <v>5.88</v>
      </c>
      <c r="M293" s="137">
        <v>5.88</v>
      </c>
      <c r="N293" s="138">
        <v>0</v>
      </c>
      <c r="O293" s="139">
        <v>45444</v>
      </c>
    </row>
    <row r="294" spans="1:15">
      <c r="A294" s="115" t="s">
        <v>16</v>
      </c>
      <c r="B294" s="115" t="s">
        <v>17</v>
      </c>
      <c r="C294" s="115" t="s">
        <v>18</v>
      </c>
      <c r="D294" s="135">
        <v>7307</v>
      </c>
      <c r="E294" s="136" t="s">
        <v>19</v>
      </c>
      <c r="F294" s="121">
        <v>45456</v>
      </c>
      <c r="G294" s="122" t="s">
        <v>23</v>
      </c>
      <c r="H294" s="122"/>
      <c r="I294" s="122" t="s">
        <v>21</v>
      </c>
      <c r="J294" s="129"/>
      <c r="K294" s="129">
        <v>-20000</v>
      </c>
      <c r="L294" s="137">
        <v>-20000</v>
      </c>
      <c r="M294" s="137">
        <v>20000</v>
      </c>
      <c r="N294" s="138">
        <v>0</v>
      </c>
      <c r="O294" s="139">
        <v>45444</v>
      </c>
    </row>
    <row r="295" spans="1:15">
      <c r="A295" s="115" t="s">
        <v>16</v>
      </c>
      <c r="B295" s="115" t="s">
        <v>17</v>
      </c>
      <c r="C295" s="115" t="s">
        <v>18</v>
      </c>
      <c r="D295" s="135">
        <v>7307</v>
      </c>
      <c r="E295" s="136" t="s">
        <v>19</v>
      </c>
      <c r="F295" s="121">
        <v>45456</v>
      </c>
      <c r="G295" s="122" t="s">
        <v>26</v>
      </c>
      <c r="H295" s="122"/>
      <c r="I295" s="122" t="s">
        <v>21</v>
      </c>
      <c r="J295" s="129">
        <v>46.15</v>
      </c>
      <c r="K295" s="129"/>
      <c r="L295" s="137">
        <v>46.15</v>
      </c>
      <c r="M295" s="137">
        <v>46.15</v>
      </c>
      <c r="N295" s="138">
        <v>0</v>
      </c>
      <c r="O295" s="139">
        <v>45444</v>
      </c>
    </row>
    <row r="296" spans="1:15">
      <c r="A296" s="115" t="s">
        <v>16</v>
      </c>
      <c r="B296" s="115" t="s">
        <v>17</v>
      </c>
      <c r="C296" s="115" t="s">
        <v>18</v>
      </c>
      <c r="D296" s="135">
        <v>7307</v>
      </c>
      <c r="E296" s="136" t="s">
        <v>19</v>
      </c>
      <c r="F296" s="121">
        <v>45457</v>
      </c>
      <c r="G296" s="122" t="s">
        <v>84</v>
      </c>
      <c r="H296" s="122"/>
      <c r="I296" s="122" t="s">
        <v>21</v>
      </c>
      <c r="J296" s="129"/>
      <c r="K296" s="129">
        <v>-5392.65</v>
      </c>
      <c r="L296" s="137">
        <v>-5392.65</v>
      </c>
      <c r="M296" s="137">
        <v>5392.65</v>
      </c>
      <c r="N296" s="138">
        <v>0</v>
      </c>
      <c r="O296" s="139">
        <v>45444</v>
      </c>
    </row>
    <row r="297" spans="1:15">
      <c r="A297" s="115" t="s">
        <v>16</v>
      </c>
      <c r="B297" s="115" t="s">
        <v>17</v>
      </c>
      <c r="C297" s="115" t="s">
        <v>18</v>
      </c>
      <c r="D297" s="135">
        <v>7307</v>
      </c>
      <c r="E297" s="136" t="s">
        <v>19</v>
      </c>
      <c r="F297" s="121">
        <v>45457</v>
      </c>
      <c r="G297" s="122" t="s">
        <v>84</v>
      </c>
      <c r="H297" s="122"/>
      <c r="I297" s="122" t="s">
        <v>21</v>
      </c>
      <c r="J297" s="129"/>
      <c r="K297" s="129">
        <v>-4716.09</v>
      </c>
      <c r="L297" s="137">
        <v>-4716.09</v>
      </c>
      <c r="M297" s="137">
        <v>4716.09</v>
      </c>
      <c r="N297" s="138">
        <v>0</v>
      </c>
      <c r="O297" s="139">
        <v>45444</v>
      </c>
    </row>
    <row r="298" spans="1:15">
      <c r="A298" s="115" t="s">
        <v>16</v>
      </c>
      <c r="B298" s="115" t="s">
        <v>17</v>
      </c>
      <c r="C298" s="115" t="s">
        <v>18</v>
      </c>
      <c r="D298" s="135">
        <v>7307</v>
      </c>
      <c r="E298" s="136" t="s">
        <v>19</v>
      </c>
      <c r="F298" s="121">
        <v>45457</v>
      </c>
      <c r="G298" s="122" t="s">
        <v>23</v>
      </c>
      <c r="H298" s="122"/>
      <c r="I298" s="122" t="s">
        <v>21</v>
      </c>
      <c r="J298" s="129"/>
      <c r="K298" s="129">
        <v>-25808.75</v>
      </c>
      <c r="L298" s="137">
        <v>-25808.75</v>
      </c>
      <c r="M298" s="137">
        <v>25808.75</v>
      </c>
      <c r="N298" s="138">
        <v>0</v>
      </c>
      <c r="O298" s="139">
        <v>45444</v>
      </c>
    </row>
    <row r="299" spans="1:15">
      <c r="A299" s="115" t="s">
        <v>16</v>
      </c>
      <c r="B299" s="115" t="s">
        <v>17</v>
      </c>
      <c r="C299" s="115" t="s">
        <v>18</v>
      </c>
      <c r="D299" s="135">
        <v>7307</v>
      </c>
      <c r="E299" s="136" t="s">
        <v>19</v>
      </c>
      <c r="F299" s="121">
        <v>45457</v>
      </c>
      <c r="G299" s="122" t="s">
        <v>26</v>
      </c>
      <c r="H299" s="122"/>
      <c r="I299" s="122" t="s">
        <v>21</v>
      </c>
      <c r="J299" s="129">
        <v>84.5</v>
      </c>
      <c r="K299" s="129"/>
      <c r="L299" s="137">
        <v>84.5</v>
      </c>
      <c r="M299" s="137">
        <v>84.5</v>
      </c>
      <c r="N299" s="138">
        <v>0</v>
      </c>
      <c r="O299" s="139">
        <v>45444</v>
      </c>
    </row>
    <row r="300" spans="1:15">
      <c r="A300" s="115" t="s">
        <v>16</v>
      </c>
      <c r="B300" s="115" t="s">
        <v>17</v>
      </c>
      <c r="C300" s="115" t="s">
        <v>18</v>
      </c>
      <c r="D300" s="135">
        <v>7307</v>
      </c>
      <c r="E300" s="136" t="s">
        <v>19</v>
      </c>
      <c r="F300" s="121">
        <v>45463</v>
      </c>
      <c r="G300" s="122" t="s">
        <v>84</v>
      </c>
      <c r="H300" s="122"/>
      <c r="I300" s="122" t="s">
        <v>21</v>
      </c>
      <c r="J300" s="129"/>
      <c r="K300" s="129">
        <v>-996</v>
      </c>
      <c r="L300" s="137">
        <v>-996</v>
      </c>
      <c r="M300" s="137">
        <v>996</v>
      </c>
      <c r="N300" s="138">
        <v>0</v>
      </c>
      <c r="O300" s="139">
        <v>45444</v>
      </c>
    </row>
    <row r="301" spans="1:15">
      <c r="A301" s="115" t="s">
        <v>16</v>
      </c>
      <c r="B301" s="115" t="s">
        <v>17</v>
      </c>
      <c r="C301" s="115" t="s">
        <v>18</v>
      </c>
      <c r="D301" s="135">
        <v>7307</v>
      </c>
      <c r="E301" s="136" t="s">
        <v>19</v>
      </c>
      <c r="F301" s="121">
        <v>45463</v>
      </c>
      <c r="G301" s="122" t="s">
        <v>29</v>
      </c>
      <c r="H301" s="122"/>
      <c r="I301" s="122" t="s">
        <v>21</v>
      </c>
      <c r="J301" s="129"/>
      <c r="K301" s="129">
        <v>-23976.55</v>
      </c>
      <c r="L301" s="137">
        <v>-23976.55</v>
      </c>
      <c r="M301" s="137">
        <v>23976.55</v>
      </c>
      <c r="N301" s="138">
        <v>0</v>
      </c>
      <c r="O301" s="139">
        <v>45444</v>
      </c>
    </row>
    <row r="302" spans="1:15">
      <c r="A302" s="115" t="s">
        <v>16</v>
      </c>
      <c r="B302" s="115" t="s">
        <v>17</v>
      </c>
      <c r="C302" s="115" t="s">
        <v>18</v>
      </c>
      <c r="D302" s="135">
        <v>7307</v>
      </c>
      <c r="E302" s="136" t="s">
        <v>19</v>
      </c>
      <c r="F302" s="121">
        <v>45463</v>
      </c>
      <c r="G302" s="122" t="s">
        <v>26</v>
      </c>
      <c r="H302" s="122"/>
      <c r="I302" s="122" t="s">
        <v>21</v>
      </c>
      <c r="J302" s="129">
        <v>63.32</v>
      </c>
      <c r="K302" s="129"/>
      <c r="L302" s="137">
        <v>63.32</v>
      </c>
      <c r="M302" s="137">
        <v>63.32</v>
      </c>
      <c r="N302" s="138">
        <v>0</v>
      </c>
      <c r="O302" s="139">
        <v>45444</v>
      </c>
    </row>
    <row r="303" spans="1:15">
      <c r="A303" s="115" t="s">
        <v>16</v>
      </c>
      <c r="B303" s="115" t="s">
        <v>17</v>
      </c>
      <c r="C303" s="115" t="s">
        <v>18</v>
      </c>
      <c r="D303" s="135">
        <v>7307</v>
      </c>
      <c r="E303" s="136" t="s">
        <v>19</v>
      </c>
      <c r="F303" s="121">
        <v>45464</v>
      </c>
      <c r="G303" s="122" t="s">
        <v>23</v>
      </c>
      <c r="H303" s="122"/>
      <c r="I303" s="122" t="s">
        <v>21</v>
      </c>
      <c r="J303" s="129"/>
      <c r="K303" s="129">
        <v>-316726.90000000002</v>
      </c>
      <c r="L303" s="137">
        <v>-316726.90000000002</v>
      </c>
      <c r="M303" s="137">
        <v>316726.90000000002</v>
      </c>
      <c r="N303" s="138">
        <v>0</v>
      </c>
      <c r="O303" s="139">
        <v>45444</v>
      </c>
    </row>
    <row r="304" spans="1:15">
      <c r="A304" s="115" t="s">
        <v>16</v>
      </c>
      <c r="B304" s="115" t="s">
        <v>17</v>
      </c>
      <c r="C304" s="115" t="s">
        <v>18</v>
      </c>
      <c r="D304" s="135">
        <v>7307</v>
      </c>
      <c r="E304" s="136" t="s">
        <v>19</v>
      </c>
      <c r="F304" s="121">
        <v>45464</v>
      </c>
      <c r="G304" s="122" t="s">
        <v>26</v>
      </c>
      <c r="H304" s="122"/>
      <c r="I304" s="122" t="s">
        <v>21</v>
      </c>
      <c r="J304" s="129">
        <v>804.6</v>
      </c>
      <c r="K304" s="129"/>
      <c r="L304" s="137">
        <v>804.6</v>
      </c>
      <c r="M304" s="137">
        <v>804.6</v>
      </c>
      <c r="N304" s="138">
        <v>0</v>
      </c>
      <c r="O304" s="139">
        <v>45444</v>
      </c>
    </row>
    <row r="305" spans="1:15">
      <c r="A305" s="115" t="s">
        <v>16</v>
      </c>
      <c r="B305" s="115" t="s">
        <v>118</v>
      </c>
      <c r="C305" s="115" t="s">
        <v>119</v>
      </c>
      <c r="D305" s="135">
        <v>6327</v>
      </c>
      <c r="E305" s="136" t="s">
        <v>120</v>
      </c>
      <c r="F305" s="121">
        <v>45384</v>
      </c>
      <c r="G305" s="122" t="s">
        <v>129</v>
      </c>
      <c r="H305" s="122"/>
      <c r="I305" s="122"/>
      <c r="J305" s="129"/>
      <c r="K305" s="129">
        <v>-3546709</v>
      </c>
      <c r="L305" s="137">
        <v>-3546709</v>
      </c>
      <c r="M305" s="137">
        <v>3546709</v>
      </c>
      <c r="N305" s="138">
        <v>0</v>
      </c>
      <c r="O305" s="139">
        <v>45383</v>
      </c>
    </row>
    <row r="306" spans="1:15">
      <c r="A306" s="115" t="s">
        <v>16</v>
      </c>
      <c r="B306" s="115" t="s">
        <v>118</v>
      </c>
      <c r="C306" s="115" t="s">
        <v>119</v>
      </c>
      <c r="D306" s="135">
        <v>6327</v>
      </c>
      <c r="E306" s="136" t="s">
        <v>120</v>
      </c>
      <c r="F306" s="121">
        <v>45384</v>
      </c>
      <c r="G306" s="122" t="s">
        <v>129</v>
      </c>
      <c r="H306" s="122"/>
      <c r="I306" s="122"/>
      <c r="J306" s="129"/>
      <c r="K306" s="129">
        <v>-6104000</v>
      </c>
      <c r="L306" s="137">
        <v>-6104000</v>
      </c>
      <c r="M306" s="137">
        <v>6104000</v>
      </c>
      <c r="N306" s="138">
        <v>0</v>
      </c>
      <c r="O306" s="139">
        <v>45383</v>
      </c>
    </row>
    <row r="307" spans="1:15">
      <c r="A307" s="115" t="s">
        <v>16</v>
      </c>
      <c r="B307" s="115" t="s">
        <v>118</v>
      </c>
      <c r="C307" s="115" t="s">
        <v>119</v>
      </c>
      <c r="D307" s="135">
        <v>6327</v>
      </c>
      <c r="E307" s="136" t="s">
        <v>120</v>
      </c>
      <c r="F307" s="121">
        <v>45384</v>
      </c>
      <c r="G307" s="122" t="s">
        <v>129</v>
      </c>
      <c r="H307" s="122"/>
      <c r="I307" s="122"/>
      <c r="J307" s="129"/>
      <c r="K307" s="129">
        <v>-4400956</v>
      </c>
      <c r="L307" s="137">
        <v>-4400956</v>
      </c>
      <c r="M307" s="137">
        <v>4400956</v>
      </c>
      <c r="N307" s="138">
        <v>0</v>
      </c>
      <c r="O307" s="139">
        <v>45383</v>
      </c>
    </row>
    <row r="308" spans="1:15">
      <c r="A308" s="115" t="s">
        <v>16</v>
      </c>
      <c r="B308" s="115" t="s">
        <v>118</v>
      </c>
      <c r="C308" s="115" t="s">
        <v>119</v>
      </c>
      <c r="D308" s="135">
        <v>6327</v>
      </c>
      <c r="E308" s="136" t="s">
        <v>120</v>
      </c>
      <c r="F308" s="121">
        <v>45384</v>
      </c>
      <c r="G308" s="122" t="s">
        <v>129</v>
      </c>
      <c r="H308" s="122"/>
      <c r="I308" s="122"/>
      <c r="J308" s="129"/>
      <c r="K308" s="129">
        <v>-100000</v>
      </c>
      <c r="L308" s="137">
        <v>-100000</v>
      </c>
      <c r="M308" s="137">
        <v>100000</v>
      </c>
      <c r="N308" s="138">
        <v>0</v>
      </c>
      <c r="O308" s="139">
        <v>45383</v>
      </c>
    </row>
    <row r="309" spans="1:15">
      <c r="A309" s="115" t="s">
        <v>16</v>
      </c>
      <c r="B309" s="115" t="s">
        <v>118</v>
      </c>
      <c r="C309" s="115" t="s">
        <v>119</v>
      </c>
      <c r="D309" s="135">
        <v>6327</v>
      </c>
      <c r="E309" s="136" t="s">
        <v>120</v>
      </c>
      <c r="F309" s="121">
        <v>45384</v>
      </c>
      <c r="G309" s="122" t="s">
        <v>130</v>
      </c>
      <c r="H309" s="122"/>
      <c r="I309" s="122"/>
      <c r="J309" s="129"/>
      <c r="K309" s="129">
        <v>-31504944</v>
      </c>
      <c r="L309" s="137">
        <v>-31504944</v>
      </c>
      <c r="M309" s="137">
        <v>31504944</v>
      </c>
      <c r="N309" s="138">
        <v>0</v>
      </c>
      <c r="O309" s="139">
        <v>45383</v>
      </c>
    </row>
    <row r="310" spans="1:15">
      <c r="A310" s="115" t="s">
        <v>16</v>
      </c>
      <c r="B310" s="115" t="s">
        <v>118</v>
      </c>
      <c r="C310" s="115" t="s">
        <v>119</v>
      </c>
      <c r="D310" s="135">
        <v>6327</v>
      </c>
      <c r="E310" s="136" t="s">
        <v>120</v>
      </c>
      <c r="F310" s="121">
        <v>45384</v>
      </c>
      <c r="G310" s="122" t="s">
        <v>131</v>
      </c>
      <c r="H310" s="122"/>
      <c r="I310" s="122"/>
      <c r="J310" s="129">
        <v>46054000</v>
      </c>
      <c r="K310" s="129"/>
      <c r="L310" s="137">
        <v>46054000</v>
      </c>
      <c r="M310" s="137">
        <v>46054000</v>
      </c>
      <c r="N310" s="138">
        <v>0</v>
      </c>
      <c r="O310" s="139">
        <v>45383</v>
      </c>
    </row>
    <row r="311" spans="1:15">
      <c r="A311" s="115" t="s">
        <v>16</v>
      </c>
      <c r="B311" s="115" t="s">
        <v>118</v>
      </c>
      <c r="C311" s="115" t="s">
        <v>119</v>
      </c>
      <c r="D311" s="135">
        <v>6327</v>
      </c>
      <c r="E311" s="136" t="s">
        <v>120</v>
      </c>
      <c r="F311" s="121">
        <v>45384</v>
      </c>
      <c r="G311" s="122" t="s">
        <v>132</v>
      </c>
      <c r="H311" s="122"/>
      <c r="I311" s="122"/>
      <c r="J311" s="129"/>
      <c r="K311" s="129">
        <v>-397317</v>
      </c>
      <c r="L311" s="137">
        <v>-397317</v>
      </c>
      <c r="M311" s="137">
        <v>397317</v>
      </c>
      <c r="N311" s="138">
        <v>0</v>
      </c>
      <c r="O311" s="139">
        <v>45383</v>
      </c>
    </row>
    <row r="312" spans="1:15">
      <c r="A312" s="115" t="s">
        <v>16</v>
      </c>
      <c r="B312" s="115" t="s">
        <v>118</v>
      </c>
      <c r="C312" s="115" t="s">
        <v>119</v>
      </c>
      <c r="D312" s="135">
        <v>6327</v>
      </c>
      <c r="E312" s="136" t="s">
        <v>120</v>
      </c>
      <c r="F312" s="121">
        <v>45384</v>
      </c>
      <c r="G312" s="122" t="s">
        <v>133</v>
      </c>
      <c r="H312" s="122"/>
      <c r="I312" s="122"/>
      <c r="J312" s="129"/>
      <c r="K312" s="129">
        <v>-73</v>
      </c>
      <c r="L312" s="137">
        <v>-73</v>
      </c>
      <c r="M312" s="137">
        <v>73</v>
      </c>
      <c r="N312" s="138">
        <v>0</v>
      </c>
      <c r="O312" s="139">
        <v>45383</v>
      </c>
    </row>
    <row r="313" spans="1:15">
      <c r="A313" s="115" t="s">
        <v>16</v>
      </c>
      <c r="B313" s="115" t="s">
        <v>118</v>
      </c>
      <c r="C313" s="115" t="s">
        <v>119</v>
      </c>
      <c r="D313" s="135">
        <v>6327</v>
      </c>
      <c r="E313" s="136" t="s">
        <v>120</v>
      </c>
      <c r="F313" s="121">
        <v>45385</v>
      </c>
      <c r="G313" s="122" t="s">
        <v>134</v>
      </c>
      <c r="H313" s="122"/>
      <c r="I313" s="122"/>
      <c r="J313" s="129"/>
      <c r="K313" s="129">
        <v>-397292</v>
      </c>
      <c r="L313" s="137">
        <v>-397292</v>
      </c>
      <c r="M313" s="137">
        <v>397292</v>
      </c>
      <c r="N313" s="138">
        <v>0</v>
      </c>
      <c r="O313" s="139">
        <v>45383</v>
      </c>
    </row>
    <row r="314" spans="1:15">
      <c r="A314" s="115" t="s">
        <v>16</v>
      </c>
      <c r="B314" s="115" t="s">
        <v>118</v>
      </c>
      <c r="C314" s="115" t="s">
        <v>119</v>
      </c>
      <c r="D314" s="135">
        <v>6327</v>
      </c>
      <c r="E314" s="136" t="s">
        <v>120</v>
      </c>
      <c r="F314" s="121">
        <v>45385</v>
      </c>
      <c r="G314" s="122" t="s">
        <v>134</v>
      </c>
      <c r="H314" s="122"/>
      <c r="I314" s="122"/>
      <c r="J314" s="129"/>
      <c r="K314" s="129">
        <v>-618020.67000000004</v>
      </c>
      <c r="L314" s="137">
        <v>-618020.67000000004</v>
      </c>
      <c r="M314" s="137">
        <v>618020.67000000004</v>
      </c>
      <c r="N314" s="138">
        <v>0</v>
      </c>
      <c r="O314" s="139">
        <v>45383</v>
      </c>
    </row>
    <row r="315" spans="1:15">
      <c r="A315" s="115" t="s">
        <v>16</v>
      </c>
      <c r="B315" s="115" t="s">
        <v>118</v>
      </c>
      <c r="C315" s="115" t="s">
        <v>119</v>
      </c>
      <c r="D315" s="135">
        <v>6327</v>
      </c>
      <c r="E315" s="136" t="s">
        <v>120</v>
      </c>
      <c r="F315" s="121">
        <v>45385</v>
      </c>
      <c r="G315" s="122" t="s">
        <v>129</v>
      </c>
      <c r="H315" s="122"/>
      <c r="I315" s="122"/>
      <c r="J315" s="129"/>
      <c r="K315" s="129">
        <v>-3656065</v>
      </c>
      <c r="L315" s="137">
        <v>-3656065</v>
      </c>
      <c r="M315" s="137">
        <v>3656065</v>
      </c>
      <c r="N315" s="138">
        <v>0</v>
      </c>
      <c r="O315" s="139">
        <v>45383</v>
      </c>
    </row>
    <row r="316" spans="1:15">
      <c r="A316" s="115" t="s">
        <v>16</v>
      </c>
      <c r="B316" s="115" t="s">
        <v>118</v>
      </c>
      <c r="C316" s="115" t="s">
        <v>119</v>
      </c>
      <c r="D316" s="135">
        <v>6327</v>
      </c>
      <c r="E316" s="136" t="s">
        <v>120</v>
      </c>
      <c r="F316" s="121">
        <v>45385</v>
      </c>
      <c r="G316" s="122" t="s">
        <v>129</v>
      </c>
      <c r="H316" s="122"/>
      <c r="I316" s="122"/>
      <c r="J316" s="129"/>
      <c r="K316" s="129">
        <v>-600000</v>
      </c>
      <c r="L316" s="137">
        <v>-600000</v>
      </c>
      <c r="M316" s="137">
        <v>600000</v>
      </c>
      <c r="N316" s="138">
        <v>0</v>
      </c>
      <c r="O316" s="139">
        <v>45383</v>
      </c>
    </row>
    <row r="317" spans="1:15">
      <c r="A317" s="115" t="s">
        <v>16</v>
      </c>
      <c r="B317" s="115" t="s">
        <v>118</v>
      </c>
      <c r="C317" s="115" t="s">
        <v>119</v>
      </c>
      <c r="D317" s="135">
        <v>6327</v>
      </c>
      <c r="E317" s="136" t="s">
        <v>120</v>
      </c>
      <c r="F317" s="121">
        <v>45385</v>
      </c>
      <c r="G317" s="122" t="s">
        <v>125</v>
      </c>
      <c r="H317" s="122"/>
      <c r="I317" s="122"/>
      <c r="J317" s="129"/>
      <c r="K317" s="129">
        <v>-64301.46</v>
      </c>
      <c r="L317" s="137">
        <v>-64301.46</v>
      </c>
      <c r="M317" s="137">
        <v>64301.46</v>
      </c>
      <c r="N317" s="138">
        <v>0</v>
      </c>
      <c r="O317" s="139">
        <v>45383</v>
      </c>
    </row>
    <row r="318" spans="1:15">
      <c r="A318" s="115" t="s">
        <v>16</v>
      </c>
      <c r="B318" s="115" t="s">
        <v>118</v>
      </c>
      <c r="C318" s="115" t="s">
        <v>119</v>
      </c>
      <c r="D318" s="135">
        <v>6327</v>
      </c>
      <c r="E318" s="136" t="s">
        <v>120</v>
      </c>
      <c r="F318" s="121">
        <v>45385</v>
      </c>
      <c r="G318" s="122" t="s">
        <v>23</v>
      </c>
      <c r="H318" s="122"/>
      <c r="I318" s="122"/>
      <c r="J318" s="129"/>
      <c r="K318" s="129">
        <v>-5570587.2999999998</v>
      </c>
      <c r="L318" s="137">
        <v>-5570587.2999999998</v>
      </c>
      <c r="M318" s="137">
        <v>5570587.2999999998</v>
      </c>
      <c r="N318" s="138">
        <v>0</v>
      </c>
      <c r="O318" s="139">
        <v>45383</v>
      </c>
    </row>
    <row r="319" spans="1:15">
      <c r="A319" s="115" t="s">
        <v>16</v>
      </c>
      <c r="B319" s="115" t="s">
        <v>118</v>
      </c>
      <c r="C319" s="115" t="s">
        <v>119</v>
      </c>
      <c r="D319" s="135">
        <v>6327</v>
      </c>
      <c r="E319" s="136" t="s">
        <v>120</v>
      </c>
      <c r="F319" s="121">
        <v>45385</v>
      </c>
      <c r="G319" s="122" t="s">
        <v>23</v>
      </c>
      <c r="H319" s="122"/>
      <c r="I319" s="122"/>
      <c r="J319" s="129"/>
      <c r="K319" s="129">
        <v>-4377112.12</v>
      </c>
      <c r="L319" s="137">
        <v>-4377112.12</v>
      </c>
      <c r="M319" s="137">
        <v>4377112.12</v>
      </c>
      <c r="N319" s="138">
        <v>0</v>
      </c>
      <c r="O319" s="139">
        <v>45383</v>
      </c>
    </row>
    <row r="320" spans="1:15">
      <c r="A320" s="115" t="s">
        <v>16</v>
      </c>
      <c r="B320" s="115" t="s">
        <v>118</v>
      </c>
      <c r="C320" s="115" t="s">
        <v>119</v>
      </c>
      <c r="D320" s="135">
        <v>6327</v>
      </c>
      <c r="E320" s="136" t="s">
        <v>120</v>
      </c>
      <c r="F320" s="121">
        <v>45385</v>
      </c>
      <c r="G320" s="122" t="s">
        <v>23</v>
      </c>
      <c r="H320" s="122"/>
      <c r="I320" s="122"/>
      <c r="J320" s="129"/>
      <c r="K320" s="129">
        <v>-1200000</v>
      </c>
      <c r="L320" s="137">
        <v>-1200000</v>
      </c>
      <c r="M320" s="137">
        <v>1200000</v>
      </c>
      <c r="N320" s="138">
        <v>0</v>
      </c>
      <c r="O320" s="139">
        <v>45383</v>
      </c>
    </row>
    <row r="321" spans="1:15">
      <c r="A321" s="115" t="s">
        <v>16</v>
      </c>
      <c r="B321" s="115" t="s">
        <v>118</v>
      </c>
      <c r="C321" s="115" t="s">
        <v>119</v>
      </c>
      <c r="D321" s="135">
        <v>6327</v>
      </c>
      <c r="E321" s="136" t="s">
        <v>120</v>
      </c>
      <c r="F321" s="121">
        <v>45385</v>
      </c>
      <c r="G321" s="122" t="s">
        <v>30</v>
      </c>
      <c r="H321" s="122"/>
      <c r="I321" s="122"/>
      <c r="J321" s="129"/>
      <c r="K321" s="129">
        <v>-10155256.560000001</v>
      </c>
      <c r="L321" s="137">
        <v>-10155256.560000001</v>
      </c>
      <c r="M321" s="137">
        <v>10155256.560000001</v>
      </c>
      <c r="N321" s="138">
        <v>0</v>
      </c>
      <c r="O321" s="139">
        <v>45383</v>
      </c>
    </row>
    <row r="322" spans="1:15">
      <c r="A322" s="115" t="s">
        <v>16</v>
      </c>
      <c r="B322" s="115" t="s">
        <v>118</v>
      </c>
      <c r="C322" s="115" t="s">
        <v>119</v>
      </c>
      <c r="D322" s="135">
        <v>6327</v>
      </c>
      <c r="E322" s="136" t="s">
        <v>120</v>
      </c>
      <c r="F322" s="121">
        <v>45385</v>
      </c>
      <c r="G322" s="122" t="s">
        <v>30</v>
      </c>
      <c r="H322" s="122"/>
      <c r="I322" s="122"/>
      <c r="J322" s="129"/>
      <c r="K322" s="129">
        <v>-14763787.02</v>
      </c>
      <c r="L322" s="137">
        <v>-14763787.02</v>
      </c>
      <c r="M322" s="137">
        <v>14763787.02</v>
      </c>
      <c r="N322" s="138">
        <v>0</v>
      </c>
      <c r="O322" s="139">
        <v>45383</v>
      </c>
    </row>
    <row r="323" spans="1:15">
      <c r="A323" s="115" t="s">
        <v>16</v>
      </c>
      <c r="B323" s="115" t="s">
        <v>118</v>
      </c>
      <c r="C323" s="115" t="s">
        <v>119</v>
      </c>
      <c r="D323" s="135">
        <v>6327</v>
      </c>
      <c r="E323" s="136" t="s">
        <v>120</v>
      </c>
      <c r="F323" s="121">
        <v>45385</v>
      </c>
      <c r="G323" s="122" t="s">
        <v>32</v>
      </c>
      <c r="H323" s="122"/>
      <c r="I323" s="122"/>
      <c r="J323" s="129"/>
      <c r="K323" s="129">
        <v>-18</v>
      </c>
      <c r="L323" s="137">
        <v>-18</v>
      </c>
      <c r="M323" s="137">
        <v>18</v>
      </c>
      <c r="N323" s="138">
        <v>0</v>
      </c>
      <c r="O323" s="139">
        <v>45383</v>
      </c>
    </row>
    <row r="324" spans="1:15">
      <c r="A324" s="115" t="s">
        <v>16</v>
      </c>
      <c r="B324" s="115" t="s">
        <v>118</v>
      </c>
      <c r="C324" s="115" t="s">
        <v>119</v>
      </c>
      <c r="D324" s="135">
        <v>6327</v>
      </c>
      <c r="E324" s="136" t="s">
        <v>120</v>
      </c>
      <c r="F324" s="121">
        <v>45385</v>
      </c>
      <c r="G324" s="122" t="s">
        <v>32</v>
      </c>
      <c r="H324" s="122"/>
      <c r="I324" s="122"/>
      <c r="J324" s="129"/>
      <c r="K324" s="129">
        <v>-2.7</v>
      </c>
      <c r="L324" s="137">
        <v>-2.7</v>
      </c>
      <c r="M324" s="137">
        <v>2.7</v>
      </c>
      <c r="N324" s="138">
        <v>0</v>
      </c>
      <c r="O324" s="139">
        <v>45383</v>
      </c>
    </row>
    <row r="325" spans="1:15">
      <c r="A325" s="115" t="s">
        <v>16</v>
      </c>
      <c r="B325" s="115" t="s">
        <v>118</v>
      </c>
      <c r="C325" s="115" t="s">
        <v>119</v>
      </c>
      <c r="D325" s="135">
        <v>6327</v>
      </c>
      <c r="E325" s="136" t="s">
        <v>120</v>
      </c>
      <c r="F325" s="121">
        <v>45385</v>
      </c>
      <c r="G325" s="122" t="s">
        <v>32</v>
      </c>
      <c r="H325" s="122"/>
      <c r="I325" s="122"/>
      <c r="J325" s="129"/>
      <c r="K325" s="129">
        <v>-0.9</v>
      </c>
      <c r="L325" s="137">
        <v>-0.9</v>
      </c>
      <c r="M325" s="137">
        <v>0.9</v>
      </c>
      <c r="N325" s="138">
        <v>0</v>
      </c>
      <c r="O325" s="139">
        <v>45383</v>
      </c>
    </row>
    <row r="326" spans="1:15">
      <c r="A326" s="115" t="s">
        <v>16</v>
      </c>
      <c r="B326" s="115" t="s">
        <v>118</v>
      </c>
      <c r="C326" s="115" t="s">
        <v>119</v>
      </c>
      <c r="D326" s="135">
        <v>6327</v>
      </c>
      <c r="E326" s="136" t="s">
        <v>120</v>
      </c>
      <c r="F326" s="121">
        <v>45385</v>
      </c>
      <c r="G326" s="122" t="s">
        <v>33</v>
      </c>
      <c r="H326" s="122"/>
      <c r="I326" s="122"/>
      <c r="J326" s="129"/>
      <c r="K326" s="129">
        <v>-28</v>
      </c>
      <c r="L326" s="137">
        <v>-28</v>
      </c>
      <c r="M326" s="137">
        <v>28</v>
      </c>
      <c r="N326" s="138">
        <v>0</v>
      </c>
      <c r="O326" s="139">
        <v>45383</v>
      </c>
    </row>
    <row r="327" spans="1:15">
      <c r="A327" s="115" t="s">
        <v>16</v>
      </c>
      <c r="B327" s="115" t="s">
        <v>118</v>
      </c>
      <c r="C327" s="115" t="s">
        <v>119</v>
      </c>
      <c r="D327" s="135">
        <v>6327</v>
      </c>
      <c r="E327" s="136" t="s">
        <v>120</v>
      </c>
      <c r="F327" s="121">
        <v>45385</v>
      </c>
      <c r="G327" s="122" t="s">
        <v>33</v>
      </c>
      <c r="H327" s="122"/>
      <c r="I327" s="122"/>
      <c r="J327" s="129"/>
      <c r="K327" s="129">
        <v>-10</v>
      </c>
      <c r="L327" s="137">
        <v>-10</v>
      </c>
      <c r="M327" s="137">
        <v>10</v>
      </c>
      <c r="N327" s="138">
        <v>0</v>
      </c>
      <c r="O327" s="139">
        <v>45383</v>
      </c>
    </row>
    <row r="328" spans="1:15">
      <c r="A328" s="115" t="s">
        <v>16</v>
      </c>
      <c r="B328" s="115" t="s">
        <v>118</v>
      </c>
      <c r="C328" s="115" t="s">
        <v>119</v>
      </c>
      <c r="D328" s="135">
        <v>6327</v>
      </c>
      <c r="E328" s="136" t="s">
        <v>120</v>
      </c>
      <c r="F328" s="121">
        <v>45385</v>
      </c>
      <c r="G328" s="122" t="s">
        <v>121</v>
      </c>
      <c r="H328" s="122"/>
      <c r="I328" s="122"/>
      <c r="J328" s="129">
        <v>4401010.54</v>
      </c>
      <c r="K328" s="129"/>
      <c r="L328" s="137">
        <v>4401010.54</v>
      </c>
      <c r="M328" s="137">
        <v>4401010.54</v>
      </c>
      <c r="N328" s="138">
        <v>0</v>
      </c>
      <c r="O328" s="139">
        <v>45383</v>
      </c>
    </row>
    <row r="329" spans="1:15">
      <c r="A329" s="115" t="s">
        <v>16</v>
      </c>
      <c r="B329" s="115" t="s">
        <v>118</v>
      </c>
      <c r="C329" s="115" t="s">
        <v>119</v>
      </c>
      <c r="D329" s="135">
        <v>6327</v>
      </c>
      <c r="E329" s="136" t="s">
        <v>120</v>
      </c>
      <c r="F329" s="121">
        <v>45385</v>
      </c>
      <c r="G329" s="122" t="s">
        <v>121</v>
      </c>
      <c r="H329" s="122"/>
      <c r="I329" s="122"/>
      <c r="J329" s="129">
        <v>6104075.6399999997</v>
      </c>
      <c r="K329" s="129"/>
      <c r="L329" s="137">
        <v>6104075.6399999997</v>
      </c>
      <c r="M329" s="137">
        <v>6104075.6399999997</v>
      </c>
      <c r="N329" s="138">
        <v>0</v>
      </c>
      <c r="O329" s="139">
        <v>45383</v>
      </c>
    </row>
    <row r="330" spans="1:15">
      <c r="A330" s="115" t="s">
        <v>16</v>
      </c>
      <c r="B330" s="115" t="s">
        <v>118</v>
      </c>
      <c r="C330" s="115" t="s">
        <v>119</v>
      </c>
      <c r="D330" s="135">
        <v>6327</v>
      </c>
      <c r="E330" s="136" t="s">
        <v>120</v>
      </c>
      <c r="F330" s="121">
        <v>45385</v>
      </c>
      <c r="G330" s="122" t="s">
        <v>121</v>
      </c>
      <c r="H330" s="122"/>
      <c r="I330" s="122"/>
      <c r="J330" s="129">
        <v>31505318.68</v>
      </c>
      <c r="K330" s="129"/>
      <c r="L330" s="137">
        <v>31505318.68</v>
      </c>
      <c r="M330" s="137">
        <v>31505318.68</v>
      </c>
      <c r="N330" s="138">
        <v>0</v>
      </c>
      <c r="O330" s="139">
        <v>45383</v>
      </c>
    </row>
    <row r="331" spans="1:15">
      <c r="A331" s="115" t="s">
        <v>16</v>
      </c>
      <c r="B331" s="115" t="s">
        <v>118</v>
      </c>
      <c r="C331" s="115" t="s">
        <v>119</v>
      </c>
      <c r="D331" s="135">
        <v>6327</v>
      </c>
      <c r="E331" s="136" t="s">
        <v>120</v>
      </c>
      <c r="F331" s="121">
        <v>45385</v>
      </c>
      <c r="G331" s="122" t="s">
        <v>132</v>
      </c>
      <c r="H331" s="122"/>
      <c r="I331" s="122"/>
      <c r="J331" s="129"/>
      <c r="K331" s="129">
        <v>-607923.13</v>
      </c>
      <c r="L331" s="137">
        <v>-607923.13</v>
      </c>
      <c r="M331" s="137">
        <v>607923.13</v>
      </c>
      <c r="N331" s="138">
        <v>0</v>
      </c>
      <c r="O331" s="139">
        <v>45383</v>
      </c>
    </row>
    <row r="332" spans="1:15">
      <c r="A332" s="115" t="s">
        <v>16</v>
      </c>
      <c r="B332" s="115" t="s">
        <v>118</v>
      </c>
      <c r="C332" s="115" t="s">
        <v>119</v>
      </c>
      <c r="D332" s="135">
        <v>6327</v>
      </c>
      <c r="E332" s="136" t="s">
        <v>120</v>
      </c>
      <c r="F332" s="121">
        <v>45387</v>
      </c>
      <c r="G332" s="122" t="s">
        <v>23</v>
      </c>
      <c r="H332" s="122"/>
      <c r="I332" s="122"/>
      <c r="J332" s="129"/>
      <c r="K332" s="129">
        <v>-526944.97</v>
      </c>
      <c r="L332" s="137">
        <v>-526944.97</v>
      </c>
      <c r="M332" s="137">
        <v>526944.97</v>
      </c>
      <c r="N332" s="138">
        <v>0</v>
      </c>
      <c r="O332" s="139">
        <v>45383</v>
      </c>
    </row>
    <row r="333" spans="1:15">
      <c r="A333" s="115" t="s">
        <v>16</v>
      </c>
      <c r="B333" s="115" t="s">
        <v>118</v>
      </c>
      <c r="C333" s="115" t="s">
        <v>119</v>
      </c>
      <c r="D333" s="135">
        <v>6327</v>
      </c>
      <c r="E333" s="136" t="s">
        <v>120</v>
      </c>
      <c r="F333" s="121">
        <v>45387</v>
      </c>
      <c r="G333" s="122" t="s">
        <v>32</v>
      </c>
      <c r="H333" s="122"/>
      <c r="I333" s="122"/>
      <c r="J333" s="129"/>
      <c r="K333" s="129">
        <v>-1.8</v>
      </c>
      <c r="L333" s="137">
        <v>-1.8</v>
      </c>
      <c r="M333" s="137">
        <v>1.8</v>
      </c>
      <c r="N333" s="138">
        <v>0</v>
      </c>
      <c r="O333" s="139">
        <v>45383</v>
      </c>
    </row>
    <row r="334" spans="1:15">
      <c r="A334" s="115" t="s">
        <v>16</v>
      </c>
      <c r="B334" s="115" t="s">
        <v>118</v>
      </c>
      <c r="C334" s="115" t="s">
        <v>119</v>
      </c>
      <c r="D334" s="135">
        <v>6327</v>
      </c>
      <c r="E334" s="136" t="s">
        <v>120</v>
      </c>
      <c r="F334" s="121">
        <v>45387</v>
      </c>
      <c r="G334" s="122" t="s">
        <v>135</v>
      </c>
      <c r="H334" s="122"/>
      <c r="I334" s="122"/>
      <c r="J334" s="129">
        <v>526945.87</v>
      </c>
      <c r="K334" s="129"/>
      <c r="L334" s="137">
        <v>526945.87</v>
      </c>
      <c r="M334" s="137">
        <v>526945.87</v>
      </c>
      <c r="N334" s="138">
        <v>0</v>
      </c>
      <c r="O334" s="139">
        <v>45383</v>
      </c>
    </row>
    <row r="335" spans="1:15">
      <c r="A335" s="115" t="s">
        <v>16</v>
      </c>
      <c r="B335" s="115" t="s">
        <v>118</v>
      </c>
      <c r="C335" s="115" t="s">
        <v>119</v>
      </c>
      <c r="D335" s="135">
        <v>6327</v>
      </c>
      <c r="E335" s="136" t="s">
        <v>120</v>
      </c>
      <c r="F335" s="121">
        <v>45387</v>
      </c>
      <c r="G335" s="122" t="s">
        <v>26</v>
      </c>
      <c r="H335" s="122"/>
      <c r="I335" s="122"/>
      <c r="J335" s="129">
        <v>0.91</v>
      </c>
      <c r="K335" s="129"/>
      <c r="L335" s="137">
        <v>0.91</v>
      </c>
      <c r="M335" s="137">
        <v>0.91</v>
      </c>
      <c r="N335" s="138">
        <v>0</v>
      </c>
      <c r="O335" s="139">
        <v>45383</v>
      </c>
    </row>
    <row r="336" spans="1:15">
      <c r="A336" s="115" t="s">
        <v>16</v>
      </c>
      <c r="B336" s="115" t="s">
        <v>118</v>
      </c>
      <c r="C336" s="115" t="s">
        <v>119</v>
      </c>
      <c r="D336" s="135">
        <v>6327</v>
      </c>
      <c r="E336" s="136" t="s">
        <v>120</v>
      </c>
      <c r="F336" s="121">
        <v>45394</v>
      </c>
      <c r="G336" s="122" t="s">
        <v>23</v>
      </c>
      <c r="H336" s="122"/>
      <c r="I336" s="122"/>
      <c r="J336" s="129"/>
      <c r="K336" s="129">
        <v>-18770</v>
      </c>
      <c r="L336" s="137">
        <v>-18770</v>
      </c>
      <c r="M336" s="137">
        <v>18770</v>
      </c>
      <c r="N336" s="138">
        <v>0</v>
      </c>
      <c r="O336" s="139">
        <v>45383</v>
      </c>
    </row>
    <row r="337" spans="1:15">
      <c r="A337" s="115" t="s">
        <v>16</v>
      </c>
      <c r="B337" s="115" t="s">
        <v>118</v>
      </c>
      <c r="C337" s="115" t="s">
        <v>119</v>
      </c>
      <c r="D337" s="135">
        <v>6327</v>
      </c>
      <c r="E337" s="136" t="s">
        <v>120</v>
      </c>
      <c r="F337" s="121">
        <v>45394</v>
      </c>
      <c r="G337" s="122" t="s">
        <v>32</v>
      </c>
      <c r="H337" s="122"/>
      <c r="I337" s="122"/>
      <c r="J337" s="129"/>
      <c r="K337" s="129">
        <v>-0.9</v>
      </c>
      <c r="L337" s="137">
        <v>-0.9</v>
      </c>
      <c r="M337" s="137">
        <v>0.9</v>
      </c>
      <c r="N337" s="138">
        <v>0</v>
      </c>
      <c r="O337" s="139">
        <v>45383</v>
      </c>
    </row>
    <row r="338" spans="1:15">
      <c r="A338" s="115" t="s">
        <v>16</v>
      </c>
      <c r="B338" s="115" t="s">
        <v>118</v>
      </c>
      <c r="C338" s="115" t="s">
        <v>119</v>
      </c>
      <c r="D338" s="135">
        <v>6327</v>
      </c>
      <c r="E338" s="136" t="s">
        <v>120</v>
      </c>
      <c r="F338" s="121">
        <v>45394</v>
      </c>
      <c r="G338" s="122" t="s">
        <v>135</v>
      </c>
      <c r="H338" s="122"/>
      <c r="I338" s="122"/>
      <c r="J338" s="129">
        <v>18770.64</v>
      </c>
      <c r="K338" s="129"/>
      <c r="L338" s="137">
        <v>18770.64</v>
      </c>
      <c r="M338" s="137">
        <v>18770.64</v>
      </c>
      <c r="N338" s="138">
        <v>0</v>
      </c>
      <c r="O338" s="139">
        <v>45383</v>
      </c>
    </row>
    <row r="339" spans="1:15">
      <c r="A339" s="115" t="s">
        <v>16</v>
      </c>
      <c r="B339" s="115" t="s">
        <v>118</v>
      </c>
      <c r="C339" s="115" t="s">
        <v>119</v>
      </c>
      <c r="D339" s="135">
        <v>6327</v>
      </c>
      <c r="E339" s="136" t="s">
        <v>120</v>
      </c>
      <c r="F339" s="121">
        <v>45394</v>
      </c>
      <c r="G339" s="122" t="s">
        <v>26</v>
      </c>
      <c r="H339" s="122"/>
      <c r="I339" s="122"/>
      <c r="J339" s="129">
        <v>0.26</v>
      </c>
      <c r="K339" s="129"/>
      <c r="L339" s="137">
        <v>0.26</v>
      </c>
      <c r="M339" s="137">
        <v>0.26</v>
      </c>
      <c r="N339" s="138">
        <v>0</v>
      </c>
      <c r="O339" s="139">
        <v>45383</v>
      </c>
    </row>
    <row r="340" spans="1:15">
      <c r="A340" s="115" t="s">
        <v>16</v>
      </c>
      <c r="B340" s="115" t="s">
        <v>118</v>
      </c>
      <c r="C340" s="115" t="s">
        <v>119</v>
      </c>
      <c r="D340" s="135">
        <v>6327</v>
      </c>
      <c r="E340" s="136" t="s">
        <v>120</v>
      </c>
      <c r="F340" s="121">
        <v>45400</v>
      </c>
      <c r="G340" s="122" t="s">
        <v>30</v>
      </c>
      <c r="H340" s="122"/>
      <c r="I340" s="122"/>
      <c r="J340" s="129"/>
      <c r="K340" s="129">
        <v>-8869.31</v>
      </c>
      <c r="L340" s="137">
        <v>-8869.31</v>
      </c>
      <c r="M340" s="137">
        <v>8869.31</v>
      </c>
      <c r="N340" s="138">
        <v>0</v>
      </c>
      <c r="O340" s="139">
        <v>45383</v>
      </c>
    </row>
    <row r="341" spans="1:15">
      <c r="A341" s="115" t="s">
        <v>16</v>
      </c>
      <c r="B341" s="115" t="s">
        <v>118</v>
      </c>
      <c r="C341" s="115" t="s">
        <v>119</v>
      </c>
      <c r="D341" s="135">
        <v>6327</v>
      </c>
      <c r="E341" s="136" t="s">
        <v>120</v>
      </c>
      <c r="F341" s="121">
        <v>45400</v>
      </c>
      <c r="G341" s="122" t="s">
        <v>33</v>
      </c>
      <c r="H341" s="122"/>
      <c r="I341" s="122"/>
      <c r="J341" s="129"/>
      <c r="K341" s="129">
        <v>-4</v>
      </c>
      <c r="L341" s="137">
        <v>-4</v>
      </c>
      <c r="M341" s="137">
        <v>4</v>
      </c>
      <c r="N341" s="138">
        <v>0</v>
      </c>
      <c r="O341" s="139">
        <v>45383</v>
      </c>
    </row>
    <row r="342" spans="1:15">
      <c r="A342" s="115" t="s">
        <v>16</v>
      </c>
      <c r="B342" s="115" t="s">
        <v>118</v>
      </c>
      <c r="C342" s="115" t="s">
        <v>119</v>
      </c>
      <c r="D342" s="135">
        <v>6327</v>
      </c>
      <c r="E342" s="136" t="s">
        <v>120</v>
      </c>
      <c r="F342" s="121">
        <v>45400</v>
      </c>
      <c r="G342" s="122" t="s">
        <v>135</v>
      </c>
      <c r="H342" s="122"/>
      <c r="I342" s="122"/>
      <c r="J342" s="129">
        <v>8872.99</v>
      </c>
      <c r="K342" s="129"/>
      <c r="L342" s="137">
        <v>8872.99</v>
      </c>
      <c r="M342" s="137">
        <v>8872.99</v>
      </c>
      <c r="N342" s="138">
        <v>0</v>
      </c>
      <c r="O342" s="139">
        <v>45383</v>
      </c>
    </row>
    <row r="343" spans="1:15">
      <c r="A343" s="115" t="s">
        <v>16</v>
      </c>
      <c r="B343" s="115" t="s">
        <v>118</v>
      </c>
      <c r="C343" s="115" t="s">
        <v>119</v>
      </c>
      <c r="D343" s="135">
        <v>6327</v>
      </c>
      <c r="E343" s="136" t="s">
        <v>120</v>
      </c>
      <c r="F343" s="121">
        <v>45400</v>
      </c>
      <c r="G343" s="122" t="s">
        <v>26</v>
      </c>
      <c r="H343" s="122"/>
      <c r="I343" s="122"/>
      <c r="J343" s="129">
        <v>0.31</v>
      </c>
      <c r="K343" s="129"/>
      <c r="L343" s="137">
        <v>0.31</v>
      </c>
      <c r="M343" s="137">
        <v>0.31</v>
      </c>
      <c r="N343" s="138">
        <v>0</v>
      </c>
      <c r="O343" s="139">
        <v>45383</v>
      </c>
    </row>
    <row r="344" spans="1:15">
      <c r="A344" s="115" t="s">
        <v>16</v>
      </c>
      <c r="B344" s="115" t="s">
        <v>118</v>
      </c>
      <c r="C344" s="115" t="s">
        <v>119</v>
      </c>
      <c r="D344" s="135">
        <v>6327</v>
      </c>
      <c r="E344" s="136" t="s">
        <v>120</v>
      </c>
      <c r="F344" s="121">
        <v>45401</v>
      </c>
      <c r="G344" s="122" t="s">
        <v>125</v>
      </c>
      <c r="H344" s="122"/>
      <c r="I344" s="122"/>
      <c r="J344" s="129"/>
      <c r="K344" s="129">
        <v>-3985.33</v>
      </c>
      <c r="L344" s="137">
        <v>-3985.33</v>
      </c>
      <c r="M344" s="137">
        <v>3985.33</v>
      </c>
      <c r="N344" s="138">
        <v>0</v>
      </c>
      <c r="O344" s="139">
        <v>45383</v>
      </c>
    </row>
    <row r="345" spans="1:15">
      <c r="A345" s="115" t="s">
        <v>16</v>
      </c>
      <c r="B345" s="115" t="s">
        <v>118</v>
      </c>
      <c r="C345" s="115" t="s">
        <v>119</v>
      </c>
      <c r="D345" s="135">
        <v>6327</v>
      </c>
      <c r="E345" s="136" t="s">
        <v>120</v>
      </c>
      <c r="F345" s="121">
        <v>45401</v>
      </c>
      <c r="G345" s="122" t="s">
        <v>32</v>
      </c>
      <c r="H345" s="122"/>
      <c r="I345" s="122"/>
      <c r="J345" s="129"/>
      <c r="K345" s="129">
        <v>-0.9</v>
      </c>
      <c r="L345" s="137">
        <v>-0.9</v>
      </c>
      <c r="M345" s="137">
        <v>0.9</v>
      </c>
      <c r="N345" s="138">
        <v>0</v>
      </c>
      <c r="O345" s="139">
        <v>45383</v>
      </c>
    </row>
    <row r="346" spans="1:15">
      <c r="A346" s="115" t="s">
        <v>16</v>
      </c>
      <c r="B346" s="115" t="s">
        <v>118</v>
      </c>
      <c r="C346" s="115" t="s">
        <v>119</v>
      </c>
      <c r="D346" s="135">
        <v>6327</v>
      </c>
      <c r="E346" s="136" t="s">
        <v>120</v>
      </c>
      <c r="F346" s="121">
        <v>45401</v>
      </c>
      <c r="G346" s="122" t="s">
        <v>135</v>
      </c>
      <c r="H346" s="122"/>
      <c r="I346" s="122"/>
      <c r="J346" s="129">
        <v>3986.06</v>
      </c>
      <c r="K346" s="129"/>
      <c r="L346" s="137">
        <v>3986.06</v>
      </c>
      <c r="M346" s="137">
        <v>3986.06</v>
      </c>
      <c r="N346" s="138">
        <v>0</v>
      </c>
      <c r="O346" s="139">
        <v>45383</v>
      </c>
    </row>
    <row r="347" spans="1:15">
      <c r="A347" s="115" t="s">
        <v>16</v>
      </c>
      <c r="B347" s="115" t="s">
        <v>118</v>
      </c>
      <c r="C347" s="115" t="s">
        <v>119</v>
      </c>
      <c r="D347" s="135">
        <v>6327</v>
      </c>
      <c r="E347" s="136" t="s">
        <v>120</v>
      </c>
      <c r="F347" s="121">
        <v>45401</v>
      </c>
      <c r="G347" s="122" t="s">
        <v>26</v>
      </c>
      <c r="H347" s="122"/>
      <c r="I347" s="122"/>
      <c r="J347" s="129">
        <v>0.17</v>
      </c>
      <c r="K347" s="129"/>
      <c r="L347" s="137">
        <v>0.17</v>
      </c>
      <c r="M347" s="137">
        <v>0.17</v>
      </c>
      <c r="N347" s="138">
        <v>0</v>
      </c>
      <c r="O347" s="139">
        <v>45383</v>
      </c>
    </row>
    <row r="348" spans="1:15">
      <c r="A348" s="115" t="s">
        <v>16</v>
      </c>
      <c r="B348" s="115" t="s">
        <v>118</v>
      </c>
      <c r="C348" s="115" t="s">
        <v>119</v>
      </c>
      <c r="D348" s="135">
        <v>6327</v>
      </c>
      <c r="E348" s="136" t="s">
        <v>120</v>
      </c>
      <c r="F348" s="121">
        <v>45404</v>
      </c>
      <c r="G348" s="122" t="s">
        <v>136</v>
      </c>
      <c r="H348" s="122"/>
      <c r="I348" s="122"/>
      <c r="J348" s="129"/>
      <c r="K348" s="129">
        <v>-18000</v>
      </c>
      <c r="L348" s="137">
        <v>-18000</v>
      </c>
      <c r="M348" s="137">
        <v>18000</v>
      </c>
      <c r="N348" s="138">
        <v>0</v>
      </c>
      <c r="O348" s="139">
        <v>45383</v>
      </c>
    </row>
    <row r="349" spans="1:15">
      <c r="A349" s="115" t="s">
        <v>16</v>
      </c>
      <c r="B349" s="115" t="s">
        <v>118</v>
      </c>
      <c r="C349" s="115" t="s">
        <v>119</v>
      </c>
      <c r="D349" s="135">
        <v>6327</v>
      </c>
      <c r="E349" s="136" t="s">
        <v>120</v>
      </c>
      <c r="F349" s="121">
        <v>45404</v>
      </c>
      <c r="G349" s="122" t="s">
        <v>135</v>
      </c>
      <c r="H349" s="122"/>
      <c r="I349" s="122"/>
      <c r="J349" s="129">
        <v>17999.060000000001</v>
      </c>
      <c r="K349" s="129"/>
      <c r="L349" s="137">
        <v>17999.060000000001</v>
      </c>
      <c r="M349" s="137">
        <v>17999.060000000001</v>
      </c>
      <c r="N349" s="138">
        <v>0</v>
      </c>
      <c r="O349" s="139">
        <v>45383</v>
      </c>
    </row>
    <row r="350" spans="1:15">
      <c r="A350" s="115" t="s">
        <v>16</v>
      </c>
      <c r="B350" s="115" t="s">
        <v>118</v>
      </c>
      <c r="C350" s="115" t="s">
        <v>119</v>
      </c>
      <c r="D350" s="135">
        <v>6327</v>
      </c>
      <c r="E350" s="136" t="s">
        <v>120</v>
      </c>
      <c r="F350" s="121">
        <v>45404</v>
      </c>
      <c r="G350" s="122" t="s">
        <v>26</v>
      </c>
      <c r="H350" s="122"/>
      <c r="I350" s="122"/>
      <c r="J350" s="129">
        <v>0.94</v>
      </c>
      <c r="K350" s="129"/>
      <c r="L350" s="137">
        <v>0.94</v>
      </c>
      <c r="M350" s="137">
        <v>0.94</v>
      </c>
      <c r="N350" s="138">
        <v>0</v>
      </c>
      <c r="O350" s="139">
        <v>45383</v>
      </c>
    </row>
    <row r="351" spans="1:15">
      <c r="A351" s="115" t="s">
        <v>16</v>
      </c>
      <c r="B351" s="115" t="s">
        <v>118</v>
      </c>
      <c r="C351" s="115" t="s">
        <v>119</v>
      </c>
      <c r="D351" s="135">
        <v>6327</v>
      </c>
      <c r="E351" s="136" t="s">
        <v>120</v>
      </c>
      <c r="F351" s="121">
        <v>45408</v>
      </c>
      <c r="G351" s="122" t="s">
        <v>137</v>
      </c>
      <c r="H351" s="122"/>
      <c r="I351" s="122"/>
      <c r="J351" s="129">
        <v>515410.49</v>
      </c>
      <c r="K351" s="129"/>
      <c r="L351" s="137">
        <v>515410.49</v>
      </c>
      <c r="M351" s="137">
        <v>515410.49</v>
      </c>
      <c r="N351" s="138">
        <v>1</v>
      </c>
      <c r="O351" s="139">
        <v>45383</v>
      </c>
    </row>
    <row r="352" spans="1:15">
      <c r="A352" s="115" t="s">
        <v>16</v>
      </c>
      <c r="B352" s="115" t="s">
        <v>118</v>
      </c>
      <c r="C352" s="115" t="s">
        <v>119</v>
      </c>
      <c r="D352" s="135">
        <v>6327</v>
      </c>
      <c r="E352" s="136" t="s">
        <v>120</v>
      </c>
      <c r="F352" s="121">
        <v>45408</v>
      </c>
      <c r="G352" s="122" t="s">
        <v>132</v>
      </c>
      <c r="H352" s="122"/>
      <c r="I352" s="122"/>
      <c r="J352" s="129"/>
      <c r="K352" s="129">
        <v>-515410.49</v>
      </c>
      <c r="L352" s="137">
        <v>-515410.49</v>
      </c>
      <c r="M352" s="137">
        <v>515410.49</v>
      </c>
      <c r="N352" s="138">
        <v>0</v>
      </c>
      <c r="O352" s="139">
        <v>45383</v>
      </c>
    </row>
    <row r="353" spans="1:15">
      <c r="A353" s="115" t="s">
        <v>16</v>
      </c>
      <c r="B353" s="115" t="s">
        <v>118</v>
      </c>
      <c r="C353" s="115" t="s">
        <v>119</v>
      </c>
      <c r="D353" s="135">
        <v>6327</v>
      </c>
      <c r="E353" s="136" t="s">
        <v>120</v>
      </c>
      <c r="F353" s="121">
        <v>45411</v>
      </c>
      <c r="G353" s="122" t="s">
        <v>131</v>
      </c>
      <c r="H353" s="122"/>
      <c r="I353" s="122"/>
      <c r="J353" s="129"/>
      <c r="K353" s="129">
        <v>-515410.49</v>
      </c>
      <c r="L353" s="137">
        <v>-515410.49</v>
      </c>
      <c r="M353" s="137">
        <v>515410.49</v>
      </c>
      <c r="N353" s="138">
        <v>0</v>
      </c>
      <c r="O353" s="139">
        <v>45383</v>
      </c>
    </row>
    <row r="354" spans="1:15">
      <c r="A354" s="115" t="s">
        <v>16</v>
      </c>
      <c r="B354" s="115" t="s">
        <v>118</v>
      </c>
      <c r="C354" s="115" t="s">
        <v>119</v>
      </c>
      <c r="D354" s="135">
        <v>6327</v>
      </c>
      <c r="E354" s="136" t="s">
        <v>120</v>
      </c>
      <c r="F354" s="121">
        <v>45411</v>
      </c>
      <c r="G354" s="122" t="s">
        <v>138</v>
      </c>
      <c r="H354" s="122"/>
      <c r="I354" s="122"/>
      <c r="J354" s="129">
        <v>1.32</v>
      </c>
      <c r="K354" s="129"/>
      <c r="L354" s="137">
        <v>1.32</v>
      </c>
      <c r="M354" s="137">
        <v>1.32</v>
      </c>
      <c r="N354" s="138">
        <v>0</v>
      </c>
      <c r="O354" s="139">
        <v>45383</v>
      </c>
    </row>
    <row r="355" spans="1:15">
      <c r="A355" s="115" t="s">
        <v>16</v>
      </c>
      <c r="B355" s="115" t="s">
        <v>118</v>
      </c>
      <c r="C355" s="115" t="s">
        <v>119</v>
      </c>
      <c r="D355" s="135">
        <v>6327</v>
      </c>
      <c r="E355" s="136" t="s">
        <v>120</v>
      </c>
      <c r="F355" s="121">
        <v>45411</v>
      </c>
      <c r="G355" s="122" t="s">
        <v>135</v>
      </c>
      <c r="H355" s="122"/>
      <c r="I355" s="122"/>
      <c r="J355" s="129">
        <v>515367.45</v>
      </c>
      <c r="K355" s="129"/>
      <c r="L355" s="137">
        <v>515367.45</v>
      </c>
      <c r="M355" s="137">
        <v>515367.45</v>
      </c>
      <c r="N355" s="138">
        <v>0</v>
      </c>
      <c r="O355" s="139">
        <v>45383</v>
      </c>
    </row>
    <row r="356" spans="1:15">
      <c r="A356" s="115" t="s">
        <v>16</v>
      </c>
      <c r="B356" s="115" t="s">
        <v>118</v>
      </c>
      <c r="C356" s="115" t="s">
        <v>119</v>
      </c>
      <c r="D356" s="135">
        <v>6327</v>
      </c>
      <c r="E356" s="136" t="s">
        <v>120</v>
      </c>
      <c r="F356" s="121">
        <v>45411</v>
      </c>
      <c r="G356" s="122" t="s">
        <v>26</v>
      </c>
      <c r="H356" s="122"/>
      <c r="I356" s="122"/>
      <c r="J356" s="129">
        <v>41.72</v>
      </c>
      <c r="K356" s="129"/>
      <c r="L356" s="137">
        <v>41.72</v>
      </c>
      <c r="M356" s="137">
        <v>41.72</v>
      </c>
      <c r="N356" s="138">
        <v>0</v>
      </c>
      <c r="O356" s="139">
        <v>45383</v>
      </c>
    </row>
    <row r="357" spans="1:15">
      <c r="A357" s="115" t="s">
        <v>16</v>
      </c>
      <c r="B357" s="115" t="s">
        <v>118</v>
      </c>
      <c r="C357" s="115" t="s">
        <v>119</v>
      </c>
      <c r="D357" s="135">
        <v>6327</v>
      </c>
      <c r="E357" s="136" t="s">
        <v>120</v>
      </c>
      <c r="F357" s="121">
        <v>45323</v>
      </c>
      <c r="G357" s="122" t="s">
        <v>139</v>
      </c>
      <c r="H357" s="122"/>
      <c r="I357" s="122"/>
      <c r="J357" s="129">
        <v>5</v>
      </c>
      <c r="K357" s="129"/>
      <c r="L357" s="137">
        <v>5</v>
      </c>
      <c r="M357" s="137">
        <v>5</v>
      </c>
      <c r="N357" s="138">
        <v>0</v>
      </c>
      <c r="O357" s="139">
        <v>45323</v>
      </c>
    </row>
    <row r="358" spans="1:15">
      <c r="A358" s="115" t="s">
        <v>16</v>
      </c>
      <c r="B358" s="115" t="s">
        <v>118</v>
      </c>
      <c r="C358" s="115" t="s">
        <v>119</v>
      </c>
      <c r="D358" s="135">
        <v>6327</v>
      </c>
      <c r="E358" s="136" t="s">
        <v>120</v>
      </c>
      <c r="F358" s="121">
        <v>45323</v>
      </c>
      <c r="G358" s="122" t="s">
        <v>140</v>
      </c>
      <c r="H358" s="122"/>
      <c r="I358" s="122"/>
      <c r="J358" s="129"/>
      <c r="K358" s="129">
        <v>-5</v>
      </c>
      <c r="L358" s="137">
        <v>-5</v>
      </c>
      <c r="M358" s="137">
        <v>5</v>
      </c>
      <c r="N358" s="138">
        <v>0</v>
      </c>
      <c r="O358" s="139">
        <v>45323</v>
      </c>
    </row>
    <row r="359" spans="1:15">
      <c r="A359" s="115" t="s">
        <v>16</v>
      </c>
      <c r="B359" s="115" t="s">
        <v>118</v>
      </c>
      <c r="C359" s="115" t="s">
        <v>119</v>
      </c>
      <c r="D359" s="135">
        <v>6327</v>
      </c>
      <c r="E359" s="136" t="s">
        <v>120</v>
      </c>
      <c r="F359" s="121">
        <v>45415</v>
      </c>
      <c r="G359" s="122" t="s">
        <v>83</v>
      </c>
      <c r="H359" s="122"/>
      <c r="I359" s="122"/>
      <c r="J359" s="129"/>
      <c r="K359" s="129">
        <v>-73</v>
      </c>
      <c r="L359" s="137">
        <v>-73</v>
      </c>
      <c r="M359" s="137">
        <v>73</v>
      </c>
      <c r="N359" s="138">
        <v>0</v>
      </c>
      <c r="O359" s="139">
        <v>45413</v>
      </c>
    </row>
    <row r="360" spans="1:15">
      <c r="A360" s="115" t="s">
        <v>16</v>
      </c>
      <c r="B360" s="115" t="s">
        <v>118</v>
      </c>
      <c r="C360" s="115" t="s">
        <v>119</v>
      </c>
      <c r="D360" s="135">
        <v>6327</v>
      </c>
      <c r="E360" s="136" t="s">
        <v>120</v>
      </c>
      <c r="F360" s="121">
        <v>45415</v>
      </c>
      <c r="G360" s="122" t="s">
        <v>36</v>
      </c>
      <c r="H360" s="122"/>
      <c r="I360" s="122"/>
      <c r="J360" s="129"/>
      <c r="K360" s="129">
        <v>-0.5</v>
      </c>
      <c r="L360" s="137">
        <v>-0.5</v>
      </c>
      <c r="M360" s="137">
        <v>0.5</v>
      </c>
      <c r="N360" s="138">
        <v>0</v>
      </c>
      <c r="O360" s="139">
        <v>45413</v>
      </c>
    </row>
    <row r="361" spans="1:15">
      <c r="A361" s="115" t="s">
        <v>16</v>
      </c>
      <c r="B361" s="115" t="s">
        <v>118</v>
      </c>
      <c r="C361" s="115" t="s">
        <v>119</v>
      </c>
      <c r="D361" s="135">
        <v>6327</v>
      </c>
      <c r="E361" s="136" t="s">
        <v>120</v>
      </c>
      <c r="F361" s="121">
        <v>45432</v>
      </c>
      <c r="G361" s="122" t="s">
        <v>121</v>
      </c>
      <c r="H361" s="122"/>
      <c r="I361" s="122"/>
      <c r="J361" s="129">
        <v>5400.73</v>
      </c>
      <c r="K361" s="129"/>
      <c r="L361" s="137">
        <v>5400.73</v>
      </c>
      <c r="M361" s="137">
        <v>5400.73</v>
      </c>
      <c r="N361" s="138">
        <v>0</v>
      </c>
      <c r="O361" s="139">
        <v>45413</v>
      </c>
    </row>
    <row r="362" spans="1:15">
      <c r="A362" s="115" t="s">
        <v>16</v>
      </c>
      <c r="B362" s="115" t="s">
        <v>118</v>
      </c>
      <c r="C362" s="115" t="s">
        <v>119</v>
      </c>
      <c r="D362" s="135">
        <v>6327</v>
      </c>
      <c r="E362" s="136" t="s">
        <v>120</v>
      </c>
      <c r="F362" s="121">
        <v>45433</v>
      </c>
      <c r="G362" s="122" t="s">
        <v>125</v>
      </c>
      <c r="H362" s="122"/>
      <c r="I362" s="122"/>
      <c r="J362" s="129"/>
      <c r="K362" s="129">
        <v>-313357.06</v>
      </c>
      <c r="L362" s="137">
        <v>-313357.06</v>
      </c>
      <c r="M362" s="137">
        <v>313357.06</v>
      </c>
      <c r="N362" s="138">
        <v>0</v>
      </c>
      <c r="O362" s="139">
        <v>45413</v>
      </c>
    </row>
    <row r="363" spans="1:15">
      <c r="A363" s="115" t="s">
        <v>16</v>
      </c>
      <c r="B363" s="115" t="s">
        <v>118</v>
      </c>
      <c r="C363" s="115" t="s">
        <v>119</v>
      </c>
      <c r="D363" s="135">
        <v>6327</v>
      </c>
      <c r="E363" s="136" t="s">
        <v>120</v>
      </c>
      <c r="F363" s="121">
        <v>45433</v>
      </c>
      <c r="G363" s="122" t="s">
        <v>30</v>
      </c>
      <c r="H363" s="122"/>
      <c r="I363" s="122"/>
      <c r="J363" s="129"/>
      <c r="K363" s="129">
        <v>-27670.17</v>
      </c>
      <c r="L363" s="137">
        <v>-27670.17</v>
      </c>
      <c r="M363" s="137">
        <v>27670.17</v>
      </c>
      <c r="N363" s="138">
        <v>0</v>
      </c>
      <c r="O363" s="139">
        <v>45413</v>
      </c>
    </row>
    <row r="364" spans="1:15">
      <c r="A364" s="115" t="s">
        <v>16</v>
      </c>
      <c r="B364" s="115" t="s">
        <v>118</v>
      </c>
      <c r="C364" s="115" t="s">
        <v>119</v>
      </c>
      <c r="D364" s="135">
        <v>6327</v>
      </c>
      <c r="E364" s="136" t="s">
        <v>120</v>
      </c>
      <c r="F364" s="121">
        <v>45433</v>
      </c>
      <c r="G364" s="122" t="s">
        <v>32</v>
      </c>
      <c r="H364" s="122"/>
      <c r="I364" s="122"/>
      <c r="J364" s="129"/>
      <c r="K364" s="129">
        <v>-0.9</v>
      </c>
      <c r="L364" s="137">
        <v>-0.9</v>
      </c>
      <c r="M364" s="137">
        <v>0.9</v>
      </c>
      <c r="N364" s="138">
        <v>0</v>
      </c>
      <c r="O364" s="139">
        <v>45413</v>
      </c>
    </row>
    <row r="365" spans="1:15">
      <c r="A365" s="115" t="s">
        <v>16</v>
      </c>
      <c r="B365" s="115" t="s">
        <v>118</v>
      </c>
      <c r="C365" s="115" t="s">
        <v>119</v>
      </c>
      <c r="D365" s="135">
        <v>6327</v>
      </c>
      <c r="E365" s="136" t="s">
        <v>120</v>
      </c>
      <c r="F365" s="121">
        <v>45433</v>
      </c>
      <c r="G365" s="122" t="s">
        <v>33</v>
      </c>
      <c r="H365" s="122"/>
      <c r="I365" s="122"/>
      <c r="J365" s="129"/>
      <c r="K365" s="129">
        <v>-2</v>
      </c>
      <c r="L365" s="137">
        <v>-2</v>
      </c>
      <c r="M365" s="137">
        <v>2</v>
      </c>
      <c r="N365" s="138">
        <v>0</v>
      </c>
      <c r="O365" s="139">
        <v>45413</v>
      </c>
    </row>
    <row r="366" spans="1:15">
      <c r="A366" s="115" t="s">
        <v>16</v>
      </c>
      <c r="B366" s="115" t="s">
        <v>118</v>
      </c>
      <c r="C366" s="115" t="s">
        <v>119</v>
      </c>
      <c r="D366" s="135">
        <v>6327</v>
      </c>
      <c r="E366" s="136" t="s">
        <v>120</v>
      </c>
      <c r="F366" s="121">
        <v>45433</v>
      </c>
      <c r="G366" s="122" t="s">
        <v>26</v>
      </c>
      <c r="H366" s="122"/>
      <c r="I366" s="122"/>
      <c r="J366" s="129">
        <v>28.25</v>
      </c>
      <c r="K366" s="129"/>
      <c r="L366" s="137">
        <v>28.25</v>
      </c>
      <c r="M366" s="137">
        <v>28.25</v>
      </c>
      <c r="N366" s="138">
        <v>0</v>
      </c>
      <c r="O366" s="139">
        <v>45413</v>
      </c>
    </row>
    <row r="367" spans="1:15">
      <c r="A367" s="115" t="s">
        <v>16</v>
      </c>
      <c r="B367" s="115" t="s">
        <v>118</v>
      </c>
      <c r="C367" s="115" t="s">
        <v>119</v>
      </c>
      <c r="D367" s="135">
        <v>6327</v>
      </c>
      <c r="E367" s="136" t="s">
        <v>120</v>
      </c>
      <c r="F367" s="121">
        <v>45435</v>
      </c>
      <c r="G367" s="122" t="s">
        <v>125</v>
      </c>
      <c r="H367" s="122"/>
      <c r="I367" s="122"/>
      <c r="J367" s="129"/>
      <c r="K367" s="129">
        <v>-16151.52</v>
      </c>
      <c r="L367" s="137">
        <v>-16151.52</v>
      </c>
      <c r="M367" s="137">
        <v>16151.52</v>
      </c>
      <c r="N367" s="138">
        <v>0</v>
      </c>
      <c r="O367" s="139">
        <v>45413</v>
      </c>
    </row>
    <row r="368" spans="1:15">
      <c r="A368" s="115" t="s">
        <v>16</v>
      </c>
      <c r="B368" s="115" t="s">
        <v>118</v>
      </c>
      <c r="C368" s="115" t="s">
        <v>119</v>
      </c>
      <c r="D368" s="135">
        <v>6327</v>
      </c>
      <c r="E368" s="136" t="s">
        <v>120</v>
      </c>
      <c r="F368" s="121">
        <v>45435</v>
      </c>
      <c r="G368" s="122" t="s">
        <v>32</v>
      </c>
      <c r="H368" s="122"/>
      <c r="I368" s="122"/>
      <c r="J368" s="129"/>
      <c r="K368" s="129">
        <v>-0.9</v>
      </c>
      <c r="L368" s="137">
        <v>-0.9</v>
      </c>
      <c r="M368" s="137">
        <v>0.9</v>
      </c>
      <c r="N368" s="138">
        <v>0</v>
      </c>
      <c r="O368" s="139">
        <v>45413</v>
      </c>
    </row>
    <row r="369" spans="1:15">
      <c r="A369" s="115" t="s">
        <v>16</v>
      </c>
      <c r="B369" s="115" t="s">
        <v>118</v>
      </c>
      <c r="C369" s="115" t="s">
        <v>119</v>
      </c>
      <c r="D369" s="135">
        <v>6327</v>
      </c>
      <c r="E369" s="136" t="s">
        <v>120</v>
      </c>
      <c r="F369" s="121">
        <v>45435</v>
      </c>
      <c r="G369" s="122" t="s">
        <v>121</v>
      </c>
      <c r="H369" s="122"/>
      <c r="I369" s="122"/>
      <c r="J369" s="129">
        <v>16152.25</v>
      </c>
      <c r="K369" s="129"/>
      <c r="L369" s="137">
        <v>16152.25</v>
      </c>
      <c r="M369" s="137">
        <v>16152.25</v>
      </c>
      <c r="N369" s="138">
        <v>0</v>
      </c>
      <c r="O369" s="139">
        <v>45413</v>
      </c>
    </row>
    <row r="370" spans="1:15">
      <c r="A370" s="115" t="s">
        <v>16</v>
      </c>
      <c r="B370" s="115" t="s">
        <v>118</v>
      </c>
      <c r="C370" s="115" t="s">
        <v>119</v>
      </c>
      <c r="D370" s="135">
        <v>6327</v>
      </c>
      <c r="E370" s="136" t="s">
        <v>120</v>
      </c>
      <c r="F370" s="121">
        <v>45435</v>
      </c>
      <c r="G370" s="122" t="s">
        <v>131</v>
      </c>
      <c r="H370" s="122"/>
      <c r="I370" s="122"/>
      <c r="J370" s="129">
        <v>100994.4</v>
      </c>
      <c r="K370" s="129"/>
      <c r="L370" s="137">
        <v>100994.4</v>
      </c>
      <c r="M370" s="137">
        <v>100994.4</v>
      </c>
      <c r="N370" s="138">
        <v>0</v>
      </c>
      <c r="O370" s="139">
        <v>45413</v>
      </c>
    </row>
    <row r="371" spans="1:15">
      <c r="A371" s="115" t="s">
        <v>16</v>
      </c>
      <c r="B371" s="115" t="s">
        <v>118</v>
      </c>
      <c r="C371" s="115" t="s">
        <v>119</v>
      </c>
      <c r="D371" s="135">
        <v>6327</v>
      </c>
      <c r="E371" s="136" t="s">
        <v>120</v>
      </c>
      <c r="F371" s="121">
        <v>45436</v>
      </c>
      <c r="G371" s="122" t="s">
        <v>129</v>
      </c>
      <c r="H371" s="122"/>
      <c r="I371" s="122"/>
      <c r="J371" s="129"/>
      <c r="K371" s="129">
        <v>-100994</v>
      </c>
      <c r="L371" s="137">
        <v>-100994</v>
      </c>
      <c r="M371" s="137">
        <v>100994</v>
      </c>
      <c r="N371" s="138">
        <v>0</v>
      </c>
      <c r="O371" s="139">
        <v>45413</v>
      </c>
    </row>
    <row r="372" spans="1:15">
      <c r="A372" s="115" t="s">
        <v>16</v>
      </c>
      <c r="B372" s="115" t="s">
        <v>118</v>
      </c>
      <c r="C372" s="115" t="s">
        <v>119</v>
      </c>
      <c r="D372" s="135">
        <v>6327</v>
      </c>
      <c r="E372" s="136" t="s">
        <v>120</v>
      </c>
      <c r="F372" s="121">
        <v>45436</v>
      </c>
      <c r="G372" s="122" t="s">
        <v>121</v>
      </c>
      <c r="H372" s="122"/>
      <c r="I372" s="122"/>
      <c r="J372" s="129">
        <v>5400.22</v>
      </c>
      <c r="K372" s="129"/>
      <c r="L372" s="137">
        <v>5400.22</v>
      </c>
      <c r="M372" s="137">
        <v>5400.22</v>
      </c>
      <c r="N372" s="138">
        <v>0</v>
      </c>
      <c r="O372" s="139">
        <v>45413</v>
      </c>
    </row>
    <row r="373" spans="1:15">
      <c r="A373" s="115" t="s">
        <v>16</v>
      </c>
      <c r="B373" s="115" t="s">
        <v>118</v>
      </c>
      <c r="C373" s="115" t="s">
        <v>119</v>
      </c>
      <c r="D373" s="135">
        <v>6327</v>
      </c>
      <c r="E373" s="136" t="s">
        <v>120</v>
      </c>
      <c r="F373" s="121">
        <v>45436</v>
      </c>
      <c r="G373" s="122" t="s">
        <v>121</v>
      </c>
      <c r="H373" s="122"/>
      <c r="I373" s="122"/>
      <c r="J373" s="129">
        <v>566623.34</v>
      </c>
      <c r="K373" s="129"/>
      <c r="L373" s="137">
        <v>566623.34</v>
      </c>
      <c r="M373" s="137">
        <v>566623.34</v>
      </c>
      <c r="N373" s="138">
        <v>0</v>
      </c>
      <c r="O373" s="139">
        <v>45413</v>
      </c>
    </row>
    <row r="374" spans="1:15">
      <c r="A374" s="115" t="s">
        <v>16</v>
      </c>
      <c r="B374" s="115" t="s">
        <v>118</v>
      </c>
      <c r="C374" s="115" t="s">
        <v>119</v>
      </c>
      <c r="D374" s="135">
        <v>6327</v>
      </c>
      <c r="E374" s="136" t="s">
        <v>120</v>
      </c>
      <c r="F374" s="121">
        <v>45439</v>
      </c>
      <c r="G374" s="122" t="s">
        <v>129</v>
      </c>
      <c r="H374" s="122"/>
      <c r="I374" s="122"/>
      <c r="J374" s="129"/>
      <c r="K374" s="129">
        <v>-5400</v>
      </c>
      <c r="L374" s="137">
        <v>-5400</v>
      </c>
      <c r="M374" s="137">
        <v>5400</v>
      </c>
      <c r="N374" s="138">
        <v>0</v>
      </c>
      <c r="O374" s="139">
        <v>45413</v>
      </c>
    </row>
    <row r="375" spans="1:15">
      <c r="A375" s="115" t="s">
        <v>16</v>
      </c>
      <c r="B375" s="115" t="s">
        <v>118</v>
      </c>
      <c r="C375" s="115" t="s">
        <v>119</v>
      </c>
      <c r="D375" s="135">
        <v>6327</v>
      </c>
      <c r="E375" s="136" t="s">
        <v>120</v>
      </c>
      <c r="F375" s="121">
        <v>45439</v>
      </c>
      <c r="G375" s="122" t="s">
        <v>26</v>
      </c>
      <c r="H375" s="122"/>
      <c r="I375" s="122"/>
      <c r="J375" s="129">
        <v>0.66</v>
      </c>
      <c r="K375" s="129"/>
      <c r="L375" s="137">
        <v>0.66</v>
      </c>
      <c r="M375" s="137">
        <v>0.66</v>
      </c>
      <c r="N375" s="138">
        <v>0</v>
      </c>
      <c r="O375" s="139">
        <v>45413</v>
      </c>
    </row>
    <row r="376" spans="1:15">
      <c r="A376" s="115" t="s">
        <v>16</v>
      </c>
      <c r="B376" s="115" t="s">
        <v>118</v>
      </c>
      <c r="C376" s="115" t="s">
        <v>119</v>
      </c>
      <c r="D376" s="135">
        <v>6327</v>
      </c>
      <c r="E376" s="136" t="s">
        <v>120</v>
      </c>
      <c r="F376" s="121">
        <v>45440</v>
      </c>
      <c r="G376" s="122" t="s">
        <v>138</v>
      </c>
      <c r="H376" s="122"/>
      <c r="I376" s="122"/>
      <c r="J376" s="129"/>
      <c r="K376" s="129">
        <v>-565395.52</v>
      </c>
      <c r="L376" s="137">
        <v>-565395.52</v>
      </c>
      <c r="M376" s="137">
        <v>565395.52</v>
      </c>
      <c r="N376" s="138">
        <v>0</v>
      </c>
      <c r="O376" s="139">
        <v>45413</v>
      </c>
    </row>
    <row r="377" spans="1:15">
      <c r="A377" s="115" t="s">
        <v>16</v>
      </c>
      <c r="B377" s="115" t="s">
        <v>118</v>
      </c>
      <c r="C377" s="115" t="s">
        <v>119</v>
      </c>
      <c r="D377" s="135">
        <v>6327</v>
      </c>
      <c r="E377" s="136" t="s">
        <v>120</v>
      </c>
      <c r="F377" s="121">
        <v>45440</v>
      </c>
      <c r="G377" s="122" t="s">
        <v>26</v>
      </c>
      <c r="H377" s="122"/>
      <c r="I377" s="122"/>
      <c r="J377" s="129">
        <v>11.61</v>
      </c>
      <c r="K377" s="129"/>
      <c r="L377" s="137">
        <v>11.61</v>
      </c>
      <c r="M377" s="137">
        <v>11.61</v>
      </c>
      <c r="N377" s="138">
        <v>0</v>
      </c>
      <c r="O377" s="139">
        <v>45413</v>
      </c>
    </row>
    <row r="378" spans="1:15">
      <c r="A378" s="115" t="s">
        <v>16</v>
      </c>
      <c r="B378" s="115" t="s">
        <v>118</v>
      </c>
      <c r="C378" s="115" t="s">
        <v>119</v>
      </c>
      <c r="D378" s="135">
        <v>6327</v>
      </c>
      <c r="E378" s="136" t="s">
        <v>120</v>
      </c>
      <c r="F378" s="121">
        <v>45441</v>
      </c>
      <c r="G378" s="122" t="s">
        <v>136</v>
      </c>
      <c r="H378" s="122"/>
      <c r="I378" s="122"/>
      <c r="J378" s="129"/>
      <c r="K378" s="129">
        <v>-5341.49</v>
      </c>
      <c r="L378" s="137">
        <v>-5341.49</v>
      </c>
      <c r="M378" s="137">
        <v>5341.49</v>
      </c>
      <c r="N378" s="138">
        <v>0</v>
      </c>
      <c r="O378" s="139">
        <v>45413</v>
      </c>
    </row>
    <row r="379" spans="1:15">
      <c r="A379" s="115" t="s">
        <v>16</v>
      </c>
      <c r="B379" s="115" t="s">
        <v>118</v>
      </c>
      <c r="C379" s="115" t="s">
        <v>119</v>
      </c>
      <c r="D379" s="135">
        <v>6327</v>
      </c>
      <c r="E379" s="136" t="s">
        <v>120</v>
      </c>
      <c r="F379" s="121">
        <v>45441</v>
      </c>
      <c r="G379" s="122" t="s">
        <v>136</v>
      </c>
      <c r="H379" s="122"/>
      <c r="I379" s="122"/>
      <c r="J379" s="129"/>
      <c r="K379" s="129">
        <v>-17092.77</v>
      </c>
      <c r="L379" s="137">
        <v>-17092.77</v>
      </c>
      <c r="M379" s="137">
        <v>17092.77</v>
      </c>
      <c r="N379" s="138">
        <v>0</v>
      </c>
      <c r="O379" s="139">
        <v>45413</v>
      </c>
    </row>
    <row r="380" spans="1:15">
      <c r="A380" s="115" t="s">
        <v>16</v>
      </c>
      <c r="B380" s="115" t="s">
        <v>118</v>
      </c>
      <c r="C380" s="115" t="s">
        <v>119</v>
      </c>
      <c r="D380" s="135">
        <v>6327</v>
      </c>
      <c r="E380" s="136" t="s">
        <v>120</v>
      </c>
      <c r="F380" s="121">
        <v>45441</v>
      </c>
      <c r="G380" s="122" t="s">
        <v>131</v>
      </c>
      <c r="H380" s="122"/>
      <c r="I380" s="122"/>
      <c r="J380" s="129"/>
      <c r="K380" s="129">
        <v>-1225.0899999999999</v>
      </c>
      <c r="L380" s="137">
        <v>-1225.0899999999999</v>
      </c>
      <c r="M380" s="137">
        <v>1225.0899999999999</v>
      </c>
      <c r="N380" s="138">
        <v>0</v>
      </c>
      <c r="O380" s="139">
        <v>45413</v>
      </c>
    </row>
    <row r="381" spans="1:15">
      <c r="A381" s="115" t="s">
        <v>16</v>
      </c>
      <c r="B381" s="115" t="s">
        <v>118</v>
      </c>
      <c r="C381" s="115" t="s">
        <v>119</v>
      </c>
      <c r="D381" s="135">
        <v>6327</v>
      </c>
      <c r="E381" s="136" t="s">
        <v>120</v>
      </c>
      <c r="F381" s="121">
        <v>45441</v>
      </c>
      <c r="G381" s="122" t="s">
        <v>126</v>
      </c>
      <c r="H381" s="122"/>
      <c r="I381" s="122"/>
      <c r="J381" s="129"/>
      <c r="K381" s="129">
        <v>-2.8</v>
      </c>
      <c r="L381" s="137">
        <v>-2.8</v>
      </c>
      <c r="M381" s="137">
        <v>2.8</v>
      </c>
      <c r="N381" s="138">
        <v>0</v>
      </c>
      <c r="O381" s="139">
        <v>45413</v>
      </c>
    </row>
    <row r="382" spans="1:15">
      <c r="A382" s="115" t="s">
        <v>16</v>
      </c>
      <c r="B382" s="115" t="s">
        <v>118</v>
      </c>
      <c r="C382" s="115" t="s">
        <v>119</v>
      </c>
      <c r="D382" s="135">
        <v>6327</v>
      </c>
      <c r="E382" s="136" t="s">
        <v>120</v>
      </c>
      <c r="F382" s="121">
        <v>45441</v>
      </c>
      <c r="G382" s="122" t="s">
        <v>26</v>
      </c>
      <c r="H382" s="122"/>
      <c r="I382" s="122"/>
      <c r="J382" s="129">
        <v>0.08</v>
      </c>
      <c r="K382" s="129"/>
      <c r="L382" s="137">
        <v>0.08</v>
      </c>
      <c r="M382" s="137">
        <v>0.08</v>
      </c>
      <c r="N382" s="138">
        <v>0</v>
      </c>
      <c r="O382" s="139">
        <v>45413</v>
      </c>
    </row>
    <row r="383" spans="1:15">
      <c r="A383" s="115" t="s">
        <v>16</v>
      </c>
      <c r="B383" s="115" t="s">
        <v>41</v>
      </c>
      <c r="C383" s="115" t="s">
        <v>42</v>
      </c>
      <c r="D383" s="135">
        <v>3396</v>
      </c>
      <c r="E383" s="136" t="s">
        <v>43</v>
      </c>
      <c r="F383" s="121">
        <v>45474</v>
      </c>
      <c r="G383" s="122" t="s">
        <v>141</v>
      </c>
      <c r="H383" s="122"/>
      <c r="I383" s="122" t="s">
        <v>142</v>
      </c>
      <c r="J383" s="129"/>
      <c r="K383" s="129">
        <v>-3332.76</v>
      </c>
      <c r="L383" s="137">
        <v>-3332.76</v>
      </c>
      <c r="M383" s="137">
        <v>3332.76</v>
      </c>
      <c r="N383" s="138">
        <v>0</v>
      </c>
      <c r="O383" s="139">
        <v>45474</v>
      </c>
    </row>
    <row r="384" spans="1:15">
      <c r="A384" s="115" t="s">
        <v>16</v>
      </c>
      <c r="B384" s="115" t="s">
        <v>41</v>
      </c>
      <c r="C384" s="115" t="s">
        <v>42</v>
      </c>
      <c r="D384" s="135">
        <v>3396</v>
      </c>
      <c r="E384" s="136" t="s">
        <v>43</v>
      </c>
      <c r="F384" s="121">
        <v>45474</v>
      </c>
      <c r="G384" s="122" t="s">
        <v>143</v>
      </c>
      <c r="H384" s="122"/>
      <c r="I384" s="122" t="s">
        <v>144</v>
      </c>
      <c r="J384" s="129"/>
      <c r="K384" s="129">
        <v>-9</v>
      </c>
      <c r="L384" s="137">
        <v>-9</v>
      </c>
      <c r="M384" s="137">
        <v>9</v>
      </c>
      <c r="N384" s="138">
        <v>0</v>
      </c>
      <c r="O384" s="139">
        <v>45474</v>
      </c>
    </row>
    <row r="385" spans="1:15">
      <c r="A385" s="115" t="s">
        <v>16</v>
      </c>
      <c r="B385" s="115" t="s">
        <v>41</v>
      </c>
      <c r="C385" s="115" t="s">
        <v>42</v>
      </c>
      <c r="D385" s="135">
        <v>3396</v>
      </c>
      <c r="E385" s="136" t="s">
        <v>43</v>
      </c>
      <c r="F385" s="121">
        <v>45474</v>
      </c>
      <c r="G385" s="122" t="s">
        <v>145</v>
      </c>
      <c r="H385" s="122"/>
      <c r="I385" s="122" t="s">
        <v>146</v>
      </c>
      <c r="J385" s="129"/>
      <c r="K385" s="129">
        <v>-844.65</v>
      </c>
      <c r="L385" s="137">
        <v>-844.65</v>
      </c>
      <c r="M385" s="137">
        <v>844.65</v>
      </c>
      <c r="N385" s="138">
        <v>0</v>
      </c>
      <c r="O385" s="139">
        <v>45474</v>
      </c>
    </row>
    <row r="386" spans="1:15">
      <c r="A386" s="115" t="s">
        <v>16</v>
      </c>
      <c r="B386" s="115" t="s">
        <v>41</v>
      </c>
      <c r="C386" s="115" t="s">
        <v>42</v>
      </c>
      <c r="D386" s="135">
        <v>3396</v>
      </c>
      <c r="E386" s="136" t="s">
        <v>43</v>
      </c>
      <c r="F386" s="121">
        <v>45474</v>
      </c>
      <c r="G386" s="122" t="s">
        <v>145</v>
      </c>
      <c r="H386" s="122"/>
      <c r="I386" s="122" t="s">
        <v>147</v>
      </c>
      <c r="J386" s="129"/>
      <c r="K386" s="129">
        <v>-1548.52</v>
      </c>
      <c r="L386" s="137">
        <v>-1548.52</v>
      </c>
      <c r="M386" s="137">
        <v>1548.52</v>
      </c>
      <c r="N386" s="138">
        <v>0</v>
      </c>
      <c r="O386" s="139">
        <v>45474</v>
      </c>
    </row>
    <row r="387" spans="1:15">
      <c r="A387" s="115" t="s">
        <v>16</v>
      </c>
      <c r="B387" s="115" t="s">
        <v>41</v>
      </c>
      <c r="C387" s="115" t="s">
        <v>42</v>
      </c>
      <c r="D387" s="135">
        <v>3396</v>
      </c>
      <c r="E387" s="136" t="s">
        <v>43</v>
      </c>
      <c r="F387" s="121">
        <v>45474</v>
      </c>
      <c r="G387" s="122" t="s">
        <v>148</v>
      </c>
      <c r="H387" s="122"/>
      <c r="I387" s="122" t="s">
        <v>149</v>
      </c>
      <c r="J387" s="129"/>
      <c r="K387" s="129">
        <v>-2000</v>
      </c>
      <c r="L387" s="137">
        <v>-2000</v>
      </c>
      <c r="M387" s="137">
        <v>2000</v>
      </c>
      <c r="N387" s="138">
        <v>0</v>
      </c>
      <c r="O387" s="139">
        <v>45474</v>
      </c>
    </row>
    <row r="388" spans="1:15">
      <c r="A388" s="115" t="s">
        <v>16</v>
      </c>
      <c r="B388" s="115" t="s">
        <v>17</v>
      </c>
      <c r="C388" s="115" t="s">
        <v>18</v>
      </c>
      <c r="D388" s="135">
        <v>7307</v>
      </c>
      <c r="E388" s="136" t="s">
        <v>19</v>
      </c>
      <c r="F388" s="121">
        <v>45475</v>
      </c>
      <c r="G388" s="122" t="s">
        <v>23</v>
      </c>
      <c r="H388" s="122"/>
      <c r="I388" s="122" t="s">
        <v>21</v>
      </c>
      <c r="J388" s="129"/>
      <c r="K388" s="129">
        <v>-20000</v>
      </c>
      <c r="L388" s="137">
        <v>-20000</v>
      </c>
      <c r="M388" s="137">
        <v>20000</v>
      </c>
      <c r="N388" s="138">
        <v>0</v>
      </c>
      <c r="O388" s="139">
        <v>45474</v>
      </c>
    </row>
    <row r="389" spans="1:15">
      <c r="A389" s="115" t="s">
        <v>16</v>
      </c>
      <c r="B389" s="115" t="s">
        <v>17</v>
      </c>
      <c r="C389" s="115" t="s">
        <v>18</v>
      </c>
      <c r="D389" s="135">
        <v>7307</v>
      </c>
      <c r="E389" s="136" t="s">
        <v>19</v>
      </c>
      <c r="F389" s="121">
        <v>45475</v>
      </c>
      <c r="G389" s="122" t="s">
        <v>150</v>
      </c>
      <c r="H389" s="122"/>
      <c r="I389" s="122" t="s">
        <v>21</v>
      </c>
      <c r="J389" s="129"/>
      <c r="K389" s="129">
        <v>-73</v>
      </c>
      <c r="L389" s="140">
        <v>-73</v>
      </c>
      <c r="M389" s="137">
        <v>73</v>
      </c>
      <c r="N389" s="138">
        <v>0</v>
      </c>
      <c r="O389" s="139">
        <v>45474</v>
      </c>
    </row>
    <row r="390" spans="1:15">
      <c r="A390" s="115" t="s">
        <v>16</v>
      </c>
      <c r="B390" s="115" t="s">
        <v>17</v>
      </c>
      <c r="C390" s="115" t="s">
        <v>18</v>
      </c>
      <c r="D390" s="135">
        <v>7307</v>
      </c>
      <c r="E390" s="136" t="s">
        <v>19</v>
      </c>
      <c r="F390" s="121">
        <v>45475</v>
      </c>
      <c r="G390" s="122" t="s">
        <v>36</v>
      </c>
      <c r="H390" s="122"/>
      <c r="I390" s="122" t="s">
        <v>21</v>
      </c>
      <c r="J390" s="129"/>
      <c r="K390" s="129">
        <v>-5</v>
      </c>
      <c r="L390" s="140">
        <v>-5</v>
      </c>
      <c r="M390" s="137">
        <v>5</v>
      </c>
      <c r="N390" s="138">
        <v>0</v>
      </c>
      <c r="O390" s="139">
        <v>45474</v>
      </c>
    </row>
    <row r="391" spans="1:15">
      <c r="A391" s="115" t="s">
        <v>16</v>
      </c>
      <c r="B391" s="115" t="s">
        <v>17</v>
      </c>
      <c r="C391" s="115" t="s">
        <v>18</v>
      </c>
      <c r="D391" s="135">
        <v>7307</v>
      </c>
      <c r="E391" s="136" t="s">
        <v>19</v>
      </c>
      <c r="F391" s="121">
        <v>45475</v>
      </c>
      <c r="G391" s="122" t="s">
        <v>32</v>
      </c>
      <c r="H391" s="122"/>
      <c r="I391" s="122" t="s">
        <v>21</v>
      </c>
      <c r="J391" s="129"/>
      <c r="K391" s="129">
        <v>-6.3</v>
      </c>
      <c r="L391" s="140">
        <v>-6.3</v>
      </c>
      <c r="M391" s="137">
        <v>6.3</v>
      </c>
      <c r="N391" s="138">
        <v>0</v>
      </c>
      <c r="O391" s="139">
        <v>45474</v>
      </c>
    </row>
    <row r="392" spans="1:15">
      <c r="A392" s="115" t="s">
        <v>16</v>
      </c>
      <c r="B392" s="115" t="s">
        <v>17</v>
      </c>
      <c r="C392" s="115" t="s">
        <v>18</v>
      </c>
      <c r="D392" s="135">
        <v>7307</v>
      </c>
      <c r="E392" s="136" t="s">
        <v>19</v>
      </c>
      <c r="F392" s="121">
        <v>45475</v>
      </c>
      <c r="G392" s="122" t="s">
        <v>33</v>
      </c>
      <c r="H392" s="122"/>
      <c r="I392" s="122" t="s">
        <v>21</v>
      </c>
      <c r="J392" s="129"/>
      <c r="K392" s="129">
        <v>-8.32</v>
      </c>
      <c r="L392" s="140">
        <v>-8.32</v>
      </c>
      <c r="M392" s="137">
        <v>8.32</v>
      </c>
      <c r="N392" s="138">
        <v>0</v>
      </c>
      <c r="O392" s="139">
        <v>45474</v>
      </c>
    </row>
    <row r="393" spans="1:15">
      <c r="A393" s="115" t="s">
        <v>16</v>
      </c>
      <c r="B393" s="115" t="s">
        <v>17</v>
      </c>
      <c r="C393" s="115" t="s">
        <v>18</v>
      </c>
      <c r="D393" s="135">
        <v>7307</v>
      </c>
      <c r="E393" s="136" t="s">
        <v>19</v>
      </c>
      <c r="F393" s="121">
        <v>45475</v>
      </c>
      <c r="G393" s="122" t="s">
        <v>26</v>
      </c>
      <c r="H393" s="122"/>
      <c r="I393" s="122" t="s">
        <v>21</v>
      </c>
      <c r="J393" s="129">
        <v>45.15</v>
      </c>
      <c r="K393" s="129"/>
      <c r="L393" s="140">
        <v>45.15</v>
      </c>
      <c r="M393" s="137">
        <v>45.15</v>
      </c>
      <c r="N393" s="138">
        <v>0</v>
      </c>
      <c r="O393" s="139">
        <v>45474</v>
      </c>
    </row>
    <row r="394" spans="1:15">
      <c r="A394" s="115" t="s">
        <v>16</v>
      </c>
      <c r="B394" s="115" t="s">
        <v>41</v>
      </c>
      <c r="C394" s="115" t="s">
        <v>42</v>
      </c>
      <c r="D394" s="135">
        <v>3396</v>
      </c>
      <c r="E394" s="136" t="s">
        <v>43</v>
      </c>
      <c r="F394" s="121">
        <v>45475</v>
      </c>
      <c r="G394" s="122" t="s">
        <v>151</v>
      </c>
      <c r="H394" s="122"/>
      <c r="I394" s="122" t="s">
        <v>152</v>
      </c>
      <c r="J394" s="129"/>
      <c r="K394" s="129">
        <v>-400</v>
      </c>
      <c r="L394" s="137">
        <v>-400</v>
      </c>
      <c r="M394" s="137">
        <v>400</v>
      </c>
      <c r="N394" s="138">
        <v>0</v>
      </c>
      <c r="O394" s="139">
        <v>45474</v>
      </c>
    </row>
    <row r="395" spans="1:15">
      <c r="A395" s="115" t="s">
        <v>16</v>
      </c>
      <c r="B395" s="115" t="s">
        <v>41</v>
      </c>
      <c r="C395" s="115" t="s">
        <v>42</v>
      </c>
      <c r="D395" s="135">
        <v>3396</v>
      </c>
      <c r="E395" s="136" t="s">
        <v>43</v>
      </c>
      <c r="F395" s="121">
        <v>45475</v>
      </c>
      <c r="G395" s="122" t="s">
        <v>153</v>
      </c>
      <c r="H395" s="122"/>
      <c r="I395" s="122" t="s">
        <v>154</v>
      </c>
      <c r="J395" s="129"/>
      <c r="K395" s="129">
        <v>-415.96</v>
      </c>
      <c r="L395" s="137">
        <v>-415.96</v>
      </c>
      <c r="M395" s="137">
        <v>415.96</v>
      </c>
      <c r="N395" s="138">
        <v>0</v>
      </c>
      <c r="O395" s="139">
        <v>45474</v>
      </c>
    </row>
    <row r="396" spans="1:15">
      <c r="A396" s="115" t="s">
        <v>16</v>
      </c>
      <c r="B396" s="115" t="s">
        <v>41</v>
      </c>
      <c r="C396" s="115" t="s">
        <v>42</v>
      </c>
      <c r="D396" s="135">
        <v>3396</v>
      </c>
      <c r="E396" s="136" t="s">
        <v>43</v>
      </c>
      <c r="F396" s="121">
        <v>45475</v>
      </c>
      <c r="G396" s="122" t="s">
        <v>143</v>
      </c>
      <c r="H396" s="122"/>
      <c r="I396" s="122" t="s">
        <v>155</v>
      </c>
      <c r="J396" s="129"/>
      <c r="K396" s="129">
        <v>-9</v>
      </c>
      <c r="L396" s="137">
        <v>-9</v>
      </c>
      <c r="M396" s="137">
        <v>9</v>
      </c>
      <c r="N396" s="138">
        <v>0</v>
      </c>
      <c r="O396" s="139">
        <v>45474</v>
      </c>
    </row>
    <row r="397" spans="1:15">
      <c r="A397" s="115" t="s">
        <v>16</v>
      </c>
      <c r="B397" s="115" t="s">
        <v>41</v>
      </c>
      <c r="C397" s="115" t="s">
        <v>42</v>
      </c>
      <c r="D397" s="135">
        <v>3396</v>
      </c>
      <c r="E397" s="136" t="s">
        <v>43</v>
      </c>
      <c r="F397" s="121">
        <v>45475</v>
      </c>
      <c r="G397" s="122" t="s">
        <v>143</v>
      </c>
      <c r="H397" s="122"/>
      <c r="I397" s="122" t="s">
        <v>155</v>
      </c>
      <c r="J397" s="129"/>
      <c r="K397" s="129">
        <v>-9</v>
      </c>
      <c r="L397" s="137">
        <v>-9</v>
      </c>
      <c r="M397" s="137">
        <v>9</v>
      </c>
      <c r="N397" s="138">
        <v>0</v>
      </c>
      <c r="O397" s="139">
        <v>45474</v>
      </c>
    </row>
    <row r="398" spans="1:15">
      <c r="A398" s="115" t="s">
        <v>16</v>
      </c>
      <c r="B398" s="115" t="s">
        <v>41</v>
      </c>
      <c r="C398" s="115" t="s">
        <v>42</v>
      </c>
      <c r="D398" s="135">
        <v>3396</v>
      </c>
      <c r="E398" s="136" t="s">
        <v>43</v>
      </c>
      <c r="F398" s="121">
        <v>45475</v>
      </c>
      <c r="G398" s="122" t="s">
        <v>143</v>
      </c>
      <c r="H398" s="122"/>
      <c r="I398" s="122" t="s">
        <v>155</v>
      </c>
      <c r="J398" s="129"/>
      <c r="K398" s="129">
        <v>-9</v>
      </c>
      <c r="L398" s="137">
        <v>-9</v>
      </c>
      <c r="M398" s="137">
        <v>9</v>
      </c>
      <c r="N398" s="138">
        <v>0</v>
      </c>
      <c r="O398" s="139">
        <v>45474</v>
      </c>
    </row>
    <row r="399" spans="1:15">
      <c r="A399" s="115" t="s">
        <v>16</v>
      </c>
      <c r="B399" s="115" t="s">
        <v>41</v>
      </c>
      <c r="C399" s="115" t="s">
        <v>42</v>
      </c>
      <c r="D399" s="135">
        <v>3396</v>
      </c>
      <c r="E399" s="136" t="s">
        <v>43</v>
      </c>
      <c r="F399" s="121">
        <v>45475</v>
      </c>
      <c r="G399" s="122" t="s">
        <v>143</v>
      </c>
      <c r="H399" s="122"/>
      <c r="I399" s="122" t="s">
        <v>155</v>
      </c>
      <c r="J399" s="129"/>
      <c r="K399" s="129">
        <v>-9</v>
      </c>
      <c r="L399" s="137">
        <v>-9</v>
      </c>
      <c r="M399" s="137">
        <v>9</v>
      </c>
      <c r="N399" s="138">
        <v>0</v>
      </c>
      <c r="O399" s="139">
        <v>45474</v>
      </c>
    </row>
    <row r="400" spans="1:15">
      <c r="A400" s="115" t="s">
        <v>16</v>
      </c>
      <c r="B400" s="115" t="s">
        <v>41</v>
      </c>
      <c r="C400" s="115" t="s">
        <v>42</v>
      </c>
      <c r="D400" s="135">
        <v>3396</v>
      </c>
      <c r="E400" s="136" t="s">
        <v>43</v>
      </c>
      <c r="F400" s="121">
        <v>45475</v>
      </c>
      <c r="G400" s="122" t="s">
        <v>143</v>
      </c>
      <c r="H400" s="122"/>
      <c r="I400" s="122" t="s">
        <v>155</v>
      </c>
      <c r="J400" s="129"/>
      <c r="K400" s="129">
        <v>-9</v>
      </c>
      <c r="L400" s="137">
        <v>-9</v>
      </c>
      <c r="M400" s="137">
        <v>9</v>
      </c>
      <c r="N400" s="138">
        <v>0</v>
      </c>
      <c r="O400" s="139">
        <v>45474</v>
      </c>
    </row>
    <row r="401" spans="1:16">
      <c r="A401" s="115" t="s">
        <v>16</v>
      </c>
      <c r="B401" s="115" t="s">
        <v>41</v>
      </c>
      <c r="C401" s="115" t="s">
        <v>42</v>
      </c>
      <c r="D401" s="135">
        <v>3396</v>
      </c>
      <c r="E401" s="136" t="s">
        <v>43</v>
      </c>
      <c r="F401" s="121">
        <v>45475</v>
      </c>
      <c r="G401" s="122" t="s">
        <v>143</v>
      </c>
      <c r="H401" s="122"/>
      <c r="I401" s="122" t="s">
        <v>155</v>
      </c>
      <c r="J401" s="129"/>
      <c r="K401" s="129">
        <v>-9</v>
      </c>
      <c r="L401" s="137">
        <v>-9</v>
      </c>
      <c r="M401" s="137">
        <v>9</v>
      </c>
      <c r="N401" s="138">
        <v>0</v>
      </c>
      <c r="O401" s="139">
        <v>45474</v>
      </c>
      <c r="P401" s="122"/>
    </row>
    <row r="402" spans="1:16">
      <c r="A402" s="115" t="s">
        <v>16</v>
      </c>
      <c r="B402" s="115" t="s">
        <v>41</v>
      </c>
      <c r="C402" s="115" t="s">
        <v>42</v>
      </c>
      <c r="D402" s="135">
        <v>3396</v>
      </c>
      <c r="E402" s="136" t="s">
        <v>43</v>
      </c>
      <c r="F402" s="121">
        <v>45475</v>
      </c>
      <c r="G402" s="122" t="s">
        <v>143</v>
      </c>
      <c r="H402" s="122"/>
      <c r="I402" s="122" t="s">
        <v>155</v>
      </c>
      <c r="J402" s="129"/>
      <c r="K402" s="129">
        <v>-9</v>
      </c>
      <c r="L402" s="137">
        <v>-9</v>
      </c>
      <c r="M402" s="137">
        <v>9</v>
      </c>
      <c r="N402" s="138">
        <v>0</v>
      </c>
      <c r="O402" s="139">
        <v>45474</v>
      </c>
      <c r="P402" s="122"/>
    </row>
    <row r="403" spans="1:16">
      <c r="A403" s="115" t="s">
        <v>16</v>
      </c>
      <c r="B403" s="115" t="s">
        <v>41</v>
      </c>
      <c r="C403" s="115" t="s">
        <v>42</v>
      </c>
      <c r="D403" s="135">
        <v>3396</v>
      </c>
      <c r="E403" s="136" t="s">
        <v>43</v>
      </c>
      <c r="F403" s="121">
        <v>45475</v>
      </c>
      <c r="G403" s="122" t="s">
        <v>143</v>
      </c>
      <c r="H403" s="122"/>
      <c r="I403" s="122" t="s">
        <v>155</v>
      </c>
      <c r="J403" s="129"/>
      <c r="K403" s="129">
        <v>-9</v>
      </c>
      <c r="L403" s="137">
        <v>-9</v>
      </c>
      <c r="M403" s="137">
        <v>9</v>
      </c>
      <c r="N403" s="138">
        <v>0</v>
      </c>
      <c r="O403" s="139">
        <v>45474</v>
      </c>
      <c r="P403" s="122"/>
    </row>
    <row r="404" spans="1:16">
      <c r="A404" s="115" t="s">
        <v>16</v>
      </c>
      <c r="B404" s="115" t="s">
        <v>41</v>
      </c>
      <c r="C404" s="115" t="s">
        <v>42</v>
      </c>
      <c r="D404" s="135">
        <v>3396</v>
      </c>
      <c r="E404" s="136" t="s">
        <v>43</v>
      </c>
      <c r="F404" s="121">
        <v>45475</v>
      </c>
      <c r="G404" s="122" t="s">
        <v>156</v>
      </c>
      <c r="H404" s="122"/>
      <c r="I404" s="122" t="s">
        <v>157</v>
      </c>
      <c r="J404" s="129"/>
      <c r="K404" s="129">
        <v>-46160.73</v>
      </c>
      <c r="L404" s="137">
        <v>-46160.73</v>
      </c>
      <c r="M404" s="137">
        <v>46160.73</v>
      </c>
      <c r="N404" s="138">
        <v>0</v>
      </c>
      <c r="O404" s="139">
        <v>45474</v>
      </c>
      <c r="P404" s="122" t="s">
        <v>158</v>
      </c>
    </row>
    <row r="405" spans="1:16">
      <c r="A405" s="115" t="s">
        <v>16</v>
      </c>
      <c r="B405" s="115" t="s">
        <v>41</v>
      </c>
      <c r="C405" s="115" t="s">
        <v>42</v>
      </c>
      <c r="D405" s="135">
        <v>3396</v>
      </c>
      <c r="E405" s="136" t="s">
        <v>43</v>
      </c>
      <c r="F405" s="121">
        <v>45475</v>
      </c>
      <c r="G405" s="122" t="s">
        <v>159</v>
      </c>
      <c r="H405" s="122"/>
      <c r="I405" s="122" t="s">
        <v>160</v>
      </c>
      <c r="J405" s="129"/>
      <c r="K405" s="129">
        <v>-78000</v>
      </c>
      <c r="L405" s="137">
        <v>-78000</v>
      </c>
      <c r="M405" s="137">
        <v>78000</v>
      </c>
      <c r="N405" s="138">
        <v>0</v>
      </c>
      <c r="O405" s="139">
        <v>45474</v>
      </c>
      <c r="P405" s="122"/>
    </row>
    <row r="406" spans="1:16">
      <c r="A406" s="115" t="s">
        <v>16</v>
      </c>
      <c r="B406" s="115" t="s">
        <v>41</v>
      </c>
      <c r="C406" s="115" t="s">
        <v>42</v>
      </c>
      <c r="D406" s="135">
        <v>3396</v>
      </c>
      <c r="E406" s="136" t="s">
        <v>43</v>
      </c>
      <c r="F406" s="121">
        <v>45475</v>
      </c>
      <c r="G406" s="122" t="s">
        <v>161</v>
      </c>
      <c r="H406" s="122"/>
      <c r="I406" s="122" t="s">
        <v>162</v>
      </c>
      <c r="J406" s="129"/>
      <c r="K406" s="129">
        <v>-1200</v>
      </c>
      <c r="L406" s="137">
        <v>-1200</v>
      </c>
      <c r="M406" s="137">
        <v>1200</v>
      </c>
      <c r="N406" s="138">
        <v>0</v>
      </c>
      <c r="O406" s="139">
        <v>45474</v>
      </c>
      <c r="P406" s="122"/>
    </row>
    <row r="407" spans="1:16">
      <c r="A407" s="115" t="s">
        <v>16</v>
      </c>
      <c r="B407" s="115" t="s">
        <v>118</v>
      </c>
      <c r="C407" s="115" t="s">
        <v>119</v>
      </c>
      <c r="D407" s="135">
        <v>6327</v>
      </c>
      <c r="E407" s="136" t="s">
        <v>120</v>
      </c>
      <c r="F407" s="121">
        <v>45475</v>
      </c>
      <c r="G407" s="122" t="s">
        <v>163</v>
      </c>
      <c r="H407" s="122"/>
      <c r="I407" s="122" t="s">
        <v>164</v>
      </c>
      <c r="J407" s="129"/>
      <c r="K407" s="129">
        <v>-73</v>
      </c>
      <c r="L407" s="140">
        <v>-73</v>
      </c>
      <c r="M407" s="137">
        <v>73</v>
      </c>
      <c r="N407" s="138">
        <v>0</v>
      </c>
      <c r="O407" s="139">
        <v>45474</v>
      </c>
      <c r="P407" s="122"/>
    </row>
    <row r="408" spans="1:16">
      <c r="A408" s="115" t="s">
        <v>16</v>
      </c>
      <c r="B408" s="115" t="s">
        <v>41</v>
      </c>
      <c r="C408" s="115" t="s">
        <v>42</v>
      </c>
      <c r="D408" s="135">
        <v>3396</v>
      </c>
      <c r="E408" s="136" t="s">
        <v>43</v>
      </c>
      <c r="F408" s="121">
        <v>45477</v>
      </c>
      <c r="G408" s="122" t="s">
        <v>165</v>
      </c>
      <c r="H408" s="122"/>
      <c r="I408" s="122" t="s">
        <v>157</v>
      </c>
      <c r="J408" s="129">
        <v>45</v>
      </c>
      <c r="K408" s="129"/>
      <c r="L408" s="137">
        <v>45</v>
      </c>
      <c r="M408" s="137">
        <v>45</v>
      </c>
      <c r="N408" s="138">
        <v>0</v>
      </c>
      <c r="O408" s="139">
        <v>45474</v>
      </c>
      <c r="P408" s="122" t="s">
        <v>158</v>
      </c>
    </row>
    <row r="409" spans="1:16">
      <c r="A409" s="115" t="s">
        <v>16</v>
      </c>
      <c r="B409" s="115" t="s">
        <v>41</v>
      </c>
      <c r="C409" s="115" t="s">
        <v>42</v>
      </c>
      <c r="D409" s="135">
        <v>3396</v>
      </c>
      <c r="E409" s="136" t="s">
        <v>43</v>
      </c>
      <c r="F409" s="121">
        <v>45477</v>
      </c>
      <c r="G409" s="122" t="s">
        <v>143</v>
      </c>
      <c r="H409" s="122"/>
      <c r="I409" s="122" t="s">
        <v>166</v>
      </c>
      <c r="J409" s="129"/>
      <c r="K409" s="129">
        <v>-9</v>
      </c>
      <c r="L409" s="137">
        <v>-9</v>
      </c>
      <c r="M409" s="137">
        <v>9</v>
      </c>
      <c r="N409" s="138">
        <v>0</v>
      </c>
      <c r="O409" s="139">
        <v>45474</v>
      </c>
      <c r="P409" s="122"/>
    </row>
    <row r="410" spans="1:16">
      <c r="A410" s="115" t="s">
        <v>16</v>
      </c>
      <c r="B410" s="115" t="s">
        <v>41</v>
      </c>
      <c r="C410" s="115" t="s">
        <v>42</v>
      </c>
      <c r="D410" s="135">
        <v>3396</v>
      </c>
      <c r="E410" s="136" t="s">
        <v>43</v>
      </c>
      <c r="F410" s="121">
        <v>45477</v>
      </c>
      <c r="G410" s="122" t="s">
        <v>143</v>
      </c>
      <c r="H410" s="122"/>
      <c r="I410" s="122" t="s">
        <v>166</v>
      </c>
      <c r="J410" s="129"/>
      <c r="K410" s="129">
        <v>-9</v>
      </c>
      <c r="L410" s="137">
        <v>-9</v>
      </c>
      <c r="M410" s="137">
        <v>9</v>
      </c>
      <c r="N410" s="138">
        <v>0</v>
      </c>
      <c r="O410" s="139">
        <v>45474</v>
      </c>
      <c r="P410" s="122"/>
    </row>
    <row r="411" spans="1:16">
      <c r="A411" s="115" t="s">
        <v>16</v>
      </c>
      <c r="B411" s="115" t="s">
        <v>41</v>
      </c>
      <c r="C411" s="115" t="s">
        <v>42</v>
      </c>
      <c r="D411" s="135">
        <v>3396</v>
      </c>
      <c r="E411" s="136" t="s">
        <v>43</v>
      </c>
      <c r="F411" s="121">
        <v>45477</v>
      </c>
      <c r="G411" s="122" t="s">
        <v>143</v>
      </c>
      <c r="H411" s="122"/>
      <c r="I411" s="122" t="s">
        <v>166</v>
      </c>
      <c r="J411" s="129"/>
      <c r="K411" s="129">
        <v>-9</v>
      </c>
      <c r="L411" s="137">
        <v>-9</v>
      </c>
      <c r="M411" s="137">
        <v>9</v>
      </c>
      <c r="N411" s="138">
        <v>0</v>
      </c>
      <c r="O411" s="139">
        <v>45474</v>
      </c>
      <c r="P411" s="122"/>
    </row>
    <row r="412" spans="1:16">
      <c r="A412" s="115" t="s">
        <v>16</v>
      </c>
      <c r="B412" s="115" t="s">
        <v>41</v>
      </c>
      <c r="C412" s="115" t="s">
        <v>42</v>
      </c>
      <c r="D412" s="135">
        <v>3396</v>
      </c>
      <c r="E412" s="136" t="s">
        <v>43</v>
      </c>
      <c r="F412" s="121">
        <v>45477</v>
      </c>
      <c r="G412" s="122" t="s">
        <v>143</v>
      </c>
      <c r="H412" s="122"/>
      <c r="I412" s="122" t="s">
        <v>167</v>
      </c>
      <c r="J412" s="129"/>
      <c r="K412" s="129">
        <v>-9</v>
      </c>
      <c r="L412" s="137">
        <v>-9</v>
      </c>
      <c r="M412" s="137">
        <v>9</v>
      </c>
      <c r="N412" s="138">
        <v>0</v>
      </c>
      <c r="O412" s="139">
        <v>45474</v>
      </c>
      <c r="P412" s="122"/>
    </row>
    <row r="413" spans="1:16">
      <c r="A413" s="115" t="s">
        <v>16</v>
      </c>
      <c r="B413" s="115" t="s">
        <v>41</v>
      </c>
      <c r="C413" s="115" t="s">
        <v>42</v>
      </c>
      <c r="D413" s="135">
        <v>3396</v>
      </c>
      <c r="E413" s="136" t="s">
        <v>43</v>
      </c>
      <c r="F413" s="121">
        <v>45477</v>
      </c>
      <c r="G413" s="122" t="s">
        <v>143</v>
      </c>
      <c r="H413" s="122"/>
      <c r="I413" s="122" t="s">
        <v>167</v>
      </c>
      <c r="J413" s="129"/>
      <c r="K413" s="129">
        <v>-9</v>
      </c>
      <c r="L413" s="137">
        <v>-9</v>
      </c>
      <c r="M413" s="137">
        <v>9</v>
      </c>
      <c r="N413" s="138">
        <v>0</v>
      </c>
      <c r="O413" s="139">
        <v>45474</v>
      </c>
      <c r="P413" s="122"/>
    </row>
    <row r="414" spans="1:16">
      <c r="A414" s="115" t="s">
        <v>16</v>
      </c>
      <c r="B414" s="115" t="s">
        <v>41</v>
      </c>
      <c r="C414" s="115" t="s">
        <v>42</v>
      </c>
      <c r="D414" s="135">
        <v>3396</v>
      </c>
      <c r="E414" s="136" t="s">
        <v>43</v>
      </c>
      <c r="F414" s="121">
        <v>45478</v>
      </c>
      <c r="G414" s="122" t="s">
        <v>168</v>
      </c>
      <c r="H414" s="122"/>
      <c r="I414" s="122" t="s">
        <v>169</v>
      </c>
      <c r="J414" s="129">
        <v>120000</v>
      </c>
      <c r="K414" s="129"/>
      <c r="L414" s="137">
        <v>120000</v>
      </c>
      <c r="M414" s="137">
        <v>120000</v>
      </c>
      <c r="N414" s="138">
        <v>0</v>
      </c>
      <c r="O414" s="139">
        <v>45474</v>
      </c>
      <c r="P414" s="122" t="s">
        <v>158</v>
      </c>
    </row>
    <row r="415" spans="1:16">
      <c r="A415" s="115" t="s">
        <v>16</v>
      </c>
      <c r="B415" s="115" t="s">
        <v>41</v>
      </c>
      <c r="C415" s="115" t="s">
        <v>42</v>
      </c>
      <c r="D415" s="135">
        <v>3396</v>
      </c>
      <c r="E415" s="136" t="s">
        <v>43</v>
      </c>
      <c r="F415" s="121">
        <v>45478</v>
      </c>
      <c r="G415" s="122" t="s">
        <v>170</v>
      </c>
      <c r="H415" s="122"/>
      <c r="I415" s="122" t="s">
        <v>171</v>
      </c>
      <c r="J415" s="129"/>
      <c r="K415" s="129">
        <v>-3716.5</v>
      </c>
      <c r="L415" s="137">
        <v>-3716.5</v>
      </c>
      <c r="M415" s="137">
        <v>3716.5</v>
      </c>
      <c r="N415" s="138">
        <v>0</v>
      </c>
      <c r="O415" s="139">
        <v>45474</v>
      </c>
      <c r="P415" s="122"/>
    </row>
    <row r="416" spans="1:16">
      <c r="A416" s="115" t="s">
        <v>16</v>
      </c>
      <c r="B416" s="115" t="s">
        <v>41</v>
      </c>
      <c r="C416" s="115" t="s">
        <v>42</v>
      </c>
      <c r="D416" s="135">
        <v>3396</v>
      </c>
      <c r="E416" s="136" t="s">
        <v>43</v>
      </c>
      <c r="F416" s="121">
        <v>45478</v>
      </c>
      <c r="G416" s="122" t="s">
        <v>172</v>
      </c>
      <c r="H416" s="122"/>
      <c r="I416" s="122" t="s">
        <v>173</v>
      </c>
      <c r="J416" s="129"/>
      <c r="K416" s="129">
        <v>-9540</v>
      </c>
      <c r="L416" s="137">
        <v>-9540</v>
      </c>
      <c r="M416" s="137">
        <v>9540</v>
      </c>
      <c r="N416" s="138">
        <v>0</v>
      </c>
      <c r="O416" s="139">
        <v>45474</v>
      </c>
      <c r="P416" s="122"/>
    </row>
    <row r="417" spans="1:16">
      <c r="A417" s="115" t="s">
        <v>16</v>
      </c>
      <c r="B417" s="115" t="s">
        <v>41</v>
      </c>
      <c r="C417" s="115" t="s">
        <v>42</v>
      </c>
      <c r="D417" s="135">
        <v>3396</v>
      </c>
      <c r="E417" s="136" t="s">
        <v>43</v>
      </c>
      <c r="F417" s="121">
        <v>45478</v>
      </c>
      <c r="G417" s="122" t="s">
        <v>156</v>
      </c>
      <c r="H417" s="122"/>
      <c r="I417" s="122" t="s">
        <v>174</v>
      </c>
      <c r="J417" s="129"/>
      <c r="K417" s="129">
        <v>-66743.5</v>
      </c>
      <c r="L417" s="137">
        <v>-66743.5</v>
      </c>
      <c r="M417" s="137">
        <v>66743.5</v>
      </c>
      <c r="N417" s="138">
        <v>0</v>
      </c>
      <c r="O417" s="139">
        <v>45474</v>
      </c>
      <c r="P417" s="122" t="s">
        <v>158</v>
      </c>
    </row>
    <row r="418" spans="1:16">
      <c r="A418" s="115" t="s">
        <v>16</v>
      </c>
      <c r="B418" s="115" t="s">
        <v>41</v>
      </c>
      <c r="C418" s="115" t="s">
        <v>42</v>
      </c>
      <c r="D418" s="135">
        <v>3396</v>
      </c>
      <c r="E418" s="136" t="s">
        <v>43</v>
      </c>
      <c r="F418" s="121">
        <v>45478</v>
      </c>
      <c r="G418" s="122" t="s">
        <v>175</v>
      </c>
      <c r="H418" s="122"/>
      <c r="I418" s="122" t="s">
        <v>176</v>
      </c>
      <c r="J418" s="129"/>
      <c r="K418" s="129">
        <v>-10000</v>
      </c>
      <c r="L418" s="137">
        <v>-10000</v>
      </c>
      <c r="M418" s="137">
        <v>10000</v>
      </c>
      <c r="N418" s="138">
        <v>0</v>
      </c>
      <c r="O418" s="139">
        <v>45474</v>
      </c>
      <c r="P418" s="122"/>
    </row>
    <row r="419" spans="1:16">
      <c r="A419" s="115" t="s">
        <v>16</v>
      </c>
      <c r="B419" s="115" t="s">
        <v>41</v>
      </c>
      <c r="C419" s="115" t="s">
        <v>42</v>
      </c>
      <c r="D419" s="135">
        <v>3396</v>
      </c>
      <c r="E419" s="136" t="s">
        <v>43</v>
      </c>
      <c r="F419" s="121">
        <v>45478</v>
      </c>
      <c r="G419" s="122" t="s">
        <v>177</v>
      </c>
      <c r="H419" s="122"/>
      <c r="I419" s="122" t="s">
        <v>178</v>
      </c>
      <c r="J419" s="129"/>
      <c r="K419" s="129">
        <v>-20000</v>
      </c>
      <c r="L419" s="137">
        <v>-20000</v>
      </c>
      <c r="M419" s="137">
        <v>20000</v>
      </c>
      <c r="N419" s="138">
        <v>0</v>
      </c>
      <c r="O419" s="139">
        <v>45474</v>
      </c>
      <c r="P419" s="122"/>
    </row>
    <row r="420" spans="1:16">
      <c r="A420" s="115" t="s">
        <v>16</v>
      </c>
      <c r="B420" s="115" t="s">
        <v>41</v>
      </c>
      <c r="C420" s="115" t="s">
        <v>42</v>
      </c>
      <c r="D420" s="135">
        <v>3396</v>
      </c>
      <c r="E420" s="136" t="s">
        <v>43</v>
      </c>
      <c r="F420" s="121">
        <v>45478</v>
      </c>
      <c r="G420" s="122" t="s">
        <v>179</v>
      </c>
      <c r="H420" s="122"/>
      <c r="I420" s="122" t="s">
        <v>180</v>
      </c>
      <c r="J420" s="129"/>
      <c r="K420" s="129">
        <v>-10000</v>
      </c>
      <c r="L420" s="137">
        <v>-10000</v>
      </c>
      <c r="M420" s="137">
        <v>10000</v>
      </c>
      <c r="N420" s="138">
        <v>0</v>
      </c>
      <c r="O420" s="139">
        <v>45474</v>
      </c>
      <c r="P420" s="122"/>
    </row>
    <row r="421" spans="1:16">
      <c r="A421" s="115" t="s">
        <v>16</v>
      </c>
      <c r="B421" s="115" t="s">
        <v>41</v>
      </c>
      <c r="C421" s="115" t="s">
        <v>42</v>
      </c>
      <c r="D421" s="135">
        <v>3396</v>
      </c>
      <c r="E421" s="136" t="s">
        <v>43</v>
      </c>
      <c r="F421" s="121">
        <v>45481</v>
      </c>
      <c r="G421" s="122" t="s">
        <v>165</v>
      </c>
      <c r="H421" s="122"/>
      <c r="I421" s="122" t="s">
        <v>157</v>
      </c>
      <c r="J421" s="129">
        <v>46115.73</v>
      </c>
      <c r="K421" s="129"/>
      <c r="L421" s="137">
        <v>46115.73</v>
      </c>
      <c r="M421" s="137">
        <v>46115.73</v>
      </c>
      <c r="N421" s="138">
        <v>0</v>
      </c>
      <c r="O421" s="139">
        <v>45474</v>
      </c>
      <c r="P421" s="122" t="s">
        <v>158</v>
      </c>
    </row>
    <row r="422" spans="1:16">
      <c r="A422" s="115" t="s">
        <v>16</v>
      </c>
      <c r="B422" s="115" t="s">
        <v>41</v>
      </c>
      <c r="C422" s="115" t="s">
        <v>42</v>
      </c>
      <c r="D422" s="135">
        <v>3396</v>
      </c>
      <c r="E422" s="136" t="s">
        <v>43</v>
      </c>
      <c r="F422" s="121">
        <v>45481</v>
      </c>
      <c r="G422" s="122" t="s">
        <v>165</v>
      </c>
      <c r="H422" s="122"/>
      <c r="I422" s="122" t="s">
        <v>174</v>
      </c>
      <c r="J422" s="129">
        <v>25793.200000000001</v>
      </c>
      <c r="K422" s="129"/>
      <c r="L422" s="137">
        <v>25793.200000000001</v>
      </c>
      <c r="M422" s="137">
        <v>25793.200000000001</v>
      </c>
      <c r="N422" s="138">
        <v>0</v>
      </c>
      <c r="O422" s="139">
        <v>45474</v>
      </c>
      <c r="P422" s="122" t="s">
        <v>158</v>
      </c>
    </row>
    <row r="423" spans="1:16">
      <c r="A423" s="115" t="s">
        <v>16</v>
      </c>
      <c r="B423" s="115" t="s">
        <v>41</v>
      </c>
      <c r="C423" s="115" t="s">
        <v>42</v>
      </c>
      <c r="D423" s="135">
        <v>3396</v>
      </c>
      <c r="E423" s="136" t="s">
        <v>43</v>
      </c>
      <c r="F423" s="121">
        <v>45481</v>
      </c>
      <c r="G423" s="122" t="s">
        <v>181</v>
      </c>
      <c r="H423" s="122"/>
      <c r="I423" s="122" t="s">
        <v>157</v>
      </c>
      <c r="J423" s="129">
        <v>0.56999999999999995</v>
      </c>
      <c r="K423" s="129"/>
      <c r="L423" s="137">
        <v>0.56999999999999995</v>
      </c>
      <c r="M423" s="137">
        <v>0.56999999999999995</v>
      </c>
      <c r="N423" s="138">
        <v>0</v>
      </c>
      <c r="O423" s="139">
        <v>45474</v>
      </c>
      <c r="P423" s="122"/>
    </row>
    <row r="424" spans="1:16">
      <c r="A424" s="115" t="s">
        <v>16</v>
      </c>
      <c r="B424" s="115" t="s">
        <v>41</v>
      </c>
      <c r="C424" s="115" t="s">
        <v>42</v>
      </c>
      <c r="D424" s="135">
        <v>3396</v>
      </c>
      <c r="E424" s="136" t="s">
        <v>43</v>
      </c>
      <c r="F424" s="121">
        <v>45481</v>
      </c>
      <c r="G424" s="122" t="s">
        <v>181</v>
      </c>
      <c r="H424" s="122"/>
      <c r="I424" s="122" t="s">
        <v>174</v>
      </c>
      <c r="J424" s="129">
        <v>0.04</v>
      </c>
      <c r="K424" s="129"/>
      <c r="L424" s="137">
        <v>0.04</v>
      </c>
      <c r="M424" s="137">
        <v>0.04</v>
      </c>
      <c r="N424" s="138">
        <v>0</v>
      </c>
      <c r="O424" s="139">
        <v>45474</v>
      </c>
      <c r="P424" s="122"/>
    </row>
    <row r="425" spans="1:16">
      <c r="A425" s="115" t="s">
        <v>16</v>
      </c>
      <c r="B425" s="115" t="s">
        <v>41</v>
      </c>
      <c r="C425" s="115" t="s">
        <v>42</v>
      </c>
      <c r="D425" s="135">
        <v>3396</v>
      </c>
      <c r="E425" s="136" t="s">
        <v>43</v>
      </c>
      <c r="F425" s="121">
        <v>45481</v>
      </c>
      <c r="G425" s="122" t="s">
        <v>182</v>
      </c>
      <c r="H425" s="122"/>
      <c r="I425" s="122" t="s">
        <v>183</v>
      </c>
      <c r="J425" s="129"/>
      <c r="K425" s="129">
        <v>-18710</v>
      </c>
      <c r="L425" s="137">
        <v>-18710</v>
      </c>
      <c r="M425" s="137">
        <v>18710</v>
      </c>
      <c r="N425" s="138">
        <v>0</v>
      </c>
      <c r="O425" s="139">
        <v>45474</v>
      </c>
      <c r="P425" s="122"/>
    </row>
    <row r="426" spans="1:16">
      <c r="A426" s="115" t="s">
        <v>16</v>
      </c>
      <c r="B426" s="115" t="s">
        <v>41</v>
      </c>
      <c r="C426" s="115" t="s">
        <v>42</v>
      </c>
      <c r="D426" s="135">
        <v>3396</v>
      </c>
      <c r="E426" s="136" t="s">
        <v>43</v>
      </c>
      <c r="F426" s="121">
        <v>45481</v>
      </c>
      <c r="G426" s="122" t="s">
        <v>184</v>
      </c>
      <c r="H426" s="122"/>
      <c r="I426" s="122" t="s">
        <v>185</v>
      </c>
      <c r="J426" s="129"/>
      <c r="K426" s="129">
        <v>-27276</v>
      </c>
      <c r="L426" s="137">
        <v>-27276</v>
      </c>
      <c r="M426" s="137">
        <v>27276</v>
      </c>
      <c r="N426" s="138">
        <v>0</v>
      </c>
      <c r="O426" s="139">
        <v>45474</v>
      </c>
      <c r="P426" s="122"/>
    </row>
    <row r="427" spans="1:16">
      <c r="A427" s="115" t="s">
        <v>16</v>
      </c>
      <c r="B427" s="115" t="s">
        <v>41</v>
      </c>
      <c r="C427" s="115" t="s">
        <v>42</v>
      </c>
      <c r="D427" s="135">
        <v>3396</v>
      </c>
      <c r="E427" s="136" t="s">
        <v>43</v>
      </c>
      <c r="F427" s="121">
        <v>45481</v>
      </c>
      <c r="G427" s="122" t="s">
        <v>186</v>
      </c>
      <c r="H427" s="122"/>
      <c r="I427" s="122" t="s">
        <v>187</v>
      </c>
      <c r="J427" s="129"/>
      <c r="K427" s="129">
        <v>-1542.34</v>
      </c>
      <c r="L427" s="137">
        <v>-1542.34</v>
      </c>
      <c r="M427" s="137">
        <v>1542.34</v>
      </c>
      <c r="N427" s="138">
        <v>0</v>
      </c>
      <c r="O427" s="139">
        <v>45474</v>
      </c>
      <c r="P427" s="122"/>
    </row>
    <row r="428" spans="1:16">
      <c r="A428" s="115" t="s">
        <v>16</v>
      </c>
      <c r="B428" s="115" t="s">
        <v>41</v>
      </c>
      <c r="C428" s="115" t="s">
        <v>42</v>
      </c>
      <c r="D428" s="135">
        <v>3396</v>
      </c>
      <c r="E428" s="136" t="s">
        <v>43</v>
      </c>
      <c r="F428" s="121">
        <v>45481</v>
      </c>
      <c r="G428" s="122" t="s">
        <v>188</v>
      </c>
      <c r="H428" s="122"/>
      <c r="I428" s="122" t="s">
        <v>189</v>
      </c>
      <c r="J428" s="129"/>
      <c r="K428" s="129">
        <v>-377.94</v>
      </c>
      <c r="L428" s="137">
        <v>-377.94</v>
      </c>
      <c r="M428" s="137">
        <v>377.94</v>
      </c>
      <c r="N428" s="138">
        <v>0</v>
      </c>
      <c r="O428" s="139">
        <v>45474</v>
      </c>
      <c r="P428" s="122"/>
    </row>
    <row r="429" spans="1:16">
      <c r="A429" s="115" t="s">
        <v>16</v>
      </c>
      <c r="B429" s="115" t="s">
        <v>41</v>
      </c>
      <c r="C429" s="115" t="s">
        <v>42</v>
      </c>
      <c r="D429" s="135">
        <v>3396</v>
      </c>
      <c r="E429" s="136" t="s">
        <v>43</v>
      </c>
      <c r="F429" s="121">
        <v>45481</v>
      </c>
      <c r="G429" s="122" t="s">
        <v>190</v>
      </c>
      <c r="H429" s="122"/>
      <c r="I429" s="122" t="s">
        <v>166</v>
      </c>
      <c r="J429" s="129"/>
      <c r="K429" s="129">
        <v>-74.95</v>
      </c>
      <c r="L429" s="137">
        <v>-74.95</v>
      </c>
      <c r="M429" s="137">
        <v>74.95</v>
      </c>
      <c r="N429" s="138">
        <v>0</v>
      </c>
      <c r="O429" s="139">
        <v>45474</v>
      </c>
      <c r="P429" s="122"/>
    </row>
    <row r="430" spans="1:16">
      <c r="A430" s="115" t="s">
        <v>16</v>
      </c>
      <c r="B430" s="115" t="s">
        <v>41</v>
      </c>
      <c r="C430" s="115" t="s">
        <v>42</v>
      </c>
      <c r="D430" s="135">
        <v>3396</v>
      </c>
      <c r="E430" s="136" t="s">
        <v>43</v>
      </c>
      <c r="F430" s="121">
        <v>45481</v>
      </c>
      <c r="G430" s="122" t="s">
        <v>191</v>
      </c>
      <c r="H430" s="122"/>
      <c r="I430" s="122" t="s">
        <v>192</v>
      </c>
      <c r="J430" s="129"/>
      <c r="K430" s="129">
        <v>-13750</v>
      </c>
      <c r="L430" s="137">
        <v>-13750</v>
      </c>
      <c r="M430" s="137">
        <v>13750</v>
      </c>
      <c r="N430" s="138">
        <v>0</v>
      </c>
      <c r="O430" s="139">
        <v>45474</v>
      </c>
      <c r="P430" s="122"/>
    </row>
    <row r="431" spans="1:16">
      <c r="A431" s="115" t="s">
        <v>16</v>
      </c>
      <c r="B431" s="115" t="s">
        <v>41</v>
      </c>
      <c r="C431" s="115" t="s">
        <v>42</v>
      </c>
      <c r="D431" s="135">
        <v>3396</v>
      </c>
      <c r="E431" s="136" t="s">
        <v>43</v>
      </c>
      <c r="F431" s="121">
        <v>45481</v>
      </c>
      <c r="G431" s="122" t="s">
        <v>193</v>
      </c>
      <c r="H431" s="122"/>
      <c r="I431" s="122" t="s">
        <v>194</v>
      </c>
      <c r="J431" s="129"/>
      <c r="K431" s="129">
        <v>-3343.9</v>
      </c>
      <c r="L431" s="137">
        <v>-3343.9</v>
      </c>
      <c r="M431" s="137">
        <v>3343.9</v>
      </c>
      <c r="N431" s="138">
        <v>0</v>
      </c>
      <c r="O431" s="139">
        <v>45474</v>
      </c>
      <c r="P431" s="122"/>
    </row>
    <row r="432" spans="1:16">
      <c r="A432" s="115" t="s">
        <v>16</v>
      </c>
      <c r="B432" s="115" t="s">
        <v>41</v>
      </c>
      <c r="C432" s="115" t="s">
        <v>42</v>
      </c>
      <c r="D432" s="135">
        <v>3396</v>
      </c>
      <c r="E432" s="136" t="s">
        <v>43</v>
      </c>
      <c r="F432" s="121">
        <v>45481</v>
      </c>
      <c r="G432" s="122" t="s">
        <v>195</v>
      </c>
      <c r="H432" s="122"/>
      <c r="I432" s="122" t="s">
        <v>196</v>
      </c>
      <c r="J432" s="129"/>
      <c r="K432" s="129">
        <v>-6834.41</v>
      </c>
      <c r="L432" s="137">
        <v>-6834.41</v>
      </c>
      <c r="M432" s="137">
        <v>6834.41</v>
      </c>
      <c r="N432" s="138">
        <v>0</v>
      </c>
      <c r="O432" s="139">
        <v>45474</v>
      </c>
      <c r="P432" s="122"/>
    </row>
    <row r="433" spans="1:16">
      <c r="A433" s="115" t="s">
        <v>16</v>
      </c>
      <c r="B433" s="115" t="s">
        <v>41</v>
      </c>
      <c r="C433" s="115" t="s">
        <v>42</v>
      </c>
      <c r="D433" s="135">
        <v>3396</v>
      </c>
      <c r="E433" s="136" t="s">
        <v>43</v>
      </c>
      <c r="F433" s="121">
        <v>45483</v>
      </c>
      <c r="G433" s="122" t="s">
        <v>165</v>
      </c>
      <c r="H433" s="122"/>
      <c r="I433" s="122" t="s">
        <v>174</v>
      </c>
      <c r="J433" s="129">
        <v>14002.94</v>
      </c>
      <c r="K433" s="129"/>
      <c r="L433" s="137">
        <v>14002.94</v>
      </c>
      <c r="M433" s="137">
        <v>14002.94</v>
      </c>
      <c r="N433" s="138">
        <v>0</v>
      </c>
      <c r="O433" s="139">
        <v>45474</v>
      </c>
      <c r="P433" s="122" t="s">
        <v>158</v>
      </c>
    </row>
    <row r="434" spans="1:16">
      <c r="A434" s="115" t="s">
        <v>16</v>
      </c>
      <c r="B434" s="115" t="s">
        <v>41</v>
      </c>
      <c r="C434" s="115" t="s">
        <v>42</v>
      </c>
      <c r="D434" s="135">
        <v>3396</v>
      </c>
      <c r="E434" s="136" t="s">
        <v>43</v>
      </c>
      <c r="F434" s="121">
        <v>45483</v>
      </c>
      <c r="G434" s="122" t="s">
        <v>181</v>
      </c>
      <c r="H434" s="122"/>
      <c r="I434" s="122" t="s">
        <v>174</v>
      </c>
      <c r="J434" s="129">
        <v>0.11</v>
      </c>
      <c r="K434" s="129"/>
      <c r="L434" s="137">
        <v>0.11</v>
      </c>
      <c r="M434" s="137">
        <v>0.11</v>
      </c>
      <c r="N434" s="138">
        <v>0</v>
      </c>
      <c r="O434" s="139">
        <v>45474</v>
      </c>
      <c r="P434" s="122"/>
    </row>
    <row r="435" spans="1:16">
      <c r="A435" s="115" t="s">
        <v>16</v>
      </c>
      <c r="B435" s="115" t="s">
        <v>41</v>
      </c>
      <c r="C435" s="115" t="s">
        <v>42</v>
      </c>
      <c r="D435" s="135">
        <v>3396</v>
      </c>
      <c r="E435" s="136" t="s">
        <v>43</v>
      </c>
      <c r="F435" s="121">
        <v>45483</v>
      </c>
      <c r="G435" s="122" t="s">
        <v>197</v>
      </c>
      <c r="H435" s="122"/>
      <c r="I435" s="122" t="s">
        <v>198</v>
      </c>
      <c r="J435" s="129"/>
      <c r="K435" s="129">
        <v>-2815.5</v>
      </c>
      <c r="L435" s="137">
        <v>-2815.5</v>
      </c>
      <c r="M435" s="137">
        <v>2815.5</v>
      </c>
      <c r="N435" s="138">
        <v>0</v>
      </c>
      <c r="O435" s="139">
        <v>45474</v>
      </c>
      <c r="P435" s="122"/>
    </row>
    <row r="436" spans="1:16">
      <c r="A436" s="115" t="s">
        <v>16</v>
      </c>
      <c r="B436" s="115" t="s">
        <v>41</v>
      </c>
      <c r="C436" s="115" t="s">
        <v>42</v>
      </c>
      <c r="D436" s="135">
        <v>3396</v>
      </c>
      <c r="E436" s="136" t="s">
        <v>43</v>
      </c>
      <c r="F436" s="121">
        <v>45483</v>
      </c>
      <c r="G436" s="122" t="s">
        <v>199</v>
      </c>
      <c r="H436" s="122"/>
      <c r="I436" s="122" t="s">
        <v>200</v>
      </c>
      <c r="J436" s="129"/>
      <c r="K436" s="129">
        <v>-6800</v>
      </c>
      <c r="L436" s="137">
        <v>-6800</v>
      </c>
      <c r="M436" s="137">
        <v>6800</v>
      </c>
      <c r="N436" s="138">
        <v>0</v>
      </c>
      <c r="O436" s="139">
        <v>45474</v>
      </c>
      <c r="P436" s="122"/>
    </row>
    <row r="437" spans="1:16">
      <c r="A437" s="115" t="s">
        <v>16</v>
      </c>
      <c r="B437" s="115" t="s">
        <v>41</v>
      </c>
      <c r="C437" s="115" t="s">
        <v>42</v>
      </c>
      <c r="D437" s="135">
        <v>3396</v>
      </c>
      <c r="E437" s="136" t="s">
        <v>43</v>
      </c>
      <c r="F437" s="121">
        <v>45483</v>
      </c>
      <c r="G437" s="122" t="s">
        <v>143</v>
      </c>
      <c r="H437" s="122"/>
      <c r="I437" s="122" t="s">
        <v>201</v>
      </c>
      <c r="J437" s="129"/>
      <c r="K437" s="129">
        <v>-9</v>
      </c>
      <c r="L437" s="137">
        <v>-9</v>
      </c>
      <c r="M437" s="137">
        <v>9</v>
      </c>
      <c r="N437" s="138">
        <v>0</v>
      </c>
      <c r="O437" s="139">
        <v>45474</v>
      </c>
      <c r="P437" s="122"/>
    </row>
    <row r="438" spans="1:16">
      <c r="A438" s="115" t="s">
        <v>16</v>
      </c>
      <c r="B438" s="115" t="s">
        <v>41</v>
      </c>
      <c r="C438" s="115" t="s">
        <v>42</v>
      </c>
      <c r="D438" s="135">
        <v>3396</v>
      </c>
      <c r="E438" s="136" t="s">
        <v>43</v>
      </c>
      <c r="F438" s="121">
        <v>45483</v>
      </c>
      <c r="G438" s="122" t="s">
        <v>143</v>
      </c>
      <c r="H438" s="122"/>
      <c r="I438" s="122" t="s">
        <v>201</v>
      </c>
      <c r="J438" s="129"/>
      <c r="K438" s="129">
        <v>-9</v>
      </c>
      <c r="L438" s="137">
        <v>-9</v>
      </c>
      <c r="M438" s="137">
        <v>9</v>
      </c>
      <c r="N438" s="138">
        <v>0</v>
      </c>
      <c r="O438" s="139">
        <v>45474</v>
      </c>
      <c r="P438" s="122"/>
    </row>
    <row r="439" spans="1:16">
      <c r="A439" s="115" t="s">
        <v>16</v>
      </c>
      <c r="B439" s="115" t="s">
        <v>41</v>
      </c>
      <c r="C439" s="115" t="s">
        <v>42</v>
      </c>
      <c r="D439" s="135">
        <v>3396</v>
      </c>
      <c r="E439" s="136" t="s">
        <v>43</v>
      </c>
      <c r="F439" s="121">
        <v>45483</v>
      </c>
      <c r="G439" s="122" t="s">
        <v>143</v>
      </c>
      <c r="H439" s="122"/>
      <c r="I439" s="122" t="s">
        <v>201</v>
      </c>
      <c r="J439" s="129"/>
      <c r="K439" s="129">
        <v>-9</v>
      </c>
      <c r="L439" s="137">
        <v>-9</v>
      </c>
      <c r="M439" s="137">
        <v>9</v>
      </c>
      <c r="N439" s="138">
        <v>0</v>
      </c>
      <c r="O439" s="139">
        <v>45474</v>
      </c>
      <c r="P439" s="122"/>
    </row>
    <row r="440" spans="1:16">
      <c r="A440" s="115" t="s">
        <v>16</v>
      </c>
      <c r="B440" s="115" t="s">
        <v>41</v>
      </c>
      <c r="C440" s="115" t="s">
        <v>42</v>
      </c>
      <c r="D440" s="135">
        <v>3396</v>
      </c>
      <c r="E440" s="136" t="s">
        <v>43</v>
      </c>
      <c r="F440" s="121">
        <v>45483</v>
      </c>
      <c r="G440" s="122" t="s">
        <v>188</v>
      </c>
      <c r="H440" s="122"/>
      <c r="I440" s="122" t="s">
        <v>202</v>
      </c>
      <c r="J440" s="129"/>
      <c r="K440" s="129">
        <v>-216.23</v>
      </c>
      <c r="L440" s="137">
        <v>-216.23</v>
      </c>
      <c r="M440" s="137">
        <v>216.23</v>
      </c>
      <c r="N440" s="138">
        <v>0</v>
      </c>
      <c r="O440" s="139">
        <v>45474</v>
      </c>
      <c r="P440" s="122"/>
    </row>
    <row r="441" spans="1:16">
      <c r="A441" s="115" t="s">
        <v>16</v>
      </c>
      <c r="B441" s="115" t="s">
        <v>41</v>
      </c>
      <c r="C441" s="115" t="s">
        <v>42</v>
      </c>
      <c r="D441" s="135">
        <v>3396</v>
      </c>
      <c r="E441" s="136" t="s">
        <v>43</v>
      </c>
      <c r="F441" s="121">
        <v>45483</v>
      </c>
      <c r="G441" s="122" t="s">
        <v>188</v>
      </c>
      <c r="H441" s="122"/>
      <c r="I441" s="122" t="s">
        <v>203</v>
      </c>
      <c r="J441" s="129"/>
      <c r="K441" s="129">
        <v>-571.69000000000005</v>
      </c>
      <c r="L441" s="137">
        <v>-571.69000000000005</v>
      </c>
      <c r="M441" s="137">
        <v>571.69000000000005</v>
      </c>
      <c r="N441" s="138">
        <v>0</v>
      </c>
      <c r="O441" s="139">
        <v>45474</v>
      </c>
      <c r="P441" s="122"/>
    </row>
    <row r="442" spans="1:16">
      <c r="A442" s="115" t="s">
        <v>16</v>
      </c>
      <c r="B442" s="115" t="s">
        <v>41</v>
      </c>
      <c r="C442" s="115" t="s">
        <v>42</v>
      </c>
      <c r="D442" s="135">
        <v>3396</v>
      </c>
      <c r="E442" s="136" t="s">
        <v>43</v>
      </c>
      <c r="F442" s="121">
        <v>45483</v>
      </c>
      <c r="G442" s="122" t="s">
        <v>188</v>
      </c>
      <c r="H442" s="122"/>
      <c r="I442" s="122" t="s">
        <v>204</v>
      </c>
      <c r="J442" s="129"/>
      <c r="K442" s="129">
        <v>-391.67</v>
      </c>
      <c r="L442" s="137">
        <v>-391.67</v>
      </c>
      <c r="M442" s="137">
        <v>391.67</v>
      </c>
      <c r="N442" s="138">
        <v>0</v>
      </c>
      <c r="O442" s="139">
        <v>45474</v>
      </c>
      <c r="P442" s="122"/>
    </row>
    <row r="443" spans="1:16">
      <c r="A443" s="115" t="s">
        <v>16</v>
      </c>
      <c r="B443" s="115" t="s">
        <v>41</v>
      </c>
      <c r="C443" s="115" t="s">
        <v>42</v>
      </c>
      <c r="D443" s="135">
        <v>3396</v>
      </c>
      <c r="E443" s="136" t="s">
        <v>43</v>
      </c>
      <c r="F443" s="121">
        <v>45483</v>
      </c>
      <c r="G443" s="122" t="s">
        <v>188</v>
      </c>
      <c r="H443" s="122"/>
      <c r="I443" s="122" t="s">
        <v>205</v>
      </c>
      <c r="J443" s="129"/>
      <c r="K443" s="129">
        <v>-2577.2199999999998</v>
      </c>
      <c r="L443" s="137">
        <v>-2577.2199999999998</v>
      </c>
      <c r="M443" s="137">
        <v>2577.2199999999998</v>
      </c>
      <c r="N443" s="138">
        <v>0</v>
      </c>
      <c r="O443" s="139">
        <v>45474</v>
      </c>
      <c r="P443" s="122"/>
    </row>
    <row r="444" spans="1:16">
      <c r="A444" s="115" t="s">
        <v>16</v>
      </c>
      <c r="B444" s="115" t="s">
        <v>41</v>
      </c>
      <c r="C444" s="115" t="s">
        <v>42</v>
      </c>
      <c r="D444" s="135">
        <v>3396</v>
      </c>
      <c r="E444" s="136" t="s">
        <v>43</v>
      </c>
      <c r="F444" s="121">
        <v>45483</v>
      </c>
      <c r="G444" s="122" t="s">
        <v>206</v>
      </c>
      <c r="H444" s="122"/>
      <c r="I444" s="122" t="s">
        <v>207</v>
      </c>
      <c r="J444" s="129"/>
      <c r="K444" s="129">
        <v>-603.74</v>
      </c>
      <c r="L444" s="137">
        <v>-603.74</v>
      </c>
      <c r="M444" s="137">
        <v>603.74</v>
      </c>
      <c r="N444" s="138">
        <v>0</v>
      </c>
      <c r="O444" s="139">
        <v>45474</v>
      </c>
      <c r="P444" s="122"/>
    </row>
    <row r="445" spans="1:16">
      <c r="A445" s="115" t="s">
        <v>16</v>
      </c>
      <c r="B445" s="115" t="s">
        <v>41</v>
      </c>
      <c r="C445" s="115" t="s">
        <v>42</v>
      </c>
      <c r="D445" s="135">
        <v>3396</v>
      </c>
      <c r="E445" s="136" t="s">
        <v>43</v>
      </c>
      <c r="F445" s="121">
        <v>45484</v>
      </c>
      <c r="G445" s="122" t="s">
        <v>165</v>
      </c>
      <c r="H445" s="122"/>
      <c r="I445" s="122" t="s">
        <v>174</v>
      </c>
      <c r="J445" s="129">
        <v>1726.98</v>
      </c>
      <c r="K445" s="129"/>
      <c r="L445" s="137">
        <v>1726.98</v>
      </c>
      <c r="M445" s="137">
        <v>1726.98</v>
      </c>
      <c r="N445" s="138">
        <v>0</v>
      </c>
      <c r="O445" s="139">
        <v>45474</v>
      </c>
      <c r="P445" s="122" t="s">
        <v>158</v>
      </c>
    </row>
    <row r="446" spans="1:16">
      <c r="A446" s="115" t="s">
        <v>16</v>
      </c>
      <c r="B446" s="115" t="s">
        <v>41</v>
      </c>
      <c r="C446" s="115" t="s">
        <v>42</v>
      </c>
      <c r="D446" s="135">
        <v>3396</v>
      </c>
      <c r="E446" s="136" t="s">
        <v>43</v>
      </c>
      <c r="F446" s="121">
        <v>45484</v>
      </c>
      <c r="G446" s="122" t="s">
        <v>181</v>
      </c>
      <c r="H446" s="122"/>
      <c r="I446" s="122" t="s">
        <v>174</v>
      </c>
      <c r="J446" s="129">
        <v>0.03</v>
      </c>
      <c r="K446" s="129"/>
      <c r="L446" s="137">
        <v>0.03</v>
      </c>
      <c r="M446" s="137">
        <v>0.03</v>
      </c>
      <c r="N446" s="138">
        <v>0</v>
      </c>
      <c r="O446" s="139">
        <v>45474</v>
      </c>
      <c r="P446" s="122"/>
    </row>
    <row r="447" spans="1:16">
      <c r="A447" s="115" t="s">
        <v>16</v>
      </c>
      <c r="B447" s="115" t="s">
        <v>41</v>
      </c>
      <c r="C447" s="115" t="s">
        <v>42</v>
      </c>
      <c r="D447" s="135">
        <v>3396</v>
      </c>
      <c r="E447" s="136" t="s">
        <v>43</v>
      </c>
      <c r="F447" s="121">
        <v>45484</v>
      </c>
      <c r="G447" s="122" t="s">
        <v>143</v>
      </c>
      <c r="H447" s="122"/>
      <c r="I447" s="122" t="s">
        <v>208</v>
      </c>
      <c r="J447" s="129"/>
      <c r="K447" s="129">
        <v>-9</v>
      </c>
      <c r="L447" s="137">
        <v>-9</v>
      </c>
      <c r="M447" s="137">
        <v>9</v>
      </c>
      <c r="N447" s="138">
        <v>0</v>
      </c>
      <c r="O447" s="139">
        <v>45474</v>
      </c>
      <c r="P447" s="122"/>
    </row>
    <row r="448" spans="1:16">
      <c r="A448" s="115" t="s">
        <v>16</v>
      </c>
      <c r="B448" s="115" t="s">
        <v>41</v>
      </c>
      <c r="C448" s="115" t="s">
        <v>42</v>
      </c>
      <c r="D448" s="135">
        <v>3396</v>
      </c>
      <c r="E448" s="136" t="s">
        <v>43</v>
      </c>
      <c r="F448" s="121">
        <v>45484</v>
      </c>
      <c r="G448" s="122" t="s">
        <v>143</v>
      </c>
      <c r="H448" s="122"/>
      <c r="I448" s="122" t="s">
        <v>208</v>
      </c>
      <c r="J448" s="129"/>
      <c r="K448" s="129">
        <v>-9</v>
      </c>
      <c r="L448" s="137">
        <v>-9</v>
      </c>
      <c r="M448" s="137">
        <v>9</v>
      </c>
      <c r="N448" s="138">
        <v>0</v>
      </c>
      <c r="O448" s="139">
        <v>45474</v>
      </c>
      <c r="P448" s="122"/>
    </row>
    <row r="449" spans="1:16">
      <c r="A449" s="115" t="s">
        <v>16</v>
      </c>
      <c r="B449" s="115" t="s">
        <v>41</v>
      </c>
      <c r="C449" s="115" t="s">
        <v>42</v>
      </c>
      <c r="D449" s="135">
        <v>3396</v>
      </c>
      <c r="E449" s="136" t="s">
        <v>43</v>
      </c>
      <c r="F449" s="121">
        <v>45484</v>
      </c>
      <c r="G449" s="122" t="s">
        <v>143</v>
      </c>
      <c r="H449" s="122"/>
      <c r="I449" s="122" t="s">
        <v>208</v>
      </c>
      <c r="J449" s="129"/>
      <c r="K449" s="129">
        <v>-9</v>
      </c>
      <c r="L449" s="137">
        <v>-9</v>
      </c>
      <c r="M449" s="137">
        <v>9</v>
      </c>
      <c r="N449" s="138">
        <v>0</v>
      </c>
      <c r="O449" s="139">
        <v>45474</v>
      </c>
      <c r="P449" s="122"/>
    </row>
    <row r="450" spans="1:16">
      <c r="A450" s="115" t="s">
        <v>16</v>
      </c>
      <c r="B450" s="115" t="s">
        <v>41</v>
      </c>
      <c r="C450" s="115" t="s">
        <v>42</v>
      </c>
      <c r="D450" s="135">
        <v>3396</v>
      </c>
      <c r="E450" s="136" t="s">
        <v>43</v>
      </c>
      <c r="F450" s="121">
        <v>45484</v>
      </c>
      <c r="G450" s="122" t="s">
        <v>209</v>
      </c>
      <c r="H450" s="122"/>
      <c r="I450" s="122" t="s">
        <v>210</v>
      </c>
      <c r="J450" s="129"/>
      <c r="K450" s="129">
        <v>-1700</v>
      </c>
      <c r="L450" s="137">
        <v>-1700</v>
      </c>
      <c r="M450" s="137">
        <v>1700</v>
      </c>
      <c r="N450" s="138">
        <v>0</v>
      </c>
      <c r="O450" s="139">
        <v>45474</v>
      </c>
      <c r="P450" s="122"/>
    </row>
    <row r="451" spans="1:16">
      <c r="A451" s="115" t="s">
        <v>16</v>
      </c>
      <c r="B451" s="115" t="s">
        <v>41</v>
      </c>
      <c r="C451" s="115" t="s">
        <v>42</v>
      </c>
      <c r="D451" s="135">
        <v>3396</v>
      </c>
      <c r="E451" s="136" t="s">
        <v>43</v>
      </c>
      <c r="F451" s="121">
        <v>45485</v>
      </c>
      <c r="G451" s="122" t="s">
        <v>168</v>
      </c>
      <c r="H451" s="122"/>
      <c r="I451" s="122" t="s">
        <v>211</v>
      </c>
      <c r="J451" s="129">
        <v>880000</v>
      </c>
      <c r="K451" s="129"/>
      <c r="L451" s="137">
        <v>880000</v>
      </c>
      <c r="M451" s="137">
        <v>880000</v>
      </c>
      <c r="N451" s="138">
        <v>0</v>
      </c>
      <c r="O451" s="139">
        <v>45474</v>
      </c>
      <c r="P451" s="122" t="s">
        <v>158</v>
      </c>
    </row>
    <row r="452" spans="1:16">
      <c r="A452" s="115" t="s">
        <v>16</v>
      </c>
      <c r="B452" s="115" t="s">
        <v>41</v>
      </c>
      <c r="C452" s="115" t="s">
        <v>42</v>
      </c>
      <c r="D452" s="135">
        <v>3396</v>
      </c>
      <c r="E452" s="136" t="s">
        <v>43</v>
      </c>
      <c r="F452" s="121">
        <v>45485</v>
      </c>
      <c r="G452" s="122" t="s">
        <v>212</v>
      </c>
      <c r="H452" s="122"/>
      <c r="I452" s="122" t="s">
        <v>213</v>
      </c>
      <c r="J452" s="129"/>
      <c r="K452" s="129">
        <v>-2194</v>
      </c>
      <c r="L452" s="137">
        <v>-2194</v>
      </c>
      <c r="M452" s="137">
        <v>2194</v>
      </c>
      <c r="N452" s="138">
        <v>0</v>
      </c>
      <c r="O452" s="139">
        <v>45474</v>
      </c>
      <c r="P452" s="122"/>
    </row>
    <row r="453" spans="1:16">
      <c r="A453" s="115" t="s">
        <v>16</v>
      </c>
      <c r="B453" s="115" t="s">
        <v>41</v>
      </c>
      <c r="C453" s="115" t="s">
        <v>42</v>
      </c>
      <c r="D453" s="135">
        <v>3396</v>
      </c>
      <c r="E453" s="136" t="s">
        <v>43</v>
      </c>
      <c r="F453" s="121">
        <v>45485</v>
      </c>
      <c r="G453" s="122" t="s">
        <v>214</v>
      </c>
      <c r="H453" s="122"/>
      <c r="I453" s="122" t="s">
        <v>215</v>
      </c>
      <c r="J453" s="129"/>
      <c r="K453" s="129">
        <v>-3150</v>
      </c>
      <c r="L453" s="137">
        <v>-3150</v>
      </c>
      <c r="M453" s="137">
        <v>3150</v>
      </c>
      <c r="N453" s="138">
        <v>0</v>
      </c>
      <c r="O453" s="139">
        <v>45474</v>
      </c>
      <c r="P453" s="122"/>
    </row>
    <row r="454" spans="1:16">
      <c r="A454" s="115" t="s">
        <v>16</v>
      </c>
      <c r="B454" s="115" t="s">
        <v>41</v>
      </c>
      <c r="C454" s="115" t="s">
        <v>42</v>
      </c>
      <c r="D454" s="135">
        <v>3396</v>
      </c>
      <c r="E454" s="136" t="s">
        <v>43</v>
      </c>
      <c r="F454" s="121">
        <v>45485</v>
      </c>
      <c r="G454" s="122" t="s">
        <v>216</v>
      </c>
      <c r="H454" s="122"/>
      <c r="I454" s="122" t="s">
        <v>217</v>
      </c>
      <c r="J454" s="129"/>
      <c r="K454" s="129">
        <v>-23184.2</v>
      </c>
      <c r="L454" s="137">
        <v>-23184.2</v>
      </c>
      <c r="M454" s="137">
        <v>23184.2</v>
      </c>
      <c r="N454" s="138">
        <v>0</v>
      </c>
      <c r="O454" s="139">
        <v>45474</v>
      </c>
      <c r="P454" s="122"/>
    </row>
    <row r="455" spans="1:16">
      <c r="A455" s="115" t="s">
        <v>16</v>
      </c>
      <c r="B455" s="115" t="s">
        <v>41</v>
      </c>
      <c r="C455" s="115" t="s">
        <v>42</v>
      </c>
      <c r="D455" s="135">
        <v>3396</v>
      </c>
      <c r="E455" s="136" t="s">
        <v>43</v>
      </c>
      <c r="F455" s="121">
        <v>45485</v>
      </c>
      <c r="G455" s="122" t="s">
        <v>218</v>
      </c>
      <c r="H455" s="122"/>
      <c r="I455" s="122" t="s">
        <v>217</v>
      </c>
      <c r="J455" s="129"/>
      <c r="K455" s="129">
        <v>-7.8</v>
      </c>
      <c r="L455" s="137">
        <v>-7.8</v>
      </c>
      <c r="M455" s="137">
        <v>7.8</v>
      </c>
      <c r="N455" s="138">
        <v>0</v>
      </c>
      <c r="O455" s="139">
        <v>45474</v>
      </c>
      <c r="P455" s="122"/>
    </row>
    <row r="456" spans="1:16">
      <c r="A456" s="115" t="s">
        <v>16</v>
      </c>
      <c r="B456" s="115" t="s">
        <v>41</v>
      </c>
      <c r="C456" s="115" t="s">
        <v>42</v>
      </c>
      <c r="D456" s="135">
        <v>3396</v>
      </c>
      <c r="E456" s="136" t="s">
        <v>43</v>
      </c>
      <c r="F456" s="121">
        <v>45485</v>
      </c>
      <c r="G456" s="122" t="s">
        <v>219</v>
      </c>
      <c r="H456" s="122"/>
      <c r="I456" s="122" t="s">
        <v>217</v>
      </c>
      <c r="J456" s="129"/>
      <c r="K456" s="129">
        <v>-186.4</v>
      </c>
      <c r="L456" s="137">
        <v>-186.4</v>
      </c>
      <c r="M456" s="137">
        <v>186.4</v>
      </c>
      <c r="N456" s="138">
        <v>0</v>
      </c>
      <c r="O456" s="139">
        <v>45474</v>
      </c>
      <c r="P456" s="122"/>
    </row>
    <row r="457" spans="1:16">
      <c r="A457" s="115" t="s">
        <v>16</v>
      </c>
      <c r="B457" s="115" t="s">
        <v>41</v>
      </c>
      <c r="C457" s="115" t="s">
        <v>42</v>
      </c>
      <c r="D457" s="135">
        <v>3396</v>
      </c>
      <c r="E457" s="136" t="s">
        <v>43</v>
      </c>
      <c r="F457" s="121">
        <v>45485</v>
      </c>
      <c r="G457" s="122" t="s">
        <v>220</v>
      </c>
      <c r="H457" s="122"/>
      <c r="I457" s="122" t="s">
        <v>217</v>
      </c>
      <c r="J457" s="129"/>
      <c r="K457" s="129">
        <v>-132808.14000000001</v>
      </c>
      <c r="L457" s="137">
        <v>-132808.14000000001</v>
      </c>
      <c r="M457" s="137">
        <v>132808.14000000001</v>
      </c>
      <c r="N457" s="138">
        <v>0</v>
      </c>
      <c r="O457" s="139">
        <v>45474</v>
      </c>
      <c r="P457" s="122"/>
    </row>
    <row r="458" spans="1:16">
      <c r="A458" s="115" t="s">
        <v>16</v>
      </c>
      <c r="B458" s="115" t="s">
        <v>41</v>
      </c>
      <c r="C458" s="115" t="s">
        <v>42</v>
      </c>
      <c r="D458" s="135">
        <v>3396</v>
      </c>
      <c r="E458" s="136" t="s">
        <v>43</v>
      </c>
      <c r="F458" s="121">
        <v>45485</v>
      </c>
      <c r="G458" s="122" t="s">
        <v>143</v>
      </c>
      <c r="H458" s="122"/>
      <c r="I458" s="122" t="s">
        <v>221</v>
      </c>
      <c r="J458" s="129"/>
      <c r="K458" s="129">
        <v>-8.4499999999999993</v>
      </c>
      <c r="L458" s="137">
        <v>-8.4499999999999993</v>
      </c>
      <c r="M458" s="137">
        <v>8.4499999999999993</v>
      </c>
      <c r="N458" s="138">
        <v>0</v>
      </c>
      <c r="O458" s="139">
        <v>45474</v>
      </c>
      <c r="P458" s="122"/>
    </row>
    <row r="459" spans="1:16">
      <c r="A459" s="115" t="s">
        <v>16</v>
      </c>
      <c r="B459" s="115" t="s">
        <v>41</v>
      </c>
      <c r="C459" s="115" t="s">
        <v>42</v>
      </c>
      <c r="D459" s="135">
        <v>3396</v>
      </c>
      <c r="E459" s="136" t="s">
        <v>43</v>
      </c>
      <c r="F459" s="121">
        <v>45485</v>
      </c>
      <c r="G459" s="122" t="s">
        <v>222</v>
      </c>
      <c r="H459" s="122"/>
      <c r="I459" s="122" t="s">
        <v>217</v>
      </c>
      <c r="J459" s="129"/>
      <c r="K459" s="129">
        <v>-629443.18999999994</v>
      </c>
      <c r="L459" s="137">
        <v>-629443.18999999994</v>
      </c>
      <c r="M459" s="137">
        <v>629443.18999999994</v>
      </c>
      <c r="N459" s="138">
        <v>0</v>
      </c>
      <c r="O459" s="139">
        <v>45474</v>
      </c>
      <c r="P459" s="122"/>
    </row>
    <row r="460" spans="1:16">
      <c r="A460" s="115" t="s">
        <v>16</v>
      </c>
      <c r="B460" s="115" t="s">
        <v>41</v>
      </c>
      <c r="C460" s="115" t="s">
        <v>42</v>
      </c>
      <c r="D460" s="135">
        <v>3396</v>
      </c>
      <c r="E460" s="136" t="s">
        <v>43</v>
      </c>
      <c r="F460" s="121">
        <v>45485</v>
      </c>
      <c r="G460" s="122" t="s">
        <v>223</v>
      </c>
      <c r="H460" s="122"/>
      <c r="I460" s="122" t="s">
        <v>224</v>
      </c>
      <c r="J460" s="129"/>
      <c r="K460" s="129">
        <v>-13035.45</v>
      </c>
      <c r="L460" s="137">
        <v>-13035.45</v>
      </c>
      <c r="M460" s="137">
        <v>13035.45</v>
      </c>
      <c r="N460" s="138">
        <v>0</v>
      </c>
      <c r="O460" s="139">
        <v>45474</v>
      </c>
      <c r="P460" s="122"/>
    </row>
    <row r="461" spans="1:16">
      <c r="A461" s="115" t="s">
        <v>16</v>
      </c>
      <c r="B461" s="115" t="s">
        <v>41</v>
      </c>
      <c r="C461" s="115" t="s">
        <v>42</v>
      </c>
      <c r="D461" s="135">
        <v>3396</v>
      </c>
      <c r="E461" s="136" t="s">
        <v>43</v>
      </c>
      <c r="F461" s="121">
        <v>45485</v>
      </c>
      <c r="G461" s="122" t="s">
        <v>156</v>
      </c>
      <c r="H461" s="122"/>
      <c r="I461" s="122" t="s">
        <v>225</v>
      </c>
      <c r="J461" s="129"/>
      <c r="K461" s="129">
        <v>-61332.38</v>
      </c>
      <c r="L461" s="137">
        <v>-61332.38</v>
      </c>
      <c r="M461" s="137">
        <v>61332.38</v>
      </c>
      <c r="N461" s="138">
        <v>0</v>
      </c>
      <c r="O461" s="139">
        <v>45474</v>
      </c>
      <c r="P461" s="122" t="s">
        <v>158</v>
      </c>
    </row>
    <row r="462" spans="1:16">
      <c r="A462" s="115" t="s">
        <v>16</v>
      </c>
      <c r="B462" s="115" t="s">
        <v>41</v>
      </c>
      <c r="C462" s="115" t="s">
        <v>42</v>
      </c>
      <c r="D462" s="135">
        <v>3396</v>
      </c>
      <c r="E462" s="136" t="s">
        <v>43</v>
      </c>
      <c r="F462" s="121">
        <v>45485</v>
      </c>
      <c r="G462" s="122" t="s">
        <v>226</v>
      </c>
      <c r="H462" s="122"/>
      <c r="I462" s="122" t="s">
        <v>227</v>
      </c>
      <c r="J462" s="129"/>
      <c r="K462" s="129">
        <v>-4000</v>
      </c>
      <c r="L462" s="137">
        <v>-4000</v>
      </c>
      <c r="M462" s="137">
        <v>4000</v>
      </c>
      <c r="N462" s="138">
        <v>0</v>
      </c>
      <c r="O462" s="139">
        <v>45474</v>
      </c>
      <c r="P462" s="122"/>
    </row>
    <row r="463" spans="1:16">
      <c r="A463" s="115" t="s">
        <v>16</v>
      </c>
      <c r="B463" s="115" t="s">
        <v>41</v>
      </c>
      <c r="C463" s="115" t="s">
        <v>42</v>
      </c>
      <c r="D463" s="135">
        <v>3396</v>
      </c>
      <c r="E463" s="136" t="s">
        <v>43</v>
      </c>
      <c r="F463" s="121">
        <v>45485</v>
      </c>
      <c r="G463" s="122" t="s">
        <v>228</v>
      </c>
      <c r="H463" s="122"/>
      <c r="I463" s="122" t="s">
        <v>229</v>
      </c>
      <c r="J463" s="129"/>
      <c r="K463" s="129">
        <v>-6800</v>
      </c>
      <c r="L463" s="137">
        <v>-6800</v>
      </c>
      <c r="M463" s="137">
        <v>6800</v>
      </c>
      <c r="N463" s="138">
        <v>0</v>
      </c>
      <c r="O463" s="139">
        <v>45474</v>
      </c>
      <c r="P463" s="122"/>
    </row>
    <row r="464" spans="1:16">
      <c r="A464" s="115" t="s">
        <v>16</v>
      </c>
      <c r="B464" s="115" t="s">
        <v>41</v>
      </c>
      <c r="C464" s="115" t="s">
        <v>42</v>
      </c>
      <c r="D464" s="135">
        <v>3396</v>
      </c>
      <c r="E464" s="136" t="s">
        <v>43</v>
      </c>
      <c r="F464" s="121">
        <v>45485</v>
      </c>
      <c r="G464" s="122" t="s">
        <v>230</v>
      </c>
      <c r="H464" s="122"/>
      <c r="I464" s="122" t="s">
        <v>231</v>
      </c>
      <c r="J464" s="129"/>
      <c r="K464" s="129">
        <v>-3850</v>
      </c>
      <c r="L464" s="137">
        <v>-3850</v>
      </c>
      <c r="M464" s="137">
        <v>3850</v>
      </c>
      <c r="N464" s="138">
        <v>0</v>
      </c>
      <c r="O464" s="139">
        <v>45474</v>
      </c>
      <c r="P464" s="122"/>
    </row>
    <row r="465" spans="1:16">
      <c r="A465" s="115" t="s">
        <v>16</v>
      </c>
      <c r="B465" s="115" t="s">
        <v>41</v>
      </c>
      <c r="C465" s="115" t="s">
        <v>42</v>
      </c>
      <c r="D465" s="135">
        <v>3396</v>
      </c>
      <c r="E465" s="136" t="s">
        <v>43</v>
      </c>
      <c r="F465" s="121">
        <v>45488</v>
      </c>
      <c r="G465" s="122" t="s">
        <v>165</v>
      </c>
      <c r="H465" s="122"/>
      <c r="I465" s="122" t="s">
        <v>174</v>
      </c>
      <c r="J465" s="129">
        <v>9502.61</v>
      </c>
      <c r="K465" s="129"/>
      <c r="L465" s="137">
        <v>9502.61</v>
      </c>
      <c r="M465" s="137">
        <v>9502.61</v>
      </c>
      <c r="N465" s="138">
        <v>0</v>
      </c>
      <c r="O465" s="139">
        <v>45474</v>
      </c>
      <c r="P465" s="122" t="s">
        <v>158</v>
      </c>
    </row>
    <row r="466" spans="1:16">
      <c r="A466" s="115" t="s">
        <v>16</v>
      </c>
      <c r="B466" s="115" t="s">
        <v>41</v>
      </c>
      <c r="C466" s="115" t="s">
        <v>42</v>
      </c>
      <c r="D466" s="135">
        <v>3396</v>
      </c>
      <c r="E466" s="136" t="s">
        <v>43</v>
      </c>
      <c r="F466" s="121">
        <v>45488</v>
      </c>
      <c r="G466" s="122" t="s">
        <v>181</v>
      </c>
      <c r="H466" s="122"/>
      <c r="I466" s="122" t="s">
        <v>174</v>
      </c>
      <c r="J466" s="129">
        <v>0.3</v>
      </c>
      <c r="K466" s="129"/>
      <c r="L466" s="137">
        <v>0.3</v>
      </c>
      <c r="M466" s="137">
        <v>0.3</v>
      </c>
      <c r="N466" s="138">
        <v>0</v>
      </c>
      <c r="O466" s="139">
        <v>45474</v>
      </c>
      <c r="P466" s="122"/>
    </row>
    <row r="467" spans="1:16">
      <c r="A467" s="115" t="s">
        <v>16</v>
      </c>
      <c r="B467" s="115" t="s">
        <v>41</v>
      </c>
      <c r="C467" s="115" t="s">
        <v>42</v>
      </c>
      <c r="D467" s="135">
        <v>3396</v>
      </c>
      <c r="E467" s="136" t="s">
        <v>43</v>
      </c>
      <c r="F467" s="121">
        <v>45488</v>
      </c>
      <c r="G467" s="122" t="s">
        <v>219</v>
      </c>
      <c r="H467" s="122"/>
      <c r="I467" s="122" t="s">
        <v>232</v>
      </c>
      <c r="J467" s="129"/>
      <c r="K467" s="129">
        <v>-11.65</v>
      </c>
      <c r="L467" s="137">
        <v>-11.65</v>
      </c>
      <c r="M467" s="137">
        <v>11.65</v>
      </c>
      <c r="N467" s="138">
        <v>0</v>
      </c>
      <c r="O467" s="139">
        <v>45474</v>
      </c>
      <c r="P467" s="122"/>
    </row>
    <row r="468" spans="1:16">
      <c r="A468" s="115" t="s">
        <v>16</v>
      </c>
      <c r="B468" s="115" t="s">
        <v>41</v>
      </c>
      <c r="C468" s="115" t="s">
        <v>42</v>
      </c>
      <c r="D468" s="135">
        <v>3396</v>
      </c>
      <c r="E468" s="136" t="s">
        <v>43</v>
      </c>
      <c r="F468" s="121">
        <v>45488</v>
      </c>
      <c r="G468" s="122" t="s">
        <v>143</v>
      </c>
      <c r="H468" s="122"/>
      <c r="I468" s="122" t="s">
        <v>233</v>
      </c>
      <c r="J468" s="129"/>
      <c r="K468" s="129">
        <v>-9</v>
      </c>
      <c r="L468" s="137">
        <v>-9</v>
      </c>
      <c r="M468" s="137">
        <v>9</v>
      </c>
      <c r="N468" s="138">
        <v>0</v>
      </c>
      <c r="O468" s="139">
        <v>45474</v>
      </c>
      <c r="P468" s="122"/>
    </row>
    <row r="469" spans="1:16">
      <c r="A469" s="115" t="s">
        <v>16</v>
      </c>
      <c r="B469" s="115" t="s">
        <v>41</v>
      </c>
      <c r="C469" s="115" t="s">
        <v>42</v>
      </c>
      <c r="D469" s="135">
        <v>3396</v>
      </c>
      <c r="E469" s="136" t="s">
        <v>43</v>
      </c>
      <c r="F469" s="121">
        <v>45488</v>
      </c>
      <c r="G469" s="122" t="s">
        <v>188</v>
      </c>
      <c r="H469" s="122"/>
      <c r="I469" s="122" t="s">
        <v>234</v>
      </c>
      <c r="J469" s="129"/>
      <c r="K469" s="129">
        <v>-535.88</v>
      </c>
      <c r="L469" s="137">
        <v>-535.88</v>
      </c>
      <c r="M469" s="137">
        <v>535.88</v>
      </c>
      <c r="N469" s="138">
        <v>0</v>
      </c>
      <c r="O469" s="139">
        <v>45474</v>
      </c>
      <c r="P469" s="122"/>
    </row>
    <row r="470" spans="1:16">
      <c r="A470" s="115" t="s">
        <v>16</v>
      </c>
      <c r="B470" s="115" t="s">
        <v>41</v>
      </c>
      <c r="C470" s="115" t="s">
        <v>42</v>
      </c>
      <c r="D470" s="135">
        <v>3396</v>
      </c>
      <c r="E470" s="136" t="s">
        <v>43</v>
      </c>
      <c r="F470" s="121">
        <v>45488</v>
      </c>
      <c r="G470" s="122" t="s">
        <v>188</v>
      </c>
      <c r="H470" s="122"/>
      <c r="I470" s="122" t="s">
        <v>235</v>
      </c>
      <c r="J470" s="129"/>
      <c r="K470" s="129">
        <v>-421.29</v>
      </c>
      <c r="L470" s="137">
        <v>-421.29</v>
      </c>
      <c r="M470" s="137">
        <v>421.29</v>
      </c>
      <c r="N470" s="138">
        <v>0</v>
      </c>
      <c r="O470" s="139">
        <v>45474</v>
      </c>
      <c r="P470" s="122"/>
    </row>
    <row r="471" spans="1:16">
      <c r="A471" s="115" t="s">
        <v>16</v>
      </c>
      <c r="B471" s="115" t="s">
        <v>41</v>
      </c>
      <c r="C471" s="115" t="s">
        <v>42</v>
      </c>
      <c r="D471" s="135">
        <v>3396</v>
      </c>
      <c r="E471" s="136" t="s">
        <v>43</v>
      </c>
      <c r="F471" s="121">
        <v>45488</v>
      </c>
      <c r="G471" s="122" t="s">
        <v>188</v>
      </c>
      <c r="H471" s="122"/>
      <c r="I471" s="122" t="s">
        <v>236</v>
      </c>
      <c r="J471" s="129"/>
      <c r="K471" s="129">
        <v>-469.83</v>
      </c>
      <c r="L471" s="137">
        <v>-469.83</v>
      </c>
      <c r="M471" s="137">
        <v>469.83</v>
      </c>
      <c r="N471" s="138">
        <v>0</v>
      </c>
      <c r="O471" s="139">
        <v>45474</v>
      </c>
      <c r="P471" s="122"/>
    </row>
    <row r="472" spans="1:16">
      <c r="A472" s="115" t="s">
        <v>16</v>
      </c>
      <c r="B472" s="115" t="s">
        <v>41</v>
      </c>
      <c r="C472" s="115" t="s">
        <v>42</v>
      </c>
      <c r="D472" s="135">
        <v>3396</v>
      </c>
      <c r="E472" s="136" t="s">
        <v>43</v>
      </c>
      <c r="F472" s="121">
        <v>45488</v>
      </c>
      <c r="G472" s="122" t="s">
        <v>188</v>
      </c>
      <c r="H472" s="122"/>
      <c r="I472" s="122" t="s">
        <v>237</v>
      </c>
      <c r="J472" s="129"/>
      <c r="K472" s="129">
        <v>-338.66</v>
      </c>
      <c r="L472" s="137">
        <v>-338.66</v>
      </c>
      <c r="M472" s="137">
        <v>338.66</v>
      </c>
      <c r="N472" s="138">
        <v>0</v>
      </c>
      <c r="O472" s="139">
        <v>45474</v>
      </c>
      <c r="P472" s="122"/>
    </row>
    <row r="473" spans="1:16">
      <c r="A473" s="115" t="s">
        <v>16</v>
      </c>
      <c r="B473" s="115" t="s">
        <v>41</v>
      </c>
      <c r="C473" s="115" t="s">
        <v>42</v>
      </c>
      <c r="D473" s="135">
        <v>3396</v>
      </c>
      <c r="E473" s="136" t="s">
        <v>43</v>
      </c>
      <c r="F473" s="121">
        <v>45488</v>
      </c>
      <c r="G473" s="122" t="s">
        <v>188</v>
      </c>
      <c r="H473" s="122"/>
      <c r="I473" s="122" t="s">
        <v>238</v>
      </c>
      <c r="J473" s="129"/>
      <c r="K473" s="129">
        <v>-338.66</v>
      </c>
      <c r="L473" s="137">
        <v>-338.66</v>
      </c>
      <c r="M473" s="137">
        <v>338.66</v>
      </c>
      <c r="N473" s="138">
        <v>0</v>
      </c>
      <c r="O473" s="139">
        <v>45474</v>
      </c>
      <c r="P473" s="122"/>
    </row>
    <row r="474" spans="1:16">
      <c r="A474" s="115" t="s">
        <v>16</v>
      </c>
      <c r="B474" s="115" t="s">
        <v>41</v>
      </c>
      <c r="C474" s="115" t="s">
        <v>42</v>
      </c>
      <c r="D474" s="135">
        <v>3396</v>
      </c>
      <c r="E474" s="136" t="s">
        <v>43</v>
      </c>
      <c r="F474" s="121">
        <v>45488</v>
      </c>
      <c r="G474" s="122" t="s">
        <v>188</v>
      </c>
      <c r="H474" s="122"/>
      <c r="I474" s="122" t="s">
        <v>239</v>
      </c>
      <c r="J474" s="129"/>
      <c r="K474" s="129">
        <v>-377.94</v>
      </c>
      <c r="L474" s="137">
        <v>-377.94</v>
      </c>
      <c r="M474" s="137">
        <v>377.94</v>
      </c>
      <c r="N474" s="138">
        <v>0</v>
      </c>
      <c r="O474" s="139">
        <v>45474</v>
      </c>
      <c r="P474" s="122"/>
    </row>
    <row r="475" spans="1:16">
      <c r="A475" s="115" t="s">
        <v>16</v>
      </c>
      <c r="B475" s="115" t="s">
        <v>41</v>
      </c>
      <c r="C475" s="115" t="s">
        <v>42</v>
      </c>
      <c r="D475" s="135">
        <v>3396</v>
      </c>
      <c r="E475" s="136" t="s">
        <v>43</v>
      </c>
      <c r="F475" s="121">
        <v>45488</v>
      </c>
      <c r="G475" s="122" t="s">
        <v>222</v>
      </c>
      <c r="H475" s="122"/>
      <c r="I475" s="122" t="s">
        <v>232</v>
      </c>
      <c r="J475" s="129"/>
      <c r="K475" s="129">
        <v>-7000</v>
      </c>
      <c r="L475" s="137">
        <v>-7000</v>
      </c>
      <c r="M475" s="137">
        <v>7000</v>
      </c>
      <c r="N475" s="138">
        <v>0</v>
      </c>
      <c r="O475" s="139">
        <v>45474</v>
      </c>
      <c r="P475" s="122"/>
    </row>
    <row r="476" spans="1:16">
      <c r="A476" s="115" t="s">
        <v>16</v>
      </c>
      <c r="B476" s="115" t="s">
        <v>41</v>
      </c>
      <c r="C476" s="115" t="s">
        <v>42</v>
      </c>
      <c r="D476" s="135">
        <v>3396</v>
      </c>
      <c r="E476" s="136" t="s">
        <v>43</v>
      </c>
      <c r="F476" s="121">
        <v>45489</v>
      </c>
      <c r="G476" s="122" t="s">
        <v>165</v>
      </c>
      <c r="H476" s="122"/>
      <c r="I476" s="122" t="s">
        <v>174</v>
      </c>
      <c r="J476" s="129">
        <v>10</v>
      </c>
      <c r="K476" s="129"/>
      <c r="L476" s="137">
        <v>10</v>
      </c>
      <c r="M476" s="137">
        <v>10</v>
      </c>
      <c r="N476" s="138">
        <v>0</v>
      </c>
      <c r="O476" s="139">
        <v>45474</v>
      </c>
      <c r="P476" s="122" t="s">
        <v>158</v>
      </c>
    </row>
    <row r="477" spans="1:16">
      <c r="A477" s="115" t="s">
        <v>16</v>
      </c>
      <c r="B477" s="115" t="s">
        <v>41</v>
      </c>
      <c r="C477" s="115" t="s">
        <v>42</v>
      </c>
      <c r="D477" s="135">
        <v>3396</v>
      </c>
      <c r="E477" s="136" t="s">
        <v>43</v>
      </c>
      <c r="F477" s="121">
        <v>45489</v>
      </c>
      <c r="G477" s="122" t="s">
        <v>143</v>
      </c>
      <c r="H477" s="122"/>
      <c r="I477" s="122" t="s">
        <v>240</v>
      </c>
      <c r="J477" s="129"/>
      <c r="K477" s="129">
        <v>-9</v>
      </c>
      <c r="L477" s="137">
        <v>-9</v>
      </c>
      <c r="M477" s="137">
        <v>9</v>
      </c>
      <c r="N477" s="138">
        <v>0</v>
      </c>
      <c r="O477" s="139">
        <v>45474</v>
      </c>
      <c r="P477" s="122"/>
    </row>
    <row r="478" spans="1:16">
      <c r="A478" s="115" t="s">
        <v>16</v>
      </c>
      <c r="B478" s="115" t="s">
        <v>41</v>
      </c>
      <c r="C478" s="115" t="s">
        <v>42</v>
      </c>
      <c r="D478" s="135">
        <v>3396</v>
      </c>
      <c r="E478" s="136" t="s">
        <v>43</v>
      </c>
      <c r="F478" s="121">
        <v>45491</v>
      </c>
      <c r="G478" s="122" t="s">
        <v>165</v>
      </c>
      <c r="H478" s="122"/>
      <c r="I478" s="122" t="s">
        <v>225</v>
      </c>
      <c r="J478" s="129">
        <v>54331.13</v>
      </c>
      <c r="K478" s="129"/>
      <c r="L478" s="137">
        <v>54331.13</v>
      </c>
      <c r="M478" s="137">
        <v>54331.13</v>
      </c>
      <c r="N478" s="138">
        <v>0</v>
      </c>
      <c r="O478" s="139">
        <v>45474</v>
      </c>
      <c r="P478" s="122" t="s">
        <v>158</v>
      </c>
    </row>
    <row r="479" spans="1:16">
      <c r="A479" s="115" t="s">
        <v>16</v>
      </c>
      <c r="B479" s="115" t="s">
        <v>41</v>
      </c>
      <c r="C479" s="115" t="s">
        <v>42</v>
      </c>
      <c r="D479" s="135">
        <v>3396</v>
      </c>
      <c r="E479" s="136" t="s">
        <v>43</v>
      </c>
      <c r="F479" s="121">
        <v>45491</v>
      </c>
      <c r="G479" s="122" t="s">
        <v>165</v>
      </c>
      <c r="H479" s="122"/>
      <c r="I479" s="122" t="s">
        <v>174</v>
      </c>
      <c r="J479" s="129">
        <v>15707.77</v>
      </c>
      <c r="K479" s="129"/>
      <c r="L479" s="137">
        <v>15707.77</v>
      </c>
      <c r="M479" s="137">
        <v>15707.77</v>
      </c>
      <c r="N479" s="138">
        <v>0</v>
      </c>
      <c r="O479" s="139">
        <v>45474</v>
      </c>
      <c r="P479" s="122" t="s">
        <v>158</v>
      </c>
    </row>
    <row r="480" spans="1:16">
      <c r="A480" s="115" t="s">
        <v>16</v>
      </c>
      <c r="B480" s="115" t="s">
        <v>41</v>
      </c>
      <c r="C480" s="115" t="s">
        <v>42</v>
      </c>
      <c r="D480" s="135">
        <v>3396</v>
      </c>
      <c r="E480" s="136" t="s">
        <v>43</v>
      </c>
      <c r="F480" s="121">
        <v>45491</v>
      </c>
      <c r="G480" s="122" t="s">
        <v>181</v>
      </c>
      <c r="H480" s="122"/>
      <c r="I480" s="122" t="s">
        <v>225</v>
      </c>
      <c r="J480" s="129">
        <v>0.67</v>
      </c>
      <c r="K480" s="129"/>
      <c r="L480" s="137">
        <v>0.67</v>
      </c>
      <c r="M480" s="137">
        <v>0.67</v>
      </c>
      <c r="N480" s="138">
        <v>0</v>
      </c>
      <c r="O480" s="139">
        <v>45474</v>
      </c>
      <c r="P480" s="122"/>
    </row>
    <row r="481" spans="1:15">
      <c r="A481" s="115" t="s">
        <v>16</v>
      </c>
      <c r="B481" s="115" t="s">
        <v>41</v>
      </c>
      <c r="C481" s="115" t="s">
        <v>42</v>
      </c>
      <c r="D481" s="135">
        <v>3396</v>
      </c>
      <c r="E481" s="136" t="s">
        <v>43</v>
      </c>
      <c r="F481" s="121">
        <v>45491</v>
      </c>
      <c r="G481" s="122" t="s">
        <v>181</v>
      </c>
      <c r="H481" s="122"/>
      <c r="I481" s="122" t="s">
        <v>174</v>
      </c>
      <c r="J481" s="129">
        <v>0.95</v>
      </c>
      <c r="K481" s="129"/>
      <c r="L481" s="137">
        <v>0.95</v>
      </c>
      <c r="M481" s="137">
        <v>0.95</v>
      </c>
      <c r="N481" s="138">
        <v>0</v>
      </c>
      <c r="O481" s="139">
        <v>45474</v>
      </c>
    </row>
    <row r="482" spans="1:15">
      <c r="A482" s="115" t="s">
        <v>16</v>
      </c>
      <c r="B482" s="115" t="s">
        <v>41</v>
      </c>
      <c r="C482" s="115" t="s">
        <v>42</v>
      </c>
      <c r="D482" s="135">
        <v>3396</v>
      </c>
      <c r="E482" s="136" t="s">
        <v>43</v>
      </c>
      <c r="F482" s="121">
        <v>45491</v>
      </c>
      <c r="G482" s="122" t="s">
        <v>241</v>
      </c>
      <c r="H482" s="122"/>
      <c r="I482" s="122" t="s">
        <v>242</v>
      </c>
      <c r="J482" s="129"/>
      <c r="K482" s="129">
        <v>-10000</v>
      </c>
      <c r="L482" s="137">
        <v>-10000</v>
      </c>
      <c r="M482" s="137">
        <v>10000</v>
      </c>
      <c r="N482" s="138">
        <v>0</v>
      </c>
      <c r="O482" s="139">
        <v>45474</v>
      </c>
    </row>
    <row r="483" spans="1:15">
      <c r="A483" s="115" t="s">
        <v>16</v>
      </c>
      <c r="B483" s="115" t="s">
        <v>41</v>
      </c>
      <c r="C483" s="115" t="s">
        <v>42</v>
      </c>
      <c r="D483" s="135">
        <v>3396</v>
      </c>
      <c r="E483" s="136" t="s">
        <v>43</v>
      </c>
      <c r="F483" s="121">
        <v>45491</v>
      </c>
      <c r="G483" s="122" t="s">
        <v>243</v>
      </c>
      <c r="H483" s="122"/>
      <c r="I483" s="122" t="s">
        <v>244</v>
      </c>
      <c r="J483" s="129"/>
      <c r="K483" s="129">
        <v>-2348.12</v>
      </c>
      <c r="L483" s="137">
        <v>-2348.12</v>
      </c>
      <c r="M483" s="137">
        <v>2348.12</v>
      </c>
      <c r="N483" s="138">
        <v>0</v>
      </c>
      <c r="O483" s="139">
        <v>45474</v>
      </c>
    </row>
    <row r="484" spans="1:15">
      <c r="A484" s="115" t="s">
        <v>16</v>
      </c>
      <c r="B484" s="115" t="s">
        <v>41</v>
      </c>
      <c r="C484" s="115" t="s">
        <v>42</v>
      </c>
      <c r="D484" s="135">
        <v>3396</v>
      </c>
      <c r="E484" s="136" t="s">
        <v>43</v>
      </c>
      <c r="F484" s="121">
        <v>45491</v>
      </c>
      <c r="G484" s="122" t="s">
        <v>245</v>
      </c>
      <c r="H484" s="122"/>
      <c r="I484" s="122" t="s">
        <v>246</v>
      </c>
      <c r="J484" s="129"/>
      <c r="K484" s="129">
        <v>-3845.1</v>
      </c>
      <c r="L484" s="137">
        <v>-3845.1</v>
      </c>
      <c r="M484" s="137">
        <v>3845.1</v>
      </c>
      <c r="N484" s="138">
        <v>0</v>
      </c>
      <c r="O484" s="139">
        <v>45474</v>
      </c>
    </row>
    <row r="485" spans="1:15">
      <c r="A485" s="115" t="s">
        <v>16</v>
      </c>
      <c r="B485" s="115" t="s">
        <v>41</v>
      </c>
      <c r="C485" s="115" t="s">
        <v>42</v>
      </c>
      <c r="D485" s="135">
        <v>3396</v>
      </c>
      <c r="E485" s="136" t="s">
        <v>43</v>
      </c>
      <c r="F485" s="121">
        <v>45491</v>
      </c>
      <c r="G485" s="122" t="s">
        <v>247</v>
      </c>
      <c r="H485" s="122"/>
      <c r="I485" s="122" t="s">
        <v>248</v>
      </c>
      <c r="J485" s="129"/>
      <c r="K485" s="129">
        <v>-5070</v>
      </c>
      <c r="L485" s="137">
        <v>-5070</v>
      </c>
      <c r="M485" s="137">
        <v>5070</v>
      </c>
      <c r="N485" s="138">
        <v>0</v>
      </c>
      <c r="O485" s="139">
        <v>45474</v>
      </c>
    </row>
    <row r="486" spans="1:15">
      <c r="A486" s="115" t="s">
        <v>16</v>
      </c>
      <c r="B486" s="115" t="s">
        <v>41</v>
      </c>
      <c r="C486" s="115" t="s">
        <v>42</v>
      </c>
      <c r="D486" s="135">
        <v>3396</v>
      </c>
      <c r="E486" s="136" t="s">
        <v>43</v>
      </c>
      <c r="F486" s="121">
        <v>45491</v>
      </c>
      <c r="G486" s="122" t="s">
        <v>249</v>
      </c>
      <c r="H486" s="122"/>
      <c r="I486" s="122" t="s">
        <v>250</v>
      </c>
      <c r="J486" s="129"/>
      <c r="K486" s="129">
        <v>-1211.71</v>
      </c>
      <c r="L486" s="137">
        <v>-1211.71</v>
      </c>
      <c r="M486" s="137">
        <v>1211.71</v>
      </c>
      <c r="N486" s="138">
        <v>0</v>
      </c>
      <c r="O486" s="139">
        <v>45474</v>
      </c>
    </row>
    <row r="487" spans="1:15">
      <c r="A487" s="115" t="s">
        <v>16</v>
      </c>
      <c r="B487" s="115" t="s">
        <v>41</v>
      </c>
      <c r="C487" s="115" t="s">
        <v>42</v>
      </c>
      <c r="D487" s="135">
        <v>3396</v>
      </c>
      <c r="E487" s="136" t="s">
        <v>43</v>
      </c>
      <c r="F487" s="121">
        <v>45491</v>
      </c>
      <c r="G487" s="122" t="s">
        <v>251</v>
      </c>
      <c r="H487" s="122"/>
      <c r="I487" s="122" t="s">
        <v>252</v>
      </c>
      <c r="J487" s="129"/>
      <c r="K487" s="129">
        <v>-1045.6500000000001</v>
      </c>
      <c r="L487" s="137">
        <v>-1045.6500000000001</v>
      </c>
      <c r="M487" s="137">
        <v>1045.6500000000001</v>
      </c>
      <c r="N487" s="138">
        <v>0</v>
      </c>
      <c r="O487" s="139">
        <v>45474</v>
      </c>
    </row>
    <row r="488" spans="1:15">
      <c r="A488" s="115" t="s">
        <v>16</v>
      </c>
      <c r="B488" s="115" t="s">
        <v>41</v>
      </c>
      <c r="C488" s="115" t="s">
        <v>42</v>
      </c>
      <c r="D488" s="135">
        <v>3396</v>
      </c>
      <c r="E488" s="136" t="s">
        <v>43</v>
      </c>
      <c r="F488" s="121">
        <v>45491</v>
      </c>
      <c r="G488" s="122" t="s">
        <v>253</v>
      </c>
      <c r="H488" s="122"/>
      <c r="I488" s="122" t="s">
        <v>254</v>
      </c>
      <c r="J488" s="129"/>
      <c r="K488" s="129">
        <v>-2589.9</v>
      </c>
      <c r="L488" s="137">
        <v>-2589.9</v>
      </c>
      <c r="M488" s="137">
        <v>2589.9</v>
      </c>
      <c r="N488" s="138">
        <v>0</v>
      </c>
      <c r="O488" s="139">
        <v>45474</v>
      </c>
    </row>
    <row r="489" spans="1:15">
      <c r="A489" s="115" t="s">
        <v>16</v>
      </c>
      <c r="B489" s="115" t="s">
        <v>41</v>
      </c>
      <c r="C489" s="115" t="s">
        <v>42</v>
      </c>
      <c r="D489" s="135">
        <v>3396</v>
      </c>
      <c r="E489" s="136" t="s">
        <v>43</v>
      </c>
      <c r="F489" s="121">
        <v>45491</v>
      </c>
      <c r="G489" s="122" t="s">
        <v>255</v>
      </c>
      <c r="H489" s="122"/>
      <c r="I489" s="122" t="s">
        <v>256</v>
      </c>
      <c r="J489" s="129"/>
      <c r="K489" s="129">
        <v>-357</v>
      </c>
      <c r="L489" s="137">
        <v>-357</v>
      </c>
      <c r="M489" s="137">
        <v>357</v>
      </c>
      <c r="N489" s="138">
        <v>0</v>
      </c>
      <c r="O489" s="139">
        <v>45474</v>
      </c>
    </row>
    <row r="490" spans="1:15">
      <c r="A490" s="115" t="s">
        <v>16</v>
      </c>
      <c r="B490" s="115" t="s">
        <v>41</v>
      </c>
      <c r="C490" s="115" t="s">
        <v>42</v>
      </c>
      <c r="D490" s="135">
        <v>3396</v>
      </c>
      <c r="E490" s="136" t="s">
        <v>43</v>
      </c>
      <c r="F490" s="121">
        <v>45491</v>
      </c>
      <c r="G490" s="122" t="s">
        <v>255</v>
      </c>
      <c r="H490" s="122"/>
      <c r="I490" s="122" t="s">
        <v>257</v>
      </c>
      <c r="J490" s="129"/>
      <c r="K490" s="129">
        <v>-4650</v>
      </c>
      <c r="L490" s="137">
        <v>-4650</v>
      </c>
      <c r="M490" s="137">
        <v>4650</v>
      </c>
      <c r="N490" s="138">
        <v>0</v>
      </c>
      <c r="O490" s="139">
        <v>45474</v>
      </c>
    </row>
    <row r="491" spans="1:15">
      <c r="A491" s="115" t="s">
        <v>16</v>
      </c>
      <c r="B491" s="115" t="s">
        <v>41</v>
      </c>
      <c r="C491" s="115" t="s">
        <v>42</v>
      </c>
      <c r="D491" s="135">
        <v>3396</v>
      </c>
      <c r="E491" s="136" t="s">
        <v>43</v>
      </c>
      <c r="F491" s="121">
        <v>45491</v>
      </c>
      <c r="G491" s="122" t="s">
        <v>255</v>
      </c>
      <c r="H491" s="122"/>
      <c r="I491" s="122" t="s">
        <v>258</v>
      </c>
      <c r="J491" s="129"/>
      <c r="K491" s="129">
        <v>-120</v>
      </c>
      <c r="L491" s="137">
        <v>-120</v>
      </c>
      <c r="M491" s="137">
        <v>120</v>
      </c>
      <c r="N491" s="138">
        <v>0</v>
      </c>
      <c r="O491" s="139">
        <v>45474</v>
      </c>
    </row>
    <row r="492" spans="1:15">
      <c r="A492" s="115" t="s">
        <v>16</v>
      </c>
      <c r="B492" s="115" t="s">
        <v>41</v>
      </c>
      <c r="C492" s="115" t="s">
        <v>42</v>
      </c>
      <c r="D492" s="135">
        <v>3396</v>
      </c>
      <c r="E492" s="136" t="s">
        <v>43</v>
      </c>
      <c r="F492" s="121">
        <v>45491</v>
      </c>
      <c r="G492" s="122" t="s">
        <v>255</v>
      </c>
      <c r="H492" s="122"/>
      <c r="I492" s="122" t="s">
        <v>259</v>
      </c>
      <c r="J492" s="129"/>
      <c r="K492" s="129">
        <v>-45</v>
      </c>
      <c r="L492" s="137">
        <v>-45</v>
      </c>
      <c r="M492" s="137">
        <v>45</v>
      </c>
      <c r="N492" s="138">
        <v>0</v>
      </c>
      <c r="O492" s="139">
        <v>45474</v>
      </c>
    </row>
    <row r="493" spans="1:15">
      <c r="A493" s="115" t="s">
        <v>16</v>
      </c>
      <c r="B493" s="115" t="s">
        <v>41</v>
      </c>
      <c r="C493" s="115" t="s">
        <v>42</v>
      </c>
      <c r="D493" s="135">
        <v>3396</v>
      </c>
      <c r="E493" s="136" t="s">
        <v>43</v>
      </c>
      <c r="F493" s="121">
        <v>45491</v>
      </c>
      <c r="G493" s="122" t="s">
        <v>255</v>
      </c>
      <c r="H493" s="122"/>
      <c r="I493" s="122" t="s">
        <v>260</v>
      </c>
      <c r="J493" s="129"/>
      <c r="K493" s="129">
        <v>-610.5</v>
      </c>
      <c r="L493" s="137">
        <v>-610.5</v>
      </c>
      <c r="M493" s="137">
        <v>610.5</v>
      </c>
      <c r="N493" s="138">
        <v>0</v>
      </c>
      <c r="O493" s="139">
        <v>45474</v>
      </c>
    </row>
    <row r="494" spans="1:15">
      <c r="A494" s="115" t="s">
        <v>16</v>
      </c>
      <c r="B494" s="115" t="s">
        <v>41</v>
      </c>
      <c r="C494" s="115" t="s">
        <v>42</v>
      </c>
      <c r="D494" s="135">
        <v>3396</v>
      </c>
      <c r="E494" s="136" t="s">
        <v>43</v>
      </c>
      <c r="F494" s="121">
        <v>45491</v>
      </c>
      <c r="G494" s="122" t="s">
        <v>255</v>
      </c>
      <c r="H494" s="122"/>
      <c r="I494" s="122" t="s">
        <v>261</v>
      </c>
      <c r="J494" s="129"/>
      <c r="K494" s="129">
        <v>-261</v>
      </c>
      <c r="L494" s="137">
        <v>-261</v>
      </c>
      <c r="M494" s="137">
        <v>261</v>
      </c>
      <c r="N494" s="138">
        <v>0</v>
      </c>
      <c r="O494" s="139">
        <v>45474</v>
      </c>
    </row>
    <row r="495" spans="1:15">
      <c r="A495" s="115" t="s">
        <v>16</v>
      </c>
      <c r="B495" s="115" t="s">
        <v>41</v>
      </c>
      <c r="C495" s="115" t="s">
        <v>42</v>
      </c>
      <c r="D495" s="135">
        <v>3396</v>
      </c>
      <c r="E495" s="136" t="s">
        <v>43</v>
      </c>
      <c r="F495" s="121">
        <v>45491</v>
      </c>
      <c r="G495" s="122" t="s">
        <v>255</v>
      </c>
      <c r="H495" s="122"/>
      <c r="I495" s="122" t="s">
        <v>262</v>
      </c>
      <c r="J495" s="129"/>
      <c r="K495" s="129">
        <v>-2100</v>
      </c>
      <c r="L495" s="137">
        <v>-2100</v>
      </c>
      <c r="M495" s="137">
        <v>2100</v>
      </c>
      <c r="N495" s="138">
        <v>0</v>
      </c>
      <c r="O495" s="139">
        <v>45474</v>
      </c>
    </row>
    <row r="496" spans="1:15">
      <c r="A496" s="115" t="s">
        <v>16</v>
      </c>
      <c r="B496" s="115" t="s">
        <v>41</v>
      </c>
      <c r="C496" s="115" t="s">
        <v>42</v>
      </c>
      <c r="D496" s="135">
        <v>3396</v>
      </c>
      <c r="E496" s="136" t="s">
        <v>43</v>
      </c>
      <c r="F496" s="121">
        <v>45491</v>
      </c>
      <c r="G496" s="122" t="s">
        <v>255</v>
      </c>
      <c r="H496" s="122"/>
      <c r="I496" s="122" t="s">
        <v>263</v>
      </c>
      <c r="J496" s="129"/>
      <c r="K496" s="129">
        <v>-809.1</v>
      </c>
      <c r="L496" s="137">
        <v>-809.1</v>
      </c>
      <c r="M496" s="137">
        <v>809.1</v>
      </c>
      <c r="N496" s="138">
        <v>0</v>
      </c>
      <c r="O496" s="139">
        <v>45474</v>
      </c>
    </row>
    <row r="497" spans="1:16">
      <c r="A497" s="115" t="s">
        <v>16</v>
      </c>
      <c r="B497" s="115" t="s">
        <v>41</v>
      </c>
      <c r="C497" s="115" t="s">
        <v>42</v>
      </c>
      <c r="D497" s="135">
        <v>3396</v>
      </c>
      <c r="E497" s="136" t="s">
        <v>43</v>
      </c>
      <c r="F497" s="121">
        <v>45491</v>
      </c>
      <c r="G497" s="122" t="s">
        <v>255</v>
      </c>
      <c r="H497" s="122"/>
      <c r="I497" s="122" t="s">
        <v>264</v>
      </c>
      <c r="J497" s="129"/>
      <c r="K497" s="129">
        <v>-3382.5</v>
      </c>
      <c r="L497" s="137">
        <v>-3382.5</v>
      </c>
      <c r="M497" s="137">
        <v>3382.5</v>
      </c>
      <c r="N497" s="138">
        <v>0</v>
      </c>
      <c r="O497" s="139">
        <v>45474</v>
      </c>
      <c r="P497" s="122"/>
    </row>
    <row r="498" spans="1:16">
      <c r="A498" s="115" t="s">
        <v>16</v>
      </c>
      <c r="B498" s="115" t="s">
        <v>41</v>
      </c>
      <c r="C498" s="115" t="s">
        <v>42</v>
      </c>
      <c r="D498" s="135">
        <v>3396</v>
      </c>
      <c r="E498" s="136" t="s">
        <v>43</v>
      </c>
      <c r="F498" s="121">
        <v>45491</v>
      </c>
      <c r="G498" s="122" t="s">
        <v>255</v>
      </c>
      <c r="H498" s="122"/>
      <c r="I498" s="122" t="s">
        <v>265</v>
      </c>
      <c r="J498" s="129"/>
      <c r="K498" s="129">
        <v>-1044.75</v>
      </c>
      <c r="L498" s="137">
        <v>-1044.75</v>
      </c>
      <c r="M498" s="137">
        <v>1044.75</v>
      </c>
      <c r="N498" s="138">
        <v>0</v>
      </c>
      <c r="O498" s="139">
        <v>45474</v>
      </c>
      <c r="P498" s="122"/>
    </row>
    <row r="499" spans="1:16">
      <c r="A499" s="115" t="s">
        <v>16</v>
      </c>
      <c r="B499" s="115" t="s">
        <v>41</v>
      </c>
      <c r="C499" s="115" t="s">
        <v>42</v>
      </c>
      <c r="D499" s="135">
        <v>3396</v>
      </c>
      <c r="E499" s="136" t="s">
        <v>43</v>
      </c>
      <c r="F499" s="121">
        <v>45491</v>
      </c>
      <c r="G499" s="122" t="s">
        <v>255</v>
      </c>
      <c r="H499" s="122"/>
      <c r="I499" s="122" t="s">
        <v>266</v>
      </c>
      <c r="J499" s="129"/>
      <c r="K499" s="129">
        <v>-139.5</v>
      </c>
      <c r="L499" s="137">
        <v>-139.5</v>
      </c>
      <c r="M499" s="137">
        <v>139.5</v>
      </c>
      <c r="N499" s="138">
        <v>0</v>
      </c>
      <c r="O499" s="139">
        <v>45474</v>
      </c>
      <c r="P499" s="122"/>
    </row>
    <row r="500" spans="1:16">
      <c r="A500" s="115" t="s">
        <v>16</v>
      </c>
      <c r="B500" s="115" t="s">
        <v>41</v>
      </c>
      <c r="C500" s="115" t="s">
        <v>42</v>
      </c>
      <c r="D500" s="135">
        <v>3396</v>
      </c>
      <c r="E500" s="136" t="s">
        <v>43</v>
      </c>
      <c r="F500" s="121">
        <v>45491</v>
      </c>
      <c r="G500" s="122" t="s">
        <v>255</v>
      </c>
      <c r="H500" s="122"/>
      <c r="I500" s="122" t="s">
        <v>267</v>
      </c>
      <c r="J500" s="129"/>
      <c r="K500" s="129">
        <v>-38.26</v>
      </c>
      <c r="L500" s="137">
        <v>-38.26</v>
      </c>
      <c r="M500" s="137">
        <v>38.26</v>
      </c>
      <c r="N500" s="138">
        <v>0</v>
      </c>
      <c r="O500" s="139">
        <v>45474</v>
      </c>
      <c r="P500" s="122"/>
    </row>
    <row r="501" spans="1:16">
      <c r="A501" s="115" t="s">
        <v>16</v>
      </c>
      <c r="B501" s="115" t="s">
        <v>41</v>
      </c>
      <c r="C501" s="115" t="s">
        <v>42</v>
      </c>
      <c r="D501" s="135">
        <v>3396</v>
      </c>
      <c r="E501" s="136" t="s">
        <v>43</v>
      </c>
      <c r="F501" s="121">
        <v>45491</v>
      </c>
      <c r="G501" s="122" t="s">
        <v>255</v>
      </c>
      <c r="H501" s="122"/>
      <c r="I501" s="122" t="s">
        <v>268</v>
      </c>
      <c r="J501" s="129"/>
      <c r="K501" s="129">
        <v>-10485.75</v>
      </c>
      <c r="L501" s="137">
        <v>-10485.75</v>
      </c>
      <c r="M501" s="137">
        <v>10485.75</v>
      </c>
      <c r="N501" s="138">
        <v>0</v>
      </c>
      <c r="O501" s="139">
        <v>45474</v>
      </c>
      <c r="P501" s="122"/>
    </row>
    <row r="502" spans="1:16">
      <c r="A502" s="115" t="s">
        <v>16</v>
      </c>
      <c r="B502" s="115" t="s">
        <v>41</v>
      </c>
      <c r="C502" s="115" t="s">
        <v>42</v>
      </c>
      <c r="D502" s="135">
        <v>3396</v>
      </c>
      <c r="E502" s="136" t="s">
        <v>43</v>
      </c>
      <c r="F502" s="121">
        <v>45491</v>
      </c>
      <c r="G502" s="122" t="s">
        <v>255</v>
      </c>
      <c r="H502" s="122"/>
      <c r="I502" s="122" t="s">
        <v>269</v>
      </c>
      <c r="J502" s="129"/>
      <c r="K502" s="129">
        <v>-3238.73</v>
      </c>
      <c r="L502" s="137">
        <v>-3238.73</v>
      </c>
      <c r="M502" s="137">
        <v>3238.73</v>
      </c>
      <c r="N502" s="138">
        <v>0</v>
      </c>
      <c r="O502" s="139">
        <v>45474</v>
      </c>
      <c r="P502" s="122"/>
    </row>
    <row r="503" spans="1:16">
      <c r="A503" s="115" t="s">
        <v>16</v>
      </c>
      <c r="B503" s="115" t="s">
        <v>41</v>
      </c>
      <c r="C503" s="115" t="s">
        <v>42</v>
      </c>
      <c r="D503" s="135">
        <v>3396</v>
      </c>
      <c r="E503" s="136" t="s">
        <v>43</v>
      </c>
      <c r="F503" s="121">
        <v>45491</v>
      </c>
      <c r="G503" s="122" t="s">
        <v>255</v>
      </c>
      <c r="H503" s="122"/>
      <c r="I503" s="122" t="s">
        <v>270</v>
      </c>
      <c r="J503" s="129"/>
      <c r="K503" s="129">
        <v>-372</v>
      </c>
      <c r="L503" s="137">
        <v>-372</v>
      </c>
      <c r="M503" s="137">
        <v>372</v>
      </c>
      <c r="N503" s="138">
        <v>0</v>
      </c>
      <c r="O503" s="139">
        <v>45474</v>
      </c>
      <c r="P503" s="122"/>
    </row>
    <row r="504" spans="1:16">
      <c r="A504" s="115" t="s">
        <v>16</v>
      </c>
      <c r="B504" s="115" t="s">
        <v>41</v>
      </c>
      <c r="C504" s="115" t="s">
        <v>42</v>
      </c>
      <c r="D504" s="135">
        <v>3396</v>
      </c>
      <c r="E504" s="136" t="s">
        <v>43</v>
      </c>
      <c r="F504" s="121">
        <v>45491</v>
      </c>
      <c r="G504" s="122" t="s">
        <v>255</v>
      </c>
      <c r="H504" s="122"/>
      <c r="I504" s="122" t="s">
        <v>271</v>
      </c>
      <c r="J504" s="129"/>
      <c r="K504" s="129">
        <v>-1500</v>
      </c>
      <c r="L504" s="137">
        <v>-1500</v>
      </c>
      <c r="M504" s="137">
        <v>1500</v>
      </c>
      <c r="N504" s="138">
        <v>0</v>
      </c>
      <c r="O504" s="139">
        <v>45474</v>
      </c>
      <c r="P504" s="122"/>
    </row>
    <row r="505" spans="1:16">
      <c r="A505" s="115" t="s">
        <v>16</v>
      </c>
      <c r="B505" s="115" t="s">
        <v>41</v>
      </c>
      <c r="C505" s="115" t="s">
        <v>42</v>
      </c>
      <c r="D505" s="135">
        <v>3396</v>
      </c>
      <c r="E505" s="136" t="s">
        <v>43</v>
      </c>
      <c r="F505" s="121">
        <v>45491</v>
      </c>
      <c r="G505" s="122" t="s">
        <v>255</v>
      </c>
      <c r="H505" s="122"/>
      <c r="I505" s="122" t="s">
        <v>272</v>
      </c>
      <c r="J505" s="129"/>
      <c r="K505" s="129">
        <v>-118.57</v>
      </c>
      <c r="L505" s="137">
        <v>-118.57</v>
      </c>
      <c r="M505" s="137">
        <v>118.57</v>
      </c>
      <c r="N505" s="138">
        <v>0</v>
      </c>
      <c r="O505" s="139">
        <v>45474</v>
      </c>
      <c r="P505" s="122"/>
    </row>
    <row r="506" spans="1:16">
      <c r="A506" s="115" t="s">
        <v>16</v>
      </c>
      <c r="B506" s="115" t="s">
        <v>41</v>
      </c>
      <c r="C506" s="115" t="s">
        <v>42</v>
      </c>
      <c r="D506" s="135">
        <v>3396</v>
      </c>
      <c r="E506" s="136" t="s">
        <v>43</v>
      </c>
      <c r="F506" s="121">
        <v>45491</v>
      </c>
      <c r="G506" s="122" t="s">
        <v>273</v>
      </c>
      <c r="H506" s="122"/>
      <c r="I506" s="122" t="s">
        <v>274</v>
      </c>
      <c r="J506" s="129"/>
      <c r="K506" s="129">
        <v>-14077.5</v>
      </c>
      <c r="L506" s="137">
        <v>-14077.5</v>
      </c>
      <c r="M506" s="137">
        <v>14077.5</v>
      </c>
      <c r="N506" s="138">
        <v>0</v>
      </c>
      <c r="O506" s="139">
        <v>45474</v>
      </c>
      <c r="P506" s="122"/>
    </row>
    <row r="507" spans="1:16">
      <c r="A507" s="115" t="s">
        <v>16</v>
      </c>
      <c r="B507" s="115" t="s">
        <v>41</v>
      </c>
      <c r="C507" s="115" t="s">
        <v>42</v>
      </c>
      <c r="D507" s="135">
        <v>3396</v>
      </c>
      <c r="E507" s="136" t="s">
        <v>43</v>
      </c>
      <c r="F507" s="121">
        <v>45491</v>
      </c>
      <c r="G507" s="122" t="s">
        <v>275</v>
      </c>
      <c r="H507" s="122"/>
      <c r="I507" s="122" t="s">
        <v>276</v>
      </c>
      <c r="J507" s="129"/>
      <c r="K507" s="129">
        <v>-580.88</v>
      </c>
      <c r="L507" s="137">
        <v>-580.88</v>
      </c>
      <c r="M507" s="137">
        <v>580.88</v>
      </c>
      <c r="N507" s="138">
        <v>0</v>
      </c>
      <c r="O507" s="139">
        <v>45474</v>
      </c>
      <c r="P507" s="122"/>
    </row>
    <row r="508" spans="1:16">
      <c r="A508" s="115" t="s">
        <v>16</v>
      </c>
      <c r="B508" s="115" t="s">
        <v>118</v>
      </c>
      <c r="C508" s="115" t="s">
        <v>119</v>
      </c>
      <c r="D508" s="135">
        <v>6327</v>
      </c>
      <c r="E508" s="136" t="s">
        <v>120</v>
      </c>
      <c r="F508" s="121">
        <v>45492</v>
      </c>
      <c r="G508" s="122" t="s">
        <v>28</v>
      </c>
      <c r="H508" s="122"/>
      <c r="I508" s="122" t="s">
        <v>277</v>
      </c>
      <c r="J508" s="129"/>
      <c r="K508" s="129">
        <v>-1281.95</v>
      </c>
      <c r="L508" s="140">
        <v>-1281.95</v>
      </c>
      <c r="M508" s="137">
        <v>1281.95</v>
      </c>
      <c r="N508" s="138">
        <v>0</v>
      </c>
      <c r="O508" s="139">
        <v>45474</v>
      </c>
      <c r="P508" s="122"/>
    </row>
    <row r="509" spans="1:16">
      <c r="A509" s="115" t="s">
        <v>16</v>
      </c>
      <c r="B509" s="115" t="s">
        <v>118</v>
      </c>
      <c r="C509" s="115" t="s">
        <v>119</v>
      </c>
      <c r="D509" s="135">
        <v>6327</v>
      </c>
      <c r="E509" s="136" t="s">
        <v>120</v>
      </c>
      <c r="F509" s="121">
        <v>45492</v>
      </c>
      <c r="G509" s="122" t="s">
        <v>126</v>
      </c>
      <c r="H509" s="122"/>
      <c r="I509" s="122" t="s">
        <v>164</v>
      </c>
      <c r="J509" s="129"/>
      <c r="K509" s="129">
        <v>-1.4</v>
      </c>
      <c r="L509" s="140">
        <v>-1.4</v>
      </c>
      <c r="M509" s="137">
        <v>1.4</v>
      </c>
      <c r="N509" s="138">
        <v>0</v>
      </c>
      <c r="O509" s="139">
        <v>45474</v>
      </c>
      <c r="P509" s="122"/>
    </row>
    <row r="510" spans="1:16">
      <c r="A510" s="115" t="s">
        <v>16</v>
      </c>
      <c r="B510" s="115" t="s">
        <v>118</v>
      </c>
      <c r="C510" s="115" t="s">
        <v>119</v>
      </c>
      <c r="D510" s="135">
        <v>6327</v>
      </c>
      <c r="E510" s="136" t="s">
        <v>120</v>
      </c>
      <c r="F510" s="121">
        <v>45492</v>
      </c>
      <c r="G510" s="122" t="s">
        <v>26</v>
      </c>
      <c r="H510" s="122"/>
      <c r="I510" s="122"/>
      <c r="J510" s="129">
        <v>0.12</v>
      </c>
      <c r="K510" s="129"/>
      <c r="L510" s="140">
        <v>0.12</v>
      </c>
      <c r="M510" s="137">
        <v>0.12</v>
      </c>
      <c r="N510" s="138">
        <v>0</v>
      </c>
      <c r="O510" s="139">
        <v>45474</v>
      </c>
      <c r="P510" s="122"/>
    </row>
    <row r="511" spans="1:16">
      <c r="A511" s="115" t="s">
        <v>16</v>
      </c>
      <c r="B511" s="115" t="s">
        <v>41</v>
      </c>
      <c r="C511" s="115" t="s">
        <v>42</v>
      </c>
      <c r="D511" s="135">
        <v>3396</v>
      </c>
      <c r="E511" s="136" t="s">
        <v>43</v>
      </c>
      <c r="F511" s="121">
        <v>45495</v>
      </c>
      <c r="G511" s="122" t="s">
        <v>165</v>
      </c>
      <c r="H511" s="122"/>
      <c r="I511" s="122" t="s">
        <v>225</v>
      </c>
      <c r="J511" s="129">
        <v>10</v>
      </c>
      <c r="K511" s="129"/>
      <c r="L511" s="137">
        <v>10</v>
      </c>
      <c r="M511" s="137">
        <v>10</v>
      </c>
      <c r="N511" s="138">
        <v>0</v>
      </c>
      <c r="O511" s="139">
        <v>45474</v>
      </c>
      <c r="P511" s="122" t="s">
        <v>158</v>
      </c>
    </row>
    <row r="512" spans="1:16">
      <c r="A512" s="115" t="s">
        <v>16</v>
      </c>
      <c r="B512" s="115" t="s">
        <v>41</v>
      </c>
      <c r="C512" s="115" t="s">
        <v>42</v>
      </c>
      <c r="D512" s="135">
        <v>3396</v>
      </c>
      <c r="E512" s="136" t="s">
        <v>43</v>
      </c>
      <c r="F512" s="121">
        <v>45495</v>
      </c>
      <c r="G512" s="122" t="s">
        <v>143</v>
      </c>
      <c r="H512" s="122"/>
      <c r="I512" s="122" t="s">
        <v>278</v>
      </c>
      <c r="J512" s="129"/>
      <c r="K512" s="129">
        <v>-9</v>
      </c>
      <c r="L512" s="137">
        <v>-9</v>
      </c>
      <c r="M512" s="137">
        <v>9</v>
      </c>
      <c r="N512" s="138">
        <v>0</v>
      </c>
      <c r="O512" s="139">
        <v>45474</v>
      </c>
      <c r="P512" s="122"/>
    </row>
    <row r="513" spans="1:16">
      <c r="A513" s="115" t="s">
        <v>16</v>
      </c>
      <c r="B513" s="115" t="s">
        <v>118</v>
      </c>
      <c r="C513" s="115" t="s">
        <v>119</v>
      </c>
      <c r="D513" s="135">
        <v>6327</v>
      </c>
      <c r="E513" s="136" t="s">
        <v>120</v>
      </c>
      <c r="F513" s="121">
        <v>45495</v>
      </c>
      <c r="G513" s="122" t="s">
        <v>125</v>
      </c>
      <c r="H513" s="122"/>
      <c r="I513" s="122" t="s">
        <v>164</v>
      </c>
      <c r="J513" s="129"/>
      <c r="K513" s="129">
        <v>-5372.91</v>
      </c>
      <c r="L513" s="140">
        <v>-5372.91</v>
      </c>
      <c r="M513" s="137">
        <v>5372.91</v>
      </c>
      <c r="N513" s="138">
        <v>0</v>
      </c>
      <c r="O513" s="139">
        <v>45474</v>
      </c>
      <c r="P513" s="122"/>
    </row>
    <row r="514" spans="1:16">
      <c r="A514" s="115" t="s">
        <v>16</v>
      </c>
      <c r="B514" s="115" t="s">
        <v>118</v>
      </c>
      <c r="C514" s="115" t="s">
        <v>119</v>
      </c>
      <c r="D514" s="135">
        <v>6327</v>
      </c>
      <c r="E514" s="136" t="s">
        <v>120</v>
      </c>
      <c r="F514" s="121">
        <v>45495</v>
      </c>
      <c r="G514" s="122" t="s">
        <v>32</v>
      </c>
      <c r="H514" s="122"/>
      <c r="I514" s="122" t="s">
        <v>164</v>
      </c>
      <c r="J514" s="129"/>
      <c r="K514" s="129">
        <v>-0.9</v>
      </c>
      <c r="L514" s="140">
        <v>-0.9</v>
      </c>
      <c r="M514" s="137">
        <v>0.9</v>
      </c>
      <c r="N514" s="138">
        <v>0</v>
      </c>
      <c r="O514" s="139">
        <v>45474</v>
      </c>
      <c r="P514" s="122"/>
    </row>
    <row r="515" spans="1:16">
      <c r="A515" s="115" t="s">
        <v>16</v>
      </c>
      <c r="B515" s="115" t="s">
        <v>118</v>
      </c>
      <c r="C515" s="115" t="s">
        <v>119</v>
      </c>
      <c r="D515" s="135">
        <v>6327</v>
      </c>
      <c r="E515" s="136" t="s">
        <v>120</v>
      </c>
      <c r="F515" s="121">
        <v>45495</v>
      </c>
      <c r="G515" s="122" t="s">
        <v>26</v>
      </c>
      <c r="H515" s="122"/>
      <c r="I515" s="122"/>
      <c r="J515" s="129">
        <v>0.56000000000000005</v>
      </c>
      <c r="K515" s="129"/>
      <c r="L515" s="140">
        <v>0.56000000000000005</v>
      </c>
      <c r="M515" s="137">
        <v>0.56000000000000005</v>
      </c>
      <c r="N515" s="138">
        <v>0</v>
      </c>
      <c r="O515" s="139">
        <v>45474</v>
      </c>
      <c r="P515" s="122"/>
    </row>
    <row r="516" spans="1:16">
      <c r="A516" s="115" t="s">
        <v>16</v>
      </c>
      <c r="B516" s="115" t="s">
        <v>118</v>
      </c>
      <c r="C516" s="115" t="s">
        <v>119</v>
      </c>
      <c r="D516" s="135">
        <v>6327</v>
      </c>
      <c r="E516" s="136" t="s">
        <v>120</v>
      </c>
      <c r="F516" s="121">
        <v>45497</v>
      </c>
      <c r="G516" s="122" t="s">
        <v>23</v>
      </c>
      <c r="H516" s="122"/>
      <c r="I516" s="122" t="s">
        <v>279</v>
      </c>
      <c r="J516" s="129"/>
      <c r="K516" s="129">
        <v>-1689.3</v>
      </c>
      <c r="L516" s="140">
        <v>-1689.3</v>
      </c>
      <c r="M516" s="137">
        <v>1689.3</v>
      </c>
      <c r="N516" s="138">
        <v>0</v>
      </c>
      <c r="O516" s="139">
        <v>45474</v>
      </c>
      <c r="P516" s="122"/>
    </row>
    <row r="517" spans="1:16">
      <c r="A517" s="115" t="s">
        <v>16</v>
      </c>
      <c r="B517" s="115" t="s">
        <v>118</v>
      </c>
      <c r="C517" s="115" t="s">
        <v>119</v>
      </c>
      <c r="D517" s="135">
        <v>6327</v>
      </c>
      <c r="E517" s="136" t="s">
        <v>120</v>
      </c>
      <c r="F517" s="121">
        <v>45497</v>
      </c>
      <c r="G517" s="122" t="s">
        <v>126</v>
      </c>
      <c r="H517" s="122"/>
      <c r="I517" s="122" t="s">
        <v>164</v>
      </c>
      <c r="J517" s="129"/>
      <c r="K517" s="129">
        <v>-1.4</v>
      </c>
      <c r="L517" s="140">
        <v>-1.4</v>
      </c>
      <c r="M517" s="137">
        <v>1.4</v>
      </c>
      <c r="N517" s="138">
        <v>0</v>
      </c>
      <c r="O517" s="139">
        <v>45474</v>
      </c>
      <c r="P517" s="122"/>
    </row>
    <row r="518" spans="1:16">
      <c r="A518" s="115" t="s">
        <v>16</v>
      </c>
      <c r="B518" s="115" t="s">
        <v>118</v>
      </c>
      <c r="C518" s="115" t="s">
        <v>119</v>
      </c>
      <c r="D518" s="135">
        <v>6327</v>
      </c>
      <c r="E518" s="136" t="s">
        <v>120</v>
      </c>
      <c r="F518" s="121">
        <v>45497</v>
      </c>
      <c r="G518" s="122" t="s">
        <v>26</v>
      </c>
      <c r="H518" s="122"/>
      <c r="I518" s="122"/>
      <c r="J518" s="129">
        <v>0.21</v>
      </c>
      <c r="K518" s="129"/>
      <c r="L518" s="140">
        <v>0.21</v>
      </c>
      <c r="M518" s="137">
        <v>0.21</v>
      </c>
      <c r="N518" s="138">
        <v>0</v>
      </c>
      <c r="O518" s="139">
        <v>45474</v>
      </c>
      <c r="P518" s="122"/>
    </row>
    <row r="519" spans="1:16">
      <c r="A519" s="115" t="s">
        <v>16</v>
      </c>
      <c r="B519" s="115" t="s">
        <v>118</v>
      </c>
      <c r="C519" s="115" t="s">
        <v>119</v>
      </c>
      <c r="D519" s="135">
        <v>6327</v>
      </c>
      <c r="E519" s="136" t="s">
        <v>120</v>
      </c>
      <c r="F519" s="121">
        <v>45498</v>
      </c>
      <c r="G519" s="122" t="s">
        <v>121</v>
      </c>
      <c r="H519" s="122"/>
      <c r="I519" s="122" t="s">
        <v>280</v>
      </c>
      <c r="J519" s="129">
        <v>8501.65</v>
      </c>
      <c r="K519" s="129"/>
      <c r="L519" s="140">
        <v>8501.65</v>
      </c>
      <c r="M519" s="137">
        <v>8501.65</v>
      </c>
      <c r="N519" s="138">
        <v>0</v>
      </c>
      <c r="O519" s="139">
        <v>45474</v>
      </c>
      <c r="P519" s="122" t="s">
        <v>158</v>
      </c>
    </row>
    <row r="520" spans="1:16">
      <c r="A520" s="115" t="s">
        <v>16</v>
      </c>
      <c r="B520" s="115" t="s">
        <v>118</v>
      </c>
      <c r="C520" s="115" t="s">
        <v>119</v>
      </c>
      <c r="D520" s="135">
        <v>6327</v>
      </c>
      <c r="E520" s="136" t="s">
        <v>120</v>
      </c>
      <c r="F520" s="121">
        <v>45502</v>
      </c>
      <c r="G520" s="122" t="s">
        <v>127</v>
      </c>
      <c r="H520" s="122"/>
      <c r="I520" s="122" t="s">
        <v>281</v>
      </c>
      <c r="J520" s="129"/>
      <c r="K520" s="129">
        <v>-589382.19999999995</v>
      </c>
      <c r="L520" s="140">
        <v>-589382.19999999995</v>
      </c>
      <c r="M520" s="137">
        <v>589382.19999999995</v>
      </c>
      <c r="N520" s="138">
        <v>0</v>
      </c>
      <c r="O520" s="139">
        <v>45474</v>
      </c>
      <c r="P520" s="122"/>
    </row>
    <row r="521" spans="1:16">
      <c r="A521" s="115" t="s">
        <v>16</v>
      </c>
      <c r="B521" s="115" t="s">
        <v>118</v>
      </c>
      <c r="C521" s="115" t="s">
        <v>119</v>
      </c>
      <c r="D521" s="135">
        <v>6327</v>
      </c>
      <c r="E521" s="136" t="s">
        <v>120</v>
      </c>
      <c r="F521" s="121">
        <v>45502</v>
      </c>
      <c r="G521" s="122" t="s">
        <v>30</v>
      </c>
      <c r="H521" s="122"/>
      <c r="I521" s="122" t="s">
        <v>164</v>
      </c>
      <c r="J521" s="129"/>
      <c r="K521" s="129">
        <v>-5000</v>
      </c>
      <c r="L521" s="140">
        <v>-5000</v>
      </c>
      <c r="M521" s="137">
        <v>5000</v>
      </c>
      <c r="N521" s="138">
        <v>0</v>
      </c>
      <c r="O521" s="139">
        <v>45474</v>
      </c>
      <c r="P521" s="122"/>
    </row>
    <row r="522" spans="1:16">
      <c r="A522" s="115" t="s">
        <v>16</v>
      </c>
      <c r="B522" s="115" t="s">
        <v>118</v>
      </c>
      <c r="C522" s="115" t="s">
        <v>119</v>
      </c>
      <c r="D522" s="135">
        <v>6327</v>
      </c>
      <c r="E522" s="136" t="s">
        <v>120</v>
      </c>
      <c r="F522" s="121">
        <v>45502</v>
      </c>
      <c r="G522" s="122" t="s">
        <v>33</v>
      </c>
      <c r="H522" s="122"/>
      <c r="I522" s="122" t="s">
        <v>164</v>
      </c>
      <c r="J522" s="129"/>
      <c r="K522" s="129">
        <v>-2</v>
      </c>
      <c r="L522" s="140">
        <v>-2</v>
      </c>
      <c r="M522" s="137">
        <v>2</v>
      </c>
      <c r="N522" s="138">
        <v>0</v>
      </c>
      <c r="O522" s="139">
        <v>45474</v>
      </c>
      <c r="P522" s="122"/>
    </row>
    <row r="523" spans="1:16">
      <c r="A523" s="115" t="s">
        <v>16</v>
      </c>
      <c r="B523" s="115" t="s">
        <v>118</v>
      </c>
      <c r="C523" s="115" t="s">
        <v>119</v>
      </c>
      <c r="D523" s="135">
        <v>6327</v>
      </c>
      <c r="E523" s="136" t="s">
        <v>120</v>
      </c>
      <c r="F523" s="121">
        <v>45502</v>
      </c>
      <c r="G523" s="122" t="s">
        <v>121</v>
      </c>
      <c r="H523" s="122"/>
      <c r="I523" s="122" t="s">
        <v>280</v>
      </c>
      <c r="J523" s="129">
        <v>589382.47</v>
      </c>
      <c r="K523" s="129"/>
      <c r="L523" s="140">
        <v>589382.47</v>
      </c>
      <c r="M523" s="137">
        <v>589382.47</v>
      </c>
      <c r="N523" s="138">
        <v>0</v>
      </c>
      <c r="O523" s="139">
        <v>45474</v>
      </c>
      <c r="P523" s="122" t="s">
        <v>158</v>
      </c>
    </row>
    <row r="524" spans="1:16">
      <c r="A524" s="115" t="s">
        <v>16</v>
      </c>
      <c r="B524" s="115" t="s">
        <v>118</v>
      </c>
      <c r="C524" s="115" t="s">
        <v>119</v>
      </c>
      <c r="D524" s="135">
        <v>6327</v>
      </c>
      <c r="E524" s="136" t="s">
        <v>120</v>
      </c>
      <c r="F524" s="121">
        <v>45502</v>
      </c>
      <c r="G524" s="122" t="s">
        <v>26</v>
      </c>
      <c r="H524" s="122"/>
      <c r="I524" s="122"/>
      <c r="J524" s="129">
        <v>0.73</v>
      </c>
      <c r="K524" s="129"/>
      <c r="L524" s="140">
        <v>0.73</v>
      </c>
      <c r="M524" s="137">
        <v>0.73</v>
      </c>
      <c r="N524" s="138">
        <v>0</v>
      </c>
      <c r="O524" s="139">
        <v>45474</v>
      </c>
      <c r="P524" s="122"/>
    </row>
    <row r="525" spans="1:16">
      <c r="A525" s="115" t="s">
        <v>16</v>
      </c>
      <c r="B525" s="115" t="s">
        <v>118</v>
      </c>
      <c r="C525" s="115" t="s">
        <v>119</v>
      </c>
      <c r="D525" s="135">
        <v>6327</v>
      </c>
      <c r="E525" s="136" t="s">
        <v>120</v>
      </c>
      <c r="F525" s="121">
        <v>45503</v>
      </c>
      <c r="G525" s="122" t="s">
        <v>127</v>
      </c>
      <c r="H525" s="122"/>
      <c r="I525" s="122" t="s">
        <v>282</v>
      </c>
      <c r="J525" s="129">
        <v>0.51</v>
      </c>
      <c r="K525" s="129"/>
      <c r="L525" s="140">
        <v>0.51</v>
      </c>
      <c r="M525" s="137">
        <v>0.51</v>
      </c>
      <c r="N525" s="138">
        <v>0</v>
      </c>
      <c r="O525" s="139">
        <v>45474</v>
      </c>
      <c r="P525" s="122"/>
    </row>
    <row r="526" spans="1:16">
      <c r="A526" s="115" t="s">
        <v>16</v>
      </c>
      <c r="B526" s="115" t="s">
        <v>41</v>
      </c>
      <c r="C526" s="115" t="s">
        <v>42</v>
      </c>
      <c r="D526" s="135">
        <v>3396</v>
      </c>
      <c r="E526" s="136" t="s">
        <v>43</v>
      </c>
      <c r="F526" s="121">
        <v>45505</v>
      </c>
      <c r="G526" s="122" t="s">
        <v>283</v>
      </c>
      <c r="H526" s="122"/>
      <c r="I526" s="122"/>
      <c r="J526" s="129">
        <v>10</v>
      </c>
      <c r="K526" s="129"/>
      <c r="L526" s="137">
        <v>10</v>
      </c>
      <c r="M526" s="137">
        <v>10</v>
      </c>
      <c r="N526" s="138">
        <v>0</v>
      </c>
      <c r="O526" s="139">
        <v>45505</v>
      </c>
      <c r="P526" s="122" t="s">
        <v>158</v>
      </c>
    </row>
    <row r="527" spans="1:16">
      <c r="A527" s="115" t="s">
        <v>16</v>
      </c>
      <c r="B527" s="115" t="s">
        <v>41</v>
      </c>
      <c r="C527" s="115" t="s">
        <v>42</v>
      </c>
      <c r="D527" s="135">
        <v>3396</v>
      </c>
      <c r="E527" s="136" t="s">
        <v>43</v>
      </c>
      <c r="F527" s="121">
        <v>45505</v>
      </c>
      <c r="G527" s="122" t="s">
        <v>284</v>
      </c>
      <c r="H527" s="122"/>
      <c r="I527" s="122"/>
      <c r="J527" s="129"/>
      <c r="K527" s="129">
        <v>-9</v>
      </c>
      <c r="L527" s="137">
        <v>-9</v>
      </c>
      <c r="M527" s="137">
        <v>9</v>
      </c>
      <c r="N527" s="138">
        <v>0</v>
      </c>
      <c r="O527" s="139">
        <v>45505</v>
      </c>
      <c r="P527" s="122"/>
    </row>
    <row r="528" spans="1:16">
      <c r="A528" s="115" t="s">
        <v>16</v>
      </c>
      <c r="B528" s="115" t="s">
        <v>41</v>
      </c>
      <c r="C528" s="115" t="s">
        <v>42</v>
      </c>
      <c r="D528" s="135">
        <v>3396</v>
      </c>
      <c r="E528" s="136" t="s">
        <v>43</v>
      </c>
      <c r="F528" s="121">
        <v>45506</v>
      </c>
      <c r="G528" s="122" t="s">
        <v>285</v>
      </c>
      <c r="H528" s="122"/>
      <c r="I528" s="122"/>
      <c r="J528" s="129">
        <v>2100</v>
      </c>
      <c r="K528" s="129"/>
      <c r="L528" s="137">
        <v>2100</v>
      </c>
      <c r="M528" s="137">
        <v>2100</v>
      </c>
      <c r="N528" s="138">
        <v>0</v>
      </c>
      <c r="O528" s="139">
        <v>45505</v>
      </c>
      <c r="P528" s="122"/>
    </row>
    <row r="529" spans="1:16">
      <c r="A529" s="115" t="s">
        <v>16</v>
      </c>
      <c r="B529" s="115" t="s">
        <v>41</v>
      </c>
      <c r="C529" s="115" t="s">
        <v>42</v>
      </c>
      <c r="D529" s="135">
        <v>3396</v>
      </c>
      <c r="E529" s="136" t="s">
        <v>43</v>
      </c>
      <c r="F529" s="121">
        <v>45506</v>
      </c>
      <c r="G529" s="122" t="s">
        <v>286</v>
      </c>
      <c r="H529" s="122"/>
      <c r="I529" s="122"/>
      <c r="J529" s="129">
        <v>8300</v>
      </c>
      <c r="K529" s="129"/>
      <c r="L529" s="137">
        <v>8300</v>
      </c>
      <c r="M529" s="137">
        <v>8300</v>
      </c>
      <c r="N529" s="138">
        <v>0</v>
      </c>
      <c r="O529" s="139">
        <v>45505</v>
      </c>
      <c r="P529" s="122"/>
    </row>
    <row r="530" spans="1:16">
      <c r="A530" s="115" t="s">
        <v>16</v>
      </c>
      <c r="B530" s="115" t="s">
        <v>41</v>
      </c>
      <c r="C530" s="115" t="s">
        <v>42</v>
      </c>
      <c r="D530" s="135">
        <v>3396</v>
      </c>
      <c r="E530" s="136" t="s">
        <v>43</v>
      </c>
      <c r="F530" s="121">
        <v>45506</v>
      </c>
      <c r="G530" s="122" t="s">
        <v>287</v>
      </c>
      <c r="H530" s="122"/>
      <c r="I530" s="122"/>
      <c r="J530" s="129">
        <v>858000</v>
      </c>
      <c r="K530" s="129"/>
      <c r="L530" s="137">
        <v>858000</v>
      </c>
      <c r="M530" s="137">
        <v>858000</v>
      </c>
      <c r="N530" s="138">
        <v>0</v>
      </c>
      <c r="O530" s="139">
        <v>45505</v>
      </c>
      <c r="P530" s="122" t="s">
        <v>158</v>
      </c>
    </row>
    <row r="531" spans="1:16">
      <c r="A531" s="115" t="s">
        <v>16</v>
      </c>
      <c r="B531" s="115" t="s">
        <v>41</v>
      </c>
      <c r="C531" s="115" t="s">
        <v>42</v>
      </c>
      <c r="D531" s="135">
        <v>3396</v>
      </c>
      <c r="E531" s="136" t="s">
        <v>43</v>
      </c>
      <c r="F531" s="121">
        <v>45506</v>
      </c>
      <c r="G531" s="122" t="s">
        <v>288</v>
      </c>
      <c r="H531" s="122"/>
      <c r="I531" s="122"/>
      <c r="J531" s="129"/>
      <c r="K531" s="129">
        <v>-15618</v>
      </c>
      <c r="L531" s="137">
        <v>-15618</v>
      </c>
      <c r="M531" s="137">
        <v>15618</v>
      </c>
      <c r="N531" s="138">
        <v>0</v>
      </c>
      <c r="O531" s="139">
        <v>45505</v>
      </c>
      <c r="P531" s="122"/>
    </row>
    <row r="532" spans="1:16">
      <c r="A532" s="115" t="s">
        <v>16</v>
      </c>
      <c r="B532" s="115" t="s">
        <v>41</v>
      </c>
      <c r="C532" s="115" t="s">
        <v>42</v>
      </c>
      <c r="D532" s="135">
        <v>3396</v>
      </c>
      <c r="E532" s="136" t="s">
        <v>43</v>
      </c>
      <c r="F532" s="121">
        <v>45506</v>
      </c>
      <c r="G532" s="122" t="s">
        <v>289</v>
      </c>
      <c r="H532" s="122"/>
      <c r="I532" s="122"/>
      <c r="J532" s="129"/>
      <c r="K532" s="129">
        <v>-1.95</v>
      </c>
      <c r="L532" s="137">
        <v>-1.95</v>
      </c>
      <c r="M532" s="137">
        <v>1.95</v>
      </c>
      <c r="N532" s="138">
        <v>0</v>
      </c>
      <c r="O532" s="139">
        <v>45505</v>
      </c>
      <c r="P532" s="122"/>
    </row>
    <row r="533" spans="1:16">
      <c r="A533" s="115" t="s">
        <v>16</v>
      </c>
      <c r="B533" s="115" t="s">
        <v>41</v>
      </c>
      <c r="C533" s="115" t="s">
        <v>42</v>
      </c>
      <c r="D533" s="135">
        <v>3396</v>
      </c>
      <c r="E533" s="136" t="s">
        <v>43</v>
      </c>
      <c r="F533" s="121">
        <v>45506</v>
      </c>
      <c r="G533" s="122" t="s">
        <v>290</v>
      </c>
      <c r="H533" s="122"/>
      <c r="I533" s="122"/>
      <c r="J533" s="129"/>
      <c r="K533" s="129">
        <v>-128.15</v>
      </c>
      <c r="L533" s="137">
        <v>-128.15</v>
      </c>
      <c r="M533" s="137">
        <v>128.15</v>
      </c>
      <c r="N533" s="138">
        <v>0</v>
      </c>
      <c r="O533" s="139">
        <v>45505</v>
      </c>
      <c r="P533" s="122"/>
    </row>
    <row r="534" spans="1:16">
      <c r="A534" s="115" t="s">
        <v>16</v>
      </c>
      <c r="B534" s="115" t="s">
        <v>41</v>
      </c>
      <c r="C534" s="115" t="s">
        <v>42</v>
      </c>
      <c r="D534" s="135">
        <v>3396</v>
      </c>
      <c r="E534" s="136" t="s">
        <v>43</v>
      </c>
      <c r="F534" s="121">
        <v>45506</v>
      </c>
      <c r="G534" s="122" t="s">
        <v>291</v>
      </c>
      <c r="H534" s="122"/>
      <c r="I534" s="122"/>
      <c r="J534" s="129"/>
      <c r="K534" s="129">
        <v>-37501.01</v>
      </c>
      <c r="L534" s="137">
        <v>-37501.01</v>
      </c>
      <c r="M534" s="137">
        <v>37501.01</v>
      </c>
      <c r="N534" s="138">
        <v>0</v>
      </c>
      <c r="O534" s="139">
        <v>45505</v>
      </c>
      <c r="P534" s="122"/>
    </row>
    <row r="535" spans="1:16">
      <c r="A535" s="115" t="s">
        <v>16</v>
      </c>
      <c r="B535" s="115" t="s">
        <v>41</v>
      </c>
      <c r="C535" s="115" t="s">
        <v>42</v>
      </c>
      <c r="D535" s="135">
        <v>3396</v>
      </c>
      <c r="E535" s="136" t="s">
        <v>43</v>
      </c>
      <c r="F535" s="121">
        <v>45506</v>
      </c>
      <c r="G535" s="122" t="s">
        <v>292</v>
      </c>
      <c r="H535" s="122"/>
      <c r="I535" s="122"/>
      <c r="J535" s="129"/>
      <c r="K535" s="129">
        <v>-62488.41</v>
      </c>
      <c r="L535" s="137">
        <v>-62488.41</v>
      </c>
      <c r="M535" s="137">
        <v>62488.41</v>
      </c>
      <c r="N535" s="138">
        <v>0</v>
      </c>
      <c r="O535" s="139">
        <v>45505</v>
      </c>
      <c r="P535" s="122"/>
    </row>
    <row r="536" spans="1:16">
      <c r="A536" s="115" t="s">
        <v>16</v>
      </c>
      <c r="B536" s="115" t="s">
        <v>41</v>
      </c>
      <c r="C536" s="115" t="s">
        <v>42</v>
      </c>
      <c r="D536" s="135">
        <v>3396</v>
      </c>
      <c r="E536" s="136" t="s">
        <v>43</v>
      </c>
      <c r="F536" s="121">
        <v>45506</v>
      </c>
      <c r="G536" s="122" t="s">
        <v>293</v>
      </c>
      <c r="H536" s="122"/>
      <c r="I536" s="122"/>
      <c r="J536" s="129"/>
      <c r="K536" s="129">
        <v>-4900</v>
      </c>
      <c r="L536" s="137">
        <v>-4900</v>
      </c>
      <c r="M536" s="137">
        <v>4900</v>
      </c>
      <c r="N536" s="138">
        <v>0</v>
      </c>
      <c r="O536" s="139">
        <v>45505</v>
      </c>
      <c r="P536" s="122"/>
    </row>
    <row r="537" spans="1:16">
      <c r="A537" s="115" t="s">
        <v>16</v>
      </c>
      <c r="B537" s="115" t="s">
        <v>41</v>
      </c>
      <c r="C537" s="115" t="s">
        <v>42</v>
      </c>
      <c r="D537" s="135">
        <v>3396</v>
      </c>
      <c r="E537" s="136" t="s">
        <v>43</v>
      </c>
      <c r="F537" s="121">
        <v>45506</v>
      </c>
      <c r="G537" s="122" t="s">
        <v>294</v>
      </c>
      <c r="H537" s="122"/>
      <c r="I537" s="122"/>
      <c r="J537" s="129"/>
      <c r="K537" s="129">
        <v>-250</v>
      </c>
      <c r="L537" s="137">
        <v>-250</v>
      </c>
      <c r="M537" s="137">
        <v>250</v>
      </c>
      <c r="N537" s="138">
        <v>0</v>
      </c>
      <c r="O537" s="139">
        <v>45505</v>
      </c>
      <c r="P537" s="122"/>
    </row>
    <row r="538" spans="1:16">
      <c r="A538" s="115" t="s">
        <v>16</v>
      </c>
      <c r="B538" s="115" t="s">
        <v>41</v>
      </c>
      <c r="C538" s="115" t="s">
        <v>42</v>
      </c>
      <c r="D538" s="135">
        <v>3396</v>
      </c>
      <c r="E538" s="136" t="s">
        <v>43</v>
      </c>
      <c r="F538" s="121">
        <v>45506</v>
      </c>
      <c r="G538" s="122" t="s">
        <v>295</v>
      </c>
      <c r="H538" s="122"/>
      <c r="I538" s="122"/>
      <c r="J538" s="129"/>
      <c r="K538" s="129">
        <v>-687889.98</v>
      </c>
      <c r="L538" s="137">
        <v>-687889.98</v>
      </c>
      <c r="M538" s="137">
        <v>687889.98</v>
      </c>
      <c r="N538" s="138">
        <v>0</v>
      </c>
      <c r="O538" s="139">
        <v>45505</v>
      </c>
      <c r="P538" s="122" t="s">
        <v>158</v>
      </c>
    </row>
    <row r="539" spans="1:16">
      <c r="A539" s="115" t="s">
        <v>16</v>
      </c>
      <c r="B539" s="115" t="s">
        <v>41</v>
      </c>
      <c r="C539" s="115" t="s">
        <v>42</v>
      </c>
      <c r="D539" s="135">
        <v>3396</v>
      </c>
      <c r="E539" s="136" t="s">
        <v>43</v>
      </c>
      <c r="F539" s="121">
        <v>45506</v>
      </c>
      <c r="G539" s="122" t="s">
        <v>296</v>
      </c>
      <c r="H539" s="122"/>
      <c r="I539" s="122"/>
      <c r="J539" s="129"/>
      <c r="K539" s="129">
        <v>-8300</v>
      </c>
      <c r="L539" s="137">
        <v>-8300</v>
      </c>
      <c r="M539" s="137">
        <v>8300</v>
      </c>
      <c r="N539" s="138">
        <v>0</v>
      </c>
      <c r="O539" s="139">
        <v>45505</v>
      </c>
      <c r="P539" s="122"/>
    </row>
    <row r="540" spans="1:16">
      <c r="A540" s="115" t="s">
        <v>16</v>
      </c>
      <c r="B540" s="115" t="s">
        <v>41</v>
      </c>
      <c r="C540" s="115" t="s">
        <v>42</v>
      </c>
      <c r="D540" s="135">
        <v>3396</v>
      </c>
      <c r="E540" s="136" t="s">
        <v>43</v>
      </c>
      <c r="F540" s="121">
        <v>45506</v>
      </c>
      <c r="G540" s="122" t="s">
        <v>297</v>
      </c>
      <c r="H540" s="122"/>
      <c r="I540" s="122"/>
      <c r="J540" s="129"/>
      <c r="K540" s="129">
        <v>-2100</v>
      </c>
      <c r="L540" s="137">
        <v>-2100</v>
      </c>
      <c r="M540" s="137">
        <v>2100</v>
      </c>
      <c r="N540" s="138">
        <v>0</v>
      </c>
      <c r="O540" s="139">
        <v>45505</v>
      </c>
      <c r="P540" s="122"/>
    </row>
    <row r="541" spans="1:16">
      <c r="A541" s="115" t="s">
        <v>16</v>
      </c>
      <c r="B541" s="115" t="s">
        <v>41</v>
      </c>
      <c r="C541" s="115" t="s">
        <v>42</v>
      </c>
      <c r="D541" s="135">
        <v>3396</v>
      </c>
      <c r="E541" s="136" t="s">
        <v>43</v>
      </c>
      <c r="F541" s="121">
        <v>45506</v>
      </c>
      <c r="G541" s="122" t="s">
        <v>298</v>
      </c>
      <c r="H541" s="122"/>
      <c r="I541" s="122"/>
      <c r="J541" s="129"/>
      <c r="K541" s="129">
        <v>-16074.5</v>
      </c>
      <c r="L541" s="137">
        <v>-16074.5</v>
      </c>
      <c r="M541" s="137">
        <v>16074.5</v>
      </c>
      <c r="N541" s="138">
        <v>0</v>
      </c>
      <c r="O541" s="139">
        <v>45505</v>
      </c>
      <c r="P541" s="122"/>
    </row>
    <row r="542" spans="1:16">
      <c r="A542" s="115" t="s">
        <v>16</v>
      </c>
      <c r="B542" s="115" t="s">
        <v>41</v>
      </c>
      <c r="C542" s="115" t="s">
        <v>42</v>
      </c>
      <c r="D542" s="135">
        <v>3396</v>
      </c>
      <c r="E542" s="136" t="s">
        <v>43</v>
      </c>
      <c r="F542" s="121">
        <v>45506</v>
      </c>
      <c r="G542" s="122" t="s">
        <v>299</v>
      </c>
      <c r="H542" s="122"/>
      <c r="I542" s="122"/>
      <c r="J542" s="129"/>
      <c r="K542" s="129">
        <v>-33150</v>
      </c>
      <c r="L542" s="137">
        <v>-33150</v>
      </c>
      <c r="M542" s="137">
        <v>33150</v>
      </c>
      <c r="N542" s="138">
        <v>0</v>
      </c>
      <c r="O542" s="139">
        <v>45505</v>
      </c>
      <c r="P542" s="122"/>
    </row>
    <row r="543" spans="1:16">
      <c r="A543" s="115" t="s">
        <v>16</v>
      </c>
      <c r="B543" s="115" t="s">
        <v>41</v>
      </c>
      <c r="C543" s="115" t="s">
        <v>42</v>
      </c>
      <c r="D543" s="135">
        <v>3396</v>
      </c>
      <c r="E543" s="136" t="s">
        <v>43</v>
      </c>
      <c r="F543" s="121">
        <v>45509</v>
      </c>
      <c r="G543" s="122" t="s">
        <v>283</v>
      </c>
      <c r="H543" s="122"/>
      <c r="I543" s="122"/>
      <c r="J543" s="129">
        <v>6981.25</v>
      </c>
      <c r="K543" s="129"/>
      <c r="L543" s="137">
        <v>6981.25</v>
      </c>
      <c r="M543" s="137">
        <v>6981.25</v>
      </c>
      <c r="N543" s="138">
        <v>0</v>
      </c>
      <c r="O543" s="139">
        <v>45505</v>
      </c>
      <c r="P543" s="122" t="s">
        <v>158</v>
      </c>
    </row>
    <row r="544" spans="1:16">
      <c r="A544" s="115" t="s">
        <v>16</v>
      </c>
      <c r="B544" s="115" t="s">
        <v>41</v>
      </c>
      <c r="C544" s="115" t="s">
        <v>42</v>
      </c>
      <c r="D544" s="135">
        <v>3396</v>
      </c>
      <c r="E544" s="136" t="s">
        <v>43</v>
      </c>
      <c r="F544" s="121">
        <v>45509</v>
      </c>
      <c r="G544" s="122" t="s">
        <v>300</v>
      </c>
      <c r="H544" s="122"/>
      <c r="I544" s="122"/>
      <c r="J544" s="129">
        <v>26334.78</v>
      </c>
      <c r="K544" s="129"/>
      <c r="L544" s="137">
        <v>26334.78</v>
      </c>
      <c r="M544" s="137">
        <v>26334.78</v>
      </c>
      <c r="N544" s="138">
        <v>0</v>
      </c>
      <c r="O544" s="139">
        <v>45505</v>
      </c>
      <c r="P544" s="122" t="s">
        <v>158</v>
      </c>
    </row>
    <row r="545" spans="1:16">
      <c r="A545" s="115" t="s">
        <v>16</v>
      </c>
      <c r="B545" s="115" t="s">
        <v>41</v>
      </c>
      <c r="C545" s="115" t="s">
        <v>42</v>
      </c>
      <c r="D545" s="135">
        <v>3396</v>
      </c>
      <c r="E545" s="136" t="s">
        <v>43</v>
      </c>
      <c r="F545" s="121">
        <v>45509</v>
      </c>
      <c r="G545" s="122" t="s">
        <v>301</v>
      </c>
      <c r="H545" s="122"/>
      <c r="I545" s="122"/>
      <c r="J545" s="129">
        <v>1.37</v>
      </c>
      <c r="K545" s="129"/>
      <c r="L545" s="137">
        <v>1.37</v>
      </c>
      <c r="M545" s="137">
        <v>1.37</v>
      </c>
      <c r="N545" s="138">
        <v>0</v>
      </c>
      <c r="O545" s="139">
        <v>45505</v>
      </c>
      <c r="P545" s="122"/>
    </row>
    <row r="546" spans="1:16">
      <c r="A546" s="115" t="s">
        <v>16</v>
      </c>
      <c r="B546" s="115" t="s">
        <v>41</v>
      </c>
      <c r="C546" s="115" t="s">
        <v>42</v>
      </c>
      <c r="D546" s="135">
        <v>3396</v>
      </c>
      <c r="E546" s="136" t="s">
        <v>43</v>
      </c>
      <c r="F546" s="121">
        <v>45509</v>
      </c>
      <c r="G546" s="122" t="s">
        <v>302</v>
      </c>
      <c r="H546" s="122"/>
      <c r="I546" s="122"/>
      <c r="J546" s="129">
        <v>0.04</v>
      </c>
      <c r="K546" s="129"/>
      <c r="L546" s="137">
        <v>0.04</v>
      </c>
      <c r="M546" s="137">
        <v>0.04</v>
      </c>
      <c r="N546" s="138">
        <v>0</v>
      </c>
      <c r="O546" s="139">
        <v>45505</v>
      </c>
      <c r="P546" s="122"/>
    </row>
    <row r="547" spans="1:16">
      <c r="A547" s="115" t="s">
        <v>16</v>
      </c>
      <c r="B547" s="115" t="s">
        <v>41</v>
      </c>
      <c r="C547" s="115" t="s">
        <v>42</v>
      </c>
      <c r="D547" s="135">
        <v>3396</v>
      </c>
      <c r="E547" s="136" t="s">
        <v>43</v>
      </c>
      <c r="F547" s="121">
        <v>45509</v>
      </c>
      <c r="G547" s="122" t="s">
        <v>303</v>
      </c>
      <c r="H547" s="122"/>
      <c r="I547" s="122"/>
      <c r="J547" s="129"/>
      <c r="K547" s="129">
        <v>-10000</v>
      </c>
      <c r="L547" s="137">
        <v>-10000</v>
      </c>
      <c r="M547" s="137">
        <v>10000</v>
      </c>
      <c r="N547" s="138">
        <v>0</v>
      </c>
      <c r="O547" s="139">
        <v>45505</v>
      </c>
      <c r="P547" s="122"/>
    </row>
    <row r="548" spans="1:16">
      <c r="A548" s="115" t="s">
        <v>16</v>
      </c>
      <c r="B548" s="115" t="s">
        <v>41</v>
      </c>
      <c r="C548" s="115" t="s">
        <v>42</v>
      </c>
      <c r="D548" s="135">
        <v>3396</v>
      </c>
      <c r="E548" s="136" t="s">
        <v>43</v>
      </c>
      <c r="F548" s="121">
        <v>45509</v>
      </c>
      <c r="G548" s="122" t="s">
        <v>304</v>
      </c>
      <c r="H548" s="122"/>
      <c r="I548" s="122"/>
      <c r="J548" s="129"/>
      <c r="K548" s="129">
        <v>-1.95</v>
      </c>
      <c r="L548" s="137">
        <v>-1.95</v>
      </c>
      <c r="M548" s="137">
        <v>1.95</v>
      </c>
      <c r="N548" s="138">
        <v>0</v>
      </c>
      <c r="O548" s="139">
        <v>45505</v>
      </c>
      <c r="P548" s="122"/>
    </row>
    <row r="549" spans="1:16">
      <c r="A549" s="115" t="s">
        <v>16</v>
      </c>
      <c r="B549" s="115" t="s">
        <v>41</v>
      </c>
      <c r="C549" s="115" t="s">
        <v>42</v>
      </c>
      <c r="D549" s="135">
        <v>3396</v>
      </c>
      <c r="E549" s="136" t="s">
        <v>43</v>
      </c>
      <c r="F549" s="121">
        <v>45509</v>
      </c>
      <c r="G549" s="122" t="s">
        <v>305</v>
      </c>
      <c r="H549" s="122"/>
      <c r="I549" s="122"/>
      <c r="J549" s="129"/>
      <c r="K549" s="129">
        <v>-11.65</v>
      </c>
      <c r="L549" s="137">
        <v>-11.65</v>
      </c>
      <c r="M549" s="137">
        <v>11.65</v>
      </c>
      <c r="N549" s="138">
        <v>0</v>
      </c>
      <c r="O549" s="139">
        <v>45505</v>
      </c>
      <c r="P549" s="122"/>
    </row>
    <row r="550" spans="1:16">
      <c r="A550" s="115" t="s">
        <v>16</v>
      </c>
      <c r="B550" s="115" t="s">
        <v>41</v>
      </c>
      <c r="C550" s="115" t="s">
        <v>42</v>
      </c>
      <c r="D550" s="135">
        <v>3396</v>
      </c>
      <c r="E550" s="136" t="s">
        <v>43</v>
      </c>
      <c r="F550" s="121">
        <v>45509</v>
      </c>
      <c r="G550" s="122" t="s">
        <v>306</v>
      </c>
      <c r="H550" s="122"/>
      <c r="I550" s="122"/>
      <c r="J550" s="129"/>
      <c r="K550" s="129">
        <v>-3303.84</v>
      </c>
      <c r="L550" s="137">
        <v>-3303.84</v>
      </c>
      <c r="M550" s="137">
        <v>3303.84</v>
      </c>
      <c r="N550" s="138">
        <v>0</v>
      </c>
      <c r="O550" s="139">
        <v>45505</v>
      </c>
      <c r="P550" s="122"/>
    </row>
    <row r="551" spans="1:16">
      <c r="A551" s="115" t="s">
        <v>16</v>
      </c>
      <c r="B551" s="115" t="s">
        <v>41</v>
      </c>
      <c r="C551" s="115" t="s">
        <v>42</v>
      </c>
      <c r="D551" s="135">
        <v>3396</v>
      </c>
      <c r="E551" s="136" t="s">
        <v>43</v>
      </c>
      <c r="F551" s="121">
        <v>45509</v>
      </c>
      <c r="G551" s="122" t="s">
        <v>307</v>
      </c>
      <c r="H551" s="122"/>
      <c r="I551" s="122"/>
      <c r="J551" s="129"/>
      <c r="K551" s="129">
        <v>-20000</v>
      </c>
      <c r="L551" s="137">
        <v>-20000</v>
      </c>
      <c r="M551" s="137">
        <v>20000</v>
      </c>
      <c r="N551" s="138">
        <v>0</v>
      </c>
      <c r="O551" s="139">
        <v>45505</v>
      </c>
      <c r="P551" s="122"/>
    </row>
    <row r="552" spans="1:16">
      <c r="A552" s="115" t="s">
        <v>16</v>
      </c>
      <c r="B552" s="115" t="s">
        <v>41</v>
      </c>
      <c r="C552" s="115" t="s">
        <v>42</v>
      </c>
      <c r="D552" s="135">
        <v>3396</v>
      </c>
      <c r="E552" s="136" t="s">
        <v>43</v>
      </c>
      <c r="F552" s="121">
        <v>45510</v>
      </c>
      <c r="G552" s="122" t="s">
        <v>300</v>
      </c>
      <c r="H552" s="122"/>
      <c r="I552" s="122"/>
      <c r="J552" s="129">
        <v>13741.24</v>
      </c>
      <c r="K552" s="129"/>
      <c r="L552" s="137">
        <v>13741.24</v>
      </c>
      <c r="M552" s="137">
        <v>13741.24</v>
      </c>
      <c r="N552" s="138">
        <v>0</v>
      </c>
      <c r="O552" s="139">
        <v>45505</v>
      </c>
      <c r="P552" s="122" t="s">
        <v>158</v>
      </c>
    </row>
    <row r="553" spans="1:16">
      <c r="A553" s="115" t="s">
        <v>16</v>
      </c>
      <c r="B553" s="115" t="s">
        <v>41</v>
      </c>
      <c r="C553" s="115" t="s">
        <v>42</v>
      </c>
      <c r="D553" s="135">
        <v>3396</v>
      </c>
      <c r="E553" s="136" t="s">
        <v>43</v>
      </c>
      <c r="F553" s="121">
        <v>45510</v>
      </c>
      <c r="G553" s="122" t="s">
        <v>302</v>
      </c>
      <c r="H553" s="122"/>
      <c r="I553" s="122"/>
      <c r="J553" s="129">
        <v>0.06</v>
      </c>
      <c r="K553" s="129"/>
      <c r="L553" s="137">
        <v>0.06</v>
      </c>
      <c r="M553" s="137">
        <v>0.06</v>
      </c>
      <c r="N553" s="138">
        <v>0</v>
      </c>
      <c r="O553" s="139">
        <v>45505</v>
      </c>
      <c r="P553" s="122"/>
    </row>
    <row r="554" spans="1:16">
      <c r="A554" s="115" t="s">
        <v>16</v>
      </c>
      <c r="B554" s="115" t="s">
        <v>41</v>
      </c>
      <c r="C554" s="115" t="s">
        <v>42</v>
      </c>
      <c r="D554" s="135">
        <v>3396</v>
      </c>
      <c r="E554" s="136" t="s">
        <v>43</v>
      </c>
      <c r="F554" s="121">
        <v>45510</v>
      </c>
      <c r="G554" s="122" t="s">
        <v>308</v>
      </c>
      <c r="H554" s="122"/>
      <c r="I554" s="122"/>
      <c r="J554" s="129"/>
      <c r="K554" s="129">
        <v>-23.3</v>
      </c>
      <c r="L554" s="137">
        <v>-23.3</v>
      </c>
      <c r="M554" s="137">
        <v>23.3</v>
      </c>
      <c r="N554" s="138">
        <v>0</v>
      </c>
      <c r="O554" s="139">
        <v>45505</v>
      </c>
      <c r="P554" s="122"/>
    </row>
    <row r="555" spans="1:16">
      <c r="A555" s="115" t="s">
        <v>16</v>
      </c>
      <c r="B555" s="115" t="s">
        <v>41</v>
      </c>
      <c r="C555" s="115" t="s">
        <v>42</v>
      </c>
      <c r="D555" s="135">
        <v>3396</v>
      </c>
      <c r="E555" s="136" t="s">
        <v>43</v>
      </c>
      <c r="F555" s="121">
        <v>45510</v>
      </c>
      <c r="G555" s="122" t="s">
        <v>284</v>
      </c>
      <c r="H555" s="122"/>
      <c r="I555" s="122"/>
      <c r="J555" s="129"/>
      <c r="K555" s="129">
        <v>-9</v>
      </c>
      <c r="L555" s="137">
        <v>-9</v>
      </c>
      <c r="M555" s="137">
        <v>9</v>
      </c>
      <c r="N555" s="138">
        <v>0</v>
      </c>
      <c r="O555" s="139">
        <v>45505</v>
      </c>
      <c r="P555" s="122"/>
    </row>
    <row r="556" spans="1:16">
      <c r="A556" s="115" t="s">
        <v>16</v>
      </c>
      <c r="B556" s="115" t="s">
        <v>41</v>
      </c>
      <c r="C556" s="115" t="s">
        <v>42</v>
      </c>
      <c r="D556" s="135">
        <v>3396</v>
      </c>
      <c r="E556" s="136" t="s">
        <v>43</v>
      </c>
      <c r="F556" s="121">
        <v>45510</v>
      </c>
      <c r="G556" s="122" t="s">
        <v>284</v>
      </c>
      <c r="H556" s="122"/>
      <c r="I556" s="122"/>
      <c r="J556" s="129"/>
      <c r="K556" s="129">
        <v>-9</v>
      </c>
      <c r="L556" s="137">
        <v>-9</v>
      </c>
      <c r="M556" s="137">
        <v>9</v>
      </c>
      <c r="N556" s="138">
        <v>0</v>
      </c>
      <c r="O556" s="139">
        <v>45505</v>
      </c>
      <c r="P556" s="122"/>
    </row>
    <row r="557" spans="1:16">
      <c r="A557" s="115" t="s">
        <v>16</v>
      </c>
      <c r="B557" s="115" t="s">
        <v>41</v>
      </c>
      <c r="C557" s="115" t="s">
        <v>42</v>
      </c>
      <c r="D557" s="135">
        <v>3396</v>
      </c>
      <c r="E557" s="136" t="s">
        <v>43</v>
      </c>
      <c r="F557" s="121">
        <v>45510</v>
      </c>
      <c r="G557" s="122" t="s">
        <v>309</v>
      </c>
      <c r="H557" s="122"/>
      <c r="I557" s="122"/>
      <c r="J557" s="129"/>
      <c r="K557" s="129">
        <v>-12300</v>
      </c>
      <c r="L557" s="137">
        <v>-12300</v>
      </c>
      <c r="M557" s="137">
        <v>12300</v>
      </c>
      <c r="N557" s="138">
        <v>0</v>
      </c>
      <c r="O557" s="139">
        <v>45505</v>
      </c>
      <c r="P557" s="122"/>
    </row>
    <row r="558" spans="1:16">
      <c r="A558" s="115" t="s">
        <v>16</v>
      </c>
      <c r="B558" s="115" t="s">
        <v>41</v>
      </c>
      <c r="C558" s="115" t="s">
        <v>42</v>
      </c>
      <c r="D558" s="135">
        <v>3396</v>
      </c>
      <c r="E558" s="136" t="s">
        <v>43</v>
      </c>
      <c r="F558" s="121">
        <v>45510</v>
      </c>
      <c r="G558" s="122" t="s">
        <v>310</v>
      </c>
      <c r="H558" s="122"/>
      <c r="I558" s="122"/>
      <c r="J558" s="129"/>
      <c r="K558" s="129">
        <v>-1400</v>
      </c>
      <c r="L558" s="137">
        <v>-1400</v>
      </c>
      <c r="M558" s="137">
        <v>1400</v>
      </c>
      <c r="N558" s="138">
        <v>0</v>
      </c>
      <c r="O558" s="139">
        <v>45505</v>
      </c>
      <c r="P558" s="122"/>
    </row>
    <row r="559" spans="1:16">
      <c r="A559" s="115" t="s">
        <v>16</v>
      </c>
      <c r="B559" s="115" t="s">
        <v>41</v>
      </c>
      <c r="C559" s="115" t="s">
        <v>42</v>
      </c>
      <c r="D559" s="135">
        <v>3396</v>
      </c>
      <c r="E559" s="136" t="s">
        <v>43</v>
      </c>
      <c r="F559" s="121">
        <v>45511</v>
      </c>
      <c r="G559" s="122" t="s">
        <v>300</v>
      </c>
      <c r="H559" s="122"/>
      <c r="I559" s="122"/>
      <c r="J559" s="129">
        <v>65653.89</v>
      </c>
      <c r="K559" s="129"/>
      <c r="L559" s="137">
        <v>65653.89</v>
      </c>
      <c r="M559" s="137">
        <v>65653.89</v>
      </c>
      <c r="N559" s="138">
        <v>0</v>
      </c>
      <c r="O559" s="139">
        <v>45505</v>
      </c>
      <c r="P559" s="122" t="s">
        <v>158</v>
      </c>
    </row>
    <row r="560" spans="1:16">
      <c r="A560" s="115" t="s">
        <v>16</v>
      </c>
      <c r="B560" s="115" t="s">
        <v>41</v>
      </c>
      <c r="C560" s="115" t="s">
        <v>42</v>
      </c>
      <c r="D560" s="135">
        <v>3396</v>
      </c>
      <c r="E560" s="136" t="s">
        <v>43</v>
      </c>
      <c r="F560" s="121">
        <v>45511</v>
      </c>
      <c r="G560" s="122" t="s">
        <v>302</v>
      </c>
      <c r="H560" s="122"/>
      <c r="I560" s="122"/>
      <c r="J560" s="129">
        <v>0.51</v>
      </c>
      <c r="K560" s="129"/>
      <c r="L560" s="137">
        <v>0.51</v>
      </c>
      <c r="M560" s="137">
        <v>0.51</v>
      </c>
      <c r="N560" s="138">
        <v>0</v>
      </c>
      <c r="O560" s="139">
        <v>45505</v>
      </c>
      <c r="P560" s="122"/>
    </row>
    <row r="561" spans="1:16">
      <c r="A561" s="115" t="s">
        <v>16</v>
      </c>
      <c r="B561" s="115" t="s">
        <v>41</v>
      </c>
      <c r="C561" s="115" t="s">
        <v>42</v>
      </c>
      <c r="D561" s="135">
        <v>3396</v>
      </c>
      <c r="E561" s="136" t="s">
        <v>43</v>
      </c>
      <c r="F561" s="121">
        <v>45511</v>
      </c>
      <c r="G561" s="122" t="s">
        <v>311</v>
      </c>
      <c r="H561" s="122"/>
      <c r="I561" s="122"/>
      <c r="J561" s="129"/>
      <c r="K561" s="129">
        <v>-724.81</v>
      </c>
      <c r="L561" s="137">
        <v>-724.81</v>
      </c>
      <c r="M561" s="137">
        <v>724.81</v>
      </c>
      <c r="N561" s="138">
        <v>0</v>
      </c>
      <c r="O561" s="139">
        <v>45505</v>
      </c>
      <c r="P561" s="122"/>
    </row>
    <row r="562" spans="1:16">
      <c r="A562" s="115" t="s">
        <v>16</v>
      </c>
      <c r="B562" s="115" t="s">
        <v>41</v>
      </c>
      <c r="C562" s="115" t="s">
        <v>42</v>
      </c>
      <c r="D562" s="135">
        <v>3396</v>
      </c>
      <c r="E562" s="136" t="s">
        <v>43</v>
      </c>
      <c r="F562" s="121">
        <v>45511</v>
      </c>
      <c r="G562" s="122" t="s">
        <v>312</v>
      </c>
      <c r="H562" s="122"/>
      <c r="I562" s="122"/>
      <c r="J562" s="129"/>
      <c r="K562" s="129">
        <v>-11.65</v>
      </c>
      <c r="L562" s="137">
        <v>-11.65</v>
      </c>
      <c r="M562" s="137">
        <v>11.65</v>
      </c>
      <c r="N562" s="138">
        <v>0</v>
      </c>
      <c r="O562" s="139">
        <v>45505</v>
      </c>
      <c r="P562" s="122"/>
    </row>
    <row r="563" spans="1:16">
      <c r="A563" s="115" t="s">
        <v>16</v>
      </c>
      <c r="B563" s="115" t="s">
        <v>41</v>
      </c>
      <c r="C563" s="115" t="s">
        <v>42</v>
      </c>
      <c r="D563" s="135">
        <v>3396</v>
      </c>
      <c r="E563" s="136" t="s">
        <v>43</v>
      </c>
      <c r="F563" s="121">
        <v>45511</v>
      </c>
      <c r="G563" s="122" t="s">
        <v>313</v>
      </c>
      <c r="H563" s="122"/>
      <c r="I563" s="122"/>
      <c r="J563" s="129"/>
      <c r="K563" s="129">
        <v>-24420</v>
      </c>
      <c r="L563" s="137">
        <v>-24420</v>
      </c>
      <c r="M563" s="137">
        <v>24420</v>
      </c>
      <c r="N563" s="138">
        <v>0</v>
      </c>
      <c r="O563" s="139">
        <v>45505</v>
      </c>
      <c r="P563" s="122"/>
    </row>
    <row r="564" spans="1:16">
      <c r="A564" s="115" t="s">
        <v>16</v>
      </c>
      <c r="B564" s="115" t="s">
        <v>41</v>
      </c>
      <c r="C564" s="115" t="s">
        <v>42</v>
      </c>
      <c r="D564" s="135">
        <v>3396</v>
      </c>
      <c r="E564" s="136" t="s">
        <v>43</v>
      </c>
      <c r="F564" s="121">
        <v>45511</v>
      </c>
      <c r="G564" s="122" t="s">
        <v>314</v>
      </c>
      <c r="H564" s="122"/>
      <c r="I564" s="122"/>
      <c r="J564" s="129"/>
      <c r="K564" s="129">
        <v>-377.94</v>
      </c>
      <c r="L564" s="137">
        <v>-377.94</v>
      </c>
      <c r="M564" s="137">
        <v>377.94</v>
      </c>
      <c r="N564" s="138">
        <v>0</v>
      </c>
      <c r="O564" s="139">
        <v>45505</v>
      </c>
      <c r="P564" s="122"/>
    </row>
    <row r="565" spans="1:16">
      <c r="A565" s="115" t="s">
        <v>16</v>
      </c>
      <c r="B565" s="115" t="s">
        <v>41</v>
      </c>
      <c r="C565" s="115" t="s">
        <v>42</v>
      </c>
      <c r="D565" s="135">
        <v>3396</v>
      </c>
      <c r="E565" s="136" t="s">
        <v>43</v>
      </c>
      <c r="F565" s="121">
        <v>45511</v>
      </c>
      <c r="G565" s="122" t="s">
        <v>315</v>
      </c>
      <c r="H565" s="122"/>
      <c r="I565" s="122"/>
      <c r="J565" s="129"/>
      <c r="K565" s="129">
        <v>-16620</v>
      </c>
      <c r="L565" s="137">
        <v>-16620</v>
      </c>
      <c r="M565" s="137">
        <v>16620</v>
      </c>
      <c r="N565" s="138">
        <v>0</v>
      </c>
      <c r="O565" s="139">
        <v>45505</v>
      </c>
      <c r="P565" s="122"/>
    </row>
    <row r="566" spans="1:16">
      <c r="A566" s="115" t="s">
        <v>16</v>
      </c>
      <c r="B566" s="115" t="s">
        <v>41</v>
      </c>
      <c r="C566" s="115" t="s">
        <v>42</v>
      </c>
      <c r="D566" s="135">
        <v>3396</v>
      </c>
      <c r="E566" s="136" t="s">
        <v>43</v>
      </c>
      <c r="F566" s="121">
        <v>45511</v>
      </c>
      <c r="G566" s="122" t="s">
        <v>316</v>
      </c>
      <c r="H566" s="122"/>
      <c r="I566" s="122"/>
      <c r="J566" s="129"/>
      <c r="K566" s="129">
        <v>-23500</v>
      </c>
      <c r="L566" s="137">
        <v>-23500</v>
      </c>
      <c r="M566" s="137">
        <v>23500</v>
      </c>
      <c r="N566" s="138">
        <v>0</v>
      </c>
      <c r="O566" s="139">
        <v>45505</v>
      </c>
      <c r="P566" s="122"/>
    </row>
    <row r="567" spans="1:16">
      <c r="A567" s="115" t="s">
        <v>16</v>
      </c>
      <c r="B567" s="115" t="s">
        <v>41</v>
      </c>
      <c r="C567" s="115" t="s">
        <v>42</v>
      </c>
      <c r="D567" s="135">
        <v>3396</v>
      </c>
      <c r="E567" s="136" t="s">
        <v>43</v>
      </c>
      <c r="F567" s="121">
        <v>45512</v>
      </c>
      <c r="G567" s="122" t="s">
        <v>300</v>
      </c>
      <c r="H567" s="122"/>
      <c r="I567" s="122"/>
      <c r="J567" s="129">
        <v>79688.86</v>
      </c>
      <c r="K567" s="129"/>
      <c r="L567" s="137">
        <v>79688.86</v>
      </c>
      <c r="M567" s="137">
        <v>79688.86</v>
      </c>
      <c r="N567" s="138">
        <v>0</v>
      </c>
      <c r="O567" s="139">
        <v>45505</v>
      </c>
      <c r="P567" s="122" t="s">
        <v>158</v>
      </c>
    </row>
    <row r="568" spans="1:16">
      <c r="A568" s="115" t="s">
        <v>16</v>
      </c>
      <c r="B568" s="115" t="s">
        <v>41</v>
      </c>
      <c r="C568" s="115" t="s">
        <v>42</v>
      </c>
      <c r="D568" s="135">
        <v>3396</v>
      </c>
      <c r="E568" s="136" t="s">
        <v>43</v>
      </c>
      <c r="F568" s="121">
        <v>45512</v>
      </c>
      <c r="G568" s="122" t="s">
        <v>302</v>
      </c>
      <c r="H568" s="122"/>
      <c r="I568" s="122"/>
      <c r="J568" s="129">
        <v>0.97</v>
      </c>
      <c r="K568" s="129"/>
      <c r="L568" s="137">
        <v>0.97</v>
      </c>
      <c r="M568" s="137">
        <v>0.97</v>
      </c>
      <c r="N568" s="138">
        <v>0</v>
      </c>
      <c r="O568" s="139">
        <v>45505</v>
      </c>
      <c r="P568" s="122"/>
    </row>
    <row r="569" spans="1:16">
      <c r="A569" s="115" t="s">
        <v>16</v>
      </c>
      <c r="B569" s="115" t="s">
        <v>41</v>
      </c>
      <c r="C569" s="115" t="s">
        <v>42</v>
      </c>
      <c r="D569" s="135">
        <v>3396</v>
      </c>
      <c r="E569" s="136" t="s">
        <v>43</v>
      </c>
      <c r="F569" s="121">
        <v>45512</v>
      </c>
      <c r="G569" s="122" t="s">
        <v>317</v>
      </c>
      <c r="H569" s="122"/>
      <c r="I569" s="122"/>
      <c r="J569" s="129"/>
      <c r="K569" s="129">
        <v>-23.3</v>
      </c>
      <c r="L569" s="137">
        <v>-23.3</v>
      </c>
      <c r="M569" s="137">
        <v>23.3</v>
      </c>
      <c r="N569" s="138">
        <v>0</v>
      </c>
      <c r="O569" s="139">
        <v>45505</v>
      </c>
      <c r="P569" s="122"/>
    </row>
    <row r="570" spans="1:16">
      <c r="A570" s="115" t="s">
        <v>16</v>
      </c>
      <c r="B570" s="115" t="s">
        <v>41</v>
      </c>
      <c r="C570" s="115" t="s">
        <v>42</v>
      </c>
      <c r="D570" s="135">
        <v>3396</v>
      </c>
      <c r="E570" s="136" t="s">
        <v>43</v>
      </c>
      <c r="F570" s="121">
        <v>45512</v>
      </c>
      <c r="G570" s="122" t="s">
        <v>318</v>
      </c>
      <c r="H570" s="122"/>
      <c r="I570" s="122"/>
      <c r="J570" s="129"/>
      <c r="K570" s="129">
        <v>-14300</v>
      </c>
      <c r="L570" s="137">
        <v>-14300</v>
      </c>
      <c r="M570" s="137">
        <v>14300</v>
      </c>
      <c r="N570" s="138">
        <v>0</v>
      </c>
      <c r="O570" s="139">
        <v>45505</v>
      </c>
      <c r="P570" s="122"/>
    </row>
    <row r="571" spans="1:16">
      <c r="A571" s="115" t="s">
        <v>16</v>
      </c>
      <c r="B571" s="115" t="s">
        <v>41</v>
      </c>
      <c r="C571" s="115" t="s">
        <v>42</v>
      </c>
      <c r="D571" s="135">
        <v>3396</v>
      </c>
      <c r="E571" s="136" t="s">
        <v>43</v>
      </c>
      <c r="F571" s="121">
        <v>45512</v>
      </c>
      <c r="G571" s="122" t="s">
        <v>319</v>
      </c>
      <c r="H571" s="122"/>
      <c r="I571" s="122"/>
      <c r="J571" s="129"/>
      <c r="K571" s="129">
        <v>-65366.53</v>
      </c>
      <c r="L571" s="137">
        <v>-65366.53</v>
      </c>
      <c r="M571" s="137">
        <v>65366.53</v>
      </c>
      <c r="N571" s="138">
        <v>0</v>
      </c>
      <c r="O571" s="139">
        <v>45505</v>
      </c>
      <c r="P571" s="122"/>
    </row>
    <row r="572" spans="1:16">
      <c r="A572" s="115" t="s">
        <v>16</v>
      </c>
      <c r="B572" s="115" t="s">
        <v>41</v>
      </c>
      <c r="C572" s="115" t="s">
        <v>42</v>
      </c>
      <c r="D572" s="135">
        <v>3396</v>
      </c>
      <c r="E572" s="136" t="s">
        <v>43</v>
      </c>
      <c r="F572" s="121">
        <v>45513</v>
      </c>
      <c r="G572" s="122" t="s">
        <v>300</v>
      </c>
      <c r="H572" s="122"/>
      <c r="I572" s="122"/>
      <c r="J572" s="129">
        <v>17846.349999999999</v>
      </c>
      <c r="K572" s="129"/>
      <c r="L572" s="137">
        <v>17846.349999999999</v>
      </c>
      <c r="M572" s="137">
        <v>17846.349999999999</v>
      </c>
      <c r="N572" s="138">
        <v>0</v>
      </c>
      <c r="O572" s="139">
        <v>45505</v>
      </c>
      <c r="P572" s="122" t="s">
        <v>158</v>
      </c>
    </row>
    <row r="573" spans="1:16">
      <c r="A573" s="115" t="s">
        <v>16</v>
      </c>
      <c r="B573" s="115" t="s">
        <v>41</v>
      </c>
      <c r="C573" s="115" t="s">
        <v>42</v>
      </c>
      <c r="D573" s="135">
        <v>3396</v>
      </c>
      <c r="E573" s="136" t="s">
        <v>43</v>
      </c>
      <c r="F573" s="121">
        <v>45513</v>
      </c>
      <c r="G573" s="122" t="s">
        <v>320</v>
      </c>
      <c r="H573" s="122"/>
      <c r="I573" s="122"/>
      <c r="J573" s="129">
        <v>600000</v>
      </c>
      <c r="K573" s="129"/>
      <c r="L573" s="137">
        <v>600000</v>
      </c>
      <c r="M573" s="137">
        <v>600000</v>
      </c>
      <c r="N573" s="138">
        <v>0</v>
      </c>
      <c r="O573" s="139">
        <v>45505</v>
      </c>
      <c r="P573" s="122" t="s">
        <v>158</v>
      </c>
    </row>
    <row r="574" spans="1:16">
      <c r="A574" s="115" t="s">
        <v>16</v>
      </c>
      <c r="B574" s="115" t="s">
        <v>41</v>
      </c>
      <c r="C574" s="115" t="s">
        <v>42</v>
      </c>
      <c r="D574" s="135">
        <v>3396</v>
      </c>
      <c r="E574" s="136" t="s">
        <v>43</v>
      </c>
      <c r="F574" s="121">
        <v>45513</v>
      </c>
      <c r="G574" s="122" t="s">
        <v>302</v>
      </c>
      <c r="H574" s="122"/>
      <c r="I574" s="122"/>
      <c r="J574" s="129">
        <v>0.33</v>
      </c>
      <c r="K574" s="129"/>
      <c r="L574" s="137">
        <v>0.33</v>
      </c>
      <c r="M574" s="137">
        <v>0.33</v>
      </c>
      <c r="N574" s="138">
        <v>0</v>
      </c>
      <c r="O574" s="139">
        <v>45505</v>
      </c>
      <c r="P574" s="122"/>
    </row>
    <row r="575" spans="1:16">
      <c r="A575" s="115" t="s">
        <v>16</v>
      </c>
      <c r="B575" s="115" t="s">
        <v>41</v>
      </c>
      <c r="C575" s="115" t="s">
        <v>42</v>
      </c>
      <c r="D575" s="135">
        <v>3396</v>
      </c>
      <c r="E575" s="136" t="s">
        <v>43</v>
      </c>
      <c r="F575" s="121">
        <v>45513</v>
      </c>
      <c r="G575" s="122" t="s">
        <v>321</v>
      </c>
      <c r="H575" s="122"/>
      <c r="I575" s="122"/>
      <c r="J575" s="129"/>
      <c r="K575" s="129">
        <v>-12000</v>
      </c>
      <c r="L575" s="137">
        <v>-12000</v>
      </c>
      <c r="M575" s="137">
        <v>12000</v>
      </c>
      <c r="N575" s="138">
        <v>0</v>
      </c>
      <c r="O575" s="139">
        <v>45505</v>
      </c>
      <c r="P575" s="122"/>
    </row>
    <row r="576" spans="1:16">
      <c r="A576" s="115" t="s">
        <v>16</v>
      </c>
      <c r="B576" s="115" t="s">
        <v>41</v>
      </c>
      <c r="C576" s="115" t="s">
        <v>42</v>
      </c>
      <c r="D576" s="135">
        <v>3396</v>
      </c>
      <c r="E576" s="136" t="s">
        <v>43</v>
      </c>
      <c r="F576" s="121">
        <v>45513</v>
      </c>
      <c r="G576" s="122" t="s">
        <v>322</v>
      </c>
      <c r="H576" s="122"/>
      <c r="I576" s="122"/>
      <c r="J576" s="129"/>
      <c r="K576" s="129">
        <v>-69.900000000000006</v>
      </c>
      <c r="L576" s="137">
        <v>-69.900000000000006</v>
      </c>
      <c r="M576" s="137">
        <v>69.900000000000006</v>
      </c>
      <c r="N576" s="138">
        <v>0</v>
      </c>
      <c r="O576" s="139">
        <v>45505</v>
      </c>
      <c r="P576" s="122"/>
    </row>
    <row r="577" spans="1:16">
      <c r="A577" s="115" t="s">
        <v>16</v>
      </c>
      <c r="B577" s="115" t="s">
        <v>41</v>
      </c>
      <c r="C577" s="115" t="s">
        <v>42</v>
      </c>
      <c r="D577" s="135">
        <v>3396</v>
      </c>
      <c r="E577" s="136" t="s">
        <v>43</v>
      </c>
      <c r="F577" s="121">
        <v>45513</v>
      </c>
      <c r="G577" s="122" t="s">
        <v>284</v>
      </c>
      <c r="H577" s="122"/>
      <c r="I577" s="122"/>
      <c r="J577" s="129"/>
      <c r="K577" s="129">
        <v>-9</v>
      </c>
      <c r="L577" s="137">
        <v>-9</v>
      </c>
      <c r="M577" s="137">
        <v>9</v>
      </c>
      <c r="N577" s="138">
        <v>0</v>
      </c>
      <c r="O577" s="139">
        <v>45505</v>
      </c>
      <c r="P577" s="122"/>
    </row>
    <row r="578" spans="1:16">
      <c r="A578" s="115" t="s">
        <v>16</v>
      </c>
      <c r="B578" s="115" t="s">
        <v>41</v>
      </c>
      <c r="C578" s="115" t="s">
        <v>42</v>
      </c>
      <c r="D578" s="135">
        <v>3396</v>
      </c>
      <c r="E578" s="136" t="s">
        <v>43</v>
      </c>
      <c r="F578" s="121">
        <v>45513</v>
      </c>
      <c r="G578" s="122" t="s">
        <v>314</v>
      </c>
      <c r="H578" s="122"/>
      <c r="I578" s="122"/>
      <c r="J578" s="129"/>
      <c r="K578" s="129">
        <v>-557691.31999999995</v>
      </c>
      <c r="L578" s="137">
        <v>-557691.31999999995</v>
      </c>
      <c r="M578" s="137">
        <v>557691.31999999995</v>
      </c>
      <c r="N578" s="138">
        <v>0</v>
      </c>
      <c r="O578" s="139">
        <v>45505</v>
      </c>
      <c r="P578" s="122"/>
    </row>
    <row r="579" spans="1:16">
      <c r="A579" s="115" t="s">
        <v>16</v>
      </c>
      <c r="B579" s="115" t="s">
        <v>41</v>
      </c>
      <c r="C579" s="115" t="s">
        <v>42</v>
      </c>
      <c r="D579" s="135">
        <v>3396</v>
      </c>
      <c r="E579" s="136" t="s">
        <v>43</v>
      </c>
      <c r="F579" s="121">
        <v>45513</v>
      </c>
      <c r="G579" s="122" t="s">
        <v>314</v>
      </c>
      <c r="H579" s="122"/>
      <c r="I579" s="122"/>
      <c r="J579" s="129"/>
      <c r="K579" s="129">
        <v>-391.67</v>
      </c>
      <c r="L579" s="137">
        <v>-391.67</v>
      </c>
      <c r="M579" s="137">
        <v>391.67</v>
      </c>
      <c r="N579" s="138">
        <v>0</v>
      </c>
      <c r="O579" s="139">
        <v>45505</v>
      </c>
      <c r="P579" s="122"/>
    </row>
    <row r="580" spans="1:16">
      <c r="A580" s="115" t="s">
        <v>16</v>
      </c>
      <c r="B580" s="115" t="s">
        <v>41</v>
      </c>
      <c r="C580" s="115" t="s">
        <v>42</v>
      </c>
      <c r="D580" s="135">
        <v>3396</v>
      </c>
      <c r="E580" s="136" t="s">
        <v>43</v>
      </c>
      <c r="F580" s="121">
        <v>45513</v>
      </c>
      <c r="G580" s="122" t="s">
        <v>314</v>
      </c>
      <c r="H580" s="122"/>
      <c r="I580" s="122"/>
      <c r="J580" s="129"/>
      <c r="K580" s="129">
        <v>-421.29</v>
      </c>
      <c r="L580" s="137">
        <v>-421.29</v>
      </c>
      <c r="M580" s="137">
        <v>421.29</v>
      </c>
      <c r="N580" s="138">
        <v>0</v>
      </c>
      <c r="O580" s="139">
        <v>45505</v>
      </c>
      <c r="P580" s="122"/>
    </row>
    <row r="581" spans="1:16">
      <c r="A581" s="115" t="s">
        <v>16</v>
      </c>
      <c r="B581" s="115" t="s">
        <v>41</v>
      </c>
      <c r="C581" s="115" t="s">
        <v>42</v>
      </c>
      <c r="D581" s="135">
        <v>3396</v>
      </c>
      <c r="E581" s="136" t="s">
        <v>43</v>
      </c>
      <c r="F581" s="121">
        <v>45513</v>
      </c>
      <c r="G581" s="122" t="s">
        <v>314</v>
      </c>
      <c r="H581" s="122"/>
      <c r="I581" s="122"/>
      <c r="J581" s="129"/>
      <c r="K581" s="129">
        <v>-2577.2199999999998</v>
      </c>
      <c r="L581" s="137">
        <v>-2577.2199999999998</v>
      </c>
      <c r="M581" s="137">
        <v>2577.2199999999998</v>
      </c>
      <c r="N581" s="138">
        <v>0</v>
      </c>
      <c r="O581" s="139">
        <v>45505</v>
      </c>
      <c r="P581" s="122"/>
    </row>
    <row r="582" spans="1:16">
      <c r="A582" s="115" t="s">
        <v>16</v>
      </c>
      <c r="B582" s="115" t="s">
        <v>41</v>
      </c>
      <c r="C582" s="115" t="s">
        <v>42</v>
      </c>
      <c r="D582" s="135">
        <v>3396</v>
      </c>
      <c r="E582" s="136" t="s">
        <v>43</v>
      </c>
      <c r="F582" s="121">
        <v>45513</v>
      </c>
      <c r="G582" s="122" t="s">
        <v>323</v>
      </c>
      <c r="H582" s="122"/>
      <c r="I582" s="122"/>
      <c r="J582" s="129"/>
      <c r="K582" s="129">
        <v>-39420.980000000003</v>
      </c>
      <c r="L582" s="137">
        <v>-39420.980000000003</v>
      </c>
      <c r="M582" s="137">
        <v>39420.980000000003</v>
      </c>
      <c r="N582" s="138">
        <v>0</v>
      </c>
      <c r="O582" s="139">
        <v>45505</v>
      </c>
      <c r="P582" s="122"/>
    </row>
    <row r="583" spans="1:16">
      <c r="A583" s="115" t="s">
        <v>16</v>
      </c>
      <c r="B583" s="115" t="s">
        <v>41</v>
      </c>
      <c r="C583" s="115" t="s">
        <v>42</v>
      </c>
      <c r="D583" s="135">
        <v>3396</v>
      </c>
      <c r="E583" s="136" t="s">
        <v>43</v>
      </c>
      <c r="F583" s="121">
        <v>45513</v>
      </c>
      <c r="G583" s="122" t="s">
        <v>324</v>
      </c>
      <c r="H583" s="122"/>
      <c r="I583" s="122"/>
      <c r="J583" s="129"/>
      <c r="K583" s="129">
        <v>-1465.3</v>
      </c>
      <c r="L583" s="137">
        <v>-1465.3</v>
      </c>
      <c r="M583" s="137">
        <v>1465.3</v>
      </c>
      <c r="N583" s="138">
        <v>0</v>
      </c>
      <c r="O583" s="139">
        <v>45505</v>
      </c>
      <c r="P583" s="122"/>
    </row>
    <row r="584" spans="1:16">
      <c r="A584" s="115" t="s">
        <v>16</v>
      </c>
      <c r="B584" s="115" t="s">
        <v>41</v>
      </c>
      <c r="C584" s="115" t="s">
        <v>42</v>
      </c>
      <c r="D584" s="135">
        <v>3396</v>
      </c>
      <c r="E584" s="136" t="s">
        <v>43</v>
      </c>
      <c r="F584" s="121">
        <v>45513</v>
      </c>
      <c r="G584" s="122" t="s">
        <v>325</v>
      </c>
      <c r="H584" s="122"/>
      <c r="I584" s="122"/>
      <c r="J584" s="129"/>
      <c r="K584" s="129">
        <v>-3800</v>
      </c>
      <c r="L584" s="137">
        <v>-3800</v>
      </c>
      <c r="M584" s="137">
        <v>3800</v>
      </c>
      <c r="N584" s="138">
        <v>0</v>
      </c>
      <c r="O584" s="139">
        <v>45505</v>
      </c>
      <c r="P584" s="122"/>
    </row>
    <row r="585" spans="1:16">
      <c r="A585" s="115" t="s">
        <v>16</v>
      </c>
      <c r="B585" s="115" t="s">
        <v>41</v>
      </c>
      <c r="C585" s="115" t="s">
        <v>42</v>
      </c>
      <c r="D585" s="135">
        <v>3396</v>
      </c>
      <c r="E585" s="136" t="s">
        <v>43</v>
      </c>
      <c r="F585" s="121">
        <v>45516</v>
      </c>
      <c r="G585" s="122" t="s">
        <v>300</v>
      </c>
      <c r="H585" s="122"/>
      <c r="I585" s="122"/>
      <c r="J585" s="129">
        <v>4116.47</v>
      </c>
      <c r="K585" s="129"/>
      <c r="L585" s="137">
        <v>4116.47</v>
      </c>
      <c r="M585" s="137">
        <v>4116.47</v>
      </c>
      <c r="N585" s="138">
        <v>0</v>
      </c>
      <c r="O585" s="139">
        <v>45505</v>
      </c>
      <c r="P585" s="122" t="s">
        <v>158</v>
      </c>
    </row>
    <row r="586" spans="1:16">
      <c r="A586" s="115" t="s">
        <v>16</v>
      </c>
      <c r="B586" s="115" t="s">
        <v>41</v>
      </c>
      <c r="C586" s="115" t="s">
        <v>42</v>
      </c>
      <c r="D586" s="135">
        <v>3396</v>
      </c>
      <c r="E586" s="136" t="s">
        <v>43</v>
      </c>
      <c r="F586" s="121">
        <v>45516</v>
      </c>
      <c r="G586" s="122" t="s">
        <v>302</v>
      </c>
      <c r="H586" s="122"/>
      <c r="I586" s="122"/>
      <c r="J586" s="129">
        <v>0.13</v>
      </c>
      <c r="K586" s="129"/>
      <c r="L586" s="137">
        <v>0.13</v>
      </c>
      <c r="M586" s="137">
        <v>0.13</v>
      </c>
      <c r="N586" s="138">
        <v>0</v>
      </c>
      <c r="O586" s="139">
        <v>45505</v>
      </c>
      <c r="P586" s="122"/>
    </row>
    <row r="587" spans="1:16">
      <c r="A587" s="115" t="s">
        <v>16</v>
      </c>
      <c r="B587" s="115" t="s">
        <v>41</v>
      </c>
      <c r="C587" s="115" t="s">
        <v>42</v>
      </c>
      <c r="D587" s="135">
        <v>3396</v>
      </c>
      <c r="E587" s="136" t="s">
        <v>43</v>
      </c>
      <c r="F587" s="121">
        <v>45516</v>
      </c>
      <c r="G587" s="122" t="s">
        <v>326</v>
      </c>
      <c r="H587" s="122"/>
      <c r="I587" s="122"/>
      <c r="J587" s="129"/>
      <c r="K587" s="129">
        <v>-3057.6</v>
      </c>
      <c r="L587" s="137">
        <v>-3057.6</v>
      </c>
      <c r="M587" s="137">
        <v>3057.6</v>
      </c>
      <c r="N587" s="138">
        <v>0</v>
      </c>
      <c r="O587" s="139">
        <v>45505</v>
      </c>
      <c r="P587" s="122"/>
    </row>
    <row r="588" spans="1:16">
      <c r="A588" s="115" t="s">
        <v>16</v>
      </c>
      <c r="B588" s="115" t="s">
        <v>41</v>
      </c>
      <c r="C588" s="115" t="s">
        <v>42</v>
      </c>
      <c r="D588" s="135">
        <v>3396</v>
      </c>
      <c r="E588" s="136" t="s">
        <v>43</v>
      </c>
      <c r="F588" s="121">
        <v>45516</v>
      </c>
      <c r="G588" s="122" t="s">
        <v>284</v>
      </c>
      <c r="H588" s="122"/>
      <c r="I588" s="122"/>
      <c r="J588" s="129"/>
      <c r="K588" s="129">
        <v>-9</v>
      </c>
      <c r="L588" s="137">
        <v>-9</v>
      </c>
      <c r="M588" s="137">
        <v>9</v>
      </c>
      <c r="N588" s="138">
        <v>0</v>
      </c>
      <c r="O588" s="139">
        <v>45505</v>
      </c>
      <c r="P588" s="122"/>
    </row>
    <row r="589" spans="1:16">
      <c r="A589" s="115" t="s">
        <v>16</v>
      </c>
      <c r="B589" s="115" t="s">
        <v>41</v>
      </c>
      <c r="C589" s="115" t="s">
        <v>42</v>
      </c>
      <c r="D589" s="135">
        <v>3396</v>
      </c>
      <c r="E589" s="136" t="s">
        <v>43</v>
      </c>
      <c r="F589" s="121">
        <v>45516</v>
      </c>
      <c r="G589" s="122" t="s">
        <v>327</v>
      </c>
      <c r="H589" s="122"/>
      <c r="I589" s="122"/>
      <c r="J589" s="129"/>
      <c r="K589" s="129">
        <v>-1050</v>
      </c>
      <c r="L589" s="137">
        <v>-1050</v>
      </c>
      <c r="M589" s="137">
        <v>1050</v>
      </c>
      <c r="N589" s="138">
        <v>0</v>
      </c>
      <c r="O589" s="139">
        <v>45505</v>
      </c>
      <c r="P589" s="122"/>
    </row>
    <row r="590" spans="1:16">
      <c r="A590" s="115" t="s">
        <v>16</v>
      </c>
      <c r="B590" s="115" t="s">
        <v>41</v>
      </c>
      <c r="C590" s="115" t="s">
        <v>42</v>
      </c>
      <c r="D590" s="135">
        <v>3396</v>
      </c>
      <c r="E590" s="136" t="s">
        <v>43</v>
      </c>
      <c r="F590" s="121">
        <v>45517</v>
      </c>
      <c r="G590" s="122" t="s">
        <v>300</v>
      </c>
      <c r="H590" s="122"/>
      <c r="I590" s="122"/>
      <c r="J590" s="129">
        <v>101991.98</v>
      </c>
      <c r="K590" s="129"/>
      <c r="L590" s="137">
        <v>101991.98</v>
      </c>
      <c r="M590" s="137">
        <v>101991.98</v>
      </c>
      <c r="N590" s="138">
        <v>0</v>
      </c>
      <c r="O590" s="139">
        <v>45505</v>
      </c>
      <c r="P590" s="122" t="s">
        <v>158</v>
      </c>
    </row>
    <row r="591" spans="1:16">
      <c r="A591" s="115" t="s">
        <v>16</v>
      </c>
      <c r="B591" s="115" t="s">
        <v>41</v>
      </c>
      <c r="C591" s="115" t="s">
        <v>42</v>
      </c>
      <c r="D591" s="135">
        <v>3396</v>
      </c>
      <c r="E591" s="136" t="s">
        <v>43</v>
      </c>
      <c r="F591" s="121">
        <v>45517</v>
      </c>
      <c r="G591" s="122" t="s">
        <v>302</v>
      </c>
      <c r="H591" s="122"/>
      <c r="I591" s="122"/>
      <c r="J591" s="129">
        <v>4.0199999999999996</v>
      </c>
      <c r="K591" s="129"/>
      <c r="L591" s="137">
        <v>4.0199999999999996</v>
      </c>
      <c r="M591" s="137">
        <v>4.0199999999999996</v>
      </c>
      <c r="N591" s="138">
        <v>0</v>
      </c>
      <c r="O591" s="139">
        <v>45505</v>
      </c>
      <c r="P591" s="122"/>
    </row>
    <row r="592" spans="1:16">
      <c r="A592" s="115" t="s">
        <v>16</v>
      </c>
      <c r="B592" s="115" t="s">
        <v>41</v>
      </c>
      <c r="C592" s="115" t="s">
        <v>42</v>
      </c>
      <c r="D592" s="135">
        <v>3396</v>
      </c>
      <c r="E592" s="136" t="s">
        <v>43</v>
      </c>
      <c r="F592" s="121">
        <v>45517</v>
      </c>
      <c r="G592" s="122" t="s">
        <v>328</v>
      </c>
      <c r="H592" s="122"/>
      <c r="I592" s="122"/>
      <c r="J592" s="129"/>
      <c r="K592" s="129">
        <v>-101000</v>
      </c>
      <c r="L592" s="137">
        <v>-101000</v>
      </c>
      <c r="M592" s="137">
        <v>101000</v>
      </c>
      <c r="N592" s="138">
        <v>0</v>
      </c>
      <c r="O592" s="139">
        <v>45505</v>
      </c>
      <c r="P592" s="122"/>
    </row>
    <row r="593" spans="1:16">
      <c r="A593" s="115" t="s">
        <v>16</v>
      </c>
      <c r="B593" s="115" t="s">
        <v>41</v>
      </c>
      <c r="C593" s="115" t="s">
        <v>42</v>
      </c>
      <c r="D593" s="135">
        <v>3396</v>
      </c>
      <c r="E593" s="136" t="s">
        <v>43</v>
      </c>
      <c r="F593" s="121">
        <v>45517</v>
      </c>
      <c r="G593" s="122" t="s">
        <v>284</v>
      </c>
      <c r="H593" s="122"/>
      <c r="I593" s="122"/>
      <c r="J593" s="129"/>
      <c r="K593" s="129">
        <v>-9</v>
      </c>
      <c r="L593" s="137">
        <v>-9</v>
      </c>
      <c r="M593" s="137">
        <v>9</v>
      </c>
      <c r="N593" s="138">
        <v>0</v>
      </c>
      <c r="O593" s="139">
        <v>45505</v>
      </c>
      <c r="P593" s="122"/>
    </row>
    <row r="594" spans="1:16">
      <c r="A594" s="115" t="s">
        <v>16</v>
      </c>
      <c r="B594" s="115" t="s">
        <v>41</v>
      </c>
      <c r="C594" s="115" t="s">
        <v>42</v>
      </c>
      <c r="D594" s="135">
        <v>3396</v>
      </c>
      <c r="E594" s="136" t="s">
        <v>43</v>
      </c>
      <c r="F594" s="121">
        <v>45517</v>
      </c>
      <c r="G594" s="122" t="s">
        <v>329</v>
      </c>
      <c r="H594" s="122"/>
      <c r="I594" s="122"/>
      <c r="J594" s="129"/>
      <c r="K594" s="129">
        <v>-987</v>
      </c>
      <c r="L594" s="137">
        <v>-987</v>
      </c>
      <c r="M594" s="137">
        <v>987</v>
      </c>
      <c r="N594" s="138">
        <v>0</v>
      </c>
      <c r="O594" s="139">
        <v>45505</v>
      </c>
      <c r="P594" s="122"/>
    </row>
    <row r="595" spans="1:16">
      <c r="A595" s="115" t="s">
        <v>16</v>
      </c>
      <c r="B595" s="115" t="s">
        <v>41</v>
      </c>
      <c r="C595" s="115" t="s">
        <v>42</v>
      </c>
      <c r="D595" s="135">
        <v>3396</v>
      </c>
      <c r="E595" s="136" t="s">
        <v>43</v>
      </c>
      <c r="F595" s="121">
        <v>45518</v>
      </c>
      <c r="G595" s="122" t="s">
        <v>330</v>
      </c>
      <c r="H595" s="122"/>
      <c r="I595" s="122"/>
      <c r="J595" s="129">
        <v>300000</v>
      </c>
      <c r="K595" s="129"/>
      <c r="L595" s="137">
        <v>300000</v>
      </c>
      <c r="M595" s="137">
        <v>300000</v>
      </c>
      <c r="N595" s="138">
        <v>0</v>
      </c>
      <c r="O595" s="139">
        <v>45505</v>
      </c>
      <c r="P595" s="122"/>
    </row>
    <row r="596" spans="1:16">
      <c r="A596" s="115" t="s">
        <v>16</v>
      </c>
      <c r="B596" s="115" t="s">
        <v>41</v>
      </c>
      <c r="C596" s="115" t="s">
        <v>42</v>
      </c>
      <c r="D596" s="135">
        <v>3396</v>
      </c>
      <c r="E596" s="136" t="s">
        <v>43</v>
      </c>
      <c r="F596" s="121">
        <v>45518</v>
      </c>
      <c r="G596" s="122" t="s">
        <v>300</v>
      </c>
      <c r="H596" s="122"/>
      <c r="I596" s="122"/>
      <c r="J596" s="129">
        <v>305082.23</v>
      </c>
      <c r="K596" s="129"/>
      <c r="L596" s="137">
        <v>305082.23</v>
      </c>
      <c r="M596" s="137">
        <v>305082.23</v>
      </c>
      <c r="N596" s="138">
        <v>0</v>
      </c>
      <c r="O596" s="139">
        <v>45505</v>
      </c>
      <c r="P596" s="122" t="s">
        <v>158</v>
      </c>
    </row>
    <row r="597" spans="1:16">
      <c r="A597" s="115" t="s">
        <v>16</v>
      </c>
      <c r="B597" s="115" t="s">
        <v>41</v>
      </c>
      <c r="C597" s="115" t="s">
        <v>42</v>
      </c>
      <c r="D597" s="135">
        <v>3396</v>
      </c>
      <c r="E597" s="136" t="s">
        <v>43</v>
      </c>
      <c r="F597" s="121">
        <v>45518</v>
      </c>
      <c r="G597" s="122" t="s">
        <v>331</v>
      </c>
      <c r="H597" s="122"/>
      <c r="I597" s="122"/>
      <c r="J597" s="129">
        <v>526590.4</v>
      </c>
      <c r="K597" s="129"/>
      <c r="L597" s="137">
        <v>526590.4</v>
      </c>
      <c r="M597" s="137">
        <v>526590.4</v>
      </c>
      <c r="N597" s="138">
        <v>0</v>
      </c>
      <c r="O597" s="139">
        <v>45505</v>
      </c>
      <c r="P597" s="122" t="s">
        <v>158</v>
      </c>
    </row>
    <row r="598" spans="1:16">
      <c r="A598" s="115" t="s">
        <v>16</v>
      </c>
      <c r="B598" s="115" t="s">
        <v>41</v>
      </c>
      <c r="C598" s="115" t="s">
        <v>42</v>
      </c>
      <c r="D598" s="135">
        <v>3396</v>
      </c>
      <c r="E598" s="136" t="s">
        <v>43</v>
      </c>
      <c r="F598" s="121">
        <v>45518</v>
      </c>
      <c r="G598" s="122" t="s">
        <v>302</v>
      </c>
      <c r="H598" s="122"/>
      <c r="I598" s="122"/>
      <c r="J598" s="129">
        <v>14.86</v>
      </c>
      <c r="K598" s="129"/>
      <c r="L598" s="137">
        <v>14.86</v>
      </c>
      <c r="M598" s="137">
        <v>14.86</v>
      </c>
      <c r="N598" s="138">
        <v>0</v>
      </c>
      <c r="O598" s="139">
        <v>45505</v>
      </c>
      <c r="P598" s="122"/>
    </row>
    <row r="599" spans="1:16">
      <c r="A599" s="115" t="s">
        <v>16</v>
      </c>
      <c r="B599" s="115" t="s">
        <v>41</v>
      </c>
      <c r="C599" s="115" t="s">
        <v>42</v>
      </c>
      <c r="D599" s="135">
        <v>3396</v>
      </c>
      <c r="E599" s="136" t="s">
        <v>43</v>
      </c>
      <c r="F599" s="121">
        <v>45518</v>
      </c>
      <c r="G599" s="122" t="s">
        <v>332</v>
      </c>
      <c r="H599" s="122"/>
      <c r="I599" s="122"/>
      <c r="J599" s="129"/>
      <c r="K599" s="129">
        <v>-518</v>
      </c>
      <c r="L599" s="137">
        <v>-518</v>
      </c>
      <c r="M599" s="137">
        <v>518</v>
      </c>
      <c r="N599" s="138">
        <v>0</v>
      </c>
      <c r="O599" s="139">
        <v>45505</v>
      </c>
      <c r="P599" s="122"/>
    </row>
    <row r="600" spans="1:16">
      <c r="A600" s="115" t="s">
        <v>16</v>
      </c>
      <c r="B600" s="115" t="s">
        <v>41</v>
      </c>
      <c r="C600" s="115" t="s">
        <v>42</v>
      </c>
      <c r="D600" s="135">
        <v>3396</v>
      </c>
      <c r="E600" s="136" t="s">
        <v>43</v>
      </c>
      <c r="F600" s="121">
        <v>45518</v>
      </c>
      <c r="G600" s="122" t="s">
        <v>314</v>
      </c>
      <c r="H600" s="122"/>
      <c r="I600" s="122"/>
      <c r="J600" s="129"/>
      <c r="K600" s="129">
        <v>-22568.18</v>
      </c>
      <c r="L600" s="137">
        <v>-22568.18</v>
      </c>
      <c r="M600" s="137">
        <v>22568.18</v>
      </c>
      <c r="N600" s="138">
        <v>0</v>
      </c>
      <c r="O600" s="139">
        <v>45505</v>
      </c>
      <c r="P600" s="122"/>
    </row>
    <row r="601" spans="1:16">
      <c r="A601" s="115" t="s">
        <v>16</v>
      </c>
      <c r="B601" s="115" t="s">
        <v>41</v>
      </c>
      <c r="C601" s="115" t="s">
        <v>42</v>
      </c>
      <c r="D601" s="135">
        <v>3396</v>
      </c>
      <c r="E601" s="136" t="s">
        <v>43</v>
      </c>
      <c r="F601" s="121">
        <v>45518</v>
      </c>
      <c r="G601" s="122" t="s">
        <v>314</v>
      </c>
      <c r="H601" s="122"/>
      <c r="I601" s="122"/>
      <c r="J601" s="129"/>
      <c r="K601" s="129">
        <v>-41106.21</v>
      </c>
      <c r="L601" s="137">
        <v>-41106.21</v>
      </c>
      <c r="M601" s="137">
        <v>41106.21</v>
      </c>
      <c r="N601" s="138">
        <v>0</v>
      </c>
      <c r="O601" s="139">
        <v>45505</v>
      </c>
      <c r="P601" s="122"/>
    </row>
    <row r="602" spans="1:16">
      <c r="A602" s="115" t="s">
        <v>16</v>
      </c>
      <c r="B602" s="115" t="s">
        <v>41</v>
      </c>
      <c r="C602" s="115" t="s">
        <v>42</v>
      </c>
      <c r="D602" s="135">
        <v>3396</v>
      </c>
      <c r="E602" s="136" t="s">
        <v>43</v>
      </c>
      <c r="F602" s="121">
        <v>45518</v>
      </c>
      <c r="G602" s="122" t="s">
        <v>314</v>
      </c>
      <c r="H602" s="122"/>
      <c r="I602" s="122"/>
      <c r="J602" s="129"/>
      <c r="K602" s="129">
        <v>-41106.21</v>
      </c>
      <c r="L602" s="137">
        <v>-41106.21</v>
      </c>
      <c r="M602" s="137">
        <v>41106.21</v>
      </c>
      <c r="N602" s="138">
        <v>0</v>
      </c>
      <c r="O602" s="139">
        <v>45505</v>
      </c>
      <c r="P602" s="122"/>
    </row>
    <row r="603" spans="1:16">
      <c r="A603" s="115" t="s">
        <v>16</v>
      </c>
      <c r="B603" s="115" t="s">
        <v>41</v>
      </c>
      <c r="C603" s="115" t="s">
        <v>42</v>
      </c>
      <c r="D603" s="135">
        <v>3396</v>
      </c>
      <c r="E603" s="136" t="s">
        <v>43</v>
      </c>
      <c r="F603" s="121">
        <v>45518</v>
      </c>
      <c r="G603" s="122" t="s">
        <v>314</v>
      </c>
      <c r="H603" s="122"/>
      <c r="I603" s="122"/>
      <c r="J603" s="129"/>
      <c r="K603" s="129">
        <v>-115254.47</v>
      </c>
      <c r="L603" s="137">
        <v>-115254.47</v>
      </c>
      <c r="M603" s="137">
        <v>115254.47</v>
      </c>
      <c r="N603" s="138">
        <v>0</v>
      </c>
      <c r="O603" s="139">
        <v>45505</v>
      </c>
      <c r="P603" s="122"/>
    </row>
    <row r="604" spans="1:16">
      <c r="A604" s="115" t="s">
        <v>16</v>
      </c>
      <c r="B604" s="115" t="s">
        <v>41</v>
      </c>
      <c r="C604" s="115" t="s">
        <v>42</v>
      </c>
      <c r="D604" s="135">
        <v>3396</v>
      </c>
      <c r="E604" s="136" t="s">
        <v>43</v>
      </c>
      <c r="F604" s="121">
        <v>45518</v>
      </c>
      <c r="G604" s="122" t="s">
        <v>314</v>
      </c>
      <c r="H604" s="122"/>
      <c r="I604" s="122"/>
      <c r="J604" s="129"/>
      <c r="K604" s="129">
        <v>-22568.18</v>
      </c>
      <c r="L604" s="137">
        <v>-22568.18</v>
      </c>
      <c r="M604" s="137">
        <v>22568.18</v>
      </c>
      <c r="N604" s="138">
        <v>0</v>
      </c>
      <c r="O604" s="139">
        <v>45505</v>
      </c>
      <c r="P604" s="122"/>
    </row>
    <row r="605" spans="1:16">
      <c r="A605" s="115" t="s">
        <v>16</v>
      </c>
      <c r="B605" s="115" t="s">
        <v>41</v>
      </c>
      <c r="C605" s="115" t="s">
        <v>42</v>
      </c>
      <c r="D605" s="135">
        <v>3396</v>
      </c>
      <c r="E605" s="136" t="s">
        <v>43</v>
      </c>
      <c r="F605" s="121">
        <v>45518</v>
      </c>
      <c r="G605" s="122" t="s">
        <v>314</v>
      </c>
      <c r="H605" s="122"/>
      <c r="I605" s="122"/>
      <c r="J605" s="129"/>
      <c r="K605" s="129">
        <v>-211194.95</v>
      </c>
      <c r="L605" s="137">
        <v>-211194.95</v>
      </c>
      <c r="M605" s="137">
        <v>211194.95</v>
      </c>
      <c r="N605" s="138">
        <v>0</v>
      </c>
      <c r="O605" s="139">
        <v>45505</v>
      </c>
      <c r="P605" s="122"/>
    </row>
    <row r="606" spans="1:16">
      <c r="A606" s="115" t="s">
        <v>16</v>
      </c>
      <c r="B606" s="115" t="s">
        <v>41</v>
      </c>
      <c r="C606" s="115" t="s">
        <v>42</v>
      </c>
      <c r="D606" s="135">
        <v>3396</v>
      </c>
      <c r="E606" s="136" t="s">
        <v>43</v>
      </c>
      <c r="F606" s="121">
        <v>45518</v>
      </c>
      <c r="G606" s="122" t="s">
        <v>314</v>
      </c>
      <c r="H606" s="122"/>
      <c r="I606" s="122"/>
      <c r="J606" s="129"/>
      <c r="K606" s="129">
        <v>-40284.080000000002</v>
      </c>
      <c r="L606" s="137">
        <v>-40284.080000000002</v>
      </c>
      <c r="M606" s="137">
        <v>40284.080000000002</v>
      </c>
      <c r="N606" s="138">
        <v>0</v>
      </c>
      <c r="O606" s="139">
        <v>45505</v>
      </c>
      <c r="P606" s="122"/>
    </row>
    <row r="607" spans="1:16">
      <c r="A607" s="115" t="s">
        <v>16</v>
      </c>
      <c r="B607" s="115" t="s">
        <v>41</v>
      </c>
      <c r="C607" s="115" t="s">
        <v>42</v>
      </c>
      <c r="D607" s="135">
        <v>3396</v>
      </c>
      <c r="E607" s="136" t="s">
        <v>43</v>
      </c>
      <c r="F607" s="121">
        <v>45518</v>
      </c>
      <c r="G607" s="122" t="s">
        <v>314</v>
      </c>
      <c r="H607" s="122"/>
      <c r="I607" s="122"/>
      <c r="J607" s="129"/>
      <c r="K607" s="129">
        <v>-450284.76</v>
      </c>
      <c r="L607" s="137">
        <v>-450284.76</v>
      </c>
      <c r="M607" s="137">
        <v>450284.76</v>
      </c>
      <c r="N607" s="138">
        <v>0</v>
      </c>
      <c r="O607" s="139">
        <v>45505</v>
      </c>
      <c r="P607" s="122"/>
    </row>
    <row r="608" spans="1:16">
      <c r="A608" s="115" t="s">
        <v>16</v>
      </c>
      <c r="B608" s="115" t="s">
        <v>41</v>
      </c>
      <c r="C608" s="115" t="s">
        <v>42</v>
      </c>
      <c r="D608" s="135">
        <v>3396</v>
      </c>
      <c r="E608" s="136" t="s">
        <v>43</v>
      </c>
      <c r="F608" s="121">
        <v>45518</v>
      </c>
      <c r="G608" s="122" t="s">
        <v>314</v>
      </c>
      <c r="H608" s="122"/>
      <c r="I608" s="122"/>
      <c r="J608" s="129"/>
      <c r="K608" s="129">
        <v>-14217.7</v>
      </c>
      <c r="L608" s="137">
        <v>-14217.7</v>
      </c>
      <c r="M608" s="137">
        <v>14217.7</v>
      </c>
      <c r="N608" s="138">
        <v>0</v>
      </c>
      <c r="O608" s="139">
        <v>45505</v>
      </c>
      <c r="P608" s="122"/>
    </row>
    <row r="609" spans="1:16">
      <c r="A609" s="115" t="s">
        <v>16</v>
      </c>
      <c r="B609" s="115" t="s">
        <v>41</v>
      </c>
      <c r="C609" s="115" t="s">
        <v>42</v>
      </c>
      <c r="D609" s="135">
        <v>3396</v>
      </c>
      <c r="E609" s="136" t="s">
        <v>43</v>
      </c>
      <c r="F609" s="121">
        <v>45518</v>
      </c>
      <c r="G609" s="122" t="s">
        <v>314</v>
      </c>
      <c r="H609" s="122"/>
      <c r="I609" s="122"/>
      <c r="J609" s="129"/>
      <c r="K609" s="129">
        <v>-14507.85</v>
      </c>
      <c r="L609" s="137">
        <v>-14507.85</v>
      </c>
      <c r="M609" s="137">
        <v>14507.85</v>
      </c>
      <c r="N609" s="138">
        <v>0</v>
      </c>
      <c r="O609" s="139">
        <v>45505</v>
      </c>
      <c r="P609" s="122"/>
    </row>
    <row r="610" spans="1:16">
      <c r="A610" s="115" t="s">
        <v>16</v>
      </c>
      <c r="B610" s="115" t="s">
        <v>41</v>
      </c>
      <c r="C610" s="115" t="s">
        <v>42</v>
      </c>
      <c r="D610" s="135">
        <v>3396</v>
      </c>
      <c r="E610" s="136" t="s">
        <v>43</v>
      </c>
      <c r="F610" s="121">
        <v>45518</v>
      </c>
      <c r="G610" s="122" t="s">
        <v>314</v>
      </c>
      <c r="H610" s="122"/>
      <c r="I610" s="122"/>
      <c r="J610" s="129"/>
      <c r="K610" s="129">
        <v>-14507.85</v>
      </c>
      <c r="L610" s="137">
        <v>-14507.85</v>
      </c>
      <c r="M610" s="137">
        <v>14507.85</v>
      </c>
      <c r="N610" s="138">
        <v>0</v>
      </c>
      <c r="O610" s="139">
        <v>45505</v>
      </c>
      <c r="P610" s="122"/>
    </row>
    <row r="611" spans="1:16">
      <c r="A611" s="115" t="s">
        <v>16</v>
      </c>
      <c r="B611" s="115" t="s">
        <v>41</v>
      </c>
      <c r="C611" s="115" t="s">
        <v>42</v>
      </c>
      <c r="D611" s="135">
        <v>3396</v>
      </c>
      <c r="E611" s="136" t="s">
        <v>43</v>
      </c>
      <c r="F611" s="121">
        <v>45518</v>
      </c>
      <c r="G611" s="122" t="s">
        <v>314</v>
      </c>
      <c r="H611" s="122"/>
      <c r="I611" s="122"/>
      <c r="J611" s="129"/>
      <c r="K611" s="129">
        <v>-40284.080000000002</v>
      </c>
      <c r="L611" s="137">
        <v>-40284.080000000002</v>
      </c>
      <c r="M611" s="137">
        <v>40284.080000000002</v>
      </c>
      <c r="N611" s="138">
        <v>0</v>
      </c>
      <c r="O611" s="139">
        <v>45505</v>
      </c>
      <c r="P611" s="122"/>
    </row>
    <row r="612" spans="1:16">
      <c r="A612" s="115" t="s">
        <v>16</v>
      </c>
      <c r="B612" s="115" t="s">
        <v>41</v>
      </c>
      <c r="C612" s="115" t="s">
        <v>42</v>
      </c>
      <c r="D612" s="135">
        <v>3396</v>
      </c>
      <c r="E612" s="136" t="s">
        <v>43</v>
      </c>
      <c r="F612" s="121">
        <v>45518</v>
      </c>
      <c r="G612" s="122" t="s">
        <v>314</v>
      </c>
      <c r="H612" s="122"/>
      <c r="I612" s="122"/>
      <c r="J612" s="129"/>
      <c r="K612" s="129">
        <v>-22116.81</v>
      </c>
      <c r="L612" s="137">
        <v>-22116.81</v>
      </c>
      <c r="M612" s="137">
        <v>22116.81</v>
      </c>
      <c r="N612" s="138">
        <v>0</v>
      </c>
      <c r="O612" s="139">
        <v>45505</v>
      </c>
      <c r="P612" s="122"/>
    </row>
    <row r="613" spans="1:16">
      <c r="A613" s="115" t="s">
        <v>16</v>
      </c>
      <c r="B613" s="115" t="s">
        <v>41</v>
      </c>
      <c r="C613" s="115" t="s">
        <v>42</v>
      </c>
      <c r="D613" s="135">
        <v>3396</v>
      </c>
      <c r="E613" s="136" t="s">
        <v>43</v>
      </c>
      <c r="F613" s="121">
        <v>45518</v>
      </c>
      <c r="G613" s="122" t="s">
        <v>314</v>
      </c>
      <c r="H613" s="122"/>
      <c r="I613" s="122"/>
      <c r="J613" s="129"/>
      <c r="K613" s="129">
        <v>-40284.080000000002</v>
      </c>
      <c r="L613" s="137">
        <v>-40284.080000000002</v>
      </c>
      <c r="M613" s="137">
        <v>40284.080000000002</v>
      </c>
      <c r="N613" s="138">
        <v>0</v>
      </c>
      <c r="O613" s="139">
        <v>45505</v>
      </c>
      <c r="P613" s="122"/>
    </row>
    <row r="614" spans="1:16">
      <c r="A614" s="115" t="s">
        <v>16</v>
      </c>
      <c r="B614" s="115" t="s">
        <v>41</v>
      </c>
      <c r="C614" s="115" t="s">
        <v>42</v>
      </c>
      <c r="D614" s="135">
        <v>3396</v>
      </c>
      <c r="E614" s="136" t="s">
        <v>43</v>
      </c>
      <c r="F614" s="121">
        <v>45518</v>
      </c>
      <c r="G614" s="122" t="s">
        <v>314</v>
      </c>
      <c r="H614" s="122"/>
      <c r="I614" s="122"/>
      <c r="J614" s="129"/>
      <c r="K614" s="129">
        <v>-40284.080000000002</v>
      </c>
      <c r="L614" s="137">
        <v>-40284.080000000002</v>
      </c>
      <c r="M614" s="137">
        <v>40284.080000000002</v>
      </c>
      <c r="N614" s="138">
        <v>0</v>
      </c>
      <c r="O614" s="139">
        <v>45505</v>
      </c>
      <c r="P614" s="122"/>
    </row>
    <row r="615" spans="1:16">
      <c r="A615" s="115" t="s">
        <v>16</v>
      </c>
      <c r="B615" s="115" t="s">
        <v>41</v>
      </c>
      <c r="C615" s="115" t="s">
        <v>42</v>
      </c>
      <c r="D615" s="135">
        <v>3396</v>
      </c>
      <c r="E615" s="136" t="s">
        <v>43</v>
      </c>
      <c r="F615" s="121">
        <v>45518</v>
      </c>
      <c r="G615" s="122" t="s">
        <v>333</v>
      </c>
      <c r="H615" s="122"/>
      <c r="I615" s="122"/>
      <c r="J615" s="129"/>
      <c r="K615" s="129">
        <v>-600</v>
      </c>
      <c r="L615" s="137">
        <v>-600</v>
      </c>
      <c r="M615" s="137">
        <v>600</v>
      </c>
      <c r="N615" s="138">
        <v>0</v>
      </c>
      <c r="O615" s="139">
        <v>45505</v>
      </c>
      <c r="P615" s="122"/>
    </row>
    <row r="616" spans="1:16">
      <c r="A616" s="115" t="s">
        <v>16</v>
      </c>
      <c r="B616" s="115" t="s">
        <v>41</v>
      </c>
      <c r="C616" s="115" t="s">
        <v>42</v>
      </c>
      <c r="D616" s="135">
        <v>3396</v>
      </c>
      <c r="E616" s="136" t="s">
        <v>43</v>
      </c>
      <c r="F616" s="121">
        <v>45519</v>
      </c>
      <c r="G616" s="122" t="s">
        <v>300</v>
      </c>
      <c r="H616" s="122"/>
      <c r="I616" s="122"/>
      <c r="J616" s="129">
        <v>4727.54</v>
      </c>
      <c r="K616" s="129"/>
      <c r="L616" s="137">
        <v>4727.54</v>
      </c>
      <c r="M616" s="137">
        <v>4727.54</v>
      </c>
      <c r="N616" s="138">
        <v>0</v>
      </c>
      <c r="O616" s="139">
        <v>45505</v>
      </c>
      <c r="P616" s="122" t="s">
        <v>158</v>
      </c>
    </row>
    <row r="617" spans="1:16">
      <c r="A617" s="115" t="s">
        <v>16</v>
      </c>
      <c r="B617" s="115" t="s">
        <v>41</v>
      </c>
      <c r="C617" s="115" t="s">
        <v>42</v>
      </c>
      <c r="D617" s="135">
        <v>3396</v>
      </c>
      <c r="E617" s="136" t="s">
        <v>43</v>
      </c>
      <c r="F617" s="121">
        <v>45519</v>
      </c>
      <c r="G617" s="122" t="s">
        <v>302</v>
      </c>
      <c r="H617" s="122"/>
      <c r="I617" s="122"/>
      <c r="J617" s="129">
        <v>0.28999999999999998</v>
      </c>
      <c r="K617" s="129"/>
      <c r="L617" s="137">
        <v>0.28999999999999998</v>
      </c>
      <c r="M617" s="137">
        <v>0.28999999999999998</v>
      </c>
      <c r="N617" s="138">
        <v>0</v>
      </c>
      <c r="O617" s="139">
        <v>45505</v>
      </c>
      <c r="P617" s="122"/>
    </row>
    <row r="618" spans="1:16">
      <c r="A618" s="115" t="s">
        <v>16</v>
      </c>
      <c r="B618" s="115" t="s">
        <v>41</v>
      </c>
      <c r="C618" s="115" t="s">
        <v>42</v>
      </c>
      <c r="D618" s="135">
        <v>3396</v>
      </c>
      <c r="E618" s="136" t="s">
        <v>43</v>
      </c>
      <c r="F618" s="121">
        <v>45519</v>
      </c>
      <c r="G618" s="122" t="s">
        <v>284</v>
      </c>
      <c r="H618" s="122"/>
      <c r="I618" s="122"/>
      <c r="J618" s="129"/>
      <c r="K618" s="129">
        <v>-9</v>
      </c>
      <c r="L618" s="137">
        <v>-9</v>
      </c>
      <c r="M618" s="137">
        <v>9</v>
      </c>
      <c r="N618" s="138">
        <v>0</v>
      </c>
      <c r="O618" s="139">
        <v>45505</v>
      </c>
      <c r="P618" s="122"/>
    </row>
    <row r="619" spans="1:16">
      <c r="A619" s="115" t="s">
        <v>16</v>
      </c>
      <c r="B619" s="115" t="s">
        <v>41</v>
      </c>
      <c r="C619" s="115" t="s">
        <v>42</v>
      </c>
      <c r="D619" s="135">
        <v>3396</v>
      </c>
      <c r="E619" s="136" t="s">
        <v>43</v>
      </c>
      <c r="F619" s="121">
        <v>45519</v>
      </c>
      <c r="G619" s="122" t="s">
        <v>284</v>
      </c>
      <c r="H619" s="122"/>
      <c r="I619" s="122"/>
      <c r="J619" s="129"/>
      <c r="K619" s="129">
        <v>-9</v>
      </c>
      <c r="L619" s="137">
        <v>-9</v>
      </c>
      <c r="M619" s="137">
        <v>9</v>
      </c>
      <c r="N619" s="138">
        <v>0</v>
      </c>
      <c r="O619" s="139">
        <v>45505</v>
      </c>
      <c r="P619" s="122"/>
    </row>
    <row r="620" spans="1:16">
      <c r="A620" s="115" t="s">
        <v>16</v>
      </c>
      <c r="B620" s="115" t="s">
        <v>41</v>
      </c>
      <c r="C620" s="115" t="s">
        <v>42</v>
      </c>
      <c r="D620" s="135">
        <v>3396</v>
      </c>
      <c r="E620" s="136" t="s">
        <v>43</v>
      </c>
      <c r="F620" s="121">
        <v>45519</v>
      </c>
      <c r="G620" s="122" t="s">
        <v>314</v>
      </c>
      <c r="H620" s="122"/>
      <c r="I620" s="122"/>
      <c r="J620" s="129"/>
      <c r="K620" s="129">
        <v>-377.94</v>
      </c>
      <c r="L620" s="137">
        <v>-377.94</v>
      </c>
      <c r="M620" s="137">
        <v>377.94</v>
      </c>
      <c r="N620" s="138">
        <v>0</v>
      </c>
      <c r="O620" s="139">
        <v>45505</v>
      </c>
      <c r="P620" s="122"/>
    </row>
    <row r="621" spans="1:16">
      <c r="A621" s="115" t="s">
        <v>16</v>
      </c>
      <c r="B621" s="115" t="s">
        <v>41</v>
      </c>
      <c r="C621" s="115" t="s">
        <v>42</v>
      </c>
      <c r="D621" s="135">
        <v>3396</v>
      </c>
      <c r="E621" s="136" t="s">
        <v>43</v>
      </c>
      <c r="F621" s="121">
        <v>45519</v>
      </c>
      <c r="G621" s="122" t="s">
        <v>314</v>
      </c>
      <c r="H621" s="122"/>
      <c r="I621" s="122"/>
      <c r="J621" s="129"/>
      <c r="K621" s="129">
        <v>-469.83</v>
      </c>
      <c r="L621" s="137">
        <v>-469.83</v>
      </c>
      <c r="M621" s="137">
        <v>469.83</v>
      </c>
      <c r="N621" s="138">
        <v>0</v>
      </c>
      <c r="O621" s="139">
        <v>45505</v>
      </c>
      <c r="P621" s="122"/>
    </row>
    <row r="622" spans="1:16">
      <c r="A622" s="115" t="s">
        <v>16</v>
      </c>
      <c r="B622" s="115" t="s">
        <v>41</v>
      </c>
      <c r="C622" s="115" t="s">
        <v>42</v>
      </c>
      <c r="D622" s="135">
        <v>3396</v>
      </c>
      <c r="E622" s="136" t="s">
        <v>43</v>
      </c>
      <c r="F622" s="121">
        <v>45519</v>
      </c>
      <c r="G622" s="122" t="s">
        <v>314</v>
      </c>
      <c r="H622" s="122"/>
      <c r="I622" s="122"/>
      <c r="J622" s="129"/>
      <c r="K622" s="129">
        <v>-338.66</v>
      </c>
      <c r="L622" s="137">
        <v>-338.66</v>
      </c>
      <c r="M622" s="137">
        <v>338.66</v>
      </c>
      <c r="N622" s="138">
        <v>0</v>
      </c>
      <c r="O622" s="139">
        <v>45505</v>
      </c>
      <c r="P622" s="122"/>
    </row>
    <row r="623" spans="1:16">
      <c r="A623" s="115" t="s">
        <v>16</v>
      </c>
      <c r="B623" s="115" t="s">
        <v>41</v>
      </c>
      <c r="C623" s="115" t="s">
        <v>42</v>
      </c>
      <c r="D623" s="135">
        <v>3396</v>
      </c>
      <c r="E623" s="136" t="s">
        <v>43</v>
      </c>
      <c r="F623" s="121">
        <v>45519</v>
      </c>
      <c r="G623" s="122" t="s">
        <v>314</v>
      </c>
      <c r="H623" s="122"/>
      <c r="I623" s="122"/>
      <c r="J623" s="129"/>
      <c r="K623" s="129">
        <v>-535.88</v>
      </c>
      <c r="L623" s="137">
        <v>-535.88</v>
      </c>
      <c r="M623" s="137">
        <v>535.88</v>
      </c>
      <c r="N623" s="138">
        <v>0</v>
      </c>
      <c r="O623" s="139">
        <v>45505</v>
      </c>
      <c r="P623" s="122"/>
    </row>
    <row r="624" spans="1:16">
      <c r="A624" s="115" t="s">
        <v>16</v>
      </c>
      <c r="B624" s="115" t="s">
        <v>41</v>
      </c>
      <c r="C624" s="115" t="s">
        <v>42</v>
      </c>
      <c r="D624" s="135">
        <v>3396</v>
      </c>
      <c r="E624" s="136" t="s">
        <v>43</v>
      </c>
      <c r="F624" s="121">
        <v>45519</v>
      </c>
      <c r="G624" s="122" t="s">
        <v>314</v>
      </c>
      <c r="H624" s="122"/>
      <c r="I624" s="122"/>
      <c r="J624" s="129"/>
      <c r="K624" s="129">
        <v>-338.66</v>
      </c>
      <c r="L624" s="137">
        <v>-338.66</v>
      </c>
      <c r="M624" s="137">
        <v>338.66</v>
      </c>
      <c r="N624" s="138">
        <v>0</v>
      </c>
      <c r="O624" s="139">
        <v>45505</v>
      </c>
      <c r="P624" s="122"/>
    </row>
    <row r="625" spans="1:16">
      <c r="A625" s="115" t="s">
        <v>16</v>
      </c>
      <c r="B625" s="115" t="s">
        <v>41</v>
      </c>
      <c r="C625" s="115" t="s">
        <v>42</v>
      </c>
      <c r="D625" s="135">
        <v>3396</v>
      </c>
      <c r="E625" s="136" t="s">
        <v>43</v>
      </c>
      <c r="F625" s="121">
        <v>45519</v>
      </c>
      <c r="G625" s="122" t="s">
        <v>334</v>
      </c>
      <c r="H625" s="122"/>
      <c r="I625" s="122"/>
      <c r="J625" s="129"/>
      <c r="K625" s="129">
        <v>-218.87</v>
      </c>
      <c r="L625" s="137">
        <v>-218.87</v>
      </c>
      <c r="M625" s="137">
        <v>218.87</v>
      </c>
      <c r="N625" s="138">
        <v>0</v>
      </c>
      <c r="O625" s="139">
        <v>45505</v>
      </c>
      <c r="P625" s="122"/>
    </row>
    <row r="626" spans="1:16">
      <c r="A626" s="115" t="s">
        <v>16</v>
      </c>
      <c r="B626" s="115" t="s">
        <v>41</v>
      </c>
      <c r="C626" s="115" t="s">
        <v>42</v>
      </c>
      <c r="D626" s="135">
        <v>3396</v>
      </c>
      <c r="E626" s="136" t="s">
        <v>43</v>
      </c>
      <c r="F626" s="121">
        <v>45519</v>
      </c>
      <c r="G626" s="122" t="s">
        <v>335</v>
      </c>
      <c r="H626" s="122"/>
      <c r="I626" s="122"/>
      <c r="J626" s="129"/>
      <c r="K626" s="129">
        <v>-750</v>
      </c>
      <c r="L626" s="137">
        <v>-750</v>
      </c>
      <c r="M626" s="137">
        <v>750</v>
      </c>
      <c r="N626" s="138">
        <v>0</v>
      </c>
      <c r="O626" s="139">
        <v>45505</v>
      </c>
      <c r="P626" s="122"/>
    </row>
    <row r="627" spans="1:16">
      <c r="A627" s="115" t="s">
        <v>16</v>
      </c>
      <c r="B627" s="115" t="s">
        <v>41</v>
      </c>
      <c r="C627" s="115" t="s">
        <v>42</v>
      </c>
      <c r="D627" s="135">
        <v>3396</v>
      </c>
      <c r="E627" s="136" t="s">
        <v>43</v>
      </c>
      <c r="F627" s="121">
        <v>45519</v>
      </c>
      <c r="G627" s="122" t="s">
        <v>335</v>
      </c>
      <c r="H627" s="122"/>
      <c r="I627" s="122"/>
      <c r="J627" s="129"/>
      <c r="K627" s="129">
        <v>-1600</v>
      </c>
      <c r="L627" s="137">
        <v>-1600</v>
      </c>
      <c r="M627" s="137">
        <v>1600</v>
      </c>
      <c r="N627" s="138">
        <v>0</v>
      </c>
      <c r="O627" s="139">
        <v>45505</v>
      </c>
      <c r="P627" s="122"/>
    </row>
    <row r="628" spans="1:16">
      <c r="A628" s="115" t="s">
        <v>16</v>
      </c>
      <c r="B628" s="115" t="s">
        <v>41</v>
      </c>
      <c r="C628" s="115" t="s">
        <v>42</v>
      </c>
      <c r="D628" s="135">
        <v>3396</v>
      </c>
      <c r="E628" s="136" t="s">
        <v>43</v>
      </c>
      <c r="F628" s="121">
        <v>45519</v>
      </c>
      <c r="G628" s="122" t="s">
        <v>336</v>
      </c>
      <c r="H628" s="122"/>
      <c r="I628" s="122"/>
      <c r="J628" s="129"/>
      <c r="K628" s="129">
        <v>-79.989999999999995</v>
      </c>
      <c r="L628" s="137">
        <v>-79.989999999999995</v>
      </c>
      <c r="M628" s="137">
        <v>79.989999999999995</v>
      </c>
      <c r="N628" s="138">
        <v>0</v>
      </c>
      <c r="O628" s="139">
        <v>45505</v>
      </c>
      <c r="P628" s="122"/>
    </row>
    <row r="629" spans="1:16">
      <c r="A629" s="115" t="s">
        <v>16</v>
      </c>
      <c r="B629" s="115" t="s">
        <v>41</v>
      </c>
      <c r="C629" s="115" t="s">
        <v>42</v>
      </c>
      <c r="D629" s="135">
        <v>3396</v>
      </c>
      <c r="E629" s="136" t="s">
        <v>43</v>
      </c>
      <c r="F629" s="121">
        <v>45520</v>
      </c>
      <c r="G629" s="122" t="s">
        <v>300</v>
      </c>
      <c r="H629" s="122"/>
      <c r="I629" s="122"/>
      <c r="J629" s="129">
        <v>29007.85</v>
      </c>
      <c r="K629" s="129"/>
      <c r="L629" s="137">
        <v>29007.85</v>
      </c>
      <c r="M629" s="137">
        <v>29007.85</v>
      </c>
      <c r="N629" s="138">
        <v>0</v>
      </c>
      <c r="O629" s="139">
        <v>45505</v>
      </c>
      <c r="P629" s="122" t="s">
        <v>158</v>
      </c>
    </row>
    <row r="630" spans="1:16">
      <c r="A630" s="115" t="s">
        <v>16</v>
      </c>
      <c r="B630" s="115" t="s">
        <v>41</v>
      </c>
      <c r="C630" s="115" t="s">
        <v>42</v>
      </c>
      <c r="D630" s="135">
        <v>3396</v>
      </c>
      <c r="E630" s="136" t="s">
        <v>43</v>
      </c>
      <c r="F630" s="121">
        <v>45520</v>
      </c>
      <c r="G630" s="122" t="s">
        <v>302</v>
      </c>
      <c r="H630" s="122"/>
      <c r="I630" s="122"/>
      <c r="J630" s="129">
        <v>2.08</v>
      </c>
      <c r="K630" s="129"/>
      <c r="L630" s="137">
        <v>2.08</v>
      </c>
      <c r="M630" s="137">
        <v>2.08</v>
      </c>
      <c r="N630" s="138">
        <v>0</v>
      </c>
      <c r="O630" s="139">
        <v>45505</v>
      </c>
      <c r="P630" s="122"/>
    </row>
    <row r="631" spans="1:16">
      <c r="A631" s="115" t="s">
        <v>16</v>
      </c>
      <c r="B631" s="115" t="s">
        <v>41</v>
      </c>
      <c r="C631" s="115" t="s">
        <v>42</v>
      </c>
      <c r="D631" s="135">
        <v>3396</v>
      </c>
      <c r="E631" s="136" t="s">
        <v>43</v>
      </c>
      <c r="F631" s="121">
        <v>45520</v>
      </c>
      <c r="G631" s="122" t="s">
        <v>337</v>
      </c>
      <c r="H631" s="122"/>
      <c r="I631" s="122"/>
      <c r="J631" s="129"/>
      <c r="K631" s="129">
        <v>-46.6</v>
      </c>
      <c r="L631" s="137">
        <v>-46.6</v>
      </c>
      <c r="M631" s="137">
        <v>46.6</v>
      </c>
      <c r="N631" s="138">
        <v>0</v>
      </c>
      <c r="O631" s="139">
        <v>45505</v>
      </c>
      <c r="P631" s="122"/>
    </row>
    <row r="632" spans="1:16">
      <c r="A632" s="115" t="s">
        <v>16</v>
      </c>
      <c r="B632" s="115" t="s">
        <v>41</v>
      </c>
      <c r="C632" s="115" t="s">
        <v>42</v>
      </c>
      <c r="D632" s="135">
        <v>3396</v>
      </c>
      <c r="E632" s="136" t="s">
        <v>43</v>
      </c>
      <c r="F632" s="121">
        <v>45520</v>
      </c>
      <c r="G632" s="122" t="s">
        <v>338</v>
      </c>
      <c r="H632" s="122"/>
      <c r="I632" s="122"/>
      <c r="J632" s="129"/>
      <c r="K632" s="129">
        <v>-913.88</v>
      </c>
      <c r="L632" s="137">
        <v>-913.88</v>
      </c>
      <c r="M632" s="137">
        <v>913.88</v>
      </c>
      <c r="N632" s="138">
        <v>0</v>
      </c>
      <c r="O632" s="139">
        <v>45505</v>
      </c>
      <c r="P632" s="122"/>
    </row>
    <row r="633" spans="1:16">
      <c r="A633" s="115" t="s">
        <v>16</v>
      </c>
      <c r="B633" s="115" t="s">
        <v>41</v>
      </c>
      <c r="C633" s="115" t="s">
        <v>42</v>
      </c>
      <c r="D633" s="135">
        <v>3396</v>
      </c>
      <c r="E633" s="136" t="s">
        <v>43</v>
      </c>
      <c r="F633" s="121">
        <v>45520</v>
      </c>
      <c r="G633" s="122" t="s">
        <v>284</v>
      </c>
      <c r="H633" s="122"/>
      <c r="I633" s="122"/>
      <c r="J633" s="129"/>
      <c r="K633" s="129">
        <v>-8.4</v>
      </c>
      <c r="L633" s="137">
        <v>-8.4</v>
      </c>
      <c r="M633" s="137">
        <v>8.4</v>
      </c>
      <c r="N633" s="138">
        <v>0</v>
      </c>
      <c r="O633" s="139">
        <v>45505</v>
      </c>
      <c r="P633" s="122"/>
    </row>
    <row r="634" spans="1:16">
      <c r="A634" s="115" t="s">
        <v>16</v>
      </c>
      <c r="B634" s="115" t="s">
        <v>41</v>
      </c>
      <c r="C634" s="115" t="s">
        <v>42</v>
      </c>
      <c r="D634" s="135">
        <v>3396</v>
      </c>
      <c r="E634" s="136" t="s">
        <v>43</v>
      </c>
      <c r="F634" s="121">
        <v>45520</v>
      </c>
      <c r="G634" s="122" t="s">
        <v>339</v>
      </c>
      <c r="H634" s="122"/>
      <c r="I634" s="122"/>
      <c r="J634" s="129"/>
      <c r="K634" s="129">
        <v>-26289.05</v>
      </c>
      <c r="L634" s="137">
        <v>-26289.05</v>
      </c>
      <c r="M634" s="137">
        <v>26289.05</v>
      </c>
      <c r="N634" s="138">
        <v>0</v>
      </c>
      <c r="O634" s="139">
        <v>45505</v>
      </c>
      <c r="P634" s="122"/>
    </row>
    <row r="635" spans="1:16">
      <c r="A635" s="115" t="s">
        <v>16</v>
      </c>
      <c r="B635" s="115" t="s">
        <v>41</v>
      </c>
      <c r="C635" s="115" t="s">
        <v>42</v>
      </c>
      <c r="D635" s="135">
        <v>3396</v>
      </c>
      <c r="E635" s="136" t="s">
        <v>43</v>
      </c>
      <c r="F635" s="121">
        <v>45520</v>
      </c>
      <c r="G635" s="122" t="s">
        <v>340</v>
      </c>
      <c r="H635" s="122"/>
      <c r="I635" s="122"/>
      <c r="J635" s="129"/>
      <c r="K635" s="129">
        <v>-500</v>
      </c>
      <c r="L635" s="137">
        <v>-500</v>
      </c>
      <c r="M635" s="137">
        <v>500</v>
      </c>
      <c r="N635" s="138">
        <v>0</v>
      </c>
      <c r="O635" s="139">
        <v>45505</v>
      </c>
      <c r="P635" s="122"/>
    </row>
    <row r="636" spans="1:16">
      <c r="A636" s="115" t="s">
        <v>16</v>
      </c>
      <c r="B636" s="115" t="s">
        <v>41</v>
      </c>
      <c r="C636" s="115" t="s">
        <v>42</v>
      </c>
      <c r="D636" s="135">
        <v>3396</v>
      </c>
      <c r="E636" s="136" t="s">
        <v>43</v>
      </c>
      <c r="F636" s="121">
        <v>45520</v>
      </c>
      <c r="G636" s="122" t="s">
        <v>341</v>
      </c>
      <c r="H636" s="122"/>
      <c r="I636" s="122"/>
      <c r="J636" s="129"/>
      <c r="K636" s="129">
        <v>-1252</v>
      </c>
      <c r="L636" s="137">
        <v>-1252</v>
      </c>
      <c r="M636" s="137">
        <v>1252</v>
      </c>
      <c r="N636" s="138">
        <v>0</v>
      </c>
      <c r="O636" s="139">
        <v>45505</v>
      </c>
      <c r="P636" s="122"/>
    </row>
    <row r="637" spans="1:16">
      <c r="A637" s="115" t="s">
        <v>16</v>
      </c>
      <c r="B637" s="115" t="s">
        <v>41</v>
      </c>
      <c r="C637" s="115" t="s">
        <v>42</v>
      </c>
      <c r="D637" s="135">
        <v>3396</v>
      </c>
      <c r="E637" s="136" t="s">
        <v>43</v>
      </c>
      <c r="F637" s="121">
        <v>45523</v>
      </c>
      <c r="G637" s="122" t="s">
        <v>300</v>
      </c>
      <c r="H637" s="122"/>
      <c r="I637" s="122"/>
      <c r="J637" s="129">
        <v>22885.200000000001</v>
      </c>
      <c r="K637" s="129"/>
      <c r="L637" s="137">
        <v>22885.200000000001</v>
      </c>
      <c r="M637" s="137">
        <v>22885.200000000001</v>
      </c>
      <c r="N637" s="138">
        <v>0</v>
      </c>
      <c r="O637" s="139">
        <v>45505</v>
      </c>
      <c r="P637" s="122" t="s">
        <v>158</v>
      </c>
    </row>
    <row r="638" spans="1:16">
      <c r="A638" s="115" t="s">
        <v>16</v>
      </c>
      <c r="B638" s="115" t="s">
        <v>41</v>
      </c>
      <c r="C638" s="115" t="s">
        <v>42</v>
      </c>
      <c r="D638" s="135">
        <v>3396</v>
      </c>
      <c r="E638" s="136" t="s">
        <v>43</v>
      </c>
      <c r="F638" s="121">
        <v>45523</v>
      </c>
      <c r="G638" s="122" t="s">
        <v>302</v>
      </c>
      <c r="H638" s="122"/>
      <c r="I638" s="122"/>
      <c r="J638" s="129">
        <v>2.1800000000000002</v>
      </c>
      <c r="K638" s="129"/>
      <c r="L638" s="137">
        <v>2.1800000000000002</v>
      </c>
      <c r="M638" s="137">
        <v>2.1800000000000002</v>
      </c>
      <c r="N638" s="138">
        <v>0</v>
      </c>
      <c r="O638" s="139">
        <v>45505</v>
      </c>
      <c r="P638" s="122"/>
    </row>
    <row r="639" spans="1:16">
      <c r="A639" s="115" t="s">
        <v>16</v>
      </c>
      <c r="B639" s="115" t="s">
        <v>41</v>
      </c>
      <c r="C639" s="115" t="s">
        <v>42</v>
      </c>
      <c r="D639" s="135">
        <v>3396</v>
      </c>
      <c r="E639" s="136" t="s">
        <v>43</v>
      </c>
      <c r="F639" s="121">
        <v>45523</v>
      </c>
      <c r="G639" s="122" t="s">
        <v>342</v>
      </c>
      <c r="H639" s="122"/>
      <c r="I639" s="122"/>
      <c r="J639" s="129"/>
      <c r="K639" s="129">
        <v>-5000</v>
      </c>
      <c r="L639" s="137">
        <v>-5000</v>
      </c>
      <c r="M639" s="137">
        <v>5000</v>
      </c>
      <c r="N639" s="138">
        <v>0</v>
      </c>
      <c r="O639" s="139">
        <v>45505</v>
      </c>
      <c r="P639" s="122"/>
    </row>
    <row r="640" spans="1:16">
      <c r="A640" s="115" t="s">
        <v>16</v>
      </c>
      <c r="B640" s="115" t="s">
        <v>41</v>
      </c>
      <c r="C640" s="115" t="s">
        <v>42</v>
      </c>
      <c r="D640" s="135">
        <v>3396</v>
      </c>
      <c r="E640" s="136" t="s">
        <v>43</v>
      </c>
      <c r="F640" s="121">
        <v>45523</v>
      </c>
      <c r="G640" s="122" t="s">
        <v>343</v>
      </c>
      <c r="H640" s="122"/>
      <c r="I640" s="122"/>
      <c r="J640" s="129"/>
      <c r="K640" s="129">
        <v>-3000</v>
      </c>
      <c r="L640" s="137">
        <v>-3000</v>
      </c>
      <c r="M640" s="137">
        <v>3000</v>
      </c>
      <c r="N640" s="138">
        <v>0</v>
      </c>
      <c r="O640" s="139">
        <v>45505</v>
      </c>
      <c r="P640" s="122"/>
    </row>
    <row r="641" spans="1:16">
      <c r="A641" s="115" t="s">
        <v>16</v>
      </c>
      <c r="B641" s="115" t="s">
        <v>41</v>
      </c>
      <c r="C641" s="115" t="s">
        <v>42</v>
      </c>
      <c r="D641" s="135">
        <v>3396</v>
      </c>
      <c r="E641" s="136" t="s">
        <v>43</v>
      </c>
      <c r="F641" s="121">
        <v>45523</v>
      </c>
      <c r="G641" s="122" t="s">
        <v>344</v>
      </c>
      <c r="H641" s="122"/>
      <c r="I641" s="122"/>
      <c r="J641" s="129"/>
      <c r="K641" s="129">
        <v>-1.95</v>
      </c>
      <c r="L641" s="137">
        <v>-1.95</v>
      </c>
      <c r="M641" s="137">
        <v>1.95</v>
      </c>
      <c r="N641" s="138">
        <v>0</v>
      </c>
      <c r="O641" s="139">
        <v>45505</v>
      </c>
      <c r="P641" s="122"/>
    </row>
    <row r="642" spans="1:16">
      <c r="A642" s="115" t="s">
        <v>16</v>
      </c>
      <c r="B642" s="115" t="s">
        <v>41</v>
      </c>
      <c r="C642" s="115" t="s">
        <v>42</v>
      </c>
      <c r="D642" s="135">
        <v>3396</v>
      </c>
      <c r="E642" s="136" t="s">
        <v>43</v>
      </c>
      <c r="F642" s="121">
        <v>45523</v>
      </c>
      <c r="G642" s="122" t="s">
        <v>345</v>
      </c>
      <c r="H642" s="122"/>
      <c r="I642" s="122"/>
      <c r="J642" s="129"/>
      <c r="K642" s="129">
        <v>-83.07</v>
      </c>
      <c r="L642" s="137">
        <v>-83.07</v>
      </c>
      <c r="M642" s="137">
        <v>83.07</v>
      </c>
      <c r="N642" s="138">
        <v>0</v>
      </c>
      <c r="O642" s="139">
        <v>45505</v>
      </c>
      <c r="P642" s="122"/>
    </row>
    <row r="643" spans="1:16">
      <c r="A643" s="115" t="s">
        <v>16</v>
      </c>
      <c r="B643" s="115" t="s">
        <v>41</v>
      </c>
      <c r="C643" s="115" t="s">
        <v>42</v>
      </c>
      <c r="D643" s="135">
        <v>3396</v>
      </c>
      <c r="E643" s="136" t="s">
        <v>43</v>
      </c>
      <c r="F643" s="121">
        <v>45523</v>
      </c>
      <c r="G643" s="122" t="s">
        <v>314</v>
      </c>
      <c r="H643" s="122"/>
      <c r="I643" s="122"/>
      <c r="J643" s="129"/>
      <c r="K643" s="129">
        <v>-2858.99</v>
      </c>
      <c r="L643" s="137">
        <v>-2858.99</v>
      </c>
      <c r="M643" s="137">
        <v>2858.99</v>
      </c>
      <c r="N643" s="138">
        <v>0</v>
      </c>
      <c r="O643" s="139">
        <v>45505</v>
      </c>
      <c r="P643" s="122"/>
    </row>
    <row r="644" spans="1:16">
      <c r="A644" s="115" t="s">
        <v>16</v>
      </c>
      <c r="B644" s="115" t="s">
        <v>41</v>
      </c>
      <c r="C644" s="115" t="s">
        <v>42</v>
      </c>
      <c r="D644" s="135">
        <v>3396</v>
      </c>
      <c r="E644" s="136" t="s">
        <v>43</v>
      </c>
      <c r="F644" s="121">
        <v>45523</v>
      </c>
      <c r="G644" s="122" t="s">
        <v>314</v>
      </c>
      <c r="H644" s="122"/>
      <c r="I644" s="122"/>
      <c r="J644" s="129"/>
      <c r="K644" s="129">
        <v>-8931.7199999999993</v>
      </c>
      <c r="L644" s="137">
        <v>-8931.7199999999993</v>
      </c>
      <c r="M644" s="137">
        <v>8931.7199999999993</v>
      </c>
      <c r="N644" s="138">
        <v>0</v>
      </c>
      <c r="O644" s="139">
        <v>45505</v>
      </c>
      <c r="P644" s="122"/>
    </row>
    <row r="645" spans="1:16">
      <c r="A645" s="115" t="s">
        <v>16</v>
      </c>
      <c r="B645" s="115" t="s">
        <v>41</v>
      </c>
      <c r="C645" s="115" t="s">
        <v>42</v>
      </c>
      <c r="D645" s="135">
        <v>3396</v>
      </c>
      <c r="E645" s="136" t="s">
        <v>43</v>
      </c>
      <c r="F645" s="121">
        <v>45523</v>
      </c>
      <c r="G645" s="122" t="s">
        <v>346</v>
      </c>
      <c r="H645" s="122"/>
      <c r="I645" s="122"/>
      <c r="J645" s="129"/>
      <c r="K645" s="129">
        <v>-1443</v>
      </c>
      <c r="L645" s="137">
        <v>-1443</v>
      </c>
      <c r="M645" s="137">
        <v>1443</v>
      </c>
      <c r="N645" s="138">
        <v>0</v>
      </c>
      <c r="O645" s="139">
        <v>45505</v>
      </c>
      <c r="P645" s="122"/>
    </row>
    <row r="646" spans="1:16">
      <c r="A646" s="115" t="s">
        <v>16</v>
      </c>
      <c r="B646" s="115" t="s">
        <v>41</v>
      </c>
      <c r="C646" s="115" t="s">
        <v>42</v>
      </c>
      <c r="D646" s="135">
        <v>3396</v>
      </c>
      <c r="E646" s="136" t="s">
        <v>43</v>
      </c>
      <c r="F646" s="121">
        <v>45523</v>
      </c>
      <c r="G646" s="122" t="s">
        <v>347</v>
      </c>
      <c r="H646" s="122"/>
      <c r="I646" s="122"/>
      <c r="J646" s="129"/>
      <c r="K646" s="129">
        <v>-368.65</v>
      </c>
      <c r="L646" s="137">
        <v>-368.65</v>
      </c>
      <c r="M646" s="137">
        <v>368.65</v>
      </c>
      <c r="N646" s="138">
        <v>0</v>
      </c>
      <c r="O646" s="139">
        <v>45505</v>
      </c>
      <c r="P646" s="122"/>
    </row>
    <row r="647" spans="1:16">
      <c r="A647" s="115" t="s">
        <v>16</v>
      </c>
      <c r="B647" s="115" t="s">
        <v>41</v>
      </c>
      <c r="C647" s="115" t="s">
        <v>42</v>
      </c>
      <c r="D647" s="135">
        <v>3396</v>
      </c>
      <c r="E647" s="136" t="s">
        <v>43</v>
      </c>
      <c r="F647" s="121">
        <v>45523</v>
      </c>
      <c r="G647" s="122" t="s">
        <v>348</v>
      </c>
      <c r="H647" s="122"/>
      <c r="I647" s="122"/>
      <c r="J647" s="129"/>
      <c r="K647" s="129">
        <v>-1200</v>
      </c>
      <c r="L647" s="137">
        <v>-1200</v>
      </c>
      <c r="M647" s="137">
        <v>1200</v>
      </c>
      <c r="N647" s="138">
        <v>0</v>
      </c>
      <c r="O647" s="139">
        <v>45505</v>
      </c>
      <c r="P647" s="122"/>
    </row>
    <row r="648" spans="1:16">
      <c r="A648" s="115" t="s">
        <v>16</v>
      </c>
      <c r="B648" s="115" t="s">
        <v>41</v>
      </c>
      <c r="C648" s="115" t="s">
        <v>42</v>
      </c>
      <c r="D648" s="135">
        <v>3396</v>
      </c>
      <c r="E648" s="136" t="s">
        <v>43</v>
      </c>
      <c r="F648" s="121">
        <v>45524</v>
      </c>
      <c r="G648" s="122" t="s">
        <v>349</v>
      </c>
      <c r="H648" s="122"/>
      <c r="I648" s="122"/>
      <c r="J648" s="129">
        <v>6000</v>
      </c>
      <c r="K648" s="129"/>
      <c r="L648" s="137">
        <v>6000</v>
      </c>
      <c r="M648" s="137">
        <v>6000</v>
      </c>
      <c r="N648" s="138">
        <v>0</v>
      </c>
      <c r="O648" s="139">
        <v>45505</v>
      </c>
      <c r="P648" s="122"/>
    </row>
    <row r="649" spans="1:16">
      <c r="A649" s="115" t="s">
        <v>16</v>
      </c>
      <c r="B649" s="115" t="s">
        <v>41</v>
      </c>
      <c r="C649" s="115" t="s">
        <v>42</v>
      </c>
      <c r="D649" s="135">
        <v>3396</v>
      </c>
      <c r="E649" s="136" t="s">
        <v>43</v>
      </c>
      <c r="F649" s="121">
        <v>45524</v>
      </c>
      <c r="G649" s="122" t="s">
        <v>300</v>
      </c>
      <c r="H649" s="122"/>
      <c r="I649" s="122"/>
      <c r="J649" s="129">
        <v>16691.28</v>
      </c>
      <c r="K649" s="129"/>
      <c r="L649" s="137">
        <v>16691.28</v>
      </c>
      <c r="M649" s="137">
        <v>16691.28</v>
      </c>
      <c r="N649" s="138">
        <v>0</v>
      </c>
      <c r="O649" s="139">
        <v>45505</v>
      </c>
      <c r="P649" s="122" t="s">
        <v>158</v>
      </c>
    </row>
    <row r="650" spans="1:16">
      <c r="A650" s="115" t="s">
        <v>16</v>
      </c>
      <c r="B650" s="115" t="s">
        <v>41</v>
      </c>
      <c r="C650" s="115" t="s">
        <v>42</v>
      </c>
      <c r="D650" s="135">
        <v>3396</v>
      </c>
      <c r="E650" s="136" t="s">
        <v>43</v>
      </c>
      <c r="F650" s="121">
        <v>45524</v>
      </c>
      <c r="G650" s="122" t="s">
        <v>302</v>
      </c>
      <c r="H650" s="122"/>
      <c r="I650" s="122"/>
      <c r="J650" s="129">
        <v>1.84</v>
      </c>
      <c r="K650" s="129"/>
      <c r="L650" s="137">
        <v>1.84</v>
      </c>
      <c r="M650" s="137">
        <v>1.84</v>
      </c>
      <c r="N650" s="138">
        <v>0</v>
      </c>
      <c r="O650" s="139">
        <v>45505</v>
      </c>
      <c r="P650" s="122"/>
    </row>
    <row r="651" spans="1:16">
      <c r="A651" s="115" t="s">
        <v>16</v>
      </c>
      <c r="B651" s="115" t="s">
        <v>41</v>
      </c>
      <c r="C651" s="115" t="s">
        <v>42</v>
      </c>
      <c r="D651" s="135">
        <v>3396</v>
      </c>
      <c r="E651" s="136" t="s">
        <v>43</v>
      </c>
      <c r="F651" s="121">
        <v>45524</v>
      </c>
      <c r="G651" s="122" t="s">
        <v>350</v>
      </c>
      <c r="H651" s="122"/>
      <c r="I651" s="122"/>
      <c r="J651" s="129"/>
      <c r="K651" s="129">
        <v>-282.27</v>
      </c>
      <c r="L651" s="137">
        <v>-282.27</v>
      </c>
      <c r="M651" s="137">
        <v>282.27</v>
      </c>
      <c r="N651" s="138">
        <v>0</v>
      </c>
      <c r="O651" s="139">
        <v>45505</v>
      </c>
      <c r="P651" s="122"/>
    </row>
    <row r="652" spans="1:16">
      <c r="A652" s="115" t="s">
        <v>16</v>
      </c>
      <c r="B652" s="115" t="s">
        <v>41</v>
      </c>
      <c r="C652" s="115" t="s">
        <v>42</v>
      </c>
      <c r="D652" s="135">
        <v>3396</v>
      </c>
      <c r="E652" s="136" t="s">
        <v>43</v>
      </c>
      <c r="F652" s="121">
        <v>45524</v>
      </c>
      <c r="G652" s="122" t="s">
        <v>350</v>
      </c>
      <c r="H652" s="122"/>
      <c r="I652" s="122"/>
      <c r="J652" s="129"/>
      <c r="K652" s="129">
        <v>-1305</v>
      </c>
      <c r="L652" s="137">
        <v>-1305</v>
      </c>
      <c r="M652" s="137">
        <v>1305</v>
      </c>
      <c r="N652" s="138">
        <v>0</v>
      </c>
      <c r="O652" s="139">
        <v>45505</v>
      </c>
      <c r="P652" s="122"/>
    </row>
    <row r="653" spans="1:16">
      <c r="A653" s="115" t="s">
        <v>16</v>
      </c>
      <c r="B653" s="115" t="s">
        <v>41</v>
      </c>
      <c r="C653" s="115" t="s">
        <v>42</v>
      </c>
      <c r="D653" s="135">
        <v>3396</v>
      </c>
      <c r="E653" s="136" t="s">
        <v>43</v>
      </c>
      <c r="F653" s="121">
        <v>45524</v>
      </c>
      <c r="G653" s="122" t="s">
        <v>350</v>
      </c>
      <c r="H653" s="122"/>
      <c r="I653" s="122"/>
      <c r="J653" s="129"/>
      <c r="K653" s="129">
        <v>-180</v>
      </c>
      <c r="L653" s="137">
        <v>-180</v>
      </c>
      <c r="M653" s="137">
        <v>180</v>
      </c>
      <c r="N653" s="138">
        <v>0</v>
      </c>
      <c r="O653" s="139">
        <v>45505</v>
      </c>
      <c r="P653" s="122"/>
    </row>
    <row r="654" spans="1:16">
      <c r="A654" s="115" t="s">
        <v>16</v>
      </c>
      <c r="B654" s="115" t="s">
        <v>41</v>
      </c>
      <c r="C654" s="115" t="s">
        <v>42</v>
      </c>
      <c r="D654" s="135">
        <v>3396</v>
      </c>
      <c r="E654" s="136" t="s">
        <v>43</v>
      </c>
      <c r="F654" s="121">
        <v>45524</v>
      </c>
      <c r="G654" s="122" t="s">
        <v>350</v>
      </c>
      <c r="H654" s="122"/>
      <c r="I654" s="122"/>
      <c r="J654" s="129"/>
      <c r="K654" s="129">
        <v>-2250</v>
      </c>
      <c r="L654" s="137">
        <v>-2250</v>
      </c>
      <c r="M654" s="137">
        <v>2250</v>
      </c>
      <c r="N654" s="138">
        <v>0</v>
      </c>
      <c r="O654" s="139">
        <v>45505</v>
      </c>
      <c r="P654" s="122"/>
    </row>
    <row r="655" spans="1:16">
      <c r="A655" s="115" t="s">
        <v>16</v>
      </c>
      <c r="B655" s="115" t="s">
        <v>41</v>
      </c>
      <c r="C655" s="115" t="s">
        <v>42</v>
      </c>
      <c r="D655" s="135">
        <v>3396</v>
      </c>
      <c r="E655" s="136" t="s">
        <v>43</v>
      </c>
      <c r="F655" s="121">
        <v>45524</v>
      </c>
      <c r="G655" s="122" t="s">
        <v>350</v>
      </c>
      <c r="H655" s="122"/>
      <c r="I655" s="122"/>
      <c r="J655" s="129"/>
      <c r="K655" s="129">
        <v>-3255</v>
      </c>
      <c r="L655" s="137">
        <v>-3255</v>
      </c>
      <c r="M655" s="137">
        <v>3255</v>
      </c>
      <c r="N655" s="138">
        <v>0</v>
      </c>
      <c r="O655" s="139">
        <v>45505</v>
      </c>
      <c r="P655" s="122"/>
    </row>
    <row r="656" spans="1:16">
      <c r="A656" s="115" t="s">
        <v>16</v>
      </c>
      <c r="B656" s="115" t="s">
        <v>41</v>
      </c>
      <c r="C656" s="115" t="s">
        <v>42</v>
      </c>
      <c r="D656" s="135">
        <v>3396</v>
      </c>
      <c r="E656" s="136" t="s">
        <v>43</v>
      </c>
      <c r="F656" s="121">
        <v>45524</v>
      </c>
      <c r="G656" s="122" t="s">
        <v>350</v>
      </c>
      <c r="H656" s="122"/>
      <c r="I656" s="122"/>
      <c r="J656" s="129"/>
      <c r="K656" s="129">
        <v>-695.2</v>
      </c>
      <c r="L656" s="137">
        <v>-695.2</v>
      </c>
      <c r="M656" s="137">
        <v>695.2</v>
      </c>
      <c r="N656" s="138">
        <v>0</v>
      </c>
      <c r="O656" s="139">
        <v>45505</v>
      </c>
      <c r="P656" s="122"/>
    </row>
    <row r="657" spans="1:16">
      <c r="A657" s="115" t="s">
        <v>16</v>
      </c>
      <c r="B657" s="115" t="s">
        <v>41</v>
      </c>
      <c r="C657" s="115" t="s">
        <v>42</v>
      </c>
      <c r="D657" s="135">
        <v>3396</v>
      </c>
      <c r="E657" s="136" t="s">
        <v>43</v>
      </c>
      <c r="F657" s="121">
        <v>45524</v>
      </c>
      <c r="G657" s="122" t="s">
        <v>350</v>
      </c>
      <c r="H657" s="122"/>
      <c r="I657" s="122"/>
      <c r="J657" s="129"/>
      <c r="K657" s="129">
        <v>-511.5</v>
      </c>
      <c r="L657" s="137">
        <v>-511.5</v>
      </c>
      <c r="M657" s="137">
        <v>511.5</v>
      </c>
      <c r="N657" s="138">
        <v>0</v>
      </c>
      <c r="O657" s="139">
        <v>45505</v>
      </c>
      <c r="P657" s="122"/>
    </row>
    <row r="658" spans="1:16">
      <c r="A658" s="115" t="s">
        <v>16</v>
      </c>
      <c r="B658" s="115" t="s">
        <v>41</v>
      </c>
      <c r="C658" s="115" t="s">
        <v>42</v>
      </c>
      <c r="D658" s="135">
        <v>3396</v>
      </c>
      <c r="E658" s="136" t="s">
        <v>43</v>
      </c>
      <c r="F658" s="121">
        <v>45524</v>
      </c>
      <c r="G658" s="122" t="s">
        <v>350</v>
      </c>
      <c r="H658" s="122"/>
      <c r="I658" s="122"/>
      <c r="J658" s="129"/>
      <c r="K658" s="129">
        <v>-6975</v>
      </c>
      <c r="L658" s="137">
        <v>-6975</v>
      </c>
      <c r="M658" s="137">
        <v>6975</v>
      </c>
      <c r="N658" s="138">
        <v>0</v>
      </c>
      <c r="O658" s="139">
        <v>45505</v>
      </c>
      <c r="P658" s="122"/>
    </row>
    <row r="659" spans="1:16">
      <c r="A659" s="115" t="s">
        <v>16</v>
      </c>
      <c r="B659" s="115" t="s">
        <v>41</v>
      </c>
      <c r="C659" s="115" t="s">
        <v>42</v>
      </c>
      <c r="D659" s="135">
        <v>3396</v>
      </c>
      <c r="E659" s="136" t="s">
        <v>43</v>
      </c>
      <c r="F659" s="121">
        <v>45524</v>
      </c>
      <c r="G659" s="122" t="s">
        <v>350</v>
      </c>
      <c r="H659" s="122"/>
      <c r="I659" s="122"/>
      <c r="J659" s="129"/>
      <c r="K659" s="129">
        <v>-4045.5</v>
      </c>
      <c r="L659" s="137">
        <v>-4045.5</v>
      </c>
      <c r="M659" s="137">
        <v>4045.5</v>
      </c>
      <c r="N659" s="138">
        <v>0</v>
      </c>
      <c r="O659" s="139">
        <v>45505</v>
      </c>
      <c r="P659" s="122"/>
    </row>
    <row r="660" spans="1:16">
      <c r="A660" s="115" t="s">
        <v>16</v>
      </c>
      <c r="B660" s="115" t="s">
        <v>41</v>
      </c>
      <c r="C660" s="115" t="s">
        <v>42</v>
      </c>
      <c r="D660" s="135">
        <v>3396</v>
      </c>
      <c r="E660" s="136" t="s">
        <v>43</v>
      </c>
      <c r="F660" s="121">
        <v>45524</v>
      </c>
      <c r="G660" s="122" t="s">
        <v>350</v>
      </c>
      <c r="H660" s="122"/>
      <c r="I660" s="122"/>
      <c r="J660" s="129"/>
      <c r="K660" s="129">
        <v>-1585.65</v>
      </c>
      <c r="L660" s="137">
        <v>-1585.65</v>
      </c>
      <c r="M660" s="137">
        <v>1585.65</v>
      </c>
      <c r="N660" s="138">
        <v>0</v>
      </c>
      <c r="O660" s="139">
        <v>45505</v>
      </c>
      <c r="P660" s="122"/>
    </row>
    <row r="661" spans="1:16">
      <c r="A661" s="115" t="s">
        <v>16</v>
      </c>
      <c r="B661" s="115" t="s">
        <v>41</v>
      </c>
      <c r="C661" s="115" t="s">
        <v>42</v>
      </c>
      <c r="D661" s="135">
        <v>3396</v>
      </c>
      <c r="E661" s="136" t="s">
        <v>43</v>
      </c>
      <c r="F661" s="121">
        <v>45524</v>
      </c>
      <c r="G661" s="122" t="s">
        <v>350</v>
      </c>
      <c r="H661" s="122"/>
      <c r="I661" s="122"/>
      <c r="J661" s="129"/>
      <c r="K661" s="129">
        <v>-558</v>
      </c>
      <c r="L661" s="137">
        <v>-558</v>
      </c>
      <c r="M661" s="137">
        <v>558</v>
      </c>
      <c r="N661" s="138">
        <v>0</v>
      </c>
      <c r="O661" s="139">
        <v>45505</v>
      </c>
      <c r="P661" s="122"/>
    </row>
    <row r="662" spans="1:16">
      <c r="A662" s="115" t="s">
        <v>16</v>
      </c>
      <c r="B662" s="115" t="s">
        <v>41</v>
      </c>
      <c r="C662" s="115" t="s">
        <v>42</v>
      </c>
      <c r="D662" s="135">
        <v>3396</v>
      </c>
      <c r="E662" s="136" t="s">
        <v>43</v>
      </c>
      <c r="F662" s="121">
        <v>45524</v>
      </c>
      <c r="G662" s="122" t="s">
        <v>350</v>
      </c>
      <c r="H662" s="122"/>
      <c r="I662" s="122"/>
      <c r="J662" s="129"/>
      <c r="K662" s="129">
        <v>-1050</v>
      </c>
      <c r="L662" s="137">
        <v>-1050</v>
      </c>
      <c r="M662" s="137">
        <v>1050</v>
      </c>
      <c r="N662" s="138">
        <v>0</v>
      </c>
      <c r="O662" s="139">
        <v>45505</v>
      </c>
      <c r="P662" s="122"/>
    </row>
    <row r="663" spans="1:16">
      <c r="A663" s="115" t="s">
        <v>16</v>
      </c>
      <c r="B663" s="115" t="s">
        <v>41</v>
      </c>
      <c r="C663" s="115" t="s">
        <v>42</v>
      </c>
      <c r="D663" s="135">
        <v>3396</v>
      </c>
      <c r="E663" s="136" t="s">
        <v>43</v>
      </c>
      <c r="F663" s="121">
        <v>45525</v>
      </c>
      <c r="G663" s="122" t="s">
        <v>351</v>
      </c>
      <c r="H663" s="122"/>
      <c r="I663" s="122"/>
      <c r="J663" s="129">
        <v>46034.07</v>
      </c>
      <c r="K663" s="129"/>
      <c r="L663" s="137">
        <v>46034.07</v>
      </c>
      <c r="M663" s="137">
        <v>46034.07</v>
      </c>
      <c r="N663" s="138">
        <v>0</v>
      </c>
      <c r="O663" s="139">
        <v>45505</v>
      </c>
      <c r="P663" s="122"/>
    </row>
    <row r="664" spans="1:16">
      <c r="A664" s="115" t="s">
        <v>16</v>
      </c>
      <c r="B664" s="115" t="s">
        <v>41</v>
      </c>
      <c r="C664" s="115" t="s">
        <v>42</v>
      </c>
      <c r="D664" s="135">
        <v>3396</v>
      </c>
      <c r="E664" s="136" t="s">
        <v>43</v>
      </c>
      <c r="F664" s="121">
        <v>45525</v>
      </c>
      <c r="G664" s="122" t="s">
        <v>352</v>
      </c>
      <c r="H664" s="122"/>
      <c r="I664" s="122"/>
      <c r="J664" s="129"/>
      <c r="K664" s="129">
        <v>-15894.09</v>
      </c>
      <c r="L664" s="137">
        <v>-15894.09</v>
      </c>
      <c r="M664" s="137">
        <v>15894.09</v>
      </c>
      <c r="N664" s="138">
        <v>0</v>
      </c>
      <c r="O664" s="139">
        <v>45505</v>
      </c>
      <c r="P664" s="122" t="s">
        <v>158</v>
      </c>
    </row>
    <row r="665" spans="1:16">
      <c r="A665" s="115" t="s">
        <v>16</v>
      </c>
      <c r="B665" s="115" t="s">
        <v>41</v>
      </c>
      <c r="C665" s="115" t="s">
        <v>42</v>
      </c>
      <c r="D665" s="135">
        <v>3396</v>
      </c>
      <c r="E665" s="136" t="s">
        <v>43</v>
      </c>
      <c r="F665" s="121">
        <v>45525</v>
      </c>
      <c r="G665" s="122" t="s">
        <v>353</v>
      </c>
      <c r="H665" s="122"/>
      <c r="I665" s="122"/>
      <c r="J665" s="129"/>
      <c r="K665" s="129">
        <v>-2200</v>
      </c>
      <c r="L665" s="137">
        <v>-2200</v>
      </c>
      <c r="M665" s="137">
        <v>2200</v>
      </c>
      <c r="N665" s="138">
        <v>0</v>
      </c>
      <c r="O665" s="139">
        <v>45505</v>
      </c>
      <c r="P665" s="122"/>
    </row>
    <row r="666" spans="1:16">
      <c r="A666" s="115" t="s">
        <v>16</v>
      </c>
      <c r="B666" s="115" t="s">
        <v>41</v>
      </c>
      <c r="C666" s="115" t="s">
        <v>42</v>
      </c>
      <c r="D666" s="135">
        <v>3396</v>
      </c>
      <c r="E666" s="136" t="s">
        <v>43</v>
      </c>
      <c r="F666" s="121">
        <v>45525</v>
      </c>
      <c r="G666" s="122" t="s">
        <v>354</v>
      </c>
      <c r="H666" s="122"/>
      <c r="I666" s="122"/>
      <c r="J666" s="129"/>
      <c r="K666" s="129">
        <v>-1319.98</v>
      </c>
      <c r="L666" s="137">
        <v>-1319.98</v>
      </c>
      <c r="M666" s="137">
        <v>1319.98</v>
      </c>
      <c r="N666" s="138">
        <v>0</v>
      </c>
      <c r="O666" s="139">
        <v>45505</v>
      </c>
      <c r="P666" s="122"/>
    </row>
    <row r="667" spans="1:16">
      <c r="A667" s="115" t="s">
        <v>16</v>
      </c>
      <c r="B667" s="115" t="s">
        <v>41</v>
      </c>
      <c r="C667" s="115" t="s">
        <v>42</v>
      </c>
      <c r="D667" s="135">
        <v>3396</v>
      </c>
      <c r="E667" s="136" t="s">
        <v>43</v>
      </c>
      <c r="F667" s="121">
        <v>45525</v>
      </c>
      <c r="G667" s="122" t="s">
        <v>355</v>
      </c>
      <c r="H667" s="122"/>
      <c r="I667" s="122"/>
      <c r="J667" s="129"/>
      <c r="K667" s="129">
        <v>-26620</v>
      </c>
      <c r="L667" s="137">
        <v>-26620</v>
      </c>
      <c r="M667" s="137">
        <v>26620</v>
      </c>
      <c r="N667" s="138">
        <v>0</v>
      </c>
      <c r="O667" s="139">
        <v>45505</v>
      </c>
      <c r="P667" s="122"/>
    </row>
    <row r="668" spans="1:16">
      <c r="A668" s="115" t="s">
        <v>16</v>
      </c>
      <c r="B668" s="115" t="s">
        <v>41</v>
      </c>
      <c r="C668" s="115" t="s">
        <v>42</v>
      </c>
      <c r="D668" s="135">
        <v>3396</v>
      </c>
      <c r="E668" s="136" t="s">
        <v>43</v>
      </c>
      <c r="F668" s="121">
        <v>45526</v>
      </c>
      <c r="G668" s="122" t="s">
        <v>300</v>
      </c>
      <c r="H668" s="122"/>
      <c r="I668" s="122"/>
      <c r="J668" s="129">
        <v>122.31</v>
      </c>
      <c r="K668" s="129"/>
      <c r="L668" s="137">
        <v>122.31</v>
      </c>
      <c r="M668" s="137">
        <v>122.31</v>
      </c>
      <c r="N668" s="138">
        <v>0</v>
      </c>
      <c r="O668" s="139">
        <v>45505</v>
      </c>
      <c r="P668" s="122" t="s">
        <v>158</v>
      </c>
    </row>
    <row r="669" spans="1:16">
      <c r="A669" s="115" t="s">
        <v>16</v>
      </c>
      <c r="B669" s="115" t="s">
        <v>41</v>
      </c>
      <c r="C669" s="115" t="s">
        <v>42</v>
      </c>
      <c r="D669" s="135">
        <v>3396</v>
      </c>
      <c r="E669" s="136" t="s">
        <v>43</v>
      </c>
      <c r="F669" s="121">
        <v>45526</v>
      </c>
      <c r="G669" s="122" t="s">
        <v>356</v>
      </c>
      <c r="H669" s="122"/>
      <c r="I669" s="122"/>
      <c r="J669" s="129">
        <v>1232.49</v>
      </c>
      <c r="K669" s="129"/>
      <c r="L669" s="137">
        <v>1232.49</v>
      </c>
      <c r="M669" s="137">
        <v>1232.49</v>
      </c>
      <c r="N669" s="138">
        <v>0</v>
      </c>
      <c r="O669" s="139">
        <v>45505</v>
      </c>
      <c r="P669" s="122" t="s">
        <v>158</v>
      </c>
    </row>
    <row r="670" spans="1:16">
      <c r="A670" s="115" t="s">
        <v>16</v>
      </c>
      <c r="B670" s="115" t="s">
        <v>41</v>
      </c>
      <c r="C670" s="115" t="s">
        <v>42</v>
      </c>
      <c r="D670" s="135">
        <v>3396</v>
      </c>
      <c r="E670" s="136" t="s">
        <v>43</v>
      </c>
      <c r="F670" s="121">
        <v>45526</v>
      </c>
      <c r="G670" s="122" t="s">
        <v>302</v>
      </c>
      <c r="H670" s="122"/>
      <c r="I670" s="122"/>
      <c r="J670" s="129">
        <v>0.03</v>
      </c>
      <c r="K670" s="129"/>
      <c r="L670" s="137">
        <v>0.03</v>
      </c>
      <c r="M670" s="137">
        <v>0.03</v>
      </c>
      <c r="N670" s="138">
        <v>0</v>
      </c>
      <c r="O670" s="139">
        <v>45505</v>
      </c>
      <c r="P670" s="122"/>
    </row>
    <row r="671" spans="1:16">
      <c r="A671" s="115" t="s">
        <v>16</v>
      </c>
      <c r="B671" s="115" t="s">
        <v>41</v>
      </c>
      <c r="C671" s="115" t="s">
        <v>42</v>
      </c>
      <c r="D671" s="135">
        <v>3396</v>
      </c>
      <c r="E671" s="136" t="s">
        <v>43</v>
      </c>
      <c r="F671" s="121">
        <v>45526</v>
      </c>
      <c r="G671" s="122" t="s">
        <v>357</v>
      </c>
      <c r="H671" s="122"/>
      <c r="I671" s="122"/>
      <c r="J671" s="129">
        <v>0.01</v>
      </c>
      <c r="K671" s="129"/>
      <c r="L671" s="137">
        <v>0.01</v>
      </c>
      <c r="M671" s="137">
        <v>0.01</v>
      </c>
      <c r="N671" s="138">
        <v>0</v>
      </c>
      <c r="O671" s="139">
        <v>45505</v>
      </c>
      <c r="P671" s="122"/>
    </row>
    <row r="672" spans="1:16">
      <c r="A672" s="115" t="s">
        <v>16</v>
      </c>
      <c r="B672" s="115" t="s">
        <v>41</v>
      </c>
      <c r="C672" s="115" t="s">
        <v>42</v>
      </c>
      <c r="D672" s="135">
        <v>3396</v>
      </c>
      <c r="E672" s="136" t="s">
        <v>43</v>
      </c>
      <c r="F672" s="121">
        <v>45526</v>
      </c>
      <c r="G672" s="122" t="s">
        <v>358</v>
      </c>
      <c r="H672" s="122"/>
      <c r="I672" s="122"/>
      <c r="J672" s="129"/>
      <c r="K672" s="129">
        <v>-1331.67</v>
      </c>
      <c r="L672" s="137">
        <v>-1331.67</v>
      </c>
      <c r="M672" s="137">
        <v>1331.67</v>
      </c>
      <c r="N672" s="138">
        <v>0</v>
      </c>
      <c r="O672" s="139">
        <v>45505</v>
      </c>
      <c r="P672" s="122"/>
    </row>
    <row r="673" spans="1:15">
      <c r="A673" s="115" t="s">
        <v>16</v>
      </c>
      <c r="B673" s="115" t="s">
        <v>41</v>
      </c>
      <c r="C673" s="115" t="s">
        <v>42</v>
      </c>
      <c r="D673" s="135">
        <v>3396</v>
      </c>
      <c r="E673" s="136" t="s">
        <v>43</v>
      </c>
      <c r="F673" s="121">
        <v>45526</v>
      </c>
      <c r="G673" s="122" t="s">
        <v>359</v>
      </c>
      <c r="H673" s="122"/>
      <c r="I673" s="122"/>
      <c r="J673" s="129"/>
      <c r="K673" s="129">
        <v>-5.16</v>
      </c>
      <c r="L673" s="137">
        <v>-5.16</v>
      </c>
      <c r="M673" s="137">
        <v>5.16</v>
      </c>
      <c r="N673" s="138">
        <v>0</v>
      </c>
      <c r="O673" s="139">
        <v>45505</v>
      </c>
    </row>
    <row r="674" spans="1:15">
      <c r="A674" s="115" t="s">
        <v>16</v>
      </c>
      <c r="B674" s="115" t="s">
        <v>41</v>
      </c>
      <c r="C674" s="115" t="s">
        <v>42</v>
      </c>
      <c r="D674" s="135">
        <v>3396</v>
      </c>
      <c r="E674" s="136" t="s">
        <v>43</v>
      </c>
      <c r="F674" s="121">
        <v>45526</v>
      </c>
      <c r="G674" s="122" t="s">
        <v>284</v>
      </c>
      <c r="H674" s="122"/>
      <c r="I674" s="122"/>
      <c r="J674" s="129"/>
      <c r="K674" s="129">
        <v>-9</v>
      </c>
      <c r="L674" s="137">
        <v>-9</v>
      </c>
      <c r="M674" s="137">
        <v>9</v>
      </c>
      <c r="N674" s="138">
        <v>0</v>
      </c>
      <c r="O674" s="139">
        <v>45505</v>
      </c>
    </row>
    <row r="675" spans="1:15">
      <c r="A675" s="115" t="s">
        <v>16</v>
      </c>
      <c r="B675" s="115" t="s">
        <v>41</v>
      </c>
      <c r="C675" s="115" t="s">
        <v>42</v>
      </c>
      <c r="D675" s="135">
        <v>3396</v>
      </c>
      <c r="E675" s="136" t="s">
        <v>43</v>
      </c>
      <c r="F675" s="121">
        <v>45526</v>
      </c>
      <c r="G675" s="122" t="s">
        <v>284</v>
      </c>
      <c r="H675" s="122"/>
      <c r="I675" s="122"/>
      <c r="J675" s="129"/>
      <c r="K675" s="129">
        <v>-9</v>
      </c>
      <c r="L675" s="137">
        <v>-9</v>
      </c>
      <c r="M675" s="137">
        <v>9</v>
      </c>
      <c r="N675" s="138">
        <v>0</v>
      </c>
      <c r="O675" s="139">
        <v>45505</v>
      </c>
    </row>
    <row r="676" spans="1:15">
      <c r="A676" s="115" t="s">
        <v>16</v>
      </c>
      <c r="B676" s="115" t="s">
        <v>41</v>
      </c>
      <c r="C676" s="115" t="s">
        <v>42</v>
      </c>
      <c r="D676" s="135">
        <v>3396</v>
      </c>
      <c r="E676" s="136" t="s">
        <v>43</v>
      </c>
      <c r="F676" s="121">
        <v>45527</v>
      </c>
      <c r="G676" s="122" t="s">
        <v>351</v>
      </c>
      <c r="H676" s="122"/>
      <c r="I676" s="122"/>
      <c r="J676" s="129">
        <v>600000</v>
      </c>
      <c r="K676" s="129"/>
      <c r="L676" s="137">
        <v>600000</v>
      </c>
      <c r="M676" s="137">
        <v>600000</v>
      </c>
      <c r="N676" s="138">
        <v>0</v>
      </c>
      <c r="O676" s="139">
        <v>45505</v>
      </c>
    </row>
    <row r="677" spans="1:15">
      <c r="A677" s="115" t="s">
        <v>16</v>
      </c>
      <c r="B677" s="115" t="s">
        <v>41</v>
      </c>
      <c r="C677" s="115" t="s">
        <v>42</v>
      </c>
      <c r="D677" s="135">
        <v>3396</v>
      </c>
      <c r="E677" s="136" t="s">
        <v>43</v>
      </c>
      <c r="F677" s="121">
        <v>45527</v>
      </c>
      <c r="G677" s="122" t="s">
        <v>360</v>
      </c>
      <c r="H677" s="122"/>
      <c r="I677" s="122"/>
      <c r="J677" s="129"/>
      <c r="K677" s="129">
        <v>-90.6</v>
      </c>
      <c r="L677" s="137">
        <v>-90.6</v>
      </c>
      <c r="M677" s="137">
        <v>90.6</v>
      </c>
      <c r="N677" s="138">
        <v>0</v>
      </c>
      <c r="O677" s="139">
        <v>45505</v>
      </c>
    </row>
    <row r="678" spans="1:15">
      <c r="A678" s="115" t="s">
        <v>16</v>
      </c>
      <c r="B678" s="115" t="s">
        <v>41</v>
      </c>
      <c r="C678" s="115" t="s">
        <v>42</v>
      </c>
      <c r="D678" s="135">
        <v>3396</v>
      </c>
      <c r="E678" s="136" t="s">
        <v>43</v>
      </c>
      <c r="F678" s="121">
        <v>45527</v>
      </c>
      <c r="G678" s="122" t="s">
        <v>361</v>
      </c>
      <c r="H678" s="122"/>
      <c r="I678" s="122"/>
      <c r="J678" s="129"/>
      <c r="K678" s="129">
        <v>-149840.1</v>
      </c>
      <c r="L678" s="137">
        <v>-149840.1</v>
      </c>
      <c r="M678" s="137">
        <v>149840.1</v>
      </c>
      <c r="N678" s="138">
        <v>0</v>
      </c>
      <c r="O678" s="139">
        <v>45505</v>
      </c>
    </row>
    <row r="679" spans="1:15">
      <c r="A679" s="115" t="s">
        <v>16</v>
      </c>
      <c r="B679" s="115" t="s">
        <v>41</v>
      </c>
      <c r="C679" s="115" t="s">
        <v>42</v>
      </c>
      <c r="D679" s="135">
        <v>3396</v>
      </c>
      <c r="E679" s="136" t="s">
        <v>43</v>
      </c>
      <c r="F679" s="121">
        <v>45527</v>
      </c>
      <c r="G679" s="122" t="s">
        <v>362</v>
      </c>
      <c r="H679" s="122"/>
      <c r="I679" s="122"/>
      <c r="J679" s="129"/>
      <c r="K679" s="129">
        <v>-125159.89</v>
      </c>
      <c r="L679" s="137">
        <v>-125159.89</v>
      </c>
      <c r="M679" s="137">
        <v>125159.89</v>
      </c>
      <c r="N679" s="138">
        <v>0</v>
      </c>
      <c r="O679" s="139">
        <v>45505</v>
      </c>
    </row>
    <row r="680" spans="1:15">
      <c r="A680" s="115" t="s">
        <v>16</v>
      </c>
      <c r="B680" s="115" t="s">
        <v>41</v>
      </c>
      <c r="C680" s="115" t="s">
        <v>42</v>
      </c>
      <c r="D680" s="135">
        <v>3396</v>
      </c>
      <c r="E680" s="136" t="s">
        <v>43</v>
      </c>
      <c r="F680" s="121">
        <v>45527</v>
      </c>
      <c r="G680" s="122" t="s">
        <v>363</v>
      </c>
      <c r="H680" s="122"/>
      <c r="I680" s="122"/>
      <c r="J680" s="129"/>
      <c r="K680" s="129">
        <v>-1094.1099999999999</v>
      </c>
      <c r="L680" s="137">
        <v>-1094.1099999999999</v>
      </c>
      <c r="M680" s="137">
        <v>1094.1099999999999</v>
      </c>
      <c r="N680" s="138">
        <v>0</v>
      </c>
      <c r="O680" s="139">
        <v>45505</v>
      </c>
    </row>
    <row r="681" spans="1:15">
      <c r="A681" s="115" t="s">
        <v>16</v>
      </c>
      <c r="B681" s="115" t="s">
        <v>41</v>
      </c>
      <c r="C681" s="115" t="s">
        <v>42</v>
      </c>
      <c r="D681" s="135">
        <v>3396</v>
      </c>
      <c r="E681" s="136" t="s">
        <v>43</v>
      </c>
      <c r="F681" s="121">
        <v>45527</v>
      </c>
      <c r="G681" s="122" t="s">
        <v>284</v>
      </c>
      <c r="H681" s="122"/>
      <c r="I681" s="122"/>
      <c r="J681" s="129"/>
      <c r="K681" s="129">
        <v>-9</v>
      </c>
      <c r="L681" s="137">
        <v>-9</v>
      </c>
      <c r="M681" s="137">
        <v>9</v>
      </c>
      <c r="N681" s="138">
        <v>0</v>
      </c>
      <c r="O681" s="139">
        <v>45505</v>
      </c>
    </row>
    <row r="682" spans="1:15">
      <c r="A682" s="115" t="s">
        <v>16</v>
      </c>
      <c r="B682" s="115" t="s">
        <v>41</v>
      </c>
      <c r="C682" s="115" t="s">
        <v>42</v>
      </c>
      <c r="D682" s="135">
        <v>3396</v>
      </c>
      <c r="E682" s="136" t="s">
        <v>43</v>
      </c>
      <c r="F682" s="121">
        <v>45527</v>
      </c>
      <c r="G682" s="122" t="s">
        <v>284</v>
      </c>
      <c r="H682" s="122"/>
      <c r="I682" s="122"/>
      <c r="J682" s="129"/>
      <c r="K682" s="129">
        <v>-9</v>
      </c>
      <c r="L682" s="137">
        <v>-9</v>
      </c>
      <c r="M682" s="137">
        <v>9</v>
      </c>
      <c r="N682" s="138">
        <v>0</v>
      </c>
      <c r="O682" s="139">
        <v>45505</v>
      </c>
    </row>
    <row r="683" spans="1:15">
      <c r="A683" s="115" t="s">
        <v>16</v>
      </c>
      <c r="B683" s="115" t="s">
        <v>41</v>
      </c>
      <c r="C683" s="115" t="s">
        <v>42</v>
      </c>
      <c r="D683" s="135">
        <v>3396</v>
      </c>
      <c r="E683" s="136" t="s">
        <v>43</v>
      </c>
      <c r="F683" s="121">
        <v>45527</v>
      </c>
      <c r="G683" s="122" t="s">
        <v>284</v>
      </c>
      <c r="H683" s="122"/>
      <c r="I683" s="122"/>
      <c r="J683" s="129"/>
      <c r="K683" s="129">
        <v>-9</v>
      </c>
      <c r="L683" s="137">
        <v>-9</v>
      </c>
      <c r="M683" s="137">
        <v>9</v>
      </c>
      <c r="N683" s="138">
        <v>0</v>
      </c>
      <c r="O683" s="139">
        <v>45505</v>
      </c>
    </row>
    <row r="684" spans="1:15">
      <c r="A684" s="115" t="s">
        <v>16</v>
      </c>
      <c r="B684" s="115" t="s">
        <v>41</v>
      </c>
      <c r="C684" s="115" t="s">
        <v>42</v>
      </c>
      <c r="D684" s="135">
        <v>3396</v>
      </c>
      <c r="E684" s="136" t="s">
        <v>43</v>
      </c>
      <c r="F684" s="121">
        <v>45527</v>
      </c>
      <c r="G684" s="122" t="s">
        <v>314</v>
      </c>
      <c r="H684" s="122"/>
      <c r="I684" s="122"/>
      <c r="J684" s="129"/>
      <c r="K684" s="129">
        <v>-292.10000000000002</v>
      </c>
      <c r="L684" s="137">
        <v>-292.10000000000002</v>
      </c>
      <c r="M684" s="137">
        <v>292.10000000000002</v>
      </c>
      <c r="N684" s="138">
        <v>0</v>
      </c>
      <c r="O684" s="139">
        <v>45505</v>
      </c>
    </row>
    <row r="685" spans="1:15">
      <c r="A685" s="115" t="s">
        <v>16</v>
      </c>
      <c r="B685" s="115" t="s">
        <v>41</v>
      </c>
      <c r="C685" s="115" t="s">
        <v>42</v>
      </c>
      <c r="D685" s="135">
        <v>3396</v>
      </c>
      <c r="E685" s="136" t="s">
        <v>43</v>
      </c>
      <c r="F685" s="121">
        <v>45527</v>
      </c>
      <c r="G685" s="122" t="s">
        <v>314</v>
      </c>
      <c r="H685" s="122"/>
      <c r="I685" s="122"/>
      <c r="J685" s="129"/>
      <c r="K685" s="129">
        <v>-3250.13</v>
      </c>
      <c r="L685" s="137">
        <v>-3250.13</v>
      </c>
      <c r="M685" s="137">
        <v>3250.13</v>
      </c>
      <c r="N685" s="138">
        <v>0</v>
      </c>
      <c r="O685" s="139">
        <v>45505</v>
      </c>
    </row>
    <row r="686" spans="1:15">
      <c r="A686" s="115" t="s">
        <v>16</v>
      </c>
      <c r="B686" s="115" t="s">
        <v>41</v>
      </c>
      <c r="C686" s="115" t="s">
        <v>42</v>
      </c>
      <c r="D686" s="135">
        <v>3396</v>
      </c>
      <c r="E686" s="136" t="s">
        <v>43</v>
      </c>
      <c r="F686" s="121">
        <v>45527</v>
      </c>
      <c r="G686" s="122" t="s">
        <v>314</v>
      </c>
      <c r="H686" s="122"/>
      <c r="I686" s="122"/>
      <c r="J686" s="129"/>
      <c r="K686" s="129">
        <v>-10062.799999999999</v>
      </c>
      <c r="L686" s="137">
        <v>-10062.799999999999</v>
      </c>
      <c r="M686" s="137">
        <v>10062.799999999999</v>
      </c>
      <c r="N686" s="138">
        <v>0</v>
      </c>
      <c r="O686" s="139">
        <v>45505</v>
      </c>
    </row>
    <row r="687" spans="1:15">
      <c r="A687" s="115" t="s">
        <v>16</v>
      </c>
      <c r="B687" s="115" t="s">
        <v>41</v>
      </c>
      <c r="C687" s="115" t="s">
        <v>42</v>
      </c>
      <c r="D687" s="135">
        <v>3396</v>
      </c>
      <c r="E687" s="136" t="s">
        <v>43</v>
      </c>
      <c r="F687" s="121">
        <v>45527</v>
      </c>
      <c r="G687" s="122" t="s">
        <v>314</v>
      </c>
      <c r="H687" s="122"/>
      <c r="I687" s="122"/>
      <c r="J687" s="129"/>
      <c r="K687" s="129">
        <v>-3605.44</v>
      </c>
      <c r="L687" s="137">
        <v>-3605.44</v>
      </c>
      <c r="M687" s="137">
        <v>3605.44</v>
      </c>
      <c r="N687" s="138">
        <v>0</v>
      </c>
      <c r="O687" s="139">
        <v>45505</v>
      </c>
    </row>
    <row r="688" spans="1:15">
      <c r="A688" s="115" t="s">
        <v>16</v>
      </c>
      <c r="B688" s="115" t="s">
        <v>41</v>
      </c>
      <c r="C688" s="115" t="s">
        <v>42</v>
      </c>
      <c r="D688" s="135">
        <v>3396</v>
      </c>
      <c r="E688" s="136" t="s">
        <v>43</v>
      </c>
      <c r="F688" s="121">
        <v>45527</v>
      </c>
      <c r="G688" s="122" t="s">
        <v>314</v>
      </c>
      <c r="H688" s="122"/>
      <c r="I688" s="122"/>
      <c r="J688" s="129"/>
      <c r="K688" s="129">
        <v>-487.33</v>
      </c>
      <c r="L688" s="137">
        <v>-487.33</v>
      </c>
      <c r="M688" s="137">
        <v>487.33</v>
      </c>
      <c r="N688" s="138">
        <v>0</v>
      </c>
      <c r="O688" s="139">
        <v>45505</v>
      </c>
    </row>
    <row r="689" spans="1:16">
      <c r="A689" s="115" t="s">
        <v>16</v>
      </c>
      <c r="B689" s="115" t="s">
        <v>41</v>
      </c>
      <c r="C689" s="115" t="s">
        <v>42</v>
      </c>
      <c r="D689" s="135">
        <v>3396</v>
      </c>
      <c r="E689" s="136" t="s">
        <v>43</v>
      </c>
      <c r="F689" s="121">
        <v>45527</v>
      </c>
      <c r="G689" s="122" t="s">
        <v>314</v>
      </c>
      <c r="H689" s="122"/>
      <c r="I689" s="122"/>
      <c r="J689" s="129"/>
      <c r="K689" s="129">
        <v>-3345.72</v>
      </c>
      <c r="L689" s="137">
        <v>-3345.72</v>
      </c>
      <c r="M689" s="137">
        <v>3345.72</v>
      </c>
      <c r="N689" s="138">
        <v>0</v>
      </c>
      <c r="O689" s="139">
        <v>45505</v>
      </c>
      <c r="P689" s="122"/>
    </row>
    <row r="690" spans="1:16">
      <c r="A690" s="115" t="s">
        <v>16</v>
      </c>
      <c r="B690" s="115" t="s">
        <v>41</v>
      </c>
      <c r="C690" s="115" t="s">
        <v>42</v>
      </c>
      <c r="D690" s="135">
        <v>3396</v>
      </c>
      <c r="E690" s="136" t="s">
        <v>43</v>
      </c>
      <c r="F690" s="121">
        <v>45527</v>
      </c>
      <c r="G690" s="122" t="s">
        <v>314</v>
      </c>
      <c r="H690" s="122"/>
      <c r="I690" s="122"/>
      <c r="J690" s="129"/>
      <c r="K690" s="129">
        <v>-3286.89</v>
      </c>
      <c r="L690" s="137">
        <v>-3286.89</v>
      </c>
      <c r="M690" s="137">
        <v>3286.89</v>
      </c>
      <c r="N690" s="138">
        <v>0</v>
      </c>
      <c r="O690" s="139">
        <v>45505</v>
      </c>
      <c r="P690" s="122"/>
    </row>
    <row r="691" spans="1:16">
      <c r="A691" s="115" t="s">
        <v>16</v>
      </c>
      <c r="B691" s="115" t="s">
        <v>41</v>
      </c>
      <c r="C691" s="115" t="s">
        <v>42</v>
      </c>
      <c r="D691" s="135">
        <v>3396</v>
      </c>
      <c r="E691" s="136" t="s">
        <v>43</v>
      </c>
      <c r="F691" s="121">
        <v>45527</v>
      </c>
      <c r="G691" s="122" t="s">
        <v>314</v>
      </c>
      <c r="H691" s="122"/>
      <c r="I691" s="122"/>
      <c r="J691" s="129"/>
      <c r="K691" s="129">
        <v>-3557.35</v>
      </c>
      <c r="L691" s="137">
        <v>-3557.35</v>
      </c>
      <c r="M691" s="137">
        <v>3557.35</v>
      </c>
      <c r="N691" s="138">
        <v>0</v>
      </c>
      <c r="O691" s="139">
        <v>45505</v>
      </c>
      <c r="P691" s="122"/>
    </row>
    <row r="692" spans="1:16">
      <c r="A692" s="115" t="s">
        <v>16</v>
      </c>
      <c r="B692" s="115" t="s">
        <v>41</v>
      </c>
      <c r="C692" s="115" t="s">
        <v>42</v>
      </c>
      <c r="D692" s="135">
        <v>3396</v>
      </c>
      <c r="E692" s="136" t="s">
        <v>43</v>
      </c>
      <c r="F692" s="121">
        <v>45527</v>
      </c>
      <c r="G692" s="122" t="s">
        <v>314</v>
      </c>
      <c r="H692" s="122"/>
      <c r="I692" s="122"/>
      <c r="J692" s="129"/>
      <c r="K692" s="129">
        <v>-3442.78</v>
      </c>
      <c r="L692" s="137">
        <v>-3442.78</v>
      </c>
      <c r="M692" s="137">
        <v>3442.78</v>
      </c>
      <c r="N692" s="138">
        <v>0</v>
      </c>
      <c r="O692" s="139">
        <v>45505</v>
      </c>
      <c r="P692" s="122"/>
    </row>
    <row r="693" spans="1:16">
      <c r="A693" s="115" t="s">
        <v>16</v>
      </c>
      <c r="B693" s="115" t="s">
        <v>41</v>
      </c>
      <c r="C693" s="115" t="s">
        <v>42</v>
      </c>
      <c r="D693" s="135">
        <v>3396</v>
      </c>
      <c r="E693" s="136" t="s">
        <v>43</v>
      </c>
      <c r="F693" s="121">
        <v>45527</v>
      </c>
      <c r="G693" s="122" t="s">
        <v>314</v>
      </c>
      <c r="H693" s="122"/>
      <c r="I693" s="122"/>
      <c r="J693" s="129"/>
      <c r="K693" s="129">
        <v>-3206.77</v>
      </c>
      <c r="L693" s="137">
        <v>-3206.77</v>
      </c>
      <c r="M693" s="137">
        <v>3206.77</v>
      </c>
      <c r="N693" s="138">
        <v>0</v>
      </c>
      <c r="O693" s="139">
        <v>45505</v>
      </c>
      <c r="P693" s="122"/>
    </row>
    <row r="694" spans="1:16">
      <c r="A694" s="115" t="s">
        <v>16</v>
      </c>
      <c r="B694" s="115" t="s">
        <v>41</v>
      </c>
      <c r="C694" s="115" t="s">
        <v>42</v>
      </c>
      <c r="D694" s="135">
        <v>3396</v>
      </c>
      <c r="E694" s="136" t="s">
        <v>43</v>
      </c>
      <c r="F694" s="121">
        <v>45527</v>
      </c>
      <c r="G694" s="122" t="s">
        <v>364</v>
      </c>
      <c r="H694" s="122"/>
      <c r="I694" s="122"/>
      <c r="J694" s="129"/>
      <c r="K694" s="129">
        <v>-277566.44</v>
      </c>
      <c r="L694" s="137">
        <v>-277566.44</v>
      </c>
      <c r="M694" s="137">
        <v>277566.44</v>
      </c>
      <c r="N694" s="138">
        <v>0</v>
      </c>
      <c r="O694" s="139">
        <v>45505</v>
      </c>
      <c r="P694" s="122" t="s">
        <v>158</v>
      </c>
    </row>
    <row r="695" spans="1:16">
      <c r="A695" s="115" t="s">
        <v>16</v>
      </c>
      <c r="B695" s="115" t="s">
        <v>41</v>
      </c>
      <c r="C695" s="115" t="s">
        <v>42</v>
      </c>
      <c r="D695" s="135">
        <v>3396</v>
      </c>
      <c r="E695" s="136" t="s">
        <v>43</v>
      </c>
      <c r="F695" s="121">
        <v>45527</v>
      </c>
      <c r="G695" s="122" t="s">
        <v>365</v>
      </c>
      <c r="H695" s="122"/>
      <c r="I695" s="122"/>
      <c r="J695" s="129"/>
      <c r="K695" s="129">
        <v>-1478.45</v>
      </c>
      <c r="L695" s="137">
        <v>-1478.45</v>
      </c>
      <c r="M695" s="137">
        <v>1478.45</v>
      </c>
      <c r="N695" s="138">
        <v>0</v>
      </c>
      <c r="O695" s="139">
        <v>45505</v>
      </c>
      <c r="P695" s="122"/>
    </row>
    <row r="696" spans="1:16">
      <c r="A696" s="115" t="s">
        <v>16</v>
      </c>
      <c r="B696" s="115" t="s">
        <v>41</v>
      </c>
      <c r="C696" s="115" t="s">
        <v>42</v>
      </c>
      <c r="D696" s="135">
        <v>3396</v>
      </c>
      <c r="E696" s="136" t="s">
        <v>43</v>
      </c>
      <c r="F696" s="121">
        <v>45527</v>
      </c>
      <c r="G696" s="122" t="s">
        <v>366</v>
      </c>
      <c r="H696" s="122"/>
      <c r="I696" s="122"/>
      <c r="J696" s="129"/>
      <c r="K696" s="129">
        <v>-168.3</v>
      </c>
      <c r="L696" s="137">
        <v>-168.3</v>
      </c>
      <c r="M696" s="137">
        <v>168.3</v>
      </c>
      <c r="N696" s="138">
        <v>0</v>
      </c>
      <c r="O696" s="139">
        <v>45505</v>
      </c>
      <c r="P696" s="122"/>
    </row>
    <row r="697" spans="1:16">
      <c r="A697" s="115" t="s">
        <v>16</v>
      </c>
      <c r="B697" s="115" t="s">
        <v>41</v>
      </c>
      <c r="C697" s="115" t="s">
        <v>42</v>
      </c>
      <c r="D697" s="135">
        <v>3396</v>
      </c>
      <c r="E697" s="136" t="s">
        <v>43</v>
      </c>
      <c r="F697" s="121">
        <v>45527</v>
      </c>
      <c r="G697" s="122" t="s">
        <v>367</v>
      </c>
      <c r="H697" s="122"/>
      <c r="I697" s="122"/>
      <c r="J697" s="129"/>
      <c r="K697" s="129">
        <v>-9707</v>
      </c>
      <c r="L697" s="137">
        <v>-9707</v>
      </c>
      <c r="M697" s="137">
        <v>9707</v>
      </c>
      <c r="N697" s="138">
        <v>0</v>
      </c>
      <c r="O697" s="139">
        <v>45505</v>
      </c>
      <c r="P697" s="122"/>
    </row>
    <row r="698" spans="1:16">
      <c r="A698" s="115" t="s">
        <v>16</v>
      </c>
      <c r="B698" s="115" t="s">
        <v>41</v>
      </c>
      <c r="C698" s="115" t="s">
        <v>42</v>
      </c>
      <c r="D698" s="135">
        <v>3396</v>
      </c>
      <c r="E698" s="136" t="s">
        <v>43</v>
      </c>
      <c r="F698" s="121">
        <v>45527</v>
      </c>
      <c r="G698" s="122" t="s">
        <v>368</v>
      </c>
      <c r="H698" s="122"/>
      <c r="I698" s="122"/>
      <c r="J698" s="129"/>
      <c r="K698" s="129">
        <v>-330.81</v>
      </c>
      <c r="L698" s="137">
        <v>-330.81</v>
      </c>
      <c r="M698" s="137">
        <v>330.81</v>
      </c>
      <c r="N698" s="138">
        <v>0</v>
      </c>
      <c r="O698" s="139">
        <v>45505</v>
      </c>
      <c r="P698" s="122"/>
    </row>
    <row r="699" spans="1:16">
      <c r="A699" s="115" t="s">
        <v>16</v>
      </c>
      <c r="B699" s="115" t="s">
        <v>41</v>
      </c>
      <c r="C699" s="115" t="s">
        <v>42</v>
      </c>
      <c r="D699" s="135">
        <v>3396</v>
      </c>
      <c r="E699" s="136" t="s">
        <v>43</v>
      </c>
      <c r="F699" s="121">
        <v>45530</v>
      </c>
      <c r="G699" s="122" t="s">
        <v>356</v>
      </c>
      <c r="H699" s="122"/>
      <c r="I699" s="122"/>
      <c r="J699" s="129">
        <v>14661.6</v>
      </c>
      <c r="K699" s="129"/>
      <c r="L699" s="137">
        <v>14661.6</v>
      </c>
      <c r="M699" s="137">
        <v>14661.6</v>
      </c>
      <c r="N699" s="138">
        <v>0</v>
      </c>
      <c r="O699" s="139">
        <v>45505</v>
      </c>
      <c r="P699" s="122" t="s">
        <v>158</v>
      </c>
    </row>
    <row r="700" spans="1:16">
      <c r="A700" s="115" t="s">
        <v>16</v>
      </c>
      <c r="B700" s="115" t="s">
        <v>41</v>
      </c>
      <c r="C700" s="115" t="s">
        <v>42</v>
      </c>
      <c r="D700" s="135">
        <v>3396</v>
      </c>
      <c r="E700" s="136" t="s">
        <v>43</v>
      </c>
      <c r="F700" s="121">
        <v>45530</v>
      </c>
      <c r="G700" s="122" t="s">
        <v>369</v>
      </c>
      <c r="H700" s="122"/>
      <c r="I700" s="122"/>
      <c r="J700" s="129">
        <v>27884.97</v>
      </c>
      <c r="K700" s="129"/>
      <c r="L700" s="137">
        <v>27884.97</v>
      </c>
      <c r="M700" s="137">
        <v>27884.97</v>
      </c>
      <c r="N700" s="138">
        <v>0</v>
      </c>
      <c r="O700" s="139">
        <v>45505</v>
      </c>
      <c r="P700" s="122" t="s">
        <v>158</v>
      </c>
    </row>
    <row r="701" spans="1:16">
      <c r="A701" s="115" t="s">
        <v>16</v>
      </c>
      <c r="B701" s="115" t="s">
        <v>41</v>
      </c>
      <c r="C701" s="115" t="s">
        <v>42</v>
      </c>
      <c r="D701" s="135">
        <v>3396</v>
      </c>
      <c r="E701" s="136" t="s">
        <v>43</v>
      </c>
      <c r="F701" s="121">
        <v>45530</v>
      </c>
      <c r="G701" s="122" t="s">
        <v>357</v>
      </c>
      <c r="H701" s="122"/>
      <c r="I701" s="122"/>
      <c r="J701" s="129">
        <v>0.12</v>
      </c>
      <c r="K701" s="129"/>
      <c r="L701" s="137">
        <v>0.12</v>
      </c>
      <c r="M701" s="137">
        <v>0.12</v>
      </c>
      <c r="N701" s="138">
        <v>0</v>
      </c>
      <c r="O701" s="139">
        <v>45505</v>
      </c>
      <c r="P701" s="122"/>
    </row>
    <row r="702" spans="1:16">
      <c r="A702" s="115" t="s">
        <v>16</v>
      </c>
      <c r="B702" s="115" t="s">
        <v>41</v>
      </c>
      <c r="C702" s="115" t="s">
        <v>42</v>
      </c>
      <c r="D702" s="135">
        <v>3396</v>
      </c>
      <c r="E702" s="136" t="s">
        <v>43</v>
      </c>
      <c r="F702" s="121">
        <v>45530</v>
      </c>
      <c r="G702" s="122" t="s">
        <v>370</v>
      </c>
      <c r="H702" s="122"/>
      <c r="I702" s="122"/>
      <c r="J702" s="129">
        <v>0.04</v>
      </c>
      <c r="K702" s="129"/>
      <c r="L702" s="137">
        <v>0.04</v>
      </c>
      <c r="M702" s="137">
        <v>0.04</v>
      </c>
      <c r="N702" s="138">
        <v>0</v>
      </c>
      <c r="O702" s="139">
        <v>45505</v>
      </c>
      <c r="P702" s="122"/>
    </row>
    <row r="703" spans="1:16">
      <c r="A703" s="115" t="s">
        <v>16</v>
      </c>
      <c r="B703" s="115" t="s">
        <v>41</v>
      </c>
      <c r="C703" s="115" t="s">
        <v>42</v>
      </c>
      <c r="D703" s="135">
        <v>3396</v>
      </c>
      <c r="E703" s="136" t="s">
        <v>43</v>
      </c>
      <c r="F703" s="121">
        <v>45530</v>
      </c>
      <c r="G703" s="122" t="s">
        <v>371</v>
      </c>
      <c r="H703" s="122"/>
      <c r="I703" s="122"/>
      <c r="J703" s="129"/>
      <c r="K703" s="129">
        <v>-23.3</v>
      </c>
      <c r="L703" s="137">
        <v>-23.3</v>
      </c>
      <c r="M703" s="137">
        <v>23.3</v>
      </c>
      <c r="N703" s="138">
        <v>0</v>
      </c>
      <c r="O703" s="139">
        <v>45505</v>
      </c>
      <c r="P703" s="122"/>
    </row>
    <row r="704" spans="1:16">
      <c r="A704" s="115" t="s">
        <v>16</v>
      </c>
      <c r="B704" s="115" t="s">
        <v>41</v>
      </c>
      <c r="C704" s="115" t="s">
        <v>42</v>
      </c>
      <c r="D704" s="135">
        <v>3396</v>
      </c>
      <c r="E704" s="136" t="s">
        <v>43</v>
      </c>
      <c r="F704" s="121">
        <v>45530</v>
      </c>
      <c r="G704" s="122" t="s">
        <v>372</v>
      </c>
      <c r="H704" s="122"/>
      <c r="I704" s="122"/>
      <c r="J704" s="129"/>
      <c r="K704" s="129">
        <v>-30403.43</v>
      </c>
      <c r="L704" s="137">
        <v>-30403.43</v>
      </c>
      <c r="M704" s="137">
        <v>30403.43</v>
      </c>
      <c r="N704" s="138">
        <v>0</v>
      </c>
      <c r="O704" s="139">
        <v>45505</v>
      </c>
      <c r="P704" s="122"/>
    </row>
    <row r="705" spans="1:16">
      <c r="A705" s="115" t="s">
        <v>16</v>
      </c>
      <c r="B705" s="115" t="s">
        <v>41</v>
      </c>
      <c r="C705" s="115" t="s">
        <v>42</v>
      </c>
      <c r="D705" s="135">
        <v>3396</v>
      </c>
      <c r="E705" s="136" t="s">
        <v>43</v>
      </c>
      <c r="F705" s="121">
        <v>45530</v>
      </c>
      <c r="G705" s="122" t="s">
        <v>373</v>
      </c>
      <c r="H705" s="122"/>
      <c r="I705" s="122"/>
      <c r="J705" s="129"/>
      <c r="K705" s="129">
        <v>-440</v>
      </c>
      <c r="L705" s="137">
        <v>-440</v>
      </c>
      <c r="M705" s="137">
        <v>440</v>
      </c>
      <c r="N705" s="138">
        <v>0</v>
      </c>
      <c r="O705" s="139">
        <v>45505</v>
      </c>
      <c r="P705" s="122"/>
    </row>
    <row r="706" spans="1:16">
      <c r="A706" s="115" t="s">
        <v>16</v>
      </c>
      <c r="B706" s="115" t="s">
        <v>41</v>
      </c>
      <c r="C706" s="115" t="s">
        <v>42</v>
      </c>
      <c r="D706" s="135">
        <v>3396</v>
      </c>
      <c r="E706" s="136" t="s">
        <v>43</v>
      </c>
      <c r="F706" s="121">
        <v>45530</v>
      </c>
      <c r="G706" s="122" t="s">
        <v>374</v>
      </c>
      <c r="H706" s="122"/>
      <c r="I706" s="122"/>
      <c r="J706" s="129"/>
      <c r="K706" s="129">
        <v>-11680</v>
      </c>
      <c r="L706" s="137">
        <v>-11680</v>
      </c>
      <c r="M706" s="137">
        <v>11680</v>
      </c>
      <c r="N706" s="138">
        <v>0</v>
      </c>
      <c r="O706" s="139">
        <v>45505</v>
      </c>
      <c r="P706" s="122"/>
    </row>
    <row r="707" spans="1:16">
      <c r="A707" s="115" t="s">
        <v>16</v>
      </c>
      <c r="B707" s="115" t="s">
        <v>41</v>
      </c>
      <c r="C707" s="115" t="s">
        <v>42</v>
      </c>
      <c r="D707" s="135">
        <v>3396</v>
      </c>
      <c r="E707" s="136" t="s">
        <v>43</v>
      </c>
      <c r="F707" s="121">
        <v>45531</v>
      </c>
      <c r="G707" s="122" t="s">
        <v>369</v>
      </c>
      <c r="H707" s="122"/>
      <c r="I707" s="122"/>
      <c r="J707" s="129">
        <v>83467.679999999993</v>
      </c>
      <c r="K707" s="129"/>
      <c r="L707" s="137">
        <v>83467.679999999993</v>
      </c>
      <c r="M707" s="137">
        <v>83467.679999999993</v>
      </c>
      <c r="N707" s="138">
        <v>0</v>
      </c>
      <c r="O707" s="139">
        <v>45505</v>
      </c>
      <c r="P707" s="122" t="s">
        <v>158</v>
      </c>
    </row>
    <row r="708" spans="1:16">
      <c r="A708" s="115" t="s">
        <v>16</v>
      </c>
      <c r="B708" s="115" t="s">
        <v>41</v>
      </c>
      <c r="C708" s="115" t="s">
        <v>42</v>
      </c>
      <c r="D708" s="135">
        <v>3396</v>
      </c>
      <c r="E708" s="136" t="s">
        <v>43</v>
      </c>
      <c r="F708" s="121">
        <v>45531</v>
      </c>
      <c r="G708" s="122" t="s">
        <v>370</v>
      </c>
      <c r="H708" s="122"/>
      <c r="I708" s="122"/>
      <c r="J708" s="129">
        <v>0.36</v>
      </c>
      <c r="K708" s="129"/>
      <c r="L708" s="137">
        <v>0.36</v>
      </c>
      <c r="M708" s="137">
        <v>0.36</v>
      </c>
      <c r="N708" s="138">
        <v>0</v>
      </c>
      <c r="O708" s="139">
        <v>45505</v>
      </c>
      <c r="P708" s="122"/>
    </row>
    <row r="709" spans="1:16">
      <c r="A709" s="115" t="s">
        <v>16</v>
      </c>
      <c r="B709" s="115" t="s">
        <v>41</v>
      </c>
      <c r="C709" s="115" t="s">
        <v>42</v>
      </c>
      <c r="D709" s="135">
        <v>3396</v>
      </c>
      <c r="E709" s="136" t="s">
        <v>43</v>
      </c>
      <c r="F709" s="121">
        <v>45531</v>
      </c>
      <c r="G709" s="122" t="s">
        <v>375</v>
      </c>
      <c r="H709" s="122"/>
      <c r="I709" s="122"/>
      <c r="J709" s="129"/>
      <c r="K709" s="129">
        <v>-4798.8100000000004</v>
      </c>
      <c r="L709" s="137">
        <v>-4798.8100000000004</v>
      </c>
      <c r="M709" s="137">
        <v>4798.8100000000004</v>
      </c>
      <c r="N709" s="138">
        <v>0</v>
      </c>
      <c r="O709" s="139">
        <v>45505</v>
      </c>
      <c r="P709" s="122"/>
    </row>
    <row r="710" spans="1:16">
      <c r="A710" s="115" t="s">
        <v>16</v>
      </c>
      <c r="B710" s="115" t="s">
        <v>41</v>
      </c>
      <c r="C710" s="115" t="s">
        <v>42</v>
      </c>
      <c r="D710" s="135">
        <v>3396</v>
      </c>
      <c r="E710" s="136" t="s">
        <v>43</v>
      </c>
      <c r="F710" s="121">
        <v>45531</v>
      </c>
      <c r="G710" s="122" t="s">
        <v>376</v>
      </c>
      <c r="H710" s="122"/>
      <c r="I710" s="122"/>
      <c r="J710" s="129"/>
      <c r="K710" s="129">
        <v>-7935.26</v>
      </c>
      <c r="L710" s="137">
        <v>-7935.26</v>
      </c>
      <c r="M710" s="137">
        <v>7935.26</v>
      </c>
      <c r="N710" s="138">
        <v>0</v>
      </c>
      <c r="O710" s="139">
        <v>45505</v>
      </c>
      <c r="P710" s="122"/>
    </row>
    <row r="711" spans="1:16">
      <c r="A711" s="115" t="s">
        <v>16</v>
      </c>
      <c r="B711" s="115" t="s">
        <v>41</v>
      </c>
      <c r="C711" s="115" t="s">
        <v>42</v>
      </c>
      <c r="D711" s="135">
        <v>3396</v>
      </c>
      <c r="E711" s="136" t="s">
        <v>43</v>
      </c>
      <c r="F711" s="121">
        <v>45531</v>
      </c>
      <c r="G711" s="122" t="s">
        <v>377</v>
      </c>
      <c r="H711" s="122"/>
      <c r="I711" s="122"/>
      <c r="J711" s="129"/>
      <c r="K711" s="129">
        <v>-2048</v>
      </c>
      <c r="L711" s="137">
        <v>-2048</v>
      </c>
      <c r="M711" s="137">
        <v>2048</v>
      </c>
      <c r="N711" s="138">
        <v>0</v>
      </c>
      <c r="O711" s="139">
        <v>45505</v>
      </c>
      <c r="P711" s="122"/>
    </row>
    <row r="712" spans="1:16">
      <c r="A712" s="115" t="s">
        <v>16</v>
      </c>
      <c r="B712" s="115" t="s">
        <v>41</v>
      </c>
      <c r="C712" s="115" t="s">
        <v>42</v>
      </c>
      <c r="D712" s="135">
        <v>3396</v>
      </c>
      <c r="E712" s="136" t="s">
        <v>43</v>
      </c>
      <c r="F712" s="121">
        <v>45531</v>
      </c>
      <c r="G712" s="122" t="s">
        <v>378</v>
      </c>
      <c r="H712" s="122"/>
      <c r="I712" s="122"/>
      <c r="J712" s="129"/>
      <c r="K712" s="129">
        <v>-16230.76</v>
      </c>
      <c r="L712" s="137">
        <v>-16230.76</v>
      </c>
      <c r="M712" s="137">
        <v>16230.76</v>
      </c>
      <c r="N712" s="138">
        <v>0</v>
      </c>
      <c r="O712" s="139">
        <v>45505</v>
      </c>
      <c r="P712" s="122"/>
    </row>
    <row r="713" spans="1:16">
      <c r="A713" s="115" t="s">
        <v>16</v>
      </c>
      <c r="B713" s="115" t="s">
        <v>41</v>
      </c>
      <c r="C713" s="115" t="s">
        <v>42</v>
      </c>
      <c r="D713" s="135">
        <v>3396</v>
      </c>
      <c r="E713" s="136" t="s">
        <v>43</v>
      </c>
      <c r="F713" s="121">
        <v>45531</v>
      </c>
      <c r="G713" s="122" t="s">
        <v>379</v>
      </c>
      <c r="H713" s="122"/>
      <c r="I713" s="122"/>
      <c r="J713" s="129"/>
      <c r="K713" s="129">
        <v>-2925.35</v>
      </c>
      <c r="L713" s="137">
        <v>-2925.35</v>
      </c>
      <c r="M713" s="137">
        <v>2925.35</v>
      </c>
      <c r="N713" s="138">
        <v>0</v>
      </c>
      <c r="O713" s="139">
        <v>45505</v>
      </c>
      <c r="P713" s="122"/>
    </row>
    <row r="714" spans="1:16">
      <c r="A714" s="115" t="s">
        <v>16</v>
      </c>
      <c r="B714" s="115" t="s">
        <v>41</v>
      </c>
      <c r="C714" s="115" t="s">
        <v>42</v>
      </c>
      <c r="D714" s="135">
        <v>3396</v>
      </c>
      <c r="E714" s="136" t="s">
        <v>43</v>
      </c>
      <c r="F714" s="121">
        <v>45531</v>
      </c>
      <c r="G714" s="122" t="s">
        <v>380</v>
      </c>
      <c r="H714" s="122"/>
      <c r="I714" s="122"/>
      <c r="J714" s="129"/>
      <c r="K714" s="129">
        <v>-1002.84</v>
      </c>
      <c r="L714" s="137">
        <v>-1002.84</v>
      </c>
      <c r="M714" s="137">
        <v>1002.84</v>
      </c>
      <c r="N714" s="138">
        <v>0</v>
      </c>
      <c r="O714" s="139">
        <v>45505</v>
      </c>
      <c r="P714" s="122"/>
    </row>
    <row r="715" spans="1:16">
      <c r="A715" s="115" t="s">
        <v>16</v>
      </c>
      <c r="B715" s="115" t="s">
        <v>41</v>
      </c>
      <c r="C715" s="115" t="s">
        <v>42</v>
      </c>
      <c r="D715" s="135">
        <v>3396</v>
      </c>
      <c r="E715" s="136" t="s">
        <v>43</v>
      </c>
      <c r="F715" s="121">
        <v>45531</v>
      </c>
      <c r="G715" s="122" t="s">
        <v>381</v>
      </c>
      <c r="H715" s="122"/>
      <c r="I715" s="122"/>
      <c r="J715" s="129"/>
      <c r="K715" s="129">
        <v>-414.68</v>
      </c>
      <c r="L715" s="137">
        <v>-414.68</v>
      </c>
      <c r="M715" s="137">
        <v>414.68</v>
      </c>
      <c r="N715" s="138">
        <v>0</v>
      </c>
      <c r="O715" s="139">
        <v>45505</v>
      </c>
      <c r="P715" s="122"/>
    </row>
    <row r="716" spans="1:16">
      <c r="A716" s="115" t="s">
        <v>16</v>
      </c>
      <c r="B716" s="115" t="s">
        <v>41</v>
      </c>
      <c r="C716" s="115" t="s">
        <v>42</v>
      </c>
      <c r="D716" s="135">
        <v>3396</v>
      </c>
      <c r="E716" s="136" t="s">
        <v>43</v>
      </c>
      <c r="F716" s="121">
        <v>45531</v>
      </c>
      <c r="G716" s="122" t="s">
        <v>284</v>
      </c>
      <c r="H716" s="122"/>
      <c r="I716" s="122"/>
      <c r="J716" s="129"/>
      <c r="K716" s="129">
        <v>-2.35</v>
      </c>
      <c r="L716" s="137">
        <v>-2.35</v>
      </c>
      <c r="M716" s="137">
        <v>2.35</v>
      </c>
      <c r="N716" s="138">
        <v>0</v>
      </c>
      <c r="O716" s="139">
        <v>45505</v>
      </c>
      <c r="P716" s="122"/>
    </row>
    <row r="717" spans="1:16">
      <c r="A717" s="115" t="s">
        <v>16</v>
      </c>
      <c r="B717" s="115" t="s">
        <v>41</v>
      </c>
      <c r="C717" s="115" t="s">
        <v>42</v>
      </c>
      <c r="D717" s="135">
        <v>3396</v>
      </c>
      <c r="E717" s="136" t="s">
        <v>43</v>
      </c>
      <c r="F717" s="121">
        <v>45531</v>
      </c>
      <c r="G717" s="122" t="s">
        <v>284</v>
      </c>
      <c r="H717" s="122"/>
      <c r="I717" s="122"/>
      <c r="J717" s="129"/>
      <c r="K717" s="129">
        <v>-9</v>
      </c>
      <c r="L717" s="137">
        <v>-9</v>
      </c>
      <c r="M717" s="137">
        <v>9</v>
      </c>
      <c r="N717" s="138">
        <v>0</v>
      </c>
      <c r="O717" s="139">
        <v>45505</v>
      </c>
      <c r="P717" s="122"/>
    </row>
    <row r="718" spans="1:16">
      <c r="A718" s="115" t="s">
        <v>16</v>
      </c>
      <c r="B718" s="115" t="s">
        <v>41</v>
      </c>
      <c r="C718" s="115" t="s">
        <v>42</v>
      </c>
      <c r="D718" s="135">
        <v>3396</v>
      </c>
      <c r="E718" s="136" t="s">
        <v>43</v>
      </c>
      <c r="F718" s="121">
        <v>45531</v>
      </c>
      <c r="G718" s="122" t="s">
        <v>284</v>
      </c>
      <c r="H718" s="122"/>
      <c r="I718" s="122"/>
      <c r="J718" s="129"/>
      <c r="K718" s="129">
        <v>-9</v>
      </c>
      <c r="L718" s="137">
        <v>-9</v>
      </c>
      <c r="M718" s="137">
        <v>9</v>
      </c>
      <c r="N718" s="138">
        <v>0</v>
      </c>
      <c r="O718" s="139">
        <v>45505</v>
      </c>
      <c r="P718" s="122"/>
    </row>
    <row r="719" spans="1:16">
      <c r="A719" s="115" t="s">
        <v>16</v>
      </c>
      <c r="B719" s="115" t="s">
        <v>41</v>
      </c>
      <c r="C719" s="115" t="s">
        <v>42</v>
      </c>
      <c r="D719" s="135">
        <v>3396</v>
      </c>
      <c r="E719" s="136" t="s">
        <v>43</v>
      </c>
      <c r="F719" s="121">
        <v>45531</v>
      </c>
      <c r="G719" s="122" t="s">
        <v>382</v>
      </c>
      <c r="H719" s="122"/>
      <c r="I719" s="122"/>
      <c r="J719" s="129"/>
      <c r="K719" s="129">
        <v>-40213.99</v>
      </c>
      <c r="L719" s="137">
        <v>-40213.99</v>
      </c>
      <c r="M719" s="137">
        <v>40213.99</v>
      </c>
      <c r="N719" s="138">
        <v>0</v>
      </c>
      <c r="O719" s="139">
        <v>45505</v>
      </c>
      <c r="P719" s="122"/>
    </row>
    <row r="720" spans="1:16">
      <c r="A720" s="115" t="s">
        <v>16</v>
      </c>
      <c r="B720" s="115" t="s">
        <v>41</v>
      </c>
      <c r="C720" s="115" t="s">
        <v>42</v>
      </c>
      <c r="D720" s="135">
        <v>3396</v>
      </c>
      <c r="E720" s="136" t="s">
        <v>43</v>
      </c>
      <c r="F720" s="121">
        <v>45531</v>
      </c>
      <c r="G720" s="122" t="s">
        <v>383</v>
      </c>
      <c r="H720" s="122"/>
      <c r="I720" s="122"/>
      <c r="J720" s="129"/>
      <c r="K720" s="129">
        <v>-5365</v>
      </c>
      <c r="L720" s="137">
        <v>-5365</v>
      </c>
      <c r="M720" s="137">
        <v>5365</v>
      </c>
      <c r="N720" s="138">
        <v>0</v>
      </c>
      <c r="O720" s="139">
        <v>45505</v>
      </c>
      <c r="P720" s="122"/>
    </row>
    <row r="721" spans="1:16">
      <c r="A721" s="115" t="s">
        <v>16</v>
      </c>
      <c r="B721" s="115" t="s">
        <v>41</v>
      </c>
      <c r="C721" s="115" t="s">
        <v>42</v>
      </c>
      <c r="D721" s="135">
        <v>3396</v>
      </c>
      <c r="E721" s="136" t="s">
        <v>43</v>
      </c>
      <c r="F721" s="121">
        <v>45531</v>
      </c>
      <c r="G721" s="122" t="s">
        <v>384</v>
      </c>
      <c r="H721" s="122"/>
      <c r="I721" s="122"/>
      <c r="J721" s="129"/>
      <c r="K721" s="129">
        <v>-2513</v>
      </c>
      <c r="L721" s="137">
        <v>-2513</v>
      </c>
      <c r="M721" s="137">
        <v>2513</v>
      </c>
      <c r="N721" s="138">
        <v>0</v>
      </c>
      <c r="O721" s="139">
        <v>45505</v>
      </c>
      <c r="P721" s="122"/>
    </row>
    <row r="722" spans="1:16">
      <c r="A722" s="115" t="s">
        <v>16</v>
      </c>
      <c r="B722" s="115" t="s">
        <v>41</v>
      </c>
      <c r="C722" s="115" t="s">
        <v>42</v>
      </c>
      <c r="D722" s="135">
        <v>3396</v>
      </c>
      <c r="E722" s="136" t="s">
        <v>43</v>
      </c>
      <c r="F722" s="121">
        <v>45533</v>
      </c>
      <c r="G722" s="122" t="s">
        <v>369</v>
      </c>
      <c r="H722" s="122"/>
      <c r="I722" s="122"/>
      <c r="J722" s="129">
        <v>27</v>
      </c>
      <c r="K722" s="129"/>
      <c r="L722" s="137">
        <v>27</v>
      </c>
      <c r="M722" s="137">
        <v>27</v>
      </c>
      <c r="N722" s="138">
        <v>0</v>
      </c>
      <c r="O722" s="139">
        <v>45505</v>
      </c>
      <c r="P722" s="122" t="s">
        <v>158</v>
      </c>
    </row>
    <row r="723" spans="1:16">
      <c r="A723" s="115" t="s">
        <v>16</v>
      </c>
      <c r="B723" s="115" t="s">
        <v>41</v>
      </c>
      <c r="C723" s="115" t="s">
        <v>42</v>
      </c>
      <c r="D723" s="135">
        <v>3396</v>
      </c>
      <c r="E723" s="136" t="s">
        <v>43</v>
      </c>
      <c r="F723" s="121">
        <v>45533</v>
      </c>
      <c r="G723" s="122" t="s">
        <v>284</v>
      </c>
      <c r="H723" s="122"/>
      <c r="I723" s="122"/>
      <c r="J723" s="129"/>
      <c r="K723" s="129">
        <v>-9</v>
      </c>
      <c r="L723" s="137">
        <v>-9</v>
      </c>
      <c r="M723" s="137">
        <v>9</v>
      </c>
      <c r="N723" s="138">
        <v>0</v>
      </c>
      <c r="O723" s="139">
        <v>45505</v>
      </c>
      <c r="P723" s="122"/>
    </row>
    <row r="724" spans="1:16">
      <c r="A724" s="115" t="s">
        <v>16</v>
      </c>
      <c r="B724" s="115" t="s">
        <v>41</v>
      </c>
      <c r="C724" s="115" t="s">
        <v>42</v>
      </c>
      <c r="D724" s="135">
        <v>3396</v>
      </c>
      <c r="E724" s="136" t="s">
        <v>43</v>
      </c>
      <c r="F724" s="121">
        <v>45533</v>
      </c>
      <c r="G724" s="122" t="s">
        <v>284</v>
      </c>
      <c r="H724" s="122"/>
      <c r="I724" s="122"/>
      <c r="J724" s="129"/>
      <c r="K724" s="129">
        <v>-9</v>
      </c>
      <c r="L724" s="137">
        <v>-9</v>
      </c>
      <c r="M724" s="137">
        <v>9</v>
      </c>
      <c r="N724" s="138">
        <v>0</v>
      </c>
      <c r="O724" s="139">
        <v>45505</v>
      </c>
      <c r="P724" s="122"/>
    </row>
    <row r="725" spans="1:16">
      <c r="A725" s="115" t="s">
        <v>16</v>
      </c>
      <c r="B725" s="115" t="s">
        <v>41</v>
      </c>
      <c r="C725" s="115" t="s">
        <v>42</v>
      </c>
      <c r="D725" s="135">
        <v>3396</v>
      </c>
      <c r="E725" s="136" t="s">
        <v>43</v>
      </c>
      <c r="F725" s="121">
        <v>45533</v>
      </c>
      <c r="G725" s="122" t="s">
        <v>284</v>
      </c>
      <c r="H725" s="122"/>
      <c r="I725" s="122"/>
      <c r="J725" s="129"/>
      <c r="K725" s="129">
        <v>-9</v>
      </c>
      <c r="L725" s="137">
        <v>-9</v>
      </c>
      <c r="M725" s="137">
        <v>9</v>
      </c>
      <c r="N725" s="138">
        <v>0</v>
      </c>
      <c r="O725" s="139">
        <v>45505</v>
      </c>
      <c r="P725" s="122"/>
    </row>
    <row r="726" spans="1:16">
      <c r="A726" s="115" t="s">
        <v>16</v>
      </c>
      <c r="B726" s="115" t="s">
        <v>41</v>
      </c>
      <c r="C726" s="115" t="s">
        <v>42</v>
      </c>
      <c r="D726" s="135">
        <v>3396</v>
      </c>
      <c r="E726" s="136" t="s">
        <v>43</v>
      </c>
      <c r="F726" s="121">
        <v>45534</v>
      </c>
      <c r="G726" s="122" t="s">
        <v>385</v>
      </c>
      <c r="H726" s="122"/>
      <c r="I726" s="122"/>
      <c r="J726" s="129">
        <v>3750</v>
      </c>
      <c r="K726" s="129"/>
      <c r="L726" s="137">
        <v>3750</v>
      </c>
      <c r="M726" s="137">
        <v>3750</v>
      </c>
      <c r="N726" s="138">
        <v>0</v>
      </c>
      <c r="O726" s="139">
        <v>45505</v>
      </c>
      <c r="P726" s="122"/>
    </row>
    <row r="727" spans="1:16">
      <c r="A727" s="115" t="s">
        <v>16</v>
      </c>
      <c r="B727" s="115" t="s">
        <v>41</v>
      </c>
      <c r="C727" s="115" t="s">
        <v>42</v>
      </c>
      <c r="D727" s="135">
        <v>3396</v>
      </c>
      <c r="E727" s="136" t="s">
        <v>43</v>
      </c>
      <c r="F727" s="121">
        <v>45534</v>
      </c>
      <c r="G727" s="122" t="s">
        <v>386</v>
      </c>
      <c r="H727" s="122"/>
      <c r="I727" s="122"/>
      <c r="J727" s="129">
        <v>87247.46</v>
      </c>
      <c r="K727" s="129"/>
      <c r="L727" s="137">
        <v>87247.46</v>
      </c>
      <c r="M727" s="137">
        <v>87247.46</v>
      </c>
      <c r="N727" s="138">
        <v>0</v>
      </c>
      <c r="O727" s="139">
        <v>45505</v>
      </c>
      <c r="P727" s="122"/>
    </row>
    <row r="728" spans="1:16">
      <c r="A728" s="115" t="s">
        <v>16</v>
      </c>
      <c r="B728" s="115" t="s">
        <v>41</v>
      </c>
      <c r="C728" s="115" t="s">
        <v>42</v>
      </c>
      <c r="D728" s="135">
        <v>3396</v>
      </c>
      <c r="E728" s="136" t="s">
        <v>43</v>
      </c>
      <c r="F728" s="121">
        <v>45534</v>
      </c>
      <c r="G728" s="122" t="s">
        <v>387</v>
      </c>
      <c r="H728" s="122"/>
      <c r="I728" s="122"/>
      <c r="J728" s="129"/>
      <c r="K728" s="129">
        <v>-8790</v>
      </c>
      <c r="L728" s="137">
        <v>-8790</v>
      </c>
      <c r="M728" s="137">
        <v>8790</v>
      </c>
      <c r="N728" s="138">
        <v>0</v>
      </c>
      <c r="O728" s="139">
        <v>45505</v>
      </c>
      <c r="P728" s="122"/>
    </row>
    <row r="729" spans="1:16">
      <c r="A729" s="115" t="s">
        <v>16</v>
      </c>
      <c r="B729" s="115" t="s">
        <v>41</v>
      </c>
      <c r="C729" s="115" t="s">
        <v>42</v>
      </c>
      <c r="D729" s="135">
        <v>3396</v>
      </c>
      <c r="E729" s="136" t="s">
        <v>43</v>
      </c>
      <c r="F729" s="121">
        <v>45534</v>
      </c>
      <c r="G729" s="122" t="s">
        <v>314</v>
      </c>
      <c r="H729" s="122"/>
      <c r="I729" s="122"/>
      <c r="J729" s="129"/>
      <c r="K729" s="129">
        <v>-3182.83</v>
      </c>
      <c r="L729" s="137">
        <v>-3182.83</v>
      </c>
      <c r="M729" s="137">
        <v>3182.83</v>
      </c>
      <c r="N729" s="138">
        <v>0</v>
      </c>
      <c r="O729" s="139">
        <v>45505</v>
      </c>
      <c r="P729" s="122"/>
    </row>
    <row r="730" spans="1:16">
      <c r="A730" s="115" t="s">
        <v>16</v>
      </c>
      <c r="B730" s="115" t="s">
        <v>41</v>
      </c>
      <c r="C730" s="115" t="s">
        <v>42</v>
      </c>
      <c r="D730" s="135">
        <v>3396</v>
      </c>
      <c r="E730" s="136" t="s">
        <v>43</v>
      </c>
      <c r="F730" s="121">
        <v>45534</v>
      </c>
      <c r="G730" s="122" t="s">
        <v>388</v>
      </c>
      <c r="H730" s="122"/>
      <c r="I730" s="122"/>
      <c r="J730" s="129"/>
      <c r="K730" s="129">
        <v>-3.9</v>
      </c>
      <c r="L730" s="137">
        <v>-3.9</v>
      </c>
      <c r="M730" s="137">
        <v>3.9</v>
      </c>
      <c r="N730" s="138">
        <v>0</v>
      </c>
      <c r="O730" s="139">
        <v>45505</v>
      </c>
      <c r="P730" s="122"/>
    </row>
    <row r="731" spans="1:16">
      <c r="A731" s="115" t="s">
        <v>16</v>
      </c>
      <c r="B731" s="115" t="s">
        <v>41</v>
      </c>
      <c r="C731" s="115" t="s">
        <v>42</v>
      </c>
      <c r="D731" s="135">
        <v>3396</v>
      </c>
      <c r="E731" s="136" t="s">
        <v>43</v>
      </c>
      <c r="F731" s="121">
        <v>45534</v>
      </c>
      <c r="G731" s="122" t="s">
        <v>389</v>
      </c>
      <c r="H731" s="122"/>
      <c r="I731" s="122"/>
      <c r="J731" s="129"/>
      <c r="K731" s="129">
        <v>-34.950000000000003</v>
      </c>
      <c r="L731" s="137">
        <v>-34.950000000000003</v>
      </c>
      <c r="M731" s="137">
        <v>34.950000000000003</v>
      </c>
      <c r="N731" s="138">
        <v>0</v>
      </c>
      <c r="O731" s="139">
        <v>45505</v>
      </c>
      <c r="P731" s="122"/>
    </row>
    <row r="732" spans="1:16">
      <c r="A732" s="115" t="s">
        <v>16</v>
      </c>
      <c r="B732" s="115" t="s">
        <v>41</v>
      </c>
      <c r="C732" s="115" t="s">
        <v>42</v>
      </c>
      <c r="D732" s="135">
        <v>3396</v>
      </c>
      <c r="E732" s="136" t="s">
        <v>43</v>
      </c>
      <c r="F732" s="121">
        <v>45534</v>
      </c>
      <c r="G732" s="122" t="s">
        <v>390</v>
      </c>
      <c r="H732" s="122"/>
      <c r="I732" s="122"/>
      <c r="J732" s="129"/>
      <c r="K732" s="129">
        <v>-15821.14</v>
      </c>
      <c r="L732" s="137">
        <v>-15821.14</v>
      </c>
      <c r="M732" s="137">
        <v>15821.14</v>
      </c>
      <c r="N732" s="138">
        <v>0</v>
      </c>
      <c r="O732" s="139">
        <v>45505</v>
      </c>
      <c r="P732" s="122"/>
    </row>
    <row r="733" spans="1:16">
      <c r="A733" s="115" t="s">
        <v>16</v>
      </c>
      <c r="B733" s="115" t="s">
        <v>41</v>
      </c>
      <c r="C733" s="115" t="s">
        <v>42</v>
      </c>
      <c r="D733" s="135">
        <v>3396</v>
      </c>
      <c r="E733" s="136" t="s">
        <v>43</v>
      </c>
      <c r="F733" s="121">
        <v>45534</v>
      </c>
      <c r="G733" s="122" t="s">
        <v>391</v>
      </c>
      <c r="H733" s="122"/>
      <c r="I733" s="122"/>
      <c r="J733" s="129"/>
      <c r="K733" s="129">
        <v>-29160</v>
      </c>
      <c r="L733" s="137">
        <v>-29160</v>
      </c>
      <c r="M733" s="137">
        <v>29160</v>
      </c>
      <c r="N733" s="138">
        <v>0</v>
      </c>
      <c r="O733" s="139">
        <v>45505</v>
      </c>
      <c r="P733" s="122"/>
    </row>
    <row r="734" spans="1:16">
      <c r="A734" s="115" t="s">
        <v>16</v>
      </c>
      <c r="B734" s="115" t="s">
        <v>41</v>
      </c>
      <c r="C734" s="115" t="s">
        <v>42</v>
      </c>
      <c r="D734" s="135">
        <v>3396</v>
      </c>
      <c r="E734" s="136" t="s">
        <v>43</v>
      </c>
      <c r="F734" s="121">
        <v>45534</v>
      </c>
      <c r="G734" s="122" t="s">
        <v>392</v>
      </c>
      <c r="H734" s="122"/>
      <c r="I734" s="122"/>
      <c r="J734" s="129"/>
      <c r="K734" s="129">
        <v>-22075</v>
      </c>
      <c r="L734" s="137">
        <v>-22075</v>
      </c>
      <c r="M734" s="137">
        <v>22075</v>
      </c>
      <c r="N734" s="138">
        <v>0</v>
      </c>
      <c r="O734" s="139">
        <v>45505</v>
      </c>
      <c r="P734" s="122"/>
    </row>
    <row r="735" spans="1:16">
      <c r="A735" s="115" t="s">
        <v>16</v>
      </c>
      <c r="B735" s="115" t="s">
        <v>41</v>
      </c>
      <c r="C735" s="115" t="s">
        <v>42</v>
      </c>
      <c r="D735" s="135">
        <v>3396</v>
      </c>
      <c r="E735" s="136" t="s">
        <v>43</v>
      </c>
      <c r="F735" s="121">
        <v>45534</v>
      </c>
      <c r="G735" s="122" t="s">
        <v>393</v>
      </c>
      <c r="H735" s="122"/>
      <c r="I735" s="122"/>
      <c r="J735" s="129"/>
      <c r="K735" s="129">
        <v>-11830</v>
      </c>
      <c r="L735" s="137">
        <v>-11830</v>
      </c>
      <c r="M735" s="137">
        <v>11830</v>
      </c>
      <c r="N735" s="138">
        <v>0</v>
      </c>
      <c r="O735" s="139">
        <v>45505</v>
      </c>
      <c r="P735" s="122"/>
    </row>
    <row r="736" spans="1:16">
      <c r="A736" s="115" t="s">
        <v>16</v>
      </c>
      <c r="B736" s="115" t="s">
        <v>41</v>
      </c>
      <c r="C736" s="115" t="s">
        <v>42</v>
      </c>
      <c r="D736" s="135">
        <v>3396</v>
      </c>
      <c r="E736" s="136" t="s">
        <v>43</v>
      </c>
      <c r="F736" s="121">
        <v>45534</v>
      </c>
      <c r="G736" s="122" t="s">
        <v>394</v>
      </c>
      <c r="H736" s="122"/>
      <c r="I736" s="122"/>
      <c r="J736" s="129"/>
      <c r="K736" s="129">
        <v>-99.64</v>
      </c>
      <c r="L736" s="137">
        <v>-99.64</v>
      </c>
      <c r="M736" s="137">
        <v>99.64</v>
      </c>
      <c r="N736" s="138">
        <v>0</v>
      </c>
      <c r="O736" s="139">
        <v>45505</v>
      </c>
      <c r="P736" s="122"/>
    </row>
    <row r="737" spans="1:16">
      <c r="A737" s="115" t="s">
        <v>16</v>
      </c>
      <c r="B737" s="115" t="s">
        <v>17</v>
      </c>
      <c r="C737" s="115" t="s">
        <v>18</v>
      </c>
      <c r="D737" s="135">
        <v>7307</v>
      </c>
      <c r="E737" s="136" t="s">
        <v>19</v>
      </c>
      <c r="F737" s="121">
        <v>45506</v>
      </c>
      <c r="G737" s="122" t="s">
        <v>395</v>
      </c>
      <c r="H737" s="122"/>
      <c r="I737" s="122"/>
      <c r="J737" s="129"/>
      <c r="K737" s="129">
        <v>-73</v>
      </c>
      <c r="L737" s="137">
        <v>-73</v>
      </c>
      <c r="M737" s="137">
        <v>73</v>
      </c>
      <c r="N737" s="138">
        <v>0</v>
      </c>
      <c r="O737" s="139">
        <v>45505</v>
      </c>
      <c r="P737" s="122"/>
    </row>
    <row r="738" spans="1:16">
      <c r="A738" s="115" t="s">
        <v>16</v>
      </c>
      <c r="B738" s="115" t="s">
        <v>17</v>
      </c>
      <c r="C738" s="115" t="s">
        <v>18</v>
      </c>
      <c r="D738" s="135">
        <v>7307</v>
      </c>
      <c r="E738" s="136" t="s">
        <v>19</v>
      </c>
      <c r="F738" s="121">
        <v>45506</v>
      </c>
      <c r="G738" s="122" t="s">
        <v>26</v>
      </c>
      <c r="H738" s="122"/>
      <c r="I738" s="122"/>
      <c r="J738" s="129">
        <v>0.32</v>
      </c>
      <c r="K738" s="129"/>
      <c r="L738" s="137">
        <v>0.32</v>
      </c>
      <c r="M738" s="137">
        <v>0.32</v>
      </c>
      <c r="N738" s="138">
        <v>0</v>
      </c>
      <c r="O738" s="139">
        <v>45505</v>
      </c>
      <c r="P738" s="122"/>
    </row>
    <row r="739" spans="1:16">
      <c r="A739" s="115" t="s">
        <v>16</v>
      </c>
      <c r="B739" s="115" t="s">
        <v>17</v>
      </c>
      <c r="C739" s="115" t="s">
        <v>18</v>
      </c>
      <c r="D739" s="135">
        <v>7307</v>
      </c>
      <c r="E739" s="136" t="s">
        <v>19</v>
      </c>
      <c r="F739" s="121">
        <v>45506</v>
      </c>
      <c r="G739" s="122" t="s">
        <v>36</v>
      </c>
      <c r="H739" s="122"/>
      <c r="I739" s="122"/>
      <c r="J739" s="129"/>
      <c r="K739" s="129">
        <v>-0.5</v>
      </c>
      <c r="L739" s="137">
        <v>-0.5</v>
      </c>
      <c r="M739" s="137">
        <v>0.5</v>
      </c>
      <c r="N739" s="138">
        <v>0</v>
      </c>
      <c r="O739" s="139">
        <v>45505</v>
      </c>
      <c r="P739" s="122"/>
    </row>
    <row r="740" spans="1:16">
      <c r="A740" s="115" t="s">
        <v>16</v>
      </c>
      <c r="B740" s="115" t="s">
        <v>118</v>
      </c>
      <c r="C740" s="115" t="s">
        <v>119</v>
      </c>
      <c r="D740" s="135">
        <v>6327</v>
      </c>
      <c r="E740" s="136" t="s">
        <v>120</v>
      </c>
      <c r="F740" s="121">
        <v>45506</v>
      </c>
      <c r="G740" s="122" t="s">
        <v>396</v>
      </c>
      <c r="H740" s="122"/>
      <c r="I740" s="122"/>
      <c r="J740" s="129"/>
      <c r="K740" s="129">
        <v>-73</v>
      </c>
      <c r="L740" s="137">
        <v>-73</v>
      </c>
      <c r="M740" s="137">
        <v>73</v>
      </c>
      <c r="N740" s="138">
        <v>0</v>
      </c>
      <c r="O740" s="139">
        <v>45505</v>
      </c>
      <c r="P740" s="122"/>
    </row>
    <row r="741" spans="1:16">
      <c r="A741" s="115" t="s">
        <v>16</v>
      </c>
      <c r="B741" s="115" t="s">
        <v>118</v>
      </c>
      <c r="C741" s="115" t="s">
        <v>119</v>
      </c>
      <c r="D741" s="135">
        <v>6327</v>
      </c>
      <c r="E741" s="136" t="s">
        <v>120</v>
      </c>
      <c r="F741" s="121">
        <v>45506</v>
      </c>
      <c r="G741" s="122" t="s">
        <v>26</v>
      </c>
      <c r="H741" s="122"/>
      <c r="I741" s="122"/>
      <c r="J741" s="129">
        <v>0.01</v>
      </c>
      <c r="K741" s="129"/>
      <c r="L741" s="137">
        <v>0.01</v>
      </c>
      <c r="M741" s="137">
        <v>0.01</v>
      </c>
      <c r="N741" s="138">
        <v>0</v>
      </c>
      <c r="O741" s="139">
        <v>45505</v>
      </c>
      <c r="P741" s="122"/>
    </row>
    <row r="742" spans="1:16">
      <c r="A742" s="115" t="s">
        <v>16</v>
      </c>
      <c r="B742" s="115" t="s">
        <v>118</v>
      </c>
      <c r="C742" s="115" t="s">
        <v>119</v>
      </c>
      <c r="D742" s="135">
        <v>6327</v>
      </c>
      <c r="E742" s="136" t="s">
        <v>120</v>
      </c>
      <c r="F742" s="121">
        <v>45523</v>
      </c>
      <c r="G742" s="122" t="s">
        <v>33</v>
      </c>
      <c r="H742" s="122"/>
      <c r="I742" s="122"/>
      <c r="J742" s="129"/>
      <c r="K742" s="129">
        <v>-2</v>
      </c>
      <c r="L742" s="137">
        <v>-2</v>
      </c>
      <c r="M742" s="137">
        <v>2</v>
      </c>
      <c r="N742" s="138">
        <v>0</v>
      </c>
      <c r="O742" s="139">
        <v>45505</v>
      </c>
      <c r="P742" s="122"/>
    </row>
    <row r="743" spans="1:16">
      <c r="A743" s="115" t="s">
        <v>16</v>
      </c>
      <c r="B743" s="115" t="s">
        <v>118</v>
      </c>
      <c r="C743" s="115" t="s">
        <v>119</v>
      </c>
      <c r="D743" s="135">
        <v>6327</v>
      </c>
      <c r="E743" s="136" t="s">
        <v>120</v>
      </c>
      <c r="F743" s="121">
        <v>45523</v>
      </c>
      <c r="G743" s="122" t="s">
        <v>30</v>
      </c>
      <c r="H743" s="122"/>
      <c r="I743" s="122"/>
      <c r="J743" s="129"/>
      <c r="K743" s="129">
        <v>-500</v>
      </c>
      <c r="L743" s="137">
        <v>-500</v>
      </c>
      <c r="M743" s="137">
        <v>500</v>
      </c>
      <c r="N743" s="138">
        <v>0</v>
      </c>
      <c r="O743" s="139">
        <v>45505</v>
      </c>
      <c r="P743" s="122"/>
    </row>
    <row r="744" spans="1:16">
      <c r="A744" s="115" t="s">
        <v>16</v>
      </c>
      <c r="B744" s="115" t="s">
        <v>118</v>
      </c>
      <c r="C744" s="115" t="s">
        <v>119</v>
      </c>
      <c r="D744" s="135">
        <v>6327</v>
      </c>
      <c r="E744" s="136" t="s">
        <v>120</v>
      </c>
      <c r="F744" s="121">
        <v>45523</v>
      </c>
      <c r="G744" s="122" t="s">
        <v>26</v>
      </c>
      <c r="H744" s="122"/>
      <c r="I744" s="122"/>
      <c r="J744" s="129">
        <v>0.12</v>
      </c>
      <c r="K744" s="129"/>
      <c r="L744" s="137">
        <v>0.12</v>
      </c>
      <c r="M744" s="137">
        <v>0.12</v>
      </c>
      <c r="N744" s="138">
        <v>0</v>
      </c>
      <c r="O744" s="139">
        <v>45505</v>
      </c>
      <c r="P744" s="122"/>
    </row>
    <row r="745" spans="1:16">
      <c r="A745" s="115" t="s">
        <v>16</v>
      </c>
      <c r="B745" s="115" t="s">
        <v>118</v>
      </c>
      <c r="C745" s="115" t="s">
        <v>119</v>
      </c>
      <c r="D745" s="135">
        <v>6327</v>
      </c>
      <c r="E745" s="136" t="s">
        <v>120</v>
      </c>
      <c r="F745" s="121">
        <v>45525</v>
      </c>
      <c r="G745" s="122" t="s">
        <v>30</v>
      </c>
      <c r="H745" s="122"/>
      <c r="I745" s="122"/>
      <c r="J745" s="129"/>
      <c r="K745" s="129">
        <v>-46034.07</v>
      </c>
      <c r="L745" s="137">
        <v>-46034.07</v>
      </c>
      <c r="M745" s="137">
        <v>46034.07</v>
      </c>
      <c r="N745" s="138">
        <v>0</v>
      </c>
      <c r="O745" s="139">
        <v>45505</v>
      </c>
      <c r="P745" s="122"/>
    </row>
    <row r="746" spans="1:16">
      <c r="A746" s="115" t="s">
        <v>16</v>
      </c>
      <c r="B746" s="115" t="s">
        <v>118</v>
      </c>
      <c r="C746" s="115" t="s">
        <v>119</v>
      </c>
      <c r="D746" s="135">
        <v>6327</v>
      </c>
      <c r="E746" s="136" t="s">
        <v>120</v>
      </c>
      <c r="F746" s="121">
        <v>45525</v>
      </c>
      <c r="G746" s="122" t="s">
        <v>121</v>
      </c>
      <c r="H746" s="122"/>
      <c r="I746" s="122"/>
      <c r="J746" s="129">
        <v>46034.07</v>
      </c>
      <c r="K746" s="129"/>
      <c r="L746" s="137">
        <v>46034.07</v>
      </c>
      <c r="M746" s="137">
        <v>46034.07</v>
      </c>
      <c r="N746" s="138">
        <v>0</v>
      </c>
      <c r="O746" s="139">
        <v>45505</v>
      </c>
      <c r="P746" s="122" t="s">
        <v>158</v>
      </c>
    </row>
    <row r="747" spans="1:16">
      <c r="A747" s="115" t="s">
        <v>16</v>
      </c>
      <c r="B747" s="115" t="s">
        <v>118</v>
      </c>
      <c r="C747" s="115" t="s">
        <v>119</v>
      </c>
      <c r="D747" s="135">
        <v>6327</v>
      </c>
      <c r="E747" s="136" t="s">
        <v>120</v>
      </c>
      <c r="F747" s="121">
        <v>45525</v>
      </c>
      <c r="G747" s="122" t="s">
        <v>33</v>
      </c>
      <c r="H747" s="122"/>
      <c r="I747" s="122"/>
      <c r="J747" s="129"/>
      <c r="K747" s="129">
        <v>-2</v>
      </c>
      <c r="L747" s="137">
        <v>-2</v>
      </c>
      <c r="M747" s="137">
        <v>2</v>
      </c>
      <c r="N747" s="138">
        <v>0</v>
      </c>
      <c r="O747" s="139">
        <v>45505</v>
      </c>
      <c r="P747" s="122"/>
    </row>
    <row r="748" spans="1:16">
      <c r="A748" s="115" t="s">
        <v>16</v>
      </c>
      <c r="B748" s="115" t="s">
        <v>118</v>
      </c>
      <c r="C748" s="115" t="s">
        <v>119</v>
      </c>
      <c r="D748" s="135">
        <v>6327</v>
      </c>
      <c r="E748" s="136" t="s">
        <v>120</v>
      </c>
      <c r="F748" s="121">
        <v>45526</v>
      </c>
      <c r="G748" s="122" t="s">
        <v>32</v>
      </c>
      <c r="H748" s="122"/>
      <c r="I748" s="122"/>
      <c r="J748" s="129"/>
      <c r="K748" s="129">
        <v>-0.9</v>
      </c>
      <c r="L748" s="137">
        <v>-0.9</v>
      </c>
      <c r="M748" s="137">
        <v>0.9</v>
      </c>
      <c r="N748" s="138">
        <v>0</v>
      </c>
      <c r="O748" s="139">
        <v>45505</v>
      </c>
      <c r="P748" s="122"/>
    </row>
    <row r="749" spans="1:16">
      <c r="A749" s="115" t="s">
        <v>16</v>
      </c>
      <c r="B749" s="115" t="s">
        <v>118</v>
      </c>
      <c r="C749" s="115" t="s">
        <v>119</v>
      </c>
      <c r="D749" s="135">
        <v>6327</v>
      </c>
      <c r="E749" s="136" t="s">
        <v>120</v>
      </c>
      <c r="F749" s="121">
        <v>45526</v>
      </c>
      <c r="G749" s="122" t="s">
        <v>125</v>
      </c>
      <c r="H749" s="122"/>
      <c r="I749" s="122"/>
      <c r="J749" s="129"/>
      <c r="K749" s="129">
        <v>-5455.27</v>
      </c>
      <c r="L749" s="137">
        <v>-5455.27</v>
      </c>
      <c r="M749" s="137">
        <v>5455.27</v>
      </c>
      <c r="N749" s="138">
        <v>0</v>
      </c>
      <c r="O749" s="139">
        <v>45505</v>
      </c>
      <c r="P749" s="122"/>
    </row>
    <row r="750" spans="1:16">
      <c r="A750" s="115" t="s">
        <v>16</v>
      </c>
      <c r="B750" s="115" t="s">
        <v>118</v>
      </c>
      <c r="C750" s="115" t="s">
        <v>119</v>
      </c>
      <c r="D750" s="135">
        <v>6327</v>
      </c>
      <c r="E750" s="136" t="s">
        <v>120</v>
      </c>
      <c r="F750" s="121">
        <v>45526</v>
      </c>
      <c r="G750" s="122" t="s">
        <v>26</v>
      </c>
      <c r="H750" s="122"/>
      <c r="I750" s="122"/>
      <c r="J750" s="129">
        <v>1.39</v>
      </c>
      <c r="K750" s="129"/>
      <c r="L750" s="137">
        <v>1.39</v>
      </c>
      <c r="M750" s="137">
        <v>1.39</v>
      </c>
      <c r="N750" s="138">
        <v>0</v>
      </c>
      <c r="O750" s="139">
        <v>45505</v>
      </c>
      <c r="P750" s="122"/>
    </row>
    <row r="751" spans="1:16">
      <c r="A751" s="115" t="s">
        <v>16</v>
      </c>
      <c r="B751" s="115" t="s">
        <v>118</v>
      </c>
      <c r="C751" s="115" t="s">
        <v>119</v>
      </c>
      <c r="D751" s="135">
        <v>6327</v>
      </c>
      <c r="E751" s="136" t="s">
        <v>120</v>
      </c>
      <c r="F751" s="121">
        <v>45527</v>
      </c>
      <c r="G751" s="122" t="s">
        <v>33</v>
      </c>
      <c r="H751" s="122"/>
      <c r="I751" s="122"/>
      <c r="J751" s="129"/>
      <c r="K751" s="129">
        <v>-2</v>
      </c>
      <c r="L751" s="137">
        <v>-2</v>
      </c>
      <c r="M751" s="137">
        <v>2</v>
      </c>
      <c r="N751" s="138">
        <v>0</v>
      </c>
      <c r="O751" s="139">
        <v>45505</v>
      </c>
      <c r="P751" s="122"/>
    </row>
    <row r="752" spans="1:16">
      <c r="A752" s="115" t="s">
        <v>16</v>
      </c>
      <c r="B752" s="115" t="s">
        <v>118</v>
      </c>
      <c r="C752" s="115" t="s">
        <v>119</v>
      </c>
      <c r="D752" s="135">
        <v>6327</v>
      </c>
      <c r="E752" s="136" t="s">
        <v>120</v>
      </c>
      <c r="F752" s="121">
        <v>45527</v>
      </c>
      <c r="G752" s="122" t="s">
        <v>30</v>
      </c>
      <c r="H752" s="122"/>
      <c r="I752" s="122"/>
      <c r="J752" s="129"/>
      <c r="K752" s="129">
        <v>-600000</v>
      </c>
      <c r="L752" s="137">
        <v>-600000</v>
      </c>
      <c r="M752" s="137">
        <v>600000</v>
      </c>
      <c r="N752" s="138">
        <v>0</v>
      </c>
      <c r="O752" s="139">
        <v>45505</v>
      </c>
      <c r="P752" s="122"/>
    </row>
    <row r="753" spans="1:16">
      <c r="A753" s="115" t="s">
        <v>16</v>
      </c>
      <c r="B753" s="115" t="s">
        <v>118</v>
      </c>
      <c r="C753" s="115" t="s">
        <v>119</v>
      </c>
      <c r="D753" s="135">
        <v>6327</v>
      </c>
      <c r="E753" s="136" t="s">
        <v>120</v>
      </c>
      <c r="F753" s="121">
        <v>45527</v>
      </c>
      <c r="G753" s="122" t="s">
        <v>121</v>
      </c>
      <c r="H753" s="122"/>
      <c r="I753" s="122"/>
      <c r="J753" s="129">
        <v>600000.97</v>
      </c>
      <c r="K753" s="129"/>
      <c r="L753" s="137">
        <v>600000.97</v>
      </c>
      <c r="M753" s="137">
        <v>600000.97</v>
      </c>
      <c r="N753" s="138">
        <v>0</v>
      </c>
      <c r="O753" s="139">
        <v>45505</v>
      </c>
      <c r="P753" s="122" t="s">
        <v>158</v>
      </c>
    </row>
    <row r="754" spans="1:16">
      <c r="A754" s="115" t="s">
        <v>16</v>
      </c>
      <c r="B754" s="115" t="s">
        <v>118</v>
      </c>
      <c r="C754" s="115" t="s">
        <v>119</v>
      </c>
      <c r="D754" s="135">
        <v>6327</v>
      </c>
      <c r="E754" s="136" t="s">
        <v>120</v>
      </c>
      <c r="F754" s="121">
        <v>45527</v>
      </c>
      <c r="G754" s="122" t="s">
        <v>126</v>
      </c>
      <c r="H754" s="122"/>
      <c r="I754" s="122"/>
      <c r="J754" s="129"/>
      <c r="K754" s="129">
        <v>-1.4</v>
      </c>
      <c r="L754" s="137">
        <v>-1.4</v>
      </c>
      <c r="M754" s="137">
        <v>1.4</v>
      </c>
      <c r="N754" s="138">
        <v>0</v>
      </c>
      <c r="O754" s="139">
        <v>45505</v>
      </c>
      <c r="P754" s="122"/>
    </row>
    <row r="755" spans="1:16">
      <c r="A755" s="115" t="s">
        <v>16</v>
      </c>
      <c r="B755" s="115" t="s">
        <v>118</v>
      </c>
      <c r="C755" s="115" t="s">
        <v>119</v>
      </c>
      <c r="D755" s="135">
        <v>6327</v>
      </c>
      <c r="E755" s="136" t="s">
        <v>120</v>
      </c>
      <c r="F755" s="121">
        <v>45527</v>
      </c>
      <c r="G755" s="122" t="s">
        <v>26</v>
      </c>
      <c r="H755" s="122"/>
      <c r="I755" s="122"/>
      <c r="J755" s="129">
        <v>0.44</v>
      </c>
      <c r="K755" s="129"/>
      <c r="L755" s="137">
        <v>0.44</v>
      </c>
      <c r="M755" s="137">
        <v>0.44</v>
      </c>
      <c r="N755" s="138">
        <v>0</v>
      </c>
      <c r="O755" s="139">
        <v>45505</v>
      </c>
      <c r="P755" s="122"/>
    </row>
    <row r="756" spans="1:16">
      <c r="A756" s="115" t="s">
        <v>16</v>
      </c>
      <c r="B756" s="115" t="s">
        <v>118</v>
      </c>
      <c r="C756" s="115" t="s">
        <v>119</v>
      </c>
      <c r="D756" s="135">
        <v>6327</v>
      </c>
      <c r="E756" s="136" t="s">
        <v>120</v>
      </c>
      <c r="F756" s="121">
        <v>45527</v>
      </c>
      <c r="G756" s="122" t="s">
        <v>397</v>
      </c>
      <c r="H756" s="122"/>
      <c r="I756" s="122"/>
      <c r="J756" s="129"/>
      <c r="K756" s="129">
        <v>-1689.3</v>
      </c>
      <c r="L756" s="137">
        <v>-1689.3</v>
      </c>
      <c r="M756" s="137">
        <v>1689.3</v>
      </c>
      <c r="N756" s="138">
        <v>0</v>
      </c>
      <c r="O756" s="139">
        <v>45505</v>
      </c>
      <c r="P756" s="122"/>
    </row>
    <row r="757" spans="1:16">
      <c r="A757" s="115" t="s">
        <v>16</v>
      </c>
      <c r="B757" s="115" t="s">
        <v>118</v>
      </c>
      <c r="C757" s="115" t="s">
        <v>119</v>
      </c>
      <c r="D757" s="135">
        <v>6327</v>
      </c>
      <c r="E757" s="136" t="s">
        <v>120</v>
      </c>
      <c r="F757" s="121">
        <v>45531</v>
      </c>
      <c r="G757" s="122" t="s">
        <v>121</v>
      </c>
      <c r="H757" s="122"/>
      <c r="I757" s="122"/>
      <c r="J757" s="129">
        <v>616351.14</v>
      </c>
      <c r="K757" s="129"/>
      <c r="L757" s="137">
        <v>616351.14</v>
      </c>
      <c r="M757" s="137">
        <v>616351.14</v>
      </c>
      <c r="N757" s="138">
        <v>0</v>
      </c>
      <c r="O757" s="139">
        <v>45505</v>
      </c>
      <c r="P757" s="122" t="s">
        <v>158</v>
      </c>
    </row>
    <row r="758" spans="1:16">
      <c r="A758" s="115" t="s">
        <v>16</v>
      </c>
      <c r="B758" s="115" t="s">
        <v>118</v>
      </c>
      <c r="C758" s="115" t="s">
        <v>119</v>
      </c>
      <c r="D758" s="135">
        <v>6327</v>
      </c>
      <c r="E758" s="136" t="s">
        <v>120</v>
      </c>
      <c r="F758" s="121">
        <v>45531</v>
      </c>
      <c r="G758" s="122" t="s">
        <v>121</v>
      </c>
      <c r="H758" s="122"/>
      <c r="I758" s="122"/>
      <c r="J758" s="129">
        <v>7633.76</v>
      </c>
      <c r="K758" s="129"/>
      <c r="L758" s="137">
        <v>7633.76</v>
      </c>
      <c r="M758" s="137">
        <v>7633.76</v>
      </c>
      <c r="N758" s="138">
        <v>0</v>
      </c>
      <c r="O758" s="139">
        <v>45505</v>
      </c>
      <c r="P758" s="122" t="s">
        <v>158</v>
      </c>
    </row>
    <row r="759" spans="1:16">
      <c r="A759" s="115" t="s">
        <v>16</v>
      </c>
      <c r="B759" s="115" t="s">
        <v>118</v>
      </c>
      <c r="C759" s="115" t="s">
        <v>119</v>
      </c>
      <c r="D759" s="135">
        <v>6327</v>
      </c>
      <c r="E759" s="136" t="s">
        <v>120</v>
      </c>
      <c r="F759" s="121">
        <v>45533</v>
      </c>
      <c r="G759" s="122" t="s">
        <v>26</v>
      </c>
      <c r="H759" s="122"/>
      <c r="I759" s="122"/>
      <c r="J759" s="129">
        <v>11.26</v>
      </c>
      <c r="K759" s="129"/>
      <c r="L759" s="137">
        <v>11.26</v>
      </c>
      <c r="M759" s="137">
        <v>11.26</v>
      </c>
      <c r="N759" s="138">
        <v>0</v>
      </c>
      <c r="O759" s="139">
        <v>45505</v>
      </c>
      <c r="P759" s="122"/>
    </row>
    <row r="760" spans="1:16">
      <c r="A760" s="115" t="s">
        <v>16</v>
      </c>
      <c r="B760" s="115" t="s">
        <v>118</v>
      </c>
      <c r="C760" s="115" t="s">
        <v>119</v>
      </c>
      <c r="D760" s="135">
        <v>6327</v>
      </c>
      <c r="E760" s="136" t="s">
        <v>120</v>
      </c>
      <c r="F760" s="121">
        <v>45533</v>
      </c>
      <c r="G760" s="122" t="s">
        <v>138</v>
      </c>
      <c r="H760" s="122"/>
      <c r="I760" s="122"/>
      <c r="J760" s="129"/>
      <c r="K760" s="129">
        <v>-616350.12</v>
      </c>
      <c r="L760" s="137">
        <v>-616350.12</v>
      </c>
      <c r="M760" s="137">
        <v>616350.12</v>
      </c>
      <c r="N760" s="138">
        <v>0</v>
      </c>
      <c r="O760" s="139">
        <v>45505</v>
      </c>
      <c r="P760" s="122"/>
    </row>
    <row r="761" spans="1:16">
      <c r="A761" s="115" t="s">
        <v>16</v>
      </c>
      <c r="B761" s="115" t="s">
        <v>118</v>
      </c>
      <c r="C761" s="115" t="s">
        <v>119</v>
      </c>
      <c r="D761" s="135">
        <v>6327</v>
      </c>
      <c r="E761" s="136" t="s">
        <v>120</v>
      </c>
      <c r="F761" s="121">
        <v>45534</v>
      </c>
      <c r="G761" s="122" t="s">
        <v>138</v>
      </c>
      <c r="H761" s="122"/>
      <c r="I761" s="122"/>
      <c r="J761" s="129">
        <v>0.45</v>
      </c>
      <c r="K761" s="129"/>
      <c r="L761" s="137">
        <v>0.45</v>
      </c>
      <c r="M761" s="137">
        <v>0.45</v>
      </c>
      <c r="N761" s="138">
        <v>0</v>
      </c>
      <c r="O761" s="139">
        <v>45505</v>
      </c>
      <c r="P761" s="122"/>
    </row>
    <row r="762" spans="1:16">
      <c r="A762" s="115" t="s">
        <v>16</v>
      </c>
      <c r="B762" s="115" t="s">
        <v>41</v>
      </c>
      <c r="C762" s="115" t="s">
        <v>42</v>
      </c>
      <c r="D762" s="135">
        <v>3396</v>
      </c>
      <c r="E762" s="136" t="s">
        <v>43</v>
      </c>
      <c r="F762" s="121">
        <v>45537</v>
      </c>
      <c r="G762" s="122" t="s">
        <v>370</v>
      </c>
      <c r="H762" s="122"/>
      <c r="I762" s="122"/>
      <c r="J762" s="129">
        <v>0.01</v>
      </c>
      <c r="K762" s="129"/>
      <c r="L762" s="137">
        <v>0.01</v>
      </c>
      <c r="M762" s="137">
        <v>0.01</v>
      </c>
      <c r="N762" s="138">
        <v>0</v>
      </c>
      <c r="O762" s="139">
        <v>45536</v>
      </c>
      <c r="P762" s="122"/>
    </row>
    <row r="763" spans="1:16">
      <c r="A763" s="115" t="s">
        <v>16</v>
      </c>
      <c r="B763" s="115" t="s">
        <v>41</v>
      </c>
      <c r="C763" s="115" t="s">
        <v>42</v>
      </c>
      <c r="D763" s="135">
        <v>3396</v>
      </c>
      <c r="E763" s="136" t="s">
        <v>43</v>
      </c>
      <c r="F763" s="121">
        <v>45537</v>
      </c>
      <c r="G763" s="122" t="s">
        <v>284</v>
      </c>
      <c r="H763" s="122"/>
      <c r="I763" s="122"/>
      <c r="J763" s="129"/>
      <c r="K763" s="129">
        <v>-9</v>
      </c>
      <c r="L763" s="137">
        <v>-9</v>
      </c>
      <c r="M763" s="137">
        <v>9</v>
      </c>
      <c r="N763" s="138">
        <v>0</v>
      </c>
      <c r="O763" s="139">
        <v>45536</v>
      </c>
      <c r="P763" s="122"/>
    </row>
    <row r="764" spans="1:16">
      <c r="A764" s="115" t="s">
        <v>16</v>
      </c>
      <c r="B764" s="115" t="s">
        <v>41</v>
      </c>
      <c r="C764" s="115" t="s">
        <v>42</v>
      </c>
      <c r="D764" s="135">
        <v>3396</v>
      </c>
      <c r="E764" s="136" t="s">
        <v>43</v>
      </c>
      <c r="F764" s="121">
        <v>45537</v>
      </c>
      <c r="G764" s="122" t="s">
        <v>284</v>
      </c>
      <c r="H764" s="122"/>
      <c r="I764" s="122"/>
      <c r="J764" s="129"/>
      <c r="K764" s="129">
        <v>-16</v>
      </c>
      <c r="L764" s="137">
        <v>-16</v>
      </c>
      <c r="M764" s="137">
        <v>16</v>
      </c>
      <c r="N764" s="138">
        <v>0</v>
      </c>
      <c r="O764" s="139">
        <v>45536</v>
      </c>
      <c r="P764" s="122"/>
    </row>
    <row r="765" spans="1:16">
      <c r="A765" s="115" t="s">
        <v>16</v>
      </c>
      <c r="B765" s="115" t="s">
        <v>41</v>
      </c>
      <c r="C765" s="115" t="s">
        <v>42</v>
      </c>
      <c r="D765" s="135">
        <v>3396</v>
      </c>
      <c r="E765" s="136" t="s">
        <v>43</v>
      </c>
      <c r="F765" s="121">
        <v>45537</v>
      </c>
      <c r="G765" s="122" t="s">
        <v>284</v>
      </c>
      <c r="H765" s="122"/>
      <c r="I765" s="122"/>
      <c r="J765" s="129"/>
      <c r="K765" s="129">
        <v>-18</v>
      </c>
      <c r="L765" s="137">
        <v>-18</v>
      </c>
      <c r="M765" s="137">
        <v>18</v>
      </c>
      <c r="N765" s="138">
        <v>0</v>
      </c>
      <c r="O765" s="139">
        <v>45536</v>
      </c>
      <c r="P765" s="122"/>
    </row>
    <row r="766" spans="1:16">
      <c r="A766" s="115" t="s">
        <v>16</v>
      </c>
      <c r="B766" s="115" t="s">
        <v>41</v>
      </c>
      <c r="C766" s="115" t="s">
        <v>42</v>
      </c>
      <c r="D766" s="135">
        <v>3396</v>
      </c>
      <c r="E766" s="136" t="s">
        <v>43</v>
      </c>
      <c r="F766" s="121">
        <v>45537</v>
      </c>
      <c r="G766" s="122" t="s">
        <v>284</v>
      </c>
      <c r="H766" s="122"/>
      <c r="I766" s="122"/>
      <c r="J766" s="129"/>
      <c r="K766" s="129">
        <v>-21.06</v>
      </c>
      <c r="L766" s="137">
        <v>-21.06</v>
      </c>
      <c r="M766" s="137">
        <v>21.06</v>
      </c>
      <c r="N766" s="138">
        <v>0</v>
      </c>
      <c r="O766" s="139">
        <v>45536</v>
      </c>
      <c r="P766" s="122"/>
    </row>
    <row r="767" spans="1:16">
      <c r="A767" s="115" t="s">
        <v>16</v>
      </c>
      <c r="B767" s="115" t="s">
        <v>41</v>
      </c>
      <c r="C767" s="115" t="s">
        <v>42</v>
      </c>
      <c r="D767" s="135">
        <v>3396</v>
      </c>
      <c r="E767" s="136" t="s">
        <v>43</v>
      </c>
      <c r="F767" s="121">
        <v>45537</v>
      </c>
      <c r="G767" s="122" t="s">
        <v>398</v>
      </c>
      <c r="H767" s="122"/>
      <c r="I767" s="122"/>
      <c r="J767" s="129"/>
      <c r="K767" s="129">
        <v>-135.78</v>
      </c>
      <c r="L767" s="137">
        <v>-135.78</v>
      </c>
      <c r="M767" s="137">
        <v>135.78</v>
      </c>
      <c r="N767" s="138">
        <v>0</v>
      </c>
      <c r="O767" s="139">
        <v>45536</v>
      </c>
      <c r="P767" s="122"/>
    </row>
    <row r="768" spans="1:16">
      <c r="A768" s="115" t="s">
        <v>16</v>
      </c>
      <c r="B768" s="115" t="s">
        <v>41</v>
      </c>
      <c r="C768" s="115" t="s">
        <v>42</v>
      </c>
      <c r="D768" s="135">
        <v>3396</v>
      </c>
      <c r="E768" s="136" t="s">
        <v>43</v>
      </c>
      <c r="F768" s="121">
        <v>45538</v>
      </c>
      <c r="G768" s="122" t="s">
        <v>370</v>
      </c>
      <c r="H768" s="122"/>
      <c r="I768" s="122"/>
      <c r="J768" s="129">
        <v>0.73</v>
      </c>
      <c r="K768" s="129"/>
      <c r="L768" s="137">
        <v>0.73</v>
      </c>
      <c r="M768" s="137">
        <v>0.73</v>
      </c>
      <c r="N768" s="138">
        <v>0</v>
      </c>
      <c r="O768" s="139">
        <v>45536</v>
      </c>
      <c r="P768" s="122"/>
    </row>
    <row r="769" spans="1:15">
      <c r="A769" s="115" t="s">
        <v>16</v>
      </c>
      <c r="B769" s="115" t="s">
        <v>41</v>
      </c>
      <c r="C769" s="115" t="s">
        <v>42</v>
      </c>
      <c r="D769" s="135">
        <v>3396</v>
      </c>
      <c r="E769" s="136" t="s">
        <v>43</v>
      </c>
      <c r="F769" s="121">
        <v>45538</v>
      </c>
      <c r="G769" s="122" t="s">
        <v>399</v>
      </c>
      <c r="H769" s="122"/>
      <c r="I769" s="122"/>
      <c r="J769" s="129"/>
      <c r="K769" s="129">
        <v>-554.69000000000005</v>
      </c>
      <c r="L769" s="137">
        <v>-554.69000000000005</v>
      </c>
      <c r="M769" s="137">
        <v>554.69000000000005</v>
      </c>
      <c r="N769" s="138">
        <v>0</v>
      </c>
      <c r="O769" s="139">
        <v>45536</v>
      </c>
    </row>
    <row r="770" spans="1:15">
      <c r="A770" s="115" t="s">
        <v>16</v>
      </c>
      <c r="B770" s="115" t="s">
        <v>41</v>
      </c>
      <c r="C770" s="115" t="s">
        <v>42</v>
      </c>
      <c r="D770" s="135">
        <v>3396</v>
      </c>
      <c r="E770" s="136" t="s">
        <v>43</v>
      </c>
      <c r="F770" s="121">
        <v>45538</v>
      </c>
      <c r="G770" s="122" t="s">
        <v>400</v>
      </c>
      <c r="H770" s="122"/>
      <c r="I770" s="122"/>
      <c r="J770" s="129"/>
      <c r="K770" s="129">
        <v>-1084.78</v>
      </c>
      <c r="L770" s="137">
        <v>-1084.78</v>
      </c>
      <c r="M770" s="137">
        <v>1084.78</v>
      </c>
      <c r="N770" s="138">
        <v>0</v>
      </c>
      <c r="O770" s="139">
        <v>45536</v>
      </c>
    </row>
    <row r="771" spans="1:15">
      <c r="A771" s="115" t="s">
        <v>16</v>
      </c>
      <c r="B771" s="115" t="s">
        <v>41</v>
      </c>
      <c r="C771" s="115" t="s">
        <v>42</v>
      </c>
      <c r="D771" s="135">
        <v>3396</v>
      </c>
      <c r="E771" s="136" t="s">
        <v>43</v>
      </c>
      <c r="F771" s="121">
        <v>45538</v>
      </c>
      <c r="G771" s="122" t="s">
        <v>401</v>
      </c>
      <c r="H771" s="122"/>
      <c r="I771" s="122"/>
      <c r="J771" s="129"/>
      <c r="K771" s="129">
        <v>-4876.87</v>
      </c>
      <c r="L771" s="137">
        <v>-4876.87</v>
      </c>
      <c r="M771" s="137">
        <v>4876.87</v>
      </c>
      <c r="N771" s="138">
        <v>0</v>
      </c>
      <c r="O771" s="139">
        <v>45536</v>
      </c>
    </row>
    <row r="772" spans="1:15">
      <c r="A772" s="115" t="s">
        <v>16</v>
      </c>
      <c r="B772" s="115" t="s">
        <v>41</v>
      </c>
      <c r="C772" s="115" t="s">
        <v>42</v>
      </c>
      <c r="D772" s="135">
        <v>3396</v>
      </c>
      <c r="E772" s="136" t="s">
        <v>43</v>
      </c>
      <c r="F772" s="121">
        <v>45538</v>
      </c>
      <c r="G772" s="122" t="s">
        <v>402</v>
      </c>
      <c r="H772" s="122"/>
      <c r="I772" s="122"/>
      <c r="J772" s="129"/>
      <c r="K772" s="129">
        <v>-4876.87</v>
      </c>
      <c r="L772" s="137">
        <v>-4876.87</v>
      </c>
      <c r="M772" s="137">
        <v>4876.87</v>
      </c>
      <c r="N772" s="138">
        <v>0</v>
      </c>
      <c r="O772" s="139">
        <v>45536</v>
      </c>
    </row>
    <row r="773" spans="1:15">
      <c r="A773" s="115" t="s">
        <v>16</v>
      </c>
      <c r="B773" s="115" t="s">
        <v>41</v>
      </c>
      <c r="C773" s="115" t="s">
        <v>42</v>
      </c>
      <c r="D773" s="135">
        <v>3396</v>
      </c>
      <c r="E773" s="136" t="s">
        <v>43</v>
      </c>
      <c r="F773" s="121">
        <v>45538</v>
      </c>
      <c r="G773" s="122" t="s">
        <v>403</v>
      </c>
      <c r="H773" s="122"/>
      <c r="I773" s="122"/>
      <c r="J773" s="129"/>
      <c r="K773" s="129">
        <v>-7085.32</v>
      </c>
      <c r="L773" s="137">
        <v>-7085.32</v>
      </c>
      <c r="M773" s="137">
        <v>7085.32</v>
      </c>
      <c r="N773" s="138">
        <v>0</v>
      </c>
      <c r="O773" s="139">
        <v>45536</v>
      </c>
    </row>
    <row r="774" spans="1:15">
      <c r="A774" s="115" t="s">
        <v>16</v>
      </c>
      <c r="B774" s="115" t="s">
        <v>41</v>
      </c>
      <c r="C774" s="115" t="s">
        <v>42</v>
      </c>
      <c r="D774" s="135">
        <v>3396</v>
      </c>
      <c r="E774" s="136" t="s">
        <v>43</v>
      </c>
      <c r="F774" s="121">
        <v>45538</v>
      </c>
      <c r="G774" s="122" t="s">
        <v>284</v>
      </c>
      <c r="H774" s="122"/>
      <c r="I774" s="122"/>
      <c r="J774" s="129"/>
      <c r="K774" s="129">
        <v>-9</v>
      </c>
      <c r="L774" s="137">
        <v>-9</v>
      </c>
      <c r="M774" s="137">
        <v>9</v>
      </c>
      <c r="N774" s="138">
        <v>0</v>
      </c>
      <c r="O774" s="139">
        <v>45536</v>
      </c>
    </row>
    <row r="775" spans="1:15">
      <c r="A775" s="115" t="s">
        <v>16</v>
      </c>
      <c r="B775" s="115" t="s">
        <v>41</v>
      </c>
      <c r="C775" s="115" t="s">
        <v>42</v>
      </c>
      <c r="D775" s="135">
        <v>3396</v>
      </c>
      <c r="E775" s="136" t="s">
        <v>43</v>
      </c>
      <c r="F775" s="121">
        <v>45540</v>
      </c>
      <c r="G775" s="122" t="s">
        <v>370</v>
      </c>
      <c r="H775" s="122"/>
      <c r="I775" s="122"/>
      <c r="J775" s="129">
        <v>0.32</v>
      </c>
      <c r="K775" s="129"/>
      <c r="L775" s="137">
        <v>0.32</v>
      </c>
      <c r="M775" s="137">
        <v>0.32</v>
      </c>
      <c r="N775" s="138">
        <v>0</v>
      </c>
      <c r="O775" s="139">
        <v>45536</v>
      </c>
    </row>
    <row r="776" spans="1:15">
      <c r="A776" s="115" t="s">
        <v>16</v>
      </c>
      <c r="B776" s="115" t="s">
        <v>41</v>
      </c>
      <c r="C776" s="115" t="s">
        <v>42</v>
      </c>
      <c r="D776" s="135">
        <v>3396</v>
      </c>
      <c r="E776" s="136" t="s">
        <v>43</v>
      </c>
      <c r="F776" s="121">
        <v>45540</v>
      </c>
      <c r="G776" s="122" t="s">
        <v>404</v>
      </c>
      <c r="H776" s="122"/>
      <c r="I776" s="122"/>
      <c r="J776" s="129"/>
      <c r="K776" s="129">
        <v>-5365</v>
      </c>
      <c r="L776" s="137">
        <v>-5365</v>
      </c>
      <c r="M776" s="137">
        <v>5365</v>
      </c>
      <c r="N776" s="138">
        <v>0</v>
      </c>
      <c r="O776" s="139">
        <v>45536</v>
      </c>
    </row>
    <row r="777" spans="1:15">
      <c r="A777" s="115" t="s">
        <v>16</v>
      </c>
      <c r="B777" s="115" t="s">
        <v>41</v>
      </c>
      <c r="C777" s="115" t="s">
        <v>42</v>
      </c>
      <c r="D777" s="135">
        <v>3396</v>
      </c>
      <c r="E777" s="136" t="s">
        <v>43</v>
      </c>
      <c r="F777" s="121">
        <v>45541</v>
      </c>
      <c r="G777" s="122" t="s">
        <v>370</v>
      </c>
      <c r="H777" s="122"/>
      <c r="I777" s="122"/>
      <c r="J777" s="129">
        <v>0.81</v>
      </c>
      <c r="K777" s="129"/>
      <c r="L777" s="137">
        <v>0.81</v>
      </c>
      <c r="M777" s="137">
        <v>0.81</v>
      </c>
      <c r="N777" s="138">
        <v>0</v>
      </c>
      <c r="O777" s="139">
        <v>45536</v>
      </c>
    </row>
    <row r="778" spans="1:15">
      <c r="A778" s="115" t="s">
        <v>16</v>
      </c>
      <c r="B778" s="115" t="s">
        <v>41</v>
      </c>
      <c r="C778" s="115" t="s">
        <v>42</v>
      </c>
      <c r="D778" s="135">
        <v>3396</v>
      </c>
      <c r="E778" s="136" t="s">
        <v>43</v>
      </c>
      <c r="F778" s="121">
        <v>45541</v>
      </c>
      <c r="G778" s="122" t="s">
        <v>405</v>
      </c>
      <c r="H778" s="122"/>
      <c r="I778" s="122"/>
      <c r="J778" s="129"/>
      <c r="K778" s="129">
        <v>-1669.97</v>
      </c>
      <c r="L778" s="137">
        <v>-1669.97</v>
      </c>
      <c r="M778" s="137">
        <v>1669.97</v>
      </c>
      <c r="N778" s="138">
        <v>0</v>
      </c>
      <c r="O778" s="139">
        <v>45536</v>
      </c>
    </row>
    <row r="779" spans="1:15">
      <c r="A779" s="115" t="s">
        <v>16</v>
      </c>
      <c r="B779" s="115" t="s">
        <v>41</v>
      </c>
      <c r="C779" s="115" t="s">
        <v>42</v>
      </c>
      <c r="D779" s="135">
        <v>3396</v>
      </c>
      <c r="E779" s="136" t="s">
        <v>43</v>
      </c>
      <c r="F779" s="121">
        <v>45541</v>
      </c>
      <c r="G779" s="122" t="s">
        <v>308</v>
      </c>
      <c r="H779" s="122"/>
      <c r="I779" s="122"/>
      <c r="J779" s="129"/>
      <c r="K779" s="129">
        <v>-46.6</v>
      </c>
      <c r="L779" s="137">
        <v>-46.6</v>
      </c>
      <c r="M779" s="137">
        <v>46.6</v>
      </c>
      <c r="N779" s="138">
        <v>0</v>
      </c>
      <c r="O779" s="139">
        <v>45536</v>
      </c>
    </row>
    <row r="780" spans="1:15">
      <c r="A780" s="115" t="s">
        <v>16</v>
      </c>
      <c r="B780" s="115" t="s">
        <v>41</v>
      </c>
      <c r="C780" s="115" t="s">
        <v>42</v>
      </c>
      <c r="D780" s="135">
        <v>3396</v>
      </c>
      <c r="E780" s="136" t="s">
        <v>43</v>
      </c>
      <c r="F780" s="121">
        <v>45541</v>
      </c>
      <c r="G780" s="122" t="s">
        <v>406</v>
      </c>
      <c r="H780" s="122"/>
      <c r="I780" s="122"/>
      <c r="J780" s="129"/>
      <c r="K780" s="129">
        <v>-180</v>
      </c>
      <c r="L780" s="137">
        <v>-180</v>
      </c>
      <c r="M780" s="137">
        <v>180</v>
      </c>
      <c r="N780" s="138">
        <v>0</v>
      </c>
      <c r="O780" s="139">
        <v>45536</v>
      </c>
    </row>
    <row r="781" spans="1:15">
      <c r="A781" s="115" t="s">
        <v>16</v>
      </c>
      <c r="B781" s="115" t="s">
        <v>41</v>
      </c>
      <c r="C781" s="115" t="s">
        <v>42</v>
      </c>
      <c r="D781" s="135">
        <v>3396</v>
      </c>
      <c r="E781" s="136" t="s">
        <v>43</v>
      </c>
      <c r="F781" s="121">
        <v>45541</v>
      </c>
      <c r="G781" s="122" t="s">
        <v>309</v>
      </c>
      <c r="H781" s="122"/>
      <c r="I781" s="122"/>
      <c r="J781" s="129"/>
      <c r="K781" s="129">
        <v>-9455.86</v>
      </c>
      <c r="L781" s="137">
        <v>-9455.86</v>
      </c>
      <c r="M781" s="137">
        <v>9455.86</v>
      </c>
      <c r="N781" s="138">
        <v>0</v>
      </c>
      <c r="O781" s="139">
        <v>45536</v>
      </c>
    </row>
    <row r="782" spans="1:15">
      <c r="A782" s="115" t="s">
        <v>16</v>
      </c>
      <c r="B782" s="115" t="s">
        <v>41</v>
      </c>
      <c r="C782" s="115" t="s">
        <v>42</v>
      </c>
      <c r="D782" s="135">
        <v>3396</v>
      </c>
      <c r="E782" s="136" t="s">
        <v>43</v>
      </c>
      <c r="F782" s="121">
        <v>45544</v>
      </c>
      <c r="G782" s="122" t="s">
        <v>370</v>
      </c>
      <c r="H782" s="122"/>
      <c r="I782" s="122"/>
      <c r="J782" s="129">
        <v>0.33</v>
      </c>
      <c r="K782" s="129"/>
      <c r="L782" s="137">
        <v>0.33</v>
      </c>
      <c r="M782" s="137">
        <v>0.33</v>
      </c>
      <c r="N782" s="138">
        <v>0</v>
      </c>
      <c r="O782" s="139">
        <v>45536</v>
      </c>
    </row>
    <row r="783" spans="1:15">
      <c r="A783" s="115" t="s">
        <v>16</v>
      </c>
      <c r="B783" s="115" t="s">
        <v>41</v>
      </c>
      <c r="C783" s="115" t="s">
        <v>42</v>
      </c>
      <c r="D783" s="135">
        <v>3396</v>
      </c>
      <c r="E783" s="136" t="s">
        <v>43</v>
      </c>
      <c r="F783" s="121">
        <v>45544</v>
      </c>
      <c r="G783" s="122" t="s">
        <v>407</v>
      </c>
      <c r="H783" s="122"/>
      <c r="I783" s="122"/>
      <c r="J783" s="129"/>
      <c r="K783" s="129">
        <v>-119.61</v>
      </c>
      <c r="L783" s="137">
        <v>-119.61</v>
      </c>
      <c r="M783" s="137">
        <v>119.61</v>
      </c>
      <c r="N783" s="138">
        <v>0</v>
      </c>
      <c r="O783" s="139">
        <v>45536</v>
      </c>
    </row>
    <row r="784" spans="1:15">
      <c r="A784" s="115" t="s">
        <v>16</v>
      </c>
      <c r="B784" s="115" t="s">
        <v>41</v>
      </c>
      <c r="C784" s="115" t="s">
        <v>42</v>
      </c>
      <c r="D784" s="135">
        <v>3396</v>
      </c>
      <c r="E784" s="136" t="s">
        <v>43</v>
      </c>
      <c r="F784" s="121">
        <v>45544</v>
      </c>
      <c r="G784" s="122" t="s">
        <v>284</v>
      </c>
      <c r="H784" s="122"/>
      <c r="I784" s="122"/>
      <c r="J784" s="129"/>
      <c r="K784" s="129">
        <v>-9</v>
      </c>
      <c r="L784" s="137">
        <v>-9</v>
      </c>
      <c r="M784" s="137">
        <v>9</v>
      </c>
      <c r="N784" s="138">
        <v>0</v>
      </c>
      <c r="O784" s="139">
        <v>45536</v>
      </c>
    </row>
    <row r="785" spans="1:15">
      <c r="A785" s="115" t="s">
        <v>16</v>
      </c>
      <c r="B785" s="115" t="s">
        <v>41</v>
      </c>
      <c r="C785" s="115" t="s">
        <v>42</v>
      </c>
      <c r="D785" s="135">
        <v>3396</v>
      </c>
      <c r="E785" s="136" t="s">
        <v>43</v>
      </c>
      <c r="F785" s="121">
        <v>45544</v>
      </c>
      <c r="G785" s="122" t="s">
        <v>314</v>
      </c>
      <c r="H785" s="122"/>
      <c r="I785" s="122"/>
      <c r="J785" s="129"/>
      <c r="K785" s="129">
        <v>-2577.2199999999998</v>
      </c>
      <c r="L785" s="137">
        <v>-2577.2199999999998</v>
      </c>
      <c r="M785" s="137">
        <v>2577.2199999999998</v>
      </c>
      <c r="N785" s="138">
        <v>0</v>
      </c>
      <c r="O785" s="139">
        <v>45536</v>
      </c>
    </row>
    <row r="786" spans="1:15">
      <c r="A786" s="115" t="s">
        <v>16</v>
      </c>
      <c r="B786" s="115" t="s">
        <v>41</v>
      </c>
      <c r="C786" s="115" t="s">
        <v>42</v>
      </c>
      <c r="D786" s="135">
        <v>3396</v>
      </c>
      <c r="E786" s="136" t="s">
        <v>43</v>
      </c>
      <c r="F786" s="121">
        <v>45544</v>
      </c>
      <c r="G786" s="122" t="s">
        <v>314</v>
      </c>
      <c r="H786" s="122"/>
      <c r="I786" s="122"/>
      <c r="J786" s="129"/>
      <c r="K786" s="129">
        <v>-377.94</v>
      </c>
      <c r="L786" s="137">
        <v>-377.94</v>
      </c>
      <c r="M786" s="137">
        <v>377.94</v>
      </c>
      <c r="N786" s="138">
        <v>0</v>
      </c>
      <c r="O786" s="139">
        <v>45536</v>
      </c>
    </row>
    <row r="787" spans="1:15">
      <c r="A787" s="115" t="s">
        <v>16</v>
      </c>
      <c r="B787" s="115" t="s">
        <v>41</v>
      </c>
      <c r="C787" s="115" t="s">
        <v>42</v>
      </c>
      <c r="D787" s="135">
        <v>3396</v>
      </c>
      <c r="E787" s="136" t="s">
        <v>43</v>
      </c>
      <c r="F787" s="121">
        <v>45544</v>
      </c>
      <c r="G787" s="122" t="s">
        <v>314</v>
      </c>
      <c r="H787" s="122"/>
      <c r="I787" s="122"/>
      <c r="J787" s="129"/>
      <c r="K787" s="129">
        <v>-391.67</v>
      </c>
      <c r="L787" s="137">
        <v>-391.67</v>
      </c>
      <c r="M787" s="137">
        <v>391.67</v>
      </c>
      <c r="N787" s="138">
        <v>0</v>
      </c>
      <c r="O787" s="139">
        <v>45536</v>
      </c>
    </row>
    <row r="788" spans="1:15">
      <c r="A788" s="115" t="s">
        <v>16</v>
      </c>
      <c r="B788" s="115" t="s">
        <v>41</v>
      </c>
      <c r="C788" s="115" t="s">
        <v>42</v>
      </c>
      <c r="D788" s="135">
        <v>3396</v>
      </c>
      <c r="E788" s="136" t="s">
        <v>43</v>
      </c>
      <c r="F788" s="121">
        <v>45551</v>
      </c>
      <c r="G788" s="122" t="s">
        <v>370</v>
      </c>
      <c r="H788" s="122"/>
      <c r="I788" s="122"/>
      <c r="J788" s="129">
        <v>0.48</v>
      </c>
      <c r="K788" s="129"/>
      <c r="L788" s="137">
        <v>0.48</v>
      </c>
      <c r="M788" s="137">
        <v>0.48</v>
      </c>
      <c r="N788" s="138">
        <v>0</v>
      </c>
      <c r="O788" s="139">
        <v>45536</v>
      </c>
    </row>
    <row r="789" spans="1:15">
      <c r="A789" s="115" t="s">
        <v>16</v>
      </c>
      <c r="B789" s="115" t="s">
        <v>41</v>
      </c>
      <c r="C789" s="115" t="s">
        <v>42</v>
      </c>
      <c r="D789" s="135">
        <v>3396</v>
      </c>
      <c r="E789" s="136" t="s">
        <v>43</v>
      </c>
      <c r="F789" s="121">
        <v>45551</v>
      </c>
      <c r="G789" s="122" t="s">
        <v>314</v>
      </c>
      <c r="H789" s="122"/>
      <c r="I789" s="122"/>
      <c r="J789" s="129"/>
      <c r="K789" s="129">
        <v>-338.66</v>
      </c>
      <c r="L789" s="137">
        <v>-338.66</v>
      </c>
      <c r="M789" s="137">
        <v>338.66</v>
      </c>
      <c r="N789" s="138">
        <v>0</v>
      </c>
      <c r="O789" s="139">
        <v>45536</v>
      </c>
    </row>
    <row r="790" spans="1:15">
      <c r="A790" s="115" t="s">
        <v>16</v>
      </c>
      <c r="B790" s="115" t="s">
        <v>41</v>
      </c>
      <c r="C790" s="115" t="s">
        <v>42</v>
      </c>
      <c r="D790" s="135">
        <v>3396</v>
      </c>
      <c r="E790" s="136" t="s">
        <v>43</v>
      </c>
      <c r="F790" s="121">
        <v>45551</v>
      </c>
      <c r="G790" s="122" t="s">
        <v>314</v>
      </c>
      <c r="H790" s="122"/>
      <c r="I790" s="122"/>
      <c r="J790" s="129"/>
      <c r="K790" s="129">
        <v>-338.66</v>
      </c>
      <c r="L790" s="137">
        <v>-338.66</v>
      </c>
      <c r="M790" s="137">
        <v>338.66</v>
      </c>
      <c r="N790" s="138">
        <v>0</v>
      </c>
      <c r="O790" s="139">
        <v>45536</v>
      </c>
    </row>
    <row r="791" spans="1:15">
      <c r="A791" s="115" t="s">
        <v>16</v>
      </c>
      <c r="B791" s="115" t="s">
        <v>41</v>
      </c>
      <c r="C791" s="115" t="s">
        <v>42</v>
      </c>
      <c r="D791" s="135">
        <v>3396</v>
      </c>
      <c r="E791" s="136" t="s">
        <v>43</v>
      </c>
      <c r="F791" s="121">
        <v>45551</v>
      </c>
      <c r="G791" s="122" t="s">
        <v>314</v>
      </c>
      <c r="H791" s="122"/>
      <c r="I791" s="122"/>
      <c r="J791" s="129"/>
      <c r="K791" s="129">
        <v>-469.83</v>
      </c>
      <c r="L791" s="137">
        <v>-469.83</v>
      </c>
      <c r="M791" s="137">
        <v>469.83</v>
      </c>
      <c r="N791" s="138">
        <v>0</v>
      </c>
      <c r="O791" s="139">
        <v>45536</v>
      </c>
    </row>
    <row r="792" spans="1:15">
      <c r="A792" s="115" t="s">
        <v>16</v>
      </c>
      <c r="B792" s="115" t="s">
        <v>41</v>
      </c>
      <c r="C792" s="115" t="s">
        <v>42</v>
      </c>
      <c r="D792" s="135">
        <v>3396</v>
      </c>
      <c r="E792" s="136" t="s">
        <v>43</v>
      </c>
      <c r="F792" s="121">
        <v>45551</v>
      </c>
      <c r="G792" s="122" t="s">
        <v>314</v>
      </c>
      <c r="H792" s="122"/>
      <c r="I792" s="122"/>
      <c r="J792" s="129"/>
      <c r="K792" s="129">
        <v>-377.94</v>
      </c>
      <c r="L792" s="137">
        <v>-377.94</v>
      </c>
      <c r="M792" s="137">
        <v>377.94</v>
      </c>
      <c r="N792" s="138">
        <v>0</v>
      </c>
      <c r="O792" s="139">
        <v>45536</v>
      </c>
    </row>
    <row r="793" spans="1:15">
      <c r="A793" s="115" t="s">
        <v>16</v>
      </c>
      <c r="B793" s="115" t="s">
        <v>41</v>
      </c>
      <c r="C793" s="115" t="s">
        <v>42</v>
      </c>
      <c r="D793" s="135">
        <v>3396</v>
      </c>
      <c r="E793" s="136" t="s">
        <v>43</v>
      </c>
      <c r="F793" s="121">
        <v>45551</v>
      </c>
      <c r="G793" s="122" t="s">
        <v>314</v>
      </c>
      <c r="H793" s="122"/>
      <c r="I793" s="122"/>
      <c r="J793" s="129"/>
      <c r="K793" s="129">
        <v>-535.88</v>
      </c>
      <c r="L793" s="137">
        <v>-535.88</v>
      </c>
      <c r="M793" s="137">
        <v>535.88</v>
      </c>
      <c r="N793" s="138">
        <v>0</v>
      </c>
      <c r="O793" s="139">
        <v>45536</v>
      </c>
    </row>
    <row r="794" spans="1:15">
      <c r="A794" s="115" t="s">
        <v>16</v>
      </c>
      <c r="B794" s="115" t="s">
        <v>41</v>
      </c>
      <c r="C794" s="115" t="s">
        <v>42</v>
      </c>
      <c r="D794" s="135">
        <v>3396</v>
      </c>
      <c r="E794" s="136" t="s">
        <v>43</v>
      </c>
      <c r="F794" s="121">
        <v>45551</v>
      </c>
      <c r="G794" s="122" t="s">
        <v>314</v>
      </c>
      <c r="H794" s="122"/>
      <c r="I794" s="122"/>
      <c r="J794" s="129"/>
      <c r="K794" s="129">
        <v>-421.29</v>
      </c>
      <c r="L794" s="137">
        <v>-421.29</v>
      </c>
      <c r="M794" s="137">
        <v>421.29</v>
      </c>
      <c r="N794" s="138">
        <v>0</v>
      </c>
      <c r="O794" s="139">
        <v>45536</v>
      </c>
    </row>
    <row r="795" spans="1:15">
      <c r="A795" s="115" t="s">
        <v>16</v>
      </c>
      <c r="B795" s="115" t="s">
        <v>41</v>
      </c>
      <c r="C795" s="115" t="s">
        <v>42</v>
      </c>
      <c r="D795" s="135">
        <v>3396</v>
      </c>
      <c r="E795" s="136" t="s">
        <v>43</v>
      </c>
      <c r="F795" s="121">
        <v>45554</v>
      </c>
      <c r="G795" s="122" t="s">
        <v>370</v>
      </c>
      <c r="H795" s="122"/>
      <c r="I795" s="122"/>
      <c r="J795" s="129">
        <v>2.33</v>
      </c>
      <c r="K795" s="129"/>
      <c r="L795" s="137">
        <v>2.33</v>
      </c>
      <c r="M795" s="137">
        <v>2.33</v>
      </c>
      <c r="N795" s="138">
        <v>0</v>
      </c>
      <c r="O795" s="139">
        <v>45536</v>
      </c>
    </row>
    <row r="796" spans="1:15">
      <c r="A796" s="115" t="s">
        <v>16</v>
      </c>
      <c r="B796" s="115" t="s">
        <v>41</v>
      </c>
      <c r="C796" s="115" t="s">
        <v>42</v>
      </c>
      <c r="D796" s="135">
        <v>3396</v>
      </c>
      <c r="E796" s="136" t="s">
        <v>43</v>
      </c>
      <c r="F796" s="121">
        <v>45554</v>
      </c>
      <c r="G796" s="122" t="s">
        <v>408</v>
      </c>
      <c r="H796" s="122"/>
      <c r="I796" s="122"/>
      <c r="J796" s="129"/>
      <c r="K796" s="129">
        <v>-7.16</v>
      </c>
      <c r="L796" s="137">
        <v>-7.16</v>
      </c>
      <c r="M796" s="137">
        <v>7.16</v>
      </c>
      <c r="N796" s="138">
        <v>0</v>
      </c>
      <c r="O796" s="139">
        <v>45536</v>
      </c>
    </row>
    <row r="797" spans="1:15">
      <c r="A797" s="115" t="s">
        <v>16</v>
      </c>
      <c r="B797" s="115" t="s">
        <v>41</v>
      </c>
      <c r="C797" s="115" t="s">
        <v>42</v>
      </c>
      <c r="D797" s="135">
        <v>3396</v>
      </c>
      <c r="E797" s="136" t="s">
        <v>43</v>
      </c>
      <c r="F797" s="121">
        <v>45554</v>
      </c>
      <c r="G797" s="122" t="s">
        <v>314</v>
      </c>
      <c r="H797" s="122"/>
      <c r="I797" s="122"/>
      <c r="J797" s="129"/>
      <c r="K797" s="129">
        <v>-8931.7199999999993</v>
      </c>
      <c r="L797" s="137">
        <v>-8931.7199999999993</v>
      </c>
      <c r="M797" s="137">
        <v>8931.7199999999993</v>
      </c>
      <c r="N797" s="138">
        <v>0</v>
      </c>
      <c r="O797" s="139">
        <v>45536</v>
      </c>
    </row>
    <row r="798" spans="1:15">
      <c r="A798" s="115" t="s">
        <v>16</v>
      </c>
      <c r="B798" s="115" t="s">
        <v>41</v>
      </c>
      <c r="C798" s="115" t="s">
        <v>42</v>
      </c>
      <c r="D798" s="135">
        <v>3396</v>
      </c>
      <c r="E798" s="136" t="s">
        <v>43</v>
      </c>
      <c r="F798" s="121">
        <v>45555</v>
      </c>
      <c r="G798" s="122" t="s">
        <v>370</v>
      </c>
      <c r="H798" s="122"/>
      <c r="I798" s="122"/>
      <c r="J798" s="129">
        <v>6.89</v>
      </c>
      <c r="K798" s="129"/>
      <c r="L798" s="137">
        <v>6.89</v>
      </c>
      <c r="M798" s="137">
        <v>6.89</v>
      </c>
      <c r="N798" s="138">
        <v>0</v>
      </c>
      <c r="O798" s="139">
        <v>45536</v>
      </c>
    </row>
    <row r="799" spans="1:15">
      <c r="A799" s="115" t="s">
        <v>16</v>
      </c>
      <c r="B799" s="115" t="s">
        <v>41</v>
      </c>
      <c r="C799" s="115" t="s">
        <v>42</v>
      </c>
      <c r="D799" s="135">
        <v>3396</v>
      </c>
      <c r="E799" s="136" t="s">
        <v>43</v>
      </c>
      <c r="F799" s="121">
        <v>45555</v>
      </c>
      <c r="G799" s="122" t="s">
        <v>350</v>
      </c>
      <c r="H799" s="122"/>
      <c r="I799" s="122"/>
      <c r="J799" s="129"/>
      <c r="K799" s="129">
        <v>-195</v>
      </c>
      <c r="L799" s="137">
        <v>-195</v>
      </c>
      <c r="M799" s="137">
        <v>195</v>
      </c>
      <c r="N799" s="138">
        <v>0</v>
      </c>
      <c r="O799" s="139">
        <v>45536</v>
      </c>
    </row>
    <row r="800" spans="1:15">
      <c r="A800" s="115" t="s">
        <v>16</v>
      </c>
      <c r="B800" s="115" t="s">
        <v>41</v>
      </c>
      <c r="C800" s="115" t="s">
        <v>42</v>
      </c>
      <c r="D800" s="135">
        <v>3396</v>
      </c>
      <c r="E800" s="136" t="s">
        <v>43</v>
      </c>
      <c r="F800" s="121">
        <v>45555</v>
      </c>
      <c r="G800" s="122" t="s">
        <v>350</v>
      </c>
      <c r="H800" s="122"/>
      <c r="I800" s="122"/>
      <c r="J800" s="129"/>
      <c r="K800" s="129">
        <v>-168</v>
      </c>
      <c r="L800" s="137">
        <v>-168</v>
      </c>
      <c r="M800" s="137">
        <v>168</v>
      </c>
      <c r="N800" s="138">
        <v>0</v>
      </c>
      <c r="O800" s="139">
        <v>45536</v>
      </c>
    </row>
    <row r="801" spans="1:15">
      <c r="A801" s="115" t="s">
        <v>16</v>
      </c>
      <c r="B801" s="115" t="s">
        <v>41</v>
      </c>
      <c r="C801" s="115" t="s">
        <v>42</v>
      </c>
      <c r="D801" s="135">
        <v>3396</v>
      </c>
      <c r="E801" s="136" t="s">
        <v>43</v>
      </c>
      <c r="F801" s="121">
        <v>45555</v>
      </c>
      <c r="G801" s="122" t="s">
        <v>350</v>
      </c>
      <c r="H801" s="122"/>
      <c r="I801" s="122"/>
      <c r="J801" s="129"/>
      <c r="K801" s="129">
        <v>-300</v>
      </c>
      <c r="L801" s="137">
        <v>-300</v>
      </c>
      <c r="M801" s="137">
        <v>300</v>
      </c>
      <c r="N801" s="138">
        <v>0</v>
      </c>
      <c r="O801" s="139">
        <v>45536</v>
      </c>
    </row>
    <row r="802" spans="1:15">
      <c r="A802" s="115" t="s">
        <v>16</v>
      </c>
      <c r="B802" s="115" t="s">
        <v>41</v>
      </c>
      <c r="C802" s="115" t="s">
        <v>42</v>
      </c>
      <c r="D802" s="135">
        <v>3396</v>
      </c>
      <c r="E802" s="136" t="s">
        <v>43</v>
      </c>
      <c r="F802" s="121">
        <v>45555</v>
      </c>
      <c r="G802" s="122" t="s">
        <v>350</v>
      </c>
      <c r="H802" s="122"/>
      <c r="I802" s="122"/>
      <c r="J802" s="129"/>
      <c r="K802" s="129">
        <v>-520.79999999999995</v>
      </c>
      <c r="L802" s="137">
        <v>-520.79999999999995</v>
      </c>
      <c r="M802" s="137">
        <v>520.79999999999995</v>
      </c>
      <c r="N802" s="138">
        <v>0</v>
      </c>
      <c r="O802" s="139">
        <v>45536</v>
      </c>
    </row>
    <row r="803" spans="1:15">
      <c r="A803" s="115" t="s">
        <v>16</v>
      </c>
      <c r="B803" s="115" t="s">
        <v>41</v>
      </c>
      <c r="C803" s="115" t="s">
        <v>42</v>
      </c>
      <c r="D803" s="135">
        <v>3396</v>
      </c>
      <c r="E803" s="136" t="s">
        <v>43</v>
      </c>
      <c r="F803" s="121">
        <v>45555</v>
      </c>
      <c r="G803" s="122" t="s">
        <v>350</v>
      </c>
      <c r="H803" s="122"/>
      <c r="I803" s="122"/>
      <c r="J803" s="129"/>
      <c r="K803" s="129">
        <v>-930</v>
      </c>
      <c r="L803" s="137">
        <v>-930</v>
      </c>
      <c r="M803" s="137">
        <v>930</v>
      </c>
      <c r="N803" s="138">
        <v>0</v>
      </c>
      <c r="O803" s="139">
        <v>45536</v>
      </c>
    </row>
    <row r="804" spans="1:15">
      <c r="A804" s="115" t="s">
        <v>16</v>
      </c>
      <c r="B804" s="115" t="s">
        <v>41</v>
      </c>
      <c r="C804" s="115" t="s">
        <v>42</v>
      </c>
      <c r="D804" s="135">
        <v>3396</v>
      </c>
      <c r="E804" s="136" t="s">
        <v>43</v>
      </c>
      <c r="F804" s="121">
        <v>45555</v>
      </c>
      <c r="G804" s="122" t="s">
        <v>350</v>
      </c>
      <c r="H804" s="122"/>
      <c r="I804" s="122"/>
      <c r="J804" s="129"/>
      <c r="K804" s="129">
        <v>-3750</v>
      </c>
      <c r="L804" s="137">
        <v>-3750</v>
      </c>
      <c r="M804" s="137">
        <v>3750</v>
      </c>
      <c r="N804" s="138">
        <v>0</v>
      </c>
      <c r="O804" s="139">
        <v>45536</v>
      </c>
    </row>
    <row r="805" spans="1:15">
      <c r="A805" s="115" t="s">
        <v>16</v>
      </c>
      <c r="B805" s="115" t="s">
        <v>41</v>
      </c>
      <c r="C805" s="115" t="s">
        <v>42</v>
      </c>
      <c r="D805" s="135">
        <v>3396</v>
      </c>
      <c r="E805" s="136" t="s">
        <v>43</v>
      </c>
      <c r="F805" s="121">
        <v>45555</v>
      </c>
      <c r="G805" s="122" t="s">
        <v>350</v>
      </c>
      <c r="H805" s="122"/>
      <c r="I805" s="122"/>
      <c r="J805" s="129"/>
      <c r="K805" s="129">
        <v>-604.5</v>
      </c>
      <c r="L805" s="137">
        <v>-604.5</v>
      </c>
      <c r="M805" s="137">
        <v>604.5</v>
      </c>
      <c r="N805" s="138">
        <v>0</v>
      </c>
      <c r="O805" s="139">
        <v>45536</v>
      </c>
    </row>
    <row r="806" spans="1:15">
      <c r="A806" s="115" t="s">
        <v>16</v>
      </c>
      <c r="B806" s="115" t="s">
        <v>41</v>
      </c>
      <c r="C806" s="115" t="s">
        <v>42</v>
      </c>
      <c r="D806" s="135">
        <v>3396</v>
      </c>
      <c r="E806" s="136" t="s">
        <v>43</v>
      </c>
      <c r="F806" s="121">
        <v>45555</v>
      </c>
      <c r="G806" s="122" t="s">
        <v>350</v>
      </c>
      <c r="H806" s="122"/>
      <c r="I806" s="122"/>
      <c r="J806" s="129"/>
      <c r="K806" s="129">
        <v>-4913.53</v>
      </c>
      <c r="L806" s="137">
        <v>-4913.53</v>
      </c>
      <c r="M806" s="137">
        <v>4913.53</v>
      </c>
      <c r="N806" s="138">
        <v>0</v>
      </c>
      <c r="O806" s="139">
        <v>45536</v>
      </c>
    </row>
    <row r="807" spans="1:15">
      <c r="A807" s="115" t="s">
        <v>16</v>
      </c>
      <c r="B807" s="115" t="s">
        <v>41</v>
      </c>
      <c r="C807" s="115" t="s">
        <v>42</v>
      </c>
      <c r="D807" s="135">
        <v>3396</v>
      </c>
      <c r="E807" s="136" t="s">
        <v>43</v>
      </c>
      <c r="F807" s="121">
        <v>45555</v>
      </c>
      <c r="G807" s="122" t="s">
        <v>350</v>
      </c>
      <c r="H807" s="122"/>
      <c r="I807" s="122"/>
      <c r="J807" s="129"/>
      <c r="K807" s="129">
        <v>-838.39</v>
      </c>
      <c r="L807" s="137">
        <v>-838.39</v>
      </c>
      <c r="M807" s="137">
        <v>838.39</v>
      </c>
      <c r="N807" s="138">
        <v>0</v>
      </c>
      <c r="O807" s="139">
        <v>45536</v>
      </c>
    </row>
    <row r="808" spans="1:15">
      <c r="A808" s="115" t="s">
        <v>16</v>
      </c>
      <c r="B808" s="115" t="s">
        <v>41</v>
      </c>
      <c r="C808" s="115" t="s">
        <v>42</v>
      </c>
      <c r="D808" s="135">
        <v>3396</v>
      </c>
      <c r="E808" s="136" t="s">
        <v>43</v>
      </c>
      <c r="F808" s="121">
        <v>45555</v>
      </c>
      <c r="G808" s="122" t="s">
        <v>350</v>
      </c>
      <c r="H808" s="122"/>
      <c r="I808" s="122"/>
      <c r="J808" s="129"/>
      <c r="K808" s="129">
        <v>-11625</v>
      </c>
      <c r="L808" s="137">
        <v>-11625</v>
      </c>
      <c r="M808" s="137">
        <v>11625</v>
      </c>
      <c r="N808" s="138">
        <v>0</v>
      </c>
      <c r="O808" s="139">
        <v>45536</v>
      </c>
    </row>
    <row r="809" spans="1:15">
      <c r="A809" s="115" t="s">
        <v>16</v>
      </c>
      <c r="B809" s="115" t="s">
        <v>41</v>
      </c>
      <c r="C809" s="115" t="s">
        <v>42</v>
      </c>
      <c r="D809" s="135">
        <v>3396</v>
      </c>
      <c r="E809" s="136" t="s">
        <v>43</v>
      </c>
      <c r="F809" s="121">
        <v>45555</v>
      </c>
      <c r="G809" s="122" t="s">
        <v>409</v>
      </c>
      <c r="H809" s="122"/>
      <c r="I809" s="122"/>
      <c r="J809" s="129"/>
      <c r="K809" s="129">
        <v>-52.45</v>
      </c>
      <c r="L809" s="137">
        <v>-52.45</v>
      </c>
      <c r="M809" s="137">
        <v>52.45</v>
      </c>
      <c r="N809" s="138">
        <v>0</v>
      </c>
      <c r="O809" s="139">
        <v>45536</v>
      </c>
    </row>
    <row r="810" spans="1:15">
      <c r="A810" s="115" t="s">
        <v>16</v>
      </c>
      <c r="B810" s="115" t="s">
        <v>41</v>
      </c>
      <c r="C810" s="115" t="s">
        <v>42</v>
      </c>
      <c r="D810" s="135">
        <v>3396</v>
      </c>
      <c r="E810" s="136" t="s">
        <v>43</v>
      </c>
      <c r="F810" s="121">
        <v>45555</v>
      </c>
      <c r="G810" s="122" t="s">
        <v>336</v>
      </c>
      <c r="H810" s="122"/>
      <c r="I810" s="122"/>
      <c r="J810" s="129"/>
      <c r="K810" s="129">
        <v>-149.99</v>
      </c>
      <c r="L810" s="137">
        <v>-149.99</v>
      </c>
      <c r="M810" s="137">
        <v>149.99</v>
      </c>
      <c r="N810" s="138">
        <v>0</v>
      </c>
      <c r="O810" s="139">
        <v>45536</v>
      </c>
    </row>
    <row r="811" spans="1:15">
      <c r="A811" s="115" t="s">
        <v>16</v>
      </c>
      <c r="B811" s="115" t="s">
        <v>41</v>
      </c>
      <c r="C811" s="115" t="s">
        <v>42</v>
      </c>
      <c r="D811" s="135">
        <v>3396</v>
      </c>
      <c r="E811" s="136" t="s">
        <v>43</v>
      </c>
      <c r="F811" s="121">
        <v>45560</v>
      </c>
      <c r="G811" s="122" t="s">
        <v>410</v>
      </c>
      <c r="H811" s="122"/>
      <c r="I811" s="122"/>
      <c r="J811" s="129">
        <v>1</v>
      </c>
      <c r="K811" s="129"/>
      <c r="L811" s="137">
        <v>1</v>
      </c>
      <c r="M811" s="137">
        <v>1</v>
      </c>
      <c r="N811" s="138">
        <v>0</v>
      </c>
      <c r="O811" s="139">
        <v>45536</v>
      </c>
    </row>
    <row r="812" spans="1:15">
      <c r="A812" s="115" t="s">
        <v>16</v>
      </c>
      <c r="B812" s="115" t="s">
        <v>41</v>
      </c>
      <c r="C812" s="115" t="s">
        <v>42</v>
      </c>
      <c r="D812" s="135">
        <v>3396</v>
      </c>
      <c r="E812" s="136" t="s">
        <v>43</v>
      </c>
      <c r="F812" s="121">
        <v>45561</v>
      </c>
      <c r="G812" s="122" t="s">
        <v>411</v>
      </c>
      <c r="H812" s="122"/>
      <c r="I812" s="122"/>
      <c r="J812" s="129">
        <v>50000</v>
      </c>
      <c r="K812" s="129"/>
      <c r="L812" s="137">
        <v>50000</v>
      </c>
      <c r="M812" s="137">
        <v>50000</v>
      </c>
      <c r="N812" s="138">
        <v>0</v>
      </c>
      <c r="O812" s="139">
        <v>45536</v>
      </c>
    </row>
    <row r="813" spans="1:15">
      <c r="A813" s="115" t="s">
        <v>16</v>
      </c>
      <c r="B813" s="115" t="s">
        <v>41</v>
      </c>
      <c r="C813" s="115" t="s">
        <v>42</v>
      </c>
      <c r="D813" s="135">
        <v>3396</v>
      </c>
      <c r="E813" s="136" t="s">
        <v>43</v>
      </c>
      <c r="F813" s="121">
        <v>45562</v>
      </c>
      <c r="G813" s="122" t="s">
        <v>412</v>
      </c>
      <c r="H813" s="122"/>
      <c r="I813" s="122"/>
      <c r="J813" s="129">
        <v>50000</v>
      </c>
      <c r="K813" s="129"/>
      <c r="L813" s="137">
        <v>50000</v>
      </c>
      <c r="M813" s="137">
        <v>50000</v>
      </c>
      <c r="N813" s="138">
        <v>0</v>
      </c>
      <c r="O813" s="139">
        <v>45536</v>
      </c>
    </row>
    <row r="814" spans="1:15">
      <c r="A814" s="115" t="s">
        <v>16</v>
      </c>
      <c r="B814" s="115" t="s">
        <v>41</v>
      </c>
      <c r="C814" s="115" t="s">
        <v>42</v>
      </c>
      <c r="D814" s="135">
        <v>3396</v>
      </c>
      <c r="E814" s="136" t="s">
        <v>43</v>
      </c>
      <c r="F814" s="121">
        <v>45562</v>
      </c>
      <c r="G814" s="122" t="s">
        <v>413</v>
      </c>
      <c r="H814" s="122"/>
      <c r="I814" s="122"/>
      <c r="J814" s="129"/>
      <c r="K814" s="129">
        <v>-0.9</v>
      </c>
      <c r="L814" s="137">
        <v>-0.9</v>
      </c>
      <c r="M814" s="137">
        <v>0.9</v>
      </c>
      <c r="N814" s="138">
        <v>0</v>
      </c>
      <c r="O814" s="139">
        <v>45536</v>
      </c>
    </row>
    <row r="815" spans="1:15">
      <c r="A815" s="115" t="s">
        <v>16</v>
      </c>
      <c r="B815" s="115" t="s">
        <v>41</v>
      </c>
      <c r="C815" s="115" t="s">
        <v>42</v>
      </c>
      <c r="D815" s="135">
        <v>3396</v>
      </c>
      <c r="E815" s="136" t="s">
        <v>43</v>
      </c>
      <c r="F815" s="121">
        <v>45565</v>
      </c>
      <c r="G815" s="122" t="s">
        <v>414</v>
      </c>
      <c r="H815" s="122"/>
      <c r="I815" s="122"/>
      <c r="J815" s="129">
        <v>12500</v>
      </c>
      <c r="K815" s="129"/>
      <c r="L815" s="137">
        <v>12500</v>
      </c>
      <c r="M815" s="137">
        <v>12500</v>
      </c>
      <c r="N815" s="138">
        <v>0</v>
      </c>
      <c r="O815" s="139">
        <v>45536</v>
      </c>
    </row>
    <row r="816" spans="1:15">
      <c r="A816" s="115" t="s">
        <v>16</v>
      </c>
      <c r="B816" s="115" t="s">
        <v>41</v>
      </c>
      <c r="C816" s="115" t="s">
        <v>42</v>
      </c>
      <c r="D816" s="135">
        <v>3396</v>
      </c>
      <c r="E816" s="136" t="s">
        <v>43</v>
      </c>
      <c r="F816" s="121">
        <v>45565</v>
      </c>
      <c r="G816" s="122" t="s">
        <v>314</v>
      </c>
      <c r="H816" s="122"/>
      <c r="I816" s="122"/>
      <c r="J816" s="129"/>
      <c r="K816" s="129">
        <v>-2858.99</v>
      </c>
      <c r="L816" s="137">
        <v>-2858.99</v>
      </c>
      <c r="M816" s="137">
        <v>2858.99</v>
      </c>
      <c r="N816" s="138">
        <v>0</v>
      </c>
      <c r="O816" s="139">
        <v>45536</v>
      </c>
    </row>
    <row r="817" spans="1:16">
      <c r="A817" s="115" t="s">
        <v>16</v>
      </c>
      <c r="B817" s="115" t="s">
        <v>41</v>
      </c>
      <c r="C817" s="115" t="s">
        <v>42</v>
      </c>
      <c r="D817" s="135">
        <v>3396</v>
      </c>
      <c r="E817" s="136" t="s">
        <v>43</v>
      </c>
      <c r="F817" s="121">
        <v>45565</v>
      </c>
      <c r="G817" s="122" t="s">
        <v>415</v>
      </c>
      <c r="H817" s="122"/>
      <c r="I817" s="122"/>
      <c r="J817" s="129"/>
      <c r="K817" s="129">
        <v>-9707</v>
      </c>
      <c r="L817" s="137">
        <v>-9707</v>
      </c>
      <c r="M817" s="137">
        <v>9707</v>
      </c>
      <c r="N817" s="138">
        <v>0</v>
      </c>
      <c r="O817" s="139">
        <v>45536</v>
      </c>
      <c r="P817" s="122"/>
    </row>
    <row r="818" spans="1:16">
      <c r="A818" s="115" t="s">
        <v>16</v>
      </c>
      <c r="B818" s="115" t="s">
        <v>41</v>
      </c>
      <c r="C818" s="115" t="s">
        <v>42</v>
      </c>
      <c r="D818" s="135">
        <v>3396</v>
      </c>
      <c r="E818" s="136" t="s">
        <v>43</v>
      </c>
      <c r="F818" s="121">
        <v>45565</v>
      </c>
      <c r="G818" s="122" t="s">
        <v>415</v>
      </c>
      <c r="H818" s="122"/>
      <c r="I818" s="122"/>
      <c r="J818" s="129"/>
      <c r="K818" s="129">
        <v>-11680</v>
      </c>
      <c r="L818" s="137">
        <v>-11680</v>
      </c>
      <c r="M818" s="137">
        <v>11680</v>
      </c>
      <c r="N818" s="138">
        <v>0</v>
      </c>
      <c r="O818" s="139">
        <v>45536</v>
      </c>
      <c r="P818" s="122"/>
    </row>
    <row r="819" spans="1:16">
      <c r="A819" s="115" t="s">
        <v>16</v>
      </c>
      <c r="B819" s="115" t="s">
        <v>41</v>
      </c>
      <c r="C819" s="115" t="s">
        <v>42</v>
      </c>
      <c r="D819" s="135">
        <v>3396</v>
      </c>
      <c r="E819" s="136" t="s">
        <v>43</v>
      </c>
      <c r="F819" s="121">
        <v>45565</v>
      </c>
      <c r="G819" s="122" t="s">
        <v>416</v>
      </c>
      <c r="H819" s="122"/>
      <c r="I819" s="122"/>
      <c r="J819" s="129"/>
      <c r="K819" s="129">
        <v>-65695</v>
      </c>
      <c r="L819" s="137">
        <v>-65695</v>
      </c>
      <c r="M819" s="137">
        <v>65695</v>
      </c>
      <c r="N819" s="138">
        <v>0</v>
      </c>
      <c r="O819" s="139">
        <v>45536</v>
      </c>
      <c r="P819" s="122"/>
    </row>
    <row r="820" spans="1:16">
      <c r="A820" s="115" t="s">
        <v>16</v>
      </c>
      <c r="B820" s="115" t="s">
        <v>41</v>
      </c>
      <c r="C820" s="115" t="s">
        <v>42</v>
      </c>
      <c r="D820" s="135">
        <v>3396</v>
      </c>
      <c r="E820" s="136" t="s">
        <v>43</v>
      </c>
      <c r="F820" s="121">
        <v>45565</v>
      </c>
      <c r="G820" s="122" t="s">
        <v>417</v>
      </c>
      <c r="H820" s="122"/>
      <c r="I820" s="122"/>
      <c r="J820" s="129"/>
      <c r="K820" s="129">
        <v>-11520</v>
      </c>
      <c r="L820" s="137">
        <v>-11520</v>
      </c>
      <c r="M820" s="137">
        <v>11520</v>
      </c>
      <c r="N820" s="138">
        <v>0</v>
      </c>
      <c r="O820" s="139">
        <v>45536</v>
      </c>
      <c r="P820" s="122"/>
    </row>
    <row r="821" spans="1:16">
      <c r="A821" s="115" t="s">
        <v>16</v>
      </c>
      <c r="B821" s="115" t="s">
        <v>41</v>
      </c>
      <c r="C821" s="115" t="s">
        <v>42</v>
      </c>
      <c r="D821" s="135">
        <v>3396</v>
      </c>
      <c r="E821" s="136" t="s">
        <v>43</v>
      </c>
      <c r="F821" s="121">
        <v>45565</v>
      </c>
      <c r="G821" s="122" t="s">
        <v>370</v>
      </c>
      <c r="H821" s="122"/>
      <c r="I821" s="122"/>
      <c r="J821" s="129">
        <v>1.83</v>
      </c>
      <c r="K821" s="129"/>
      <c r="L821" s="137">
        <v>1.83</v>
      </c>
      <c r="M821" s="137">
        <v>1.83</v>
      </c>
      <c r="N821" s="138">
        <v>0</v>
      </c>
      <c r="O821" s="139">
        <v>45536</v>
      </c>
      <c r="P821" s="122"/>
    </row>
    <row r="822" spans="1:16">
      <c r="A822" s="115" t="s">
        <v>16</v>
      </c>
      <c r="B822" s="115" t="s">
        <v>41</v>
      </c>
      <c r="C822" s="115" t="s">
        <v>42</v>
      </c>
      <c r="D822" s="135">
        <v>3396</v>
      </c>
      <c r="E822" s="136" t="s">
        <v>43</v>
      </c>
      <c r="F822" s="121">
        <v>45565</v>
      </c>
      <c r="G822" s="122" t="s">
        <v>418</v>
      </c>
      <c r="H822" s="122"/>
      <c r="I822" s="122"/>
      <c r="J822" s="129">
        <v>0.05</v>
      </c>
      <c r="K822" s="129"/>
      <c r="L822" s="137">
        <v>0.05</v>
      </c>
      <c r="M822" s="137">
        <v>0.05</v>
      </c>
      <c r="N822" s="138">
        <v>0</v>
      </c>
      <c r="O822" s="139">
        <v>45536</v>
      </c>
      <c r="P822" s="122"/>
    </row>
    <row r="823" spans="1:16">
      <c r="A823" s="115" t="s">
        <v>16</v>
      </c>
      <c r="B823" s="115" t="s">
        <v>41</v>
      </c>
      <c r="C823" s="115" t="s">
        <v>42</v>
      </c>
      <c r="D823" s="135">
        <v>3396</v>
      </c>
      <c r="E823" s="136" t="s">
        <v>43</v>
      </c>
      <c r="F823" s="121">
        <v>45565</v>
      </c>
      <c r="G823" s="122" t="s">
        <v>419</v>
      </c>
      <c r="H823" s="122"/>
      <c r="I823" s="122"/>
      <c r="J823" s="129">
        <v>0.22</v>
      </c>
      <c r="K823" s="129"/>
      <c r="L823" s="137">
        <v>0.22</v>
      </c>
      <c r="M823" s="137">
        <v>0.22</v>
      </c>
      <c r="N823" s="138">
        <v>0</v>
      </c>
      <c r="O823" s="139">
        <v>45536</v>
      </c>
      <c r="P823" s="122"/>
    </row>
    <row r="824" spans="1:16">
      <c r="A824" s="115" t="s">
        <v>16</v>
      </c>
      <c r="B824" s="115" t="s">
        <v>118</v>
      </c>
      <c r="C824" s="115" t="s">
        <v>119</v>
      </c>
      <c r="D824" s="135">
        <v>6327</v>
      </c>
      <c r="E824" s="136" t="s">
        <v>120</v>
      </c>
      <c r="F824" s="121">
        <v>45538</v>
      </c>
      <c r="G824" s="122" t="s">
        <v>420</v>
      </c>
      <c r="H824" s="122"/>
      <c r="I824" s="122"/>
      <c r="J824" s="129"/>
      <c r="K824" s="129">
        <v>-73</v>
      </c>
      <c r="L824" s="137">
        <v>-73</v>
      </c>
      <c r="M824" s="137">
        <v>73</v>
      </c>
      <c r="N824" s="138">
        <v>0</v>
      </c>
      <c r="O824" s="139">
        <v>45536</v>
      </c>
      <c r="P824" s="122"/>
    </row>
    <row r="825" spans="1:16">
      <c r="A825" s="115" t="s">
        <v>16</v>
      </c>
      <c r="B825" s="115" t="s">
        <v>118</v>
      </c>
      <c r="C825" s="115" t="s">
        <v>119</v>
      </c>
      <c r="D825" s="135">
        <v>6327</v>
      </c>
      <c r="E825" s="136" t="s">
        <v>120</v>
      </c>
      <c r="F825" s="121">
        <v>45558</v>
      </c>
      <c r="G825" s="122" t="s">
        <v>32</v>
      </c>
      <c r="H825" s="122"/>
      <c r="I825" s="122"/>
      <c r="J825" s="129"/>
      <c r="K825" s="129">
        <v>-0.9</v>
      </c>
      <c r="L825" s="137">
        <v>-0.9</v>
      </c>
      <c r="M825" s="137">
        <v>0.9</v>
      </c>
      <c r="N825" s="138">
        <v>0</v>
      </c>
      <c r="O825" s="139">
        <v>45536</v>
      </c>
      <c r="P825" s="122"/>
    </row>
    <row r="826" spans="1:16">
      <c r="A826" s="115" t="s">
        <v>16</v>
      </c>
      <c r="B826" s="115" t="s">
        <v>118</v>
      </c>
      <c r="C826" s="115" t="s">
        <v>119</v>
      </c>
      <c r="D826" s="135">
        <v>6327</v>
      </c>
      <c r="E826" s="136" t="s">
        <v>120</v>
      </c>
      <c r="F826" s="121">
        <v>45558</v>
      </c>
      <c r="G826" s="122" t="s">
        <v>121</v>
      </c>
      <c r="H826" s="122"/>
      <c r="I826" s="122"/>
      <c r="J826" s="129">
        <v>7633.71</v>
      </c>
      <c r="K826" s="129"/>
      <c r="L826" s="137">
        <v>7633.71</v>
      </c>
      <c r="M826" s="137">
        <v>7633.71</v>
      </c>
      <c r="N826" s="138">
        <v>0</v>
      </c>
      <c r="O826" s="139">
        <v>45536</v>
      </c>
      <c r="P826" s="122" t="s">
        <v>158</v>
      </c>
    </row>
    <row r="827" spans="1:16">
      <c r="A827" s="115" t="s">
        <v>16</v>
      </c>
      <c r="B827" s="115" t="s">
        <v>118</v>
      </c>
      <c r="C827" s="115" t="s">
        <v>119</v>
      </c>
      <c r="D827" s="135">
        <v>6327</v>
      </c>
      <c r="E827" s="136" t="s">
        <v>120</v>
      </c>
      <c r="F827" s="121">
        <v>45558</v>
      </c>
      <c r="G827" s="122" t="s">
        <v>125</v>
      </c>
      <c r="H827" s="122"/>
      <c r="I827" s="122"/>
      <c r="J827" s="129"/>
      <c r="K827" s="129">
        <v>-5371.13</v>
      </c>
      <c r="L827" s="137">
        <v>-5371.13</v>
      </c>
      <c r="M827" s="137">
        <v>5371.13</v>
      </c>
      <c r="N827" s="138">
        <v>0</v>
      </c>
      <c r="O827" s="139">
        <v>45536</v>
      </c>
      <c r="P827" s="122"/>
    </row>
    <row r="828" spans="1:16">
      <c r="A828" s="115" t="s">
        <v>16</v>
      </c>
      <c r="B828" s="115" t="s">
        <v>118</v>
      </c>
      <c r="C828" s="115" t="s">
        <v>119</v>
      </c>
      <c r="D828" s="135">
        <v>6327</v>
      </c>
      <c r="E828" s="136" t="s">
        <v>120</v>
      </c>
      <c r="F828" s="121">
        <v>45559</v>
      </c>
      <c r="G828" s="122" t="s">
        <v>30</v>
      </c>
      <c r="H828" s="122"/>
      <c r="I828" s="122"/>
      <c r="J828" s="129"/>
      <c r="K828" s="129">
        <v>-500</v>
      </c>
      <c r="L828" s="137">
        <v>-500</v>
      </c>
      <c r="M828" s="137">
        <v>500</v>
      </c>
      <c r="N828" s="138">
        <v>0</v>
      </c>
      <c r="O828" s="139">
        <v>45536</v>
      </c>
      <c r="P828" s="122"/>
    </row>
    <row r="829" spans="1:16">
      <c r="A829" s="115" t="s">
        <v>16</v>
      </c>
      <c r="B829" s="115" t="s">
        <v>118</v>
      </c>
      <c r="C829" s="115" t="s">
        <v>119</v>
      </c>
      <c r="D829" s="135">
        <v>6327</v>
      </c>
      <c r="E829" s="136" t="s">
        <v>120</v>
      </c>
      <c r="F829" s="121">
        <v>45559</v>
      </c>
      <c r="G829" s="122" t="s">
        <v>126</v>
      </c>
      <c r="H829" s="122"/>
      <c r="I829" s="122"/>
      <c r="J829" s="129"/>
      <c r="K829" s="129">
        <v>-1.4</v>
      </c>
      <c r="L829" s="137">
        <v>-1.4</v>
      </c>
      <c r="M829" s="137">
        <v>1.4</v>
      </c>
      <c r="N829" s="138">
        <v>0</v>
      </c>
      <c r="O829" s="139">
        <v>45536</v>
      </c>
      <c r="P829" s="122"/>
    </row>
    <row r="830" spans="1:16">
      <c r="A830" s="115" t="s">
        <v>16</v>
      </c>
      <c r="B830" s="115" t="s">
        <v>118</v>
      </c>
      <c r="C830" s="115" t="s">
        <v>119</v>
      </c>
      <c r="D830" s="135">
        <v>6327</v>
      </c>
      <c r="E830" s="136" t="s">
        <v>120</v>
      </c>
      <c r="F830" s="121">
        <v>45559</v>
      </c>
      <c r="G830" s="122" t="s">
        <v>33</v>
      </c>
      <c r="H830" s="122"/>
      <c r="I830" s="122"/>
      <c r="J830" s="129"/>
      <c r="K830" s="129">
        <v>-2</v>
      </c>
      <c r="L830" s="137">
        <v>-2</v>
      </c>
      <c r="M830" s="137">
        <v>2</v>
      </c>
      <c r="N830" s="138">
        <v>0</v>
      </c>
      <c r="O830" s="139">
        <v>45536</v>
      </c>
      <c r="P830" s="122"/>
    </row>
    <row r="831" spans="1:16">
      <c r="A831" s="115" t="s">
        <v>16</v>
      </c>
      <c r="B831" s="115" t="s">
        <v>118</v>
      </c>
      <c r="C831" s="115" t="s">
        <v>119</v>
      </c>
      <c r="D831" s="135">
        <v>6327</v>
      </c>
      <c r="E831" s="136" t="s">
        <v>120</v>
      </c>
      <c r="F831" s="121">
        <v>45559</v>
      </c>
      <c r="G831" s="122" t="s">
        <v>26</v>
      </c>
      <c r="H831" s="122"/>
      <c r="I831" s="122"/>
      <c r="J831" s="129">
        <v>0.25</v>
      </c>
      <c r="K831" s="129"/>
      <c r="L831" s="137">
        <v>0.25</v>
      </c>
      <c r="M831" s="137">
        <v>0.25</v>
      </c>
      <c r="N831" s="138">
        <v>0</v>
      </c>
      <c r="O831" s="139">
        <v>45536</v>
      </c>
      <c r="P831" s="122"/>
    </row>
    <row r="832" spans="1:16">
      <c r="A832" s="115" t="s">
        <v>16</v>
      </c>
      <c r="B832" s="115" t="s">
        <v>118</v>
      </c>
      <c r="C832" s="115" t="s">
        <v>119</v>
      </c>
      <c r="D832" s="135">
        <v>6327</v>
      </c>
      <c r="E832" s="136" t="s">
        <v>120</v>
      </c>
      <c r="F832" s="121">
        <v>45559</v>
      </c>
      <c r="G832" s="122" t="s">
        <v>23</v>
      </c>
      <c r="H832" s="122"/>
      <c r="I832" s="122"/>
      <c r="J832" s="129"/>
      <c r="K832" s="129">
        <v>-1689.3</v>
      </c>
      <c r="L832" s="137">
        <v>-1689.3</v>
      </c>
      <c r="M832" s="137">
        <v>1689.3</v>
      </c>
      <c r="N832" s="138">
        <v>0</v>
      </c>
      <c r="O832" s="139">
        <v>45536</v>
      </c>
      <c r="P832" s="122"/>
    </row>
    <row r="833" spans="1:16">
      <c r="A833" s="115" t="s">
        <v>16</v>
      </c>
      <c r="B833" s="115" t="s">
        <v>118</v>
      </c>
      <c r="C833" s="115" t="s">
        <v>119</v>
      </c>
      <c r="D833" s="135">
        <v>6327</v>
      </c>
      <c r="E833" s="136" t="s">
        <v>120</v>
      </c>
      <c r="F833" s="121">
        <v>45561</v>
      </c>
      <c r="G833" s="122" t="s">
        <v>138</v>
      </c>
      <c r="H833" s="122"/>
      <c r="I833" s="122"/>
      <c r="J833" s="129"/>
      <c r="K833" s="129">
        <v>-536749.51</v>
      </c>
      <c r="L833" s="137">
        <v>-536749.51</v>
      </c>
      <c r="M833" s="137">
        <v>536749.51</v>
      </c>
      <c r="N833" s="138">
        <v>0</v>
      </c>
      <c r="O833" s="139">
        <v>45536</v>
      </c>
      <c r="P833" s="122"/>
    </row>
    <row r="834" spans="1:16">
      <c r="A834" s="115" t="s">
        <v>16</v>
      </c>
      <c r="B834" s="115" t="s">
        <v>118</v>
      </c>
      <c r="C834" s="115" t="s">
        <v>119</v>
      </c>
      <c r="D834" s="135">
        <v>6327</v>
      </c>
      <c r="E834" s="136" t="s">
        <v>120</v>
      </c>
      <c r="F834" s="121">
        <v>45561</v>
      </c>
      <c r="G834" s="122" t="s">
        <v>121</v>
      </c>
      <c r="H834" s="122"/>
      <c r="I834" s="122"/>
      <c r="J834" s="129">
        <v>536750.39</v>
      </c>
      <c r="K834" s="129"/>
      <c r="L834" s="137">
        <v>536750.39</v>
      </c>
      <c r="M834" s="137">
        <v>536750.39</v>
      </c>
      <c r="N834" s="138">
        <v>0</v>
      </c>
      <c r="O834" s="139">
        <v>45536</v>
      </c>
      <c r="P834" s="122" t="s">
        <v>158</v>
      </c>
    </row>
    <row r="835" spans="1:16">
      <c r="A835" s="115" t="s">
        <v>16</v>
      </c>
      <c r="B835" s="115" t="s">
        <v>118</v>
      </c>
      <c r="C835" s="115" t="s">
        <v>119</v>
      </c>
      <c r="D835" s="135">
        <v>6327</v>
      </c>
      <c r="E835" s="136" t="s">
        <v>120</v>
      </c>
      <c r="F835" s="121">
        <v>45562</v>
      </c>
      <c r="G835" s="122" t="s">
        <v>138</v>
      </c>
      <c r="H835" s="122"/>
      <c r="I835" s="122"/>
      <c r="J835" s="129">
        <v>1.08</v>
      </c>
      <c r="K835" s="129"/>
      <c r="L835" s="137">
        <v>1.08</v>
      </c>
      <c r="M835" s="137">
        <v>1.08</v>
      </c>
      <c r="N835" s="138">
        <v>0</v>
      </c>
      <c r="O835" s="139">
        <v>45536</v>
      </c>
      <c r="P835" s="122"/>
    </row>
    <row r="836" spans="1:16">
      <c r="A836" s="115" t="s">
        <v>16</v>
      </c>
      <c r="B836" s="115" t="s">
        <v>17</v>
      </c>
      <c r="C836" s="115" t="s">
        <v>18</v>
      </c>
      <c r="D836" s="135">
        <v>7307</v>
      </c>
      <c r="E836" s="136" t="s">
        <v>19</v>
      </c>
      <c r="F836" s="121">
        <v>45538</v>
      </c>
      <c r="G836" s="122" t="s">
        <v>26</v>
      </c>
      <c r="H836" s="122"/>
      <c r="I836" s="122"/>
      <c r="J836" s="129">
        <v>0.41</v>
      </c>
      <c r="K836" s="129"/>
      <c r="L836" s="137">
        <v>0.41</v>
      </c>
      <c r="M836" s="137">
        <v>0.41</v>
      </c>
      <c r="N836" s="138">
        <v>0</v>
      </c>
      <c r="O836" s="139">
        <v>45536</v>
      </c>
      <c r="P836" s="122"/>
    </row>
    <row r="837" spans="1:16">
      <c r="A837" s="115" t="s">
        <v>16</v>
      </c>
      <c r="B837" s="115" t="s">
        <v>17</v>
      </c>
      <c r="C837" s="115" t="s">
        <v>18</v>
      </c>
      <c r="D837" s="135">
        <v>7307</v>
      </c>
      <c r="E837" s="136" t="s">
        <v>19</v>
      </c>
      <c r="F837" s="121">
        <v>45538</v>
      </c>
      <c r="G837" s="122" t="s">
        <v>421</v>
      </c>
      <c r="H837" s="122"/>
      <c r="I837" s="122"/>
      <c r="J837" s="129"/>
      <c r="K837" s="129">
        <v>-73</v>
      </c>
      <c r="L837" s="137">
        <v>-73</v>
      </c>
      <c r="M837" s="137">
        <v>73</v>
      </c>
      <c r="N837" s="138">
        <v>0</v>
      </c>
      <c r="O837" s="139">
        <v>45536</v>
      </c>
      <c r="P837" s="122"/>
    </row>
    <row r="838" spans="1:16">
      <c r="A838" s="115" t="s">
        <v>16</v>
      </c>
      <c r="B838" s="115" t="s">
        <v>118</v>
      </c>
      <c r="C838" s="115" t="s">
        <v>119</v>
      </c>
      <c r="D838" s="135">
        <v>6327</v>
      </c>
      <c r="E838" s="136" t="s">
        <v>120</v>
      </c>
      <c r="F838" s="121">
        <v>45567</v>
      </c>
      <c r="G838" s="122" t="s">
        <v>422</v>
      </c>
      <c r="H838" s="122"/>
      <c r="I838" s="122"/>
      <c r="J838" s="129"/>
      <c r="K838" s="129">
        <v>-73</v>
      </c>
      <c r="L838" s="137">
        <v>-73</v>
      </c>
      <c r="M838" s="137">
        <v>73</v>
      </c>
      <c r="N838" s="138">
        <v>0</v>
      </c>
      <c r="O838" s="139">
        <v>45566</v>
      </c>
      <c r="P838" s="122"/>
    </row>
    <row r="839" spans="1:16">
      <c r="A839" s="115" t="s">
        <v>16</v>
      </c>
      <c r="B839" s="115" t="s">
        <v>118</v>
      </c>
      <c r="C839" s="115" t="s">
        <v>119</v>
      </c>
      <c r="D839" s="135">
        <v>6327</v>
      </c>
      <c r="E839" s="136" t="s">
        <v>120</v>
      </c>
      <c r="F839" s="121">
        <v>45567</v>
      </c>
      <c r="G839" s="122" t="s">
        <v>26</v>
      </c>
      <c r="H839" s="122"/>
      <c r="I839" s="122"/>
      <c r="J839" s="129">
        <v>0.01</v>
      </c>
      <c r="K839" s="129"/>
      <c r="L839" s="137">
        <v>0.01</v>
      </c>
      <c r="M839" s="137">
        <v>0.01</v>
      </c>
      <c r="N839" s="138">
        <v>0</v>
      </c>
      <c r="O839" s="139">
        <v>45566</v>
      </c>
      <c r="P839" s="122"/>
    </row>
    <row r="840" spans="1:16">
      <c r="A840" s="115" t="s">
        <v>16</v>
      </c>
      <c r="B840" s="115" t="s">
        <v>118</v>
      </c>
      <c r="C840" s="115" t="s">
        <v>119</v>
      </c>
      <c r="D840" s="135">
        <v>6327</v>
      </c>
      <c r="E840" s="136" t="s">
        <v>120</v>
      </c>
      <c r="F840" s="121">
        <v>45581</v>
      </c>
      <c r="G840" s="122" t="s">
        <v>423</v>
      </c>
      <c r="H840" s="122"/>
      <c r="I840" s="122"/>
      <c r="J840" s="129">
        <v>367363.39</v>
      </c>
      <c r="K840" s="129"/>
      <c r="L840" s="137">
        <v>367363.39</v>
      </c>
      <c r="M840" s="137">
        <v>367363.39</v>
      </c>
      <c r="N840" s="138">
        <v>1</v>
      </c>
      <c r="O840" s="139">
        <v>45566</v>
      </c>
      <c r="P840" s="122"/>
    </row>
    <row r="841" spans="1:16">
      <c r="A841" s="115" t="s">
        <v>16</v>
      </c>
      <c r="B841" s="115" t="s">
        <v>118</v>
      </c>
      <c r="C841" s="115" t="s">
        <v>119</v>
      </c>
      <c r="D841" s="135">
        <v>6327</v>
      </c>
      <c r="E841" s="136" t="s">
        <v>120</v>
      </c>
      <c r="F841" s="121">
        <v>45581</v>
      </c>
      <c r="G841" s="122" t="s">
        <v>129</v>
      </c>
      <c r="H841" s="122"/>
      <c r="I841" s="122"/>
      <c r="J841" s="129"/>
      <c r="K841" s="129">
        <v>-367363</v>
      </c>
      <c r="L841" s="137">
        <v>-367363</v>
      </c>
      <c r="M841" s="137">
        <v>367363</v>
      </c>
      <c r="N841" s="138">
        <v>0</v>
      </c>
      <c r="O841" s="139">
        <v>45566</v>
      </c>
      <c r="P841" s="122" t="s">
        <v>158</v>
      </c>
    </row>
    <row r="842" spans="1:16">
      <c r="A842" s="115" t="s">
        <v>16</v>
      </c>
      <c r="B842" s="115" t="s">
        <v>118</v>
      </c>
      <c r="C842" s="115" t="s">
        <v>119</v>
      </c>
      <c r="D842" s="135">
        <v>6327</v>
      </c>
      <c r="E842" s="136" t="s">
        <v>120</v>
      </c>
      <c r="F842" s="121">
        <v>45586</v>
      </c>
      <c r="G842" s="122" t="s">
        <v>26</v>
      </c>
      <c r="H842" s="122"/>
      <c r="I842" s="122"/>
      <c r="J842" s="129">
        <v>0.12</v>
      </c>
      <c r="K842" s="129"/>
      <c r="L842" s="137">
        <v>0.12</v>
      </c>
      <c r="M842" s="137">
        <v>0.12</v>
      </c>
      <c r="N842" s="138">
        <v>0</v>
      </c>
      <c r="O842" s="139">
        <v>45566</v>
      </c>
      <c r="P842" s="122"/>
    </row>
    <row r="843" spans="1:16">
      <c r="A843" s="115" t="s">
        <v>16</v>
      </c>
      <c r="B843" s="115" t="s">
        <v>118</v>
      </c>
      <c r="C843" s="115" t="s">
        <v>119</v>
      </c>
      <c r="D843" s="135">
        <v>6327</v>
      </c>
      <c r="E843" s="136" t="s">
        <v>120</v>
      </c>
      <c r="F843" s="121">
        <v>45586</v>
      </c>
      <c r="G843" s="122" t="s">
        <v>30</v>
      </c>
      <c r="H843" s="122"/>
      <c r="I843" s="122"/>
      <c r="J843" s="129"/>
      <c r="K843" s="129">
        <v>-500</v>
      </c>
      <c r="L843" s="137">
        <v>-500</v>
      </c>
      <c r="M843" s="137">
        <v>500</v>
      </c>
      <c r="N843" s="138">
        <v>0</v>
      </c>
      <c r="O843" s="139">
        <v>45566</v>
      </c>
      <c r="P843" s="122"/>
    </row>
    <row r="844" spans="1:16">
      <c r="A844" s="115" t="s">
        <v>16</v>
      </c>
      <c r="B844" s="115" t="s">
        <v>118</v>
      </c>
      <c r="C844" s="115" t="s">
        <v>119</v>
      </c>
      <c r="D844" s="135">
        <v>6327</v>
      </c>
      <c r="E844" s="136" t="s">
        <v>120</v>
      </c>
      <c r="F844" s="121">
        <v>45586</v>
      </c>
      <c r="G844" s="122" t="s">
        <v>33</v>
      </c>
      <c r="H844" s="122"/>
      <c r="I844" s="122"/>
      <c r="J844" s="129"/>
      <c r="K844" s="129">
        <v>-2</v>
      </c>
      <c r="L844" s="137">
        <v>-2</v>
      </c>
      <c r="M844" s="137">
        <v>2</v>
      </c>
      <c r="N844" s="138">
        <v>0</v>
      </c>
      <c r="O844" s="139">
        <v>45566</v>
      </c>
      <c r="P844" s="122"/>
    </row>
    <row r="845" spans="1:16">
      <c r="A845" s="115" t="s">
        <v>16</v>
      </c>
      <c r="B845" s="115" t="s">
        <v>118</v>
      </c>
      <c r="C845" s="115" t="s">
        <v>119</v>
      </c>
      <c r="D845" s="135">
        <v>6327</v>
      </c>
      <c r="E845" s="136" t="s">
        <v>120</v>
      </c>
      <c r="F845" s="121">
        <v>45587</v>
      </c>
      <c r="G845" s="122" t="s">
        <v>125</v>
      </c>
      <c r="H845" s="122"/>
      <c r="I845" s="122"/>
      <c r="J845" s="129"/>
      <c r="K845" s="129">
        <v>-6213.87</v>
      </c>
      <c r="L845" s="137">
        <v>-6213.87</v>
      </c>
      <c r="M845" s="137">
        <v>6213.87</v>
      </c>
      <c r="N845" s="138">
        <v>0</v>
      </c>
      <c r="O845" s="139">
        <v>45566</v>
      </c>
      <c r="P845" s="122"/>
    </row>
    <row r="846" spans="1:16">
      <c r="A846" s="115" t="s">
        <v>16</v>
      </c>
      <c r="B846" s="115" t="s">
        <v>118</v>
      </c>
      <c r="C846" s="115" t="s">
        <v>119</v>
      </c>
      <c r="D846" s="135">
        <v>6327</v>
      </c>
      <c r="E846" s="136" t="s">
        <v>120</v>
      </c>
      <c r="F846" s="121">
        <v>45587</v>
      </c>
      <c r="G846" s="122" t="s">
        <v>26</v>
      </c>
      <c r="H846" s="122"/>
      <c r="I846" s="122"/>
      <c r="J846" s="129">
        <v>1.53</v>
      </c>
      <c r="K846" s="129"/>
      <c r="L846" s="137">
        <v>1.53</v>
      </c>
      <c r="M846" s="137">
        <v>1.53</v>
      </c>
      <c r="N846" s="138">
        <v>0</v>
      </c>
      <c r="O846" s="139">
        <v>45566</v>
      </c>
      <c r="P846" s="122"/>
    </row>
    <row r="847" spans="1:16">
      <c r="A847" s="115" t="s">
        <v>16</v>
      </c>
      <c r="B847" s="115" t="s">
        <v>118</v>
      </c>
      <c r="C847" s="115" t="s">
        <v>119</v>
      </c>
      <c r="D847" s="135">
        <v>6327</v>
      </c>
      <c r="E847" s="136" t="s">
        <v>120</v>
      </c>
      <c r="F847" s="121">
        <v>45587</v>
      </c>
      <c r="G847" s="122" t="s">
        <v>32</v>
      </c>
      <c r="H847" s="122"/>
      <c r="I847" s="122"/>
      <c r="J847" s="129"/>
      <c r="K847" s="129">
        <v>-0.9</v>
      </c>
      <c r="L847" s="137">
        <v>-0.9</v>
      </c>
      <c r="M847" s="137">
        <v>0.9</v>
      </c>
      <c r="N847" s="138">
        <v>0</v>
      </c>
      <c r="O847" s="139">
        <v>45566</v>
      </c>
      <c r="P847" s="122"/>
    </row>
    <row r="848" spans="1:16">
      <c r="A848" s="115" t="s">
        <v>16</v>
      </c>
      <c r="B848" s="115" t="s">
        <v>118</v>
      </c>
      <c r="C848" s="115" t="s">
        <v>119</v>
      </c>
      <c r="D848" s="135">
        <v>6327</v>
      </c>
      <c r="E848" s="136" t="s">
        <v>120</v>
      </c>
      <c r="F848" s="121">
        <v>45590</v>
      </c>
      <c r="G848" s="122" t="s">
        <v>126</v>
      </c>
      <c r="H848" s="122"/>
      <c r="I848" s="122"/>
      <c r="J848" s="129"/>
      <c r="K848" s="129">
        <v>-1.4</v>
      </c>
      <c r="L848" s="137">
        <v>-1.4</v>
      </c>
      <c r="M848" s="137">
        <v>1.4</v>
      </c>
      <c r="N848" s="138">
        <v>0</v>
      </c>
      <c r="O848" s="139">
        <v>45566</v>
      </c>
      <c r="P848" s="122"/>
    </row>
    <row r="849" spans="1:16">
      <c r="A849" s="115" t="s">
        <v>16</v>
      </c>
      <c r="B849" s="115" t="s">
        <v>118</v>
      </c>
      <c r="C849" s="115" t="s">
        <v>119</v>
      </c>
      <c r="D849" s="135">
        <v>6327</v>
      </c>
      <c r="E849" s="136" t="s">
        <v>120</v>
      </c>
      <c r="F849" s="121">
        <v>45590</v>
      </c>
      <c r="G849" s="122" t="s">
        <v>26</v>
      </c>
      <c r="H849" s="122"/>
      <c r="I849" s="122"/>
      <c r="J849" s="129">
        <v>0.44</v>
      </c>
      <c r="K849" s="129"/>
      <c r="L849" s="137">
        <v>0.44</v>
      </c>
      <c r="M849" s="137">
        <v>0.44</v>
      </c>
      <c r="N849" s="138">
        <v>0</v>
      </c>
      <c r="O849" s="139">
        <v>45566</v>
      </c>
      <c r="P849" s="122"/>
    </row>
    <row r="850" spans="1:16">
      <c r="A850" s="115" t="s">
        <v>16</v>
      </c>
      <c r="B850" s="115" t="s">
        <v>118</v>
      </c>
      <c r="C850" s="115" t="s">
        <v>119</v>
      </c>
      <c r="D850" s="135">
        <v>6327</v>
      </c>
      <c r="E850" s="136" t="s">
        <v>120</v>
      </c>
      <c r="F850" s="121">
        <v>45590</v>
      </c>
      <c r="G850" s="122" t="s">
        <v>397</v>
      </c>
      <c r="H850" s="122"/>
      <c r="I850" s="122"/>
      <c r="J850" s="129"/>
      <c r="K850" s="129">
        <v>-1689.3</v>
      </c>
      <c r="L850" s="137">
        <v>-1689.3</v>
      </c>
      <c r="M850" s="137">
        <v>1689.3</v>
      </c>
      <c r="N850" s="138">
        <v>0</v>
      </c>
      <c r="O850" s="139">
        <v>45566</v>
      </c>
      <c r="P850" s="122"/>
    </row>
    <row r="851" spans="1:16">
      <c r="A851" s="115" t="s">
        <v>16</v>
      </c>
      <c r="B851" s="115" t="s">
        <v>118</v>
      </c>
      <c r="C851" s="115" t="s">
        <v>119</v>
      </c>
      <c r="D851" s="135">
        <v>6327</v>
      </c>
      <c r="E851" s="136" t="s">
        <v>120</v>
      </c>
      <c r="F851" s="121">
        <v>45593</v>
      </c>
      <c r="G851" s="122" t="s">
        <v>121</v>
      </c>
      <c r="H851" s="122"/>
      <c r="I851" s="122"/>
      <c r="J851" s="129">
        <v>150733.96</v>
      </c>
      <c r="K851" s="129"/>
      <c r="L851" s="137">
        <v>150733.96</v>
      </c>
      <c r="M851" s="137">
        <v>150733.96</v>
      </c>
      <c r="N851" s="138">
        <v>0</v>
      </c>
      <c r="O851" s="139">
        <v>45566</v>
      </c>
      <c r="P851" s="122" t="s">
        <v>158</v>
      </c>
    </row>
    <row r="852" spans="1:16">
      <c r="A852" s="115" t="s">
        <v>16</v>
      </c>
      <c r="B852" s="115" t="s">
        <v>118</v>
      </c>
      <c r="C852" s="115" t="s">
        <v>119</v>
      </c>
      <c r="D852" s="135">
        <v>6327</v>
      </c>
      <c r="E852" s="136" t="s">
        <v>120</v>
      </c>
      <c r="F852" s="121">
        <v>45594</v>
      </c>
      <c r="G852" s="122" t="s">
        <v>424</v>
      </c>
      <c r="H852" s="122"/>
      <c r="I852" s="122"/>
      <c r="J852" s="129">
        <v>626007.56000000006</v>
      </c>
      <c r="K852" s="129"/>
      <c r="L852" s="137">
        <v>626007.56000000006</v>
      </c>
      <c r="M852" s="137">
        <v>626007.56000000006</v>
      </c>
      <c r="N852" s="138">
        <v>1</v>
      </c>
      <c r="O852" s="139">
        <v>45566</v>
      </c>
      <c r="P852" s="122"/>
    </row>
    <row r="853" spans="1:16">
      <c r="A853" s="115" t="s">
        <v>16</v>
      </c>
      <c r="B853" s="115" t="s">
        <v>118</v>
      </c>
      <c r="C853" s="115" t="s">
        <v>119</v>
      </c>
      <c r="D853" s="135">
        <v>6327</v>
      </c>
      <c r="E853" s="136" t="s">
        <v>120</v>
      </c>
      <c r="F853" s="121">
        <v>45594</v>
      </c>
      <c r="G853" s="122" t="s">
        <v>121</v>
      </c>
      <c r="H853" s="122"/>
      <c r="I853" s="122"/>
      <c r="J853" s="129">
        <v>8476.44</v>
      </c>
      <c r="K853" s="129"/>
      <c r="L853" s="137">
        <v>8476.44</v>
      </c>
      <c r="M853" s="137">
        <v>8476.44</v>
      </c>
      <c r="N853" s="138">
        <v>0</v>
      </c>
      <c r="O853" s="139">
        <v>45566</v>
      </c>
      <c r="P853" s="122" t="s">
        <v>158</v>
      </c>
    </row>
    <row r="854" spans="1:16">
      <c r="A854" s="115" t="s">
        <v>16</v>
      </c>
      <c r="B854" s="115" t="s">
        <v>118</v>
      </c>
      <c r="C854" s="115" t="s">
        <v>119</v>
      </c>
      <c r="D854" s="135">
        <v>6327</v>
      </c>
      <c r="E854" s="136" t="s">
        <v>120</v>
      </c>
      <c r="F854" s="121">
        <v>45594</v>
      </c>
      <c r="G854" s="122" t="s">
        <v>138</v>
      </c>
      <c r="H854" s="122"/>
      <c r="I854" s="122"/>
      <c r="J854" s="129"/>
      <c r="K854" s="129">
        <v>-626007.56000000006</v>
      </c>
      <c r="L854" s="137">
        <v>-626007.56000000006</v>
      </c>
      <c r="M854" s="137">
        <v>626007.56000000006</v>
      </c>
      <c r="N854" s="138">
        <v>0</v>
      </c>
      <c r="O854" s="139">
        <v>45566</v>
      </c>
      <c r="P854" s="122"/>
    </row>
    <row r="855" spans="1:16">
      <c r="A855" s="115" t="s">
        <v>16</v>
      </c>
      <c r="B855" s="115" t="s">
        <v>118</v>
      </c>
      <c r="C855" s="115" t="s">
        <v>119</v>
      </c>
      <c r="D855" s="135">
        <v>6327</v>
      </c>
      <c r="E855" s="136" t="s">
        <v>120</v>
      </c>
      <c r="F855" s="121">
        <v>45594</v>
      </c>
      <c r="G855" s="122" t="s">
        <v>26</v>
      </c>
      <c r="H855" s="122"/>
      <c r="I855" s="122"/>
      <c r="J855" s="129">
        <v>11.12</v>
      </c>
      <c r="K855" s="129"/>
      <c r="L855" s="137">
        <v>11.12</v>
      </c>
      <c r="M855" s="137">
        <v>11.12</v>
      </c>
      <c r="N855" s="138">
        <v>0</v>
      </c>
      <c r="O855" s="139">
        <v>45566</v>
      </c>
      <c r="P855" s="122"/>
    </row>
    <row r="856" spans="1:16">
      <c r="A856" s="115" t="s">
        <v>16</v>
      </c>
      <c r="B856" s="115" t="s">
        <v>118</v>
      </c>
      <c r="C856" s="115" t="s">
        <v>119</v>
      </c>
      <c r="D856" s="135">
        <v>6327</v>
      </c>
      <c r="E856" s="136" t="s">
        <v>120</v>
      </c>
      <c r="F856" s="121">
        <v>45594</v>
      </c>
      <c r="G856" s="122" t="s">
        <v>425</v>
      </c>
      <c r="H856" s="122"/>
      <c r="I856" s="122"/>
      <c r="J856" s="129"/>
      <c r="K856" s="129">
        <v>-150734</v>
      </c>
      <c r="L856" s="137">
        <v>-150734</v>
      </c>
      <c r="M856" s="137">
        <v>150734</v>
      </c>
      <c r="N856" s="138">
        <v>0</v>
      </c>
      <c r="O856" s="139">
        <v>45566</v>
      </c>
      <c r="P856" s="122" t="s">
        <v>158</v>
      </c>
    </row>
    <row r="857" spans="1:16">
      <c r="A857" s="115" t="s">
        <v>16</v>
      </c>
      <c r="B857" s="115" t="s">
        <v>118</v>
      </c>
      <c r="C857" s="115" t="s">
        <v>119</v>
      </c>
      <c r="D857" s="135">
        <v>6327</v>
      </c>
      <c r="E857" s="136" t="s">
        <v>120</v>
      </c>
      <c r="F857" s="121">
        <v>45595</v>
      </c>
      <c r="G857" s="122" t="s">
        <v>32</v>
      </c>
      <c r="H857" s="122"/>
      <c r="I857" s="122"/>
      <c r="J857" s="129"/>
      <c r="K857" s="129">
        <v>-0.9</v>
      </c>
      <c r="L857" s="137">
        <v>-0.9</v>
      </c>
      <c r="M857" s="137">
        <v>0.9</v>
      </c>
      <c r="N857" s="138">
        <v>0</v>
      </c>
      <c r="O857" s="139">
        <v>45566</v>
      </c>
      <c r="P857" s="122"/>
    </row>
    <row r="858" spans="1:16">
      <c r="A858" s="115" t="s">
        <v>16</v>
      </c>
      <c r="B858" s="115" t="s">
        <v>118</v>
      </c>
      <c r="C858" s="115" t="s">
        <v>119</v>
      </c>
      <c r="D858" s="135">
        <v>6327</v>
      </c>
      <c r="E858" s="136" t="s">
        <v>120</v>
      </c>
      <c r="F858" s="121">
        <v>45595</v>
      </c>
      <c r="G858" s="122" t="s">
        <v>138</v>
      </c>
      <c r="H858" s="122"/>
      <c r="I858" s="122"/>
      <c r="J858" s="129">
        <v>1.42</v>
      </c>
      <c r="K858" s="129"/>
      <c r="L858" s="137">
        <v>1.42</v>
      </c>
      <c r="M858" s="137">
        <v>1.42</v>
      </c>
      <c r="N858" s="138">
        <v>0</v>
      </c>
      <c r="O858" s="139">
        <v>45566</v>
      </c>
      <c r="P858" s="122"/>
    </row>
    <row r="859" spans="1:16">
      <c r="A859" s="115" t="s">
        <v>16</v>
      </c>
      <c r="B859" s="115" t="s">
        <v>118</v>
      </c>
      <c r="C859" s="115" t="s">
        <v>119</v>
      </c>
      <c r="D859" s="135">
        <v>6327</v>
      </c>
      <c r="E859" s="136" t="s">
        <v>120</v>
      </c>
      <c r="F859" s="121">
        <v>45595</v>
      </c>
      <c r="G859" s="122" t="s">
        <v>125</v>
      </c>
      <c r="H859" s="122"/>
      <c r="I859" s="122"/>
      <c r="J859" s="129"/>
      <c r="K859" s="129">
        <v>-3498.54</v>
      </c>
      <c r="L859" s="137">
        <v>-3498.54</v>
      </c>
      <c r="M859" s="137">
        <v>3498.54</v>
      </c>
      <c r="N859" s="138">
        <v>0</v>
      </c>
      <c r="O859" s="139">
        <v>45566</v>
      </c>
      <c r="P859" s="122"/>
    </row>
    <row r="860" spans="1:16">
      <c r="A860" s="115" t="s">
        <v>16</v>
      </c>
      <c r="B860" s="115" t="s">
        <v>118</v>
      </c>
      <c r="C860" s="115" t="s">
        <v>119</v>
      </c>
      <c r="D860" s="135">
        <v>6327</v>
      </c>
      <c r="E860" s="136" t="s">
        <v>120</v>
      </c>
      <c r="F860" s="121">
        <v>45596</v>
      </c>
      <c r="G860" s="122" t="s">
        <v>426</v>
      </c>
      <c r="H860" s="122"/>
      <c r="I860" s="122"/>
      <c r="J860" s="129">
        <v>10522.74</v>
      </c>
      <c r="K860" s="129"/>
      <c r="L860" s="137">
        <v>10522.74</v>
      </c>
      <c r="M860" s="137">
        <v>10522.74</v>
      </c>
      <c r="N860" s="138">
        <v>0</v>
      </c>
      <c r="O860" s="139">
        <v>45566</v>
      </c>
      <c r="P860" s="122"/>
    </row>
    <row r="861" spans="1:16">
      <c r="A861" s="115" t="s">
        <v>16</v>
      </c>
      <c r="B861" s="115" t="s">
        <v>41</v>
      </c>
      <c r="C861" s="115" t="s">
        <v>42</v>
      </c>
      <c r="D861" s="135">
        <v>3396</v>
      </c>
      <c r="E861" s="136" t="s">
        <v>43</v>
      </c>
      <c r="F861" s="121">
        <v>45566</v>
      </c>
      <c r="G861" s="122" t="s">
        <v>427</v>
      </c>
      <c r="H861" s="122"/>
      <c r="I861" s="122" t="s">
        <v>428</v>
      </c>
      <c r="J861" s="129">
        <v>50000</v>
      </c>
      <c r="K861" s="129">
        <v>0</v>
      </c>
      <c r="L861" s="137">
        <v>50000</v>
      </c>
      <c r="M861" s="137">
        <v>50000</v>
      </c>
      <c r="N861" s="138">
        <v>0</v>
      </c>
      <c r="O861" s="139">
        <v>45566</v>
      </c>
      <c r="P861" s="122"/>
    </row>
    <row r="862" spans="1:16">
      <c r="A862" s="115" t="s">
        <v>16</v>
      </c>
      <c r="B862" s="115" t="s">
        <v>41</v>
      </c>
      <c r="C862" s="115" t="s">
        <v>42</v>
      </c>
      <c r="D862" s="135">
        <v>3396</v>
      </c>
      <c r="E862" s="136" t="s">
        <v>43</v>
      </c>
      <c r="F862" s="121">
        <v>45566</v>
      </c>
      <c r="G862" s="122" t="s">
        <v>429</v>
      </c>
      <c r="H862" s="122"/>
      <c r="I862" s="122" t="s">
        <v>430</v>
      </c>
      <c r="J862" s="129">
        <v>1</v>
      </c>
      <c r="K862" s="129">
        <v>0</v>
      </c>
      <c r="L862" s="137">
        <v>1</v>
      </c>
      <c r="M862" s="137">
        <v>1</v>
      </c>
      <c r="N862" s="138">
        <v>0</v>
      </c>
      <c r="O862" s="139">
        <v>45566</v>
      </c>
      <c r="P862" s="122"/>
    </row>
    <row r="863" spans="1:16">
      <c r="A863" s="115" t="s">
        <v>16</v>
      </c>
      <c r="B863" s="115" t="s">
        <v>41</v>
      </c>
      <c r="C863" s="115" t="s">
        <v>42</v>
      </c>
      <c r="D863" s="135">
        <v>3396</v>
      </c>
      <c r="E863" s="136" t="s">
        <v>43</v>
      </c>
      <c r="F863" s="121">
        <v>45566</v>
      </c>
      <c r="G863" s="122" t="s">
        <v>431</v>
      </c>
      <c r="H863" s="122"/>
      <c r="I863" s="122" t="s">
        <v>432</v>
      </c>
      <c r="J863" s="129">
        <v>0</v>
      </c>
      <c r="K863" s="129">
        <v>-3360</v>
      </c>
      <c r="L863" s="137">
        <v>-3360</v>
      </c>
      <c r="M863" s="137">
        <v>3360</v>
      </c>
      <c r="N863" s="138">
        <v>0</v>
      </c>
      <c r="O863" s="139">
        <v>45566</v>
      </c>
      <c r="P863" s="122"/>
    </row>
    <row r="864" spans="1:16">
      <c r="A864" s="115" t="s">
        <v>16</v>
      </c>
      <c r="B864" s="115" t="s">
        <v>41</v>
      </c>
      <c r="C864" s="115" t="s">
        <v>42</v>
      </c>
      <c r="D864" s="135">
        <v>3396</v>
      </c>
      <c r="E864" s="136" t="s">
        <v>43</v>
      </c>
      <c r="F864" s="121">
        <v>45566</v>
      </c>
      <c r="G864" s="122" t="s">
        <v>433</v>
      </c>
      <c r="H864" s="122"/>
      <c r="I864" s="122" t="s">
        <v>434</v>
      </c>
      <c r="J864" s="129">
        <v>0</v>
      </c>
      <c r="K864" s="129">
        <v>-2815.5</v>
      </c>
      <c r="L864" s="137">
        <v>-2815.5</v>
      </c>
      <c r="M864" s="137">
        <v>2815.5</v>
      </c>
      <c r="N864" s="138">
        <v>0</v>
      </c>
      <c r="O864" s="139">
        <v>45566</v>
      </c>
      <c r="P864" s="122"/>
    </row>
    <row r="865" spans="1:15">
      <c r="A865" s="115" t="s">
        <v>16</v>
      </c>
      <c r="B865" s="115" t="s">
        <v>41</v>
      </c>
      <c r="C865" s="115" t="s">
        <v>42</v>
      </c>
      <c r="D865" s="135">
        <v>3396</v>
      </c>
      <c r="E865" s="136" t="s">
        <v>43</v>
      </c>
      <c r="F865" s="121">
        <v>45567</v>
      </c>
      <c r="G865" s="122" t="s">
        <v>418</v>
      </c>
      <c r="H865" s="122"/>
      <c r="I865" s="122" t="s">
        <v>435</v>
      </c>
      <c r="J865" s="129">
        <v>0.13</v>
      </c>
      <c r="K865" s="129">
        <v>0</v>
      </c>
      <c r="L865" s="137">
        <v>0.13</v>
      </c>
      <c r="M865" s="137">
        <v>0.13</v>
      </c>
      <c r="N865" s="138">
        <v>0</v>
      </c>
      <c r="O865" s="139">
        <v>45566</v>
      </c>
    </row>
    <row r="866" spans="1:15">
      <c r="A866" s="115" t="s">
        <v>16</v>
      </c>
      <c r="B866" s="115" t="s">
        <v>41</v>
      </c>
      <c r="C866" s="115" t="s">
        <v>42</v>
      </c>
      <c r="D866" s="135">
        <v>3396</v>
      </c>
      <c r="E866" s="136" t="s">
        <v>43</v>
      </c>
      <c r="F866" s="121">
        <v>45567</v>
      </c>
      <c r="G866" s="122" t="s">
        <v>436</v>
      </c>
      <c r="H866" s="122"/>
      <c r="I866" s="122" t="s">
        <v>437</v>
      </c>
      <c r="J866" s="129">
        <v>0.04</v>
      </c>
      <c r="K866" s="129">
        <v>0</v>
      </c>
      <c r="L866" s="137">
        <v>0.04</v>
      </c>
      <c r="M866" s="137">
        <v>0.04</v>
      </c>
      <c r="N866" s="138">
        <v>0</v>
      </c>
      <c r="O866" s="139">
        <v>45566</v>
      </c>
    </row>
    <row r="867" spans="1:15">
      <c r="A867" s="115" t="s">
        <v>16</v>
      </c>
      <c r="B867" s="115" t="s">
        <v>41</v>
      </c>
      <c r="C867" s="115" t="s">
        <v>42</v>
      </c>
      <c r="D867" s="135">
        <v>3396</v>
      </c>
      <c r="E867" s="136" t="s">
        <v>43</v>
      </c>
      <c r="F867" s="121">
        <v>45567</v>
      </c>
      <c r="G867" s="122" t="s">
        <v>408</v>
      </c>
      <c r="H867" s="122"/>
      <c r="I867" s="122" t="s">
        <v>438</v>
      </c>
      <c r="J867" s="129">
        <v>0</v>
      </c>
      <c r="K867" s="129">
        <v>-7.16</v>
      </c>
      <c r="L867" s="137">
        <v>-7.16</v>
      </c>
      <c r="M867" s="137">
        <v>7.16</v>
      </c>
      <c r="N867" s="138">
        <v>0</v>
      </c>
      <c r="O867" s="139">
        <v>45566</v>
      </c>
    </row>
    <row r="868" spans="1:15">
      <c r="A868" s="115" t="s">
        <v>16</v>
      </c>
      <c r="B868" s="115" t="s">
        <v>41</v>
      </c>
      <c r="C868" s="115" t="s">
        <v>42</v>
      </c>
      <c r="D868" s="135">
        <v>3396</v>
      </c>
      <c r="E868" s="136" t="s">
        <v>43</v>
      </c>
      <c r="F868" s="121">
        <v>45567</v>
      </c>
      <c r="G868" s="122" t="s">
        <v>439</v>
      </c>
      <c r="H868" s="122"/>
      <c r="I868" s="122" t="s">
        <v>440</v>
      </c>
      <c r="J868" s="129">
        <v>0</v>
      </c>
      <c r="K868" s="129">
        <v>-3984.3</v>
      </c>
      <c r="L868" s="137">
        <v>-3984.3</v>
      </c>
      <c r="M868" s="137">
        <v>3984.3</v>
      </c>
      <c r="N868" s="138">
        <v>0</v>
      </c>
      <c r="O868" s="139">
        <v>45566</v>
      </c>
    </row>
    <row r="869" spans="1:15">
      <c r="A869" s="115" t="s">
        <v>16</v>
      </c>
      <c r="B869" s="115" t="s">
        <v>41</v>
      </c>
      <c r="C869" s="115" t="s">
        <v>42</v>
      </c>
      <c r="D869" s="135">
        <v>3396</v>
      </c>
      <c r="E869" s="136" t="s">
        <v>43</v>
      </c>
      <c r="F869" s="121">
        <v>45567</v>
      </c>
      <c r="G869" s="122" t="s">
        <v>441</v>
      </c>
      <c r="H869" s="122"/>
      <c r="I869" s="122" t="s">
        <v>442</v>
      </c>
      <c r="J869" s="129">
        <v>0</v>
      </c>
      <c r="K869" s="129">
        <v>-1513.8</v>
      </c>
      <c r="L869" s="137">
        <v>-1513.8</v>
      </c>
      <c r="M869" s="137">
        <v>1513.8</v>
      </c>
      <c r="N869" s="138">
        <v>0</v>
      </c>
      <c r="O869" s="139">
        <v>45566</v>
      </c>
    </row>
    <row r="870" spans="1:15">
      <c r="A870" s="115" t="s">
        <v>16</v>
      </c>
      <c r="B870" s="115" t="s">
        <v>41</v>
      </c>
      <c r="C870" s="115" t="s">
        <v>42</v>
      </c>
      <c r="D870" s="135">
        <v>3396</v>
      </c>
      <c r="E870" s="136" t="s">
        <v>43</v>
      </c>
      <c r="F870" s="121">
        <v>45567</v>
      </c>
      <c r="G870" s="122" t="s">
        <v>443</v>
      </c>
      <c r="H870" s="122"/>
      <c r="I870" s="122" t="s">
        <v>444</v>
      </c>
      <c r="J870" s="129">
        <v>0</v>
      </c>
      <c r="K870" s="129">
        <v>-7519.86</v>
      </c>
      <c r="L870" s="137">
        <v>-7519.86</v>
      </c>
      <c r="M870" s="137">
        <v>7519.86</v>
      </c>
      <c r="N870" s="138">
        <v>0</v>
      </c>
      <c r="O870" s="139">
        <v>45566</v>
      </c>
    </row>
    <row r="871" spans="1:15">
      <c r="A871" s="115" t="s">
        <v>16</v>
      </c>
      <c r="B871" s="115" t="s">
        <v>41</v>
      </c>
      <c r="C871" s="115" t="s">
        <v>42</v>
      </c>
      <c r="D871" s="135">
        <v>3396</v>
      </c>
      <c r="E871" s="136" t="s">
        <v>43</v>
      </c>
      <c r="F871" s="121">
        <v>45567</v>
      </c>
      <c r="G871" s="122" t="s">
        <v>445</v>
      </c>
      <c r="H871" s="122"/>
      <c r="I871" s="122" t="s">
        <v>446</v>
      </c>
      <c r="J871" s="129">
        <v>0</v>
      </c>
      <c r="K871" s="129">
        <v>-4114.3100000000004</v>
      </c>
      <c r="L871" s="137">
        <v>-4114.3100000000004</v>
      </c>
      <c r="M871" s="137">
        <v>4114.3100000000004</v>
      </c>
      <c r="N871" s="138">
        <v>0</v>
      </c>
      <c r="O871" s="139">
        <v>45566</v>
      </c>
    </row>
    <row r="872" spans="1:15">
      <c r="A872" s="115" t="s">
        <v>16</v>
      </c>
      <c r="B872" s="115" t="s">
        <v>41</v>
      </c>
      <c r="C872" s="115" t="s">
        <v>42</v>
      </c>
      <c r="D872" s="135">
        <v>3396</v>
      </c>
      <c r="E872" s="136" t="s">
        <v>43</v>
      </c>
      <c r="F872" s="121">
        <v>45567</v>
      </c>
      <c r="G872" s="122" t="s">
        <v>447</v>
      </c>
      <c r="H872" s="122"/>
      <c r="I872" s="122" t="s">
        <v>448</v>
      </c>
      <c r="J872" s="129">
        <v>0</v>
      </c>
      <c r="K872" s="129">
        <v>-1543.81</v>
      </c>
      <c r="L872" s="137">
        <v>-1543.81</v>
      </c>
      <c r="M872" s="137">
        <v>1543.81</v>
      </c>
      <c r="N872" s="138">
        <v>0</v>
      </c>
      <c r="O872" s="139">
        <v>45566</v>
      </c>
    </row>
    <row r="873" spans="1:15">
      <c r="A873" s="115" t="s">
        <v>16</v>
      </c>
      <c r="B873" s="115" t="s">
        <v>41</v>
      </c>
      <c r="C873" s="115" t="s">
        <v>42</v>
      </c>
      <c r="D873" s="135">
        <v>3396</v>
      </c>
      <c r="E873" s="136" t="s">
        <v>43</v>
      </c>
      <c r="F873" s="121">
        <v>45567</v>
      </c>
      <c r="G873" s="122" t="s">
        <v>449</v>
      </c>
      <c r="H873" s="122"/>
      <c r="I873" s="122" t="s">
        <v>450</v>
      </c>
      <c r="J873" s="129">
        <v>0</v>
      </c>
      <c r="K873" s="129">
        <v>-4892.13</v>
      </c>
      <c r="L873" s="137">
        <v>-4892.13</v>
      </c>
      <c r="M873" s="137">
        <v>4892.13</v>
      </c>
      <c r="N873" s="138">
        <v>0</v>
      </c>
      <c r="O873" s="139">
        <v>45566</v>
      </c>
    </row>
    <row r="874" spans="1:15">
      <c r="A874" s="115" t="s">
        <v>16</v>
      </c>
      <c r="B874" s="115" t="s">
        <v>41</v>
      </c>
      <c r="C874" s="115" t="s">
        <v>42</v>
      </c>
      <c r="D874" s="135">
        <v>3396</v>
      </c>
      <c r="E874" s="136" t="s">
        <v>43</v>
      </c>
      <c r="F874" s="121">
        <v>45567</v>
      </c>
      <c r="G874" s="122" t="s">
        <v>451</v>
      </c>
      <c r="H874" s="122"/>
      <c r="I874" s="122" t="s">
        <v>452</v>
      </c>
      <c r="J874" s="129">
        <v>0</v>
      </c>
      <c r="K874" s="129">
        <v>-2461.0300000000002</v>
      </c>
      <c r="L874" s="137">
        <v>-2461.0300000000002</v>
      </c>
      <c r="M874" s="137">
        <v>2461.0300000000002</v>
      </c>
      <c r="N874" s="138">
        <v>0</v>
      </c>
      <c r="O874" s="139">
        <v>45566</v>
      </c>
    </row>
    <row r="875" spans="1:15">
      <c r="A875" s="115" t="s">
        <v>16</v>
      </c>
      <c r="B875" s="115" t="s">
        <v>41</v>
      </c>
      <c r="C875" s="115" t="s">
        <v>42</v>
      </c>
      <c r="D875" s="135">
        <v>3396</v>
      </c>
      <c r="E875" s="136" t="s">
        <v>43</v>
      </c>
      <c r="F875" s="121">
        <v>45567</v>
      </c>
      <c r="G875" s="122" t="s">
        <v>453</v>
      </c>
      <c r="H875" s="122"/>
      <c r="I875" s="122" t="s">
        <v>454</v>
      </c>
      <c r="J875" s="129">
        <v>0</v>
      </c>
      <c r="K875" s="129">
        <v>-209.35</v>
      </c>
      <c r="L875" s="137">
        <v>-209.35</v>
      </c>
      <c r="M875" s="137">
        <v>209.35</v>
      </c>
      <c r="N875" s="138">
        <v>0</v>
      </c>
      <c r="O875" s="139">
        <v>45566</v>
      </c>
    </row>
    <row r="876" spans="1:15">
      <c r="A876" s="115" t="s">
        <v>16</v>
      </c>
      <c r="B876" s="115" t="s">
        <v>41</v>
      </c>
      <c r="C876" s="115" t="s">
        <v>42</v>
      </c>
      <c r="D876" s="135">
        <v>3396</v>
      </c>
      <c r="E876" s="136" t="s">
        <v>43</v>
      </c>
      <c r="F876" s="121">
        <v>45567</v>
      </c>
      <c r="G876" s="122" t="s">
        <v>455</v>
      </c>
      <c r="H876" s="122"/>
      <c r="I876" s="122" t="s">
        <v>456</v>
      </c>
      <c r="J876" s="129">
        <v>0</v>
      </c>
      <c r="K876" s="129">
        <v>-185.78</v>
      </c>
      <c r="L876" s="137">
        <v>-185.78</v>
      </c>
      <c r="M876" s="137">
        <v>185.78</v>
      </c>
      <c r="N876" s="138">
        <v>0</v>
      </c>
      <c r="O876" s="139">
        <v>45566</v>
      </c>
    </row>
    <row r="877" spans="1:15">
      <c r="A877" s="115" t="s">
        <v>16</v>
      </c>
      <c r="B877" s="115" t="s">
        <v>41</v>
      </c>
      <c r="C877" s="115" t="s">
        <v>42</v>
      </c>
      <c r="D877" s="135">
        <v>3396</v>
      </c>
      <c r="E877" s="136" t="s">
        <v>43</v>
      </c>
      <c r="F877" s="121">
        <v>45567</v>
      </c>
      <c r="G877" s="122" t="s">
        <v>457</v>
      </c>
      <c r="H877" s="122"/>
      <c r="I877" s="122" t="s">
        <v>458</v>
      </c>
      <c r="J877" s="129">
        <v>0</v>
      </c>
      <c r="K877" s="129">
        <v>-849.98</v>
      </c>
      <c r="L877" s="137">
        <v>-849.98</v>
      </c>
      <c r="M877" s="137">
        <v>849.98</v>
      </c>
      <c r="N877" s="138">
        <v>0</v>
      </c>
      <c r="O877" s="139">
        <v>45566</v>
      </c>
    </row>
    <row r="878" spans="1:15">
      <c r="A878" s="115" t="s">
        <v>16</v>
      </c>
      <c r="B878" s="115" t="s">
        <v>41</v>
      </c>
      <c r="C878" s="115" t="s">
        <v>42</v>
      </c>
      <c r="D878" s="135">
        <v>3396</v>
      </c>
      <c r="E878" s="136" t="s">
        <v>43</v>
      </c>
      <c r="F878" s="121">
        <v>45567</v>
      </c>
      <c r="G878" s="122" t="s">
        <v>459</v>
      </c>
      <c r="H878" s="122"/>
      <c r="I878" s="122" t="s">
        <v>460</v>
      </c>
      <c r="J878" s="129">
        <v>0</v>
      </c>
      <c r="K878" s="129">
        <v>-302.14999999999998</v>
      </c>
      <c r="L878" s="137">
        <v>-302.14999999999998</v>
      </c>
      <c r="M878" s="137">
        <v>302.14999999999998</v>
      </c>
      <c r="N878" s="138">
        <v>0</v>
      </c>
      <c r="O878" s="139">
        <v>45566</v>
      </c>
    </row>
    <row r="879" spans="1:15">
      <c r="A879" s="115" t="s">
        <v>16</v>
      </c>
      <c r="B879" s="115" t="s">
        <v>41</v>
      </c>
      <c r="C879" s="115" t="s">
        <v>42</v>
      </c>
      <c r="D879" s="135">
        <v>3396</v>
      </c>
      <c r="E879" s="136" t="s">
        <v>43</v>
      </c>
      <c r="F879" s="121">
        <v>45567</v>
      </c>
      <c r="G879" s="122" t="s">
        <v>284</v>
      </c>
      <c r="H879" s="122"/>
      <c r="I879" s="122" t="s">
        <v>461</v>
      </c>
      <c r="J879" s="129">
        <v>0</v>
      </c>
      <c r="K879" s="129">
        <v>-9</v>
      </c>
      <c r="L879" s="137">
        <v>-9</v>
      </c>
      <c r="M879" s="137">
        <v>9</v>
      </c>
      <c r="N879" s="138">
        <v>0</v>
      </c>
      <c r="O879" s="139">
        <v>45566</v>
      </c>
    </row>
    <row r="880" spans="1:15">
      <c r="A880" s="115" t="s">
        <v>16</v>
      </c>
      <c r="B880" s="115" t="s">
        <v>41</v>
      </c>
      <c r="C880" s="115" t="s">
        <v>42</v>
      </c>
      <c r="D880" s="135">
        <v>3396</v>
      </c>
      <c r="E880" s="136" t="s">
        <v>43</v>
      </c>
      <c r="F880" s="121">
        <v>45567</v>
      </c>
      <c r="G880" s="122" t="s">
        <v>284</v>
      </c>
      <c r="H880" s="122"/>
      <c r="I880" s="122" t="s">
        <v>461</v>
      </c>
      <c r="J880" s="129">
        <v>0</v>
      </c>
      <c r="K880" s="129">
        <v>-9</v>
      </c>
      <c r="L880" s="137">
        <v>-9</v>
      </c>
      <c r="M880" s="137">
        <v>9</v>
      </c>
      <c r="N880" s="138">
        <v>0</v>
      </c>
      <c r="O880" s="139">
        <v>45566</v>
      </c>
    </row>
    <row r="881" spans="1:15">
      <c r="A881" s="115" t="s">
        <v>16</v>
      </c>
      <c r="B881" s="115" t="s">
        <v>41</v>
      </c>
      <c r="C881" s="115" t="s">
        <v>42</v>
      </c>
      <c r="D881" s="135">
        <v>3396</v>
      </c>
      <c r="E881" s="136" t="s">
        <v>43</v>
      </c>
      <c r="F881" s="121">
        <v>45567</v>
      </c>
      <c r="G881" s="122" t="s">
        <v>284</v>
      </c>
      <c r="H881" s="122"/>
      <c r="I881" s="122" t="s">
        <v>461</v>
      </c>
      <c r="J881" s="129">
        <v>0</v>
      </c>
      <c r="K881" s="129">
        <v>-9</v>
      </c>
      <c r="L881" s="137">
        <v>-9</v>
      </c>
      <c r="M881" s="137">
        <v>9</v>
      </c>
      <c r="N881" s="138">
        <v>0</v>
      </c>
      <c r="O881" s="139">
        <v>45566</v>
      </c>
    </row>
    <row r="882" spans="1:15">
      <c r="A882" s="115" t="s">
        <v>16</v>
      </c>
      <c r="B882" s="115" t="s">
        <v>41</v>
      </c>
      <c r="C882" s="115" t="s">
        <v>42</v>
      </c>
      <c r="D882" s="135">
        <v>3396</v>
      </c>
      <c r="E882" s="136" t="s">
        <v>43</v>
      </c>
      <c r="F882" s="121">
        <v>45567</v>
      </c>
      <c r="G882" s="122" t="s">
        <v>284</v>
      </c>
      <c r="H882" s="122"/>
      <c r="I882" s="122" t="s">
        <v>461</v>
      </c>
      <c r="J882" s="129">
        <v>0</v>
      </c>
      <c r="K882" s="129">
        <v>-9</v>
      </c>
      <c r="L882" s="137">
        <v>-9</v>
      </c>
      <c r="M882" s="137">
        <v>9</v>
      </c>
      <c r="N882" s="138">
        <v>0</v>
      </c>
      <c r="O882" s="139">
        <v>45566</v>
      </c>
    </row>
    <row r="883" spans="1:15">
      <c r="A883" s="115" t="s">
        <v>16</v>
      </c>
      <c r="B883" s="115" t="s">
        <v>41</v>
      </c>
      <c r="C883" s="115" t="s">
        <v>42</v>
      </c>
      <c r="D883" s="135">
        <v>3396</v>
      </c>
      <c r="E883" s="136" t="s">
        <v>43</v>
      </c>
      <c r="F883" s="121">
        <v>45567</v>
      </c>
      <c r="G883" s="122" t="s">
        <v>462</v>
      </c>
      <c r="H883" s="122"/>
      <c r="I883" s="122" t="s">
        <v>463</v>
      </c>
      <c r="J883" s="129">
        <v>0</v>
      </c>
      <c r="K883" s="129">
        <v>-3750</v>
      </c>
      <c r="L883" s="137">
        <v>-3750</v>
      </c>
      <c r="M883" s="137">
        <v>3750</v>
      </c>
      <c r="N883" s="138">
        <v>0</v>
      </c>
      <c r="O883" s="139">
        <v>45566</v>
      </c>
    </row>
    <row r="884" spans="1:15">
      <c r="A884" s="115" t="s">
        <v>16</v>
      </c>
      <c r="B884" s="115" t="s">
        <v>41</v>
      </c>
      <c r="C884" s="115" t="s">
        <v>42</v>
      </c>
      <c r="D884" s="135">
        <v>3396</v>
      </c>
      <c r="E884" s="136" t="s">
        <v>43</v>
      </c>
      <c r="F884" s="121">
        <v>45567</v>
      </c>
      <c r="G884" s="122" t="s">
        <v>464</v>
      </c>
      <c r="H884" s="122"/>
      <c r="I884" s="122" t="s">
        <v>465</v>
      </c>
      <c r="J884" s="129">
        <v>0</v>
      </c>
      <c r="K884" s="129">
        <v>-139</v>
      </c>
      <c r="L884" s="137">
        <v>-139</v>
      </c>
      <c r="M884" s="137">
        <v>139</v>
      </c>
      <c r="N884" s="138">
        <v>0</v>
      </c>
      <c r="O884" s="139">
        <v>45566</v>
      </c>
    </row>
    <row r="885" spans="1:15">
      <c r="A885" s="115" t="s">
        <v>16</v>
      </c>
      <c r="B885" s="115" t="s">
        <v>41</v>
      </c>
      <c r="C885" s="115" t="s">
        <v>42</v>
      </c>
      <c r="D885" s="135">
        <v>3396</v>
      </c>
      <c r="E885" s="136" t="s">
        <v>43</v>
      </c>
      <c r="F885" s="121">
        <v>45567</v>
      </c>
      <c r="G885" s="122" t="s">
        <v>466</v>
      </c>
      <c r="H885" s="122"/>
      <c r="I885" s="122" t="s">
        <v>467</v>
      </c>
      <c r="J885" s="129">
        <v>0</v>
      </c>
      <c r="K885" s="129">
        <v>-6587.2</v>
      </c>
      <c r="L885" s="137">
        <v>-6587.2</v>
      </c>
      <c r="M885" s="137">
        <v>6587.2</v>
      </c>
      <c r="N885" s="138">
        <v>0</v>
      </c>
      <c r="O885" s="139">
        <v>45566</v>
      </c>
    </row>
    <row r="886" spans="1:15">
      <c r="A886" s="115" t="s">
        <v>16</v>
      </c>
      <c r="B886" s="115" t="s">
        <v>41</v>
      </c>
      <c r="C886" s="115" t="s">
        <v>42</v>
      </c>
      <c r="D886" s="135">
        <v>3396</v>
      </c>
      <c r="E886" s="136" t="s">
        <v>43</v>
      </c>
      <c r="F886" s="121">
        <v>45567</v>
      </c>
      <c r="G886" s="122" t="s">
        <v>468</v>
      </c>
      <c r="H886" s="122"/>
      <c r="I886" s="122" t="s">
        <v>469</v>
      </c>
      <c r="J886" s="129">
        <v>0</v>
      </c>
      <c r="K886" s="129">
        <v>-4000</v>
      </c>
      <c r="L886" s="137">
        <v>-4000</v>
      </c>
      <c r="M886" s="137">
        <v>4000</v>
      </c>
      <c r="N886" s="138">
        <v>0</v>
      </c>
      <c r="O886" s="139">
        <v>45566</v>
      </c>
    </row>
    <row r="887" spans="1:15">
      <c r="A887" s="115" t="s">
        <v>16</v>
      </c>
      <c r="B887" s="115" t="s">
        <v>41</v>
      </c>
      <c r="C887" s="115" t="s">
        <v>42</v>
      </c>
      <c r="D887" s="135">
        <v>3396</v>
      </c>
      <c r="E887" s="136" t="s">
        <v>43</v>
      </c>
      <c r="F887" s="121">
        <v>45567</v>
      </c>
      <c r="G887" s="122" t="s">
        <v>470</v>
      </c>
      <c r="H887" s="122"/>
      <c r="I887" s="122" t="s">
        <v>471</v>
      </c>
      <c r="J887" s="129">
        <v>0</v>
      </c>
      <c r="K887" s="129">
        <v>-7413</v>
      </c>
      <c r="L887" s="137">
        <v>-7413</v>
      </c>
      <c r="M887" s="137">
        <v>7413</v>
      </c>
      <c r="N887" s="138">
        <v>0</v>
      </c>
      <c r="O887" s="139">
        <v>45566</v>
      </c>
    </row>
    <row r="888" spans="1:15">
      <c r="A888" s="115" t="s">
        <v>16</v>
      </c>
      <c r="B888" s="115" t="s">
        <v>41</v>
      </c>
      <c r="C888" s="115" t="s">
        <v>42</v>
      </c>
      <c r="D888" s="135">
        <v>3396</v>
      </c>
      <c r="E888" s="136" t="s">
        <v>43</v>
      </c>
      <c r="F888" s="121">
        <v>45567</v>
      </c>
      <c r="G888" s="122" t="s">
        <v>472</v>
      </c>
      <c r="H888" s="122"/>
      <c r="I888" s="122" t="s">
        <v>473</v>
      </c>
      <c r="J888" s="129">
        <v>0</v>
      </c>
      <c r="K888" s="129">
        <v>-6500</v>
      </c>
      <c r="L888" s="137">
        <v>-6500</v>
      </c>
      <c r="M888" s="137">
        <v>6500</v>
      </c>
      <c r="N888" s="138">
        <v>0</v>
      </c>
      <c r="O888" s="139">
        <v>45566</v>
      </c>
    </row>
    <row r="889" spans="1:15">
      <c r="A889" s="115" t="s">
        <v>16</v>
      </c>
      <c r="B889" s="115" t="s">
        <v>41</v>
      </c>
      <c r="C889" s="115" t="s">
        <v>42</v>
      </c>
      <c r="D889" s="135">
        <v>3396</v>
      </c>
      <c r="E889" s="136" t="s">
        <v>43</v>
      </c>
      <c r="F889" s="121">
        <v>45568</v>
      </c>
      <c r="G889" s="122" t="s">
        <v>474</v>
      </c>
      <c r="H889" s="122"/>
      <c r="I889" s="122" t="s">
        <v>475</v>
      </c>
      <c r="J889" s="129">
        <v>1250000</v>
      </c>
      <c r="K889" s="129">
        <v>0</v>
      </c>
      <c r="L889" s="137">
        <v>1250000</v>
      </c>
      <c r="M889" s="137">
        <v>1250000</v>
      </c>
      <c r="N889" s="138">
        <v>0</v>
      </c>
      <c r="O889" s="139">
        <v>45566</v>
      </c>
    </row>
    <row r="890" spans="1:15">
      <c r="A890" s="115" t="s">
        <v>16</v>
      </c>
      <c r="B890" s="115" t="s">
        <v>41</v>
      </c>
      <c r="C890" s="115" t="s">
        <v>42</v>
      </c>
      <c r="D890" s="135">
        <v>3396</v>
      </c>
      <c r="E890" s="136" t="s">
        <v>43</v>
      </c>
      <c r="F890" s="121">
        <v>45568</v>
      </c>
      <c r="G890" s="122" t="s">
        <v>476</v>
      </c>
      <c r="H890" s="122"/>
      <c r="I890" s="122" t="s">
        <v>477</v>
      </c>
      <c r="J890" s="129">
        <v>0</v>
      </c>
      <c r="K890" s="129">
        <v>-26960.49</v>
      </c>
      <c r="L890" s="137">
        <v>-26960.49</v>
      </c>
      <c r="M890" s="137">
        <v>26960.49</v>
      </c>
      <c r="N890" s="138">
        <v>0</v>
      </c>
      <c r="O890" s="139">
        <v>45566</v>
      </c>
    </row>
    <row r="891" spans="1:15">
      <c r="A891" s="115" t="s">
        <v>16</v>
      </c>
      <c r="B891" s="115" t="s">
        <v>41</v>
      </c>
      <c r="C891" s="115" t="s">
        <v>42</v>
      </c>
      <c r="D891" s="135">
        <v>3396</v>
      </c>
      <c r="E891" s="136" t="s">
        <v>43</v>
      </c>
      <c r="F891" s="121">
        <v>45568</v>
      </c>
      <c r="G891" s="122" t="s">
        <v>478</v>
      </c>
      <c r="H891" s="122"/>
      <c r="I891" s="122" t="s">
        <v>479</v>
      </c>
      <c r="J891" s="129">
        <v>0</v>
      </c>
      <c r="K891" s="129">
        <v>-10731.92</v>
      </c>
      <c r="L891" s="137">
        <v>-10731.92</v>
      </c>
      <c r="M891" s="137">
        <v>10731.92</v>
      </c>
      <c r="N891" s="138">
        <v>0</v>
      </c>
      <c r="O891" s="139">
        <v>45566</v>
      </c>
    </row>
    <row r="892" spans="1:15">
      <c r="A892" s="115" t="s">
        <v>16</v>
      </c>
      <c r="B892" s="115" t="s">
        <v>41</v>
      </c>
      <c r="C892" s="115" t="s">
        <v>42</v>
      </c>
      <c r="D892" s="135">
        <v>3396</v>
      </c>
      <c r="E892" s="136" t="s">
        <v>43</v>
      </c>
      <c r="F892" s="121">
        <v>45568</v>
      </c>
      <c r="G892" s="122" t="s">
        <v>480</v>
      </c>
      <c r="H892" s="122"/>
      <c r="I892" s="122" t="s">
        <v>481</v>
      </c>
      <c r="J892" s="129">
        <v>0</v>
      </c>
      <c r="K892" s="129">
        <v>-8521.44</v>
      </c>
      <c r="L892" s="137">
        <v>-8521.44</v>
      </c>
      <c r="M892" s="137">
        <v>8521.44</v>
      </c>
      <c r="N892" s="138">
        <v>0</v>
      </c>
      <c r="O892" s="139">
        <v>45566</v>
      </c>
    </row>
    <row r="893" spans="1:15">
      <c r="A893" s="115" t="s">
        <v>16</v>
      </c>
      <c r="B893" s="115" t="s">
        <v>41</v>
      </c>
      <c r="C893" s="115" t="s">
        <v>42</v>
      </c>
      <c r="D893" s="135">
        <v>3396</v>
      </c>
      <c r="E893" s="136" t="s">
        <v>43</v>
      </c>
      <c r="F893" s="121">
        <v>45568</v>
      </c>
      <c r="G893" s="122" t="s">
        <v>482</v>
      </c>
      <c r="H893" s="122"/>
      <c r="I893" s="122" t="s">
        <v>483</v>
      </c>
      <c r="J893" s="129">
        <v>0</v>
      </c>
      <c r="K893" s="129">
        <v>-24633.54</v>
      </c>
      <c r="L893" s="137">
        <v>-24633.54</v>
      </c>
      <c r="M893" s="137">
        <v>24633.54</v>
      </c>
      <c r="N893" s="138">
        <v>0</v>
      </c>
      <c r="O893" s="139">
        <v>45566</v>
      </c>
    </row>
    <row r="894" spans="1:15">
      <c r="A894" s="115" t="s">
        <v>16</v>
      </c>
      <c r="B894" s="115" t="s">
        <v>41</v>
      </c>
      <c r="C894" s="115" t="s">
        <v>42</v>
      </c>
      <c r="D894" s="135">
        <v>3396</v>
      </c>
      <c r="E894" s="136" t="s">
        <v>43</v>
      </c>
      <c r="F894" s="121">
        <v>45568</v>
      </c>
      <c r="G894" s="122" t="s">
        <v>484</v>
      </c>
      <c r="H894" s="122"/>
      <c r="I894" s="122" t="s">
        <v>485</v>
      </c>
      <c r="J894" s="129">
        <v>0</v>
      </c>
      <c r="K894" s="129">
        <v>-16178.65</v>
      </c>
      <c r="L894" s="137">
        <v>-16178.65</v>
      </c>
      <c r="M894" s="137">
        <v>16178.65</v>
      </c>
      <c r="N894" s="138">
        <v>0</v>
      </c>
      <c r="O894" s="139">
        <v>45566</v>
      </c>
    </row>
    <row r="895" spans="1:15">
      <c r="A895" s="115" t="s">
        <v>16</v>
      </c>
      <c r="B895" s="115" t="s">
        <v>41</v>
      </c>
      <c r="C895" s="115" t="s">
        <v>42</v>
      </c>
      <c r="D895" s="135">
        <v>3396</v>
      </c>
      <c r="E895" s="136" t="s">
        <v>43</v>
      </c>
      <c r="F895" s="121">
        <v>45568</v>
      </c>
      <c r="G895" s="122" t="s">
        <v>486</v>
      </c>
      <c r="H895" s="122"/>
      <c r="I895" s="122" t="s">
        <v>487</v>
      </c>
      <c r="J895" s="129">
        <v>0</v>
      </c>
      <c r="K895" s="129">
        <v>-25365.61</v>
      </c>
      <c r="L895" s="137">
        <v>-25365.61</v>
      </c>
      <c r="M895" s="137">
        <v>25365.61</v>
      </c>
      <c r="N895" s="138">
        <v>0</v>
      </c>
      <c r="O895" s="139">
        <v>45566</v>
      </c>
    </row>
    <row r="896" spans="1:15">
      <c r="A896" s="115" t="s">
        <v>16</v>
      </c>
      <c r="B896" s="115" t="s">
        <v>41</v>
      </c>
      <c r="C896" s="115" t="s">
        <v>42</v>
      </c>
      <c r="D896" s="135">
        <v>3396</v>
      </c>
      <c r="E896" s="136" t="s">
        <v>43</v>
      </c>
      <c r="F896" s="121">
        <v>45568</v>
      </c>
      <c r="G896" s="122" t="s">
        <v>488</v>
      </c>
      <c r="H896" s="122"/>
      <c r="I896" s="122" t="s">
        <v>489</v>
      </c>
      <c r="J896" s="129">
        <v>0</v>
      </c>
      <c r="K896" s="129">
        <v>-30608.5</v>
      </c>
      <c r="L896" s="137">
        <v>-30608.5</v>
      </c>
      <c r="M896" s="137">
        <v>30608.5</v>
      </c>
      <c r="N896" s="138">
        <v>0</v>
      </c>
      <c r="O896" s="139">
        <v>45566</v>
      </c>
    </row>
    <row r="897" spans="1:15">
      <c r="A897" s="115" t="s">
        <v>16</v>
      </c>
      <c r="B897" s="115" t="s">
        <v>41</v>
      </c>
      <c r="C897" s="115" t="s">
        <v>42</v>
      </c>
      <c r="D897" s="135">
        <v>3396</v>
      </c>
      <c r="E897" s="136" t="s">
        <v>43</v>
      </c>
      <c r="F897" s="121">
        <v>45568</v>
      </c>
      <c r="G897" s="122" t="s">
        <v>490</v>
      </c>
      <c r="H897" s="122"/>
      <c r="I897" s="122" t="s">
        <v>491</v>
      </c>
      <c r="J897" s="129">
        <v>0</v>
      </c>
      <c r="K897" s="129">
        <v>-1985.09</v>
      </c>
      <c r="L897" s="137">
        <v>-1985.09</v>
      </c>
      <c r="M897" s="137">
        <v>1985.09</v>
      </c>
      <c r="N897" s="138">
        <v>0</v>
      </c>
      <c r="O897" s="139">
        <v>45566</v>
      </c>
    </row>
    <row r="898" spans="1:15">
      <c r="A898" s="115" t="s">
        <v>16</v>
      </c>
      <c r="B898" s="115" t="s">
        <v>41</v>
      </c>
      <c r="C898" s="115" t="s">
        <v>42</v>
      </c>
      <c r="D898" s="135">
        <v>3396</v>
      </c>
      <c r="E898" s="136" t="s">
        <v>43</v>
      </c>
      <c r="F898" s="121">
        <v>45568</v>
      </c>
      <c r="G898" s="122" t="s">
        <v>492</v>
      </c>
      <c r="H898" s="122"/>
      <c r="I898" s="122" t="s">
        <v>493</v>
      </c>
      <c r="J898" s="129">
        <v>0</v>
      </c>
      <c r="K898" s="129">
        <v>-11695</v>
      </c>
      <c r="L898" s="137">
        <v>-11695</v>
      </c>
      <c r="M898" s="137">
        <v>11695</v>
      </c>
      <c r="N898" s="138">
        <v>0</v>
      </c>
      <c r="O898" s="139">
        <v>45566</v>
      </c>
    </row>
    <row r="899" spans="1:15">
      <c r="A899" s="115" t="s">
        <v>16</v>
      </c>
      <c r="B899" s="115" t="s">
        <v>41</v>
      </c>
      <c r="C899" s="115" t="s">
        <v>42</v>
      </c>
      <c r="D899" s="135">
        <v>3396</v>
      </c>
      <c r="E899" s="136" t="s">
        <v>43</v>
      </c>
      <c r="F899" s="121">
        <v>45568</v>
      </c>
      <c r="G899" s="122" t="s">
        <v>494</v>
      </c>
      <c r="H899" s="122"/>
      <c r="I899" s="122" t="s">
        <v>495</v>
      </c>
      <c r="J899" s="129">
        <v>0</v>
      </c>
      <c r="K899" s="129">
        <v>-4000</v>
      </c>
      <c r="L899" s="137">
        <v>-4000</v>
      </c>
      <c r="M899" s="137">
        <v>4000</v>
      </c>
      <c r="N899" s="138">
        <v>0</v>
      </c>
      <c r="O899" s="139">
        <v>45566</v>
      </c>
    </row>
    <row r="900" spans="1:15">
      <c r="A900" s="115" t="s">
        <v>16</v>
      </c>
      <c r="B900" s="115" t="s">
        <v>41</v>
      </c>
      <c r="C900" s="115" t="s">
        <v>42</v>
      </c>
      <c r="D900" s="135">
        <v>3396</v>
      </c>
      <c r="E900" s="136" t="s">
        <v>43</v>
      </c>
      <c r="F900" s="121">
        <v>45568</v>
      </c>
      <c r="G900" s="122" t="s">
        <v>496</v>
      </c>
      <c r="H900" s="122"/>
      <c r="I900" s="122" t="s">
        <v>497</v>
      </c>
      <c r="J900" s="129">
        <v>0</v>
      </c>
      <c r="K900" s="129">
        <v>-871.7</v>
      </c>
      <c r="L900" s="137">
        <v>-871.7</v>
      </c>
      <c r="M900" s="137">
        <v>871.7</v>
      </c>
      <c r="N900" s="138">
        <v>0</v>
      </c>
      <c r="O900" s="139">
        <v>45566</v>
      </c>
    </row>
    <row r="901" spans="1:15">
      <c r="A901" s="115" t="s">
        <v>16</v>
      </c>
      <c r="B901" s="115" t="s">
        <v>41</v>
      </c>
      <c r="C901" s="115" t="s">
        <v>42</v>
      </c>
      <c r="D901" s="135">
        <v>3396</v>
      </c>
      <c r="E901" s="136" t="s">
        <v>43</v>
      </c>
      <c r="F901" s="121">
        <v>45568</v>
      </c>
      <c r="G901" s="122" t="s">
        <v>498</v>
      </c>
      <c r="H901" s="122"/>
      <c r="I901" s="122" t="s">
        <v>499</v>
      </c>
      <c r="J901" s="129">
        <v>0</v>
      </c>
      <c r="K901" s="129">
        <v>-523.91999999999996</v>
      </c>
      <c r="L901" s="137">
        <v>-523.91999999999996</v>
      </c>
      <c r="M901" s="137">
        <v>523.91999999999996</v>
      </c>
      <c r="N901" s="138">
        <v>0</v>
      </c>
      <c r="O901" s="139">
        <v>45566</v>
      </c>
    </row>
    <row r="902" spans="1:15">
      <c r="A902" s="115" t="s">
        <v>16</v>
      </c>
      <c r="B902" s="115" t="s">
        <v>41</v>
      </c>
      <c r="C902" s="115" t="s">
        <v>42</v>
      </c>
      <c r="D902" s="135">
        <v>3396</v>
      </c>
      <c r="E902" s="136" t="s">
        <v>43</v>
      </c>
      <c r="F902" s="121">
        <v>45568</v>
      </c>
      <c r="G902" s="122" t="s">
        <v>500</v>
      </c>
      <c r="H902" s="122"/>
      <c r="I902" s="122" t="s">
        <v>501</v>
      </c>
      <c r="J902" s="129">
        <v>0</v>
      </c>
      <c r="K902" s="129">
        <v>-1863.28</v>
      </c>
      <c r="L902" s="137">
        <v>-1863.28</v>
      </c>
      <c r="M902" s="137">
        <v>1863.28</v>
      </c>
      <c r="N902" s="138">
        <v>0</v>
      </c>
      <c r="O902" s="139">
        <v>45566</v>
      </c>
    </row>
    <row r="903" spans="1:15">
      <c r="A903" s="115" t="s">
        <v>16</v>
      </c>
      <c r="B903" s="115" t="s">
        <v>41</v>
      </c>
      <c r="C903" s="115" t="s">
        <v>42</v>
      </c>
      <c r="D903" s="135">
        <v>3396</v>
      </c>
      <c r="E903" s="136" t="s">
        <v>43</v>
      </c>
      <c r="F903" s="121">
        <v>45568</v>
      </c>
      <c r="G903" s="122" t="s">
        <v>502</v>
      </c>
      <c r="H903" s="122"/>
      <c r="I903" s="122" t="s">
        <v>503</v>
      </c>
      <c r="J903" s="129">
        <v>0</v>
      </c>
      <c r="K903" s="129">
        <v>-33660</v>
      </c>
      <c r="L903" s="137">
        <v>-33660</v>
      </c>
      <c r="M903" s="137">
        <v>33660</v>
      </c>
      <c r="N903" s="138">
        <v>0</v>
      </c>
      <c r="O903" s="139">
        <v>45566</v>
      </c>
    </row>
    <row r="904" spans="1:15">
      <c r="A904" s="115" t="s">
        <v>16</v>
      </c>
      <c r="B904" s="115" t="s">
        <v>41</v>
      </c>
      <c r="C904" s="115" t="s">
        <v>42</v>
      </c>
      <c r="D904" s="135">
        <v>3396</v>
      </c>
      <c r="E904" s="136" t="s">
        <v>43</v>
      </c>
      <c r="F904" s="121">
        <v>45568</v>
      </c>
      <c r="G904" s="122" t="s">
        <v>504</v>
      </c>
      <c r="H904" s="122"/>
      <c r="I904" s="122" t="s">
        <v>505</v>
      </c>
      <c r="J904" s="129">
        <v>0</v>
      </c>
      <c r="K904" s="129">
        <v>-5268.45</v>
      </c>
      <c r="L904" s="137">
        <v>-5268.45</v>
      </c>
      <c r="M904" s="137">
        <v>5268.45</v>
      </c>
      <c r="N904" s="138">
        <v>0</v>
      </c>
      <c r="O904" s="139">
        <v>45566</v>
      </c>
    </row>
    <row r="905" spans="1:15">
      <c r="A905" s="115" t="s">
        <v>16</v>
      </c>
      <c r="B905" s="115" t="s">
        <v>41</v>
      </c>
      <c r="C905" s="115" t="s">
        <v>42</v>
      </c>
      <c r="D905" s="135">
        <v>3396</v>
      </c>
      <c r="E905" s="136" t="s">
        <v>43</v>
      </c>
      <c r="F905" s="121">
        <v>45568</v>
      </c>
      <c r="G905" s="122" t="s">
        <v>506</v>
      </c>
      <c r="H905" s="122"/>
      <c r="I905" s="122" t="s">
        <v>507</v>
      </c>
      <c r="J905" s="129">
        <v>0</v>
      </c>
      <c r="K905" s="129">
        <v>-57553</v>
      </c>
      <c r="L905" s="137">
        <v>-57553</v>
      </c>
      <c r="M905" s="137">
        <v>57553</v>
      </c>
      <c r="N905" s="138">
        <v>0</v>
      </c>
      <c r="O905" s="139">
        <v>45566</v>
      </c>
    </row>
    <row r="906" spans="1:15">
      <c r="A906" s="115" t="s">
        <v>16</v>
      </c>
      <c r="B906" s="115" t="s">
        <v>41</v>
      </c>
      <c r="C906" s="115" t="s">
        <v>42</v>
      </c>
      <c r="D906" s="135">
        <v>3396</v>
      </c>
      <c r="E906" s="136" t="s">
        <v>43</v>
      </c>
      <c r="F906" s="121">
        <v>45568</v>
      </c>
      <c r="G906" s="122" t="s">
        <v>508</v>
      </c>
      <c r="H906" s="122"/>
      <c r="I906" s="122" t="s">
        <v>509</v>
      </c>
      <c r="J906" s="129">
        <v>0</v>
      </c>
      <c r="K906" s="129">
        <v>-1050</v>
      </c>
      <c r="L906" s="137">
        <v>-1050</v>
      </c>
      <c r="M906" s="137">
        <v>1050</v>
      </c>
      <c r="N906" s="138">
        <v>0</v>
      </c>
      <c r="O906" s="139">
        <v>45566</v>
      </c>
    </row>
    <row r="907" spans="1:15">
      <c r="A907" s="115" t="s">
        <v>16</v>
      </c>
      <c r="B907" s="115" t="s">
        <v>41</v>
      </c>
      <c r="C907" s="115" t="s">
        <v>42</v>
      </c>
      <c r="D907" s="135">
        <v>3396</v>
      </c>
      <c r="E907" s="136" t="s">
        <v>43</v>
      </c>
      <c r="F907" s="121">
        <v>45568</v>
      </c>
      <c r="G907" s="122" t="s">
        <v>284</v>
      </c>
      <c r="H907" s="122"/>
      <c r="I907" s="122" t="s">
        <v>510</v>
      </c>
      <c r="J907" s="129">
        <v>0</v>
      </c>
      <c r="K907" s="129">
        <v>-9</v>
      </c>
      <c r="L907" s="137">
        <v>-9</v>
      </c>
      <c r="M907" s="137">
        <v>9</v>
      </c>
      <c r="N907" s="138">
        <v>0</v>
      </c>
      <c r="O907" s="139">
        <v>45566</v>
      </c>
    </row>
    <row r="908" spans="1:15">
      <c r="A908" s="115" t="s">
        <v>16</v>
      </c>
      <c r="B908" s="115" t="s">
        <v>41</v>
      </c>
      <c r="C908" s="115" t="s">
        <v>42</v>
      </c>
      <c r="D908" s="135">
        <v>3396</v>
      </c>
      <c r="E908" s="136" t="s">
        <v>43</v>
      </c>
      <c r="F908" s="121">
        <v>45568</v>
      </c>
      <c r="G908" s="122" t="s">
        <v>284</v>
      </c>
      <c r="H908" s="122"/>
      <c r="I908" s="122" t="s">
        <v>510</v>
      </c>
      <c r="J908" s="129">
        <v>0</v>
      </c>
      <c r="K908" s="129">
        <v>-9</v>
      </c>
      <c r="L908" s="137">
        <v>-9</v>
      </c>
      <c r="M908" s="137">
        <v>9</v>
      </c>
      <c r="N908" s="138">
        <v>0</v>
      </c>
      <c r="O908" s="139">
        <v>45566</v>
      </c>
    </row>
    <row r="909" spans="1:15">
      <c r="A909" s="115" t="s">
        <v>16</v>
      </c>
      <c r="B909" s="115" t="s">
        <v>41</v>
      </c>
      <c r="C909" s="115" t="s">
        <v>42</v>
      </c>
      <c r="D909" s="135">
        <v>3396</v>
      </c>
      <c r="E909" s="136" t="s">
        <v>43</v>
      </c>
      <c r="F909" s="121">
        <v>45568</v>
      </c>
      <c r="G909" s="122" t="s">
        <v>511</v>
      </c>
      <c r="H909" s="122"/>
      <c r="I909" s="122" t="s">
        <v>512</v>
      </c>
      <c r="J909" s="129">
        <v>0</v>
      </c>
      <c r="K909" s="129">
        <v>-32755</v>
      </c>
      <c r="L909" s="137">
        <v>-32755</v>
      </c>
      <c r="M909" s="137">
        <v>32755</v>
      </c>
      <c r="N909" s="138">
        <v>0</v>
      </c>
      <c r="O909" s="139">
        <v>45566</v>
      </c>
    </row>
    <row r="910" spans="1:15">
      <c r="A910" s="115" t="s">
        <v>16</v>
      </c>
      <c r="B910" s="115" t="s">
        <v>41</v>
      </c>
      <c r="C910" s="115" t="s">
        <v>42</v>
      </c>
      <c r="D910" s="135">
        <v>3396</v>
      </c>
      <c r="E910" s="136" t="s">
        <v>43</v>
      </c>
      <c r="F910" s="121">
        <v>45568</v>
      </c>
      <c r="G910" s="122" t="s">
        <v>511</v>
      </c>
      <c r="H910" s="122"/>
      <c r="I910" s="122" t="s">
        <v>513</v>
      </c>
      <c r="J910" s="129">
        <v>0</v>
      </c>
      <c r="K910" s="129">
        <v>-24277</v>
      </c>
      <c r="L910" s="137">
        <v>-24277</v>
      </c>
      <c r="M910" s="137">
        <v>24277</v>
      </c>
      <c r="N910" s="138">
        <v>0</v>
      </c>
      <c r="O910" s="139">
        <v>45566</v>
      </c>
    </row>
    <row r="911" spans="1:15">
      <c r="A911" s="115" t="s">
        <v>16</v>
      </c>
      <c r="B911" s="115" t="s">
        <v>41</v>
      </c>
      <c r="C911" s="115" t="s">
        <v>42</v>
      </c>
      <c r="D911" s="135">
        <v>3396</v>
      </c>
      <c r="E911" s="136" t="s">
        <v>43</v>
      </c>
      <c r="F911" s="121">
        <v>45568</v>
      </c>
      <c r="G911" s="122" t="s">
        <v>514</v>
      </c>
      <c r="H911" s="122"/>
      <c r="I911" s="122" t="s">
        <v>515</v>
      </c>
      <c r="J911" s="129">
        <v>0</v>
      </c>
      <c r="K911" s="129">
        <v>-23115.61</v>
      </c>
      <c r="L911" s="137">
        <v>-23115.61</v>
      </c>
      <c r="M911" s="137">
        <v>23115.61</v>
      </c>
      <c r="N911" s="138">
        <v>0</v>
      </c>
      <c r="O911" s="139">
        <v>45566</v>
      </c>
    </row>
    <row r="912" spans="1:15">
      <c r="A912" s="115" t="s">
        <v>16</v>
      </c>
      <c r="B912" s="115" t="s">
        <v>41</v>
      </c>
      <c r="C912" s="115" t="s">
        <v>42</v>
      </c>
      <c r="D912" s="135">
        <v>3396</v>
      </c>
      <c r="E912" s="136" t="s">
        <v>43</v>
      </c>
      <c r="F912" s="121">
        <v>45568</v>
      </c>
      <c r="G912" s="122" t="s">
        <v>516</v>
      </c>
      <c r="H912" s="122"/>
      <c r="I912" s="122" t="s">
        <v>517</v>
      </c>
      <c r="J912" s="129">
        <v>0</v>
      </c>
      <c r="K912" s="129">
        <v>-140962.14000000001</v>
      </c>
      <c r="L912" s="137">
        <v>-140962.14000000001</v>
      </c>
      <c r="M912" s="137">
        <v>140962.14000000001</v>
      </c>
      <c r="N912" s="138">
        <v>0</v>
      </c>
      <c r="O912" s="139">
        <v>45566</v>
      </c>
    </row>
    <row r="913" spans="1:15">
      <c r="A913" s="115" t="s">
        <v>16</v>
      </c>
      <c r="B913" s="115" t="s">
        <v>41</v>
      </c>
      <c r="C913" s="115" t="s">
        <v>42</v>
      </c>
      <c r="D913" s="135">
        <v>3396</v>
      </c>
      <c r="E913" s="136" t="s">
        <v>43</v>
      </c>
      <c r="F913" s="121">
        <v>45568</v>
      </c>
      <c r="G913" s="122" t="s">
        <v>518</v>
      </c>
      <c r="H913" s="122"/>
      <c r="I913" s="122" t="s">
        <v>519</v>
      </c>
      <c r="J913" s="129">
        <v>0</v>
      </c>
      <c r="K913" s="129">
        <v>-79874.62</v>
      </c>
      <c r="L913" s="137">
        <v>-79874.62</v>
      </c>
      <c r="M913" s="137">
        <v>79874.62</v>
      </c>
      <c r="N913" s="138">
        <v>0</v>
      </c>
      <c r="O913" s="139">
        <v>45566</v>
      </c>
    </row>
    <row r="914" spans="1:15">
      <c r="A914" s="115" t="s">
        <v>16</v>
      </c>
      <c r="B914" s="115" t="s">
        <v>41</v>
      </c>
      <c r="C914" s="115" t="s">
        <v>42</v>
      </c>
      <c r="D914" s="135">
        <v>3396</v>
      </c>
      <c r="E914" s="136" t="s">
        <v>43</v>
      </c>
      <c r="F914" s="121">
        <v>45568</v>
      </c>
      <c r="G914" s="122" t="s">
        <v>520</v>
      </c>
      <c r="H914" s="122"/>
      <c r="I914" s="122" t="s">
        <v>521</v>
      </c>
      <c r="J914" s="129">
        <v>0</v>
      </c>
      <c r="K914" s="129">
        <v>-78663.240000000005</v>
      </c>
      <c r="L914" s="137">
        <v>-78663.240000000005</v>
      </c>
      <c r="M914" s="137">
        <v>78663.240000000005</v>
      </c>
      <c r="N914" s="138">
        <v>0</v>
      </c>
      <c r="O914" s="139">
        <v>45566</v>
      </c>
    </row>
    <row r="915" spans="1:15">
      <c r="A915" s="115" t="s">
        <v>16</v>
      </c>
      <c r="B915" s="115" t="s">
        <v>41</v>
      </c>
      <c r="C915" s="115" t="s">
        <v>42</v>
      </c>
      <c r="D915" s="135">
        <v>3396</v>
      </c>
      <c r="E915" s="136" t="s">
        <v>43</v>
      </c>
      <c r="F915" s="121">
        <v>45568</v>
      </c>
      <c r="G915" s="122" t="s">
        <v>522</v>
      </c>
      <c r="H915" s="122"/>
      <c r="I915" s="122" t="s">
        <v>523</v>
      </c>
      <c r="J915" s="129">
        <v>0</v>
      </c>
      <c r="K915" s="129">
        <v>-14650</v>
      </c>
      <c r="L915" s="137">
        <v>-14650</v>
      </c>
      <c r="M915" s="137">
        <v>14650</v>
      </c>
      <c r="N915" s="138">
        <v>0</v>
      </c>
      <c r="O915" s="139">
        <v>45566</v>
      </c>
    </row>
    <row r="916" spans="1:15">
      <c r="A916" s="115" t="s">
        <v>16</v>
      </c>
      <c r="B916" s="115" t="s">
        <v>41</v>
      </c>
      <c r="C916" s="115" t="s">
        <v>42</v>
      </c>
      <c r="D916" s="135">
        <v>3396</v>
      </c>
      <c r="E916" s="136" t="s">
        <v>43</v>
      </c>
      <c r="F916" s="121">
        <v>45568</v>
      </c>
      <c r="G916" s="122" t="s">
        <v>524</v>
      </c>
      <c r="H916" s="122"/>
      <c r="I916" s="122" t="s">
        <v>525</v>
      </c>
      <c r="J916" s="129">
        <v>0</v>
      </c>
      <c r="K916" s="129">
        <v>-15104.8</v>
      </c>
      <c r="L916" s="137">
        <v>-15104.8</v>
      </c>
      <c r="M916" s="137">
        <v>15104.8</v>
      </c>
      <c r="N916" s="138">
        <v>0</v>
      </c>
      <c r="O916" s="139">
        <v>45566</v>
      </c>
    </row>
    <row r="917" spans="1:15">
      <c r="A917" s="115" t="s">
        <v>16</v>
      </c>
      <c r="B917" s="115" t="s">
        <v>41</v>
      </c>
      <c r="C917" s="115" t="s">
        <v>42</v>
      </c>
      <c r="D917" s="135">
        <v>3396</v>
      </c>
      <c r="E917" s="136" t="s">
        <v>43</v>
      </c>
      <c r="F917" s="121">
        <v>45568</v>
      </c>
      <c r="G917" s="122" t="s">
        <v>526</v>
      </c>
      <c r="H917" s="122"/>
      <c r="I917" s="122" t="s">
        <v>527</v>
      </c>
      <c r="J917" s="129">
        <v>0</v>
      </c>
      <c r="K917" s="129">
        <v>-9800</v>
      </c>
      <c r="L917" s="137">
        <v>-9800</v>
      </c>
      <c r="M917" s="137">
        <v>9800</v>
      </c>
      <c r="N917" s="138">
        <v>0</v>
      </c>
      <c r="O917" s="139">
        <v>45566</v>
      </c>
    </row>
    <row r="918" spans="1:15">
      <c r="A918" s="115" t="s">
        <v>16</v>
      </c>
      <c r="B918" s="115" t="s">
        <v>41</v>
      </c>
      <c r="C918" s="115" t="s">
        <v>42</v>
      </c>
      <c r="D918" s="135">
        <v>3396</v>
      </c>
      <c r="E918" s="136" t="s">
        <v>43</v>
      </c>
      <c r="F918" s="121">
        <v>45568</v>
      </c>
      <c r="G918" s="122" t="s">
        <v>528</v>
      </c>
      <c r="H918" s="122"/>
      <c r="I918" s="122" t="s">
        <v>529</v>
      </c>
      <c r="J918" s="129">
        <v>0</v>
      </c>
      <c r="K918" s="129">
        <v>-18770</v>
      </c>
      <c r="L918" s="137">
        <v>-18770</v>
      </c>
      <c r="M918" s="137">
        <v>18770</v>
      </c>
      <c r="N918" s="138">
        <v>0</v>
      </c>
      <c r="O918" s="139">
        <v>45566</v>
      </c>
    </row>
    <row r="919" spans="1:15">
      <c r="A919" s="115" t="s">
        <v>16</v>
      </c>
      <c r="B919" s="115" t="s">
        <v>41</v>
      </c>
      <c r="C919" s="115" t="s">
        <v>42</v>
      </c>
      <c r="D919" s="135">
        <v>3396</v>
      </c>
      <c r="E919" s="136" t="s">
        <v>43</v>
      </c>
      <c r="F919" s="121">
        <v>45568</v>
      </c>
      <c r="G919" s="122" t="s">
        <v>530</v>
      </c>
      <c r="H919" s="122"/>
      <c r="I919" s="122" t="s">
        <v>531</v>
      </c>
      <c r="J919" s="129">
        <v>0</v>
      </c>
      <c r="K919" s="129">
        <v>-26000</v>
      </c>
      <c r="L919" s="137">
        <v>-26000</v>
      </c>
      <c r="M919" s="137">
        <v>26000</v>
      </c>
      <c r="N919" s="138">
        <v>0</v>
      </c>
      <c r="O919" s="139">
        <v>45566</v>
      </c>
    </row>
    <row r="920" spans="1:15">
      <c r="A920" s="115" t="s">
        <v>16</v>
      </c>
      <c r="B920" s="115" t="s">
        <v>41</v>
      </c>
      <c r="C920" s="115" t="s">
        <v>42</v>
      </c>
      <c r="D920" s="135">
        <v>3396</v>
      </c>
      <c r="E920" s="136" t="s">
        <v>43</v>
      </c>
      <c r="F920" s="121">
        <v>45568</v>
      </c>
      <c r="G920" s="122" t="s">
        <v>532</v>
      </c>
      <c r="H920" s="122"/>
      <c r="I920" s="122" t="s">
        <v>533</v>
      </c>
      <c r="J920" s="129">
        <v>0</v>
      </c>
      <c r="K920" s="129">
        <v>-12200.5</v>
      </c>
      <c r="L920" s="137">
        <v>-12200.5</v>
      </c>
      <c r="M920" s="137">
        <v>12200.5</v>
      </c>
      <c r="N920" s="138">
        <v>0</v>
      </c>
      <c r="O920" s="139">
        <v>45566</v>
      </c>
    </row>
    <row r="921" spans="1:15">
      <c r="A921" s="115" t="s">
        <v>16</v>
      </c>
      <c r="B921" s="115" t="s">
        <v>41</v>
      </c>
      <c r="C921" s="115" t="s">
        <v>42</v>
      </c>
      <c r="D921" s="135">
        <v>3396</v>
      </c>
      <c r="E921" s="136" t="s">
        <v>43</v>
      </c>
      <c r="F921" s="121">
        <v>45568</v>
      </c>
      <c r="G921" s="122" t="s">
        <v>534</v>
      </c>
      <c r="H921" s="122"/>
      <c r="I921" s="122" t="s">
        <v>535</v>
      </c>
      <c r="J921" s="129">
        <v>0</v>
      </c>
      <c r="K921" s="129">
        <v>-1072.5</v>
      </c>
      <c r="L921" s="137">
        <v>-1072.5</v>
      </c>
      <c r="M921" s="137">
        <v>1072.5</v>
      </c>
      <c r="N921" s="138">
        <v>0</v>
      </c>
      <c r="O921" s="139">
        <v>45566</v>
      </c>
    </row>
    <row r="922" spans="1:15">
      <c r="A922" s="115" t="s">
        <v>16</v>
      </c>
      <c r="B922" s="115" t="s">
        <v>41</v>
      </c>
      <c r="C922" s="115" t="s">
        <v>42</v>
      </c>
      <c r="D922" s="135">
        <v>3396</v>
      </c>
      <c r="E922" s="136" t="s">
        <v>43</v>
      </c>
      <c r="F922" s="121">
        <v>45568</v>
      </c>
      <c r="G922" s="122" t="s">
        <v>536</v>
      </c>
      <c r="H922" s="122"/>
      <c r="I922" s="122" t="s">
        <v>537</v>
      </c>
      <c r="J922" s="129">
        <v>0</v>
      </c>
      <c r="K922" s="129">
        <v>-853.74</v>
      </c>
      <c r="L922" s="137">
        <v>-853.74</v>
      </c>
      <c r="M922" s="137">
        <v>853.74</v>
      </c>
      <c r="N922" s="138">
        <v>0</v>
      </c>
      <c r="O922" s="139">
        <v>45566</v>
      </c>
    </row>
    <row r="923" spans="1:15">
      <c r="A923" s="115" t="s">
        <v>16</v>
      </c>
      <c r="B923" s="115" t="s">
        <v>41</v>
      </c>
      <c r="C923" s="115" t="s">
        <v>42</v>
      </c>
      <c r="D923" s="135">
        <v>3396</v>
      </c>
      <c r="E923" s="136" t="s">
        <v>43</v>
      </c>
      <c r="F923" s="121">
        <v>45568</v>
      </c>
      <c r="G923" s="122" t="s">
        <v>538</v>
      </c>
      <c r="H923" s="122"/>
      <c r="I923" s="122" t="s">
        <v>539</v>
      </c>
      <c r="J923" s="129">
        <v>0</v>
      </c>
      <c r="K923" s="129">
        <v>-185.14</v>
      </c>
      <c r="L923" s="137">
        <v>-185.14</v>
      </c>
      <c r="M923" s="137">
        <v>185.14</v>
      </c>
      <c r="N923" s="138">
        <v>0</v>
      </c>
      <c r="O923" s="139">
        <v>45566</v>
      </c>
    </row>
    <row r="924" spans="1:15">
      <c r="A924" s="115" t="s">
        <v>16</v>
      </c>
      <c r="B924" s="115" t="s">
        <v>41</v>
      </c>
      <c r="C924" s="115" t="s">
        <v>42</v>
      </c>
      <c r="D924" s="135">
        <v>3396</v>
      </c>
      <c r="E924" s="136" t="s">
        <v>43</v>
      </c>
      <c r="F924" s="121">
        <v>45568</v>
      </c>
      <c r="G924" s="122" t="s">
        <v>540</v>
      </c>
      <c r="H924" s="122"/>
      <c r="I924" s="122" t="s">
        <v>541</v>
      </c>
      <c r="J924" s="129">
        <v>0</v>
      </c>
      <c r="K924" s="129">
        <v>-164237.5</v>
      </c>
      <c r="L924" s="137">
        <v>-164237.5</v>
      </c>
      <c r="M924" s="137">
        <v>164237.5</v>
      </c>
      <c r="N924" s="138">
        <v>0</v>
      </c>
      <c r="O924" s="139">
        <v>45566</v>
      </c>
    </row>
    <row r="925" spans="1:15">
      <c r="A925" s="115" t="s">
        <v>16</v>
      </c>
      <c r="B925" s="115" t="s">
        <v>41</v>
      </c>
      <c r="C925" s="115" t="s">
        <v>42</v>
      </c>
      <c r="D925" s="135">
        <v>3396</v>
      </c>
      <c r="E925" s="136" t="s">
        <v>43</v>
      </c>
      <c r="F925" s="121">
        <v>45568</v>
      </c>
      <c r="G925" s="122" t="s">
        <v>542</v>
      </c>
      <c r="H925" s="122"/>
      <c r="I925" s="122" t="s">
        <v>543</v>
      </c>
      <c r="J925" s="129">
        <v>0</v>
      </c>
      <c r="K925" s="129">
        <v>-36248.199999999997</v>
      </c>
      <c r="L925" s="137">
        <v>-36248.199999999997</v>
      </c>
      <c r="M925" s="137">
        <v>36248.199999999997</v>
      </c>
      <c r="N925" s="138">
        <v>0</v>
      </c>
      <c r="O925" s="139">
        <v>45566</v>
      </c>
    </row>
    <row r="926" spans="1:15">
      <c r="A926" s="115" t="s">
        <v>16</v>
      </c>
      <c r="B926" s="115" t="s">
        <v>41</v>
      </c>
      <c r="C926" s="115" t="s">
        <v>42</v>
      </c>
      <c r="D926" s="135">
        <v>3396</v>
      </c>
      <c r="E926" s="136" t="s">
        <v>43</v>
      </c>
      <c r="F926" s="121">
        <v>45568</v>
      </c>
      <c r="G926" s="122" t="s">
        <v>532</v>
      </c>
      <c r="H926" s="122"/>
      <c r="I926" s="122" t="s">
        <v>544</v>
      </c>
      <c r="J926" s="129">
        <v>0</v>
      </c>
      <c r="K926" s="129">
        <v>-11262</v>
      </c>
      <c r="L926" s="137">
        <v>-11262</v>
      </c>
      <c r="M926" s="137">
        <v>11262</v>
      </c>
      <c r="N926" s="138">
        <v>0</v>
      </c>
      <c r="O926" s="139">
        <v>45566</v>
      </c>
    </row>
    <row r="927" spans="1:15">
      <c r="A927" s="115" t="s">
        <v>16</v>
      </c>
      <c r="B927" s="115" t="s">
        <v>41</v>
      </c>
      <c r="C927" s="115" t="s">
        <v>42</v>
      </c>
      <c r="D927" s="135">
        <v>3396</v>
      </c>
      <c r="E927" s="136" t="s">
        <v>43</v>
      </c>
      <c r="F927" s="121">
        <v>45568</v>
      </c>
      <c r="G927" s="122" t="s">
        <v>545</v>
      </c>
      <c r="H927" s="122"/>
      <c r="I927" s="122" t="s">
        <v>546</v>
      </c>
      <c r="J927" s="129">
        <v>0</v>
      </c>
      <c r="K927" s="129">
        <v>-510</v>
      </c>
      <c r="L927" s="137">
        <v>-510</v>
      </c>
      <c r="M927" s="137">
        <v>510</v>
      </c>
      <c r="N927" s="138">
        <v>0</v>
      </c>
      <c r="O927" s="139">
        <v>45566</v>
      </c>
    </row>
    <row r="928" spans="1:15">
      <c r="A928" s="115" t="s">
        <v>16</v>
      </c>
      <c r="B928" s="115" t="s">
        <v>41</v>
      </c>
      <c r="C928" s="115" t="s">
        <v>42</v>
      </c>
      <c r="D928" s="135">
        <v>3396</v>
      </c>
      <c r="E928" s="136" t="s">
        <v>43</v>
      </c>
      <c r="F928" s="121">
        <v>45568</v>
      </c>
      <c r="G928" s="122" t="s">
        <v>368</v>
      </c>
      <c r="H928" s="122"/>
      <c r="I928" s="122" t="s">
        <v>547</v>
      </c>
      <c r="J928" s="129">
        <v>0</v>
      </c>
      <c r="K928" s="129">
        <v>-3569.47</v>
      </c>
      <c r="L928" s="137">
        <v>-3569.47</v>
      </c>
      <c r="M928" s="137">
        <v>3569.47</v>
      </c>
      <c r="N928" s="138">
        <v>0</v>
      </c>
      <c r="O928" s="139">
        <v>45566</v>
      </c>
    </row>
    <row r="929" spans="1:15">
      <c r="A929" s="115" t="s">
        <v>16</v>
      </c>
      <c r="B929" s="115" t="s">
        <v>41</v>
      </c>
      <c r="C929" s="115" t="s">
        <v>42</v>
      </c>
      <c r="D929" s="135">
        <v>3396</v>
      </c>
      <c r="E929" s="136" t="s">
        <v>43</v>
      </c>
      <c r="F929" s="121">
        <v>45569</v>
      </c>
      <c r="G929" s="122" t="s">
        <v>436</v>
      </c>
      <c r="H929" s="122"/>
      <c r="I929" s="122" t="s">
        <v>437</v>
      </c>
      <c r="J929" s="129">
        <v>0.02</v>
      </c>
      <c r="K929" s="129">
        <v>0</v>
      </c>
      <c r="L929" s="137">
        <v>0.02</v>
      </c>
      <c r="M929" s="137">
        <v>0.02</v>
      </c>
      <c r="N929" s="138">
        <v>0</v>
      </c>
      <c r="O929" s="139">
        <v>45566</v>
      </c>
    </row>
    <row r="930" spans="1:15">
      <c r="A930" s="115" t="s">
        <v>16</v>
      </c>
      <c r="B930" s="115" t="s">
        <v>41</v>
      </c>
      <c r="C930" s="115" t="s">
        <v>42</v>
      </c>
      <c r="D930" s="135">
        <v>3396</v>
      </c>
      <c r="E930" s="136" t="s">
        <v>43</v>
      </c>
      <c r="F930" s="121">
        <v>45569</v>
      </c>
      <c r="G930" s="122" t="s">
        <v>548</v>
      </c>
      <c r="H930" s="122"/>
      <c r="I930" s="122" t="s">
        <v>549</v>
      </c>
      <c r="J930" s="129">
        <v>0.04</v>
      </c>
      <c r="K930" s="129">
        <v>0</v>
      </c>
      <c r="L930" s="137">
        <v>0.04</v>
      </c>
      <c r="M930" s="137">
        <v>0.04</v>
      </c>
      <c r="N930" s="138">
        <v>0</v>
      </c>
      <c r="O930" s="139">
        <v>45566</v>
      </c>
    </row>
    <row r="931" spans="1:15">
      <c r="A931" s="115" t="s">
        <v>16</v>
      </c>
      <c r="B931" s="115" t="s">
        <v>41</v>
      </c>
      <c r="C931" s="115" t="s">
        <v>42</v>
      </c>
      <c r="D931" s="135">
        <v>3396</v>
      </c>
      <c r="E931" s="136" t="s">
        <v>43</v>
      </c>
      <c r="F931" s="121">
        <v>45569</v>
      </c>
      <c r="G931" s="122" t="s">
        <v>550</v>
      </c>
      <c r="H931" s="122"/>
      <c r="I931" s="122" t="s">
        <v>551</v>
      </c>
      <c r="J931" s="129">
        <v>0</v>
      </c>
      <c r="K931" s="129">
        <v>-464.59</v>
      </c>
      <c r="L931" s="137">
        <v>-464.59</v>
      </c>
      <c r="M931" s="137">
        <v>464.59</v>
      </c>
      <c r="N931" s="138">
        <v>0</v>
      </c>
      <c r="O931" s="139">
        <v>45566</v>
      </c>
    </row>
    <row r="932" spans="1:15">
      <c r="A932" s="115" t="s">
        <v>16</v>
      </c>
      <c r="B932" s="115" t="s">
        <v>41</v>
      </c>
      <c r="C932" s="115" t="s">
        <v>42</v>
      </c>
      <c r="D932" s="135">
        <v>3396</v>
      </c>
      <c r="E932" s="136" t="s">
        <v>43</v>
      </c>
      <c r="F932" s="121">
        <v>45569</v>
      </c>
      <c r="G932" s="122" t="s">
        <v>552</v>
      </c>
      <c r="H932" s="122"/>
      <c r="I932" s="122" t="s">
        <v>553</v>
      </c>
      <c r="J932" s="129">
        <v>0</v>
      </c>
      <c r="K932" s="129">
        <v>-899.52</v>
      </c>
      <c r="L932" s="137">
        <v>-899.52</v>
      </c>
      <c r="M932" s="137">
        <v>899.52</v>
      </c>
      <c r="N932" s="138">
        <v>0</v>
      </c>
      <c r="O932" s="139">
        <v>45566</v>
      </c>
    </row>
    <row r="933" spans="1:15">
      <c r="A933" s="115" t="s">
        <v>16</v>
      </c>
      <c r="B933" s="115" t="s">
        <v>41</v>
      </c>
      <c r="C933" s="115" t="s">
        <v>42</v>
      </c>
      <c r="D933" s="135">
        <v>3396</v>
      </c>
      <c r="E933" s="136" t="s">
        <v>43</v>
      </c>
      <c r="F933" s="121">
        <v>45569</v>
      </c>
      <c r="G933" s="122" t="s">
        <v>554</v>
      </c>
      <c r="H933" s="122"/>
      <c r="I933" s="122" t="s">
        <v>555</v>
      </c>
      <c r="J933" s="129">
        <v>0</v>
      </c>
      <c r="K933" s="129">
        <v>-4033.63</v>
      </c>
      <c r="L933" s="137">
        <v>-4033.63</v>
      </c>
      <c r="M933" s="137">
        <v>4033.63</v>
      </c>
      <c r="N933" s="138">
        <v>0</v>
      </c>
      <c r="O933" s="139">
        <v>45566</v>
      </c>
    </row>
    <row r="934" spans="1:15">
      <c r="A934" s="115" t="s">
        <v>16</v>
      </c>
      <c r="B934" s="115" t="s">
        <v>41</v>
      </c>
      <c r="C934" s="115" t="s">
        <v>42</v>
      </c>
      <c r="D934" s="135">
        <v>3396</v>
      </c>
      <c r="E934" s="136" t="s">
        <v>43</v>
      </c>
      <c r="F934" s="121">
        <v>45569</v>
      </c>
      <c r="G934" s="122" t="s">
        <v>556</v>
      </c>
      <c r="H934" s="122"/>
      <c r="I934" s="122" t="s">
        <v>557</v>
      </c>
      <c r="J934" s="129">
        <v>0</v>
      </c>
      <c r="K934" s="129">
        <v>-23.3</v>
      </c>
      <c r="L934" s="137">
        <v>-23.3</v>
      </c>
      <c r="M934" s="137">
        <v>23.3</v>
      </c>
      <c r="N934" s="138">
        <v>0</v>
      </c>
      <c r="O934" s="139">
        <v>45566</v>
      </c>
    </row>
    <row r="935" spans="1:15">
      <c r="A935" s="115" t="s">
        <v>16</v>
      </c>
      <c r="B935" s="115" t="s">
        <v>41</v>
      </c>
      <c r="C935" s="115" t="s">
        <v>42</v>
      </c>
      <c r="D935" s="135">
        <v>3396</v>
      </c>
      <c r="E935" s="136" t="s">
        <v>43</v>
      </c>
      <c r="F935" s="121">
        <v>45569</v>
      </c>
      <c r="G935" s="122" t="s">
        <v>558</v>
      </c>
      <c r="H935" s="122"/>
      <c r="I935" s="122" t="s">
        <v>557</v>
      </c>
      <c r="J935" s="129">
        <v>0</v>
      </c>
      <c r="K935" s="129">
        <v>-14970.76</v>
      </c>
      <c r="L935" s="137">
        <v>-14970.76</v>
      </c>
      <c r="M935" s="137">
        <v>14970.76</v>
      </c>
      <c r="N935" s="138">
        <v>0</v>
      </c>
      <c r="O935" s="139">
        <v>45566</v>
      </c>
    </row>
    <row r="936" spans="1:15">
      <c r="A936" s="115" t="s">
        <v>16</v>
      </c>
      <c r="B936" s="115" t="s">
        <v>41</v>
      </c>
      <c r="C936" s="115" t="s">
        <v>42</v>
      </c>
      <c r="D936" s="135">
        <v>3396</v>
      </c>
      <c r="E936" s="136" t="s">
        <v>43</v>
      </c>
      <c r="F936" s="121">
        <v>45569</v>
      </c>
      <c r="G936" s="122" t="s">
        <v>284</v>
      </c>
      <c r="H936" s="122"/>
      <c r="I936" s="122" t="s">
        <v>559</v>
      </c>
      <c r="J936" s="129">
        <v>0</v>
      </c>
      <c r="K936" s="129">
        <v>-1.94</v>
      </c>
      <c r="L936" s="137">
        <v>-1.94</v>
      </c>
      <c r="M936" s="137">
        <v>1.94</v>
      </c>
      <c r="N936" s="138">
        <v>0</v>
      </c>
      <c r="O936" s="139">
        <v>45566</v>
      </c>
    </row>
    <row r="937" spans="1:15">
      <c r="A937" s="115" t="s">
        <v>16</v>
      </c>
      <c r="B937" s="115" t="s">
        <v>41</v>
      </c>
      <c r="C937" s="115" t="s">
        <v>42</v>
      </c>
      <c r="D937" s="135">
        <v>3396</v>
      </c>
      <c r="E937" s="136" t="s">
        <v>43</v>
      </c>
      <c r="F937" s="121">
        <v>45569</v>
      </c>
      <c r="G937" s="122" t="s">
        <v>284</v>
      </c>
      <c r="H937" s="122"/>
      <c r="I937" s="122" t="s">
        <v>559</v>
      </c>
      <c r="J937" s="129">
        <v>0</v>
      </c>
      <c r="K937" s="129">
        <v>-9</v>
      </c>
      <c r="L937" s="137">
        <v>-9</v>
      </c>
      <c r="M937" s="137">
        <v>9</v>
      </c>
      <c r="N937" s="138">
        <v>0</v>
      </c>
      <c r="O937" s="139">
        <v>45566</v>
      </c>
    </row>
    <row r="938" spans="1:15">
      <c r="A938" s="115" t="s">
        <v>16</v>
      </c>
      <c r="B938" s="115" t="s">
        <v>41</v>
      </c>
      <c r="C938" s="115" t="s">
        <v>42</v>
      </c>
      <c r="D938" s="135">
        <v>3396</v>
      </c>
      <c r="E938" s="136" t="s">
        <v>43</v>
      </c>
      <c r="F938" s="121">
        <v>45569</v>
      </c>
      <c r="G938" s="122" t="s">
        <v>284</v>
      </c>
      <c r="H938" s="122"/>
      <c r="I938" s="122" t="s">
        <v>559</v>
      </c>
      <c r="J938" s="129">
        <v>0</v>
      </c>
      <c r="K938" s="129">
        <v>-9</v>
      </c>
      <c r="L938" s="137">
        <v>-9</v>
      </c>
      <c r="M938" s="137">
        <v>9</v>
      </c>
      <c r="N938" s="138">
        <v>0</v>
      </c>
      <c r="O938" s="139">
        <v>45566</v>
      </c>
    </row>
    <row r="939" spans="1:15">
      <c r="A939" s="115" t="s">
        <v>16</v>
      </c>
      <c r="B939" s="115" t="s">
        <v>41</v>
      </c>
      <c r="C939" s="115" t="s">
        <v>42</v>
      </c>
      <c r="D939" s="135">
        <v>3396</v>
      </c>
      <c r="E939" s="136" t="s">
        <v>43</v>
      </c>
      <c r="F939" s="121">
        <v>45569</v>
      </c>
      <c r="G939" s="122" t="s">
        <v>284</v>
      </c>
      <c r="H939" s="122"/>
      <c r="I939" s="122" t="s">
        <v>559</v>
      </c>
      <c r="J939" s="129">
        <v>0</v>
      </c>
      <c r="K939" s="129">
        <v>-9</v>
      </c>
      <c r="L939" s="137">
        <v>-9</v>
      </c>
      <c r="M939" s="137">
        <v>9</v>
      </c>
      <c r="N939" s="138">
        <v>0</v>
      </c>
      <c r="O939" s="139">
        <v>45566</v>
      </c>
    </row>
    <row r="940" spans="1:15">
      <c r="A940" s="115" t="s">
        <v>16</v>
      </c>
      <c r="B940" s="115" t="s">
        <v>41</v>
      </c>
      <c r="C940" s="115" t="s">
        <v>42</v>
      </c>
      <c r="D940" s="135">
        <v>3396</v>
      </c>
      <c r="E940" s="136" t="s">
        <v>43</v>
      </c>
      <c r="F940" s="121">
        <v>45569</v>
      </c>
      <c r="G940" s="122" t="s">
        <v>284</v>
      </c>
      <c r="H940" s="122"/>
      <c r="I940" s="122" t="s">
        <v>559</v>
      </c>
      <c r="J940" s="129">
        <v>0</v>
      </c>
      <c r="K940" s="129">
        <v>-9</v>
      </c>
      <c r="L940" s="137">
        <v>-9</v>
      </c>
      <c r="M940" s="137">
        <v>9</v>
      </c>
      <c r="N940" s="138">
        <v>0</v>
      </c>
      <c r="O940" s="139">
        <v>45566</v>
      </c>
    </row>
    <row r="941" spans="1:15">
      <c r="A941" s="115" t="s">
        <v>16</v>
      </c>
      <c r="B941" s="115" t="s">
        <v>41</v>
      </c>
      <c r="C941" s="115" t="s">
        <v>42</v>
      </c>
      <c r="D941" s="135">
        <v>3396</v>
      </c>
      <c r="E941" s="136" t="s">
        <v>43</v>
      </c>
      <c r="F941" s="121">
        <v>45569</v>
      </c>
      <c r="G941" s="122" t="s">
        <v>560</v>
      </c>
      <c r="H941" s="122"/>
      <c r="I941" s="122" t="s">
        <v>559</v>
      </c>
      <c r="J941" s="129">
        <v>0</v>
      </c>
      <c r="K941" s="129">
        <v>-9</v>
      </c>
      <c r="L941" s="137">
        <v>-9</v>
      </c>
      <c r="M941" s="137">
        <v>9</v>
      </c>
      <c r="N941" s="138">
        <v>0</v>
      </c>
      <c r="O941" s="139">
        <v>45566</v>
      </c>
    </row>
    <row r="942" spans="1:15">
      <c r="A942" s="115" t="s">
        <v>16</v>
      </c>
      <c r="B942" s="115" t="s">
        <v>41</v>
      </c>
      <c r="C942" s="115" t="s">
        <v>42</v>
      </c>
      <c r="D942" s="135">
        <v>3396</v>
      </c>
      <c r="E942" s="136" t="s">
        <v>43</v>
      </c>
      <c r="F942" s="121">
        <v>45569</v>
      </c>
      <c r="G942" s="122" t="s">
        <v>561</v>
      </c>
      <c r="H942" s="122"/>
      <c r="I942" s="122" t="s">
        <v>557</v>
      </c>
      <c r="J942" s="129">
        <v>0</v>
      </c>
      <c r="K942" s="129">
        <v>-37420.67</v>
      </c>
      <c r="L942" s="137">
        <v>-37420.67</v>
      </c>
      <c r="M942" s="137">
        <v>37420.67</v>
      </c>
      <c r="N942" s="138">
        <v>0</v>
      </c>
      <c r="O942" s="139">
        <v>45566</v>
      </c>
    </row>
    <row r="943" spans="1:15">
      <c r="A943" s="115" t="s">
        <v>16</v>
      </c>
      <c r="B943" s="115" t="s">
        <v>41</v>
      </c>
      <c r="C943" s="115" t="s">
        <v>42</v>
      </c>
      <c r="D943" s="135">
        <v>3396</v>
      </c>
      <c r="E943" s="136" t="s">
        <v>43</v>
      </c>
      <c r="F943" s="121">
        <v>45569</v>
      </c>
      <c r="G943" s="122" t="s">
        <v>562</v>
      </c>
      <c r="H943" s="122"/>
      <c r="I943" s="122" t="s">
        <v>563</v>
      </c>
      <c r="J943" s="129">
        <v>0</v>
      </c>
      <c r="K943" s="129">
        <v>-4138.79</v>
      </c>
      <c r="L943" s="137">
        <v>-4138.79</v>
      </c>
      <c r="M943" s="137">
        <v>4138.79</v>
      </c>
      <c r="N943" s="138">
        <v>0</v>
      </c>
      <c r="O943" s="139">
        <v>45566</v>
      </c>
    </row>
    <row r="944" spans="1:15">
      <c r="A944" s="115" t="s">
        <v>16</v>
      </c>
      <c r="B944" s="115" t="s">
        <v>41</v>
      </c>
      <c r="C944" s="115" t="s">
        <v>42</v>
      </c>
      <c r="D944" s="135">
        <v>3396</v>
      </c>
      <c r="E944" s="136" t="s">
        <v>43</v>
      </c>
      <c r="F944" s="121">
        <v>45569</v>
      </c>
      <c r="G944" s="122" t="s">
        <v>564</v>
      </c>
      <c r="H944" s="122"/>
      <c r="I944" s="122" t="s">
        <v>565</v>
      </c>
      <c r="J944" s="129">
        <v>0</v>
      </c>
      <c r="K944" s="129">
        <v>-6960</v>
      </c>
      <c r="L944" s="137">
        <v>-6960</v>
      </c>
      <c r="M944" s="137">
        <v>6960</v>
      </c>
      <c r="N944" s="138">
        <v>0</v>
      </c>
      <c r="O944" s="139">
        <v>45566</v>
      </c>
    </row>
    <row r="945" spans="1:15">
      <c r="A945" s="115" t="s">
        <v>16</v>
      </c>
      <c r="B945" s="115" t="s">
        <v>41</v>
      </c>
      <c r="C945" s="115" t="s">
        <v>42</v>
      </c>
      <c r="D945" s="135">
        <v>3396</v>
      </c>
      <c r="E945" s="136" t="s">
        <v>43</v>
      </c>
      <c r="F945" s="121">
        <v>45569</v>
      </c>
      <c r="G945" s="122" t="s">
        <v>368</v>
      </c>
      <c r="H945" s="122"/>
      <c r="I945" s="122" t="s">
        <v>566</v>
      </c>
      <c r="J945" s="129">
        <v>0</v>
      </c>
      <c r="K945" s="129">
        <v>-153.96</v>
      </c>
      <c r="L945" s="137">
        <v>-153.96</v>
      </c>
      <c r="M945" s="137">
        <v>153.96</v>
      </c>
      <c r="N945" s="138">
        <v>0</v>
      </c>
      <c r="O945" s="139">
        <v>45566</v>
      </c>
    </row>
    <row r="946" spans="1:15">
      <c r="A946" s="115" t="s">
        <v>16</v>
      </c>
      <c r="B946" s="115" t="s">
        <v>41</v>
      </c>
      <c r="C946" s="115" t="s">
        <v>42</v>
      </c>
      <c r="D946" s="135">
        <v>3396</v>
      </c>
      <c r="E946" s="136" t="s">
        <v>43</v>
      </c>
      <c r="F946" s="121">
        <v>45569</v>
      </c>
      <c r="G946" s="122" t="s">
        <v>368</v>
      </c>
      <c r="H946" s="122"/>
      <c r="I946" s="122" t="s">
        <v>567</v>
      </c>
      <c r="J946" s="129">
        <v>0</v>
      </c>
      <c r="K946" s="129">
        <v>-15.4</v>
      </c>
      <c r="L946" s="137">
        <v>-15.4</v>
      </c>
      <c r="M946" s="137">
        <v>15.4</v>
      </c>
      <c r="N946" s="138">
        <v>0</v>
      </c>
      <c r="O946" s="139">
        <v>45566</v>
      </c>
    </row>
    <row r="947" spans="1:15">
      <c r="A947" s="115" t="s">
        <v>16</v>
      </c>
      <c r="B947" s="115" t="s">
        <v>41</v>
      </c>
      <c r="C947" s="115" t="s">
        <v>42</v>
      </c>
      <c r="D947" s="135">
        <v>3396</v>
      </c>
      <c r="E947" s="136" t="s">
        <v>43</v>
      </c>
      <c r="F947" s="121">
        <v>45569</v>
      </c>
      <c r="G947" s="122" t="s">
        <v>368</v>
      </c>
      <c r="H947" s="122"/>
      <c r="I947" s="122" t="s">
        <v>568</v>
      </c>
      <c r="J947" s="129">
        <v>0</v>
      </c>
      <c r="K947" s="129">
        <v>-445.05</v>
      </c>
      <c r="L947" s="137">
        <v>-445.05</v>
      </c>
      <c r="M947" s="137">
        <v>445.05</v>
      </c>
      <c r="N947" s="138">
        <v>0</v>
      </c>
      <c r="O947" s="139">
        <v>45566</v>
      </c>
    </row>
    <row r="948" spans="1:15">
      <c r="A948" s="115" t="s">
        <v>16</v>
      </c>
      <c r="B948" s="115" t="s">
        <v>41</v>
      </c>
      <c r="C948" s="115" t="s">
        <v>42</v>
      </c>
      <c r="D948" s="135">
        <v>3396</v>
      </c>
      <c r="E948" s="136" t="s">
        <v>43</v>
      </c>
      <c r="F948" s="121">
        <v>45572</v>
      </c>
      <c r="G948" s="122" t="s">
        <v>548</v>
      </c>
      <c r="H948" s="122"/>
      <c r="I948" s="122" t="s">
        <v>549</v>
      </c>
      <c r="J948" s="129">
        <v>0.05</v>
      </c>
      <c r="K948" s="129">
        <v>0</v>
      </c>
      <c r="L948" s="137">
        <v>0.05</v>
      </c>
      <c r="M948" s="137">
        <v>0.05</v>
      </c>
      <c r="N948" s="138">
        <v>0</v>
      </c>
      <c r="O948" s="139">
        <v>45566</v>
      </c>
    </row>
    <row r="949" spans="1:15">
      <c r="A949" s="115" t="s">
        <v>16</v>
      </c>
      <c r="B949" s="115" t="s">
        <v>41</v>
      </c>
      <c r="C949" s="115" t="s">
        <v>42</v>
      </c>
      <c r="D949" s="135">
        <v>3396</v>
      </c>
      <c r="E949" s="136" t="s">
        <v>43</v>
      </c>
      <c r="F949" s="121">
        <v>45572</v>
      </c>
      <c r="G949" s="122" t="s">
        <v>312</v>
      </c>
      <c r="H949" s="122"/>
      <c r="I949" s="122" t="s">
        <v>569</v>
      </c>
      <c r="J949" s="129">
        <v>0</v>
      </c>
      <c r="K949" s="129">
        <v>-11.65</v>
      </c>
      <c r="L949" s="137">
        <v>-11.65</v>
      </c>
      <c r="M949" s="137">
        <v>11.65</v>
      </c>
      <c r="N949" s="138">
        <v>0</v>
      </c>
      <c r="O949" s="139">
        <v>45566</v>
      </c>
    </row>
    <row r="950" spans="1:15">
      <c r="A950" s="115" t="s">
        <v>16</v>
      </c>
      <c r="B950" s="115" t="s">
        <v>41</v>
      </c>
      <c r="C950" s="115" t="s">
        <v>42</v>
      </c>
      <c r="D950" s="135">
        <v>3396</v>
      </c>
      <c r="E950" s="136" t="s">
        <v>43</v>
      </c>
      <c r="F950" s="121">
        <v>45572</v>
      </c>
      <c r="G950" s="122" t="s">
        <v>313</v>
      </c>
      <c r="H950" s="122"/>
      <c r="I950" s="122" t="s">
        <v>569</v>
      </c>
      <c r="J950" s="129">
        <v>0</v>
      </c>
      <c r="K950" s="129">
        <v>-2818.34</v>
      </c>
      <c r="L950" s="137">
        <v>-2818.34</v>
      </c>
      <c r="M950" s="137">
        <v>2818.34</v>
      </c>
      <c r="N950" s="138">
        <v>0</v>
      </c>
      <c r="O950" s="139">
        <v>45566</v>
      </c>
    </row>
    <row r="951" spans="1:15">
      <c r="A951" s="115" t="s">
        <v>16</v>
      </c>
      <c r="B951" s="115" t="s">
        <v>41</v>
      </c>
      <c r="C951" s="115" t="s">
        <v>42</v>
      </c>
      <c r="D951" s="135">
        <v>3396</v>
      </c>
      <c r="E951" s="136" t="s">
        <v>43</v>
      </c>
      <c r="F951" s="121">
        <v>45572</v>
      </c>
      <c r="G951" s="122" t="s">
        <v>284</v>
      </c>
      <c r="H951" s="122"/>
      <c r="I951" s="122" t="s">
        <v>570</v>
      </c>
      <c r="J951" s="129">
        <v>0</v>
      </c>
      <c r="K951" s="129">
        <v>-2.59</v>
      </c>
      <c r="L951" s="137">
        <v>-2.59</v>
      </c>
      <c r="M951" s="137">
        <v>2.59</v>
      </c>
      <c r="N951" s="138">
        <v>0</v>
      </c>
      <c r="O951" s="139">
        <v>45566</v>
      </c>
    </row>
    <row r="952" spans="1:15">
      <c r="A952" s="115" t="s">
        <v>16</v>
      </c>
      <c r="B952" s="115" t="s">
        <v>41</v>
      </c>
      <c r="C952" s="115" t="s">
        <v>42</v>
      </c>
      <c r="D952" s="135">
        <v>3396</v>
      </c>
      <c r="E952" s="136" t="s">
        <v>43</v>
      </c>
      <c r="F952" s="121">
        <v>45572</v>
      </c>
      <c r="G952" s="122" t="s">
        <v>284</v>
      </c>
      <c r="H952" s="122"/>
      <c r="I952" s="122" t="s">
        <v>570</v>
      </c>
      <c r="J952" s="129">
        <v>0</v>
      </c>
      <c r="K952" s="129">
        <v>-7.14</v>
      </c>
      <c r="L952" s="137">
        <v>-7.14</v>
      </c>
      <c r="M952" s="137">
        <v>7.14</v>
      </c>
      <c r="N952" s="138">
        <v>0</v>
      </c>
      <c r="O952" s="139">
        <v>45566</v>
      </c>
    </row>
    <row r="953" spans="1:15">
      <c r="A953" s="115" t="s">
        <v>16</v>
      </c>
      <c r="B953" s="115" t="s">
        <v>41</v>
      </c>
      <c r="C953" s="115" t="s">
        <v>42</v>
      </c>
      <c r="D953" s="135">
        <v>3396</v>
      </c>
      <c r="E953" s="136" t="s">
        <v>43</v>
      </c>
      <c r="F953" s="121">
        <v>45572</v>
      </c>
      <c r="G953" s="122" t="s">
        <v>284</v>
      </c>
      <c r="H953" s="122"/>
      <c r="I953" s="122" t="s">
        <v>570</v>
      </c>
      <c r="J953" s="129">
        <v>0</v>
      </c>
      <c r="K953" s="129">
        <v>-9</v>
      </c>
      <c r="L953" s="137">
        <v>-9</v>
      </c>
      <c r="M953" s="137">
        <v>9</v>
      </c>
      <c r="N953" s="138">
        <v>0</v>
      </c>
      <c r="O953" s="139">
        <v>45566</v>
      </c>
    </row>
    <row r="954" spans="1:15">
      <c r="A954" s="115" t="s">
        <v>16</v>
      </c>
      <c r="B954" s="115" t="s">
        <v>41</v>
      </c>
      <c r="C954" s="115" t="s">
        <v>42</v>
      </c>
      <c r="D954" s="135">
        <v>3396</v>
      </c>
      <c r="E954" s="136" t="s">
        <v>43</v>
      </c>
      <c r="F954" s="121">
        <v>45572</v>
      </c>
      <c r="G954" s="122" t="s">
        <v>284</v>
      </c>
      <c r="H954" s="122"/>
      <c r="I954" s="122" t="s">
        <v>570</v>
      </c>
      <c r="J954" s="129">
        <v>0</v>
      </c>
      <c r="K954" s="129">
        <v>-9</v>
      </c>
      <c r="L954" s="137">
        <v>-9</v>
      </c>
      <c r="M954" s="137">
        <v>9</v>
      </c>
      <c r="N954" s="138">
        <v>0</v>
      </c>
      <c r="O954" s="139">
        <v>45566</v>
      </c>
    </row>
    <row r="955" spans="1:15">
      <c r="A955" s="115" t="s">
        <v>16</v>
      </c>
      <c r="B955" s="115" t="s">
        <v>41</v>
      </c>
      <c r="C955" s="115" t="s">
        <v>42</v>
      </c>
      <c r="D955" s="135">
        <v>3396</v>
      </c>
      <c r="E955" s="136" t="s">
        <v>43</v>
      </c>
      <c r="F955" s="121">
        <v>45572</v>
      </c>
      <c r="G955" s="122" t="s">
        <v>284</v>
      </c>
      <c r="H955" s="122"/>
      <c r="I955" s="122" t="s">
        <v>570</v>
      </c>
      <c r="J955" s="129">
        <v>0</v>
      </c>
      <c r="K955" s="129">
        <v>-9</v>
      </c>
      <c r="L955" s="137">
        <v>-9</v>
      </c>
      <c r="M955" s="137">
        <v>9</v>
      </c>
      <c r="N955" s="138">
        <v>0</v>
      </c>
      <c r="O955" s="139">
        <v>45566</v>
      </c>
    </row>
    <row r="956" spans="1:15">
      <c r="A956" s="115" t="s">
        <v>16</v>
      </c>
      <c r="B956" s="115" t="s">
        <v>41</v>
      </c>
      <c r="C956" s="115" t="s">
        <v>42</v>
      </c>
      <c r="D956" s="135">
        <v>3396</v>
      </c>
      <c r="E956" s="136" t="s">
        <v>43</v>
      </c>
      <c r="F956" s="121">
        <v>45572</v>
      </c>
      <c r="G956" s="122" t="s">
        <v>284</v>
      </c>
      <c r="H956" s="122"/>
      <c r="I956" s="122" t="s">
        <v>570</v>
      </c>
      <c r="J956" s="129">
        <v>0</v>
      </c>
      <c r="K956" s="129">
        <v>-9</v>
      </c>
      <c r="L956" s="137">
        <v>-9</v>
      </c>
      <c r="M956" s="137">
        <v>9</v>
      </c>
      <c r="N956" s="138">
        <v>0</v>
      </c>
      <c r="O956" s="139">
        <v>45566</v>
      </c>
    </row>
    <row r="957" spans="1:15">
      <c r="A957" s="115" t="s">
        <v>16</v>
      </c>
      <c r="B957" s="115" t="s">
        <v>41</v>
      </c>
      <c r="C957" s="115" t="s">
        <v>42</v>
      </c>
      <c r="D957" s="135">
        <v>3396</v>
      </c>
      <c r="E957" s="136" t="s">
        <v>43</v>
      </c>
      <c r="F957" s="121">
        <v>45572</v>
      </c>
      <c r="G957" s="122" t="s">
        <v>284</v>
      </c>
      <c r="H957" s="122"/>
      <c r="I957" s="122" t="s">
        <v>570</v>
      </c>
      <c r="J957" s="129">
        <v>0</v>
      </c>
      <c r="K957" s="129">
        <v>-9</v>
      </c>
      <c r="L957" s="137">
        <v>-9</v>
      </c>
      <c r="M957" s="137">
        <v>9</v>
      </c>
      <c r="N957" s="138">
        <v>0</v>
      </c>
      <c r="O957" s="139">
        <v>45566</v>
      </c>
    </row>
    <row r="958" spans="1:15">
      <c r="A958" s="115" t="s">
        <v>16</v>
      </c>
      <c r="B958" s="115" t="s">
        <v>41</v>
      </c>
      <c r="C958" s="115" t="s">
        <v>42</v>
      </c>
      <c r="D958" s="135">
        <v>3396</v>
      </c>
      <c r="E958" s="136" t="s">
        <v>43</v>
      </c>
      <c r="F958" s="121">
        <v>45572</v>
      </c>
      <c r="G958" s="122" t="s">
        <v>284</v>
      </c>
      <c r="H958" s="122"/>
      <c r="I958" s="122" t="s">
        <v>570</v>
      </c>
      <c r="J958" s="129">
        <v>0</v>
      </c>
      <c r="K958" s="129">
        <v>-9</v>
      </c>
      <c r="L958" s="137">
        <v>-9</v>
      </c>
      <c r="M958" s="137">
        <v>9</v>
      </c>
      <c r="N958" s="138">
        <v>0</v>
      </c>
      <c r="O958" s="139">
        <v>45566</v>
      </c>
    </row>
    <row r="959" spans="1:15">
      <c r="A959" s="115" t="s">
        <v>16</v>
      </c>
      <c r="B959" s="115" t="s">
        <v>41</v>
      </c>
      <c r="C959" s="115" t="s">
        <v>42</v>
      </c>
      <c r="D959" s="135">
        <v>3396</v>
      </c>
      <c r="E959" s="136" t="s">
        <v>43</v>
      </c>
      <c r="F959" s="121">
        <v>45572</v>
      </c>
      <c r="G959" s="122" t="s">
        <v>284</v>
      </c>
      <c r="H959" s="122"/>
      <c r="I959" s="122" t="s">
        <v>570</v>
      </c>
      <c r="J959" s="129">
        <v>0</v>
      </c>
      <c r="K959" s="129">
        <v>-9</v>
      </c>
      <c r="L959" s="137">
        <v>-9</v>
      </c>
      <c r="M959" s="137">
        <v>9</v>
      </c>
      <c r="N959" s="138">
        <v>0</v>
      </c>
      <c r="O959" s="139">
        <v>45566</v>
      </c>
    </row>
    <row r="960" spans="1:15">
      <c r="A960" s="115" t="s">
        <v>16</v>
      </c>
      <c r="B960" s="115" t="s">
        <v>41</v>
      </c>
      <c r="C960" s="115" t="s">
        <v>42</v>
      </c>
      <c r="D960" s="135">
        <v>3396</v>
      </c>
      <c r="E960" s="136" t="s">
        <v>43</v>
      </c>
      <c r="F960" s="121">
        <v>45572</v>
      </c>
      <c r="G960" s="122" t="s">
        <v>284</v>
      </c>
      <c r="H960" s="122"/>
      <c r="I960" s="122" t="s">
        <v>570</v>
      </c>
      <c r="J960" s="129">
        <v>0</v>
      </c>
      <c r="K960" s="129">
        <v>-9</v>
      </c>
      <c r="L960" s="137">
        <v>-9</v>
      </c>
      <c r="M960" s="137">
        <v>9</v>
      </c>
      <c r="N960" s="138">
        <v>0</v>
      </c>
      <c r="O960" s="139">
        <v>45566</v>
      </c>
    </row>
    <row r="961" spans="1:15">
      <c r="A961" s="115" t="s">
        <v>16</v>
      </c>
      <c r="B961" s="115" t="s">
        <v>41</v>
      </c>
      <c r="C961" s="115" t="s">
        <v>42</v>
      </c>
      <c r="D961" s="135">
        <v>3396</v>
      </c>
      <c r="E961" s="136" t="s">
        <v>43</v>
      </c>
      <c r="F961" s="121">
        <v>45572</v>
      </c>
      <c r="G961" s="122" t="s">
        <v>284</v>
      </c>
      <c r="H961" s="122"/>
      <c r="I961" s="122" t="s">
        <v>570</v>
      </c>
      <c r="J961" s="129">
        <v>0</v>
      </c>
      <c r="K961" s="129">
        <v>-9</v>
      </c>
      <c r="L961" s="137">
        <v>-9</v>
      </c>
      <c r="M961" s="137">
        <v>9</v>
      </c>
      <c r="N961" s="138">
        <v>0</v>
      </c>
      <c r="O961" s="139">
        <v>45566</v>
      </c>
    </row>
    <row r="962" spans="1:15">
      <c r="A962" s="115" t="s">
        <v>16</v>
      </c>
      <c r="B962" s="115" t="s">
        <v>41</v>
      </c>
      <c r="C962" s="115" t="s">
        <v>42</v>
      </c>
      <c r="D962" s="135">
        <v>3396</v>
      </c>
      <c r="E962" s="136" t="s">
        <v>43</v>
      </c>
      <c r="F962" s="121">
        <v>45572</v>
      </c>
      <c r="G962" s="122" t="s">
        <v>284</v>
      </c>
      <c r="H962" s="122"/>
      <c r="I962" s="122" t="s">
        <v>570</v>
      </c>
      <c r="J962" s="129">
        <v>0</v>
      </c>
      <c r="K962" s="129">
        <v>-9</v>
      </c>
      <c r="L962" s="137">
        <v>-9</v>
      </c>
      <c r="M962" s="137">
        <v>9</v>
      </c>
      <c r="N962" s="138">
        <v>0</v>
      </c>
      <c r="O962" s="139">
        <v>45566</v>
      </c>
    </row>
    <row r="963" spans="1:15">
      <c r="A963" s="115" t="s">
        <v>16</v>
      </c>
      <c r="B963" s="115" t="s">
        <v>41</v>
      </c>
      <c r="C963" s="115" t="s">
        <v>42</v>
      </c>
      <c r="D963" s="135">
        <v>3396</v>
      </c>
      <c r="E963" s="136" t="s">
        <v>43</v>
      </c>
      <c r="F963" s="121">
        <v>45572</v>
      </c>
      <c r="G963" s="122" t="s">
        <v>284</v>
      </c>
      <c r="H963" s="122"/>
      <c r="I963" s="122" t="s">
        <v>570</v>
      </c>
      <c r="J963" s="129">
        <v>0</v>
      </c>
      <c r="K963" s="129">
        <v>-9</v>
      </c>
      <c r="L963" s="137">
        <v>-9</v>
      </c>
      <c r="M963" s="137">
        <v>9</v>
      </c>
      <c r="N963" s="138">
        <v>0</v>
      </c>
      <c r="O963" s="139">
        <v>45566</v>
      </c>
    </row>
    <row r="964" spans="1:15">
      <c r="A964" s="115" t="s">
        <v>16</v>
      </c>
      <c r="B964" s="115" t="s">
        <v>41</v>
      </c>
      <c r="C964" s="115" t="s">
        <v>42</v>
      </c>
      <c r="D964" s="135">
        <v>3396</v>
      </c>
      <c r="E964" s="136" t="s">
        <v>43</v>
      </c>
      <c r="F964" s="121">
        <v>45572</v>
      </c>
      <c r="G964" s="122" t="s">
        <v>284</v>
      </c>
      <c r="H964" s="122"/>
      <c r="I964" s="122" t="s">
        <v>570</v>
      </c>
      <c r="J964" s="129">
        <v>0</v>
      </c>
      <c r="K964" s="129">
        <v>-9</v>
      </c>
      <c r="L964" s="137">
        <v>-9</v>
      </c>
      <c r="M964" s="137">
        <v>9</v>
      </c>
      <c r="N964" s="138">
        <v>0</v>
      </c>
      <c r="O964" s="139">
        <v>45566</v>
      </c>
    </row>
    <row r="965" spans="1:15">
      <c r="A965" s="115" t="s">
        <v>16</v>
      </c>
      <c r="B965" s="115" t="s">
        <v>41</v>
      </c>
      <c r="C965" s="115" t="s">
        <v>42</v>
      </c>
      <c r="D965" s="135">
        <v>3396</v>
      </c>
      <c r="E965" s="136" t="s">
        <v>43</v>
      </c>
      <c r="F965" s="121">
        <v>45572</v>
      </c>
      <c r="G965" s="122" t="s">
        <v>284</v>
      </c>
      <c r="H965" s="122"/>
      <c r="I965" s="122" t="s">
        <v>570</v>
      </c>
      <c r="J965" s="129">
        <v>0</v>
      </c>
      <c r="K965" s="129">
        <v>-9</v>
      </c>
      <c r="L965" s="137">
        <v>-9</v>
      </c>
      <c r="M965" s="137">
        <v>9</v>
      </c>
      <c r="N965" s="138">
        <v>0</v>
      </c>
      <c r="O965" s="139">
        <v>45566</v>
      </c>
    </row>
    <row r="966" spans="1:15">
      <c r="A966" s="115" t="s">
        <v>16</v>
      </c>
      <c r="B966" s="115" t="s">
        <v>41</v>
      </c>
      <c r="C966" s="115" t="s">
        <v>42</v>
      </c>
      <c r="D966" s="135">
        <v>3396</v>
      </c>
      <c r="E966" s="136" t="s">
        <v>43</v>
      </c>
      <c r="F966" s="121">
        <v>45572</v>
      </c>
      <c r="G966" s="122" t="s">
        <v>284</v>
      </c>
      <c r="H966" s="122"/>
      <c r="I966" s="122" t="s">
        <v>570</v>
      </c>
      <c r="J966" s="129">
        <v>0</v>
      </c>
      <c r="K966" s="129">
        <v>-9</v>
      </c>
      <c r="L966" s="137">
        <v>-9</v>
      </c>
      <c r="M966" s="137">
        <v>9</v>
      </c>
      <c r="N966" s="138">
        <v>0</v>
      </c>
      <c r="O966" s="139">
        <v>45566</v>
      </c>
    </row>
    <row r="967" spans="1:15">
      <c r="A967" s="115" t="s">
        <v>16</v>
      </c>
      <c r="B967" s="115" t="s">
        <v>41</v>
      </c>
      <c r="C967" s="115" t="s">
        <v>42</v>
      </c>
      <c r="D967" s="135">
        <v>3396</v>
      </c>
      <c r="E967" s="136" t="s">
        <v>43</v>
      </c>
      <c r="F967" s="121">
        <v>45572</v>
      </c>
      <c r="G967" s="122" t="s">
        <v>284</v>
      </c>
      <c r="H967" s="122"/>
      <c r="I967" s="122" t="s">
        <v>570</v>
      </c>
      <c r="J967" s="129">
        <v>0</v>
      </c>
      <c r="K967" s="129">
        <v>-9</v>
      </c>
      <c r="L967" s="137">
        <v>-9</v>
      </c>
      <c r="M967" s="137">
        <v>9</v>
      </c>
      <c r="N967" s="138">
        <v>0</v>
      </c>
      <c r="O967" s="139">
        <v>45566</v>
      </c>
    </row>
    <row r="968" spans="1:15">
      <c r="A968" s="115" t="s">
        <v>16</v>
      </c>
      <c r="B968" s="115" t="s">
        <v>41</v>
      </c>
      <c r="C968" s="115" t="s">
        <v>42</v>
      </c>
      <c r="D968" s="135">
        <v>3396</v>
      </c>
      <c r="E968" s="136" t="s">
        <v>43</v>
      </c>
      <c r="F968" s="121">
        <v>45572</v>
      </c>
      <c r="G968" s="122" t="s">
        <v>284</v>
      </c>
      <c r="H968" s="122"/>
      <c r="I968" s="122" t="s">
        <v>570</v>
      </c>
      <c r="J968" s="129">
        <v>0</v>
      </c>
      <c r="K968" s="129">
        <v>-9</v>
      </c>
      <c r="L968" s="137">
        <v>-9</v>
      </c>
      <c r="M968" s="137">
        <v>9</v>
      </c>
      <c r="N968" s="138">
        <v>0</v>
      </c>
      <c r="O968" s="139">
        <v>45566</v>
      </c>
    </row>
    <row r="969" spans="1:15">
      <c r="A969" s="115" t="s">
        <v>16</v>
      </c>
      <c r="B969" s="115" t="s">
        <v>41</v>
      </c>
      <c r="C969" s="115" t="s">
        <v>42</v>
      </c>
      <c r="D969" s="135">
        <v>3396</v>
      </c>
      <c r="E969" s="136" t="s">
        <v>43</v>
      </c>
      <c r="F969" s="121">
        <v>45572</v>
      </c>
      <c r="G969" s="122" t="s">
        <v>284</v>
      </c>
      <c r="H969" s="122"/>
      <c r="I969" s="122" t="s">
        <v>570</v>
      </c>
      <c r="J969" s="129">
        <v>0</v>
      </c>
      <c r="K969" s="129">
        <v>-9</v>
      </c>
      <c r="L969" s="137">
        <v>-9</v>
      </c>
      <c r="M969" s="137">
        <v>9</v>
      </c>
      <c r="N969" s="138">
        <v>0</v>
      </c>
      <c r="O969" s="139">
        <v>45566</v>
      </c>
    </row>
    <row r="970" spans="1:15">
      <c r="A970" s="115" t="s">
        <v>16</v>
      </c>
      <c r="B970" s="115" t="s">
        <v>41</v>
      </c>
      <c r="C970" s="115" t="s">
        <v>42</v>
      </c>
      <c r="D970" s="135">
        <v>3396</v>
      </c>
      <c r="E970" s="136" t="s">
        <v>43</v>
      </c>
      <c r="F970" s="121">
        <v>45572</v>
      </c>
      <c r="G970" s="122" t="s">
        <v>314</v>
      </c>
      <c r="H970" s="122"/>
      <c r="I970" s="122" t="s">
        <v>571</v>
      </c>
      <c r="J970" s="129">
        <v>0</v>
      </c>
      <c r="K970" s="129">
        <v>-377.94</v>
      </c>
      <c r="L970" s="137">
        <v>-377.94</v>
      </c>
      <c r="M970" s="137">
        <v>377.94</v>
      </c>
      <c r="N970" s="138">
        <v>0</v>
      </c>
      <c r="O970" s="139">
        <v>45566</v>
      </c>
    </row>
    <row r="971" spans="1:15">
      <c r="A971" s="115" t="s">
        <v>16</v>
      </c>
      <c r="B971" s="115" t="s">
        <v>41</v>
      </c>
      <c r="C971" s="115" t="s">
        <v>42</v>
      </c>
      <c r="D971" s="135">
        <v>3396</v>
      </c>
      <c r="E971" s="136" t="s">
        <v>43</v>
      </c>
      <c r="F971" s="121">
        <v>45572</v>
      </c>
      <c r="G971" s="122" t="s">
        <v>315</v>
      </c>
      <c r="H971" s="122"/>
      <c r="I971" s="122" t="s">
        <v>569</v>
      </c>
      <c r="J971" s="129">
        <v>0</v>
      </c>
      <c r="K971" s="129">
        <v>-7599.81</v>
      </c>
      <c r="L971" s="137">
        <v>-7599.81</v>
      </c>
      <c r="M971" s="137">
        <v>7599.81</v>
      </c>
      <c r="N971" s="138">
        <v>0</v>
      </c>
      <c r="O971" s="139">
        <v>45566</v>
      </c>
    </row>
    <row r="972" spans="1:15">
      <c r="A972" s="115" t="s">
        <v>16</v>
      </c>
      <c r="B972" s="115" t="s">
        <v>41</v>
      </c>
      <c r="C972" s="115" t="s">
        <v>42</v>
      </c>
      <c r="D972" s="135">
        <v>3396</v>
      </c>
      <c r="E972" s="136" t="s">
        <v>43</v>
      </c>
      <c r="F972" s="121">
        <v>45573</v>
      </c>
      <c r="G972" s="122" t="s">
        <v>284</v>
      </c>
      <c r="H972" s="122"/>
      <c r="I972" s="122" t="s">
        <v>572</v>
      </c>
      <c r="J972" s="129">
        <v>0</v>
      </c>
      <c r="K972" s="129">
        <v>-9</v>
      </c>
      <c r="L972" s="137">
        <v>-9</v>
      </c>
      <c r="M972" s="137">
        <v>9</v>
      </c>
      <c r="N972" s="138">
        <v>0</v>
      </c>
      <c r="O972" s="139">
        <v>45566</v>
      </c>
    </row>
    <row r="973" spans="1:15">
      <c r="A973" s="115" t="s">
        <v>16</v>
      </c>
      <c r="B973" s="115" t="s">
        <v>41</v>
      </c>
      <c r="C973" s="115" t="s">
        <v>42</v>
      </c>
      <c r="D973" s="135">
        <v>3396</v>
      </c>
      <c r="E973" s="136" t="s">
        <v>43</v>
      </c>
      <c r="F973" s="121">
        <v>45574</v>
      </c>
      <c r="G973" s="122" t="s">
        <v>548</v>
      </c>
      <c r="H973" s="122"/>
      <c r="I973" s="122" t="s">
        <v>549</v>
      </c>
      <c r="J973" s="129">
        <v>0.05</v>
      </c>
      <c r="K973" s="129">
        <v>0</v>
      </c>
      <c r="L973" s="137">
        <v>0.05</v>
      </c>
      <c r="M973" s="137">
        <v>0.05</v>
      </c>
      <c r="N973" s="138">
        <v>0</v>
      </c>
      <c r="O973" s="139">
        <v>45566</v>
      </c>
    </row>
    <row r="974" spans="1:15">
      <c r="A974" s="115" t="s">
        <v>16</v>
      </c>
      <c r="B974" s="115" t="s">
        <v>41</v>
      </c>
      <c r="C974" s="115" t="s">
        <v>42</v>
      </c>
      <c r="D974" s="135">
        <v>3396</v>
      </c>
      <c r="E974" s="136" t="s">
        <v>43</v>
      </c>
      <c r="F974" s="121">
        <v>45574</v>
      </c>
      <c r="G974" s="122" t="s">
        <v>573</v>
      </c>
      <c r="H974" s="122"/>
      <c r="I974" s="122" t="s">
        <v>574</v>
      </c>
      <c r="J974" s="129">
        <v>0</v>
      </c>
      <c r="K974" s="129">
        <v>-884.57</v>
      </c>
      <c r="L974" s="137">
        <v>-884.57</v>
      </c>
      <c r="M974" s="137">
        <v>884.57</v>
      </c>
      <c r="N974" s="138">
        <v>0</v>
      </c>
      <c r="O974" s="139">
        <v>45566</v>
      </c>
    </row>
    <row r="975" spans="1:15">
      <c r="A975" s="115" t="s">
        <v>16</v>
      </c>
      <c r="B975" s="115" t="s">
        <v>41</v>
      </c>
      <c r="C975" s="115" t="s">
        <v>42</v>
      </c>
      <c r="D975" s="135">
        <v>3396</v>
      </c>
      <c r="E975" s="136" t="s">
        <v>43</v>
      </c>
      <c r="F975" s="121">
        <v>45574</v>
      </c>
      <c r="G975" s="122" t="s">
        <v>314</v>
      </c>
      <c r="H975" s="122"/>
      <c r="I975" s="122" t="s">
        <v>575</v>
      </c>
      <c r="J975" s="129">
        <v>0</v>
      </c>
      <c r="K975" s="129">
        <v>-391.67</v>
      </c>
      <c r="L975" s="137">
        <v>-391.67</v>
      </c>
      <c r="M975" s="137">
        <v>391.67</v>
      </c>
      <c r="N975" s="138">
        <v>0</v>
      </c>
      <c r="O975" s="139">
        <v>45566</v>
      </c>
    </row>
    <row r="976" spans="1:15">
      <c r="A976" s="115" t="s">
        <v>16</v>
      </c>
      <c r="B976" s="115" t="s">
        <v>41</v>
      </c>
      <c r="C976" s="115" t="s">
        <v>42</v>
      </c>
      <c r="D976" s="135">
        <v>3396</v>
      </c>
      <c r="E976" s="136" t="s">
        <v>43</v>
      </c>
      <c r="F976" s="121">
        <v>45574</v>
      </c>
      <c r="G976" s="122" t="s">
        <v>314</v>
      </c>
      <c r="H976" s="122"/>
      <c r="I976" s="122" t="s">
        <v>576</v>
      </c>
      <c r="J976" s="129">
        <v>0</v>
      </c>
      <c r="K976" s="129">
        <v>-2577.2199999999998</v>
      </c>
      <c r="L976" s="137">
        <v>-2577.2199999999998</v>
      </c>
      <c r="M976" s="137">
        <v>2577.2199999999998</v>
      </c>
      <c r="N976" s="138">
        <v>0</v>
      </c>
      <c r="O976" s="139">
        <v>45566</v>
      </c>
    </row>
    <row r="977" spans="1:15">
      <c r="A977" s="115" t="s">
        <v>16</v>
      </c>
      <c r="B977" s="115" t="s">
        <v>41</v>
      </c>
      <c r="C977" s="115" t="s">
        <v>42</v>
      </c>
      <c r="D977" s="135">
        <v>3396</v>
      </c>
      <c r="E977" s="136" t="s">
        <v>43</v>
      </c>
      <c r="F977" s="121">
        <v>45576</v>
      </c>
      <c r="G977" s="122" t="s">
        <v>548</v>
      </c>
      <c r="H977" s="122"/>
      <c r="I977" s="122" t="s">
        <v>549</v>
      </c>
      <c r="J977" s="129">
        <v>0.39</v>
      </c>
      <c r="K977" s="129">
        <v>0</v>
      </c>
      <c r="L977" s="137">
        <v>0.39</v>
      </c>
      <c r="M977" s="137">
        <v>0.39</v>
      </c>
      <c r="N977" s="138">
        <v>0</v>
      </c>
      <c r="O977" s="139">
        <v>45566</v>
      </c>
    </row>
    <row r="978" spans="1:15">
      <c r="A978" s="115" t="s">
        <v>16</v>
      </c>
      <c r="B978" s="115" t="s">
        <v>41</v>
      </c>
      <c r="C978" s="115" t="s">
        <v>42</v>
      </c>
      <c r="D978" s="135">
        <v>3396</v>
      </c>
      <c r="E978" s="136" t="s">
        <v>43</v>
      </c>
      <c r="F978" s="121">
        <v>45576</v>
      </c>
      <c r="G978" s="122" t="s">
        <v>408</v>
      </c>
      <c r="H978" s="122"/>
      <c r="I978" s="122" t="s">
        <v>438</v>
      </c>
      <c r="J978" s="129">
        <v>0</v>
      </c>
      <c r="K978" s="129">
        <v>-7.16</v>
      </c>
      <c r="L978" s="137">
        <v>-7.16</v>
      </c>
      <c r="M978" s="137">
        <v>7.16</v>
      </c>
      <c r="N978" s="138">
        <v>0</v>
      </c>
      <c r="O978" s="139">
        <v>45566</v>
      </c>
    </row>
    <row r="979" spans="1:15">
      <c r="A979" s="115" t="s">
        <v>16</v>
      </c>
      <c r="B979" s="115" t="s">
        <v>41</v>
      </c>
      <c r="C979" s="115" t="s">
        <v>42</v>
      </c>
      <c r="D979" s="135">
        <v>3396</v>
      </c>
      <c r="E979" s="136" t="s">
        <v>43</v>
      </c>
      <c r="F979" s="121">
        <v>45576</v>
      </c>
      <c r="G979" s="122" t="s">
        <v>350</v>
      </c>
      <c r="H979" s="122"/>
      <c r="I979" s="122" t="s">
        <v>577</v>
      </c>
      <c r="J979" s="129">
        <v>0</v>
      </c>
      <c r="K979" s="129">
        <v>-66.150000000000006</v>
      </c>
      <c r="L979" s="137">
        <v>-66.150000000000006</v>
      </c>
      <c r="M979" s="137">
        <v>66.150000000000006</v>
      </c>
      <c r="N979" s="138">
        <v>0</v>
      </c>
      <c r="O979" s="139">
        <v>45566</v>
      </c>
    </row>
    <row r="980" spans="1:15">
      <c r="A980" s="115" t="s">
        <v>16</v>
      </c>
      <c r="B980" s="115" t="s">
        <v>41</v>
      </c>
      <c r="C980" s="115" t="s">
        <v>42</v>
      </c>
      <c r="D980" s="135">
        <v>3396</v>
      </c>
      <c r="E980" s="136" t="s">
        <v>43</v>
      </c>
      <c r="F980" s="121">
        <v>45576</v>
      </c>
      <c r="G980" s="122" t="s">
        <v>350</v>
      </c>
      <c r="H980" s="122"/>
      <c r="I980" s="122" t="s">
        <v>578</v>
      </c>
      <c r="J980" s="129">
        <v>0</v>
      </c>
      <c r="K980" s="129">
        <v>-8137.5</v>
      </c>
      <c r="L980" s="137">
        <v>-8137.5</v>
      </c>
      <c r="M980" s="137">
        <v>8137.5</v>
      </c>
      <c r="N980" s="138">
        <v>0</v>
      </c>
      <c r="O980" s="139">
        <v>45566</v>
      </c>
    </row>
    <row r="981" spans="1:15">
      <c r="A981" s="115" t="s">
        <v>16</v>
      </c>
      <c r="B981" s="115" t="s">
        <v>41</v>
      </c>
      <c r="C981" s="115" t="s">
        <v>42</v>
      </c>
      <c r="D981" s="135">
        <v>3396</v>
      </c>
      <c r="E981" s="136" t="s">
        <v>43</v>
      </c>
      <c r="F981" s="121">
        <v>45576</v>
      </c>
      <c r="G981" s="122" t="s">
        <v>350</v>
      </c>
      <c r="H981" s="122"/>
      <c r="I981" s="122" t="s">
        <v>579</v>
      </c>
      <c r="J981" s="129">
        <v>0</v>
      </c>
      <c r="K981" s="129">
        <v>-2625</v>
      </c>
      <c r="L981" s="137">
        <v>-2625</v>
      </c>
      <c r="M981" s="137">
        <v>2625</v>
      </c>
      <c r="N981" s="138">
        <v>0</v>
      </c>
      <c r="O981" s="139">
        <v>45566</v>
      </c>
    </row>
    <row r="982" spans="1:15">
      <c r="A982" s="115" t="s">
        <v>16</v>
      </c>
      <c r="B982" s="115" t="s">
        <v>41</v>
      </c>
      <c r="C982" s="115" t="s">
        <v>42</v>
      </c>
      <c r="D982" s="135">
        <v>3396</v>
      </c>
      <c r="E982" s="136" t="s">
        <v>43</v>
      </c>
      <c r="F982" s="121">
        <v>45576</v>
      </c>
      <c r="G982" s="122" t="s">
        <v>350</v>
      </c>
      <c r="H982" s="122"/>
      <c r="I982" s="122" t="s">
        <v>580</v>
      </c>
      <c r="J982" s="129">
        <v>0</v>
      </c>
      <c r="K982" s="129">
        <v>-348.75</v>
      </c>
      <c r="L982" s="137">
        <v>-348.75</v>
      </c>
      <c r="M982" s="137">
        <v>348.75</v>
      </c>
      <c r="N982" s="138">
        <v>0</v>
      </c>
      <c r="O982" s="139">
        <v>45566</v>
      </c>
    </row>
    <row r="983" spans="1:15">
      <c r="A983" s="115" t="s">
        <v>16</v>
      </c>
      <c r="B983" s="115" t="s">
        <v>41</v>
      </c>
      <c r="C983" s="115" t="s">
        <v>42</v>
      </c>
      <c r="D983" s="135">
        <v>3396</v>
      </c>
      <c r="E983" s="136" t="s">
        <v>43</v>
      </c>
      <c r="F983" s="121">
        <v>45576</v>
      </c>
      <c r="G983" s="122" t="s">
        <v>350</v>
      </c>
      <c r="H983" s="122"/>
      <c r="I983" s="122" t="s">
        <v>581</v>
      </c>
      <c r="J983" s="129">
        <v>0</v>
      </c>
      <c r="K983" s="129">
        <v>-73.989999999999995</v>
      </c>
      <c r="L983" s="137">
        <v>-73.989999999999995</v>
      </c>
      <c r="M983" s="137">
        <v>73.989999999999995</v>
      </c>
      <c r="N983" s="138">
        <v>0</v>
      </c>
      <c r="O983" s="139">
        <v>45566</v>
      </c>
    </row>
    <row r="984" spans="1:15">
      <c r="A984" s="115" t="s">
        <v>16</v>
      </c>
      <c r="B984" s="115" t="s">
        <v>41</v>
      </c>
      <c r="C984" s="115" t="s">
        <v>42</v>
      </c>
      <c r="D984" s="135">
        <v>3396</v>
      </c>
      <c r="E984" s="136" t="s">
        <v>43</v>
      </c>
      <c r="F984" s="121">
        <v>45576</v>
      </c>
      <c r="G984" s="122" t="s">
        <v>350</v>
      </c>
      <c r="H984" s="122"/>
      <c r="I984" s="122" t="s">
        <v>582</v>
      </c>
      <c r="J984" s="129">
        <v>0</v>
      </c>
      <c r="K984" s="129">
        <v>-112.5</v>
      </c>
      <c r="L984" s="137">
        <v>-112.5</v>
      </c>
      <c r="M984" s="137">
        <v>112.5</v>
      </c>
      <c r="N984" s="138">
        <v>0</v>
      </c>
      <c r="O984" s="139">
        <v>45566</v>
      </c>
    </row>
    <row r="985" spans="1:15">
      <c r="A985" s="115" t="s">
        <v>16</v>
      </c>
      <c r="B985" s="115" t="s">
        <v>41</v>
      </c>
      <c r="C985" s="115" t="s">
        <v>42</v>
      </c>
      <c r="D985" s="135">
        <v>3396</v>
      </c>
      <c r="E985" s="136" t="s">
        <v>43</v>
      </c>
      <c r="F985" s="121">
        <v>45576</v>
      </c>
      <c r="G985" s="122" t="s">
        <v>350</v>
      </c>
      <c r="H985" s="122"/>
      <c r="I985" s="122" t="s">
        <v>583</v>
      </c>
      <c r="J985" s="129">
        <v>0</v>
      </c>
      <c r="K985" s="129">
        <v>-513.54999999999995</v>
      </c>
      <c r="L985" s="137">
        <v>-513.54999999999995</v>
      </c>
      <c r="M985" s="137">
        <v>513.54999999999995</v>
      </c>
      <c r="N985" s="138">
        <v>0</v>
      </c>
      <c r="O985" s="139">
        <v>45566</v>
      </c>
    </row>
    <row r="986" spans="1:15">
      <c r="A986" s="115" t="s">
        <v>16</v>
      </c>
      <c r="B986" s="115" t="s">
        <v>41</v>
      </c>
      <c r="C986" s="115" t="s">
        <v>42</v>
      </c>
      <c r="D986" s="135">
        <v>3396</v>
      </c>
      <c r="E986" s="136" t="s">
        <v>43</v>
      </c>
      <c r="F986" s="121">
        <v>45576</v>
      </c>
      <c r="G986" s="122" t="s">
        <v>584</v>
      </c>
      <c r="H986" s="122"/>
      <c r="I986" s="122" t="s">
        <v>585</v>
      </c>
      <c r="J986" s="129">
        <v>0</v>
      </c>
      <c r="K986" s="129">
        <v>-227.87</v>
      </c>
      <c r="L986" s="137">
        <v>-227.87</v>
      </c>
      <c r="M986" s="137">
        <v>227.87</v>
      </c>
      <c r="N986" s="138">
        <v>0</v>
      </c>
      <c r="O986" s="139">
        <v>45566</v>
      </c>
    </row>
    <row r="987" spans="1:15">
      <c r="A987" s="115" t="s">
        <v>16</v>
      </c>
      <c r="B987" s="115" t="s">
        <v>41</v>
      </c>
      <c r="C987" s="115" t="s">
        <v>42</v>
      </c>
      <c r="D987" s="135">
        <v>3396</v>
      </c>
      <c r="E987" s="136" t="s">
        <v>43</v>
      </c>
      <c r="F987" s="121">
        <v>45576</v>
      </c>
      <c r="G987" s="122" t="s">
        <v>350</v>
      </c>
      <c r="H987" s="122"/>
      <c r="I987" s="122" t="s">
        <v>586</v>
      </c>
      <c r="J987" s="129">
        <v>0</v>
      </c>
      <c r="K987" s="129">
        <v>-205.06</v>
      </c>
      <c r="L987" s="137">
        <v>-205.06</v>
      </c>
      <c r="M987" s="137">
        <v>205.06</v>
      </c>
      <c r="N987" s="138">
        <v>0</v>
      </c>
      <c r="O987" s="139">
        <v>45566</v>
      </c>
    </row>
    <row r="988" spans="1:15">
      <c r="A988" s="115" t="s">
        <v>16</v>
      </c>
      <c r="B988" s="115" t="s">
        <v>41</v>
      </c>
      <c r="C988" s="115" t="s">
        <v>42</v>
      </c>
      <c r="D988" s="135">
        <v>3396</v>
      </c>
      <c r="E988" s="136" t="s">
        <v>43</v>
      </c>
      <c r="F988" s="121">
        <v>45576</v>
      </c>
      <c r="G988" s="122" t="s">
        <v>350</v>
      </c>
      <c r="H988" s="122"/>
      <c r="I988" s="122" t="s">
        <v>587</v>
      </c>
      <c r="J988" s="129">
        <v>0</v>
      </c>
      <c r="K988" s="129">
        <v>-110.82</v>
      </c>
      <c r="L988" s="137">
        <v>-110.82</v>
      </c>
      <c r="M988" s="137">
        <v>110.82</v>
      </c>
      <c r="N988" s="138">
        <v>0</v>
      </c>
      <c r="O988" s="139">
        <v>45566</v>
      </c>
    </row>
    <row r="989" spans="1:15">
      <c r="A989" s="115" t="s">
        <v>16</v>
      </c>
      <c r="B989" s="115" t="s">
        <v>41</v>
      </c>
      <c r="C989" s="115" t="s">
        <v>42</v>
      </c>
      <c r="D989" s="135">
        <v>3396</v>
      </c>
      <c r="E989" s="136" t="s">
        <v>43</v>
      </c>
      <c r="F989" s="121">
        <v>45576</v>
      </c>
      <c r="G989" s="122" t="s">
        <v>350</v>
      </c>
      <c r="H989" s="122"/>
      <c r="I989" s="122" t="s">
        <v>588</v>
      </c>
      <c r="J989" s="129">
        <v>0</v>
      </c>
      <c r="K989" s="129">
        <v>-229.39</v>
      </c>
      <c r="L989" s="137">
        <v>-229.39</v>
      </c>
      <c r="M989" s="137">
        <v>229.39</v>
      </c>
      <c r="N989" s="138">
        <v>0</v>
      </c>
      <c r="O989" s="139">
        <v>45566</v>
      </c>
    </row>
    <row r="990" spans="1:15">
      <c r="A990" s="115" t="s">
        <v>16</v>
      </c>
      <c r="B990" s="115" t="s">
        <v>41</v>
      </c>
      <c r="C990" s="115" t="s">
        <v>42</v>
      </c>
      <c r="D990" s="135">
        <v>3396</v>
      </c>
      <c r="E990" s="136" t="s">
        <v>43</v>
      </c>
      <c r="F990" s="121">
        <v>45576</v>
      </c>
      <c r="G990" s="122" t="s">
        <v>314</v>
      </c>
      <c r="H990" s="122"/>
      <c r="I990" s="122" t="s">
        <v>189</v>
      </c>
      <c r="J990" s="129">
        <v>0</v>
      </c>
      <c r="K990" s="129">
        <v>-535.88</v>
      </c>
      <c r="L990" s="137">
        <v>-535.88</v>
      </c>
      <c r="M990" s="137">
        <v>535.88</v>
      </c>
      <c r="N990" s="138">
        <v>0</v>
      </c>
      <c r="O990" s="139">
        <v>45566</v>
      </c>
    </row>
    <row r="991" spans="1:15">
      <c r="A991" s="115" t="s">
        <v>16</v>
      </c>
      <c r="B991" s="115" t="s">
        <v>41</v>
      </c>
      <c r="C991" s="115" t="s">
        <v>42</v>
      </c>
      <c r="D991" s="135">
        <v>3396</v>
      </c>
      <c r="E991" s="136" t="s">
        <v>43</v>
      </c>
      <c r="F991" s="121">
        <v>45576</v>
      </c>
      <c r="G991" s="122" t="s">
        <v>314</v>
      </c>
      <c r="H991" s="122"/>
      <c r="I991" s="122" t="s">
        <v>589</v>
      </c>
      <c r="J991" s="129">
        <v>0</v>
      </c>
      <c r="K991" s="129">
        <v>-377.94</v>
      </c>
      <c r="L991" s="137">
        <v>-377.94</v>
      </c>
      <c r="M991" s="137">
        <v>377.94</v>
      </c>
      <c r="N991" s="138">
        <v>0</v>
      </c>
      <c r="O991" s="139">
        <v>45566</v>
      </c>
    </row>
    <row r="992" spans="1:15">
      <c r="A992" s="115" t="s">
        <v>16</v>
      </c>
      <c r="B992" s="115" t="s">
        <v>41</v>
      </c>
      <c r="C992" s="115" t="s">
        <v>42</v>
      </c>
      <c r="D992" s="135">
        <v>3396</v>
      </c>
      <c r="E992" s="136" t="s">
        <v>43</v>
      </c>
      <c r="F992" s="121">
        <v>45576</v>
      </c>
      <c r="G992" s="122" t="s">
        <v>314</v>
      </c>
      <c r="H992" s="122"/>
      <c r="I992" s="122" t="s">
        <v>590</v>
      </c>
      <c r="J992" s="129">
        <v>0</v>
      </c>
      <c r="K992" s="129">
        <v>-338.66</v>
      </c>
      <c r="L992" s="137">
        <v>-338.66</v>
      </c>
      <c r="M992" s="137">
        <v>338.66</v>
      </c>
      <c r="N992" s="138">
        <v>0</v>
      </c>
      <c r="O992" s="139">
        <v>45566</v>
      </c>
    </row>
    <row r="993" spans="1:15">
      <c r="A993" s="115" t="s">
        <v>16</v>
      </c>
      <c r="B993" s="115" t="s">
        <v>41</v>
      </c>
      <c r="C993" s="115" t="s">
        <v>42</v>
      </c>
      <c r="D993" s="135">
        <v>3396</v>
      </c>
      <c r="E993" s="136" t="s">
        <v>43</v>
      </c>
      <c r="F993" s="121">
        <v>45576</v>
      </c>
      <c r="G993" s="122" t="s">
        <v>314</v>
      </c>
      <c r="H993" s="122"/>
      <c r="I993" s="122" t="s">
        <v>590</v>
      </c>
      <c r="J993" s="129">
        <v>0</v>
      </c>
      <c r="K993" s="129">
        <v>-421.29</v>
      </c>
      <c r="L993" s="137">
        <v>-421.29</v>
      </c>
      <c r="M993" s="137">
        <v>421.29</v>
      </c>
      <c r="N993" s="138">
        <v>0</v>
      </c>
      <c r="O993" s="139">
        <v>45566</v>
      </c>
    </row>
    <row r="994" spans="1:15">
      <c r="A994" s="115" t="s">
        <v>16</v>
      </c>
      <c r="B994" s="115" t="s">
        <v>41</v>
      </c>
      <c r="C994" s="115" t="s">
        <v>42</v>
      </c>
      <c r="D994" s="135">
        <v>3396</v>
      </c>
      <c r="E994" s="136" t="s">
        <v>43</v>
      </c>
      <c r="F994" s="121">
        <v>45576</v>
      </c>
      <c r="G994" s="122" t="s">
        <v>314</v>
      </c>
      <c r="H994" s="122"/>
      <c r="I994" s="122" t="s">
        <v>591</v>
      </c>
      <c r="J994" s="129">
        <v>0</v>
      </c>
      <c r="K994" s="129">
        <v>-469.83</v>
      </c>
      <c r="L994" s="137">
        <v>-469.83</v>
      </c>
      <c r="M994" s="137">
        <v>469.83</v>
      </c>
      <c r="N994" s="138">
        <v>0</v>
      </c>
      <c r="O994" s="139">
        <v>45566</v>
      </c>
    </row>
    <row r="995" spans="1:15">
      <c r="A995" s="115" t="s">
        <v>16</v>
      </c>
      <c r="B995" s="115" t="s">
        <v>41</v>
      </c>
      <c r="C995" s="115" t="s">
        <v>42</v>
      </c>
      <c r="D995" s="135">
        <v>3396</v>
      </c>
      <c r="E995" s="136" t="s">
        <v>43</v>
      </c>
      <c r="F995" s="121">
        <v>45576</v>
      </c>
      <c r="G995" s="122" t="s">
        <v>314</v>
      </c>
      <c r="H995" s="122"/>
      <c r="I995" s="122" t="s">
        <v>592</v>
      </c>
      <c r="J995" s="129">
        <v>0</v>
      </c>
      <c r="K995" s="129">
        <v>-338.66</v>
      </c>
      <c r="L995" s="137">
        <v>-338.66</v>
      </c>
      <c r="M995" s="137">
        <v>338.66</v>
      </c>
      <c r="N995" s="138">
        <v>0</v>
      </c>
      <c r="O995" s="139">
        <v>45566</v>
      </c>
    </row>
    <row r="996" spans="1:15">
      <c r="A996" s="115" t="s">
        <v>16</v>
      </c>
      <c r="B996" s="115" t="s">
        <v>41</v>
      </c>
      <c r="C996" s="115" t="s">
        <v>42</v>
      </c>
      <c r="D996" s="135">
        <v>3396</v>
      </c>
      <c r="E996" s="136" t="s">
        <v>43</v>
      </c>
      <c r="F996" s="121">
        <v>45576</v>
      </c>
      <c r="G996" s="122" t="s">
        <v>336</v>
      </c>
      <c r="H996" s="122"/>
      <c r="I996" s="122" t="s">
        <v>593</v>
      </c>
      <c r="J996" s="129">
        <v>0</v>
      </c>
      <c r="K996" s="129">
        <v>-153.16999999999999</v>
      </c>
      <c r="L996" s="137">
        <v>-153.16999999999999</v>
      </c>
      <c r="M996" s="137">
        <v>153.16999999999999</v>
      </c>
      <c r="N996" s="138">
        <v>0</v>
      </c>
      <c r="O996" s="139">
        <v>45566</v>
      </c>
    </row>
    <row r="997" spans="1:15">
      <c r="A997" s="115" t="s">
        <v>16</v>
      </c>
      <c r="B997" s="115" t="s">
        <v>41</v>
      </c>
      <c r="C997" s="115" t="s">
        <v>42</v>
      </c>
      <c r="D997" s="135">
        <v>3396</v>
      </c>
      <c r="E997" s="136" t="s">
        <v>43</v>
      </c>
      <c r="F997" s="121">
        <v>45581</v>
      </c>
      <c r="G997" s="122" t="s">
        <v>594</v>
      </c>
      <c r="H997" s="122"/>
      <c r="I997" s="122" t="s">
        <v>438</v>
      </c>
      <c r="J997" s="129">
        <v>75525</v>
      </c>
      <c r="K997" s="129">
        <v>0</v>
      </c>
      <c r="L997" s="137">
        <v>75525</v>
      </c>
      <c r="M997" s="137">
        <v>75525</v>
      </c>
      <c r="N997" s="138">
        <v>0</v>
      </c>
      <c r="O997" s="139">
        <v>45566</v>
      </c>
    </row>
    <row r="998" spans="1:15">
      <c r="A998" s="115" t="s">
        <v>16</v>
      </c>
      <c r="B998" s="115" t="s">
        <v>41</v>
      </c>
      <c r="C998" s="115" t="s">
        <v>42</v>
      </c>
      <c r="D998" s="135">
        <v>3396</v>
      </c>
      <c r="E998" s="136" t="s">
        <v>43</v>
      </c>
      <c r="F998" s="121">
        <v>45581</v>
      </c>
      <c r="G998" s="122" t="s">
        <v>595</v>
      </c>
      <c r="H998" s="122"/>
      <c r="I998" s="122" t="s">
        <v>596</v>
      </c>
      <c r="J998" s="129">
        <v>115000</v>
      </c>
      <c r="K998" s="129">
        <v>0</v>
      </c>
      <c r="L998" s="137">
        <v>115000</v>
      </c>
      <c r="M998" s="137">
        <v>115000</v>
      </c>
      <c r="N998" s="138">
        <v>0</v>
      </c>
      <c r="O998" s="139">
        <v>45566</v>
      </c>
    </row>
    <row r="999" spans="1:15">
      <c r="A999" s="115" t="s">
        <v>16</v>
      </c>
      <c r="B999" s="115" t="s">
        <v>41</v>
      </c>
      <c r="C999" s="115" t="s">
        <v>42</v>
      </c>
      <c r="D999" s="135">
        <v>3396</v>
      </c>
      <c r="E999" s="136" t="s">
        <v>43</v>
      </c>
      <c r="F999" s="121">
        <v>45581</v>
      </c>
      <c r="G999" s="122" t="s">
        <v>548</v>
      </c>
      <c r="H999" s="122"/>
      <c r="I999" s="122" t="s">
        <v>549</v>
      </c>
      <c r="J999" s="129">
        <v>12.23</v>
      </c>
      <c r="K999" s="129">
        <v>0</v>
      </c>
      <c r="L999" s="137">
        <v>12.23</v>
      </c>
      <c r="M999" s="137">
        <v>12.23</v>
      </c>
      <c r="N999" s="138">
        <v>0</v>
      </c>
      <c r="O999" s="139">
        <v>45566</v>
      </c>
    </row>
    <row r="1000" spans="1:15">
      <c r="A1000" s="115" t="s">
        <v>16</v>
      </c>
      <c r="B1000" s="115" t="s">
        <v>41</v>
      </c>
      <c r="C1000" s="115" t="s">
        <v>42</v>
      </c>
      <c r="D1000" s="135">
        <v>3396</v>
      </c>
      <c r="E1000" s="136" t="s">
        <v>43</v>
      </c>
      <c r="F1000" s="121">
        <v>45581</v>
      </c>
      <c r="G1000" s="122" t="s">
        <v>597</v>
      </c>
      <c r="H1000" s="122"/>
      <c r="I1000" s="122" t="s">
        <v>598</v>
      </c>
      <c r="J1000" s="129">
        <v>0</v>
      </c>
      <c r="K1000" s="129">
        <v>-21337.32</v>
      </c>
      <c r="L1000" s="137">
        <v>-21337.32</v>
      </c>
      <c r="M1000" s="137">
        <v>21337.32</v>
      </c>
      <c r="N1000" s="138">
        <v>0</v>
      </c>
      <c r="O1000" s="139">
        <v>45566</v>
      </c>
    </row>
    <row r="1001" spans="1:15">
      <c r="A1001" s="115" t="s">
        <v>16</v>
      </c>
      <c r="B1001" s="115" t="s">
        <v>41</v>
      </c>
      <c r="C1001" s="115" t="s">
        <v>42</v>
      </c>
      <c r="D1001" s="135">
        <v>3396</v>
      </c>
      <c r="E1001" s="136" t="s">
        <v>43</v>
      </c>
      <c r="F1001" s="121">
        <v>45581</v>
      </c>
      <c r="G1001" s="122" t="s">
        <v>599</v>
      </c>
      <c r="H1001" s="122"/>
      <c r="I1001" s="122" t="s">
        <v>600</v>
      </c>
      <c r="J1001" s="129">
        <v>0</v>
      </c>
      <c r="K1001" s="129">
        <v>-367363.39</v>
      </c>
      <c r="L1001" s="137">
        <v>-367363.39</v>
      </c>
      <c r="M1001" s="137">
        <v>367363.39</v>
      </c>
      <c r="N1001" s="138">
        <v>1</v>
      </c>
      <c r="O1001" s="139">
        <v>45566</v>
      </c>
    </row>
    <row r="1002" spans="1:15">
      <c r="A1002" s="115" t="s">
        <v>16</v>
      </c>
      <c r="B1002" s="115" t="s">
        <v>41</v>
      </c>
      <c r="C1002" s="115" t="s">
        <v>42</v>
      </c>
      <c r="D1002" s="135">
        <v>3396</v>
      </c>
      <c r="E1002" s="136" t="s">
        <v>43</v>
      </c>
      <c r="F1002" s="121">
        <v>45583</v>
      </c>
      <c r="G1002" s="122" t="s">
        <v>601</v>
      </c>
      <c r="H1002" s="122"/>
      <c r="I1002" s="122" t="s">
        <v>602</v>
      </c>
      <c r="J1002" s="129">
        <v>0</v>
      </c>
      <c r="K1002" s="129">
        <v>-1.1200000000000001</v>
      </c>
      <c r="L1002" s="137">
        <v>-1.1200000000000001</v>
      </c>
      <c r="M1002" s="137">
        <v>1.1200000000000001</v>
      </c>
      <c r="N1002" s="138">
        <v>0</v>
      </c>
      <c r="O1002" s="139">
        <v>45566</v>
      </c>
    </row>
    <row r="1003" spans="1:15">
      <c r="A1003" s="115" t="s">
        <v>16</v>
      </c>
      <c r="B1003" s="115" t="s">
        <v>41</v>
      </c>
      <c r="C1003" s="115" t="s">
        <v>42</v>
      </c>
      <c r="D1003" s="135">
        <v>3396</v>
      </c>
      <c r="E1003" s="136" t="s">
        <v>43</v>
      </c>
      <c r="F1003" s="121">
        <v>45586</v>
      </c>
      <c r="G1003" s="122" t="s">
        <v>603</v>
      </c>
      <c r="H1003" s="122"/>
      <c r="I1003" s="122" t="s">
        <v>604</v>
      </c>
      <c r="J1003" s="129">
        <v>10000</v>
      </c>
      <c r="K1003" s="129">
        <v>0</v>
      </c>
      <c r="L1003" s="137">
        <v>10000</v>
      </c>
      <c r="M1003" s="137">
        <v>10000</v>
      </c>
      <c r="N1003" s="138">
        <v>0</v>
      </c>
      <c r="O1003" s="139">
        <v>45566</v>
      </c>
    </row>
    <row r="1004" spans="1:15">
      <c r="A1004" s="115" t="s">
        <v>16</v>
      </c>
      <c r="B1004" s="115" t="s">
        <v>41</v>
      </c>
      <c r="C1004" s="115" t="s">
        <v>42</v>
      </c>
      <c r="D1004" s="135">
        <v>3396</v>
      </c>
      <c r="E1004" s="136" t="s">
        <v>43</v>
      </c>
      <c r="F1004" s="121">
        <v>45586</v>
      </c>
      <c r="G1004" s="122" t="s">
        <v>603</v>
      </c>
      <c r="H1004" s="122"/>
      <c r="I1004" s="122" t="s">
        <v>605</v>
      </c>
      <c r="J1004" s="129">
        <v>20000</v>
      </c>
      <c r="K1004" s="129">
        <v>0</v>
      </c>
      <c r="L1004" s="137">
        <v>20000</v>
      </c>
      <c r="M1004" s="137">
        <v>20000</v>
      </c>
      <c r="N1004" s="138">
        <v>0</v>
      </c>
      <c r="O1004" s="139">
        <v>45566</v>
      </c>
    </row>
    <row r="1005" spans="1:15">
      <c r="A1005" s="115" t="s">
        <v>16</v>
      </c>
      <c r="B1005" s="115" t="s">
        <v>41</v>
      </c>
      <c r="C1005" s="115" t="s">
        <v>42</v>
      </c>
      <c r="D1005" s="135">
        <v>3396</v>
      </c>
      <c r="E1005" s="136" t="s">
        <v>43</v>
      </c>
      <c r="F1005" s="121">
        <v>45586</v>
      </c>
      <c r="G1005" s="122" t="s">
        <v>606</v>
      </c>
      <c r="H1005" s="122"/>
      <c r="I1005" s="122" t="s">
        <v>607</v>
      </c>
      <c r="J1005" s="129">
        <v>0</v>
      </c>
      <c r="K1005" s="129">
        <v>-15393.86</v>
      </c>
      <c r="L1005" s="137">
        <v>-15393.86</v>
      </c>
      <c r="M1005" s="137">
        <v>15393.86</v>
      </c>
      <c r="N1005" s="138">
        <v>0</v>
      </c>
      <c r="O1005" s="139">
        <v>45566</v>
      </c>
    </row>
    <row r="1006" spans="1:15">
      <c r="A1006" s="115" t="s">
        <v>16</v>
      </c>
      <c r="B1006" s="115" t="s">
        <v>41</v>
      </c>
      <c r="C1006" s="115" t="s">
        <v>42</v>
      </c>
      <c r="D1006" s="135">
        <v>3396</v>
      </c>
      <c r="E1006" s="136" t="s">
        <v>43</v>
      </c>
      <c r="F1006" s="121">
        <v>45586</v>
      </c>
      <c r="G1006" s="122" t="s">
        <v>284</v>
      </c>
      <c r="H1006" s="122"/>
      <c r="I1006" s="122" t="s">
        <v>602</v>
      </c>
      <c r="J1006" s="129">
        <v>0</v>
      </c>
      <c r="K1006" s="129">
        <v>-7.88</v>
      </c>
      <c r="L1006" s="137">
        <v>-7.88</v>
      </c>
      <c r="M1006" s="137">
        <v>7.88</v>
      </c>
      <c r="N1006" s="138">
        <v>0</v>
      </c>
      <c r="O1006" s="139">
        <v>45566</v>
      </c>
    </row>
    <row r="1007" spans="1:15">
      <c r="A1007" s="115" t="s">
        <v>16</v>
      </c>
      <c r="B1007" s="115" t="s">
        <v>41</v>
      </c>
      <c r="C1007" s="115" t="s">
        <v>42</v>
      </c>
      <c r="D1007" s="135">
        <v>3396</v>
      </c>
      <c r="E1007" s="136" t="s">
        <v>43</v>
      </c>
      <c r="F1007" s="121">
        <v>45586</v>
      </c>
      <c r="G1007" s="122" t="s">
        <v>314</v>
      </c>
      <c r="H1007" s="122"/>
      <c r="I1007" s="122" t="s">
        <v>608</v>
      </c>
      <c r="J1007" s="129">
        <v>0</v>
      </c>
      <c r="K1007" s="129">
        <v>-8931.7199999999993</v>
      </c>
      <c r="L1007" s="137">
        <v>-8931.7199999999993</v>
      </c>
      <c r="M1007" s="137">
        <v>8931.7199999999993</v>
      </c>
      <c r="N1007" s="138">
        <v>0</v>
      </c>
      <c r="O1007" s="139">
        <v>45566</v>
      </c>
    </row>
    <row r="1008" spans="1:15">
      <c r="A1008" s="115" t="s">
        <v>16</v>
      </c>
      <c r="B1008" s="115" t="s">
        <v>41</v>
      </c>
      <c r="C1008" s="115" t="s">
        <v>42</v>
      </c>
      <c r="D1008" s="135">
        <v>3396</v>
      </c>
      <c r="E1008" s="136" t="s">
        <v>43</v>
      </c>
      <c r="F1008" s="121">
        <v>45586</v>
      </c>
      <c r="G1008" s="122" t="s">
        <v>609</v>
      </c>
      <c r="H1008" s="122"/>
      <c r="I1008" s="122" t="s">
        <v>610</v>
      </c>
      <c r="J1008" s="129">
        <v>0</v>
      </c>
      <c r="K1008" s="129">
        <v>-170</v>
      </c>
      <c r="L1008" s="137">
        <v>-170</v>
      </c>
      <c r="M1008" s="137">
        <v>170</v>
      </c>
      <c r="N1008" s="138">
        <v>0</v>
      </c>
      <c r="O1008" s="139">
        <v>45566</v>
      </c>
    </row>
    <row r="1009" spans="1:15">
      <c r="A1009" s="115" t="s">
        <v>16</v>
      </c>
      <c r="B1009" s="115" t="s">
        <v>41</v>
      </c>
      <c r="C1009" s="115" t="s">
        <v>42</v>
      </c>
      <c r="D1009" s="135">
        <v>3396</v>
      </c>
      <c r="E1009" s="136" t="s">
        <v>43</v>
      </c>
      <c r="F1009" s="121">
        <v>45588</v>
      </c>
      <c r="G1009" s="122" t="s">
        <v>611</v>
      </c>
      <c r="H1009" s="122"/>
      <c r="I1009" s="122" t="s">
        <v>612</v>
      </c>
      <c r="J1009" s="129">
        <v>340000</v>
      </c>
      <c r="K1009" s="129">
        <v>0</v>
      </c>
      <c r="L1009" s="137">
        <v>340000</v>
      </c>
      <c r="M1009" s="137">
        <v>340000</v>
      </c>
      <c r="N1009" s="138">
        <v>0</v>
      </c>
      <c r="O1009" s="139">
        <v>45566</v>
      </c>
    </row>
    <row r="1010" spans="1:15">
      <c r="A1010" s="115" t="s">
        <v>16</v>
      </c>
      <c r="B1010" s="115" t="s">
        <v>41</v>
      </c>
      <c r="C1010" s="115" t="s">
        <v>42</v>
      </c>
      <c r="D1010" s="135">
        <v>3396</v>
      </c>
      <c r="E1010" s="136" t="s">
        <v>43</v>
      </c>
      <c r="F1010" s="121">
        <v>45588</v>
      </c>
      <c r="G1010" s="122" t="s">
        <v>613</v>
      </c>
      <c r="H1010" s="122"/>
      <c r="I1010" s="122" t="s">
        <v>614</v>
      </c>
      <c r="J1010" s="129">
        <v>0</v>
      </c>
      <c r="K1010" s="129">
        <v>-56419.99</v>
      </c>
      <c r="L1010" s="137">
        <v>-56419.99</v>
      </c>
      <c r="M1010" s="137">
        <v>56419.99</v>
      </c>
      <c r="N1010" s="138">
        <v>0</v>
      </c>
      <c r="O1010" s="139">
        <v>45566</v>
      </c>
    </row>
    <row r="1011" spans="1:15">
      <c r="A1011" s="115" t="s">
        <v>16</v>
      </c>
      <c r="B1011" s="115" t="s">
        <v>41</v>
      </c>
      <c r="C1011" s="115" t="s">
        <v>42</v>
      </c>
      <c r="D1011" s="135">
        <v>3396</v>
      </c>
      <c r="E1011" s="136" t="s">
        <v>43</v>
      </c>
      <c r="F1011" s="121">
        <v>45588</v>
      </c>
      <c r="G1011" s="122" t="s">
        <v>615</v>
      </c>
      <c r="H1011" s="122"/>
      <c r="I1011" s="122" t="s">
        <v>616</v>
      </c>
      <c r="J1011" s="129">
        <v>0</v>
      </c>
      <c r="K1011" s="129">
        <v>-64232.56</v>
      </c>
      <c r="L1011" s="137">
        <v>-64232.56</v>
      </c>
      <c r="M1011" s="137">
        <v>64232.56</v>
      </c>
      <c r="N1011" s="138">
        <v>0</v>
      </c>
      <c r="O1011" s="139">
        <v>45566</v>
      </c>
    </row>
    <row r="1012" spans="1:15">
      <c r="A1012" s="115" t="s">
        <v>16</v>
      </c>
      <c r="B1012" s="115" t="s">
        <v>41</v>
      </c>
      <c r="C1012" s="115" t="s">
        <v>42</v>
      </c>
      <c r="D1012" s="135">
        <v>3396</v>
      </c>
      <c r="E1012" s="136" t="s">
        <v>43</v>
      </c>
      <c r="F1012" s="121">
        <v>45588</v>
      </c>
      <c r="G1012" s="122" t="s">
        <v>617</v>
      </c>
      <c r="H1012" s="122"/>
      <c r="I1012" s="122" t="s">
        <v>618</v>
      </c>
      <c r="J1012" s="129">
        <v>0</v>
      </c>
      <c r="K1012" s="129">
        <v>-21362.58</v>
      </c>
      <c r="L1012" s="137">
        <v>-21362.58</v>
      </c>
      <c r="M1012" s="137">
        <v>21362.58</v>
      </c>
      <c r="N1012" s="138">
        <v>0</v>
      </c>
      <c r="O1012" s="139">
        <v>45566</v>
      </c>
    </row>
    <row r="1013" spans="1:15">
      <c r="A1013" s="115" t="s">
        <v>16</v>
      </c>
      <c r="B1013" s="115" t="s">
        <v>41</v>
      </c>
      <c r="C1013" s="115" t="s">
        <v>42</v>
      </c>
      <c r="D1013" s="135">
        <v>3396</v>
      </c>
      <c r="E1013" s="136" t="s">
        <v>43</v>
      </c>
      <c r="F1013" s="121">
        <v>45588</v>
      </c>
      <c r="G1013" s="122" t="s">
        <v>613</v>
      </c>
      <c r="H1013" s="122"/>
      <c r="I1013" s="122" t="s">
        <v>619</v>
      </c>
      <c r="J1013" s="129">
        <v>0</v>
      </c>
      <c r="K1013" s="129">
        <v>-30602.560000000001</v>
      </c>
      <c r="L1013" s="137">
        <v>-30602.560000000001</v>
      </c>
      <c r="M1013" s="137">
        <v>30602.560000000001</v>
      </c>
      <c r="N1013" s="138">
        <v>0</v>
      </c>
      <c r="O1013" s="139">
        <v>45566</v>
      </c>
    </row>
    <row r="1014" spans="1:15">
      <c r="A1014" s="115" t="s">
        <v>16</v>
      </c>
      <c r="B1014" s="115" t="s">
        <v>41</v>
      </c>
      <c r="C1014" s="115" t="s">
        <v>42</v>
      </c>
      <c r="D1014" s="135">
        <v>3396</v>
      </c>
      <c r="E1014" s="136" t="s">
        <v>43</v>
      </c>
      <c r="F1014" s="121">
        <v>45588</v>
      </c>
      <c r="G1014" s="122" t="s">
        <v>613</v>
      </c>
      <c r="H1014" s="122"/>
      <c r="I1014" s="122" t="s">
        <v>620</v>
      </c>
      <c r="J1014" s="129">
        <v>0</v>
      </c>
      <c r="K1014" s="129">
        <v>-51495.13</v>
      </c>
      <c r="L1014" s="137">
        <v>-51495.13</v>
      </c>
      <c r="M1014" s="137">
        <v>51495.13</v>
      </c>
      <c r="N1014" s="138">
        <v>0</v>
      </c>
      <c r="O1014" s="139">
        <v>45566</v>
      </c>
    </row>
    <row r="1015" spans="1:15">
      <c r="A1015" s="115" t="s">
        <v>16</v>
      </c>
      <c r="B1015" s="115" t="s">
        <v>41</v>
      </c>
      <c r="C1015" s="115" t="s">
        <v>42</v>
      </c>
      <c r="D1015" s="135">
        <v>3396</v>
      </c>
      <c r="E1015" s="136" t="s">
        <v>43</v>
      </c>
      <c r="F1015" s="121">
        <v>45588</v>
      </c>
      <c r="G1015" s="122" t="s">
        <v>615</v>
      </c>
      <c r="H1015" s="122"/>
      <c r="I1015" s="122" t="s">
        <v>621</v>
      </c>
      <c r="J1015" s="129">
        <v>0</v>
      </c>
      <c r="K1015" s="129">
        <v>-30614.720000000001</v>
      </c>
      <c r="L1015" s="137">
        <v>-30614.720000000001</v>
      </c>
      <c r="M1015" s="137">
        <v>30614.720000000001</v>
      </c>
      <c r="N1015" s="138">
        <v>0</v>
      </c>
      <c r="O1015" s="139">
        <v>45566</v>
      </c>
    </row>
    <row r="1016" spans="1:15">
      <c r="A1016" s="115" t="s">
        <v>16</v>
      </c>
      <c r="B1016" s="115" t="s">
        <v>41</v>
      </c>
      <c r="C1016" s="115" t="s">
        <v>42</v>
      </c>
      <c r="D1016" s="135">
        <v>3396</v>
      </c>
      <c r="E1016" s="136" t="s">
        <v>43</v>
      </c>
      <c r="F1016" s="121">
        <v>45588</v>
      </c>
      <c r="G1016" s="122" t="s">
        <v>615</v>
      </c>
      <c r="H1016" s="122"/>
      <c r="I1016" s="122" t="s">
        <v>622</v>
      </c>
      <c r="J1016" s="129">
        <v>0</v>
      </c>
      <c r="K1016" s="129">
        <v>-36960.400000000001</v>
      </c>
      <c r="L1016" s="137">
        <v>-36960.400000000001</v>
      </c>
      <c r="M1016" s="137">
        <v>36960.400000000001</v>
      </c>
      <c r="N1016" s="138">
        <v>0</v>
      </c>
      <c r="O1016" s="139">
        <v>45566</v>
      </c>
    </row>
    <row r="1017" spans="1:15">
      <c r="A1017" s="115" t="s">
        <v>16</v>
      </c>
      <c r="B1017" s="115" t="s">
        <v>41</v>
      </c>
      <c r="C1017" s="115" t="s">
        <v>42</v>
      </c>
      <c r="D1017" s="135">
        <v>3396</v>
      </c>
      <c r="E1017" s="136" t="s">
        <v>43</v>
      </c>
      <c r="F1017" s="121">
        <v>45588</v>
      </c>
      <c r="G1017" s="122" t="s">
        <v>613</v>
      </c>
      <c r="H1017" s="122"/>
      <c r="I1017" s="122" t="s">
        <v>623</v>
      </c>
      <c r="J1017" s="129">
        <v>0</v>
      </c>
      <c r="K1017" s="129">
        <v>-43892.56</v>
      </c>
      <c r="L1017" s="137">
        <v>-43892.56</v>
      </c>
      <c r="M1017" s="137">
        <v>43892.56</v>
      </c>
      <c r="N1017" s="138">
        <v>0</v>
      </c>
      <c r="O1017" s="139">
        <v>45566</v>
      </c>
    </row>
    <row r="1018" spans="1:15">
      <c r="A1018" s="115" t="s">
        <v>16</v>
      </c>
      <c r="B1018" s="115" t="s">
        <v>41</v>
      </c>
      <c r="C1018" s="115" t="s">
        <v>42</v>
      </c>
      <c r="D1018" s="135">
        <v>3396</v>
      </c>
      <c r="E1018" s="136" t="s">
        <v>43</v>
      </c>
      <c r="F1018" s="121">
        <v>45588</v>
      </c>
      <c r="G1018" s="122" t="s">
        <v>624</v>
      </c>
      <c r="H1018" s="122"/>
      <c r="I1018" s="122" t="s">
        <v>625</v>
      </c>
      <c r="J1018" s="129">
        <v>0</v>
      </c>
      <c r="K1018" s="129">
        <v>-3938.74</v>
      </c>
      <c r="L1018" s="137">
        <v>-3938.74</v>
      </c>
      <c r="M1018" s="137">
        <v>3938.74</v>
      </c>
      <c r="N1018" s="138">
        <v>0</v>
      </c>
      <c r="O1018" s="139">
        <v>45566</v>
      </c>
    </row>
    <row r="1019" spans="1:15">
      <c r="A1019" s="115" t="s">
        <v>16</v>
      </c>
      <c r="B1019" s="115" t="s">
        <v>41</v>
      </c>
      <c r="C1019" s="115" t="s">
        <v>42</v>
      </c>
      <c r="D1019" s="135">
        <v>3396</v>
      </c>
      <c r="E1019" s="136" t="s">
        <v>43</v>
      </c>
      <c r="F1019" s="121">
        <v>45588</v>
      </c>
      <c r="G1019" s="122" t="s">
        <v>284</v>
      </c>
      <c r="H1019" s="122"/>
      <c r="I1019" s="122" t="s">
        <v>626</v>
      </c>
      <c r="J1019" s="129">
        <v>0</v>
      </c>
      <c r="K1019" s="129">
        <v>-2.38</v>
      </c>
      <c r="L1019" s="137">
        <v>-2.38</v>
      </c>
      <c r="M1019" s="137">
        <v>2.38</v>
      </c>
      <c r="N1019" s="138">
        <v>0</v>
      </c>
      <c r="O1019" s="139">
        <v>45566</v>
      </c>
    </row>
    <row r="1020" spans="1:15">
      <c r="A1020" s="115" t="s">
        <v>16</v>
      </c>
      <c r="B1020" s="115" t="s">
        <v>41</v>
      </c>
      <c r="C1020" s="115" t="s">
        <v>42</v>
      </c>
      <c r="D1020" s="135">
        <v>3396</v>
      </c>
      <c r="E1020" s="136" t="s">
        <v>43</v>
      </c>
      <c r="F1020" s="121">
        <v>45590</v>
      </c>
      <c r="G1020" s="122" t="s">
        <v>627</v>
      </c>
      <c r="H1020" s="122"/>
      <c r="I1020" s="122" t="s">
        <v>628</v>
      </c>
      <c r="J1020" s="129">
        <v>50000</v>
      </c>
      <c r="K1020" s="129">
        <v>0</v>
      </c>
      <c r="L1020" s="137">
        <v>50000</v>
      </c>
      <c r="M1020" s="137">
        <v>50000</v>
      </c>
      <c r="N1020" s="138">
        <v>0</v>
      </c>
      <c r="O1020" s="139">
        <v>45566</v>
      </c>
    </row>
    <row r="1021" spans="1:15">
      <c r="A1021" s="115" t="s">
        <v>16</v>
      </c>
      <c r="B1021" s="115" t="s">
        <v>41</v>
      </c>
      <c r="C1021" s="115" t="s">
        <v>42</v>
      </c>
      <c r="D1021" s="135">
        <v>3396</v>
      </c>
      <c r="E1021" s="136" t="s">
        <v>43</v>
      </c>
      <c r="F1021" s="121">
        <v>45590</v>
      </c>
      <c r="G1021" s="122" t="s">
        <v>629</v>
      </c>
      <c r="H1021" s="122"/>
      <c r="I1021" s="122" t="s">
        <v>630</v>
      </c>
      <c r="J1021" s="129">
        <v>0</v>
      </c>
      <c r="K1021" s="129">
        <v>-10985</v>
      </c>
      <c r="L1021" s="137">
        <v>-10985</v>
      </c>
      <c r="M1021" s="137">
        <v>10985</v>
      </c>
      <c r="N1021" s="138">
        <v>0</v>
      </c>
      <c r="O1021" s="139">
        <v>45566</v>
      </c>
    </row>
    <row r="1022" spans="1:15">
      <c r="A1022" s="115" t="s">
        <v>16</v>
      </c>
      <c r="B1022" s="115" t="s">
        <v>41</v>
      </c>
      <c r="C1022" s="115" t="s">
        <v>42</v>
      </c>
      <c r="D1022" s="135">
        <v>3396</v>
      </c>
      <c r="E1022" s="136" t="s">
        <v>43</v>
      </c>
      <c r="F1022" s="121">
        <v>45590</v>
      </c>
      <c r="G1022" s="122" t="s">
        <v>631</v>
      </c>
      <c r="H1022" s="122"/>
      <c r="I1022" s="122" t="s">
        <v>632</v>
      </c>
      <c r="J1022" s="129">
        <v>0</v>
      </c>
      <c r="K1022" s="129">
        <v>-35500</v>
      </c>
      <c r="L1022" s="137">
        <v>-35500</v>
      </c>
      <c r="M1022" s="137">
        <v>35500</v>
      </c>
      <c r="N1022" s="138">
        <v>0</v>
      </c>
      <c r="O1022" s="139">
        <v>45566</v>
      </c>
    </row>
    <row r="1023" spans="1:15">
      <c r="A1023" s="115" t="s">
        <v>16</v>
      </c>
      <c r="B1023" s="115" t="s">
        <v>41</v>
      </c>
      <c r="C1023" s="115" t="s">
        <v>42</v>
      </c>
      <c r="D1023" s="135">
        <v>3396</v>
      </c>
      <c r="E1023" s="136" t="s">
        <v>43</v>
      </c>
      <c r="F1023" s="121">
        <v>45593</v>
      </c>
      <c r="G1023" s="122" t="s">
        <v>633</v>
      </c>
      <c r="H1023" s="122"/>
      <c r="I1023" s="122" t="s">
        <v>634</v>
      </c>
      <c r="J1023" s="129">
        <v>2220000</v>
      </c>
      <c r="K1023" s="129">
        <v>0</v>
      </c>
      <c r="L1023" s="137">
        <v>2220000</v>
      </c>
      <c r="M1023" s="137">
        <v>2220000</v>
      </c>
      <c r="N1023" s="138">
        <v>0</v>
      </c>
      <c r="O1023" s="139">
        <v>45566</v>
      </c>
    </row>
    <row r="1024" spans="1:15">
      <c r="A1024" s="115" t="s">
        <v>16</v>
      </c>
      <c r="B1024" s="115" t="s">
        <v>41</v>
      </c>
      <c r="C1024" s="115" t="s">
        <v>42</v>
      </c>
      <c r="D1024" s="135">
        <v>3396</v>
      </c>
      <c r="E1024" s="136" t="s">
        <v>43</v>
      </c>
      <c r="F1024" s="121">
        <v>45593</v>
      </c>
      <c r="G1024" s="122" t="s">
        <v>635</v>
      </c>
      <c r="H1024" s="122"/>
      <c r="I1024" s="122" t="s">
        <v>636</v>
      </c>
      <c r="J1024" s="129">
        <v>0</v>
      </c>
      <c r="K1024" s="129">
        <v>-20291.63</v>
      </c>
      <c r="L1024" s="137">
        <v>-20291.63</v>
      </c>
      <c r="M1024" s="137">
        <v>20291.63</v>
      </c>
      <c r="N1024" s="138">
        <v>0</v>
      </c>
      <c r="O1024" s="139">
        <v>45566</v>
      </c>
    </row>
    <row r="1025" spans="1:15">
      <c r="A1025" s="115" t="s">
        <v>16</v>
      </c>
      <c r="B1025" s="115" t="s">
        <v>41</v>
      </c>
      <c r="C1025" s="115" t="s">
        <v>42</v>
      </c>
      <c r="D1025" s="135">
        <v>3396</v>
      </c>
      <c r="E1025" s="136" t="s">
        <v>43</v>
      </c>
      <c r="F1025" s="121">
        <v>45593</v>
      </c>
      <c r="G1025" s="122" t="s">
        <v>637</v>
      </c>
      <c r="H1025" s="122"/>
      <c r="I1025" s="122" t="s">
        <v>638</v>
      </c>
      <c r="J1025" s="129">
        <v>0</v>
      </c>
      <c r="K1025" s="129">
        <v>-11494.46</v>
      </c>
      <c r="L1025" s="137">
        <v>-11494.46</v>
      </c>
      <c r="M1025" s="137">
        <v>11494.46</v>
      </c>
      <c r="N1025" s="138">
        <v>0</v>
      </c>
      <c r="O1025" s="139">
        <v>45566</v>
      </c>
    </row>
    <row r="1026" spans="1:15">
      <c r="A1026" s="115" t="s">
        <v>16</v>
      </c>
      <c r="B1026" s="115" t="s">
        <v>41</v>
      </c>
      <c r="C1026" s="115" t="s">
        <v>42</v>
      </c>
      <c r="D1026" s="135">
        <v>3396</v>
      </c>
      <c r="E1026" s="136" t="s">
        <v>43</v>
      </c>
      <c r="F1026" s="121">
        <v>45593</v>
      </c>
      <c r="G1026" s="122" t="s">
        <v>639</v>
      </c>
      <c r="H1026" s="122"/>
      <c r="I1026" s="122" t="s">
        <v>640</v>
      </c>
      <c r="J1026" s="129">
        <v>0</v>
      </c>
      <c r="K1026" s="129">
        <v>-8095.5</v>
      </c>
      <c r="L1026" s="137">
        <v>-8095.5</v>
      </c>
      <c r="M1026" s="137">
        <v>8095.5</v>
      </c>
      <c r="N1026" s="138">
        <v>0</v>
      </c>
      <c r="O1026" s="139">
        <v>45566</v>
      </c>
    </row>
    <row r="1027" spans="1:15">
      <c r="A1027" s="115" t="s">
        <v>16</v>
      </c>
      <c r="B1027" s="115" t="s">
        <v>41</v>
      </c>
      <c r="C1027" s="115" t="s">
        <v>42</v>
      </c>
      <c r="D1027" s="135">
        <v>3396</v>
      </c>
      <c r="E1027" s="136" t="s">
        <v>43</v>
      </c>
      <c r="F1027" s="121">
        <v>45593</v>
      </c>
      <c r="G1027" s="122" t="s">
        <v>641</v>
      </c>
      <c r="H1027" s="122"/>
      <c r="I1027" s="122" t="s">
        <v>642</v>
      </c>
      <c r="J1027" s="129">
        <v>0</v>
      </c>
      <c r="K1027" s="129">
        <v>-14600</v>
      </c>
      <c r="L1027" s="137">
        <v>-14600</v>
      </c>
      <c r="M1027" s="137">
        <v>14600</v>
      </c>
      <c r="N1027" s="138">
        <v>0</v>
      </c>
      <c r="O1027" s="139">
        <v>45566</v>
      </c>
    </row>
    <row r="1028" spans="1:15">
      <c r="A1028" s="115" t="s">
        <v>16</v>
      </c>
      <c r="B1028" s="115" t="s">
        <v>41</v>
      </c>
      <c r="C1028" s="115" t="s">
        <v>42</v>
      </c>
      <c r="D1028" s="135">
        <v>3396</v>
      </c>
      <c r="E1028" s="136" t="s">
        <v>43</v>
      </c>
      <c r="F1028" s="121">
        <v>45593</v>
      </c>
      <c r="G1028" s="122" t="s">
        <v>643</v>
      </c>
      <c r="H1028" s="122"/>
      <c r="I1028" s="122" t="s">
        <v>644</v>
      </c>
      <c r="J1028" s="129">
        <v>0</v>
      </c>
      <c r="K1028" s="129">
        <v>-1320.04</v>
      </c>
      <c r="L1028" s="137">
        <v>-1320.04</v>
      </c>
      <c r="M1028" s="137">
        <v>1320.04</v>
      </c>
      <c r="N1028" s="138">
        <v>0</v>
      </c>
      <c r="O1028" s="139">
        <v>45566</v>
      </c>
    </row>
    <row r="1029" spans="1:15">
      <c r="A1029" s="115" t="s">
        <v>16</v>
      </c>
      <c r="B1029" s="115" t="s">
        <v>41</v>
      </c>
      <c r="C1029" s="115" t="s">
        <v>42</v>
      </c>
      <c r="D1029" s="135">
        <v>3396</v>
      </c>
      <c r="E1029" s="136" t="s">
        <v>43</v>
      </c>
      <c r="F1029" s="121">
        <v>45593</v>
      </c>
      <c r="G1029" s="122" t="s">
        <v>645</v>
      </c>
      <c r="H1029" s="122"/>
      <c r="I1029" s="122" t="s">
        <v>646</v>
      </c>
      <c r="J1029" s="129">
        <v>0</v>
      </c>
      <c r="K1029" s="129">
        <v>-1160</v>
      </c>
      <c r="L1029" s="137">
        <v>-1160</v>
      </c>
      <c r="M1029" s="137">
        <v>1160</v>
      </c>
      <c r="N1029" s="138">
        <v>0</v>
      </c>
      <c r="O1029" s="139">
        <v>45566</v>
      </c>
    </row>
    <row r="1030" spans="1:15">
      <c r="A1030" s="115" t="s">
        <v>16</v>
      </c>
      <c r="B1030" s="115" t="s">
        <v>41</v>
      </c>
      <c r="C1030" s="115" t="s">
        <v>42</v>
      </c>
      <c r="D1030" s="135">
        <v>3396</v>
      </c>
      <c r="E1030" s="136" t="s">
        <v>43</v>
      </c>
      <c r="F1030" s="121">
        <v>45593</v>
      </c>
      <c r="G1030" s="122" t="s">
        <v>647</v>
      </c>
      <c r="H1030" s="122"/>
      <c r="I1030" s="122" t="s">
        <v>648</v>
      </c>
      <c r="J1030" s="129">
        <v>0</v>
      </c>
      <c r="K1030" s="129">
        <v>-8002.5</v>
      </c>
      <c r="L1030" s="137">
        <v>-8002.5</v>
      </c>
      <c r="M1030" s="137">
        <v>8002.5</v>
      </c>
      <c r="N1030" s="138">
        <v>0</v>
      </c>
      <c r="O1030" s="139">
        <v>45566</v>
      </c>
    </row>
    <row r="1031" spans="1:15">
      <c r="A1031" s="115" t="s">
        <v>16</v>
      </c>
      <c r="B1031" s="115" t="s">
        <v>41</v>
      </c>
      <c r="C1031" s="115" t="s">
        <v>42</v>
      </c>
      <c r="D1031" s="135">
        <v>3396</v>
      </c>
      <c r="E1031" s="136" t="s">
        <v>43</v>
      </c>
      <c r="F1031" s="121">
        <v>45593</v>
      </c>
      <c r="G1031" s="122" t="s">
        <v>647</v>
      </c>
      <c r="H1031" s="122"/>
      <c r="I1031" s="122" t="s">
        <v>649</v>
      </c>
      <c r="J1031" s="129">
        <v>0</v>
      </c>
      <c r="K1031" s="129">
        <v>-750</v>
      </c>
      <c r="L1031" s="137">
        <v>-750</v>
      </c>
      <c r="M1031" s="137">
        <v>750</v>
      </c>
      <c r="N1031" s="138">
        <v>0</v>
      </c>
      <c r="O1031" s="139">
        <v>45566</v>
      </c>
    </row>
    <row r="1032" spans="1:15">
      <c r="A1032" s="115" t="s">
        <v>16</v>
      </c>
      <c r="B1032" s="115" t="s">
        <v>41</v>
      </c>
      <c r="C1032" s="115" t="s">
        <v>42</v>
      </c>
      <c r="D1032" s="135">
        <v>3396</v>
      </c>
      <c r="E1032" s="136" t="s">
        <v>43</v>
      </c>
      <c r="F1032" s="121">
        <v>45593</v>
      </c>
      <c r="G1032" s="122" t="s">
        <v>650</v>
      </c>
      <c r="H1032" s="122"/>
      <c r="I1032" s="122" t="s">
        <v>651</v>
      </c>
      <c r="J1032" s="129">
        <v>0</v>
      </c>
      <c r="K1032" s="129">
        <v>-208.51</v>
      </c>
      <c r="L1032" s="137">
        <v>-208.51</v>
      </c>
      <c r="M1032" s="137">
        <v>208.51</v>
      </c>
      <c r="N1032" s="138">
        <v>0</v>
      </c>
      <c r="O1032" s="139">
        <v>45566</v>
      </c>
    </row>
    <row r="1033" spans="1:15">
      <c r="A1033" s="115" t="s">
        <v>16</v>
      </c>
      <c r="B1033" s="115" t="s">
        <v>41</v>
      </c>
      <c r="C1033" s="115" t="s">
        <v>42</v>
      </c>
      <c r="D1033" s="135">
        <v>3396</v>
      </c>
      <c r="E1033" s="136" t="s">
        <v>43</v>
      </c>
      <c r="F1033" s="121">
        <v>45593</v>
      </c>
      <c r="G1033" s="122" t="s">
        <v>652</v>
      </c>
      <c r="H1033" s="122"/>
      <c r="I1033" s="122" t="s">
        <v>653</v>
      </c>
      <c r="J1033" s="129">
        <v>0</v>
      </c>
      <c r="K1033" s="129">
        <v>-185.04</v>
      </c>
      <c r="L1033" s="137">
        <v>-185.04</v>
      </c>
      <c r="M1033" s="137">
        <v>185.04</v>
      </c>
      <c r="N1033" s="138">
        <v>0</v>
      </c>
      <c r="O1033" s="139">
        <v>45566</v>
      </c>
    </row>
    <row r="1034" spans="1:15">
      <c r="A1034" s="115" t="s">
        <v>16</v>
      </c>
      <c r="B1034" s="115" t="s">
        <v>41</v>
      </c>
      <c r="C1034" s="115" t="s">
        <v>42</v>
      </c>
      <c r="D1034" s="135">
        <v>3396</v>
      </c>
      <c r="E1034" s="136" t="s">
        <v>43</v>
      </c>
      <c r="F1034" s="121">
        <v>45593</v>
      </c>
      <c r="G1034" s="122" t="s">
        <v>654</v>
      </c>
      <c r="H1034" s="122"/>
      <c r="I1034" s="122" t="s">
        <v>655</v>
      </c>
      <c r="J1034" s="129">
        <v>0</v>
      </c>
      <c r="K1034" s="129">
        <v>-1997.14</v>
      </c>
      <c r="L1034" s="137">
        <v>-1997.14</v>
      </c>
      <c r="M1034" s="137">
        <v>1997.14</v>
      </c>
      <c r="N1034" s="138">
        <v>0</v>
      </c>
      <c r="O1034" s="139">
        <v>45566</v>
      </c>
    </row>
    <row r="1035" spans="1:15">
      <c r="A1035" s="115" t="s">
        <v>16</v>
      </c>
      <c r="B1035" s="115" t="s">
        <v>41</v>
      </c>
      <c r="C1035" s="115" t="s">
        <v>42</v>
      </c>
      <c r="D1035" s="135">
        <v>3396</v>
      </c>
      <c r="E1035" s="136" t="s">
        <v>43</v>
      </c>
      <c r="F1035" s="121">
        <v>45593</v>
      </c>
      <c r="G1035" s="122" t="s">
        <v>656</v>
      </c>
      <c r="H1035" s="122"/>
      <c r="I1035" s="122" t="s">
        <v>657</v>
      </c>
      <c r="J1035" s="129">
        <v>0</v>
      </c>
      <c r="K1035" s="129">
        <v>-670.94</v>
      </c>
      <c r="L1035" s="137">
        <v>-670.94</v>
      </c>
      <c r="M1035" s="137">
        <v>670.94</v>
      </c>
      <c r="N1035" s="138">
        <v>0</v>
      </c>
      <c r="O1035" s="139">
        <v>45566</v>
      </c>
    </row>
    <row r="1036" spans="1:15">
      <c r="A1036" s="115" t="s">
        <v>16</v>
      </c>
      <c r="B1036" s="115" t="s">
        <v>41</v>
      </c>
      <c r="C1036" s="115" t="s">
        <v>42</v>
      </c>
      <c r="D1036" s="135">
        <v>3396</v>
      </c>
      <c r="E1036" s="136" t="s">
        <v>43</v>
      </c>
      <c r="F1036" s="121">
        <v>45593</v>
      </c>
      <c r="G1036" s="122" t="s">
        <v>658</v>
      </c>
      <c r="H1036" s="122"/>
      <c r="I1036" s="122" t="s">
        <v>659</v>
      </c>
      <c r="J1036" s="129">
        <v>0</v>
      </c>
      <c r="K1036" s="129">
        <v>-6306.6</v>
      </c>
      <c r="L1036" s="137">
        <v>-6306.6</v>
      </c>
      <c r="M1036" s="137">
        <v>6306.6</v>
      </c>
      <c r="N1036" s="138">
        <v>0</v>
      </c>
      <c r="O1036" s="139">
        <v>45566</v>
      </c>
    </row>
    <row r="1037" spans="1:15">
      <c r="A1037" s="115" t="s">
        <v>16</v>
      </c>
      <c r="B1037" s="115" t="s">
        <v>41</v>
      </c>
      <c r="C1037" s="115" t="s">
        <v>42</v>
      </c>
      <c r="D1037" s="135">
        <v>3396</v>
      </c>
      <c r="E1037" s="136" t="s">
        <v>43</v>
      </c>
      <c r="F1037" s="121">
        <v>45593</v>
      </c>
      <c r="G1037" s="122" t="s">
        <v>660</v>
      </c>
      <c r="H1037" s="122"/>
      <c r="I1037" s="122" t="s">
        <v>661</v>
      </c>
      <c r="J1037" s="129">
        <v>0</v>
      </c>
      <c r="K1037" s="129">
        <v>-54905.09</v>
      </c>
      <c r="L1037" s="137">
        <v>-54905.09</v>
      </c>
      <c r="M1037" s="137">
        <v>54905.09</v>
      </c>
      <c r="N1037" s="138">
        <v>0</v>
      </c>
      <c r="O1037" s="139">
        <v>45566</v>
      </c>
    </row>
    <row r="1038" spans="1:15">
      <c r="A1038" s="115" t="s">
        <v>16</v>
      </c>
      <c r="B1038" s="115" t="s">
        <v>41</v>
      </c>
      <c r="C1038" s="115" t="s">
        <v>42</v>
      </c>
      <c r="D1038" s="135">
        <v>3396</v>
      </c>
      <c r="E1038" s="136" t="s">
        <v>43</v>
      </c>
      <c r="F1038" s="121">
        <v>45593</v>
      </c>
      <c r="G1038" s="122" t="s">
        <v>662</v>
      </c>
      <c r="H1038" s="122"/>
      <c r="I1038" s="122" t="s">
        <v>663</v>
      </c>
      <c r="J1038" s="129">
        <v>0</v>
      </c>
      <c r="K1038" s="129">
        <v>-14609.58</v>
      </c>
      <c r="L1038" s="137">
        <v>-14609.58</v>
      </c>
      <c r="M1038" s="137">
        <v>14609.58</v>
      </c>
      <c r="N1038" s="138">
        <v>0</v>
      </c>
      <c r="O1038" s="139">
        <v>45566</v>
      </c>
    </row>
    <row r="1039" spans="1:15">
      <c r="A1039" s="115" t="s">
        <v>16</v>
      </c>
      <c r="B1039" s="115" t="s">
        <v>41</v>
      </c>
      <c r="C1039" s="115" t="s">
        <v>42</v>
      </c>
      <c r="D1039" s="135">
        <v>3396</v>
      </c>
      <c r="E1039" s="136" t="s">
        <v>43</v>
      </c>
      <c r="F1039" s="121">
        <v>45593</v>
      </c>
      <c r="G1039" s="122" t="s">
        <v>664</v>
      </c>
      <c r="H1039" s="122"/>
      <c r="I1039" s="122" t="s">
        <v>665</v>
      </c>
      <c r="J1039" s="129">
        <v>0</v>
      </c>
      <c r="K1039" s="129">
        <v>-14609.58</v>
      </c>
      <c r="L1039" s="137">
        <v>-14609.58</v>
      </c>
      <c r="M1039" s="137">
        <v>14609.58</v>
      </c>
      <c r="N1039" s="138">
        <v>0</v>
      </c>
      <c r="O1039" s="139">
        <v>45566</v>
      </c>
    </row>
    <row r="1040" spans="1:15">
      <c r="A1040" s="115" t="s">
        <v>16</v>
      </c>
      <c r="B1040" s="115" t="s">
        <v>41</v>
      </c>
      <c r="C1040" s="115" t="s">
        <v>42</v>
      </c>
      <c r="D1040" s="135">
        <v>3396</v>
      </c>
      <c r="E1040" s="136" t="s">
        <v>43</v>
      </c>
      <c r="F1040" s="121">
        <v>45593</v>
      </c>
      <c r="G1040" s="122" t="s">
        <v>666</v>
      </c>
      <c r="H1040" s="122"/>
      <c r="I1040" s="122" t="s">
        <v>667</v>
      </c>
      <c r="J1040" s="129">
        <v>0</v>
      </c>
      <c r="K1040" s="129">
        <v>-15109.58</v>
      </c>
      <c r="L1040" s="137">
        <v>-15109.58</v>
      </c>
      <c r="M1040" s="137">
        <v>15109.58</v>
      </c>
      <c r="N1040" s="138">
        <v>0</v>
      </c>
      <c r="O1040" s="139">
        <v>45566</v>
      </c>
    </row>
    <row r="1041" spans="1:15">
      <c r="A1041" s="115" t="s">
        <v>16</v>
      </c>
      <c r="B1041" s="115" t="s">
        <v>41</v>
      </c>
      <c r="C1041" s="115" t="s">
        <v>42</v>
      </c>
      <c r="D1041" s="135">
        <v>3396</v>
      </c>
      <c r="E1041" s="136" t="s">
        <v>43</v>
      </c>
      <c r="F1041" s="121">
        <v>45593</v>
      </c>
      <c r="G1041" s="122" t="s">
        <v>668</v>
      </c>
      <c r="H1041" s="122"/>
      <c r="I1041" s="122" t="s">
        <v>669</v>
      </c>
      <c r="J1041" s="129">
        <v>0</v>
      </c>
      <c r="K1041" s="129">
        <v>-22837.47</v>
      </c>
      <c r="L1041" s="137">
        <v>-22837.47</v>
      </c>
      <c r="M1041" s="137">
        <v>22837.47</v>
      </c>
      <c r="N1041" s="138">
        <v>0</v>
      </c>
      <c r="O1041" s="139">
        <v>45566</v>
      </c>
    </row>
    <row r="1042" spans="1:15">
      <c r="A1042" s="115" t="s">
        <v>16</v>
      </c>
      <c r="B1042" s="115" t="s">
        <v>41</v>
      </c>
      <c r="C1042" s="115" t="s">
        <v>42</v>
      </c>
      <c r="D1042" s="135">
        <v>3396</v>
      </c>
      <c r="E1042" s="136" t="s">
        <v>43</v>
      </c>
      <c r="F1042" s="121">
        <v>45593</v>
      </c>
      <c r="G1042" s="122" t="s">
        <v>314</v>
      </c>
      <c r="H1042" s="122"/>
      <c r="I1042" s="122" t="s">
        <v>239</v>
      </c>
      <c r="J1042" s="129">
        <v>0</v>
      </c>
      <c r="K1042" s="129">
        <v>-2858.99</v>
      </c>
      <c r="L1042" s="137">
        <v>-2858.99</v>
      </c>
      <c r="M1042" s="137">
        <v>2858.99</v>
      </c>
      <c r="N1042" s="138">
        <v>0</v>
      </c>
      <c r="O1042" s="139">
        <v>45566</v>
      </c>
    </row>
    <row r="1043" spans="1:15">
      <c r="A1043" s="115" t="s">
        <v>16</v>
      </c>
      <c r="B1043" s="115" t="s">
        <v>41</v>
      </c>
      <c r="C1043" s="115" t="s">
        <v>42</v>
      </c>
      <c r="D1043" s="135">
        <v>3396</v>
      </c>
      <c r="E1043" s="136" t="s">
        <v>43</v>
      </c>
      <c r="F1043" s="121">
        <v>45593</v>
      </c>
      <c r="G1043" s="122" t="s">
        <v>670</v>
      </c>
      <c r="H1043" s="122"/>
      <c r="I1043" s="122" t="s">
        <v>671</v>
      </c>
      <c r="J1043" s="129">
        <v>0</v>
      </c>
      <c r="K1043" s="129">
        <v>-15000</v>
      </c>
      <c r="L1043" s="137">
        <v>-15000</v>
      </c>
      <c r="M1043" s="137">
        <v>15000</v>
      </c>
      <c r="N1043" s="138">
        <v>0</v>
      </c>
      <c r="O1043" s="139">
        <v>45566</v>
      </c>
    </row>
    <row r="1044" spans="1:15">
      <c r="A1044" s="115" t="s">
        <v>16</v>
      </c>
      <c r="B1044" s="115" t="s">
        <v>41</v>
      </c>
      <c r="C1044" s="115" t="s">
        <v>42</v>
      </c>
      <c r="D1044" s="135">
        <v>3396</v>
      </c>
      <c r="E1044" s="136" t="s">
        <v>43</v>
      </c>
      <c r="F1044" s="121">
        <v>45593</v>
      </c>
      <c r="G1044" s="122" t="s">
        <v>672</v>
      </c>
      <c r="H1044" s="122"/>
      <c r="I1044" s="122" t="s">
        <v>673</v>
      </c>
      <c r="J1044" s="129">
        <v>0</v>
      </c>
      <c r="K1044" s="129">
        <v>-14130</v>
      </c>
      <c r="L1044" s="137">
        <v>-14130</v>
      </c>
      <c r="M1044" s="137">
        <v>14130</v>
      </c>
      <c r="N1044" s="138">
        <v>0</v>
      </c>
      <c r="O1044" s="139">
        <v>45566</v>
      </c>
    </row>
    <row r="1045" spans="1:15">
      <c r="A1045" s="115" t="s">
        <v>16</v>
      </c>
      <c r="B1045" s="115" t="s">
        <v>41</v>
      </c>
      <c r="C1045" s="115" t="s">
        <v>42</v>
      </c>
      <c r="D1045" s="135">
        <v>3396</v>
      </c>
      <c r="E1045" s="136" t="s">
        <v>43</v>
      </c>
      <c r="F1045" s="121">
        <v>45593</v>
      </c>
      <c r="G1045" s="122" t="s">
        <v>672</v>
      </c>
      <c r="H1045" s="122"/>
      <c r="I1045" s="122" t="s">
        <v>674</v>
      </c>
      <c r="J1045" s="129">
        <v>0</v>
      </c>
      <c r="K1045" s="129">
        <v>-11150</v>
      </c>
      <c r="L1045" s="137">
        <v>-11150</v>
      </c>
      <c r="M1045" s="137">
        <v>11150</v>
      </c>
      <c r="N1045" s="138">
        <v>0</v>
      </c>
      <c r="O1045" s="139">
        <v>45566</v>
      </c>
    </row>
    <row r="1046" spans="1:15">
      <c r="A1046" s="115" t="s">
        <v>16</v>
      </c>
      <c r="B1046" s="115" t="s">
        <v>41</v>
      </c>
      <c r="C1046" s="115" t="s">
        <v>42</v>
      </c>
      <c r="D1046" s="135">
        <v>3396</v>
      </c>
      <c r="E1046" s="136" t="s">
        <v>43</v>
      </c>
      <c r="F1046" s="121">
        <v>45593</v>
      </c>
      <c r="G1046" s="122" t="s">
        <v>675</v>
      </c>
      <c r="H1046" s="122"/>
      <c r="I1046" s="122" t="s">
        <v>676</v>
      </c>
      <c r="J1046" s="129">
        <v>0</v>
      </c>
      <c r="K1046" s="129">
        <v>-35552</v>
      </c>
      <c r="L1046" s="137">
        <v>-35552</v>
      </c>
      <c r="M1046" s="137">
        <v>35552</v>
      </c>
      <c r="N1046" s="138">
        <v>0</v>
      </c>
      <c r="O1046" s="139">
        <v>45566</v>
      </c>
    </row>
    <row r="1047" spans="1:15">
      <c r="A1047" s="115" t="s">
        <v>16</v>
      </c>
      <c r="B1047" s="115" t="s">
        <v>41</v>
      </c>
      <c r="C1047" s="115" t="s">
        <v>42</v>
      </c>
      <c r="D1047" s="135">
        <v>3396</v>
      </c>
      <c r="E1047" s="136" t="s">
        <v>43</v>
      </c>
      <c r="F1047" s="121">
        <v>45593</v>
      </c>
      <c r="G1047" s="122" t="s">
        <v>677</v>
      </c>
      <c r="H1047" s="122"/>
      <c r="I1047" s="122" t="s">
        <v>678</v>
      </c>
      <c r="J1047" s="129">
        <v>0</v>
      </c>
      <c r="K1047" s="129">
        <v>-9750</v>
      </c>
      <c r="L1047" s="137">
        <v>-9750</v>
      </c>
      <c r="M1047" s="137">
        <v>9750</v>
      </c>
      <c r="N1047" s="138">
        <v>0</v>
      </c>
      <c r="O1047" s="139">
        <v>45566</v>
      </c>
    </row>
    <row r="1048" spans="1:15">
      <c r="A1048" s="115" t="s">
        <v>16</v>
      </c>
      <c r="B1048" s="115" t="s">
        <v>41</v>
      </c>
      <c r="C1048" s="115" t="s">
        <v>42</v>
      </c>
      <c r="D1048" s="135">
        <v>3396</v>
      </c>
      <c r="E1048" s="136" t="s">
        <v>43</v>
      </c>
      <c r="F1048" s="121">
        <v>45593</v>
      </c>
      <c r="G1048" s="122" t="s">
        <v>679</v>
      </c>
      <c r="H1048" s="122"/>
      <c r="I1048" s="122" t="s">
        <v>680</v>
      </c>
      <c r="J1048" s="129">
        <v>0</v>
      </c>
      <c r="K1048" s="129">
        <v>-8760</v>
      </c>
      <c r="L1048" s="137">
        <v>-8760</v>
      </c>
      <c r="M1048" s="137">
        <v>8760</v>
      </c>
      <c r="N1048" s="138">
        <v>0</v>
      </c>
      <c r="O1048" s="139">
        <v>45566</v>
      </c>
    </row>
    <row r="1049" spans="1:15">
      <c r="A1049" s="115" t="s">
        <v>16</v>
      </c>
      <c r="B1049" s="115" t="s">
        <v>41</v>
      </c>
      <c r="C1049" s="115" t="s">
        <v>42</v>
      </c>
      <c r="D1049" s="135">
        <v>3396</v>
      </c>
      <c r="E1049" s="136" t="s">
        <v>43</v>
      </c>
      <c r="F1049" s="121">
        <v>45593</v>
      </c>
      <c r="G1049" s="122" t="s">
        <v>679</v>
      </c>
      <c r="H1049" s="122"/>
      <c r="I1049" s="122" t="s">
        <v>681</v>
      </c>
      <c r="J1049" s="129">
        <v>0</v>
      </c>
      <c r="K1049" s="129">
        <v>-5285</v>
      </c>
      <c r="L1049" s="137">
        <v>-5285</v>
      </c>
      <c r="M1049" s="137">
        <v>5285</v>
      </c>
      <c r="N1049" s="138">
        <v>0</v>
      </c>
      <c r="O1049" s="139">
        <v>45566</v>
      </c>
    </row>
    <row r="1050" spans="1:15">
      <c r="A1050" s="115" t="s">
        <v>16</v>
      </c>
      <c r="B1050" s="115" t="s">
        <v>41</v>
      </c>
      <c r="C1050" s="115" t="s">
        <v>42</v>
      </c>
      <c r="D1050" s="135">
        <v>3396</v>
      </c>
      <c r="E1050" s="136" t="s">
        <v>43</v>
      </c>
      <c r="F1050" s="121">
        <v>45593</v>
      </c>
      <c r="G1050" s="122" t="s">
        <v>682</v>
      </c>
      <c r="H1050" s="122"/>
      <c r="I1050" s="122" t="s">
        <v>683</v>
      </c>
      <c r="J1050" s="129">
        <v>0</v>
      </c>
      <c r="K1050" s="129">
        <v>-7038.75</v>
      </c>
      <c r="L1050" s="137">
        <v>-7038.75</v>
      </c>
      <c r="M1050" s="137">
        <v>7038.75</v>
      </c>
      <c r="N1050" s="138">
        <v>0</v>
      </c>
      <c r="O1050" s="139">
        <v>45566</v>
      </c>
    </row>
    <row r="1051" spans="1:15">
      <c r="A1051" s="115" t="s">
        <v>16</v>
      </c>
      <c r="B1051" s="115" t="s">
        <v>41</v>
      </c>
      <c r="C1051" s="115" t="s">
        <v>42</v>
      </c>
      <c r="D1051" s="135">
        <v>3396</v>
      </c>
      <c r="E1051" s="136" t="s">
        <v>43</v>
      </c>
      <c r="F1051" s="121">
        <v>45593</v>
      </c>
      <c r="G1051" s="122" t="s">
        <v>684</v>
      </c>
      <c r="H1051" s="122"/>
      <c r="I1051" s="122" t="s">
        <v>685</v>
      </c>
      <c r="J1051" s="129">
        <v>0</v>
      </c>
      <c r="K1051" s="129">
        <v>-9300</v>
      </c>
      <c r="L1051" s="137">
        <v>-9300</v>
      </c>
      <c r="M1051" s="137">
        <v>9300</v>
      </c>
      <c r="N1051" s="138">
        <v>0</v>
      </c>
      <c r="O1051" s="139">
        <v>45566</v>
      </c>
    </row>
    <row r="1052" spans="1:15">
      <c r="A1052" s="115" t="s">
        <v>16</v>
      </c>
      <c r="B1052" s="115" t="s">
        <v>41</v>
      </c>
      <c r="C1052" s="115" t="s">
        <v>42</v>
      </c>
      <c r="D1052" s="135">
        <v>3396</v>
      </c>
      <c r="E1052" s="136" t="s">
        <v>43</v>
      </c>
      <c r="F1052" s="121">
        <v>45593</v>
      </c>
      <c r="G1052" s="122" t="s">
        <v>686</v>
      </c>
      <c r="H1052" s="122"/>
      <c r="I1052" s="122" t="s">
        <v>687</v>
      </c>
      <c r="J1052" s="129">
        <v>0</v>
      </c>
      <c r="K1052" s="129">
        <v>-1410</v>
      </c>
      <c r="L1052" s="137">
        <v>-1410</v>
      </c>
      <c r="M1052" s="137">
        <v>1410</v>
      </c>
      <c r="N1052" s="138">
        <v>0</v>
      </c>
      <c r="O1052" s="139">
        <v>45566</v>
      </c>
    </row>
    <row r="1053" spans="1:15">
      <c r="A1053" s="115" t="s">
        <v>16</v>
      </c>
      <c r="B1053" s="115" t="s">
        <v>41</v>
      </c>
      <c r="C1053" s="115" t="s">
        <v>42</v>
      </c>
      <c r="D1053" s="135">
        <v>3396</v>
      </c>
      <c r="E1053" s="136" t="s">
        <v>43</v>
      </c>
      <c r="F1053" s="121">
        <v>45593</v>
      </c>
      <c r="G1053" s="122" t="s">
        <v>688</v>
      </c>
      <c r="H1053" s="122"/>
      <c r="I1053" s="122" t="s">
        <v>689</v>
      </c>
      <c r="J1053" s="129">
        <v>0</v>
      </c>
      <c r="K1053" s="129">
        <v>-1646.66</v>
      </c>
      <c r="L1053" s="137">
        <v>-1646.66</v>
      </c>
      <c r="M1053" s="137">
        <v>1646.66</v>
      </c>
      <c r="N1053" s="138">
        <v>0</v>
      </c>
      <c r="O1053" s="139">
        <v>45566</v>
      </c>
    </row>
    <row r="1054" spans="1:15">
      <c r="A1054" s="115" t="s">
        <v>16</v>
      </c>
      <c r="B1054" s="115" t="s">
        <v>41</v>
      </c>
      <c r="C1054" s="115" t="s">
        <v>42</v>
      </c>
      <c r="D1054" s="135">
        <v>3396</v>
      </c>
      <c r="E1054" s="136" t="s">
        <v>43</v>
      </c>
      <c r="F1054" s="121">
        <v>45593</v>
      </c>
      <c r="G1054" s="122" t="s">
        <v>690</v>
      </c>
      <c r="H1054" s="122"/>
      <c r="I1054" s="122" t="s">
        <v>691</v>
      </c>
      <c r="J1054" s="129">
        <v>0</v>
      </c>
      <c r="K1054" s="129">
        <v>-11806.62</v>
      </c>
      <c r="L1054" s="137">
        <v>-11806.62</v>
      </c>
      <c r="M1054" s="137">
        <v>11806.62</v>
      </c>
      <c r="N1054" s="138">
        <v>0</v>
      </c>
      <c r="O1054" s="139">
        <v>45566</v>
      </c>
    </row>
    <row r="1055" spans="1:15">
      <c r="A1055" s="115" t="s">
        <v>16</v>
      </c>
      <c r="B1055" s="115" t="s">
        <v>41</v>
      </c>
      <c r="C1055" s="115" t="s">
        <v>42</v>
      </c>
      <c r="D1055" s="135">
        <v>3396</v>
      </c>
      <c r="E1055" s="136" t="s">
        <v>43</v>
      </c>
      <c r="F1055" s="121">
        <v>45593</v>
      </c>
      <c r="G1055" s="122" t="s">
        <v>692</v>
      </c>
      <c r="H1055" s="122"/>
      <c r="I1055" s="122" t="s">
        <v>693</v>
      </c>
      <c r="J1055" s="129">
        <v>0</v>
      </c>
      <c r="K1055" s="129">
        <v>-10924.62</v>
      </c>
      <c r="L1055" s="137">
        <v>-10924.62</v>
      </c>
      <c r="M1055" s="137">
        <v>10924.62</v>
      </c>
      <c r="N1055" s="138">
        <v>0</v>
      </c>
      <c r="O1055" s="139">
        <v>45566</v>
      </c>
    </row>
    <row r="1056" spans="1:15">
      <c r="A1056" s="115" t="s">
        <v>16</v>
      </c>
      <c r="B1056" s="115" t="s">
        <v>41</v>
      </c>
      <c r="C1056" s="115" t="s">
        <v>42</v>
      </c>
      <c r="D1056" s="135">
        <v>3396</v>
      </c>
      <c r="E1056" s="136" t="s">
        <v>43</v>
      </c>
      <c r="F1056" s="121">
        <v>45593</v>
      </c>
      <c r="G1056" s="122" t="s">
        <v>694</v>
      </c>
      <c r="H1056" s="122"/>
      <c r="I1056" s="122" t="s">
        <v>695</v>
      </c>
      <c r="J1056" s="129">
        <v>0</v>
      </c>
      <c r="K1056" s="129">
        <v>-39.26</v>
      </c>
      <c r="L1056" s="137">
        <v>-39.26</v>
      </c>
      <c r="M1056" s="137">
        <v>39.26</v>
      </c>
      <c r="N1056" s="138">
        <v>0</v>
      </c>
      <c r="O1056" s="139">
        <v>45566</v>
      </c>
    </row>
    <row r="1057" spans="1:15">
      <c r="A1057" s="115" t="s">
        <v>16</v>
      </c>
      <c r="B1057" s="115" t="s">
        <v>41</v>
      </c>
      <c r="C1057" s="115" t="s">
        <v>42</v>
      </c>
      <c r="D1057" s="135">
        <v>3396</v>
      </c>
      <c r="E1057" s="136" t="s">
        <v>43</v>
      </c>
      <c r="F1057" s="121">
        <v>45593</v>
      </c>
      <c r="G1057" s="122" t="s">
        <v>696</v>
      </c>
      <c r="H1057" s="122"/>
      <c r="I1057" s="122" t="s">
        <v>697</v>
      </c>
      <c r="J1057" s="129">
        <v>0</v>
      </c>
      <c r="K1057" s="129">
        <v>-4726</v>
      </c>
      <c r="L1057" s="137">
        <v>-4726</v>
      </c>
      <c r="M1057" s="137">
        <v>4726</v>
      </c>
      <c r="N1057" s="138">
        <v>0</v>
      </c>
      <c r="O1057" s="139">
        <v>45566</v>
      </c>
    </row>
    <row r="1058" spans="1:15">
      <c r="A1058" s="115" t="s">
        <v>16</v>
      </c>
      <c r="B1058" s="115" t="s">
        <v>41</v>
      </c>
      <c r="C1058" s="115" t="s">
        <v>42</v>
      </c>
      <c r="D1058" s="135">
        <v>3396</v>
      </c>
      <c r="E1058" s="136" t="s">
        <v>43</v>
      </c>
      <c r="F1058" s="121">
        <v>45593</v>
      </c>
      <c r="G1058" s="122" t="s">
        <v>698</v>
      </c>
      <c r="H1058" s="122"/>
      <c r="I1058" s="122" t="s">
        <v>699</v>
      </c>
      <c r="J1058" s="129">
        <v>0</v>
      </c>
      <c r="K1058" s="129">
        <v>-2077</v>
      </c>
      <c r="L1058" s="137">
        <v>-2077</v>
      </c>
      <c r="M1058" s="137">
        <v>2077</v>
      </c>
      <c r="N1058" s="138">
        <v>0</v>
      </c>
      <c r="O1058" s="139">
        <v>45566</v>
      </c>
    </row>
    <row r="1059" spans="1:15">
      <c r="A1059" s="115" t="s">
        <v>16</v>
      </c>
      <c r="B1059" s="115" t="s">
        <v>41</v>
      </c>
      <c r="C1059" s="115" t="s">
        <v>42</v>
      </c>
      <c r="D1059" s="135">
        <v>3396</v>
      </c>
      <c r="E1059" s="136" t="s">
        <v>43</v>
      </c>
      <c r="F1059" s="121">
        <v>45593</v>
      </c>
      <c r="G1059" s="122" t="s">
        <v>698</v>
      </c>
      <c r="H1059" s="122"/>
      <c r="I1059" s="122" t="s">
        <v>700</v>
      </c>
      <c r="J1059" s="129">
        <v>0</v>
      </c>
      <c r="K1059" s="129">
        <v>-2430</v>
      </c>
      <c r="L1059" s="137">
        <v>-2430</v>
      </c>
      <c r="M1059" s="137">
        <v>2430</v>
      </c>
      <c r="N1059" s="138">
        <v>0</v>
      </c>
      <c r="O1059" s="139">
        <v>45566</v>
      </c>
    </row>
    <row r="1060" spans="1:15">
      <c r="A1060" s="115" t="s">
        <v>16</v>
      </c>
      <c r="B1060" s="115" t="s">
        <v>41</v>
      </c>
      <c r="C1060" s="115" t="s">
        <v>42</v>
      </c>
      <c r="D1060" s="135">
        <v>3396</v>
      </c>
      <c r="E1060" s="136" t="s">
        <v>43</v>
      </c>
      <c r="F1060" s="121">
        <v>45593</v>
      </c>
      <c r="G1060" s="122" t="s">
        <v>701</v>
      </c>
      <c r="H1060" s="122"/>
      <c r="I1060" s="122" t="s">
        <v>702</v>
      </c>
      <c r="J1060" s="129">
        <v>0</v>
      </c>
      <c r="K1060" s="129">
        <v>-3831</v>
      </c>
      <c r="L1060" s="137">
        <v>-3831</v>
      </c>
      <c r="M1060" s="137">
        <v>3831</v>
      </c>
      <c r="N1060" s="138">
        <v>0</v>
      </c>
      <c r="O1060" s="139">
        <v>45566</v>
      </c>
    </row>
    <row r="1061" spans="1:15">
      <c r="A1061" s="115" t="s">
        <v>16</v>
      </c>
      <c r="B1061" s="115" t="s">
        <v>41</v>
      </c>
      <c r="C1061" s="115" t="s">
        <v>42</v>
      </c>
      <c r="D1061" s="135">
        <v>3396</v>
      </c>
      <c r="E1061" s="136" t="s">
        <v>43</v>
      </c>
      <c r="F1061" s="121">
        <v>45593</v>
      </c>
      <c r="G1061" s="122" t="s">
        <v>703</v>
      </c>
      <c r="H1061" s="122"/>
      <c r="I1061" s="122" t="s">
        <v>704</v>
      </c>
      <c r="J1061" s="129">
        <v>0</v>
      </c>
      <c r="K1061" s="129">
        <v>-38358</v>
      </c>
      <c r="L1061" s="137">
        <v>-38358</v>
      </c>
      <c r="M1061" s="137">
        <v>38358</v>
      </c>
      <c r="N1061" s="138">
        <v>0</v>
      </c>
      <c r="O1061" s="139">
        <v>45566</v>
      </c>
    </row>
    <row r="1062" spans="1:15">
      <c r="A1062" s="115" t="s">
        <v>16</v>
      </c>
      <c r="B1062" s="115" t="s">
        <v>41</v>
      </c>
      <c r="C1062" s="115" t="s">
        <v>42</v>
      </c>
      <c r="D1062" s="135">
        <v>3396</v>
      </c>
      <c r="E1062" s="136" t="s">
        <v>43</v>
      </c>
      <c r="F1062" s="121">
        <v>45593</v>
      </c>
      <c r="G1062" s="122" t="s">
        <v>705</v>
      </c>
      <c r="H1062" s="122"/>
      <c r="I1062" s="122" t="s">
        <v>706</v>
      </c>
      <c r="J1062" s="129">
        <v>0</v>
      </c>
      <c r="K1062" s="129">
        <v>-7649.1</v>
      </c>
      <c r="L1062" s="137">
        <v>-7649.1</v>
      </c>
      <c r="M1062" s="137">
        <v>7649.1</v>
      </c>
      <c r="N1062" s="138">
        <v>0</v>
      </c>
      <c r="O1062" s="139">
        <v>45566</v>
      </c>
    </row>
    <row r="1063" spans="1:15">
      <c r="A1063" s="115" t="s">
        <v>16</v>
      </c>
      <c r="B1063" s="115" t="s">
        <v>41</v>
      </c>
      <c r="C1063" s="115" t="s">
        <v>42</v>
      </c>
      <c r="D1063" s="135">
        <v>3396</v>
      </c>
      <c r="E1063" s="136" t="s">
        <v>43</v>
      </c>
      <c r="F1063" s="121">
        <v>45593</v>
      </c>
      <c r="G1063" s="122" t="s">
        <v>409</v>
      </c>
      <c r="H1063" s="122"/>
      <c r="I1063" s="122" t="s">
        <v>707</v>
      </c>
      <c r="J1063" s="129">
        <v>0</v>
      </c>
      <c r="K1063" s="129">
        <v>-205.02</v>
      </c>
      <c r="L1063" s="137">
        <v>-205.02</v>
      </c>
      <c r="M1063" s="137">
        <v>205.02</v>
      </c>
      <c r="N1063" s="138">
        <v>0</v>
      </c>
      <c r="O1063" s="139">
        <v>45566</v>
      </c>
    </row>
    <row r="1064" spans="1:15">
      <c r="A1064" s="115" t="s">
        <v>16</v>
      </c>
      <c r="B1064" s="115" t="s">
        <v>41</v>
      </c>
      <c r="C1064" s="115" t="s">
        <v>42</v>
      </c>
      <c r="D1064" s="135">
        <v>3396</v>
      </c>
      <c r="E1064" s="136" t="s">
        <v>43</v>
      </c>
      <c r="F1064" s="121">
        <v>45594</v>
      </c>
      <c r="G1064" s="122" t="s">
        <v>708</v>
      </c>
      <c r="H1064" s="122"/>
      <c r="I1064" s="122" t="s">
        <v>709</v>
      </c>
      <c r="J1064" s="129">
        <v>0.01</v>
      </c>
      <c r="K1064" s="129">
        <v>0</v>
      </c>
      <c r="L1064" s="137">
        <v>0.01</v>
      </c>
      <c r="M1064" s="137">
        <v>0.01</v>
      </c>
      <c r="N1064" s="138">
        <v>0</v>
      </c>
      <c r="O1064" s="139">
        <v>45566</v>
      </c>
    </row>
    <row r="1065" spans="1:15">
      <c r="A1065" s="115" t="s">
        <v>16</v>
      </c>
      <c r="B1065" s="115" t="s">
        <v>41</v>
      </c>
      <c r="C1065" s="115" t="s">
        <v>42</v>
      </c>
      <c r="D1065" s="135">
        <v>3396</v>
      </c>
      <c r="E1065" s="136" t="s">
        <v>43</v>
      </c>
      <c r="F1065" s="121">
        <v>45594</v>
      </c>
      <c r="G1065" s="122" t="s">
        <v>710</v>
      </c>
      <c r="H1065" s="122"/>
      <c r="I1065" s="122" t="s">
        <v>711</v>
      </c>
      <c r="J1065" s="129">
        <v>0.02</v>
      </c>
      <c r="K1065" s="129">
        <v>0</v>
      </c>
      <c r="L1065" s="137">
        <v>0.02</v>
      </c>
      <c r="M1065" s="137">
        <v>0.02</v>
      </c>
      <c r="N1065" s="138">
        <v>0</v>
      </c>
      <c r="O1065" s="139">
        <v>45566</v>
      </c>
    </row>
    <row r="1066" spans="1:15">
      <c r="A1066" s="115" t="s">
        <v>16</v>
      </c>
      <c r="B1066" s="115" t="s">
        <v>41</v>
      </c>
      <c r="C1066" s="115" t="s">
        <v>42</v>
      </c>
      <c r="D1066" s="135">
        <v>3396</v>
      </c>
      <c r="E1066" s="136" t="s">
        <v>43</v>
      </c>
      <c r="F1066" s="121">
        <v>45594</v>
      </c>
      <c r="G1066" s="122" t="s">
        <v>712</v>
      </c>
      <c r="H1066" s="122"/>
      <c r="I1066" s="122" t="s">
        <v>713</v>
      </c>
      <c r="J1066" s="129">
        <v>0.46</v>
      </c>
      <c r="K1066" s="129">
        <v>0</v>
      </c>
      <c r="L1066" s="137">
        <v>0.46</v>
      </c>
      <c r="M1066" s="137">
        <v>0.46</v>
      </c>
      <c r="N1066" s="138">
        <v>0</v>
      </c>
      <c r="O1066" s="139">
        <v>45566</v>
      </c>
    </row>
    <row r="1067" spans="1:15">
      <c r="A1067" s="115" t="s">
        <v>16</v>
      </c>
      <c r="B1067" s="115" t="s">
        <v>41</v>
      </c>
      <c r="C1067" s="115" t="s">
        <v>42</v>
      </c>
      <c r="D1067" s="135">
        <v>3396</v>
      </c>
      <c r="E1067" s="136" t="s">
        <v>43</v>
      </c>
      <c r="F1067" s="121">
        <v>45594</v>
      </c>
      <c r="G1067" s="122" t="s">
        <v>714</v>
      </c>
      <c r="H1067" s="122"/>
      <c r="I1067" s="122" t="s">
        <v>715</v>
      </c>
      <c r="J1067" s="129">
        <v>0.14000000000000001</v>
      </c>
      <c r="K1067" s="129">
        <v>0</v>
      </c>
      <c r="L1067" s="137">
        <v>0.14000000000000001</v>
      </c>
      <c r="M1067" s="137">
        <v>0.14000000000000001</v>
      </c>
      <c r="N1067" s="138">
        <v>0</v>
      </c>
      <c r="O1067" s="139">
        <v>45566</v>
      </c>
    </row>
    <row r="1068" spans="1:15">
      <c r="A1068" s="115" t="s">
        <v>16</v>
      </c>
      <c r="B1068" s="115" t="s">
        <v>41</v>
      </c>
      <c r="C1068" s="115" t="s">
        <v>42</v>
      </c>
      <c r="D1068" s="135">
        <v>3396</v>
      </c>
      <c r="E1068" s="136" t="s">
        <v>43</v>
      </c>
      <c r="F1068" s="121">
        <v>45594</v>
      </c>
      <c r="G1068" s="122" t="s">
        <v>716</v>
      </c>
      <c r="H1068" s="122"/>
      <c r="I1068" s="122" t="s">
        <v>717</v>
      </c>
      <c r="J1068" s="129">
        <v>0</v>
      </c>
      <c r="K1068" s="129">
        <v>-1287.56</v>
      </c>
      <c r="L1068" s="137">
        <v>-1287.56</v>
      </c>
      <c r="M1068" s="137">
        <v>1287.56</v>
      </c>
      <c r="N1068" s="138">
        <v>0</v>
      </c>
      <c r="O1068" s="139">
        <v>45566</v>
      </c>
    </row>
    <row r="1069" spans="1:15">
      <c r="A1069" s="115" t="s">
        <v>16</v>
      </c>
      <c r="B1069" s="115" t="s">
        <v>41</v>
      </c>
      <c r="C1069" s="115" t="s">
        <v>42</v>
      </c>
      <c r="D1069" s="135">
        <v>3396</v>
      </c>
      <c r="E1069" s="136" t="s">
        <v>43</v>
      </c>
      <c r="F1069" s="121">
        <v>45594</v>
      </c>
      <c r="G1069" s="122" t="s">
        <v>718</v>
      </c>
      <c r="H1069" s="122"/>
      <c r="I1069" s="122" t="s">
        <v>719</v>
      </c>
      <c r="J1069" s="129">
        <v>0</v>
      </c>
      <c r="K1069" s="129">
        <v>-10500</v>
      </c>
      <c r="L1069" s="137">
        <v>-10500</v>
      </c>
      <c r="M1069" s="137">
        <v>10500</v>
      </c>
      <c r="N1069" s="138">
        <v>0</v>
      </c>
      <c r="O1069" s="139">
        <v>45566</v>
      </c>
    </row>
    <row r="1070" spans="1:15">
      <c r="A1070" s="115" t="s">
        <v>16</v>
      </c>
      <c r="B1070" s="115" t="s">
        <v>41</v>
      </c>
      <c r="C1070" s="115" t="s">
        <v>42</v>
      </c>
      <c r="D1070" s="135">
        <v>3396</v>
      </c>
      <c r="E1070" s="136" t="s">
        <v>43</v>
      </c>
      <c r="F1070" s="121">
        <v>45594</v>
      </c>
      <c r="G1070" s="122" t="s">
        <v>720</v>
      </c>
      <c r="H1070" s="122"/>
      <c r="I1070" s="122" t="s">
        <v>721</v>
      </c>
      <c r="J1070" s="129">
        <v>0</v>
      </c>
      <c r="K1070" s="129">
        <v>-1879.28</v>
      </c>
      <c r="L1070" s="137">
        <v>-1879.28</v>
      </c>
      <c r="M1070" s="137">
        <v>1879.28</v>
      </c>
      <c r="N1070" s="138">
        <v>0</v>
      </c>
      <c r="O1070" s="139">
        <v>45566</v>
      </c>
    </row>
    <row r="1071" spans="1:15">
      <c r="A1071" s="115" t="s">
        <v>16</v>
      </c>
      <c r="B1071" s="115" t="s">
        <v>41</v>
      </c>
      <c r="C1071" s="115" t="s">
        <v>42</v>
      </c>
      <c r="D1071" s="135">
        <v>3396</v>
      </c>
      <c r="E1071" s="136" t="s">
        <v>43</v>
      </c>
      <c r="F1071" s="121">
        <v>45594</v>
      </c>
      <c r="G1071" s="122" t="s">
        <v>722</v>
      </c>
      <c r="H1071" s="122"/>
      <c r="I1071" s="122" t="s">
        <v>723</v>
      </c>
      <c r="J1071" s="129">
        <v>0</v>
      </c>
      <c r="K1071" s="129">
        <v>-5490.42</v>
      </c>
      <c r="L1071" s="137">
        <v>-5490.42</v>
      </c>
      <c r="M1071" s="137">
        <v>5490.42</v>
      </c>
      <c r="N1071" s="138">
        <v>0</v>
      </c>
      <c r="O1071" s="139">
        <v>45566</v>
      </c>
    </row>
    <row r="1072" spans="1:15">
      <c r="A1072" s="115" t="s">
        <v>16</v>
      </c>
      <c r="B1072" s="115" t="s">
        <v>41</v>
      </c>
      <c r="C1072" s="115" t="s">
        <v>42</v>
      </c>
      <c r="D1072" s="135">
        <v>3396</v>
      </c>
      <c r="E1072" s="136" t="s">
        <v>43</v>
      </c>
      <c r="F1072" s="121">
        <v>45594</v>
      </c>
      <c r="G1072" s="122" t="s">
        <v>284</v>
      </c>
      <c r="H1072" s="122"/>
      <c r="I1072" s="122" t="s">
        <v>724</v>
      </c>
      <c r="J1072" s="129">
        <v>0</v>
      </c>
      <c r="K1072" s="129">
        <v>-9</v>
      </c>
      <c r="L1072" s="137">
        <v>-9</v>
      </c>
      <c r="M1072" s="137">
        <v>9</v>
      </c>
      <c r="N1072" s="138">
        <v>0</v>
      </c>
      <c r="O1072" s="139">
        <v>45566</v>
      </c>
    </row>
    <row r="1073" spans="1:15">
      <c r="A1073" s="115" t="s">
        <v>16</v>
      </c>
      <c r="B1073" s="115" t="s">
        <v>41</v>
      </c>
      <c r="C1073" s="115" t="s">
        <v>42</v>
      </c>
      <c r="D1073" s="135">
        <v>3396</v>
      </c>
      <c r="E1073" s="136" t="s">
        <v>43</v>
      </c>
      <c r="F1073" s="121">
        <v>45594</v>
      </c>
      <c r="G1073" s="122" t="s">
        <v>284</v>
      </c>
      <c r="H1073" s="122"/>
      <c r="I1073" s="122" t="s">
        <v>724</v>
      </c>
      <c r="J1073" s="129">
        <v>0</v>
      </c>
      <c r="K1073" s="129">
        <v>-9</v>
      </c>
      <c r="L1073" s="137">
        <v>-9</v>
      </c>
      <c r="M1073" s="137">
        <v>9</v>
      </c>
      <c r="N1073" s="138">
        <v>0</v>
      </c>
      <c r="O1073" s="139">
        <v>45566</v>
      </c>
    </row>
    <row r="1074" spans="1:15">
      <c r="A1074" s="115" t="s">
        <v>16</v>
      </c>
      <c r="B1074" s="115" t="s">
        <v>41</v>
      </c>
      <c r="C1074" s="115" t="s">
        <v>42</v>
      </c>
      <c r="D1074" s="135">
        <v>3396</v>
      </c>
      <c r="E1074" s="136" t="s">
        <v>43</v>
      </c>
      <c r="F1074" s="121">
        <v>45594</v>
      </c>
      <c r="G1074" s="122" t="s">
        <v>725</v>
      </c>
      <c r="H1074" s="122"/>
      <c r="I1074" s="122" t="s">
        <v>726</v>
      </c>
      <c r="J1074" s="129">
        <v>0</v>
      </c>
      <c r="K1074" s="129">
        <v>-626007.56000000006</v>
      </c>
      <c r="L1074" s="137">
        <v>-626007.56000000006</v>
      </c>
      <c r="M1074" s="137">
        <v>626007.56000000006</v>
      </c>
      <c r="N1074" s="138">
        <v>1</v>
      </c>
      <c r="O1074" s="139">
        <v>45566</v>
      </c>
    </row>
    <row r="1075" spans="1:15">
      <c r="A1075" s="115" t="s">
        <v>16</v>
      </c>
      <c r="B1075" s="115" t="s">
        <v>41</v>
      </c>
      <c r="C1075" s="115" t="s">
        <v>42</v>
      </c>
      <c r="D1075" s="135">
        <v>3396</v>
      </c>
      <c r="E1075" s="136" t="s">
        <v>43</v>
      </c>
      <c r="F1075" s="121">
        <v>45594</v>
      </c>
      <c r="G1075" s="122" t="s">
        <v>727</v>
      </c>
      <c r="H1075" s="122"/>
      <c r="I1075" s="122" t="s">
        <v>728</v>
      </c>
      <c r="J1075" s="129">
        <v>0</v>
      </c>
      <c r="K1075" s="129">
        <v>-4000</v>
      </c>
      <c r="L1075" s="137">
        <v>-4000</v>
      </c>
      <c r="M1075" s="137">
        <v>4000</v>
      </c>
      <c r="N1075" s="138">
        <v>0</v>
      </c>
      <c r="O1075" s="139">
        <v>45566</v>
      </c>
    </row>
    <row r="1076" spans="1:15">
      <c r="A1076" s="115" t="s">
        <v>16</v>
      </c>
      <c r="B1076" s="115" t="s">
        <v>41</v>
      </c>
      <c r="C1076" s="115" t="s">
        <v>42</v>
      </c>
      <c r="D1076" s="135">
        <v>3396</v>
      </c>
      <c r="E1076" s="136" t="s">
        <v>43</v>
      </c>
      <c r="F1076" s="121">
        <v>45594</v>
      </c>
      <c r="G1076" s="122" t="s">
        <v>729</v>
      </c>
      <c r="H1076" s="122"/>
      <c r="I1076" s="122" t="s">
        <v>730</v>
      </c>
      <c r="J1076" s="129">
        <v>0</v>
      </c>
      <c r="K1076" s="129">
        <v>-14700</v>
      </c>
      <c r="L1076" s="137">
        <v>-14700</v>
      </c>
      <c r="M1076" s="137">
        <v>14700</v>
      </c>
      <c r="N1076" s="138">
        <v>0</v>
      </c>
      <c r="O1076" s="139">
        <v>45566</v>
      </c>
    </row>
    <row r="1077" spans="1:15">
      <c r="A1077" s="115" t="s">
        <v>16</v>
      </c>
      <c r="B1077" s="115" t="s">
        <v>41</v>
      </c>
      <c r="C1077" s="115" t="s">
        <v>42</v>
      </c>
      <c r="D1077" s="135">
        <v>3396</v>
      </c>
      <c r="E1077" s="136" t="s">
        <v>43</v>
      </c>
      <c r="F1077" s="121">
        <v>45594</v>
      </c>
      <c r="G1077" s="122" t="s">
        <v>729</v>
      </c>
      <c r="H1077" s="122"/>
      <c r="I1077" s="122" t="s">
        <v>731</v>
      </c>
      <c r="J1077" s="129">
        <v>0</v>
      </c>
      <c r="K1077" s="129">
        <v>-5500</v>
      </c>
      <c r="L1077" s="137">
        <v>-5500</v>
      </c>
      <c r="M1077" s="137">
        <v>5500</v>
      </c>
      <c r="N1077" s="138">
        <v>0</v>
      </c>
      <c r="O1077" s="139">
        <v>45566</v>
      </c>
    </row>
    <row r="1078" spans="1:15">
      <c r="A1078" s="115" t="s">
        <v>16</v>
      </c>
      <c r="B1078" s="115" t="s">
        <v>41</v>
      </c>
      <c r="C1078" s="115" t="s">
        <v>42</v>
      </c>
      <c r="D1078" s="135">
        <v>3396</v>
      </c>
      <c r="E1078" s="136" t="s">
        <v>43</v>
      </c>
      <c r="F1078" s="121">
        <v>45594</v>
      </c>
      <c r="G1078" s="122" t="s">
        <v>732</v>
      </c>
      <c r="H1078" s="122"/>
      <c r="I1078" s="122" t="s">
        <v>733</v>
      </c>
      <c r="J1078" s="129">
        <v>0</v>
      </c>
      <c r="K1078" s="129">
        <v>-3069.7</v>
      </c>
      <c r="L1078" s="137">
        <v>-3069.7</v>
      </c>
      <c r="M1078" s="137">
        <v>3069.7</v>
      </c>
      <c r="N1078" s="138">
        <v>0</v>
      </c>
      <c r="O1078" s="139">
        <v>45566</v>
      </c>
    </row>
    <row r="1079" spans="1:15">
      <c r="A1079" s="115" t="s">
        <v>16</v>
      </c>
      <c r="B1079" s="115" t="s">
        <v>41</v>
      </c>
      <c r="C1079" s="115" t="s">
        <v>42</v>
      </c>
      <c r="D1079" s="135">
        <v>3396</v>
      </c>
      <c r="E1079" s="136" t="s">
        <v>43</v>
      </c>
      <c r="F1079" s="121">
        <v>45594</v>
      </c>
      <c r="G1079" s="122" t="s">
        <v>734</v>
      </c>
      <c r="H1079" s="122"/>
      <c r="I1079" s="122" t="s">
        <v>735</v>
      </c>
      <c r="J1079" s="129">
        <v>0</v>
      </c>
      <c r="K1079" s="129">
        <v>-9792.16</v>
      </c>
      <c r="L1079" s="137">
        <v>-9792.16</v>
      </c>
      <c r="M1079" s="137">
        <v>9792.16</v>
      </c>
      <c r="N1079" s="138">
        <v>0</v>
      </c>
      <c r="O1079" s="139">
        <v>45566</v>
      </c>
    </row>
    <row r="1080" spans="1:15">
      <c r="A1080" s="115" t="s">
        <v>16</v>
      </c>
      <c r="B1080" s="115" t="s">
        <v>41</v>
      </c>
      <c r="C1080" s="115" t="s">
        <v>42</v>
      </c>
      <c r="D1080" s="135">
        <v>3396</v>
      </c>
      <c r="E1080" s="136" t="s">
        <v>43</v>
      </c>
      <c r="F1080" s="121">
        <v>45594</v>
      </c>
      <c r="G1080" s="122" t="s">
        <v>734</v>
      </c>
      <c r="H1080" s="122"/>
      <c r="I1080" s="122" t="s">
        <v>736</v>
      </c>
      <c r="J1080" s="129">
        <v>0</v>
      </c>
      <c r="K1080" s="129">
        <v>-7300</v>
      </c>
      <c r="L1080" s="137">
        <v>-7300</v>
      </c>
      <c r="M1080" s="137">
        <v>7300</v>
      </c>
      <c r="N1080" s="138">
        <v>0</v>
      </c>
      <c r="O1080" s="139">
        <v>45566</v>
      </c>
    </row>
    <row r="1081" spans="1:15">
      <c r="A1081" s="115" t="s">
        <v>16</v>
      </c>
      <c r="B1081" s="115" t="s">
        <v>41</v>
      </c>
      <c r="C1081" s="115" t="s">
        <v>42</v>
      </c>
      <c r="D1081" s="135">
        <v>3396</v>
      </c>
      <c r="E1081" s="136" t="s">
        <v>43</v>
      </c>
      <c r="F1081" s="121">
        <v>45594</v>
      </c>
      <c r="G1081" s="122" t="s">
        <v>737</v>
      </c>
      <c r="H1081" s="122"/>
      <c r="I1081" s="122" t="s">
        <v>738</v>
      </c>
      <c r="J1081" s="129">
        <v>0</v>
      </c>
      <c r="K1081" s="129">
        <v>-51528</v>
      </c>
      <c r="L1081" s="137">
        <v>-51528</v>
      </c>
      <c r="M1081" s="137">
        <v>51528</v>
      </c>
      <c r="N1081" s="138">
        <v>0</v>
      </c>
      <c r="O1081" s="139">
        <v>45566</v>
      </c>
    </row>
    <row r="1082" spans="1:15">
      <c r="A1082" s="115" t="s">
        <v>16</v>
      </c>
      <c r="B1082" s="115" t="s">
        <v>41</v>
      </c>
      <c r="C1082" s="115" t="s">
        <v>42</v>
      </c>
      <c r="D1082" s="135">
        <v>3396</v>
      </c>
      <c r="E1082" s="136" t="s">
        <v>43</v>
      </c>
      <c r="F1082" s="121">
        <v>45595</v>
      </c>
      <c r="G1082" s="122" t="s">
        <v>739</v>
      </c>
      <c r="H1082" s="122"/>
      <c r="I1082" s="122" t="s">
        <v>740</v>
      </c>
      <c r="J1082" s="129">
        <v>285150</v>
      </c>
      <c r="K1082" s="129">
        <v>0</v>
      </c>
      <c r="L1082" s="137">
        <v>285150</v>
      </c>
      <c r="M1082" s="137">
        <v>285150</v>
      </c>
      <c r="N1082" s="138">
        <v>0</v>
      </c>
      <c r="O1082" s="139">
        <v>45566</v>
      </c>
    </row>
    <row r="1083" spans="1:15">
      <c r="A1083" s="115" t="s">
        <v>16</v>
      </c>
      <c r="B1083" s="115" t="s">
        <v>41</v>
      </c>
      <c r="C1083" s="115" t="s">
        <v>42</v>
      </c>
      <c r="D1083" s="135">
        <v>3396</v>
      </c>
      <c r="E1083" s="136" t="s">
        <v>43</v>
      </c>
      <c r="F1083" s="121">
        <v>45595</v>
      </c>
      <c r="G1083" s="122" t="s">
        <v>741</v>
      </c>
      <c r="H1083" s="122"/>
      <c r="I1083" s="122" t="s">
        <v>742</v>
      </c>
      <c r="J1083" s="129">
        <v>15393.86</v>
      </c>
      <c r="K1083" s="129">
        <v>0</v>
      </c>
      <c r="L1083" s="137">
        <v>15393.86</v>
      </c>
      <c r="M1083" s="137">
        <v>15393.86</v>
      </c>
      <c r="N1083" s="138">
        <v>0</v>
      </c>
      <c r="O1083" s="139">
        <v>45566</v>
      </c>
    </row>
    <row r="1084" spans="1:15">
      <c r="A1084" s="115" t="s">
        <v>16</v>
      </c>
      <c r="B1084" s="115" t="s">
        <v>41</v>
      </c>
      <c r="C1084" s="115" t="s">
        <v>42</v>
      </c>
      <c r="D1084" s="135">
        <v>3396</v>
      </c>
      <c r="E1084" s="136" t="s">
        <v>43</v>
      </c>
      <c r="F1084" s="121">
        <v>45595</v>
      </c>
      <c r="G1084" s="122" t="s">
        <v>743</v>
      </c>
      <c r="H1084" s="122"/>
      <c r="I1084" s="122" t="s">
        <v>744</v>
      </c>
      <c r="J1084" s="129">
        <v>30210</v>
      </c>
      <c r="K1084" s="129">
        <v>0</v>
      </c>
      <c r="L1084" s="137">
        <v>30210</v>
      </c>
      <c r="M1084" s="137">
        <v>30210</v>
      </c>
      <c r="N1084" s="138">
        <v>0</v>
      </c>
      <c r="O1084" s="139">
        <v>45566</v>
      </c>
    </row>
    <row r="1085" spans="1:15">
      <c r="A1085" s="115" t="s">
        <v>16</v>
      </c>
      <c r="B1085" s="115" t="s">
        <v>41</v>
      </c>
      <c r="C1085" s="115" t="s">
        <v>42</v>
      </c>
      <c r="D1085" s="135">
        <v>3396</v>
      </c>
      <c r="E1085" s="136" t="s">
        <v>43</v>
      </c>
      <c r="F1085" s="121">
        <v>45595</v>
      </c>
      <c r="G1085" s="122" t="s">
        <v>284</v>
      </c>
      <c r="H1085" s="122"/>
      <c r="I1085" s="122" t="s">
        <v>745</v>
      </c>
      <c r="J1085" s="129">
        <v>0</v>
      </c>
      <c r="K1085" s="129">
        <v>-1.65</v>
      </c>
      <c r="L1085" s="137">
        <v>-1.65</v>
      </c>
      <c r="M1085" s="137">
        <v>1.65</v>
      </c>
      <c r="N1085" s="138">
        <v>0</v>
      </c>
      <c r="O1085" s="139">
        <v>45566</v>
      </c>
    </row>
    <row r="1086" spans="1:15">
      <c r="A1086" s="115" t="s">
        <v>16</v>
      </c>
      <c r="B1086" s="115" t="s">
        <v>41</v>
      </c>
      <c r="C1086" s="115" t="s">
        <v>42</v>
      </c>
      <c r="D1086" s="135">
        <v>3396</v>
      </c>
      <c r="E1086" s="136" t="s">
        <v>43</v>
      </c>
      <c r="F1086" s="121">
        <v>45595</v>
      </c>
      <c r="G1086" s="122" t="s">
        <v>284</v>
      </c>
      <c r="H1086" s="122"/>
      <c r="I1086" s="122" t="s">
        <v>745</v>
      </c>
      <c r="J1086" s="129">
        <v>0</v>
      </c>
      <c r="K1086" s="129">
        <v>-9</v>
      </c>
      <c r="L1086" s="137">
        <v>-9</v>
      </c>
      <c r="M1086" s="137">
        <v>9</v>
      </c>
      <c r="N1086" s="138">
        <v>0</v>
      </c>
      <c r="O1086" s="139">
        <v>45566</v>
      </c>
    </row>
    <row r="1087" spans="1:15">
      <c r="A1087" s="115" t="s">
        <v>16</v>
      </c>
      <c r="B1087" s="115" t="s">
        <v>41</v>
      </c>
      <c r="C1087" s="115" t="s">
        <v>42</v>
      </c>
      <c r="D1087" s="135">
        <v>3396</v>
      </c>
      <c r="E1087" s="136" t="s">
        <v>43</v>
      </c>
      <c r="F1087" s="121">
        <v>45595</v>
      </c>
      <c r="G1087" s="122" t="s">
        <v>284</v>
      </c>
      <c r="H1087" s="122"/>
      <c r="I1087" s="122" t="s">
        <v>745</v>
      </c>
      <c r="J1087" s="129">
        <v>0</v>
      </c>
      <c r="K1087" s="129">
        <v>-9</v>
      </c>
      <c r="L1087" s="137">
        <v>-9</v>
      </c>
      <c r="M1087" s="137">
        <v>9</v>
      </c>
      <c r="N1087" s="138">
        <v>0</v>
      </c>
      <c r="O1087" s="139">
        <v>45566</v>
      </c>
    </row>
    <row r="1088" spans="1:15">
      <c r="A1088" s="115" t="s">
        <v>16</v>
      </c>
      <c r="B1088" s="115" t="s">
        <v>41</v>
      </c>
      <c r="C1088" s="115" t="s">
        <v>42</v>
      </c>
      <c r="D1088" s="135">
        <v>3396</v>
      </c>
      <c r="E1088" s="136" t="s">
        <v>43</v>
      </c>
      <c r="F1088" s="121">
        <v>45595</v>
      </c>
      <c r="G1088" s="122" t="s">
        <v>284</v>
      </c>
      <c r="H1088" s="122"/>
      <c r="I1088" s="122" t="s">
        <v>745</v>
      </c>
      <c r="J1088" s="129">
        <v>0</v>
      </c>
      <c r="K1088" s="129">
        <v>-9</v>
      </c>
      <c r="L1088" s="137">
        <v>-9</v>
      </c>
      <c r="M1088" s="137">
        <v>9</v>
      </c>
      <c r="N1088" s="138">
        <v>0</v>
      </c>
      <c r="O1088" s="139">
        <v>45566</v>
      </c>
    </row>
    <row r="1089" spans="1:15">
      <c r="A1089" s="115" t="s">
        <v>16</v>
      </c>
      <c r="B1089" s="115" t="s">
        <v>41</v>
      </c>
      <c r="C1089" s="115" t="s">
        <v>42</v>
      </c>
      <c r="D1089" s="135">
        <v>3396</v>
      </c>
      <c r="E1089" s="136" t="s">
        <v>43</v>
      </c>
      <c r="F1089" s="121">
        <v>45595</v>
      </c>
      <c r="G1089" s="122" t="s">
        <v>284</v>
      </c>
      <c r="H1089" s="122"/>
      <c r="I1089" s="122" t="s">
        <v>745</v>
      </c>
      <c r="J1089" s="129">
        <v>0</v>
      </c>
      <c r="K1089" s="129">
        <v>-9</v>
      </c>
      <c r="L1089" s="137">
        <v>-9</v>
      </c>
      <c r="M1089" s="137">
        <v>9</v>
      </c>
      <c r="N1089" s="138">
        <v>0</v>
      </c>
      <c r="O1089" s="139">
        <v>45566</v>
      </c>
    </row>
    <row r="1090" spans="1:15">
      <c r="A1090" s="115" t="s">
        <v>16</v>
      </c>
      <c r="B1090" s="115" t="s">
        <v>41</v>
      </c>
      <c r="C1090" s="115" t="s">
        <v>42</v>
      </c>
      <c r="D1090" s="135">
        <v>3396</v>
      </c>
      <c r="E1090" s="136" t="s">
        <v>43</v>
      </c>
      <c r="F1090" s="121">
        <v>45595</v>
      </c>
      <c r="G1090" s="122" t="s">
        <v>284</v>
      </c>
      <c r="H1090" s="122"/>
      <c r="I1090" s="122" t="s">
        <v>745</v>
      </c>
      <c r="J1090" s="129">
        <v>0</v>
      </c>
      <c r="K1090" s="129">
        <v>-9</v>
      </c>
      <c r="L1090" s="137">
        <v>-9</v>
      </c>
      <c r="M1090" s="137">
        <v>9</v>
      </c>
      <c r="N1090" s="138">
        <v>0</v>
      </c>
      <c r="O1090" s="139">
        <v>45566</v>
      </c>
    </row>
    <row r="1091" spans="1:15">
      <c r="A1091" s="115" t="s">
        <v>16</v>
      </c>
      <c r="B1091" s="115" t="s">
        <v>41</v>
      </c>
      <c r="C1091" s="115" t="s">
        <v>42</v>
      </c>
      <c r="D1091" s="135">
        <v>3396</v>
      </c>
      <c r="E1091" s="136" t="s">
        <v>43</v>
      </c>
      <c r="F1091" s="121">
        <v>45595</v>
      </c>
      <c r="G1091" s="122" t="s">
        <v>284</v>
      </c>
      <c r="H1091" s="122"/>
      <c r="I1091" s="122" t="s">
        <v>745</v>
      </c>
      <c r="J1091" s="129">
        <v>0</v>
      </c>
      <c r="K1091" s="129">
        <v>-9</v>
      </c>
      <c r="L1091" s="137">
        <v>-9</v>
      </c>
      <c r="M1091" s="137">
        <v>9</v>
      </c>
      <c r="N1091" s="138">
        <v>0</v>
      </c>
      <c r="O1091" s="139">
        <v>45566</v>
      </c>
    </row>
    <row r="1092" spans="1:15">
      <c r="A1092" s="115" t="s">
        <v>16</v>
      </c>
      <c r="B1092" s="115" t="s">
        <v>41</v>
      </c>
      <c r="C1092" s="115" t="s">
        <v>42</v>
      </c>
      <c r="D1092" s="135">
        <v>3396</v>
      </c>
      <c r="E1092" s="136" t="s">
        <v>43</v>
      </c>
      <c r="F1092" s="121">
        <v>45595</v>
      </c>
      <c r="G1092" s="122" t="s">
        <v>284</v>
      </c>
      <c r="H1092" s="122"/>
      <c r="I1092" s="122" t="s">
        <v>745</v>
      </c>
      <c r="J1092" s="129">
        <v>0</v>
      </c>
      <c r="K1092" s="129">
        <v>-9</v>
      </c>
      <c r="L1092" s="137">
        <v>-9</v>
      </c>
      <c r="M1092" s="137">
        <v>9</v>
      </c>
      <c r="N1092" s="138">
        <v>0</v>
      </c>
      <c r="O1092" s="139">
        <v>45566</v>
      </c>
    </row>
    <row r="1093" spans="1:15">
      <c r="A1093" s="115" t="s">
        <v>16</v>
      </c>
      <c r="B1093" s="115" t="s">
        <v>41</v>
      </c>
      <c r="C1093" s="115" t="s">
        <v>42</v>
      </c>
      <c r="D1093" s="135">
        <v>3396</v>
      </c>
      <c r="E1093" s="136" t="s">
        <v>43</v>
      </c>
      <c r="F1093" s="121">
        <v>45595</v>
      </c>
      <c r="G1093" s="122" t="s">
        <v>284</v>
      </c>
      <c r="H1093" s="122"/>
      <c r="I1093" s="122" t="s">
        <v>745</v>
      </c>
      <c r="J1093" s="129">
        <v>0</v>
      </c>
      <c r="K1093" s="129">
        <v>-9</v>
      </c>
      <c r="L1093" s="137">
        <v>-9</v>
      </c>
      <c r="M1093" s="137">
        <v>9</v>
      </c>
      <c r="N1093" s="138">
        <v>0</v>
      </c>
      <c r="O1093" s="139">
        <v>45566</v>
      </c>
    </row>
    <row r="1094" spans="1:15">
      <c r="A1094" s="115" t="s">
        <v>16</v>
      </c>
      <c r="B1094" s="115" t="s">
        <v>41</v>
      </c>
      <c r="C1094" s="115" t="s">
        <v>42</v>
      </c>
      <c r="D1094" s="135">
        <v>3396</v>
      </c>
      <c r="E1094" s="136" t="s">
        <v>43</v>
      </c>
      <c r="F1094" s="121">
        <v>45595</v>
      </c>
      <c r="G1094" s="122" t="s">
        <v>284</v>
      </c>
      <c r="H1094" s="122"/>
      <c r="I1094" s="122" t="s">
        <v>745</v>
      </c>
      <c r="J1094" s="129">
        <v>0</v>
      </c>
      <c r="K1094" s="129">
        <v>-9</v>
      </c>
      <c r="L1094" s="137">
        <v>-9</v>
      </c>
      <c r="M1094" s="137">
        <v>9</v>
      </c>
      <c r="N1094" s="138">
        <v>0</v>
      </c>
      <c r="O1094" s="139">
        <v>45566</v>
      </c>
    </row>
    <row r="1095" spans="1:15">
      <c r="A1095" s="115" t="s">
        <v>16</v>
      </c>
      <c r="B1095" s="115" t="s">
        <v>41</v>
      </c>
      <c r="C1095" s="115" t="s">
        <v>42</v>
      </c>
      <c r="D1095" s="135">
        <v>3396</v>
      </c>
      <c r="E1095" s="136" t="s">
        <v>43</v>
      </c>
      <c r="F1095" s="121">
        <v>45595</v>
      </c>
      <c r="G1095" s="122" t="s">
        <v>284</v>
      </c>
      <c r="H1095" s="122"/>
      <c r="I1095" s="122" t="s">
        <v>745</v>
      </c>
      <c r="J1095" s="129">
        <v>0</v>
      </c>
      <c r="K1095" s="129">
        <v>-9</v>
      </c>
      <c r="L1095" s="137">
        <v>-9</v>
      </c>
      <c r="M1095" s="137">
        <v>9</v>
      </c>
      <c r="N1095" s="138">
        <v>0</v>
      </c>
      <c r="O1095" s="139">
        <v>45566</v>
      </c>
    </row>
    <row r="1096" spans="1:15">
      <c r="A1096" s="115" t="s">
        <v>16</v>
      </c>
      <c r="B1096" s="115" t="s">
        <v>41</v>
      </c>
      <c r="C1096" s="115" t="s">
        <v>42</v>
      </c>
      <c r="D1096" s="135">
        <v>3396</v>
      </c>
      <c r="E1096" s="136" t="s">
        <v>43</v>
      </c>
      <c r="F1096" s="121">
        <v>45595</v>
      </c>
      <c r="G1096" s="122" t="s">
        <v>284</v>
      </c>
      <c r="H1096" s="122"/>
      <c r="I1096" s="122" t="s">
        <v>745</v>
      </c>
      <c r="J1096" s="129">
        <v>0</v>
      </c>
      <c r="K1096" s="129">
        <v>-9</v>
      </c>
      <c r="L1096" s="137">
        <v>-9</v>
      </c>
      <c r="M1096" s="137">
        <v>9</v>
      </c>
      <c r="N1096" s="138">
        <v>0</v>
      </c>
      <c r="O1096" s="139">
        <v>45566</v>
      </c>
    </row>
    <row r="1097" spans="1:15">
      <c r="A1097" s="115" t="s">
        <v>16</v>
      </c>
      <c r="B1097" s="115" t="s">
        <v>41</v>
      </c>
      <c r="C1097" s="115" t="s">
        <v>42</v>
      </c>
      <c r="D1097" s="135">
        <v>3396</v>
      </c>
      <c r="E1097" s="136" t="s">
        <v>43</v>
      </c>
      <c r="F1097" s="121">
        <v>45595</v>
      </c>
      <c r="G1097" s="122" t="s">
        <v>284</v>
      </c>
      <c r="H1097" s="122"/>
      <c r="I1097" s="122" t="s">
        <v>745</v>
      </c>
      <c r="J1097" s="129">
        <v>0</v>
      </c>
      <c r="K1097" s="129">
        <v>-9</v>
      </c>
      <c r="L1097" s="137">
        <v>-9</v>
      </c>
      <c r="M1097" s="137">
        <v>9</v>
      </c>
      <c r="N1097" s="138">
        <v>0</v>
      </c>
      <c r="O1097" s="139">
        <v>45566</v>
      </c>
    </row>
    <row r="1098" spans="1:15">
      <c r="A1098" s="115" t="s">
        <v>16</v>
      </c>
      <c r="B1098" s="115" t="s">
        <v>41</v>
      </c>
      <c r="C1098" s="115" t="s">
        <v>42</v>
      </c>
      <c r="D1098" s="135">
        <v>3396</v>
      </c>
      <c r="E1098" s="136" t="s">
        <v>43</v>
      </c>
      <c r="F1098" s="121">
        <v>45595</v>
      </c>
      <c r="G1098" s="122" t="s">
        <v>284</v>
      </c>
      <c r="H1098" s="122"/>
      <c r="I1098" s="122" t="s">
        <v>745</v>
      </c>
      <c r="J1098" s="129">
        <v>0</v>
      </c>
      <c r="K1098" s="129">
        <v>-9</v>
      </c>
      <c r="L1098" s="137">
        <v>-9</v>
      </c>
      <c r="M1098" s="137">
        <v>9</v>
      </c>
      <c r="N1098" s="138">
        <v>0</v>
      </c>
      <c r="O1098" s="139">
        <v>45566</v>
      </c>
    </row>
    <row r="1099" spans="1:15">
      <c r="A1099" s="115" t="s">
        <v>16</v>
      </c>
      <c r="B1099" s="115" t="s">
        <v>41</v>
      </c>
      <c r="C1099" s="115" t="s">
        <v>42</v>
      </c>
      <c r="D1099" s="135">
        <v>3396</v>
      </c>
      <c r="E1099" s="136" t="s">
        <v>43</v>
      </c>
      <c r="F1099" s="121">
        <v>45595</v>
      </c>
      <c r="G1099" s="122" t="s">
        <v>284</v>
      </c>
      <c r="H1099" s="122"/>
      <c r="I1099" s="122" t="s">
        <v>745</v>
      </c>
      <c r="J1099" s="129">
        <v>0</v>
      </c>
      <c r="K1099" s="129">
        <v>-9</v>
      </c>
      <c r="L1099" s="137">
        <v>-9</v>
      </c>
      <c r="M1099" s="137">
        <v>9</v>
      </c>
      <c r="N1099" s="138">
        <v>0</v>
      </c>
      <c r="O1099" s="139">
        <v>45566</v>
      </c>
    </row>
    <row r="1100" spans="1:15">
      <c r="A1100" s="115" t="s">
        <v>16</v>
      </c>
      <c r="B1100" s="115" t="s">
        <v>41</v>
      </c>
      <c r="C1100" s="115" t="s">
        <v>42</v>
      </c>
      <c r="D1100" s="135">
        <v>3396</v>
      </c>
      <c r="E1100" s="136" t="s">
        <v>43</v>
      </c>
      <c r="F1100" s="121">
        <v>45595</v>
      </c>
      <c r="G1100" s="122" t="s">
        <v>284</v>
      </c>
      <c r="H1100" s="122"/>
      <c r="I1100" s="122" t="s">
        <v>745</v>
      </c>
      <c r="J1100" s="129">
        <v>0</v>
      </c>
      <c r="K1100" s="129">
        <v>-9</v>
      </c>
      <c r="L1100" s="137">
        <v>-9</v>
      </c>
      <c r="M1100" s="137">
        <v>9</v>
      </c>
      <c r="N1100" s="138">
        <v>0</v>
      </c>
      <c r="O1100" s="139">
        <v>45566</v>
      </c>
    </row>
    <row r="1101" spans="1:15">
      <c r="A1101" s="115" t="s">
        <v>16</v>
      </c>
      <c r="B1101" s="115" t="s">
        <v>41</v>
      </c>
      <c r="C1101" s="115" t="s">
        <v>42</v>
      </c>
      <c r="D1101" s="135">
        <v>3396</v>
      </c>
      <c r="E1101" s="136" t="s">
        <v>43</v>
      </c>
      <c r="F1101" s="121">
        <v>45595</v>
      </c>
      <c r="G1101" s="122" t="s">
        <v>284</v>
      </c>
      <c r="H1101" s="122"/>
      <c r="I1101" s="122" t="s">
        <v>745</v>
      </c>
      <c r="J1101" s="129">
        <v>0</v>
      </c>
      <c r="K1101" s="129">
        <v>-9</v>
      </c>
      <c r="L1101" s="137">
        <v>-9</v>
      </c>
      <c r="M1101" s="137">
        <v>9</v>
      </c>
      <c r="N1101" s="138">
        <v>0</v>
      </c>
      <c r="O1101" s="139">
        <v>45566</v>
      </c>
    </row>
    <row r="1102" spans="1:15">
      <c r="A1102" s="115" t="s">
        <v>16</v>
      </c>
      <c r="B1102" s="115" t="s">
        <v>41</v>
      </c>
      <c r="C1102" s="115" t="s">
        <v>42</v>
      </c>
      <c r="D1102" s="135">
        <v>3396</v>
      </c>
      <c r="E1102" s="136" t="s">
        <v>43</v>
      </c>
      <c r="F1102" s="121">
        <v>45595</v>
      </c>
      <c r="G1102" s="122" t="s">
        <v>284</v>
      </c>
      <c r="H1102" s="122"/>
      <c r="I1102" s="122" t="s">
        <v>745</v>
      </c>
      <c r="J1102" s="129">
        <v>0</v>
      </c>
      <c r="K1102" s="129">
        <v>-9</v>
      </c>
      <c r="L1102" s="137">
        <v>-9</v>
      </c>
      <c r="M1102" s="137">
        <v>9</v>
      </c>
      <c r="N1102" s="138">
        <v>0</v>
      </c>
      <c r="O1102" s="139">
        <v>45566</v>
      </c>
    </row>
    <row r="1103" spans="1:15">
      <c r="A1103" s="115" t="s">
        <v>16</v>
      </c>
      <c r="B1103" s="115" t="s">
        <v>41</v>
      </c>
      <c r="C1103" s="115" t="s">
        <v>42</v>
      </c>
      <c r="D1103" s="135">
        <v>3396</v>
      </c>
      <c r="E1103" s="136" t="s">
        <v>43</v>
      </c>
      <c r="F1103" s="121">
        <v>45595</v>
      </c>
      <c r="G1103" s="122" t="s">
        <v>284</v>
      </c>
      <c r="H1103" s="122"/>
      <c r="I1103" s="122" t="s">
        <v>745</v>
      </c>
      <c r="J1103" s="129">
        <v>0</v>
      </c>
      <c r="K1103" s="129">
        <v>-9</v>
      </c>
      <c r="L1103" s="137">
        <v>-9</v>
      </c>
      <c r="M1103" s="137">
        <v>9</v>
      </c>
      <c r="N1103" s="138">
        <v>0</v>
      </c>
      <c r="O1103" s="139">
        <v>45566</v>
      </c>
    </row>
    <row r="1104" spans="1:15">
      <c r="A1104" s="115" t="s">
        <v>16</v>
      </c>
      <c r="B1104" s="115" t="s">
        <v>41</v>
      </c>
      <c r="C1104" s="115" t="s">
        <v>42</v>
      </c>
      <c r="D1104" s="135">
        <v>3396</v>
      </c>
      <c r="E1104" s="136" t="s">
        <v>43</v>
      </c>
      <c r="F1104" s="121">
        <v>45595</v>
      </c>
      <c r="G1104" s="122" t="s">
        <v>746</v>
      </c>
      <c r="H1104" s="122"/>
      <c r="I1104" s="122" t="s">
        <v>745</v>
      </c>
      <c r="J1104" s="129">
        <v>0</v>
      </c>
      <c r="K1104" s="129">
        <v>-9</v>
      </c>
      <c r="L1104" s="137">
        <v>-9</v>
      </c>
      <c r="M1104" s="137">
        <v>9</v>
      </c>
      <c r="N1104" s="138">
        <v>0</v>
      </c>
      <c r="O1104" s="139">
        <v>45566</v>
      </c>
    </row>
    <row r="1105" spans="1:15">
      <c r="A1105" s="115" t="s">
        <v>16</v>
      </c>
      <c r="B1105" s="115" t="s">
        <v>41</v>
      </c>
      <c r="C1105" s="115" t="s">
        <v>42</v>
      </c>
      <c r="D1105" s="135">
        <v>3396</v>
      </c>
      <c r="E1105" s="136" t="s">
        <v>43</v>
      </c>
      <c r="F1105" s="121">
        <v>45595</v>
      </c>
      <c r="G1105" s="122" t="s">
        <v>350</v>
      </c>
      <c r="H1105" s="122"/>
      <c r="I1105" s="122" t="s">
        <v>747</v>
      </c>
      <c r="J1105" s="129">
        <v>0</v>
      </c>
      <c r="K1105" s="129">
        <v>-4224.6400000000003</v>
      </c>
      <c r="L1105" s="137">
        <v>-4224.6400000000003</v>
      </c>
      <c r="M1105" s="137">
        <v>4224.6400000000003</v>
      </c>
      <c r="N1105" s="138">
        <v>0</v>
      </c>
      <c r="O1105" s="139">
        <v>45566</v>
      </c>
    </row>
    <row r="1106" spans="1:15">
      <c r="A1106" s="115" t="s">
        <v>16</v>
      </c>
      <c r="B1106" s="115" t="s">
        <v>41</v>
      </c>
      <c r="C1106" s="115" t="s">
        <v>42</v>
      </c>
      <c r="D1106" s="135">
        <v>3396</v>
      </c>
      <c r="E1106" s="136" t="s">
        <v>43</v>
      </c>
      <c r="F1106" s="121">
        <v>45595</v>
      </c>
      <c r="G1106" s="122" t="s">
        <v>350</v>
      </c>
      <c r="H1106" s="122"/>
      <c r="I1106" s="122" t="s">
        <v>748</v>
      </c>
      <c r="J1106" s="129">
        <v>0</v>
      </c>
      <c r="K1106" s="129">
        <v>-4633.6499999999996</v>
      </c>
      <c r="L1106" s="137">
        <v>-4633.6499999999996</v>
      </c>
      <c r="M1106" s="137">
        <v>4633.6499999999996</v>
      </c>
      <c r="N1106" s="138">
        <v>0</v>
      </c>
      <c r="O1106" s="139">
        <v>45566</v>
      </c>
    </row>
    <row r="1107" spans="1:15">
      <c r="A1107" s="115" t="s">
        <v>16</v>
      </c>
      <c r="B1107" s="115" t="s">
        <v>41</v>
      </c>
      <c r="C1107" s="115" t="s">
        <v>42</v>
      </c>
      <c r="D1107" s="135">
        <v>3396</v>
      </c>
      <c r="E1107" s="136" t="s">
        <v>43</v>
      </c>
      <c r="F1107" s="121">
        <v>45595</v>
      </c>
      <c r="G1107" s="122" t="s">
        <v>389</v>
      </c>
      <c r="H1107" s="122"/>
      <c r="I1107" s="122" t="s">
        <v>749</v>
      </c>
      <c r="J1107" s="129">
        <v>0</v>
      </c>
      <c r="K1107" s="129">
        <v>-12.18</v>
      </c>
      <c r="L1107" s="137">
        <v>-12.18</v>
      </c>
      <c r="M1107" s="137">
        <v>12.18</v>
      </c>
      <c r="N1107" s="138">
        <v>0</v>
      </c>
      <c r="O1107" s="139">
        <v>45566</v>
      </c>
    </row>
    <row r="1108" spans="1:15">
      <c r="A1108" s="115" t="s">
        <v>16</v>
      </c>
      <c r="B1108" s="115" t="s">
        <v>41</v>
      </c>
      <c r="C1108" s="115" t="s">
        <v>42</v>
      </c>
      <c r="D1108" s="135">
        <v>3396</v>
      </c>
      <c r="E1108" s="136" t="s">
        <v>43</v>
      </c>
      <c r="F1108" s="121">
        <v>45595</v>
      </c>
      <c r="G1108" s="122" t="s">
        <v>390</v>
      </c>
      <c r="H1108" s="122"/>
      <c r="I1108" s="122" t="s">
        <v>749</v>
      </c>
      <c r="J1108" s="129">
        <v>0</v>
      </c>
      <c r="K1108" s="129">
        <v>-4622.2</v>
      </c>
      <c r="L1108" s="137">
        <v>-4622.2</v>
      </c>
      <c r="M1108" s="137">
        <v>4622.2</v>
      </c>
      <c r="N1108" s="138">
        <v>0</v>
      </c>
      <c r="O1108" s="139">
        <v>45566</v>
      </c>
    </row>
    <row r="1109" spans="1:15">
      <c r="A1109" s="115" t="s">
        <v>16</v>
      </c>
      <c r="B1109" s="115" t="s">
        <v>41</v>
      </c>
      <c r="C1109" s="115" t="s">
        <v>42</v>
      </c>
      <c r="D1109" s="135">
        <v>3396</v>
      </c>
      <c r="E1109" s="136" t="s">
        <v>43</v>
      </c>
      <c r="F1109" s="121">
        <v>45595</v>
      </c>
      <c r="G1109" s="122" t="s">
        <v>750</v>
      </c>
      <c r="H1109" s="122"/>
      <c r="I1109" s="122" t="s">
        <v>751</v>
      </c>
      <c r="J1109" s="129">
        <v>0</v>
      </c>
      <c r="K1109" s="129">
        <v>-300000</v>
      </c>
      <c r="L1109" s="137">
        <v>-300000</v>
      </c>
      <c r="M1109" s="137">
        <v>300000</v>
      </c>
      <c r="N1109" s="138">
        <v>0</v>
      </c>
      <c r="O1109" s="139">
        <v>45566</v>
      </c>
    </row>
    <row r="1110" spans="1:15">
      <c r="A1110" s="115" t="s">
        <v>16</v>
      </c>
      <c r="B1110" s="115" t="s">
        <v>41</v>
      </c>
      <c r="C1110" s="115" t="s">
        <v>42</v>
      </c>
      <c r="D1110" s="135">
        <v>3396</v>
      </c>
      <c r="E1110" s="136" t="s">
        <v>43</v>
      </c>
      <c r="F1110" s="121">
        <v>45596</v>
      </c>
      <c r="G1110" s="122" t="s">
        <v>752</v>
      </c>
      <c r="H1110" s="122"/>
      <c r="I1110" s="122" t="s">
        <v>753</v>
      </c>
      <c r="J1110" s="129">
        <v>0</v>
      </c>
      <c r="K1110" s="129">
        <v>-535000</v>
      </c>
      <c r="L1110" s="137">
        <v>-535000</v>
      </c>
      <c r="M1110" s="137">
        <v>535000</v>
      </c>
      <c r="N1110" s="138">
        <v>0</v>
      </c>
      <c r="O1110" s="139">
        <v>45566</v>
      </c>
    </row>
  </sheetData>
  <autoFilter ref="A1:P837" xr:uid="{A51D8181-256A-42C0-A853-7A3CCC126999}"/>
  <conditionalFormatting sqref="L2:L1048576">
    <cfRule type="expression" dxfId="3" priority="3">
      <formula>IF(#REF!=1,TRUE,IF(AND(#REF!&lt;&gt;"",#REF!="",M2&lt;&gt;""),TRUE,FALSE))</formula>
    </cfRule>
  </conditionalFormatting>
  <conditionalFormatting sqref="M2:M1048576">
    <cfRule type="expression" dxfId="2" priority="4">
      <formula>IF(#REF!=1,TRUE,IF(AND(#REF!&lt;&gt;"",#REF!="",O2&lt;&gt;""),TRUE,FALSE))</formula>
    </cfRule>
  </conditionalFormatting>
  <conditionalFormatting sqref="N2:N1048576">
    <cfRule type="expression" dxfId="1" priority="1">
      <formula>IF(#REF!=1,TRUE,IF(AND(#REF!&lt;&gt;"",#REF!="",#REF!&lt;&gt;""),TRUE,FALSE))</formula>
    </cfRule>
    <cfRule type="expression" dxfId="0" priority="2">
      <formula>IF(#REF!=1,TRUE,IF(AND(#REF!&lt;&gt;"",#REF!="",#REF!&lt;&gt;""),TRUE,FALSE))</formula>
    </cfRule>
  </conditionalFormatting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F931E-D496-4ABC-9C76-634C33CD4A05}">
  <dimension ref="A3:I127"/>
  <sheetViews>
    <sheetView workbookViewId="0">
      <selection activeCell="D17" sqref="D17"/>
    </sheetView>
  </sheetViews>
  <sheetFormatPr defaultRowHeight="14.45"/>
  <cols>
    <col min="1" max="2" width="22.7109375" bestFit="1" customWidth="1"/>
    <col min="3" max="3" width="28" bestFit="1" customWidth="1"/>
    <col min="4" max="4" width="36" customWidth="1"/>
    <col min="5" max="5" width="18.140625" bestFit="1" customWidth="1"/>
  </cols>
  <sheetData>
    <row r="3" spans="1:9">
      <c r="A3" s="23" t="s">
        <v>754</v>
      </c>
      <c r="B3" s="23" t="s">
        <v>755</v>
      </c>
      <c r="C3" s="23" t="s">
        <v>8</v>
      </c>
      <c r="D3" s="23" t="s">
        <v>756</v>
      </c>
      <c r="E3" t="s">
        <v>757</v>
      </c>
      <c r="F3" t="s">
        <v>758</v>
      </c>
      <c r="G3" t="s">
        <v>759</v>
      </c>
    </row>
    <row r="4" spans="1:9">
      <c r="A4" s="22">
        <v>45384</v>
      </c>
      <c r="B4">
        <v>7</v>
      </c>
      <c r="C4" t="s">
        <v>760</v>
      </c>
      <c r="D4" t="s">
        <v>761</v>
      </c>
      <c r="E4" s="65">
        <v>-1109.54</v>
      </c>
      <c r="F4" t="s">
        <v>762</v>
      </c>
      <c r="I4" t="str">
        <f t="shared" ref="I4:I35" si="0">D4&amp;" - "&amp;C4</f>
        <v>13 OFICIAL DE REGISTRO DE IMOVEIS DA CAPITAL - FAT.63044824</v>
      </c>
    </row>
    <row r="5" spans="1:9">
      <c r="B5">
        <v>94</v>
      </c>
      <c r="C5" t="s">
        <v>763</v>
      </c>
      <c r="D5" t="s">
        <v>764</v>
      </c>
      <c r="E5" s="65">
        <v>-22.91</v>
      </c>
      <c r="F5" t="s">
        <v>762</v>
      </c>
      <c r="I5" t="str">
        <f t="shared" si="0"/>
        <v>ASSOCIACAO DOS REGISTRADORES IMOBILIARIOS DE SAO PAULO - FAT.11169857</v>
      </c>
    </row>
    <row r="6" spans="1:9">
      <c r="A6" s="22">
        <v>45386</v>
      </c>
      <c r="B6">
        <v>92</v>
      </c>
      <c r="C6" t="s">
        <v>765</v>
      </c>
      <c r="D6" t="s">
        <v>766</v>
      </c>
      <c r="E6" s="65">
        <v>-14876.75</v>
      </c>
      <c r="F6" t="s">
        <v>762</v>
      </c>
      <c r="I6" t="str">
        <f t="shared" si="0"/>
        <v>LIBERTY SEGUROS S/A - FAT.510720240214000</v>
      </c>
    </row>
    <row r="7" spans="1:9">
      <c r="A7" s="22">
        <v>45387</v>
      </c>
      <c r="B7">
        <v>26</v>
      </c>
      <c r="C7" t="s">
        <v>767</v>
      </c>
      <c r="D7" t="s">
        <v>768</v>
      </c>
      <c r="E7" s="65">
        <v>-20000</v>
      </c>
      <c r="F7" t="s">
        <v>762</v>
      </c>
      <c r="I7" t="str">
        <f t="shared" si="0"/>
        <v>M.C SILVA SOCIEDADE INDIVIDUAL DE ADVOCACIA. - NFSE.00456</v>
      </c>
    </row>
    <row r="8" spans="1:9">
      <c r="B8">
        <v>27</v>
      </c>
      <c r="C8" t="s">
        <v>769</v>
      </c>
      <c r="D8" t="s">
        <v>770</v>
      </c>
      <c r="E8" s="65">
        <v>-23668.13</v>
      </c>
      <c r="F8" t="s">
        <v>762</v>
      </c>
      <c r="I8" t="str">
        <f t="shared" si="0"/>
        <v>20 TABELIAO DE NOTAS DA CAPITAL - FAT.14602</v>
      </c>
    </row>
    <row r="9" spans="1:9">
      <c r="B9">
        <v>28</v>
      </c>
      <c r="C9" t="s">
        <v>771</v>
      </c>
      <c r="D9" t="s">
        <v>770</v>
      </c>
      <c r="E9" s="65">
        <v>-18521.91</v>
      </c>
      <c r="F9" t="s">
        <v>762</v>
      </c>
      <c r="I9" t="str">
        <f t="shared" si="0"/>
        <v>20 TABELIAO DE NOTAS DA CAPITAL - FAT.14606</v>
      </c>
    </row>
    <row r="10" spans="1:9">
      <c r="B10">
        <v>29</v>
      </c>
      <c r="C10" t="s">
        <v>772</v>
      </c>
      <c r="D10" t="s">
        <v>770</v>
      </c>
      <c r="E10" s="65">
        <v>-10060.74</v>
      </c>
      <c r="F10" t="s">
        <v>762</v>
      </c>
      <c r="I10" t="str">
        <f t="shared" si="0"/>
        <v>20 TABELIAO DE NOTAS DA CAPITAL - FAT.14089</v>
      </c>
    </row>
    <row r="11" spans="1:9">
      <c r="B11">
        <v>30</v>
      </c>
      <c r="C11" t="s">
        <v>773</v>
      </c>
      <c r="D11" t="s">
        <v>770</v>
      </c>
      <c r="E11" s="65">
        <v>-9509.5499999999993</v>
      </c>
      <c r="F11" t="s">
        <v>762</v>
      </c>
      <c r="I11" t="str">
        <f t="shared" si="0"/>
        <v>20 TABELIAO DE NOTAS DA CAPITAL - FAT.14637</v>
      </c>
    </row>
    <row r="12" spans="1:9">
      <c r="B12">
        <v>31</v>
      </c>
      <c r="C12" t="s">
        <v>774</v>
      </c>
      <c r="D12" t="s">
        <v>770</v>
      </c>
      <c r="E12" s="65">
        <v>-16140.79</v>
      </c>
      <c r="F12" t="s">
        <v>762</v>
      </c>
      <c r="I12" t="str">
        <f t="shared" si="0"/>
        <v>20 TABELIAO DE NOTAS DA CAPITAL - FAT.14608</v>
      </c>
    </row>
    <row r="13" spans="1:9">
      <c r="B13">
        <v>32</v>
      </c>
      <c r="C13" t="s">
        <v>775</v>
      </c>
      <c r="D13" t="s">
        <v>770</v>
      </c>
      <c r="E13" s="65">
        <v>-6150.49</v>
      </c>
      <c r="F13" t="s">
        <v>762</v>
      </c>
      <c r="I13" t="str">
        <f t="shared" si="0"/>
        <v>20 TABELIAO DE NOTAS DA CAPITAL - FAT.14604</v>
      </c>
    </row>
    <row r="14" spans="1:9">
      <c r="B14">
        <v>33</v>
      </c>
      <c r="C14" t="s">
        <v>776</v>
      </c>
      <c r="D14" t="s">
        <v>770</v>
      </c>
      <c r="E14" s="65">
        <v>-16211.23</v>
      </c>
      <c r="F14" t="s">
        <v>762</v>
      </c>
      <c r="I14" t="str">
        <f t="shared" si="0"/>
        <v>20 TABELIAO DE NOTAS DA CAPITAL - FAT.14641</v>
      </c>
    </row>
    <row r="15" spans="1:9">
      <c r="B15">
        <v>34</v>
      </c>
      <c r="C15" t="s">
        <v>777</v>
      </c>
      <c r="D15" t="s">
        <v>770</v>
      </c>
      <c r="E15" s="65">
        <v>-15172.99</v>
      </c>
      <c r="F15" t="s">
        <v>762</v>
      </c>
      <c r="I15" t="str">
        <f t="shared" si="0"/>
        <v>20 TABELIAO DE NOTAS DA CAPITAL - FAT.14741</v>
      </c>
    </row>
    <row r="16" spans="1:9">
      <c r="A16" s="22">
        <v>45390</v>
      </c>
      <c r="B16">
        <v>1</v>
      </c>
      <c r="C16" t="s">
        <v>778</v>
      </c>
      <c r="D16" t="s">
        <v>768</v>
      </c>
      <c r="E16" s="65">
        <v>-21354</v>
      </c>
      <c r="F16" t="s">
        <v>762</v>
      </c>
      <c r="I16" t="str">
        <f t="shared" si="0"/>
        <v>M.C SILVA SOCIEDADE INDIVIDUAL DE ADVOCACIA. - NFSE.000460</v>
      </c>
    </row>
    <row r="17" spans="1:9">
      <c r="B17">
        <v>35</v>
      </c>
      <c r="C17" t="s">
        <v>779</v>
      </c>
      <c r="D17" t="s">
        <v>780</v>
      </c>
      <c r="E17" s="65">
        <v>-245.22</v>
      </c>
      <c r="F17" t="s">
        <v>762</v>
      </c>
      <c r="I17" t="str">
        <f t="shared" si="0"/>
        <v>CRISTINA PACHECO RIBEIRO - FAT.497163</v>
      </c>
    </row>
    <row r="18" spans="1:9">
      <c r="B18">
        <v>89</v>
      </c>
      <c r="C18" t="s">
        <v>781</v>
      </c>
      <c r="D18" t="s">
        <v>782</v>
      </c>
      <c r="E18" s="65">
        <v>-107.83</v>
      </c>
      <c r="F18" t="s">
        <v>762</v>
      </c>
      <c r="I18" t="str">
        <f t="shared" si="0"/>
        <v>NATHALIA MARTINS ASSESSORIA LTDA - FAT.54846</v>
      </c>
    </row>
    <row r="19" spans="1:9">
      <c r="B19">
        <v>90</v>
      </c>
      <c r="C19" t="s">
        <v>783</v>
      </c>
      <c r="D19" t="s">
        <v>784</v>
      </c>
      <c r="E19" s="65">
        <v>-10000</v>
      </c>
      <c r="F19" t="s">
        <v>762</v>
      </c>
      <c r="I19" t="str">
        <f t="shared" si="0"/>
        <v>PLANET APP DESENVOLVIMENTO E SERVICOS S/S LTDA. - NFSE.000204</v>
      </c>
    </row>
    <row r="20" spans="1:9">
      <c r="A20" s="22">
        <v>45391</v>
      </c>
      <c r="B20">
        <v>88</v>
      </c>
      <c r="C20" t="s">
        <v>785</v>
      </c>
      <c r="D20" t="s">
        <v>786</v>
      </c>
      <c r="E20" s="65">
        <v>6441.13</v>
      </c>
      <c r="F20" t="s">
        <v>762</v>
      </c>
      <c r="I20" t="str">
        <f t="shared" si="0"/>
        <v>CSRF / LASTRO SERVICOS E NEGOCIOS IMOBILIARIOS LTDA - NFSE.000175</v>
      </c>
    </row>
    <row r="21" spans="1:9">
      <c r="C21" t="s">
        <v>785</v>
      </c>
      <c r="D21" t="s">
        <v>787</v>
      </c>
      <c r="E21" s="65">
        <v>2077.7800000000002</v>
      </c>
      <c r="F21" t="s">
        <v>762</v>
      </c>
      <c r="I21" t="str">
        <f t="shared" si="0"/>
        <v>IR 1708 / LASTRO SERVICOS E NEGOCIOS IMOBILIARIOS LTDA - NFSE.000175</v>
      </c>
    </row>
    <row r="22" spans="1:9">
      <c r="C22" t="s">
        <v>785</v>
      </c>
      <c r="D22" t="s">
        <v>788</v>
      </c>
      <c r="E22" s="65">
        <v>-138518.91</v>
      </c>
      <c r="F22" t="s">
        <v>762</v>
      </c>
      <c r="I22" t="str">
        <f t="shared" si="0"/>
        <v>LASTRO SERVICOS E NEGOCIOS IMOBILIARIOS LTDA - NFSE.000175</v>
      </c>
    </row>
    <row r="23" spans="1:9">
      <c r="A23" s="22">
        <v>45394</v>
      </c>
      <c r="B23">
        <v>36</v>
      </c>
      <c r="C23" t="s">
        <v>789</v>
      </c>
      <c r="D23" t="s">
        <v>790</v>
      </c>
      <c r="E23" s="65">
        <v>-357750</v>
      </c>
      <c r="F23" t="s">
        <v>762</v>
      </c>
      <c r="I23" t="str">
        <f t="shared" si="0"/>
        <v>BNS AGENCIAMENTO E INTERMEDIACAO DE SERVICOS E IMOVEIS LTDA - NFSE.000005</v>
      </c>
    </row>
    <row r="24" spans="1:9">
      <c r="B24">
        <v>37</v>
      </c>
      <c r="C24" t="s">
        <v>791</v>
      </c>
      <c r="D24" t="s">
        <v>792</v>
      </c>
      <c r="E24" s="65">
        <v>-357750</v>
      </c>
      <c r="F24" t="s">
        <v>762</v>
      </c>
      <c r="I24" t="str">
        <f t="shared" si="0"/>
        <v>IRRINVEST GESTAO E ADMINISTRACAO IMOBILIARIA LTDA - NFSE.000723</v>
      </c>
    </row>
    <row r="25" spans="1:9">
      <c r="B25">
        <v>38</v>
      </c>
      <c r="C25" t="s">
        <v>793</v>
      </c>
      <c r="D25" t="s">
        <v>794</v>
      </c>
      <c r="E25" s="65">
        <v>-357750</v>
      </c>
      <c r="F25" t="s">
        <v>762</v>
      </c>
      <c r="I25" t="str">
        <f t="shared" si="0"/>
        <v>JOAQUIM GUTIERREZ ANTONIO - NFSE.000008</v>
      </c>
    </row>
    <row r="26" spans="1:9">
      <c r="B26">
        <v>39</v>
      </c>
      <c r="C26" t="s">
        <v>795</v>
      </c>
      <c r="D26" t="s">
        <v>796</v>
      </c>
      <c r="E26" s="65">
        <v>-3750</v>
      </c>
      <c r="F26" t="s">
        <v>762</v>
      </c>
      <c r="I26" t="str">
        <f t="shared" si="0"/>
        <v>ESTUDIO FAVO ARQUITETURA LTDA - NFSE.001226</v>
      </c>
    </row>
    <row r="27" spans="1:9">
      <c r="B27">
        <v>40</v>
      </c>
      <c r="C27" t="s">
        <v>797</v>
      </c>
      <c r="D27" t="s">
        <v>798</v>
      </c>
      <c r="E27" s="65">
        <v>-503.74</v>
      </c>
      <c r="F27" t="s">
        <v>762</v>
      </c>
      <c r="I27" t="str">
        <f t="shared" si="0"/>
        <v>ANGELO MONTALBANO - REC.100424</v>
      </c>
    </row>
    <row r="28" spans="1:9">
      <c r="B28">
        <v>41</v>
      </c>
      <c r="C28" t="s">
        <v>799</v>
      </c>
      <c r="D28" t="s">
        <v>800</v>
      </c>
      <c r="E28" s="65">
        <v>-2050</v>
      </c>
      <c r="F28" t="s">
        <v>762</v>
      </c>
      <c r="I28" t="str">
        <f t="shared" si="0"/>
        <v>FRANQUE DELMO ELOIA 02360154435 - NFSE.000028</v>
      </c>
    </row>
    <row r="29" spans="1:9">
      <c r="B29">
        <v>85</v>
      </c>
      <c r="C29" t="s">
        <v>801</v>
      </c>
      <c r="D29" t="s">
        <v>802</v>
      </c>
      <c r="E29" s="65">
        <v>-107325</v>
      </c>
      <c r="F29" t="s">
        <v>762</v>
      </c>
      <c r="I29" t="str">
        <f t="shared" si="0"/>
        <v>AVANTE CONSULTORIA DE NEGOCIOS LTDA - NFSE.00005</v>
      </c>
    </row>
    <row r="30" spans="1:9">
      <c r="B30">
        <v>86</v>
      </c>
      <c r="E30" s="65">
        <v>-250425</v>
      </c>
      <c r="F30" t="s">
        <v>762</v>
      </c>
      <c r="I30" t="str">
        <f t="shared" si="0"/>
        <v xml:space="preserve"> - </v>
      </c>
    </row>
    <row r="31" spans="1:9">
      <c r="A31" s="22">
        <v>45397</v>
      </c>
      <c r="B31">
        <v>82</v>
      </c>
      <c r="C31" t="s">
        <v>803</v>
      </c>
      <c r="D31" t="s">
        <v>804</v>
      </c>
      <c r="E31" s="65">
        <v>-40000</v>
      </c>
      <c r="F31" t="s">
        <v>762</v>
      </c>
      <c r="I31" t="str">
        <f t="shared" si="0"/>
        <v>CAMPO SAO BENTO GESTAO DE PROJETOS AMBIENTAIS EIRELI - ADT.000441</v>
      </c>
    </row>
    <row r="32" spans="1:9">
      <c r="A32" s="22">
        <v>45398</v>
      </c>
      <c r="B32">
        <v>79</v>
      </c>
      <c r="C32" t="s">
        <v>805</v>
      </c>
      <c r="D32" t="s">
        <v>800</v>
      </c>
      <c r="E32" s="65">
        <v>-800</v>
      </c>
      <c r="F32" t="s">
        <v>762</v>
      </c>
      <c r="I32" t="str">
        <f t="shared" si="0"/>
        <v>FRANQUE DELMO ELOIA 02360154435 - NFSE.000027</v>
      </c>
    </row>
    <row r="33" spans="1:9">
      <c r="B33">
        <v>80</v>
      </c>
      <c r="C33" t="s">
        <v>799</v>
      </c>
      <c r="D33" t="s">
        <v>800</v>
      </c>
      <c r="E33" s="65">
        <v>-2050</v>
      </c>
      <c r="F33" t="s">
        <v>762</v>
      </c>
      <c r="I33" t="str">
        <f t="shared" si="0"/>
        <v>FRANQUE DELMO ELOIA 02360154435 - NFSE.000028</v>
      </c>
    </row>
    <row r="34" spans="1:9">
      <c r="B34">
        <v>81</v>
      </c>
      <c r="C34" t="s">
        <v>806</v>
      </c>
      <c r="D34" t="s">
        <v>807</v>
      </c>
      <c r="E34" s="65">
        <v>544.04999999999995</v>
      </c>
      <c r="F34" t="s">
        <v>762</v>
      </c>
      <c r="I34" t="str">
        <f t="shared" si="0"/>
        <v>CSRF / NG ENGENHARIA S/C LTDA - NF.000316</v>
      </c>
    </row>
    <row r="35" spans="1:9">
      <c r="C35" t="s">
        <v>806</v>
      </c>
      <c r="D35" t="s">
        <v>808</v>
      </c>
      <c r="E35" s="65">
        <v>175.5</v>
      </c>
      <c r="F35" t="s">
        <v>762</v>
      </c>
      <c r="I35" t="str">
        <f t="shared" si="0"/>
        <v>IR 1708 / NG ENGENHARIA S/C LTDA - NF.000316</v>
      </c>
    </row>
    <row r="36" spans="1:9">
      <c r="C36" t="s">
        <v>806</v>
      </c>
      <c r="D36" t="s">
        <v>809</v>
      </c>
      <c r="E36" s="65">
        <v>-11700</v>
      </c>
      <c r="F36" t="s">
        <v>810</v>
      </c>
      <c r="H36" t="s">
        <v>811</v>
      </c>
      <c r="I36" t="str">
        <f t="shared" ref="I36:I99" si="1">D36&amp;" - "&amp;C36</f>
        <v>NG ENGENHARIA S/C LTDA - NF.000316</v>
      </c>
    </row>
    <row r="37" spans="1:9">
      <c r="A37" s="22">
        <v>45399</v>
      </c>
      <c r="B37">
        <v>42</v>
      </c>
      <c r="C37" t="s">
        <v>812</v>
      </c>
      <c r="D37" t="s">
        <v>813</v>
      </c>
      <c r="E37" s="65">
        <v>-100000</v>
      </c>
      <c r="F37" t="s">
        <v>762</v>
      </c>
      <c r="I37" t="str">
        <f t="shared" si="1"/>
        <v>NORSK EMPREENDIMENTOS E PARTICIPACOES LTDA. - NFSE.000018</v>
      </c>
    </row>
    <row r="38" spans="1:9">
      <c r="B38">
        <v>83</v>
      </c>
      <c r="C38" t="s">
        <v>814</v>
      </c>
      <c r="D38" t="s">
        <v>815</v>
      </c>
      <c r="E38" s="65">
        <v>-2100</v>
      </c>
      <c r="F38" t="s">
        <v>762</v>
      </c>
      <c r="I38" t="str">
        <f t="shared" si="1"/>
        <v>CERTENGE LAUDOS AVALIACOES E PERICIAS LTDA - NFSE.002164</v>
      </c>
    </row>
    <row r="39" spans="1:9">
      <c r="C39" t="s">
        <v>814</v>
      </c>
      <c r="D39" t="s">
        <v>816</v>
      </c>
      <c r="E39" s="65">
        <v>97.65</v>
      </c>
      <c r="F39" t="s">
        <v>762</v>
      </c>
      <c r="I39" t="str">
        <f t="shared" si="1"/>
        <v>CSRF / CERTENGE LAUDOS AVALIACOES E PERICIAS LTDA - NFSE.002164</v>
      </c>
    </row>
    <row r="40" spans="1:9">
      <c r="C40" t="s">
        <v>814</v>
      </c>
      <c r="D40" t="s">
        <v>817</v>
      </c>
      <c r="E40" s="65">
        <v>31.5</v>
      </c>
      <c r="F40" t="s">
        <v>762</v>
      </c>
      <c r="G40" t="s">
        <v>762</v>
      </c>
      <c r="I40" t="str">
        <f t="shared" si="1"/>
        <v>IR 1708 / CERTENGE LAUDOS AVALIACOES E PERICIAS LTDA - NFSE.002164</v>
      </c>
    </row>
    <row r="41" spans="1:9">
      <c r="A41" s="22">
        <v>45401</v>
      </c>
      <c r="B41">
        <v>43</v>
      </c>
      <c r="C41" t="s">
        <v>818</v>
      </c>
      <c r="D41" t="s">
        <v>819</v>
      </c>
      <c r="E41" s="65">
        <v>-10000</v>
      </c>
      <c r="F41" t="s">
        <v>762</v>
      </c>
      <c r="G41" t="s">
        <v>762</v>
      </c>
      <c r="I41" t="str">
        <f t="shared" si="1"/>
        <v>AROEIRA MEIO AMBIENTE LTDA - NFSE.001873</v>
      </c>
    </row>
    <row r="42" spans="1:9">
      <c r="C42" t="s">
        <v>818</v>
      </c>
      <c r="D42" t="s">
        <v>820</v>
      </c>
      <c r="E42" s="65">
        <v>465</v>
      </c>
      <c r="F42" t="s">
        <v>762</v>
      </c>
      <c r="G42" t="s">
        <v>762</v>
      </c>
      <c r="I42" t="str">
        <f t="shared" si="1"/>
        <v>CSRF / AROEIRA MEIO AMBIENTE LTDA - NFSE.001873</v>
      </c>
    </row>
    <row r="43" spans="1:9">
      <c r="C43" t="s">
        <v>818</v>
      </c>
      <c r="D43" t="s">
        <v>821</v>
      </c>
      <c r="E43" s="65">
        <v>150</v>
      </c>
      <c r="F43" t="s">
        <v>762</v>
      </c>
      <c r="I43" t="str">
        <f t="shared" si="1"/>
        <v>IR 1708 / AROEIRA MEIO AMBIENTE LTDA - NFSE.001873</v>
      </c>
    </row>
    <row r="44" spans="1:9">
      <c r="B44">
        <v>44</v>
      </c>
      <c r="C44" t="s">
        <v>822</v>
      </c>
      <c r="D44" t="s">
        <v>823</v>
      </c>
      <c r="E44" s="65">
        <v>3255</v>
      </c>
      <c r="F44" t="s">
        <v>762</v>
      </c>
      <c r="I44" t="str">
        <f t="shared" si="1"/>
        <v>CSRF / JBA / JONAS BIRGER ARQUITETURA S/S - NFSE.002224</v>
      </c>
    </row>
    <row r="45" spans="1:9">
      <c r="C45" t="s">
        <v>822</v>
      </c>
      <c r="D45" t="s">
        <v>824</v>
      </c>
      <c r="E45" s="65">
        <v>1050</v>
      </c>
      <c r="F45" t="s">
        <v>762</v>
      </c>
      <c r="I45" t="str">
        <f t="shared" si="1"/>
        <v>IR 1708 / JBA / JONAS BIRGER ARQUITETURA S/S - NFSE.002224</v>
      </c>
    </row>
    <row r="46" spans="1:9">
      <c r="C46" t="s">
        <v>822</v>
      </c>
      <c r="D46" t="s">
        <v>825</v>
      </c>
      <c r="E46" s="65">
        <v>-70000</v>
      </c>
      <c r="F46" t="s">
        <v>762</v>
      </c>
      <c r="I46" t="str">
        <f t="shared" si="1"/>
        <v>JBA / JONAS BIRGER ARQUITETURA S/S - NFSE.002224</v>
      </c>
    </row>
    <row r="47" spans="1:9">
      <c r="B47">
        <v>78</v>
      </c>
      <c r="C47" t="s">
        <v>826</v>
      </c>
      <c r="D47" t="s">
        <v>800</v>
      </c>
      <c r="E47" s="65">
        <v>-900</v>
      </c>
      <c r="F47" t="s">
        <v>762</v>
      </c>
      <c r="I47" t="str">
        <f t="shared" si="1"/>
        <v>FRANQUE DELMO ELOIA 02360154435 - ADT.000029</v>
      </c>
    </row>
    <row r="48" spans="1:9">
      <c r="A48" s="22">
        <v>45408</v>
      </c>
      <c r="B48">
        <v>48</v>
      </c>
      <c r="C48" t="s">
        <v>827</v>
      </c>
      <c r="D48" t="s">
        <v>828</v>
      </c>
      <c r="E48" s="65">
        <v>-715.32</v>
      </c>
      <c r="F48" t="s">
        <v>762</v>
      </c>
      <c r="I48" t="str">
        <f t="shared" si="1"/>
        <v>HOSTGATOR BRASIL LTDA - FAT.727600001</v>
      </c>
    </row>
    <row r="49" spans="1:9">
      <c r="B49">
        <v>49</v>
      </c>
      <c r="C49" t="s">
        <v>829</v>
      </c>
      <c r="D49" t="s">
        <v>830</v>
      </c>
      <c r="E49" s="65">
        <v>-456</v>
      </c>
      <c r="F49" t="s">
        <v>762</v>
      </c>
      <c r="I49" t="str">
        <f t="shared" si="1"/>
        <v>NIC.BR - NUCLEO DE INFORMACAO E COORDENACAO DO PONTO BR - FAT.41721426</v>
      </c>
    </row>
    <row r="50" spans="1:9">
      <c r="B50">
        <v>50</v>
      </c>
      <c r="C50" t="s">
        <v>831</v>
      </c>
      <c r="D50" t="s">
        <v>832</v>
      </c>
      <c r="E50" s="65">
        <v>-515410.49</v>
      </c>
      <c r="F50" t="s">
        <v>762</v>
      </c>
      <c r="G50" t="s">
        <v>762</v>
      </c>
      <c r="I50" t="str">
        <f t="shared" si="1"/>
        <v>COMPANHIA PROVINCIA DE SECURITIZACAO - REC.042024</v>
      </c>
    </row>
    <row r="51" spans="1:9">
      <c r="B51">
        <v>51</v>
      </c>
      <c r="C51" t="s">
        <v>833</v>
      </c>
      <c r="D51" t="s">
        <v>815</v>
      </c>
      <c r="E51" s="65">
        <v>-2100</v>
      </c>
      <c r="F51" t="s">
        <v>762</v>
      </c>
      <c r="G51" t="s">
        <v>762</v>
      </c>
      <c r="I51" t="str">
        <f t="shared" si="1"/>
        <v>CERTENGE LAUDOS AVALIACOES E PERICIAS LTDA - NFSE.002182</v>
      </c>
    </row>
    <row r="52" spans="1:9">
      <c r="C52" t="s">
        <v>833</v>
      </c>
      <c r="D52" t="s">
        <v>816</v>
      </c>
      <c r="E52" s="65">
        <v>97.65</v>
      </c>
      <c r="F52" t="s">
        <v>762</v>
      </c>
      <c r="G52" t="s">
        <v>762</v>
      </c>
      <c r="I52" t="str">
        <f t="shared" si="1"/>
        <v>CSRF / CERTENGE LAUDOS AVALIACOES E PERICIAS LTDA - NFSE.002182</v>
      </c>
    </row>
    <row r="53" spans="1:9">
      <c r="C53" t="s">
        <v>833</v>
      </c>
      <c r="D53" t="s">
        <v>817</v>
      </c>
      <c r="E53" s="65">
        <v>31.5</v>
      </c>
      <c r="F53" t="s">
        <v>762</v>
      </c>
      <c r="G53" t="s">
        <v>762</v>
      </c>
      <c r="I53" t="str">
        <f t="shared" si="1"/>
        <v>IR 1708 / CERTENGE LAUDOS AVALIACOES E PERICIAS LTDA - NFSE.002182</v>
      </c>
    </row>
    <row r="54" spans="1:9">
      <c r="A54" s="22" t="s">
        <v>834</v>
      </c>
      <c r="E54" s="65">
        <v>-2500789.7800000003</v>
      </c>
      <c r="F54" t="s">
        <v>762</v>
      </c>
      <c r="G54" t="s">
        <v>762</v>
      </c>
      <c r="I54" t="str">
        <f t="shared" si="1"/>
        <v xml:space="preserve"> - </v>
      </c>
    </row>
    <row r="55" spans="1:9">
      <c r="F55" t="s">
        <v>762</v>
      </c>
      <c r="G55" t="s">
        <v>762</v>
      </c>
      <c r="I55" t="str">
        <f t="shared" si="1"/>
        <v xml:space="preserve"> - </v>
      </c>
    </row>
    <row r="56" spans="1:9">
      <c r="F56" t="s">
        <v>762</v>
      </c>
      <c r="G56" t="s">
        <v>762</v>
      </c>
      <c r="I56" t="str">
        <f t="shared" si="1"/>
        <v xml:space="preserve"> - </v>
      </c>
    </row>
    <row r="57" spans="1:9">
      <c r="F57" t="s">
        <v>762</v>
      </c>
      <c r="G57" t="s">
        <v>762</v>
      </c>
      <c r="I57" t="str">
        <f t="shared" si="1"/>
        <v xml:space="preserve"> - </v>
      </c>
    </row>
    <row r="58" spans="1:9">
      <c r="F58" t="s">
        <v>762</v>
      </c>
      <c r="G58" t="s">
        <v>762</v>
      </c>
      <c r="I58" t="str">
        <f t="shared" si="1"/>
        <v xml:space="preserve"> - </v>
      </c>
    </row>
    <row r="59" spans="1:9">
      <c r="F59" t="s">
        <v>762</v>
      </c>
      <c r="G59" t="s">
        <v>762</v>
      </c>
      <c r="I59" t="str">
        <f t="shared" si="1"/>
        <v xml:space="preserve"> - </v>
      </c>
    </row>
    <row r="60" spans="1:9">
      <c r="F60" t="s">
        <v>762</v>
      </c>
      <c r="G60" t="s">
        <v>762</v>
      </c>
      <c r="I60" t="str">
        <f t="shared" si="1"/>
        <v xml:space="preserve"> - </v>
      </c>
    </row>
    <row r="61" spans="1:9">
      <c r="F61" t="s">
        <v>762</v>
      </c>
      <c r="I61" t="str">
        <f t="shared" si="1"/>
        <v xml:space="preserve"> - </v>
      </c>
    </row>
    <row r="62" spans="1:9">
      <c r="F62" t="s">
        <v>762</v>
      </c>
      <c r="I62" t="str">
        <f t="shared" si="1"/>
        <v xml:space="preserve"> - </v>
      </c>
    </row>
    <row r="63" spans="1:9">
      <c r="F63" t="s">
        <v>762</v>
      </c>
      <c r="I63" t="str">
        <f t="shared" si="1"/>
        <v xml:space="preserve"> - </v>
      </c>
    </row>
    <row r="64" spans="1:9">
      <c r="F64" t="s">
        <v>762</v>
      </c>
      <c r="I64" t="str">
        <f t="shared" si="1"/>
        <v xml:space="preserve"> - </v>
      </c>
    </row>
    <row r="65" spans="6:9">
      <c r="F65" t="s">
        <v>762</v>
      </c>
      <c r="G65" t="s">
        <v>762</v>
      </c>
      <c r="I65" t="str">
        <f t="shared" si="1"/>
        <v xml:space="preserve"> - </v>
      </c>
    </row>
    <row r="66" spans="6:9">
      <c r="F66" t="s">
        <v>762</v>
      </c>
      <c r="G66" t="s">
        <v>762</v>
      </c>
      <c r="I66" t="str">
        <f t="shared" si="1"/>
        <v xml:space="preserve"> - </v>
      </c>
    </row>
    <row r="67" spans="6:9">
      <c r="F67" t="s">
        <v>762</v>
      </c>
      <c r="G67" t="s">
        <v>762</v>
      </c>
      <c r="I67" t="str">
        <f t="shared" si="1"/>
        <v xml:space="preserve"> - </v>
      </c>
    </row>
    <row r="68" spans="6:9">
      <c r="F68" t="s">
        <v>762</v>
      </c>
      <c r="I68" t="str">
        <f t="shared" si="1"/>
        <v xml:space="preserve"> - </v>
      </c>
    </row>
    <row r="69" spans="6:9">
      <c r="F69" t="s">
        <v>762</v>
      </c>
      <c r="I69" t="str">
        <f t="shared" si="1"/>
        <v xml:space="preserve"> - </v>
      </c>
    </row>
    <row r="70" spans="6:9">
      <c r="F70" t="s">
        <v>762</v>
      </c>
      <c r="I70" t="str">
        <f t="shared" si="1"/>
        <v xml:space="preserve"> - </v>
      </c>
    </row>
    <row r="71" spans="6:9">
      <c r="F71" t="s">
        <v>762</v>
      </c>
      <c r="I71" t="str">
        <f t="shared" si="1"/>
        <v xml:space="preserve"> - </v>
      </c>
    </row>
    <row r="72" spans="6:9">
      <c r="F72" t="s">
        <v>762</v>
      </c>
      <c r="I72" t="str">
        <f t="shared" si="1"/>
        <v xml:space="preserve"> - </v>
      </c>
    </row>
    <row r="73" spans="6:9">
      <c r="F73" t="s">
        <v>762</v>
      </c>
      <c r="I73" t="str">
        <f t="shared" si="1"/>
        <v xml:space="preserve"> - </v>
      </c>
    </row>
    <row r="74" spans="6:9">
      <c r="F74" t="s">
        <v>762</v>
      </c>
      <c r="I74" t="str">
        <f t="shared" si="1"/>
        <v xml:space="preserve"> - </v>
      </c>
    </row>
    <row r="75" spans="6:9">
      <c r="F75" t="s">
        <v>762</v>
      </c>
      <c r="I75" t="str">
        <f t="shared" si="1"/>
        <v xml:space="preserve"> - </v>
      </c>
    </row>
    <row r="76" spans="6:9">
      <c r="F76" t="s">
        <v>762</v>
      </c>
      <c r="I76" t="str">
        <f t="shared" si="1"/>
        <v xml:space="preserve"> - </v>
      </c>
    </row>
    <row r="77" spans="6:9">
      <c r="F77" t="s">
        <v>762</v>
      </c>
      <c r="I77" t="str">
        <f t="shared" si="1"/>
        <v xml:space="preserve"> - </v>
      </c>
    </row>
    <row r="78" spans="6:9">
      <c r="F78" t="s">
        <v>762</v>
      </c>
      <c r="I78" t="str">
        <f t="shared" si="1"/>
        <v xml:space="preserve"> - </v>
      </c>
    </row>
    <row r="79" spans="6:9">
      <c r="F79" t="s">
        <v>762</v>
      </c>
      <c r="I79" t="str">
        <f t="shared" si="1"/>
        <v xml:space="preserve"> - </v>
      </c>
    </row>
    <row r="80" spans="6:9">
      <c r="F80" t="s">
        <v>762</v>
      </c>
      <c r="I80" t="str">
        <f t="shared" si="1"/>
        <v xml:space="preserve"> - </v>
      </c>
    </row>
    <row r="81" spans="6:9">
      <c r="F81" t="s">
        <v>762</v>
      </c>
      <c r="I81" t="str">
        <f t="shared" si="1"/>
        <v xml:space="preserve"> - </v>
      </c>
    </row>
    <row r="82" spans="6:9">
      <c r="F82" t="s">
        <v>762</v>
      </c>
      <c r="G82" t="s">
        <v>762</v>
      </c>
      <c r="I82" t="str">
        <f t="shared" si="1"/>
        <v xml:space="preserve"> - </v>
      </c>
    </row>
    <row r="83" spans="6:9">
      <c r="F83" t="s">
        <v>762</v>
      </c>
      <c r="G83" t="s">
        <v>762</v>
      </c>
      <c r="I83" t="str">
        <f t="shared" si="1"/>
        <v xml:space="preserve"> - </v>
      </c>
    </row>
    <row r="84" spans="6:9">
      <c r="F84" t="s">
        <v>762</v>
      </c>
      <c r="G84" t="s">
        <v>762</v>
      </c>
      <c r="I84" t="str">
        <f t="shared" si="1"/>
        <v xml:space="preserve"> - </v>
      </c>
    </row>
    <row r="85" spans="6:9">
      <c r="F85" t="s">
        <v>762</v>
      </c>
      <c r="I85" t="str">
        <f t="shared" si="1"/>
        <v xml:space="preserve"> - </v>
      </c>
    </row>
    <row r="86" spans="6:9">
      <c r="F86" t="s">
        <v>762</v>
      </c>
      <c r="I86" t="str">
        <f t="shared" si="1"/>
        <v xml:space="preserve"> - </v>
      </c>
    </row>
    <row r="87" spans="6:9">
      <c r="F87" t="s">
        <v>762</v>
      </c>
      <c r="I87" t="str">
        <f t="shared" si="1"/>
        <v xml:space="preserve"> - </v>
      </c>
    </row>
    <row r="88" spans="6:9">
      <c r="F88" t="s">
        <v>762</v>
      </c>
      <c r="I88" t="str">
        <f t="shared" si="1"/>
        <v xml:space="preserve"> - </v>
      </c>
    </row>
    <row r="89" spans="6:9">
      <c r="F89" t="s">
        <v>762</v>
      </c>
      <c r="I89" t="str">
        <f t="shared" si="1"/>
        <v xml:space="preserve"> - </v>
      </c>
    </row>
    <row r="90" spans="6:9">
      <c r="F90" t="s">
        <v>762</v>
      </c>
      <c r="I90" t="str">
        <f t="shared" si="1"/>
        <v xml:space="preserve"> - </v>
      </c>
    </row>
    <row r="91" spans="6:9">
      <c r="F91" t="s">
        <v>762</v>
      </c>
      <c r="I91" t="str">
        <f t="shared" si="1"/>
        <v xml:space="preserve"> - </v>
      </c>
    </row>
    <row r="92" spans="6:9">
      <c r="F92" t="s">
        <v>762</v>
      </c>
      <c r="I92" t="str">
        <f t="shared" si="1"/>
        <v xml:space="preserve"> - </v>
      </c>
    </row>
    <row r="93" spans="6:9">
      <c r="F93" t="s">
        <v>762</v>
      </c>
      <c r="I93" t="str">
        <f t="shared" si="1"/>
        <v xml:space="preserve"> - </v>
      </c>
    </row>
    <row r="94" spans="6:9">
      <c r="F94" t="s">
        <v>762</v>
      </c>
      <c r="I94" t="str">
        <f t="shared" si="1"/>
        <v xml:space="preserve"> - </v>
      </c>
    </row>
    <row r="95" spans="6:9">
      <c r="F95" t="s">
        <v>762</v>
      </c>
      <c r="G95" t="s">
        <v>762</v>
      </c>
      <c r="I95" t="str">
        <f t="shared" si="1"/>
        <v xml:space="preserve"> - </v>
      </c>
    </row>
    <row r="96" spans="6:9">
      <c r="F96" t="s">
        <v>762</v>
      </c>
      <c r="G96" t="s">
        <v>762</v>
      </c>
      <c r="I96" t="str">
        <f t="shared" si="1"/>
        <v xml:space="preserve"> - </v>
      </c>
    </row>
    <row r="97" spans="6:9">
      <c r="F97" t="s">
        <v>762</v>
      </c>
      <c r="G97" t="s">
        <v>762</v>
      </c>
      <c r="I97" t="str">
        <f t="shared" si="1"/>
        <v xml:space="preserve"> - </v>
      </c>
    </row>
    <row r="98" spans="6:9">
      <c r="F98" t="s">
        <v>762</v>
      </c>
      <c r="I98" t="str">
        <f t="shared" si="1"/>
        <v xml:space="preserve"> - </v>
      </c>
    </row>
    <row r="99" spans="6:9">
      <c r="F99" t="s">
        <v>762</v>
      </c>
      <c r="G99" t="s">
        <v>762</v>
      </c>
      <c r="I99" t="str">
        <f t="shared" si="1"/>
        <v xml:space="preserve"> - </v>
      </c>
    </row>
    <row r="100" spans="6:9">
      <c r="F100" t="s">
        <v>762</v>
      </c>
      <c r="G100" t="s">
        <v>762</v>
      </c>
      <c r="I100" t="str">
        <f t="shared" ref="I100:I127" si="2">D100&amp;" - "&amp;C100</f>
        <v xml:space="preserve"> - </v>
      </c>
    </row>
    <row r="101" spans="6:9">
      <c r="F101" t="s">
        <v>762</v>
      </c>
      <c r="G101" t="s">
        <v>762</v>
      </c>
      <c r="I101" t="str">
        <f t="shared" si="2"/>
        <v xml:space="preserve"> - </v>
      </c>
    </row>
    <row r="102" spans="6:9">
      <c r="F102" t="s">
        <v>762</v>
      </c>
      <c r="G102" t="s">
        <v>762</v>
      </c>
      <c r="I102" t="str">
        <f t="shared" si="2"/>
        <v xml:space="preserve"> - </v>
      </c>
    </row>
    <row r="103" spans="6:9">
      <c r="F103" t="s">
        <v>762</v>
      </c>
      <c r="G103" t="s">
        <v>762</v>
      </c>
      <c r="I103" t="str">
        <f t="shared" si="2"/>
        <v xml:space="preserve"> - </v>
      </c>
    </row>
    <row r="104" spans="6:9">
      <c r="F104" t="s">
        <v>762</v>
      </c>
      <c r="G104" t="s">
        <v>762</v>
      </c>
      <c r="I104" t="str">
        <f t="shared" si="2"/>
        <v xml:space="preserve"> - </v>
      </c>
    </row>
    <row r="105" spans="6:9">
      <c r="F105" t="s">
        <v>762</v>
      </c>
      <c r="G105" t="s">
        <v>762</v>
      </c>
      <c r="I105" t="str">
        <f t="shared" si="2"/>
        <v xml:space="preserve"> - </v>
      </c>
    </row>
    <row r="106" spans="6:9">
      <c r="F106" t="s">
        <v>762</v>
      </c>
      <c r="I106" t="str">
        <f t="shared" si="2"/>
        <v xml:space="preserve"> - </v>
      </c>
    </row>
    <row r="107" spans="6:9">
      <c r="F107" t="s">
        <v>762</v>
      </c>
      <c r="I107" t="str">
        <f t="shared" si="2"/>
        <v xml:space="preserve"> - </v>
      </c>
    </row>
    <row r="108" spans="6:9">
      <c r="F108" t="s">
        <v>762</v>
      </c>
      <c r="I108" t="str">
        <f t="shared" si="2"/>
        <v xml:space="preserve"> - </v>
      </c>
    </row>
    <row r="109" spans="6:9">
      <c r="F109" t="s">
        <v>762</v>
      </c>
      <c r="I109" t="str">
        <f t="shared" si="2"/>
        <v xml:space="preserve"> - </v>
      </c>
    </row>
    <row r="110" spans="6:9">
      <c r="F110" t="s">
        <v>762</v>
      </c>
      <c r="I110" t="str">
        <f t="shared" si="2"/>
        <v xml:space="preserve"> - </v>
      </c>
    </row>
    <row r="111" spans="6:9">
      <c r="F111" t="s">
        <v>810</v>
      </c>
      <c r="H111" t="s">
        <v>835</v>
      </c>
      <c r="I111" t="str">
        <f t="shared" si="2"/>
        <v xml:space="preserve"> - </v>
      </c>
    </row>
    <row r="112" spans="6:9">
      <c r="F112" t="s">
        <v>810</v>
      </c>
      <c r="H112" t="s">
        <v>835</v>
      </c>
      <c r="I112" t="str">
        <f t="shared" si="2"/>
        <v xml:space="preserve"> - </v>
      </c>
    </row>
    <row r="113" spans="6:9">
      <c r="F113" t="s">
        <v>810</v>
      </c>
      <c r="H113" t="s">
        <v>835</v>
      </c>
      <c r="I113" t="str">
        <f t="shared" si="2"/>
        <v xml:space="preserve"> - </v>
      </c>
    </row>
    <row r="114" spans="6:9">
      <c r="F114" t="s">
        <v>762</v>
      </c>
      <c r="I114" t="str">
        <f t="shared" si="2"/>
        <v xml:space="preserve"> - </v>
      </c>
    </row>
    <row r="115" spans="6:9">
      <c r="F115" t="s">
        <v>810</v>
      </c>
      <c r="H115" t="s">
        <v>836</v>
      </c>
      <c r="I115" t="str">
        <f t="shared" si="2"/>
        <v xml:space="preserve"> - </v>
      </c>
    </row>
    <row r="116" spans="6:9">
      <c r="F116" t="s">
        <v>810</v>
      </c>
      <c r="H116" t="s">
        <v>837</v>
      </c>
      <c r="I116" t="str">
        <f t="shared" si="2"/>
        <v xml:space="preserve"> - </v>
      </c>
    </row>
    <row r="117" spans="6:9">
      <c r="F117" t="s">
        <v>762</v>
      </c>
      <c r="I117" t="str">
        <f t="shared" si="2"/>
        <v xml:space="preserve"> - </v>
      </c>
    </row>
    <row r="118" spans="6:9">
      <c r="F118" t="s">
        <v>762</v>
      </c>
      <c r="I118" t="str">
        <f t="shared" si="2"/>
        <v xml:space="preserve"> - </v>
      </c>
    </row>
    <row r="119" spans="6:9">
      <c r="F119" t="s">
        <v>762</v>
      </c>
      <c r="I119" t="str">
        <f t="shared" si="2"/>
        <v xml:space="preserve"> - </v>
      </c>
    </row>
    <row r="120" spans="6:9">
      <c r="F120" t="s">
        <v>762</v>
      </c>
      <c r="I120" t="str">
        <f t="shared" si="2"/>
        <v xml:space="preserve"> - </v>
      </c>
    </row>
    <row r="121" spans="6:9">
      <c r="F121" t="s">
        <v>810</v>
      </c>
      <c r="H121" t="s">
        <v>838</v>
      </c>
      <c r="I121" t="str">
        <f t="shared" si="2"/>
        <v xml:space="preserve"> - </v>
      </c>
    </row>
    <row r="122" spans="6:9">
      <c r="F122" t="s">
        <v>810</v>
      </c>
      <c r="H122" t="s">
        <v>838</v>
      </c>
      <c r="I122" t="str">
        <f t="shared" si="2"/>
        <v xml:space="preserve"> - </v>
      </c>
    </row>
    <row r="123" spans="6:9">
      <c r="F123" t="s">
        <v>810</v>
      </c>
      <c r="H123" t="s">
        <v>838</v>
      </c>
      <c r="I123" t="str">
        <f t="shared" si="2"/>
        <v xml:space="preserve"> - </v>
      </c>
    </row>
    <row r="124" spans="6:9">
      <c r="F124" t="s">
        <v>810</v>
      </c>
      <c r="H124" t="s">
        <v>838</v>
      </c>
      <c r="I124" t="str">
        <f t="shared" si="2"/>
        <v xml:space="preserve"> - </v>
      </c>
    </row>
    <row r="125" spans="6:9">
      <c r="F125" t="s">
        <v>810</v>
      </c>
      <c r="H125" t="s">
        <v>838</v>
      </c>
      <c r="I125" t="str">
        <f t="shared" si="2"/>
        <v xml:space="preserve"> - </v>
      </c>
    </row>
    <row r="126" spans="6:9">
      <c r="F126" t="s">
        <v>810</v>
      </c>
      <c r="H126" t="s">
        <v>838</v>
      </c>
      <c r="I126" t="str">
        <f t="shared" si="2"/>
        <v xml:space="preserve"> - </v>
      </c>
    </row>
    <row r="127" spans="6:9">
      <c r="F127" t="s">
        <v>762</v>
      </c>
      <c r="I127" t="str">
        <f t="shared" si="2"/>
        <v xml:space="preserve"> - </v>
      </c>
    </row>
  </sheetData>
  <autoFilter ref="F3:I128" xr:uid="{BF1F931E-D496-4ABC-9C76-634C33CD4A05}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1E7C3-98F7-47A2-A36C-4AF749B2746B}">
  <dimension ref="A1:E339"/>
  <sheetViews>
    <sheetView topLeftCell="A103" workbookViewId="0"/>
  </sheetViews>
  <sheetFormatPr defaultRowHeight="14.45"/>
  <cols>
    <col min="1" max="1" width="53.140625" customWidth="1"/>
    <col min="2" max="2" width="22.7109375" bestFit="1" customWidth="1"/>
    <col min="3" max="3" width="47.28515625" bestFit="1" customWidth="1"/>
    <col min="4" max="4" width="36" customWidth="1"/>
    <col min="5" max="5" width="18.140625" bestFit="1" customWidth="1"/>
  </cols>
  <sheetData>
    <row r="1" spans="1:5">
      <c r="A1" s="23" t="s">
        <v>839</v>
      </c>
      <c r="B1" t="s">
        <v>840</v>
      </c>
    </row>
    <row r="3" spans="1:5">
      <c r="A3" s="23" t="s">
        <v>841</v>
      </c>
      <c r="B3" s="23" t="s">
        <v>8</v>
      </c>
    </row>
    <row r="4" spans="1:5">
      <c r="A4" t="s">
        <v>21</v>
      </c>
      <c r="B4" t="s">
        <v>842</v>
      </c>
      <c r="D4" t="str">
        <f>A4&amp;"-"&amp;B4</f>
        <v>-ajuste</v>
      </c>
      <c r="E4">
        <f ca="1">IF(OFFSET(B4,1,0)="","verificar",C4)</f>
        <v>0</v>
      </c>
    </row>
    <row r="5" spans="1:5">
      <c r="B5" t="s">
        <v>843</v>
      </c>
      <c r="D5" t="str">
        <f t="shared" ref="D5:D68" si="0">A5&amp;"-"&amp;B5</f>
        <v>-REAP.040424</v>
      </c>
      <c r="E5">
        <f t="shared" ref="E5:E68" ca="1" si="1">IF(OFFSET(B5,1,0)="","verificar",C5)</f>
        <v>0</v>
      </c>
    </row>
    <row r="6" spans="1:5">
      <c r="B6" t="s">
        <v>844</v>
      </c>
      <c r="D6" t="str">
        <f t="shared" si="0"/>
        <v>-REAP.090424</v>
      </c>
      <c r="E6">
        <f t="shared" ca="1" si="1"/>
        <v>0</v>
      </c>
    </row>
    <row r="7" spans="1:5">
      <c r="B7" t="s">
        <v>845</v>
      </c>
      <c r="D7" t="str">
        <f t="shared" si="0"/>
        <v>-REAP.100424</v>
      </c>
      <c r="E7">
        <f t="shared" ca="1" si="1"/>
        <v>0</v>
      </c>
    </row>
    <row r="8" spans="1:5">
      <c r="B8" t="s">
        <v>846</v>
      </c>
      <c r="D8" t="str">
        <f t="shared" si="0"/>
        <v>-REAP.120424</v>
      </c>
      <c r="E8">
        <f t="shared" ca="1" si="1"/>
        <v>0</v>
      </c>
    </row>
    <row r="9" spans="1:5">
      <c r="B9" t="s">
        <v>847</v>
      </c>
      <c r="D9" t="str">
        <f t="shared" si="0"/>
        <v>-REAP.1504</v>
      </c>
      <c r="E9">
        <f t="shared" ca="1" si="1"/>
        <v>0</v>
      </c>
    </row>
    <row r="10" spans="1:5">
      <c r="B10" t="s">
        <v>848</v>
      </c>
      <c r="D10" t="str">
        <f t="shared" si="0"/>
        <v>-REAP.160424</v>
      </c>
      <c r="E10">
        <f t="shared" ca="1" si="1"/>
        <v>0</v>
      </c>
    </row>
    <row r="11" spans="1:5">
      <c r="B11" t="s">
        <v>849</v>
      </c>
      <c r="D11" t="str">
        <f t="shared" si="0"/>
        <v>-REAP.1704</v>
      </c>
      <c r="E11">
        <f t="shared" ca="1" si="1"/>
        <v>0</v>
      </c>
    </row>
    <row r="12" spans="1:5">
      <c r="B12" t="s">
        <v>850</v>
      </c>
      <c r="D12" t="str">
        <f t="shared" si="0"/>
        <v>-REAP.2604</v>
      </c>
      <c r="E12">
        <f t="shared" ca="1" si="1"/>
        <v>0</v>
      </c>
    </row>
    <row r="13" spans="1:5">
      <c r="B13" t="s">
        <v>851</v>
      </c>
      <c r="D13" t="str">
        <f t="shared" si="0"/>
        <v>-TAR.09112023</v>
      </c>
      <c r="E13">
        <f t="shared" ca="1" si="1"/>
        <v>0</v>
      </c>
    </row>
    <row r="14" spans="1:5">
      <c r="B14" t="s">
        <v>852</v>
      </c>
      <c r="D14" t="str">
        <f t="shared" si="0"/>
        <v>-TAR.14122023</v>
      </c>
      <c r="E14">
        <f t="shared" ca="1" si="1"/>
        <v>0</v>
      </c>
    </row>
    <row r="15" spans="1:5">
      <c r="B15" t="s">
        <v>853</v>
      </c>
      <c r="D15" t="str">
        <f t="shared" si="0"/>
        <v>-TAR.23112023</v>
      </c>
      <c r="E15">
        <f t="shared" ca="1" si="1"/>
        <v>0</v>
      </c>
    </row>
    <row r="16" spans="1:5">
      <c r="B16" t="s">
        <v>854</v>
      </c>
      <c r="D16" t="str">
        <f t="shared" si="0"/>
        <v>-TAR.231123</v>
      </c>
      <c r="E16">
        <f t="shared" ca="1" si="1"/>
        <v>0</v>
      </c>
    </row>
    <row r="17" spans="1:5">
      <c r="A17" t="s">
        <v>855</v>
      </c>
      <c r="B17" t="s">
        <v>856</v>
      </c>
      <c r="D17" t="str">
        <f t="shared" si="0"/>
        <v>13 CARTORIO DE REGISTRO CIVIL DO BUTANTA-FAT.280324.</v>
      </c>
      <c r="E17">
        <f t="shared" ca="1" si="1"/>
        <v>0</v>
      </c>
    </row>
    <row r="18" spans="1:5">
      <c r="A18" t="s">
        <v>761</v>
      </c>
      <c r="B18" t="s">
        <v>760</v>
      </c>
      <c r="D18" t="str">
        <f t="shared" si="0"/>
        <v>13 OFICIAL DE REGISTRO DE IMOVEIS DA CAPITAL-FAT.63044824</v>
      </c>
      <c r="E18">
        <f t="shared" ca="1" si="1"/>
        <v>0</v>
      </c>
    </row>
    <row r="19" spans="1:5">
      <c r="A19" t="s">
        <v>761</v>
      </c>
      <c r="B19" t="s">
        <v>857</v>
      </c>
      <c r="D19" t="str">
        <f t="shared" si="0"/>
        <v>13 OFICIAL DE REGISTRO DE IMOVEIS DA CAPITAL-REC.041223</v>
      </c>
      <c r="E19">
        <f t="shared" ca="1" si="1"/>
        <v>0</v>
      </c>
    </row>
    <row r="20" spans="1:5">
      <c r="A20" t="s">
        <v>770</v>
      </c>
      <c r="B20" t="s">
        <v>772</v>
      </c>
      <c r="D20" t="str">
        <f t="shared" si="0"/>
        <v>20 TABELIAO DE NOTAS DA CAPITAL-FAT.14089</v>
      </c>
      <c r="E20">
        <f t="shared" ca="1" si="1"/>
        <v>0</v>
      </c>
    </row>
    <row r="21" spans="1:5">
      <c r="A21" t="s">
        <v>770</v>
      </c>
      <c r="B21" t="s">
        <v>769</v>
      </c>
      <c r="D21" t="str">
        <f t="shared" si="0"/>
        <v>20 TABELIAO DE NOTAS DA CAPITAL-FAT.14602</v>
      </c>
      <c r="E21">
        <f t="shared" ca="1" si="1"/>
        <v>0</v>
      </c>
    </row>
    <row r="22" spans="1:5">
      <c r="A22" t="s">
        <v>770</v>
      </c>
      <c r="B22" t="s">
        <v>775</v>
      </c>
      <c r="D22" t="str">
        <f t="shared" si="0"/>
        <v>20 TABELIAO DE NOTAS DA CAPITAL-FAT.14604</v>
      </c>
      <c r="E22">
        <f t="shared" ca="1" si="1"/>
        <v>0</v>
      </c>
    </row>
    <row r="23" spans="1:5">
      <c r="A23" t="s">
        <v>770</v>
      </c>
      <c r="B23" t="s">
        <v>771</v>
      </c>
      <c r="D23" t="str">
        <f t="shared" si="0"/>
        <v>20 TABELIAO DE NOTAS DA CAPITAL-FAT.14606</v>
      </c>
      <c r="E23">
        <f t="shared" ca="1" si="1"/>
        <v>0</v>
      </c>
    </row>
    <row r="24" spans="1:5">
      <c r="A24" t="s">
        <v>770</v>
      </c>
      <c r="B24" t="s">
        <v>774</v>
      </c>
      <c r="D24" t="str">
        <f t="shared" si="0"/>
        <v>20 TABELIAO DE NOTAS DA CAPITAL-FAT.14608</v>
      </c>
      <c r="E24">
        <f t="shared" ca="1" si="1"/>
        <v>0</v>
      </c>
    </row>
    <row r="25" spans="1:5">
      <c r="A25" t="s">
        <v>770</v>
      </c>
      <c r="B25" t="s">
        <v>773</v>
      </c>
      <c r="D25" t="str">
        <f t="shared" si="0"/>
        <v>20 TABELIAO DE NOTAS DA CAPITAL-FAT.14637</v>
      </c>
      <c r="E25">
        <f t="shared" ca="1" si="1"/>
        <v>0</v>
      </c>
    </row>
    <row r="26" spans="1:5">
      <c r="A26" t="s">
        <v>770</v>
      </c>
      <c r="B26" t="s">
        <v>776</v>
      </c>
      <c r="D26" t="str">
        <f t="shared" si="0"/>
        <v>20 TABELIAO DE NOTAS DA CAPITAL-FAT.14641</v>
      </c>
      <c r="E26">
        <f t="shared" ca="1" si="1"/>
        <v>0</v>
      </c>
    </row>
    <row r="27" spans="1:5">
      <c r="A27" t="s">
        <v>770</v>
      </c>
      <c r="B27" t="s">
        <v>777</v>
      </c>
      <c r="D27" t="str">
        <f t="shared" si="0"/>
        <v>20 TABELIAO DE NOTAS DA CAPITAL-FAT.14741</v>
      </c>
      <c r="E27">
        <f t="shared" ca="1" si="1"/>
        <v>0</v>
      </c>
    </row>
    <row r="28" spans="1:5">
      <c r="A28" t="s">
        <v>858</v>
      </c>
      <c r="B28" t="s">
        <v>859</v>
      </c>
      <c r="D28" t="str">
        <f t="shared" si="0"/>
        <v>ACUSTICA ENGENHARIA S/S-NFSE.005020</v>
      </c>
      <c r="E28">
        <f t="shared" ca="1" si="1"/>
        <v>0</v>
      </c>
    </row>
    <row r="29" spans="1:5">
      <c r="A29" t="s">
        <v>860</v>
      </c>
      <c r="B29" t="s">
        <v>861</v>
      </c>
      <c r="D29" t="str">
        <f t="shared" si="0"/>
        <v>AMILCAR SOUROPIRES FERREIRA-CT.CONSOLACAO 2837</v>
      </c>
      <c r="E29">
        <f t="shared" ca="1" si="1"/>
        <v>0</v>
      </c>
    </row>
    <row r="30" spans="1:5">
      <c r="A30" t="s">
        <v>798</v>
      </c>
      <c r="B30" t="s">
        <v>797</v>
      </c>
      <c r="D30" t="str">
        <f t="shared" si="0"/>
        <v>ANGELO MONTALBANO-REC.100424</v>
      </c>
      <c r="E30">
        <f t="shared" ca="1" si="1"/>
        <v>0</v>
      </c>
    </row>
    <row r="31" spans="1:5">
      <c r="A31" t="s">
        <v>862</v>
      </c>
      <c r="B31" t="s">
        <v>863</v>
      </c>
      <c r="D31" t="str">
        <f t="shared" si="0"/>
        <v>AR C/C SISPAG-TAR.20240402003</v>
      </c>
      <c r="E31">
        <f t="shared" ca="1" si="1"/>
        <v>0</v>
      </c>
    </row>
    <row r="32" spans="1:5">
      <c r="A32" t="s">
        <v>864</v>
      </c>
      <c r="B32" t="s">
        <v>865</v>
      </c>
      <c r="D32" t="str">
        <f t="shared" si="0"/>
        <v>AR TED SISPAG-TAR.20240402004</v>
      </c>
      <c r="E32">
        <f t="shared" ca="1" si="1"/>
        <v>0</v>
      </c>
    </row>
    <row r="33" spans="1:5">
      <c r="A33" t="s">
        <v>819</v>
      </c>
      <c r="B33" t="s">
        <v>818</v>
      </c>
      <c r="D33" t="str">
        <f t="shared" si="0"/>
        <v>AROEIRA MEIO AMBIENTE LTDA-NFSE.001873</v>
      </c>
      <c r="E33">
        <f t="shared" ca="1" si="1"/>
        <v>0</v>
      </c>
    </row>
    <row r="34" spans="1:5">
      <c r="A34" t="s">
        <v>866</v>
      </c>
      <c r="B34" t="s">
        <v>867</v>
      </c>
      <c r="D34" t="str">
        <f t="shared" si="0"/>
        <v>ASSIMPI- ASSOCIACAO N DOS S S DA MICRO E PEQUENA INDUSTRIA-REC.012835</v>
      </c>
      <c r="E34">
        <f t="shared" ca="1" si="1"/>
        <v>0</v>
      </c>
    </row>
    <row r="35" spans="1:5">
      <c r="A35" t="s">
        <v>866</v>
      </c>
      <c r="B35" t="s">
        <v>868</v>
      </c>
      <c r="D35" t="str">
        <f t="shared" si="0"/>
        <v>ASSIMPI- ASSOCIACAO N DOS S S DA MICRO E PEQUENA INDUSTRIA-REC.137334</v>
      </c>
      <c r="E35">
        <f t="shared" ca="1" si="1"/>
        <v>0</v>
      </c>
    </row>
    <row r="36" spans="1:5">
      <c r="A36" t="s">
        <v>866</v>
      </c>
      <c r="B36" t="s">
        <v>869</v>
      </c>
      <c r="D36" t="str">
        <f t="shared" si="0"/>
        <v>ASSIMPI- ASSOCIACAO N DOS S S DA MICRO E PEQUENA INDUSTRIA-REC.141086</v>
      </c>
      <c r="E36">
        <f t="shared" ca="1" si="1"/>
        <v>0</v>
      </c>
    </row>
    <row r="37" spans="1:5">
      <c r="A37" t="s">
        <v>866</v>
      </c>
      <c r="B37" t="s">
        <v>870</v>
      </c>
      <c r="D37" t="str">
        <f t="shared" si="0"/>
        <v>ASSIMPI- ASSOCIACAO N DOS S S DA MICRO E PEQUENA INDUSTRIA-REC.141087</v>
      </c>
      <c r="E37">
        <f t="shared" ca="1" si="1"/>
        <v>0</v>
      </c>
    </row>
    <row r="38" spans="1:5">
      <c r="A38" t="s">
        <v>866</v>
      </c>
      <c r="B38" t="s">
        <v>871</v>
      </c>
      <c r="D38" t="str">
        <f t="shared" si="0"/>
        <v>ASSIMPI- ASSOCIACAO N DOS S S DA MICRO E PEQUENA INDUSTRIA-REC.240590039725672</v>
      </c>
      <c r="E38">
        <f t="shared" ca="1" si="1"/>
        <v>0</v>
      </c>
    </row>
    <row r="39" spans="1:5">
      <c r="A39" t="s">
        <v>866</v>
      </c>
      <c r="B39" t="s">
        <v>872</v>
      </c>
      <c r="D39" t="str">
        <f t="shared" si="0"/>
        <v>ASSIMPI- ASSOCIACAO N DOS S S DA MICRO E PEQUENA INDUSTRIA-REC.240590039743861</v>
      </c>
      <c r="E39">
        <f t="shared" ca="1" si="1"/>
        <v>0</v>
      </c>
    </row>
    <row r="40" spans="1:5">
      <c r="A40" t="s">
        <v>866</v>
      </c>
      <c r="B40" t="s">
        <v>873</v>
      </c>
      <c r="D40" t="str">
        <f t="shared" si="0"/>
        <v>ASSIMPI- ASSOCIACAO N DOS S S DA MICRO E PEQUENA INDUSTRIA-REC.240590039748456</v>
      </c>
      <c r="E40">
        <f t="shared" ca="1" si="1"/>
        <v>0</v>
      </c>
    </row>
    <row r="41" spans="1:5">
      <c r="A41" t="s">
        <v>764</v>
      </c>
      <c r="B41" t="s">
        <v>874</v>
      </c>
      <c r="D41" t="str">
        <f t="shared" si="0"/>
        <v>ASSOCIACAO DOS REGISTRADORES IMOBILIARIOS DE SAO PAULO-FAT.011079668</v>
      </c>
      <c r="E41">
        <f t="shared" ca="1" si="1"/>
        <v>0</v>
      </c>
    </row>
    <row r="42" spans="1:5">
      <c r="A42" t="s">
        <v>764</v>
      </c>
      <c r="B42" t="s">
        <v>875</v>
      </c>
      <c r="D42" t="str">
        <f t="shared" si="0"/>
        <v>ASSOCIACAO DOS REGISTRADORES IMOBILIARIOS DE SAO PAULO-FAT.11042170</v>
      </c>
      <c r="E42">
        <f t="shared" ca="1" si="1"/>
        <v>0</v>
      </c>
    </row>
    <row r="43" spans="1:5">
      <c r="A43" t="s">
        <v>764</v>
      </c>
      <c r="B43" t="s">
        <v>876</v>
      </c>
      <c r="D43" t="str">
        <f t="shared" si="0"/>
        <v>ASSOCIACAO DOS REGISTRADORES IMOBILIARIOS DE SAO PAULO-FAT.11043177</v>
      </c>
      <c r="E43">
        <f t="shared" ca="1" si="1"/>
        <v>0</v>
      </c>
    </row>
    <row r="44" spans="1:5">
      <c r="A44" t="s">
        <v>764</v>
      </c>
      <c r="B44" t="s">
        <v>877</v>
      </c>
      <c r="D44" t="str">
        <f t="shared" si="0"/>
        <v>ASSOCIACAO DOS REGISTRADORES IMOBILIARIOS DE SAO PAULO-FAT.11043730</v>
      </c>
      <c r="E44">
        <f t="shared" ca="1" si="1"/>
        <v>0</v>
      </c>
    </row>
    <row r="45" spans="1:5">
      <c r="A45" t="s">
        <v>764</v>
      </c>
      <c r="B45" t="s">
        <v>878</v>
      </c>
      <c r="D45" t="str">
        <f t="shared" si="0"/>
        <v>ASSOCIACAO DOS REGISTRADORES IMOBILIARIOS DE SAO PAULO-FAT.110438880</v>
      </c>
      <c r="E45">
        <f t="shared" ca="1" si="1"/>
        <v>0</v>
      </c>
    </row>
    <row r="46" spans="1:5">
      <c r="A46" t="s">
        <v>764</v>
      </c>
      <c r="B46" t="s">
        <v>879</v>
      </c>
      <c r="D46" t="str">
        <f t="shared" si="0"/>
        <v>ASSOCIACAO DOS REGISTRADORES IMOBILIARIOS DE SAO PAULO-FAT.11043956</v>
      </c>
      <c r="E46">
        <f t="shared" ca="1" si="1"/>
        <v>0</v>
      </c>
    </row>
    <row r="47" spans="1:5">
      <c r="A47" t="s">
        <v>764</v>
      </c>
      <c r="B47" t="s">
        <v>880</v>
      </c>
      <c r="D47" t="str">
        <f t="shared" si="0"/>
        <v>ASSOCIACAO DOS REGISTRADORES IMOBILIARIOS DE SAO PAULO-FAT.11044061</v>
      </c>
      <c r="E47">
        <f t="shared" ca="1" si="1"/>
        <v>0</v>
      </c>
    </row>
    <row r="48" spans="1:5">
      <c r="A48" t="s">
        <v>764</v>
      </c>
      <c r="B48" t="s">
        <v>881</v>
      </c>
      <c r="D48" t="str">
        <f t="shared" si="0"/>
        <v>ASSOCIACAO DOS REGISTRADORES IMOBILIARIOS DE SAO PAULO-FAT.11044124</v>
      </c>
      <c r="E48">
        <f t="shared" ca="1" si="1"/>
        <v>0</v>
      </c>
    </row>
    <row r="49" spans="1:5">
      <c r="A49" t="s">
        <v>764</v>
      </c>
      <c r="B49" t="s">
        <v>882</v>
      </c>
      <c r="D49" t="str">
        <f t="shared" si="0"/>
        <v>ASSOCIACAO DOS REGISTRADORES IMOBILIARIOS DE SAO PAULO-FAT.11059891</v>
      </c>
      <c r="E49">
        <f t="shared" ca="1" si="1"/>
        <v>0</v>
      </c>
    </row>
    <row r="50" spans="1:5">
      <c r="A50" t="s">
        <v>764</v>
      </c>
      <c r="B50" t="s">
        <v>883</v>
      </c>
      <c r="D50" t="str">
        <f t="shared" si="0"/>
        <v>ASSOCIACAO DOS REGISTRADORES IMOBILIARIOS DE SAO PAULO-FAT.11062240</v>
      </c>
      <c r="E50">
        <f t="shared" ca="1" si="1"/>
        <v>0</v>
      </c>
    </row>
    <row r="51" spans="1:5">
      <c r="A51" t="s">
        <v>764</v>
      </c>
      <c r="B51" t="s">
        <v>884</v>
      </c>
      <c r="D51" t="str">
        <f t="shared" si="0"/>
        <v>ASSOCIACAO DOS REGISTRADORES IMOBILIARIOS DE SAO PAULO-FAT.11062351</v>
      </c>
      <c r="E51">
        <f t="shared" ca="1" si="1"/>
        <v>0</v>
      </c>
    </row>
    <row r="52" spans="1:5">
      <c r="A52" t="s">
        <v>764</v>
      </c>
      <c r="B52" t="s">
        <v>885</v>
      </c>
      <c r="D52" t="str">
        <f t="shared" si="0"/>
        <v>ASSOCIACAO DOS REGISTRADORES IMOBILIARIOS DE SAO PAULO-FAT.11062388</v>
      </c>
      <c r="E52">
        <f t="shared" ca="1" si="1"/>
        <v>0</v>
      </c>
    </row>
    <row r="53" spans="1:5">
      <c r="A53" t="s">
        <v>764</v>
      </c>
      <c r="B53" t="s">
        <v>886</v>
      </c>
      <c r="D53" t="str">
        <f t="shared" si="0"/>
        <v>ASSOCIACAO DOS REGISTRADORES IMOBILIARIOS DE SAO PAULO-FAT.11068615</v>
      </c>
      <c r="E53">
        <f t="shared" ca="1" si="1"/>
        <v>0</v>
      </c>
    </row>
    <row r="54" spans="1:5">
      <c r="A54" t="s">
        <v>764</v>
      </c>
      <c r="B54" t="s">
        <v>887</v>
      </c>
      <c r="D54" t="str">
        <f t="shared" si="0"/>
        <v>ASSOCIACAO DOS REGISTRADORES IMOBILIARIOS DE SAO PAULO-FAT.11068657</v>
      </c>
      <c r="E54">
        <f t="shared" ca="1" si="1"/>
        <v>0</v>
      </c>
    </row>
    <row r="55" spans="1:5">
      <c r="A55" t="s">
        <v>764</v>
      </c>
      <c r="B55" t="s">
        <v>888</v>
      </c>
      <c r="D55" t="str">
        <f t="shared" si="0"/>
        <v>ASSOCIACAO DOS REGISTRADORES IMOBILIARIOS DE SAO PAULO-FAT.11111301</v>
      </c>
      <c r="E55">
        <f t="shared" ca="1" si="1"/>
        <v>0</v>
      </c>
    </row>
    <row r="56" spans="1:5">
      <c r="A56" t="s">
        <v>764</v>
      </c>
      <c r="B56" t="s">
        <v>889</v>
      </c>
      <c r="D56" t="str">
        <f t="shared" si="0"/>
        <v>ASSOCIACAO DOS REGISTRADORES IMOBILIARIOS DE SAO PAULO-FAT.11112656</v>
      </c>
      <c r="E56">
        <f t="shared" ca="1" si="1"/>
        <v>0</v>
      </c>
    </row>
    <row r="57" spans="1:5">
      <c r="A57" t="s">
        <v>764</v>
      </c>
      <c r="B57" t="s">
        <v>890</v>
      </c>
      <c r="D57" t="str">
        <f t="shared" si="0"/>
        <v>ASSOCIACAO DOS REGISTRADORES IMOBILIARIOS DE SAO PAULO-FAT.11133101</v>
      </c>
      <c r="E57">
        <f t="shared" ca="1" si="1"/>
        <v>0</v>
      </c>
    </row>
    <row r="58" spans="1:5">
      <c r="A58" t="s">
        <v>764</v>
      </c>
      <c r="B58" t="s">
        <v>891</v>
      </c>
      <c r="D58" t="str">
        <f t="shared" si="0"/>
        <v>ASSOCIACAO DOS REGISTRADORES IMOBILIARIOS DE SAO PAULO-FAT.11133132</v>
      </c>
      <c r="E58">
        <f t="shared" ca="1" si="1"/>
        <v>0</v>
      </c>
    </row>
    <row r="59" spans="1:5">
      <c r="A59" t="s">
        <v>764</v>
      </c>
      <c r="B59" t="s">
        <v>763</v>
      </c>
      <c r="D59" t="str">
        <f t="shared" si="0"/>
        <v>ASSOCIACAO DOS REGISTRADORES IMOBILIARIOS DE SAO PAULO-FAT.11169857</v>
      </c>
      <c r="E59">
        <f t="shared" ca="1" si="1"/>
        <v>0</v>
      </c>
    </row>
    <row r="60" spans="1:5">
      <c r="A60" t="s">
        <v>764</v>
      </c>
      <c r="B60" t="s">
        <v>892</v>
      </c>
      <c r="D60" t="str">
        <f t="shared" si="0"/>
        <v>ASSOCIACAO DOS REGISTRADORES IMOBILIARIOS DE SAO PAULO-FAT.43245589</v>
      </c>
      <c r="E60">
        <f t="shared" ca="1" si="1"/>
        <v>0</v>
      </c>
    </row>
    <row r="61" spans="1:5">
      <c r="A61" t="s">
        <v>802</v>
      </c>
      <c r="B61" t="s">
        <v>801</v>
      </c>
      <c r="D61" t="str">
        <f t="shared" si="0"/>
        <v>AVANTE CONSULTORIA DE NEGOCIOS LTDA-NFSE.00005</v>
      </c>
      <c r="E61">
        <f t="shared" ca="1" si="1"/>
        <v>0</v>
      </c>
    </row>
    <row r="62" spans="1:5">
      <c r="A62" t="s">
        <v>893</v>
      </c>
      <c r="B62" t="s">
        <v>894</v>
      </c>
      <c r="D62" t="str">
        <f t="shared" si="0"/>
        <v>BACHEMA SERVICOS ANALITICOS AMBIENTAIS LTDA-NFSE.011194</v>
      </c>
      <c r="E62">
        <f t="shared" ca="1" si="1"/>
        <v>0</v>
      </c>
    </row>
    <row r="63" spans="1:5">
      <c r="A63" t="s">
        <v>790</v>
      </c>
      <c r="B63" t="s">
        <v>789</v>
      </c>
      <c r="D63" t="str">
        <f t="shared" si="0"/>
        <v>BNS AGENCIAMENTO E INTERMEDIACAO DE SERVICOS E IMOVEIS LTDA-NFSE.000005</v>
      </c>
      <c r="E63">
        <f t="shared" ca="1" si="1"/>
        <v>0</v>
      </c>
    </row>
    <row r="64" spans="1:5">
      <c r="A64" t="s">
        <v>895</v>
      </c>
      <c r="B64" t="s">
        <v>896</v>
      </c>
      <c r="D64" t="str">
        <f t="shared" si="0"/>
        <v>CAMPO SAO BENTO-DEV.2204</v>
      </c>
      <c r="E64">
        <f t="shared" ca="1" si="1"/>
        <v>0</v>
      </c>
    </row>
    <row r="65" spans="1:5">
      <c r="A65" t="s">
        <v>804</v>
      </c>
      <c r="B65" t="s">
        <v>803</v>
      </c>
      <c r="D65" t="str">
        <f t="shared" si="0"/>
        <v>CAMPO SAO BENTO GESTAO DE PROJETOS AMBIENTAIS EIRELI-ADT.000441</v>
      </c>
      <c r="E65">
        <f t="shared" ca="1" si="1"/>
        <v>0</v>
      </c>
    </row>
    <row r="66" spans="1:5">
      <c r="A66" t="s">
        <v>804</v>
      </c>
      <c r="B66" t="s">
        <v>897</v>
      </c>
      <c r="D66" t="str">
        <f t="shared" si="0"/>
        <v>CAMPO SAO BENTO GESTAO DE PROJETOS AMBIENTAIS EIRELI-NFSE.000441</v>
      </c>
      <c r="E66">
        <f t="shared" ca="1" si="1"/>
        <v>0</v>
      </c>
    </row>
    <row r="67" spans="1:5">
      <c r="A67" t="s">
        <v>898</v>
      </c>
      <c r="B67" t="s">
        <v>899</v>
      </c>
      <c r="D67" t="str">
        <f t="shared" si="0"/>
        <v>CAU/SP-REC.19465690</v>
      </c>
      <c r="E67">
        <f t="shared" ca="1" si="1"/>
        <v>0</v>
      </c>
    </row>
    <row r="68" spans="1:5">
      <c r="A68" t="s">
        <v>898</v>
      </c>
      <c r="B68" t="s">
        <v>900</v>
      </c>
      <c r="D68" t="str">
        <f t="shared" si="0"/>
        <v>CAU/SP-REC.19466085</v>
      </c>
      <c r="E68">
        <f t="shared" ca="1" si="1"/>
        <v>0</v>
      </c>
    </row>
    <row r="69" spans="1:5">
      <c r="A69" t="s">
        <v>815</v>
      </c>
      <c r="B69" t="s">
        <v>901</v>
      </c>
      <c r="D69" t="str">
        <f t="shared" ref="D69:D132" si="2">A69&amp;"-"&amp;B69</f>
        <v>CERTENGE LAUDOS AVALIACOES E PERICIAS LTDA-NFSE.002146</v>
      </c>
      <c r="E69">
        <f t="shared" ref="E69:E132" ca="1" si="3">IF(OFFSET(B69,1,0)="","verificar",C69)</f>
        <v>0</v>
      </c>
    </row>
    <row r="70" spans="1:5">
      <c r="A70" t="s">
        <v>815</v>
      </c>
      <c r="B70" t="s">
        <v>814</v>
      </c>
      <c r="D70" t="str">
        <f t="shared" si="2"/>
        <v>CERTENGE LAUDOS AVALIACOES E PERICIAS LTDA-NFSE.002164</v>
      </c>
      <c r="E70">
        <f t="shared" ca="1" si="3"/>
        <v>0</v>
      </c>
    </row>
    <row r="71" spans="1:5">
      <c r="A71" t="s">
        <v>815</v>
      </c>
      <c r="B71" t="s">
        <v>833</v>
      </c>
      <c r="D71" t="str">
        <f t="shared" si="2"/>
        <v>CERTENGE LAUDOS AVALIACOES E PERICIAS LTDA-NFSE.002182</v>
      </c>
      <c r="E71">
        <f t="shared" ca="1" si="3"/>
        <v>0</v>
      </c>
    </row>
    <row r="72" spans="1:5">
      <c r="A72" t="s">
        <v>902</v>
      </c>
      <c r="B72" t="s">
        <v>903</v>
      </c>
      <c r="D72" t="str">
        <f t="shared" si="2"/>
        <v>CLEYDE MALUF ALVES-CT.ALUGUEL 1</v>
      </c>
      <c r="E72">
        <f t="shared" ca="1" si="3"/>
        <v>0</v>
      </c>
    </row>
    <row r="73" spans="1:5">
      <c r="A73" t="s">
        <v>904</v>
      </c>
      <c r="B73" t="s">
        <v>905</v>
      </c>
      <c r="D73" t="str">
        <f t="shared" si="2"/>
        <v>COMPANHIA AMBIENTAL DO ESTADO DE SAO PAULO-FAT.91523080</v>
      </c>
      <c r="E73">
        <f t="shared" ca="1" si="3"/>
        <v>0</v>
      </c>
    </row>
    <row r="74" spans="1:5">
      <c r="A74" t="s">
        <v>904</v>
      </c>
      <c r="B74" t="s">
        <v>906</v>
      </c>
      <c r="D74" t="str">
        <f t="shared" si="2"/>
        <v>COMPANHIA AMBIENTAL DO ESTADO DE SAO PAULO-FAT.970637</v>
      </c>
      <c r="E74">
        <f t="shared" ca="1" si="3"/>
        <v>0</v>
      </c>
    </row>
    <row r="75" spans="1:5">
      <c r="A75" t="s">
        <v>904</v>
      </c>
      <c r="B75" t="s">
        <v>907</v>
      </c>
      <c r="D75" t="str">
        <f t="shared" si="2"/>
        <v>COMPANHIA AMBIENTAL DO ESTADO DE SAO PAULO-FAT.974555</v>
      </c>
      <c r="E75">
        <f t="shared" ca="1" si="3"/>
        <v>0</v>
      </c>
    </row>
    <row r="76" spans="1:5">
      <c r="A76" t="s">
        <v>904</v>
      </c>
      <c r="B76" t="s">
        <v>908</v>
      </c>
      <c r="D76" t="str">
        <f t="shared" si="2"/>
        <v>COMPANHIA AMBIENTAL DO ESTADO DE SAO PAULO-FAT.974558</v>
      </c>
      <c r="E76">
        <f t="shared" ca="1" si="3"/>
        <v>0</v>
      </c>
    </row>
    <row r="77" spans="1:5">
      <c r="A77" t="s">
        <v>904</v>
      </c>
      <c r="B77" t="s">
        <v>909</v>
      </c>
      <c r="D77" t="str">
        <f t="shared" si="2"/>
        <v>COMPANHIA AMBIENTAL DO ESTADO DE SAO PAULO-FAT.974559</v>
      </c>
      <c r="E77">
        <f t="shared" ca="1" si="3"/>
        <v>0</v>
      </c>
    </row>
    <row r="78" spans="1:5">
      <c r="A78" t="s">
        <v>904</v>
      </c>
      <c r="B78" t="s">
        <v>910</v>
      </c>
      <c r="D78" t="str">
        <f t="shared" si="2"/>
        <v>COMPANHIA AMBIENTAL DO ESTADO DE SAO PAULO-FAT.974562</v>
      </c>
      <c r="E78">
        <f t="shared" ca="1" si="3"/>
        <v>0</v>
      </c>
    </row>
    <row r="79" spans="1:5">
      <c r="A79" t="s">
        <v>904</v>
      </c>
      <c r="B79" t="s">
        <v>911</v>
      </c>
      <c r="D79" t="str">
        <f t="shared" si="2"/>
        <v>COMPANHIA AMBIENTAL DO ESTADO DE SAO PAULO-FAT.974564</v>
      </c>
      <c r="E79">
        <f t="shared" ca="1" si="3"/>
        <v>0</v>
      </c>
    </row>
    <row r="80" spans="1:5">
      <c r="A80" t="s">
        <v>904</v>
      </c>
      <c r="B80" t="s">
        <v>912</v>
      </c>
      <c r="D80" t="str">
        <f t="shared" si="2"/>
        <v>COMPANHIA AMBIENTAL DO ESTADO DE SAO PAULO-FAT.974565</v>
      </c>
      <c r="E80">
        <f t="shared" ca="1" si="3"/>
        <v>0</v>
      </c>
    </row>
    <row r="81" spans="1:5">
      <c r="A81" t="s">
        <v>904</v>
      </c>
      <c r="B81" t="s">
        <v>913</v>
      </c>
      <c r="D81" t="str">
        <f t="shared" si="2"/>
        <v>COMPANHIA AMBIENTAL DO ESTADO DE SAO PAULO-FAT.974566</v>
      </c>
      <c r="E81">
        <f t="shared" ca="1" si="3"/>
        <v>0</v>
      </c>
    </row>
    <row r="82" spans="1:5">
      <c r="A82" t="s">
        <v>904</v>
      </c>
      <c r="B82" t="s">
        <v>914</v>
      </c>
      <c r="D82" t="str">
        <f t="shared" si="2"/>
        <v>COMPANHIA AMBIENTAL DO ESTADO DE SAO PAULO-FAT.974567</v>
      </c>
      <c r="E82">
        <f t="shared" ca="1" si="3"/>
        <v>0</v>
      </c>
    </row>
    <row r="83" spans="1:5">
      <c r="A83" t="s">
        <v>904</v>
      </c>
      <c r="B83" t="s">
        <v>915</v>
      </c>
      <c r="D83" t="str">
        <f t="shared" si="2"/>
        <v>COMPANHIA AMBIENTAL DO ESTADO DE SAO PAULO-FAT.974570</v>
      </c>
      <c r="E83">
        <f t="shared" ca="1" si="3"/>
        <v>0</v>
      </c>
    </row>
    <row r="84" spans="1:5">
      <c r="A84" t="s">
        <v>904</v>
      </c>
      <c r="B84" t="s">
        <v>916</v>
      </c>
      <c r="D84" t="str">
        <f t="shared" si="2"/>
        <v>COMPANHIA AMBIENTAL DO ESTADO DE SAO PAULO-FAT.974572</v>
      </c>
      <c r="E84">
        <f t="shared" ca="1" si="3"/>
        <v>0</v>
      </c>
    </row>
    <row r="85" spans="1:5">
      <c r="A85" t="s">
        <v>904</v>
      </c>
      <c r="B85" t="s">
        <v>917</v>
      </c>
      <c r="D85" t="str">
        <f t="shared" si="2"/>
        <v>COMPANHIA AMBIENTAL DO ESTADO DE SAO PAULO-FAT.974577</v>
      </c>
      <c r="E85">
        <f t="shared" ca="1" si="3"/>
        <v>0</v>
      </c>
    </row>
    <row r="86" spans="1:5">
      <c r="A86" t="s">
        <v>904</v>
      </c>
      <c r="B86" t="s">
        <v>918</v>
      </c>
      <c r="D86" t="str">
        <f t="shared" si="2"/>
        <v>COMPANHIA AMBIENTAL DO ESTADO DE SAO PAULO-FAT.974578</v>
      </c>
      <c r="E86">
        <f t="shared" ca="1" si="3"/>
        <v>0</v>
      </c>
    </row>
    <row r="87" spans="1:5">
      <c r="A87" t="s">
        <v>904</v>
      </c>
      <c r="B87" t="s">
        <v>919</v>
      </c>
      <c r="D87" t="str">
        <f t="shared" si="2"/>
        <v>COMPANHIA AMBIENTAL DO ESTADO DE SAO PAULO-FAT.974579</v>
      </c>
      <c r="E87">
        <f t="shared" ca="1" si="3"/>
        <v>0</v>
      </c>
    </row>
    <row r="88" spans="1:5">
      <c r="A88" t="s">
        <v>904</v>
      </c>
      <c r="B88" t="s">
        <v>920</v>
      </c>
      <c r="D88" t="str">
        <f t="shared" si="2"/>
        <v>COMPANHIA AMBIENTAL DO ESTADO DE SAO PAULO-FAT.974580</v>
      </c>
      <c r="E88">
        <f t="shared" ca="1" si="3"/>
        <v>0</v>
      </c>
    </row>
    <row r="89" spans="1:5">
      <c r="A89" t="s">
        <v>904</v>
      </c>
      <c r="B89" t="s">
        <v>921</v>
      </c>
      <c r="D89" t="str">
        <f t="shared" si="2"/>
        <v>COMPANHIA AMBIENTAL DO ESTADO DE SAO PAULO-FAT.974582</v>
      </c>
      <c r="E89">
        <f t="shared" ca="1" si="3"/>
        <v>0</v>
      </c>
    </row>
    <row r="90" spans="1:5">
      <c r="A90" t="s">
        <v>904</v>
      </c>
      <c r="B90" t="s">
        <v>922</v>
      </c>
      <c r="D90" t="str">
        <f t="shared" si="2"/>
        <v>COMPANHIA AMBIENTAL DO ESTADO DE SAO PAULO-FAT.974583</v>
      </c>
      <c r="E90">
        <f t="shared" ca="1" si="3"/>
        <v>0</v>
      </c>
    </row>
    <row r="91" spans="1:5">
      <c r="A91" t="s">
        <v>904</v>
      </c>
      <c r="B91" t="s">
        <v>923</v>
      </c>
      <c r="D91" t="str">
        <f t="shared" si="2"/>
        <v>COMPANHIA AMBIENTAL DO ESTADO DE SAO PAULO-FAT.974585</v>
      </c>
      <c r="E91">
        <f t="shared" ca="1" si="3"/>
        <v>0</v>
      </c>
    </row>
    <row r="92" spans="1:5">
      <c r="A92" t="s">
        <v>904</v>
      </c>
      <c r="B92" t="s">
        <v>924</v>
      </c>
      <c r="D92" t="str">
        <f t="shared" si="2"/>
        <v>COMPANHIA AMBIENTAL DO ESTADO DE SAO PAULO-FAT.974586</v>
      </c>
      <c r="E92">
        <f t="shared" ca="1" si="3"/>
        <v>0</v>
      </c>
    </row>
    <row r="93" spans="1:5">
      <c r="A93" t="s">
        <v>904</v>
      </c>
      <c r="B93" t="s">
        <v>925</v>
      </c>
      <c r="D93" t="str">
        <f t="shared" si="2"/>
        <v>COMPANHIA AMBIENTAL DO ESTADO DE SAO PAULO-FAT.974587</v>
      </c>
      <c r="E93">
        <f t="shared" ca="1" si="3"/>
        <v>0</v>
      </c>
    </row>
    <row r="94" spans="1:5">
      <c r="A94" t="s">
        <v>904</v>
      </c>
      <c r="B94" t="s">
        <v>926</v>
      </c>
      <c r="D94" t="str">
        <f t="shared" si="2"/>
        <v>COMPANHIA AMBIENTAL DO ESTADO DE SAO PAULO-FAT.974588</v>
      </c>
      <c r="E94">
        <f t="shared" ca="1" si="3"/>
        <v>0</v>
      </c>
    </row>
    <row r="95" spans="1:5">
      <c r="A95" t="s">
        <v>904</v>
      </c>
      <c r="B95" t="s">
        <v>927</v>
      </c>
      <c r="D95" t="str">
        <f t="shared" si="2"/>
        <v>COMPANHIA AMBIENTAL DO ESTADO DE SAO PAULO-FAT.974590</v>
      </c>
      <c r="E95">
        <f t="shared" ca="1" si="3"/>
        <v>0</v>
      </c>
    </row>
    <row r="96" spans="1:5">
      <c r="A96" t="s">
        <v>904</v>
      </c>
      <c r="B96" t="s">
        <v>928</v>
      </c>
      <c r="D96" t="str">
        <f t="shared" si="2"/>
        <v>COMPANHIA AMBIENTAL DO ESTADO DE SAO PAULO-FAT.974591</v>
      </c>
      <c r="E96">
        <f t="shared" ca="1" si="3"/>
        <v>0</v>
      </c>
    </row>
    <row r="97" spans="1:5">
      <c r="A97" t="s">
        <v>904</v>
      </c>
      <c r="B97" t="s">
        <v>929</v>
      </c>
      <c r="D97" t="str">
        <f t="shared" si="2"/>
        <v>COMPANHIA AMBIENTAL DO ESTADO DE SAO PAULO-FAT.974592</v>
      </c>
      <c r="E97">
        <f t="shared" ca="1" si="3"/>
        <v>0</v>
      </c>
    </row>
    <row r="98" spans="1:5">
      <c r="A98" t="s">
        <v>904</v>
      </c>
      <c r="B98" t="s">
        <v>930</v>
      </c>
      <c r="D98" t="str">
        <f t="shared" si="2"/>
        <v>COMPANHIA AMBIENTAL DO ESTADO DE SAO PAULO-FAT.974593,</v>
      </c>
      <c r="E98">
        <f t="shared" ca="1" si="3"/>
        <v>0</v>
      </c>
    </row>
    <row r="99" spans="1:5">
      <c r="A99" t="s">
        <v>904</v>
      </c>
      <c r="B99" t="s">
        <v>931</v>
      </c>
      <c r="D99" t="str">
        <f t="shared" si="2"/>
        <v>COMPANHIA AMBIENTAL DO ESTADO DE SAO PAULO-FAT.974594</v>
      </c>
      <c r="E99">
        <f t="shared" ca="1" si="3"/>
        <v>0</v>
      </c>
    </row>
    <row r="100" spans="1:5">
      <c r="A100" t="s">
        <v>832</v>
      </c>
      <c r="B100" t="s">
        <v>831</v>
      </c>
      <c r="D100" t="str">
        <f t="shared" si="2"/>
        <v>COMPANHIA PROVINCIA DE SECURITIZACAO-REC.042024</v>
      </c>
      <c r="E100">
        <f t="shared" ca="1" si="3"/>
        <v>0</v>
      </c>
    </row>
    <row r="101" spans="1:5">
      <c r="A101" t="s">
        <v>275</v>
      </c>
      <c r="B101">
        <v>5971186</v>
      </c>
      <c r="D101" t="str">
        <f t="shared" si="2"/>
        <v>CONTA DE LUZ INTERNET --ENEL DISTRIBUICAO/SP-5971186</v>
      </c>
      <c r="E101">
        <f t="shared" ca="1" si="3"/>
        <v>0</v>
      </c>
    </row>
    <row r="102" spans="1:5">
      <c r="A102" t="s">
        <v>932</v>
      </c>
      <c r="B102" t="s">
        <v>933</v>
      </c>
      <c r="D102" t="str">
        <f t="shared" si="2"/>
        <v>COOPERA CERTIFICADORA LTDA-FAT.10585</v>
      </c>
      <c r="E102">
        <f t="shared" ca="1" si="3"/>
        <v>0</v>
      </c>
    </row>
    <row r="103" spans="1:5">
      <c r="A103" t="s">
        <v>780</v>
      </c>
      <c r="B103" t="s">
        <v>779</v>
      </c>
      <c r="D103" t="str">
        <f t="shared" si="2"/>
        <v>CRISTINA PACHECO RIBEIRO-FAT.497163</v>
      </c>
      <c r="E103">
        <f t="shared" ca="1" si="3"/>
        <v>0</v>
      </c>
    </row>
    <row r="104" spans="1:5">
      <c r="A104" t="s">
        <v>934</v>
      </c>
      <c r="B104" t="s">
        <v>935</v>
      </c>
      <c r="D104" t="str">
        <f t="shared" si="2"/>
        <v>DAVINCI BUREAU DE IMPRESSOES LTDA-NFSE.0089199</v>
      </c>
      <c r="E104">
        <f t="shared" ca="1" si="3"/>
        <v>0</v>
      </c>
    </row>
    <row r="105" spans="1:5">
      <c r="A105" t="s">
        <v>936</v>
      </c>
      <c r="B105" t="s">
        <v>937</v>
      </c>
      <c r="D105" t="str">
        <f t="shared" si="2"/>
        <v>DECIMO QUARTO TABELIONATO DE NOTAS-FAT.280324</v>
      </c>
      <c r="E105">
        <f t="shared" ca="1" si="3"/>
        <v>0</v>
      </c>
    </row>
    <row r="106" spans="1:5">
      <c r="A106" t="s">
        <v>938</v>
      </c>
      <c r="B106" t="s">
        <v>939</v>
      </c>
      <c r="D106" t="str">
        <f t="shared" si="2"/>
        <v>ELIANE MALUF ALVES DE LOZIER-CT.ALUGUEL2</v>
      </c>
      <c r="E106">
        <f t="shared" ca="1" si="3"/>
        <v>0</v>
      </c>
    </row>
    <row r="107" spans="1:5">
      <c r="A107" t="s">
        <v>940</v>
      </c>
      <c r="B107" t="s">
        <v>941</v>
      </c>
      <c r="D107" t="str">
        <f t="shared" si="2"/>
        <v>EMERGENCY DOCUMENTACAO IMOBILIARIA EIRELI-NFSE.030047</v>
      </c>
      <c r="E107">
        <f t="shared" ca="1" si="3"/>
        <v>0</v>
      </c>
    </row>
    <row r="108" spans="1:5">
      <c r="A108" t="s">
        <v>940</v>
      </c>
      <c r="B108" t="s">
        <v>942</v>
      </c>
      <c r="D108" t="str">
        <f t="shared" si="2"/>
        <v>EMERGENCY DOCUMENTACAO IMOBILIARIA EIRELI-NFSE.REC</v>
      </c>
      <c r="E108">
        <f t="shared" ca="1" si="3"/>
        <v>0</v>
      </c>
    </row>
    <row r="109" spans="1:5">
      <c r="A109" t="s">
        <v>796</v>
      </c>
      <c r="B109" t="s">
        <v>943</v>
      </c>
      <c r="D109" t="str">
        <f t="shared" si="2"/>
        <v>ESTUDIO FAVO ARQUITETURA LTDA-NFSE.001172</v>
      </c>
      <c r="E109">
        <f t="shared" ca="1" si="3"/>
        <v>0</v>
      </c>
    </row>
    <row r="110" spans="1:5">
      <c r="A110" t="s">
        <v>796</v>
      </c>
      <c r="B110" t="s">
        <v>944</v>
      </c>
      <c r="D110" t="str">
        <f t="shared" si="2"/>
        <v>ESTUDIO FAVO ARQUITETURA LTDA-NFSE.001213</v>
      </c>
      <c r="E110">
        <f t="shared" ca="1" si="3"/>
        <v>0</v>
      </c>
    </row>
    <row r="111" spans="1:5">
      <c r="A111" t="s">
        <v>796</v>
      </c>
      <c r="B111" t="s">
        <v>795</v>
      </c>
      <c r="D111" t="str">
        <f t="shared" si="2"/>
        <v>ESTUDIO FAVO ARQUITETURA LTDA-NFSE.001226</v>
      </c>
      <c r="E111">
        <f t="shared" ca="1" si="3"/>
        <v>0</v>
      </c>
    </row>
    <row r="112" spans="1:5">
      <c r="A112" t="s">
        <v>945</v>
      </c>
      <c r="B112" t="s">
        <v>946</v>
      </c>
      <c r="D112" t="str">
        <f t="shared" si="2"/>
        <v>FARDIZ EMPREENDIMENTOS E PARTICIPACOES LTDA-CT.CONSOLACAO 2847 FARD</v>
      </c>
      <c r="E112">
        <f t="shared" ca="1" si="3"/>
        <v>0</v>
      </c>
    </row>
    <row r="113" spans="1:5">
      <c r="A113" t="s">
        <v>947</v>
      </c>
      <c r="B113" t="s">
        <v>948</v>
      </c>
      <c r="D113" t="str">
        <f t="shared" si="2"/>
        <v>FERNANDO CARSINO JARDIM-CT.CONSOLACAO 2847 JARD</v>
      </c>
      <c r="E113">
        <f t="shared" ca="1" si="3"/>
        <v>0</v>
      </c>
    </row>
    <row r="114" spans="1:5">
      <c r="A114" t="s">
        <v>949</v>
      </c>
      <c r="B114" t="s">
        <v>950</v>
      </c>
      <c r="D114" t="str">
        <f t="shared" si="2"/>
        <v>FRAMA COMERCIO DE MATERIAIS PARA CONSTRUCAO EIRELI-REC.ALUGUEL</v>
      </c>
      <c r="E114">
        <f t="shared" ca="1" si="3"/>
        <v>0</v>
      </c>
    </row>
    <row r="115" spans="1:5">
      <c r="A115" t="s">
        <v>800</v>
      </c>
      <c r="B115" t="s">
        <v>826</v>
      </c>
      <c r="D115" t="str">
        <f t="shared" si="2"/>
        <v>FRANQUE DELMO ELOIA 02360154435-ADT.000029</v>
      </c>
      <c r="E115">
        <f t="shared" ca="1" si="3"/>
        <v>0</v>
      </c>
    </row>
    <row r="116" spans="1:5">
      <c r="A116" t="s">
        <v>800</v>
      </c>
      <c r="B116" t="s">
        <v>951</v>
      </c>
      <c r="D116" t="str">
        <f t="shared" si="2"/>
        <v>FRANQUE DELMO ELOIA 02360154435-NFSE.000016</v>
      </c>
      <c r="E116">
        <f t="shared" ca="1" si="3"/>
        <v>0</v>
      </c>
    </row>
    <row r="117" spans="1:5">
      <c r="A117" t="s">
        <v>800</v>
      </c>
      <c r="B117" t="s">
        <v>805</v>
      </c>
      <c r="D117" t="str">
        <f t="shared" si="2"/>
        <v>FRANQUE DELMO ELOIA 02360154435-NFSE.000027</v>
      </c>
      <c r="E117">
        <f t="shared" ca="1" si="3"/>
        <v>0</v>
      </c>
    </row>
    <row r="118" spans="1:5">
      <c r="A118" t="s">
        <v>800</v>
      </c>
      <c r="B118" t="s">
        <v>799</v>
      </c>
      <c r="D118" t="str">
        <f t="shared" si="2"/>
        <v>FRANQUE DELMO ELOIA 02360154435-NFSE.000028</v>
      </c>
      <c r="E118">
        <f t="shared" ca="1" si="3"/>
        <v>0</v>
      </c>
    </row>
    <row r="119" spans="1:5">
      <c r="A119" t="s">
        <v>952</v>
      </c>
      <c r="B119" t="s">
        <v>953</v>
      </c>
      <c r="D119" t="str">
        <f t="shared" si="2"/>
        <v>GOVERNO DE SAO PAULO SECRETARIA DA FAZENDA DARE-SP.-GUIA.230590090365707</v>
      </c>
      <c r="E119">
        <f t="shared" ca="1" si="3"/>
        <v>0</v>
      </c>
    </row>
    <row r="120" spans="1:5">
      <c r="A120" t="s">
        <v>952</v>
      </c>
      <c r="B120" t="s">
        <v>954</v>
      </c>
      <c r="D120" t="str">
        <f t="shared" si="2"/>
        <v>GOVERNO DE SAO PAULO SECRETARIA DA FAZENDA DARE-SP.-GUIA.240590003429418</v>
      </c>
      <c r="E120">
        <f t="shared" ca="1" si="3"/>
        <v>0</v>
      </c>
    </row>
    <row r="121" spans="1:5">
      <c r="A121" t="s">
        <v>828</v>
      </c>
      <c r="B121" t="s">
        <v>827</v>
      </c>
      <c r="D121" t="str">
        <f t="shared" si="2"/>
        <v>HOSTGATOR BRASIL LTDA-FAT.727600001</v>
      </c>
      <c r="E121">
        <f t="shared" ca="1" si="3"/>
        <v>0</v>
      </c>
    </row>
    <row r="122" spans="1:5">
      <c r="A122" t="s">
        <v>792</v>
      </c>
      <c r="B122" t="s">
        <v>791</v>
      </c>
      <c r="D122" t="str">
        <f t="shared" si="2"/>
        <v>IRRINVEST GESTAO E ADMINISTRACAO IMOBILIARIA LTDA-NFSE.000723</v>
      </c>
      <c r="E122">
        <f t="shared" ca="1" si="3"/>
        <v>0</v>
      </c>
    </row>
    <row r="123" spans="1:5">
      <c r="A123" t="s">
        <v>825</v>
      </c>
      <c r="B123" t="s">
        <v>955</v>
      </c>
      <c r="D123" t="str">
        <f t="shared" si="2"/>
        <v>JBA / JONAS BIRGER ARQUITETURA S/S-NFSE.002200</v>
      </c>
      <c r="E123">
        <f t="shared" ca="1" si="3"/>
        <v>0</v>
      </c>
    </row>
    <row r="124" spans="1:5">
      <c r="A124" t="s">
        <v>825</v>
      </c>
      <c r="B124" t="s">
        <v>822</v>
      </c>
      <c r="D124" t="str">
        <f t="shared" si="2"/>
        <v>JBA / JONAS BIRGER ARQUITETURA S/S-NFSE.002224</v>
      </c>
      <c r="E124">
        <f t="shared" ca="1" si="3"/>
        <v>0</v>
      </c>
    </row>
    <row r="125" spans="1:5">
      <c r="A125" t="s">
        <v>794</v>
      </c>
      <c r="B125" t="s">
        <v>793</v>
      </c>
      <c r="D125" t="str">
        <f t="shared" si="2"/>
        <v>JOAQUIM GUTIERREZ ANTONIO-NFSE.000008</v>
      </c>
      <c r="E125">
        <f t="shared" ca="1" si="3"/>
        <v>0</v>
      </c>
    </row>
    <row r="126" spans="1:5">
      <c r="A126" t="s">
        <v>956</v>
      </c>
      <c r="B126" t="s">
        <v>957</v>
      </c>
      <c r="D126" t="str">
        <f t="shared" si="2"/>
        <v>KELLIE AZAR LEIGHTON-CT.CONSOLACAO 2847 PUPO</v>
      </c>
      <c r="E126">
        <f t="shared" ca="1" si="3"/>
        <v>0</v>
      </c>
    </row>
    <row r="127" spans="1:5">
      <c r="A127" t="s">
        <v>958</v>
      </c>
      <c r="B127" t="s">
        <v>959</v>
      </c>
      <c r="D127" t="str">
        <f t="shared" si="2"/>
        <v>LABORATORIO VAPOR SOLUTIONS LTDA-NFSE.004112</v>
      </c>
      <c r="E127">
        <f t="shared" ca="1" si="3"/>
        <v>0</v>
      </c>
    </row>
    <row r="128" spans="1:5">
      <c r="A128" t="s">
        <v>788</v>
      </c>
      <c r="B128" t="s">
        <v>785</v>
      </c>
      <c r="D128" t="str">
        <f t="shared" si="2"/>
        <v>LASTRO SERVICOS E NEGOCIOS IMOBILIARIOS LTDA-NFSE.000175</v>
      </c>
      <c r="E128">
        <f t="shared" ca="1" si="3"/>
        <v>0</v>
      </c>
    </row>
    <row r="129" spans="1:5">
      <c r="A129" t="s">
        <v>766</v>
      </c>
      <c r="B129" t="s">
        <v>765</v>
      </c>
      <c r="D129" t="str">
        <f t="shared" si="2"/>
        <v>LIBERTY SEGUROS S/A-FAT.510720240214000</v>
      </c>
      <c r="E129">
        <f t="shared" ca="1" si="3"/>
        <v>0</v>
      </c>
    </row>
    <row r="130" spans="1:5">
      <c r="A130" t="s">
        <v>768</v>
      </c>
      <c r="B130" t="s">
        <v>778</v>
      </c>
      <c r="D130" t="str">
        <f t="shared" si="2"/>
        <v>M.C SILVA SOCIEDADE INDIVIDUAL DE ADVOCACIA.-NFSE.000460</v>
      </c>
      <c r="E130">
        <f t="shared" ca="1" si="3"/>
        <v>0</v>
      </c>
    </row>
    <row r="131" spans="1:5">
      <c r="A131" t="s">
        <v>768</v>
      </c>
      <c r="B131" t="s">
        <v>767</v>
      </c>
      <c r="D131" t="str">
        <f t="shared" si="2"/>
        <v>M.C SILVA SOCIEDADE INDIVIDUAL DE ADVOCACIA.-NFSE.00456</v>
      </c>
      <c r="E131">
        <f t="shared" ca="1" si="3"/>
        <v>0</v>
      </c>
    </row>
    <row r="132" spans="1:5">
      <c r="A132" t="s">
        <v>960</v>
      </c>
      <c r="B132" t="s">
        <v>961</v>
      </c>
      <c r="D132" t="str">
        <f t="shared" si="2"/>
        <v>MANEXT PROMOCOES E EVENTOS COMERCIAIS LTDA-NFSE.000025</v>
      </c>
      <c r="E132">
        <f t="shared" ca="1" si="3"/>
        <v>0</v>
      </c>
    </row>
    <row r="133" spans="1:5">
      <c r="A133" t="s">
        <v>962</v>
      </c>
      <c r="B133" t="s">
        <v>963</v>
      </c>
      <c r="D133" t="str">
        <f t="shared" ref="D133:D196" si="4">A133&amp;"-"&amp;B133</f>
        <v>MANUTENCAO CONTA CORRENTE-TAR.08082023</v>
      </c>
      <c r="E133">
        <f t="shared" ref="E133:E196" ca="1" si="5">IF(OFFSET(B133,1,0)="","verificar",C133)</f>
        <v>0</v>
      </c>
    </row>
    <row r="134" spans="1:5">
      <c r="A134" t="s">
        <v>962</v>
      </c>
      <c r="B134" t="s">
        <v>964</v>
      </c>
      <c r="D134" t="str">
        <f t="shared" si="4"/>
        <v>MANUTENCAO CONTA CORRENTE-TAR.11092023</v>
      </c>
      <c r="E134">
        <f t="shared" ca="1" si="5"/>
        <v>0</v>
      </c>
    </row>
    <row r="135" spans="1:5">
      <c r="A135" t="s">
        <v>965</v>
      </c>
      <c r="B135" t="s">
        <v>966</v>
      </c>
      <c r="D135" t="str">
        <f t="shared" si="4"/>
        <v>MANUTENCAO DE CONTA CORRENTE-TAR.10072023</v>
      </c>
      <c r="E135">
        <f t="shared" ca="1" si="5"/>
        <v>0</v>
      </c>
    </row>
    <row r="136" spans="1:5">
      <c r="A136" t="s">
        <v>967</v>
      </c>
      <c r="B136" t="s">
        <v>968</v>
      </c>
      <c r="D136" t="str">
        <f t="shared" si="4"/>
        <v>MARIA DE LOURDES PUPO AZAR-CT.CONSOLACAO 2847</v>
      </c>
      <c r="E136">
        <f t="shared" ca="1" si="5"/>
        <v>0</v>
      </c>
    </row>
    <row r="137" spans="1:5">
      <c r="A137" t="s">
        <v>969</v>
      </c>
      <c r="B137" t="s">
        <v>970</v>
      </c>
      <c r="D137" t="str">
        <f t="shared" si="4"/>
        <v>MAURICIA ALBUQUERQUE MACEDO ME-NFSE.000375</v>
      </c>
      <c r="E137">
        <f t="shared" ca="1" si="5"/>
        <v>0</v>
      </c>
    </row>
    <row r="138" spans="1:5">
      <c r="A138" t="s">
        <v>969</v>
      </c>
      <c r="B138" t="s">
        <v>971</v>
      </c>
      <c r="D138" t="str">
        <f t="shared" si="4"/>
        <v>MAURICIA ALBUQUERQUE MACEDO ME-NFSE.000405</v>
      </c>
      <c r="E138">
        <f t="shared" ca="1" si="5"/>
        <v>0</v>
      </c>
    </row>
    <row r="139" spans="1:5">
      <c r="A139" t="s">
        <v>969</v>
      </c>
      <c r="B139" t="s">
        <v>972</v>
      </c>
      <c r="D139" t="str">
        <f t="shared" si="4"/>
        <v>MAURICIA ALBUQUERQUE MACEDO ME-NFSE.000408</v>
      </c>
      <c r="E139">
        <f t="shared" ca="1" si="5"/>
        <v>0</v>
      </c>
    </row>
    <row r="140" spans="1:5">
      <c r="A140" t="s">
        <v>969</v>
      </c>
      <c r="B140" t="s">
        <v>973</v>
      </c>
      <c r="D140" t="str">
        <f t="shared" si="4"/>
        <v>MAURICIA ALBUQUERQUE MACEDO ME-NFSE.00399</v>
      </c>
      <c r="E140">
        <f t="shared" ca="1" si="5"/>
        <v>0</v>
      </c>
    </row>
    <row r="141" spans="1:5">
      <c r="A141" t="s">
        <v>974</v>
      </c>
      <c r="B141" t="s">
        <v>975</v>
      </c>
      <c r="D141" t="str">
        <f t="shared" si="4"/>
        <v>MCA CONSULTORIA DE NEGOCIOS EIRELI-NFSE.000118</v>
      </c>
      <c r="E141">
        <f t="shared" ca="1" si="5"/>
        <v>0</v>
      </c>
    </row>
    <row r="142" spans="1:5">
      <c r="A142" t="s">
        <v>976</v>
      </c>
      <c r="B142" t="s">
        <v>977</v>
      </c>
      <c r="D142" t="str">
        <f t="shared" si="4"/>
        <v>MERCADOPAGO.COM REPRESENTACOES LTDA.-FAT.10305601916</v>
      </c>
      <c r="E142">
        <f t="shared" ca="1" si="5"/>
        <v>0</v>
      </c>
    </row>
    <row r="143" spans="1:5">
      <c r="A143" t="s">
        <v>976</v>
      </c>
      <c r="B143" t="s">
        <v>978</v>
      </c>
      <c r="D143" t="str">
        <f t="shared" si="4"/>
        <v>MERCADOPAGO.COM REPRESENTACOES LTDA.-FAT.10305604870</v>
      </c>
      <c r="E143">
        <f t="shared" ca="1" si="5"/>
        <v>0</v>
      </c>
    </row>
    <row r="144" spans="1:5">
      <c r="A144" t="s">
        <v>976</v>
      </c>
      <c r="B144" t="s">
        <v>979</v>
      </c>
      <c r="D144" t="str">
        <f t="shared" si="4"/>
        <v>MERCADOPAGO.COM REPRESENTACOES LTDA.-FAT.10305605412</v>
      </c>
      <c r="E144">
        <f t="shared" ca="1" si="5"/>
        <v>0</v>
      </c>
    </row>
    <row r="145" spans="1:5">
      <c r="A145" t="s">
        <v>980</v>
      </c>
      <c r="B145" t="s">
        <v>981</v>
      </c>
      <c r="D145" t="str">
        <f t="shared" si="4"/>
        <v>MIRNA MARIA PEDRO-CT.ITU 1478</v>
      </c>
      <c r="E145">
        <f t="shared" ca="1" si="5"/>
        <v>0</v>
      </c>
    </row>
    <row r="146" spans="1:5">
      <c r="A146" t="s">
        <v>982</v>
      </c>
      <c r="B146" t="s">
        <v>983</v>
      </c>
      <c r="D146" t="str">
        <f t="shared" si="4"/>
        <v>MZSG SERVICOS ADMINISTRATIVOS EIRELI-NFSE.000089</v>
      </c>
      <c r="E146">
        <f t="shared" ca="1" si="5"/>
        <v>0</v>
      </c>
    </row>
    <row r="147" spans="1:5">
      <c r="A147" t="s">
        <v>782</v>
      </c>
      <c r="B147" t="s">
        <v>781</v>
      </c>
      <c r="D147" t="str">
        <f t="shared" si="4"/>
        <v>NATHALIA MARTINS ASSESSORIA LTDA-FAT.54846</v>
      </c>
      <c r="E147">
        <f t="shared" ca="1" si="5"/>
        <v>0</v>
      </c>
    </row>
    <row r="148" spans="1:5">
      <c r="A148" t="s">
        <v>984</v>
      </c>
      <c r="B148" t="s">
        <v>985</v>
      </c>
      <c r="D148" t="str">
        <f t="shared" si="4"/>
        <v>NC HOLDING EMPREENDIMENTOS E PARTICIPACOES LTDA-APOR.05062023</v>
      </c>
      <c r="E148">
        <f t="shared" ca="1" si="5"/>
        <v>0</v>
      </c>
    </row>
    <row r="149" spans="1:5">
      <c r="A149" t="s">
        <v>984</v>
      </c>
      <c r="B149" t="s">
        <v>986</v>
      </c>
      <c r="D149" t="str">
        <f t="shared" si="4"/>
        <v>NC HOLDING EMPREENDIMENTOS E PARTICIPACOES LTDA-APOR.15032024</v>
      </c>
      <c r="E149">
        <f t="shared" ca="1" si="5"/>
        <v>0</v>
      </c>
    </row>
    <row r="150" spans="1:5">
      <c r="A150" t="s">
        <v>984</v>
      </c>
      <c r="B150" t="s">
        <v>987</v>
      </c>
      <c r="D150" t="str">
        <f t="shared" si="4"/>
        <v>NC HOLDING EMPREENDIMENTOS E PARTICIPACOES LTDA-APOR.25102023</v>
      </c>
      <c r="E150">
        <f t="shared" ca="1" si="5"/>
        <v>0</v>
      </c>
    </row>
    <row r="151" spans="1:5">
      <c r="A151" t="s">
        <v>984</v>
      </c>
      <c r="B151" t="s">
        <v>988</v>
      </c>
      <c r="D151" t="str">
        <f t="shared" si="4"/>
        <v>NC HOLDING EMPREENDIMENTOS E PARTICIPACOES LTDA-APOR.APORTE 020424</v>
      </c>
      <c r="E151">
        <f t="shared" ca="1" si="5"/>
        <v>0</v>
      </c>
    </row>
    <row r="152" spans="1:5">
      <c r="A152" t="s">
        <v>989</v>
      </c>
      <c r="B152" t="s">
        <v>990</v>
      </c>
      <c r="D152" t="str">
        <f t="shared" si="4"/>
        <v>NC HOLDING EMPREENDIMENTOS E PARTICIPACOES LTDA.-REC.dev. aporte</v>
      </c>
      <c r="E152">
        <f t="shared" ca="1" si="5"/>
        <v>0</v>
      </c>
    </row>
    <row r="153" spans="1:5">
      <c r="A153" t="s">
        <v>809</v>
      </c>
      <c r="B153" t="s">
        <v>991</v>
      </c>
      <c r="D153" t="str">
        <f t="shared" si="4"/>
        <v>NG ENGENHARIA S/C LTDA-NF.000305</v>
      </c>
      <c r="E153">
        <f t="shared" ca="1" si="5"/>
        <v>0</v>
      </c>
    </row>
    <row r="154" spans="1:5">
      <c r="A154" t="s">
        <v>809</v>
      </c>
      <c r="B154" t="s">
        <v>806</v>
      </c>
      <c r="D154" t="str">
        <f t="shared" si="4"/>
        <v>NG ENGENHARIA S/C LTDA-NF.000316</v>
      </c>
      <c r="E154">
        <f t="shared" ca="1" si="5"/>
        <v>0</v>
      </c>
    </row>
    <row r="155" spans="1:5">
      <c r="A155" t="s">
        <v>830</v>
      </c>
      <c r="B155" t="s">
        <v>829</v>
      </c>
      <c r="D155" t="str">
        <f t="shared" si="4"/>
        <v>NIC.BR - NUCLEO DE INFORMACAO E COORDENACAO DO PONTO BR-FAT.41721426</v>
      </c>
      <c r="E155">
        <f t="shared" ca="1" si="5"/>
        <v>0</v>
      </c>
    </row>
    <row r="156" spans="1:5">
      <c r="A156" t="s">
        <v>813</v>
      </c>
      <c r="B156" t="s">
        <v>812</v>
      </c>
      <c r="D156" t="str">
        <f t="shared" si="4"/>
        <v>NORSK EMPREENDIMENTOS E PARTICIPACOES LTDA.-NFSE.000018</v>
      </c>
      <c r="E156">
        <f t="shared" ca="1" si="5"/>
        <v>0</v>
      </c>
    </row>
    <row r="157" spans="1:5">
      <c r="A157" t="s">
        <v>992</v>
      </c>
      <c r="B157" t="s">
        <v>993</v>
      </c>
      <c r="D157" t="str">
        <f t="shared" si="4"/>
        <v>NOVA CROP - SUPORTE ADMINISTRATIVO LTDA-NFSE.004751</v>
      </c>
      <c r="E157">
        <f t="shared" ca="1" si="5"/>
        <v>0</v>
      </c>
    </row>
    <row r="158" spans="1:5">
      <c r="A158" t="s">
        <v>992</v>
      </c>
      <c r="B158" t="s">
        <v>994</v>
      </c>
      <c r="D158" t="str">
        <f t="shared" si="4"/>
        <v>NOVA CROP - SUPORTE ADMINISTRATIVO LTDA-NFSE.005040</v>
      </c>
      <c r="E158">
        <f t="shared" ca="1" si="5"/>
        <v>0</v>
      </c>
    </row>
    <row r="159" spans="1:5">
      <c r="A159" t="s">
        <v>992</v>
      </c>
      <c r="B159" t="s">
        <v>995</v>
      </c>
      <c r="D159" t="str">
        <f t="shared" si="4"/>
        <v>NOVA CROP - SUPORTE ADMINISTRATIVO LTDA-NFSE.005260</v>
      </c>
      <c r="E159">
        <f t="shared" ca="1" si="5"/>
        <v>0</v>
      </c>
    </row>
    <row r="160" spans="1:5">
      <c r="A160" t="s">
        <v>992</v>
      </c>
      <c r="B160" t="s">
        <v>996</v>
      </c>
      <c r="D160" t="str">
        <f t="shared" si="4"/>
        <v>NOVA CROP - SUPORTE ADMINISTRATIVO LTDA-NFSE.005476</v>
      </c>
      <c r="E160">
        <f t="shared" ca="1" si="5"/>
        <v>0</v>
      </c>
    </row>
    <row r="161" spans="1:5">
      <c r="A161" t="s">
        <v>992</v>
      </c>
      <c r="B161" t="s">
        <v>997</v>
      </c>
      <c r="D161" t="str">
        <f t="shared" si="4"/>
        <v>NOVA CROP - SUPORTE ADMINISTRATIVO LTDA-NFSE.005698</v>
      </c>
      <c r="E161">
        <f t="shared" ca="1" si="5"/>
        <v>0</v>
      </c>
    </row>
    <row r="162" spans="1:5">
      <c r="A162" t="s">
        <v>992</v>
      </c>
      <c r="B162" t="s">
        <v>998</v>
      </c>
      <c r="D162" t="str">
        <f t="shared" si="4"/>
        <v>NOVA CROP - SUPORTE ADMINISTRATIVO LTDA-NFSE.005913</v>
      </c>
      <c r="E162">
        <f t="shared" ca="1" si="5"/>
        <v>0</v>
      </c>
    </row>
    <row r="163" spans="1:5">
      <c r="A163" t="s">
        <v>992</v>
      </c>
      <c r="B163" t="s">
        <v>999</v>
      </c>
      <c r="D163" t="str">
        <f t="shared" si="4"/>
        <v>NOVA CROP - SUPORTE ADMINISTRATIVO LTDA-NFSE.006130</v>
      </c>
      <c r="E163">
        <f t="shared" ca="1" si="5"/>
        <v>0</v>
      </c>
    </row>
    <row r="164" spans="1:5">
      <c r="A164" t="s">
        <v>992</v>
      </c>
      <c r="B164" t="s">
        <v>1000</v>
      </c>
      <c r="D164" t="str">
        <f t="shared" si="4"/>
        <v>NOVA CROP - SUPORTE ADMINISTRATIVO LTDA-NFSE.006564</v>
      </c>
      <c r="E164">
        <f t="shared" ca="1" si="5"/>
        <v>0</v>
      </c>
    </row>
    <row r="165" spans="1:5">
      <c r="A165" t="s">
        <v>992</v>
      </c>
      <c r="B165" t="s">
        <v>1001</v>
      </c>
      <c r="D165" t="str">
        <f t="shared" si="4"/>
        <v>NOVA CROP - SUPORTE ADMINISTRATIVO LTDA-NFSE.06336</v>
      </c>
      <c r="E165">
        <f t="shared" ca="1" si="5"/>
        <v>0</v>
      </c>
    </row>
    <row r="166" spans="1:5">
      <c r="A166" t="s">
        <v>1002</v>
      </c>
      <c r="B166" t="s">
        <v>1003</v>
      </c>
      <c r="D166" t="str">
        <f t="shared" si="4"/>
        <v>NOVA PLANO - SUPORTE ADMINISTRATIVO LTDA-NFSE.004527</v>
      </c>
      <c r="E166">
        <f t="shared" ca="1" si="5"/>
        <v>0</v>
      </c>
    </row>
    <row r="167" spans="1:5">
      <c r="A167" t="s">
        <v>1002</v>
      </c>
      <c r="B167" t="s">
        <v>1004</v>
      </c>
      <c r="D167" t="str">
        <f t="shared" si="4"/>
        <v>NOVA PLANO - SUPORTE ADMINISTRATIVO LTDA-NFSE.005088</v>
      </c>
      <c r="E167">
        <f t="shared" ca="1" si="5"/>
        <v>0</v>
      </c>
    </row>
    <row r="168" spans="1:5">
      <c r="A168" t="s">
        <v>1002</v>
      </c>
      <c r="B168" t="s">
        <v>1005</v>
      </c>
      <c r="D168" t="str">
        <f t="shared" si="4"/>
        <v>NOVA PLANO - SUPORTE ADMINISTRATIVO LTDA-NFSE.005166</v>
      </c>
      <c r="E168">
        <f t="shared" ca="1" si="5"/>
        <v>0</v>
      </c>
    </row>
    <row r="169" spans="1:5">
      <c r="A169" t="s">
        <v>1002</v>
      </c>
      <c r="B169" t="s">
        <v>1006</v>
      </c>
      <c r="D169" t="str">
        <f t="shared" si="4"/>
        <v>NOVA PLANO - SUPORTE ADMINISTRATIVO LTDA-NFSE.005243</v>
      </c>
      <c r="E169">
        <f t="shared" ca="1" si="5"/>
        <v>0</v>
      </c>
    </row>
    <row r="170" spans="1:5">
      <c r="A170" t="s">
        <v>1002</v>
      </c>
      <c r="B170" t="s">
        <v>1007</v>
      </c>
      <c r="D170" t="str">
        <f t="shared" si="4"/>
        <v>NOVA PLANO - SUPORTE ADMINISTRATIVO LTDA-NFSE.005337</v>
      </c>
      <c r="E170">
        <f t="shared" ca="1" si="5"/>
        <v>0</v>
      </c>
    </row>
    <row r="171" spans="1:5">
      <c r="A171" t="s">
        <v>1002</v>
      </c>
      <c r="B171" t="s">
        <v>1008</v>
      </c>
      <c r="D171" t="str">
        <f t="shared" si="4"/>
        <v>NOVA PLANO - SUPORTE ADMINISTRATIVO LTDA-NFSE.005418</v>
      </c>
      <c r="E171">
        <f t="shared" ca="1" si="5"/>
        <v>0</v>
      </c>
    </row>
    <row r="172" spans="1:5">
      <c r="A172" t="s">
        <v>1002</v>
      </c>
      <c r="B172" t="s">
        <v>1009</v>
      </c>
      <c r="D172" t="str">
        <f t="shared" si="4"/>
        <v>NOVA PLANO - SUPORTE ADMINISTRATIVO LTDA-NFSE.005502</v>
      </c>
      <c r="E172">
        <f t="shared" ca="1" si="5"/>
        <v>0</v>
      </c>
    </row>
    <row r="173" spans="1:5">
      <c r="A173" t="s">
        <v>1010</v>
      </c>
      <c r="B173" t="s">
        <v>1011</v>
      </c>
      <c r="D173" t="str">
        <f t="shared" si="4"/>
        <v>OPERADOR NACIONAL DO SISTEMA DE REGISTRO ELETRONICO DE IMOVEIS ( ONR )-REC.42794398</v>
      </c>
      <c r="E173">
        <f t="shared" ca="1" si="5"/>
        <v>0</v>
      </c>
    </row>
    <row r="174" spans="1:5">
      <c r="A174" t="s">
        <v>1010</v>
      </c>
      <c r="B174" t="s">
        <v>1012</v>
      </c>
      <c r="D174" t="str">
        <f t="shared" si="4"/>
        <v>OPERADOR NACIONAL DO SISTEMA DE REGISTRO ELETRONICO DE IMOVEIS ( ONR )-REC.42794406</v>
      </c>
      <c r="E174">
        <f t="shared" ca="1" si="5"/>
        <v>0</v>
      </c>
    </row>
    <row r="175" spans="1:5">
      <c r="A175" t="s">
        <v>1010</v>
      </c>
      <c r="B175" t="s">
        <v>1013</v>
      </c>
      <c r="D175" t="str">
        <f t="shared" si="4"/>
        <v>OPERADOR NACIONAL DO SISTEMA DE REGISTRO ELETRONICO DE IMOVEIS ( ONR )-REC.42794410</v>
      </c>
      <c r="E175">
        <f t="shared" ca="1" si="5"/>
        <v>0</v>
      </c>
    </row>
    <row r="176" spans="1:5">
      <c r="A176" t="s">
        <v>1010</v>
      </c>
      <c r="B176" t="s">
        <v>1014</v>
      </c>
      <c r="D176" t="str">
        <f t="shared" si="4"/>
        <v>OPERADOR NACIONAL DO SISTEMA DE REGISTRO ELETRONICO DE IMOVEIS ( ONR )-REC.42794418</v>
      </c>
      <c r="E176">
        <f t="shared" ca="1" si="5"/>
        <v>0</v>
      </c>
    </row>
    <row r="177" spans="1:5">
      <c r="A177" t="s">
        <v>1010</v>
      </c>
      <c r="B177" t="s">
        <v>1015</v>
      </c>
      <c r="D177" t="str">
        <f t="shared" si="4"/>
        <v>OPERADOR NACIONAL DO SISTEMA DE REGISTRO ELETRONICO DE IMOVEIS ( ONR )-REC.42794421</v>
      </c>
      <c r="E177">
        <f t="shared" ca="1" si="5"/>
        <v>0</v>
      </c>
    </row>
    <row r="178" spans="1:5">
      <c r="A178" t="s">
        <v>1010</v>
      </c>
      <c r="B178" t="s">
        <v>1016</v>
      </c>
      <c r="D178" t="str">
        <f t="shared" si="4"/>
        <v>OPERADOR NACIONAL DO SISTEMA DE REGISTRO ELETRONICO DE IMOVEIS ( ONR )-REC.42794429</v>
      </c>
      <c r="E178">
        <f t="shared" ca="1" si="5"/>
        <v>0</v>
      </c>
    </row>
    <row r="179" spans="1:5">
      <c r="A179" t="s">
        <v>1010</v>
      </c>
      <c r="B179" t="s">
        <v>1017</v>
      </c>
      <c r="D179" t="str">
        <f t="shared" si="4"/>
        <v>OPERADOR NACIONAL DO SISTEMA DE REGISTRO ELETRONICO DE IMOVEIS ( ONR )-REC.42794432</v>
      </c>
      <c r="E179">
        <f t="shared" ca="1" si="5"/>
        <v>0</v>
      </c>
    </row>
    <row r="180" spans="1:5">
      <c r="A180" t="s">
        <v>1010</v>
      </c>
      <c r="B180" t="s">
        <v>1018</v>
      </c>
      <c r="D180" t="str">
        <f t="shared" si="4"/>
        <v>OPERADOR NACIONAL DO SISTEMA DE REGISTRO ELETRONICO DE IMOVEIS ( ONR )-REC.42794434</v>
      </c>
      <c r="E180">
        <f t="shared" ca="1" si="5"/>
        <v>0</v>
      </c>
    </row>
    <row r="181" spans="1:5">
      <c r="A181" t="s">
        <v>1010</v>
      </c>
      <c r="B181" t="s">
        <v>1019</v>
      </c>
      <c r="D181" t="str">
        <f t="shared" si="4"/>
        <v>OPERADOR NACIONAL DO SISTEMA DE REGISTRO ELETRONICO DE IMOVEIS ( ONR )-REC.42794436</v>
      </c>
      <c r="E181">
        <f t="shared" ca="1" si="5"/>
        <v>0</v>
      </c>
    </row>
    <row r="182" spans="1:5">
      <c r="A182" t="s">
        <v>1010</v>
      </c>
      <c r="B182" t="s">
        <v>1020</v>
      </c>
      <c r="D182" t="str">
        <f t="shared" si="4"/>
        <v>OPERADOR NACIONAL DO SISTEMA DE REGISTRO ELETRONICO DE IMOVEIS ( ONR )-REC.42794442</v>
      </c>
      <c r="E182">
        <f t="shared" ca="1" si="5"/>
        <v>0</v>
      </c>
    </row>
    <row r="183" spans="1:5">
      <c r="A183" t="s">
        <v>1010</v>
      </c>
      <c r="B183" t="s">
        <v>1021</v>
      </c>
      <c r="D183" t="str">
        <f t="shared" si="4"/>
        <v>OPERADOR NACIONAL DO SISTEMA DE REGISTRO ELETRONICO DE IMOVEIS ( ONR )-REC.42794447</v>
      </c>
      <c r="E183">
        <f t="shared" ca="1" si="5"/>
        <v>0</v>
      </c>
    </row>
    <row r="184" spans="1:5">
      <c r="A184" t="s">
        <v>1022</v>
      </c>
      <c r="B184" t="s">
        <v>1023</v>
      </c>
      <c r="D184" t="str">
        <f t="shared" si="4"/>
        <v>PAISAGISMO E COMERCIO DE PLANTAS ORNAMENTAIS ALEX HANAZAKI LTDA-NFSE.003452</v>
      </c>
      <c r="E184">
        <f t="shared" ca="1" si="5"/>
        <v>0</v>
      </c>
    </row>
    <row r="185" spans="1:5">
      <c r="A185" t="s">
        <v>31</v>
      </c>
      <c r="B185" t="s">
        <v>1024</v>
      </c>
      <c r="D185" t="str">
        <f t="shared" si="4"/>
        <v>PIX TRANSF NC HOLD20/03-APOR.2003</v>
      </c>
      <c r="E185">
        <f t="shared" ca="1" si="5"/>
        <v>0</v>
      </c>
    </row>
    <row r="186" spans="1:5">
      <c r="A186" t="s">
        <v>784</v>
      </c>
      <c r="B186" t="s">
        <v>783</v>
      </c>
      <c r="D186" t="str">
        <f t="shared" si="4"/>
        <v>PLANET APP DESENVOLVIMENTO E SERVICOS S/S LTDA.-NFSE.000204</v>
      </c>
      <c r="E186">
        <f t="shared" ca="1" si="5"/>
        <v>0</v>
      </c>
    </row>
    <row r="187" spans="1:5">
      <c r="A187" t="s">
        <v>1025</v>
      </c>
      <c r="B187" t="s">
        <v>1026</v>
      </c>
      <c r="D187" t="str">
        <f t="shared" si="4"/>
        <v>PREFEITURA DA CIDADE DE SÃO PAULO - DAMSP-DAM.41302024001985</v>
      </c>
      <c r="E187">
        <f t="shared" ca="1" si="5"/>
        <v>0</v>
      </c>
    </row>
    <row r="188" spans="1:5">
      <c r="A188" t="s">
        <v>1025</v>
      </c>
      <c r="B188" t="s">
        <v>1027</v>
      </c>
      <c r="D188" t="str">
        <f t="shared" si="4"/>
        <v>PREFEITURA DA CIDADE DE SÃO PAULO - DAMSP-DAM.430112052</v>
      </c>
      <c r="E188">
        <f t="shared" ca="1" si="5"/>
        <v>0</v>
      </c>
    </row>
    <row r="189" spans="1:5">
      <c r="A189" t="s">
        <v>1025</v>
      </c>
      <c r="B189" t="s">
        <v>1028</v>
      </c>
      <c r="D189" t="str">
        <f t="shared" si="4"/>
        <v>PREFEITURA DA CIDADE DE SÃO PAULO - DAMSP-DAM.430112053</v>
      </c>
      <c r="E189">
        <f t="shared" ca="1" si="5"/>
        <v>0</v>
      </c>
    </row>
    <row r="190" spans="1:5">
      <c r="A190" t="s">
        <v>1025</v>
      </c>
      <c r="B190" t="s">
        <v>1029</v>
      </c>
      <c r="D190" t="str">
        <f t="shared" si="4"/>
        <v>PREFEITURA DA CIDADE DE SÃO PAULO - DAMSP-DAM.430112054</v>
      </c>
      <c r="E190">
        <f t="shared" ca="1" si="5"/>
        <v>0</v>
      </c>
    </row>
    <row r="191" spans="1:5">
      <c r="A191" t="s">
        <v>1025</v>
      </c>
      <c r="B191" t="s">
        <v>1030</v>
      </c>
      <c r="D191" t="str">
        <f t="shared" si="4"/>
        <v>PREFEITURA DA CIDADE DE SÃO PAULO - DAMSP-DAM.430115102</v>
      </c>
      <c r="E191">
        <f t="shared" ca="1" si="5"/>
        <v>0</v>
      </c>
    </row>
    <row r="192" spans="1:5">
      <c r="A192" t="s">
        <v>1025</v>
      </c>
      <c r="B192" t="s">
        <v>1031</v>
      </c>
      <c r="D192" t="str">
        <f t="shared" si="4"/>
        <v>PREFEITURA DA CIDADE DE SÃO PAULO - DAMSP-DAM.482872023</v>
      </c>
      <c r="E192">
        <f t="shared" ca="1" si="5"/>
        <v>0</v>
      </c>
    </row>
    <row r="193" spans="1:5">
      <c r="A193" t="s">
        <v>1025</v>
      </c>
      <c r="B193" t="s">
        <v>1032</v>
      </c>
      <c r="D193" t="str">
        <f t="shared" si="4"/>
        <v>PREFEITURA DA CIDADE DE SÃO PAULO - DAMSP-DAM.535202024000613</v>
      </c>
      <c r="E193">
        <f t="shared" ca="1" si="5"/>
        <v>0</v>
      </c>
    </row>
    <row r="194" spans="1:5">
      <c r="A194" t="s">
        <v>1025</v>
      </c>
      <c r="B194" t="s">
        <v>1033</v>
      </c>
      <c r="D194" t="str">
        <f t="shared" si="4"/>
        <v>PREFEITURA DA CIDADE DE SÃO PAULO - DAMSP-DAM.5352024000601</v>
      </c>
      <c r="E194">
        <f t="shared" ca="1" si="5"/>
        <v>0</v>
      </c>
    </row>
    <row r="195" spans="1:5">
      <c r="A195" t="s">
        <v>1025</v>
      </c>
      <c r="B195" t="s">
        <v>1034</v>
      </c>
      <c r="D195" t="str">
        <f t="shared" si="4"/>
        <v>PREFEITURA DA CIDADE DE SÃO PAULO - DAMSP-DAM.535220024000625</v>
      </c>
      <c r="E195">
        <f t="shared" ca="1" si="5"/>
        <v>0</v>
      </c>
    </row>
    <row r="196" spans="1:5">
      <c r="A196" t="s">
        <v>1025</v>
      </c>
      <c r="B196" t="s">
        <v>1035</v>
      </c>
      <c r="D196" t="str">
        <f t="shared" si="4"/>
        <v>PREFEITURA DA CIDADE DE SÃO PAULO - DAMSP-DAM.53522024000596</v>
      </c>
      <c r="E196">
        <f t="shared" ca="1" si="5"/>
        <v>0</v>
      </c>
    </row>
    <row r="197" spans="1:5">
      <c r="A197" t="s">
        <v>1025</v>
      </c>
      <c r="B197" t="s">
        <v>1036</v>
      </c>
      <c r="D197" t="str">
        <f t="shared" ref="D197:D260" si="6">A197&amp;"-"&amp;B197</f>
        <v>PREFEITURA DA CIDADE DE SÃO PAULO - DAMSP-DAM.53522024000597</v>
      </c>
      <c r="E197">
        <f t="shared" ref="E197:E260" ca="1" si="7">IF(OFFSET(B197,1,0)="","verificar",C197)</f>
        <v>0</v>
      </c>
    </row>
    <row r="198" spans="1:5">
      <c r="A198" t="s">
        <v>1025</v>
      </c>
      <c r="B198" t="s">
        <v>1037</v>
      </c>
      <c r="D198" t="str">
        <f t="shared" si="6"/>
        <v>PREFEITURA DA CIDADE DE SÃO PAULO - DAMSP-DAM.53522024000598</v>
      </c>
      <c r="E198">
        <f t="shared" ca="1" si="7"/>
        <v>0</v>
      </c>
    </row>
    <row r="199" spans="1:5">
      <c r="A199" t="s">
        <v>1025</v>
      </c>
      <c r="B199" t="s">
        <v>1038</v>
      </c>
      <c r="D199" t="str">
        <f t="shared" si="6"/>
        <v>PREFEITURA DA CIDADE DE SÃO PAULO - DAMSP-DAM.53522024000600</v>
      </c>
      <c r="E199">
        <f t="shared" ca="1" si="7"/>
        <v>0</v>
      </c>
    </row>
    <row r="200" spans="1:5">
      <c r="A200" t="s">
        <v>1025</v>
      </c>
      <c r="B200" t="s">
        <v>1039</v>
      </c>
      <c r="D200" t="str">
        <f t="shared" si="6"/>
        <v>PREFEITURA DA CIDADE DE SÃO PAULO - DAMSP-DAM.53522024000602</v>
      </c>
      <c r="E200">
        <f t="shared" ca="1" si="7"/>
        <v>0</v>
      </c>
    </row>
    <row r="201" spans="1:5">
      <c r="A201" t="s">
        <v>1025</v>
      </c>
      <c r="B201" t="s">
        <v>1040</v>
      </c>
      <c r="D201" t="str">
        <f t="shared" si="6"/>
        <v>PREFEITURA DA CIDADE DE SÃO PAULO - DAMSP-DAM.53522024000604</v>
      </c>
      <c r="E201">
        <f t="shared" ca="1" si="7"/>
        <v>0</v>
      </c>
    </row>
    <row r="202" spans="1:5">
      <c r="A202" t="s">
        <v>1025</v>
      </c>
      <c r="B202" t="s">
        <v>1041</v>
      </c>
      <c r="D202" t="str">
        <f t="shared" si="6"/>
        <v>PREFEITURA DA CIDADE DE SÃO PAULO - DAMSP-DAM.53522024000605</v>
      </c>
      <c r="E202">
        <f t="shared" ca="1" si="7"/>
        <v>0</v>
      </c>
    </row>
    <row r="203" spans="1:5">
      <c r="A203" t="s">
        <v>1025</v>
      </c>
      <c r="B203" t="s">
        <v>1042</v>
      </c>
      <c r="D203" t="str">
        <f t="shared" si="6"/>
        <v>PREFEITURA DA CIDADE DE SÃO PAULO - DAMSP-DAM.671356687922</v>
      </c>
      <c r="E203">
        <f t="shared" ca="1" si="7"/>
        <v>0</v>
      </c>
    </row>
    <row r="204" spans="1:5">
      <c r="A204" t="s">
        <v>1025</v>
      </c>
      <c r="B204" t="s">
        <v>1043</v>
      </c>
      <c r="D204" t="str">
        <f t="shared" si="6"/>
        <v>PREFEITURA DA CIDADE DE SÃO PAULO - DAMSP-DAM.53522024000606</v>
      </c>
      <c r="E204">
        <f t="shared" ca="1" si="7"/>
        <v>0</v>
      </c>
    </row>
    <row r="205" spans="1:5">
      <c r="A205" t="s">
        <v>1025</v>
      </c>
      <c r="B205" t="s">
        <v>1044</v>
      </c>
      <c r="D205" t="str">
        <f t="shared" si="6"/>
        <v>PREFEITURA DA CIDADE DE SÃO PAULO - DAMSP-DAM.53522024000608</v>
      </c>
      <c r="E205">
        <f t="shared" ca="1" si="7"/>
        <v>0</v>
      </c>
    </row>
    <row r="206" spans="1:5">
      <c r="A206" t="s">
        <v>1025</v>
      </c>
      <c r="B206" t="s">
        <v>1045</v>
      </c>
      <c r="D206" t="str">
        <f t="shared" si="6"/>
        <v>PREFEITURA DA CIDADE DE SÃO PAULO - DAMSP-DAM.53522024000609</v>
      </c>
      <c r="E206">
        <f t="shared" ca="1" si="7"/>
        <v>0</v>
      </c>
    </row>
    <row r="207" spans="1:5">
      <c r="A207" t="s">
        <v>1025</v>
      </c>
      <c r="B207" t="s">
        <v>1046</v>
      </c>
      <c r="D207" t="str">
        <f t="shared" si="6"/>
        <v>PREFEITURA DA CIDADE DE SÃO PAULO - DAMSP-DAM.53522024000611</v>
      </c>
      <c r="E207">
        <f t="shared" ca="1" si="7"/>
        <v>0</v>
      </c>
    </row>
    <row r="208" spans="1:5">
      <c r="A208" t="s">
        <v>1025</v>
      </c>
      <c r="B208" t="s">
        <v>1047</v>
      </c>
      <c r="D208" t="str">
        <f t="shared" si="6"/>
        <v>PREFEITURA DA CIDADE DE SÃO PAULO - DAMSP-DAM.53522024000614</v>
      </c>
      <c r="E208">
        <f t="shared" ca="1" si="7"/>
        <v>0</v>
      </c>
    </row>
    <row r="209" spans="1:5">
      <c r="A209" t="s">
        <v>1025</v>
      </c>
      <c r="B209" t="s">
        <v>1048</v>
      </c>
      <c r="D209" t="str">
        <f t="shared" si="6"/>
        <v>PREFEITURA DA CIDADE DE SÃO PAULO - DAMSP-DAM.53522024000615</v>
      </c>
      <c r="E209">
        <f t="shared" ca="1" si="7"/>
        <v>0</v>
      </c>
    </row>
    <row r="210" spans="1:5">
      <c r="A210" t="s">
        <v>1025</v>
      </c>
      <c r="B210" t="s">
        <v>1049</v>
      </c>
      <c r="D210" t="str">
        <f t="shared" si="6"/>
        <v>PREFEITURA DA CIDADE DE SÃO PAULO - DAMSP-DAM.53522024000619</v>
      </c>
      <c r="E210">
        <f t="shared" ca="1" si="7"/>
        <v>0</v>
      </c>
    </row>
    <row r="211" spans="1:5">
      <c r="A211" t="s">
        <v>1025</v>
      </c>
      <c r="B211" t="s">
        <v>1050</v>
      </c>
      <c r="D211" t="str">
        <f t="shared" si="6"/>
        <v>PREFEITURA DA CIDADE DE SÃO PAULO - DAMSP-DAM.53522024000620</v>
      </c>
      <c r="E211">
        <f t="shared" ca="1" si="7"/>
        <v>0</v>
      </c>
    </row>
    <row r="212" spans="1:5">
      <c r="A212" t="s">
        <v>1025</v>
      </c>
      <c r="B212" t="s">
        <v>1051</v>
      </c>
      <c r="D212" t="str">
        <f t="shared" si="6"/>
        <v>PREFEITURA DA CIDADE DE SÃO PAULO - DAMSP-DAM.53522024000621</v>
      </c>
      <c r="E212">
        <f t="shared" ca="1" si="7"/>
        <v>0</v>
      </c>
    </row>
    <row r="213" spans="1:5">
      <c r="A213" t="s">
        <v>1025</v>
      </c>
      <c r="B213" t="s">
        <v>1052</v>
      </c>
      <c r="D213" t="str">
        <f t="shared" si="6"/>
        <v>PREFEITURA DA CIDADE DE SÃO PAULO - DAMSP-DAM.53522024000623</v>
      </c>
      <c r="E213">
        <f t="shared" ca="1" si="7"/>
        <v>0</v>
      </c>
    </row>
    <row r="214" spans="1:5">
      <c r="A214" t="s">
        <v>1025</v>
      </c>
      <c r="B214" t="s">
        <v>1053</v>
      </c>
      <c r="D214" t="str">
        <f t="shared" si="6"/>
        <v>PREFEITURA DA CIDADE DE SÃO PAULO - DAMSP-DAM.53522024000626</v>
      </c>
      <c r="E214">
        <f t="shared" ca="1" si="7"/>
        <v>0</v>
      </c>
    </row>
    <row r="215" spans="1:5">
      <c r="A215" t="s">
        <v>1025</v>
      </c>
      <c r="B215" t="s">
        <v>1054</v>
      </c>
      <c r="D215" t="str">
        <f t="shared" si="6"/>
        <v>PREFEITURA DA CIDADE DE SÃO PAULO - DAMSP-DAM.53522024000627</v>
      </c>
      <c r="E215">
        <f t="shared" ca="1" si="7"/>
        <v>0</v>
      </c>
    </row>
    <row r="216" spans="1:5">
      <c r="A216" t="s">
        <v>1025</v>
      </c>
      <c r="B216" t="s">
        <v>1055</v>
      </c>
      <c r="D216" t="str">
        <f t="shared" si="6"/>
        <v>PREFEITURA DA CIDADE DE SÃO PAULO - DAMSP-DAM.602720240003035-0</v>
      </c>
      <c r="E216">
        <f t="shared" ca="1" si="7"/>
        <v>0</v>
      </c>
    </row>
    <row r="217" spans="1:5">
      <c r="A217" t="s">
        <v>1025</v>
      </c>
      <c r="B217" t="s">
        <v>1056</v>
      </c>
      <c r="D217" t="str">
        <f t="shared" si="6"/>
        <v>PREFEITURA DA CIDADE DE SÃO PAULO - DAMSP-DAM.602720240003042-2</v>
      </c>
      <c r="E217">
        <f t="shared" ca="1" si="7"/>
        <v>0</v>
      </c>
    </row>
    <row r="218" spans="1:5">
      <c r="A218" t="s">
        <v>1025</v>
      </c>
      <c r="B218" t="s">
        <v>1057</v>
      </c>
      <c r="D218" t="str">
        <f t="shared" si="6"/>
        <v>PREFEITURA DA CIDADE DE SÃO PAULO - DAMSP-DAM.602720240003056-2</v>
      </c>
      <c r="E218">
        <f t="shared" ca="1" si="7"/>
        <v>0</v>
      </c>
    </row>
    <row r="219" spans="1:5">
      <c r="A219" t="s">
        <v>1025</v>
      </c>
      <c r="B219" t="s">
        <v>1058</v>
      </c>
      <c r="D219" t="str">
        <f t="shared" si="6"/>
        <v>PREFEITURA DA CIDADE DE SÃO PAULO - DAMSP-DAM.602720240003060-0</v>
      </c>
      <c r="E219">
        <f t="shared" ca="1" si="7"/>
        <v>0</v>
      </c>
    </row>
    <row r="220" spans="1:5">
      <c r="A220" t="s">
        <v>1025</v>
      </c>
      <c r="B220" t="s">
        <v>1059</v>
      </c>
      <c r="D220" t="str">
        <f t="shared" si="6"/>
        <v>PREFEITURA DA CIDADE DE SÃO PAULO - DAMSP-DAM.CLARICE</v>
      </c>
      <c r="E220">
        <f t="shared" ca="1" si="7"/>
        <v>0</v>
      </c>
    </row>
    <row r="221" spans="1:5">
      <c r="A221" t="s">
        <v>1025</v>
      </c>
      <c r="B221" t="s">
        <v>1060</v>
      </c>
      <c r="D221" t="str">
        <f t="shared" si="6"/>
        <v>PREFEITURA DA CIDADE DE SÃO PAULO - DAMSP-DARM.IPTU JAU 1584</v>
      </c>
      <c r="E221">
        <f t="shared" ca="1" si="7"/>
        <v>0</v>
      </c>
    </row>
    <row r="222" spans="1:5">
      <c r="A222" t="s">
        <v>1025</v>
      </c>
      <c r="B222" t="s">
        <v>1061</v>
      </c>
      <c r="D222" t="str">
        <f t="shared" si="6"/>
        <v>PREFEITURA DA CIDADE DE SÃO PAULO - DAMSP-DAM.93002024000090</v>
      </c>
      <c r="E222">
        <f t="shared" ca="1" si="7"/>
        <v>0</v>
      </c>
    </row>
    <row r="223" spans="1:5">
      <c r="A223" t="s">
        <v>1025</v>
      </c>
      <c r="B223" t="s">
        <v>1062</v>
      </c>
      <c r="D223" t="str">
        <f t="shared" si="6"/>
        <v>PREFEITURA DA CIDADE DE SÃO PAULO - DAMSP-FAT.48942024000035</v>
      </c>
      <c r="E223">
        <f t="shared" ca="1" si="7"/>
        <v>0</v>
      </c>
    </row>
    <row r="224" spans="1:5">
      <c r="A224" t="s">
        <v>1025</v>
      </c>
      <c r="B224" t="s">
        <v>1063</v>
      </c>
      <c r="D224" t="str">
        <f t="shared" si="6"/>
        <v>PREFEITURA DA CIDADE DE SÃO PAULO - DAMSP-FAT.552211915</v>
      </c>
      <c r="E224">
        <f t="shared" ca="1" si="7"/>
        <v>0</v>
      </c>
    </row>
    <row r="225" spans="1:5">
      <c r="A225" t="s">
        <v>1025</v>
      </c>
      <c r="B225" t="s">
        <v>1064</v>
      </c>
      <c r="D225" t="str">
        <f t="shared" si="6"/>
        <v>PREFEITURA DA CIDADE DE SÃO PAULO - DAMSP-FAT.552213871</v>
      </c>
      <c r="E225">
        <f t="shared" ca="1" si="7"/>
        <v>0</v>
      </c>
    </row>
    <row r="226" spans="1:5">
      <c r="A226" t="s">
        <v>1025</v>
      </c>
      <c r="B226" t="s">
        <v>1065</v>
      </c>
      <c r="D226" t="str">
        <f t="shared" si="6"/>
        <v>PREFEITURA DA CIDADE DE SÃO PAULO - DAMSP-FAT.552214078</v>
      </c>
      <c r="E226">
        <f t="shared" ca="1" si="7"/>
        <v>0</v>
      </c>
    </row>
    <row r="227" spans="1:5">
      <c r="A227" t="s">
        <v>1025</v>
      </c>
      <c r="B227" t="s">
        <v>1066</v>
      </c>
      <c r="D227" t="str">
        <f t="shared" si="6"/>
        <v>PREFEITURA DA CIDADE DE SÃO PAULO - DAMSP-FAT.552214264</v>
      </c>
      <c r="E227">
        <f t="shared" ca="1" si="7"/>
        <v>0</v>
      </c>
    </row>
    <row r="228" spans="1:5">
      <c r="A228" t="s">
        <v>1025</v>
      </c>
      <c r="B228" t="s">
        <v>1067</v>
      </c>
      <c r="D228" t="str">
        <f t="shared" si="6"/>
        <v>PREFEITURA DA CIDADE DE SÃO PAULO - DAMSP-FAT.552215236</v>
      </c>
      <c r="E228">
        <f t="shared" ca="1" si="7"/>
        <v>0</v>
      </c>
    </row>
    <row r="229" spans="1:5">
      <c r="A229" t="s">
        <v>1025</v>
      </c>
      <c r="B229" t="s">
        <v>1068</v>
      </c>
      <c r="D229" t="str">
        <f t="shared" si="6"/>
        <v>PREFEITURA DA CIDADE DE SÃO PAULO - DAMSP-FAT.552215252</v>
      </c>
      <c r="E229">
        <f t="shared" ca="1" si="7"/>
        <v>0</v>
      </c>
    </row>
    <row r="230" spans="1:5">
      <c r="A230" t="s">
        <v>1025</v>
      </c>
      <c r="B230" t="s">
        <v>1069</v>
      </c>
      <c r="D230" t="str">
        <f t="shared" si="6"/>
        <v>PREFEITURA DA CIDADE DE SÃO PAULO - DAMSP-FAT.552215783</v>
      </c>
      <c r="E230">
        <f t="shared" ca="1" si="7"/>
        <v>0</v>
      </c>
    </row>
    <row r="231" spans="1:5">
      <c r="A231" t="s">
        <v>1025</v>
      </c>
      <c r="B231" t="s">
        <v>1070</v>
      </c>
      <c r="D231" t="str">
        <f t="shared" si="6"/>
        <v>PREFEITURA DA CIDADE DE SÃO PAULO - DAMSP-FAT.552215945</v>
      </c>
      <c r="E231">
        <f t="shared" ca="1" si="7"/>
        <v>0</v>
      </c>
    </row>
    <row r="232" spans="1:5">
      <c r="A232" t="s">
        <v>1025</v>
      </c>
      <c r="B232" t="s">
        <v>1071</v>
      </c>
      <c r="D232" t="str">
        <f t="shared" si="6"/>
        <v>PREFEITURA DA CIDADE DE SÃO PAULO - DAMSP-FAT.552215996</v>
      </c>
      <c r="E232">
        <f t="shared" ca="1" si="7"/>
        <v>0</v>
      </c>
    </row>
    <row r="233" spans="1:5">
      <c r="A233" t="s">
        <v>1025</v>
      </c>
      <c r="B233" t="s">
        <v>1072</v>
      </c>
      <c r="D233" t="str">
        <f t="shared" si="6"/>
        <v>PREFEITURA DA CIDADE DE SÃO PAULO - DAMSP-FAT.552216437</v>
      </c>
      <c r="E233">
        <f t="shared" ca="1" si="7"/>
        <v>0</v>
      </c>
    </row>
    <row r="234" spans="1:5">
      <c r="A234" t="s">
        <v>1025</v>
      </c>
      <c r="B234" t="s">
        <v>1073</v>
      </c>
      <c r="D234" t="str">
        <f t="shared" si="6"/>
        <v>PREFEITURA DA CIDADE DE SÃO PAULO - DAMSP-FAT.552216992</v>
      </c>
      <c r="E234">
        <f t="shared" ca="1" si="7"/>
        <v>0</v>
      </c>
    </row>
    <row r="235" spans="1:5">
      <c r="A235" t="s">
        <v>1025</v>
      </c>
      <c r="B235" t="s">
        <v>1074</v>
      </c>
      <c r="D235" t="str">
        <f t="shared" si="6"/>
        <v>PREFEITURA DA CIDADE DE SÃO PAULO - DAMSP-FAT.552217336</v>
      </c>
      <c r="E235">
        <f t="shared" ca="1" si="7"/>
        <v>0</v>
      </c>
    </row>
    <row r="236" spans="1:5">
      <c r="A236" t="s">
        <v>1025</v>
      </c>
      <c r="B236" t="s">
        <v>1075</v>
      </c>
      <c r="D236" t="str">
        <f t="shared" si="6"/>
        <v>PREFEITURA DA CIDADE DE SÃO PAULO - DAMSP-FAT.552217425</v>
      </c>
      <c r="E236">
        <f t="shared" ca="1" si="7"/>
        <v>0</v>
      </c>
    </row>
    <row r="237" spans="1:5">
      <c r="A237" t="s">
        <v>1025</v>
      </c>
      <c r="B237" t="s">
        <v>1076</v>
      </c>
      <c r="D237" t="str">
        <f t="shared" si="6"/>
        <v>PREFEITURA DA CIDADE DE SÃO PAULO - DAMSP-FAT.552217522</v>
      </c>
      <c r="E237">
        <f t="shared" ca="1" si="7"/>
        <v>0</v>
      </c>
    </row>
    <row r="238" spans="1:5">
      <c r="A238" t="s">
        <v>1025</v>
      </c>
      <c r="B238" t="s">
        <v>1077</v>
      </c>
      <c r="D238" t="str">
        <f t="shared" si="6"/>
        <v>PREFEITURA DA CIDADE DE SÃO PAULO - DAMSP-FAT.552220991</v>
      </c>
      <c r="E238">
        <f t="shared" ca="1" si="7"/>
        <v>0</v>
      </c>
    </row>
    <row r="239" spans="1:5">
      <c r="A239" t="s">
        <v>1025</v>
      </c>
      <c r="B239" t="s">
        <v>1078</v>
      </c>
      <c r="D239" t="str">
        <f t="shared" si="6"/>
        <v>PREFEITURA DA CIDADE DE SÃO PAULO - DAMSP-FAT.552249191</v>
      </c>
      <c r="E239">
        <f t="shared" ca="1" si="7"/>
        <v>0</v>
      </c>
    </row>
    <row r="240" spans="1:5">
      <c r="A240" t="s">
        <v>1025</v>
      </c>
      <c r="B240" t="s">
        <v>1079</v>
      </c>
      <c r="D240" t="str">
        <f t="shared" si="6"/>
        <v>PREFEITURA DA CIDADE DE SÃO PAULO - DAMSP-FAT.552249246</v>
      </c>
      <c r="E240">
        <f t="shared" ca="1" si="7"/>
        <v>0</v>
      </c>
    </row>
    <row r="241" spans="1:5">
      <c r="A241" t="s">
        <v>1025</v>
      </c>
      <c r="B241" t="s">
        <v>1080</v>
      </c>
      <c r="D241" t="str">
        <f t="shared" si="6"/>
        <v>PREFEITURA DA CIDADE DE SÃO PAULO - DAMSP-FAT.552249262</v>
      </c>
      <c r="E241">
        <f t="shared" ca="1" si="7"/>
        <v>0</v>
      </c>
    </row>
    <row r="242" spans="1:5">
      <c r="A242" t="s">
        <v>1025</v>
      </c>
      <c r="B242" t="s">
        <v>1081</v>
      </c>
      <c r="D242" t="str">
        <f t="shared" si="6"/>
        <v>PREFEITURA DA CIDADE DE SÃO PAULO - DAMSP-DAM.595925430115530941</v>
      </c>
      <c r="E242">
        <f t="shared" ca="1" si="7"/>
        <v>0</v>
      </c>
    </row>
    <row r="243" spans="1:5">
      <c r="A243" t="s">
        <v>1025</v>
      </c>
      <c r="B243" t="s">
        <v>1082</v>
      </c>
      <c r="D243" t="str">
        <f t="shared" si="6"/>
        <v>PREFEITURA DA CIDADE DE SÃO PAULO - DAMSP-DAM.CONSOLACAO 2837</v>
      </c>
      <c r="E243">
        <f t="shared" ca="1" si="7"/>
        <v>0</v>
      </c>
    </row>
    <row r="244" spans="1:5">
      <c r="A244" t="s">
        <v>1025</v>
      </c>
      <c r="B244" t="s">
        <v>1083</v>
      </c>
      <c r="D244" t="str">
        <f t="shared" si="6"/>
        <v>PREFEITURA DA CIDADE DE SÃO PAULO - DAMSP-DAM.CONSOLACAO 2839</v>
      </c>
      <c r="E244">
        <f t="shared" ca="1" si="7"/>
        <v>0</v>
      </c>
    </row>
    <row r="245" spans="1:5">
      <c r="A245" t="s">
        <v>1025</v>
      </c>
      <c r="B245" t="s">
        <v>1084</v>
      </c>
      <c r="D245" t="str">
        <f t="shared" si="6"/>
        <v>PREFEITURA DA CIDADE DE SÃO PAULO - DAMSP-DAM.CONSOLACAO 2847 A 1</v>
      </c>
      <c r="E245">
        <f t="shared" ca="1" si="7"/>
        <v>0</v>
      </c>
    </row>
    <row r="246" spans="1:5">
      <c r="A246" t="s">
        <v>1025</v>
      </c>
      <c r="B246" t="s">
        <v>1085</v>
      </c>
      <c r="D246" t="str">
        <f t="shared" si="6"/>
        <v>PREFEITURA DA CIDADE DE SÃO PAULO - DAMSP-DAM.CONSOLACAO 2847 A 11</v>
      </c>
      <c r="E246">
        <f t="shared" ca="1" si="7"/>
        <v>0</v>
      </c>
    </row>
    <row r="247" spans="1:5">
      <c r="A247" t="s">
        <v>1025</v>
      </c>
      <c r="B247" t="s">
        <v>1086</v>
      </c>
      <c r="D247" t="str">
        <f t="shared" si="6"/>
        <v>PREFEITURA DA CIDADE DE SÃO PAULO - DAMSP-DAM.CONSOLACAO 2847 A 12</v>
      </c>
      <c r="E247">
        <f t="shared" ca="1" si="7"/>
        <v>0</v>
      </c>
    </row>
    <row r="248" spans="1:5">
      <c r="A248" t="s">
        <v>1025</v>
      </c>
      <c r="B248" t="s">
        <v>1087</v>
      </c>
      <c r="D248" t="str">
        <f t="shared" si="6"/>
        <v>PREFEITURA DA CIDADE DE SÃO PAULO - DAMSP-DAM.CONSOLACAO 2847 A 21</v>
      </c>
      <c r="E248">
        <f t="shared" ca="1" si="7"/>
        <v>0</v>
      </c>
    </row>
    <row r="249" spans="1:5">
      <c r="A249" t="s">
        <v>1025</v>
      </c>
      <c r="B249" t="s">
        <v>1088</v>
      </c>
      <c r="D249" t="str">
        <f t="shared" si="6"/>
        <v>PREFEITURA DA CIDADE DE SÃO PAULO - DAMSP-DAM.CONSOLACAO 2847 A 22</v>
      </c>
      <c r="E249">
        <f t="shared" ca="1" si="7"/>
        <v>0</v>
      </c>
    </row>
    <row r="250" spans="1:5">
      <c r="A250" t="s">
        <v>1025</v>
      </c>
      <c r="B250" t="s">
        <v>1089</v>
      </c>
      <c r="D250" t="str">
        <f t="shared" si="6"/>
        <v>PREFEITURA DA CIDADE DE SÃO PAULO - DAMSP-DAM.CONSOLACAO 2847 A 31</v>
      </c>
      <c r="E250">
        <f t="shared" ca="1" si="7"/>
        <v>0</v>
      </c>
    </row>
    <row r="251" spans="1:5">
      <c r="A251" t="s">
        <v>1025</v>
      </c>
      <c r="B251" t="s">
        <v>1090</v>
      </c>
      <c r="D251" t="str">
        <f t="shared" si="6"/>
        <v>PREFEITURA DA CIDADE DE SÃO PAULO - DAMSP-DAM.CONSOLACAO 2847 A 32</v>
      </c>
      <c r="E251">
        <f t="shared" ca="1" si="7"/>
        <v>0</v>
      </c>
    </row>
    <row r="252" spans="1:5">
      <c r="A252" t="s">
        <v>1025</v>
      </c>
      <c r="B252" t="s">
        <v>1091</v>
      </c>
      <c r="D252" t="str">
        <f t="shared" si="6"/>
        <v>PREFEITURA DA CIDADE DE SÃO PAULO - DAMSP-DAM.IPTU AL ITU 1466</v>
      </c>
      <c r="E252">
        <f t="shared" ca="1" si="7"/>
        <v>0</v>
      </c>
    </row>
    <row r="253" spans="1:5">
      <c r="A253" t="s">
        <v>1025</v>
      </c>
      <c r="B253" t="s">
        <v>1092</v>
      </c>
      <c r="D253" t="str">
        <f t="shared" si="6"/>
        <v>PREFEITURA DA CIDADE DE SÃO PAULO - DAMSP-FAT.93052024000134</v>
      </c>
      <c r="E253">
        <f t="shared" ca="1" si="7"/>
        <v>0</v>
      </c>
    </row>
    <row r="254" spans="1:5">
      <c r="A254" t="s">
        <v>1093</v>
      </c>
      <c r="B254" t="s">
        <v>1094</v>
      </c>
      <c r="D254" t="str">
        <f t="shared" si="6"/>
        <v>PREFEITURA DE SAO PAULO - TFE-DAM.100010445305</v>
      </c>
      <c r="E254">
        <f t="shared" ca="1" si="7"/>
        <v>0</v>
      </c>
    </row>
    <row r="255" spans="1:5">
      <c r="A255" t="s">
        <v>1095</v>
      </c>
      <c r="B255" t="s">
        <v>842</v>
      </c>
      <c r="D255" t="str">
        <f t="shared" si="6"/>
        <v>Secretaria de Fazenda Federal-ajuste</v>
      </c>
      <c r="E255">
        <f t="shared" ca="1" si="7"/>
        <v>0</v>
      </c>
    </row>
    <row r="256" spans="1:5">
      <c r="A256" t="s">
        <v>1095</v>
      </c>
      <c r="B256" t="s">
        <v>1096</v>
      </c>
      <c r="D256" t="str">
        <f t="shared" si="6"/>
        <v>Secretaria de Fazenda Federal-DARF.1365</v>
      </c>
      <c r="E256">
        <f t="shared" ca="1" si="7"/>
        <v>0</v>
      </c>
    </row>
    <row r="257" spans="1:5">
      <c r="A257" t="s">
        <v>1095</v>
      </c>
      <c r="B257" t="s">
        <v>1097</v>
      </c>
      <c r="D257" t="str">
        <f t="shared" si="6"/>
        <v>Secretaria de Fazenda Federal-DARF.1376</v>
      </c>
      <c r="E257">
        <f t="shared" ca="1" si="7"/>
        <v>0</v>
      </c>
    </row>
    <row r="258" spans="1:5">
      <c r="A258" t="s">
        <v>1095</v>
      </c>
      <c r="B258" t="s">
        <v>1098</v>
      </c>
      <c r="D258" t="str">
        <f t="shared" si="6"/>
        <v>Secretaria de Fazenda Federal-DARF.00399</v>
      </c>
      <c r="E258">
        <f t="shared" ca="1" si="7"/>
        <v>0</v>
      </c>
    </row>
    <row r="259" spans="1:5">
      <c r="A259" t="s">
        <v>1095</v>
      </c>
      <c r="B259" t="s">
        <v>1099</v>
      </c>
      <c r="D259" t="str">
        <f t="shared" si="6"/>
        <v>Secretaria de Fazenda Federal-DARF.011194</v>
      </c>
      <c r="E259">
        <f t="shared" ca="1" si="7"/>
        <v>0</v>
      </c>
    </row>
    <row r="260" spans="1:5">
      <c r="A260" t="s">
        <v>1095</v>
      </c>
      <c r="B260" t="s">
        <v>1100</v>
      </c>
      <c r="D260" t="str">
        <f t="shared" si="6"/>
        <v>Secretaria de Fazenda Federal-DARF.000268</v>
      </c>
      <c r="E260">
        <f t="shared" ca="1" si="7"/>
        <v>0</v>
      </c>
    </row>
    <row r="261" spans="1:5">
      <c r="A261" t="s">
        <v>1095</v>
      </c>
      <c r="B261" t="s">
        <v>1101</v>
      </c>
      <c r="D261" t="str">
        <f t="shared" ref="D261:D324" si="8">A261&amp;"-"&amp;B261</f>
        <v>Secretaria de Fazenda Federal-DARF.000305</v>
      </c>
      <c r="E261">
        <f t="shared" ref="E261:E324" ca="1" si="9">IF(OFFSET(B261,1,0)="","verificar",C261)</f>
        <v>0</v>
      </c>
    </row>
    <row r="262" spans="1:5">
      <c r="A262" t="s">
        <v>1095</v>
      </c>
      <c r="B262" t="s">
        <v>1102</v>
      </c>
      <c r="D262" t="str">
        <f t="shared" si="8"/>
        <v>Secretaria de Fazenda Federal-DARF.002200</v>
      </c>
      <c r="E262">
        <f t="shared" ca="1" si="9"/>
        <v>0</v>
      </c>
    </row>
    <row r="263" spans="1:5">
      <c r="A263" t="s">
        <v>1095</v>
      </c>
      <c r="B263" t="s">
        <v>1103</v>
      </c>
      <c r="D263" t="str">
        <f t="shared" si="8"/>
        <v>Secretaria de Fazenda Federal-DARF.003452</v>
      </c>
      <c r="E263">
        <f t="shared" ca="1" si="9"/>
        <v>0</v>
      </c>
    </row>
    <row r="264" spans="1:5">
      <c r="A264" t="s">
        <v>1095</v>
      </c>
      <c r="B264" t="s">
        <v>1104</v>
      </c>
      <c r="D264" t="str">
        <f t="shared" si="8"/>
        <v>Secretaria de Fazenda Federal-DARF.003685</v>
      </c>
      <c r="E264">
        <f t="shared" ca="1" si="9"/>
        <v>0</v>
      </c>
    </row>
    <row r="265" spans="1:5">
      <c r="A265" t="s">
        <v>1095</v>
      </c>
      <c r="B265" t="s">
        <v>1105</v>
      </c>
      <c r="D265" t="str">
        <f t="shared" si="8"/>
        <v>Secretaria de Fazenda Federal-DARF.003688</v>
      </c>
      <c r="E265">
        <f t="shared" ca="1" si="9"/>
        <v>0</v>
      </c>
    </row>
    <row r="266" spans="1:5">
      <c r="A266" t="s">
        <v>1095</v>
      </c>
      <c r="B266" t="s">
        <v>1106</v>
      </c>
      <c r="D266" t="str">
        <f t="shared" si="8"/>
        <v>Secretaria de Fazenda Federal-DARF.005020</v>
      </c>
      <c r="E266">
        <f t="shared" ca="1" si="9"/>
        <v>0</v>
      </c>
    </row>
    <row r="267" spans="1:5">
      <c r="A267" t="s">
        <v>1095</v>
      </c>
      <c r="B267" t="s">
        <v>1107</v>
      </c>
      <c r="D267" t="str">
        <f t="shared" si="8"/>
        <v>Secretaria de Fazenda Federal-DARF.007721</v>
      </c>
      <c r="E267">
        <f t="shared" ca="1" si="9"/>
        <v>0</v>
      </c>
    </row>
    <row r="268" spans="1:5">
      <c r="A268" t="s">
        <v>1095</v>
      </c>
      <c r="B268" t="s">
        <v>1108</v>
      </c>
      <c r="D268" t="str">
        <f t="shared" si="8"/>
        <v>Secretaria de Fazenda Federal-DARF.160224</v>
      </c>
      <c r="E268">
        <f t="shared" ca="1" si="9"/>
        <v>0</v>
      </c>
    </row>
    <row r="269" spans="1:5">
      <c r="A269" t="s">
        <v>1095</v>
      </c>
      <c r="B269" t="s">
        <v>1109</v>
      </c>
      <c r="D269" t="str">
        <f t="shared" si="8"/>
        <v>Secretaria de Fazenda Federal-DARF.000316</v>
      </c>
      <c r="E269">
        <f t="shared" ca="1" si="9"/>
        <v>0</v>
      </c>
    </row>
    <row r="270" spans="1:5">
      <c r="A270" t="s">
        <v>1095</v>
      </c>
      <c r="B270" t="s">
        <v>1110</v>
      </c>
      <c r="D270" t="str">
        <f t="shared" si="8"/>
        <v>Secretaria de Fazenda Federal-DARF.002138</v>
      </c>
      <c r="E270">
        <f t="shared" ca="1" si="9"/>
        <v>0</v>
      </c>
    </row>
    <row r="271" spans="1:5">
      <c r="A271" t="s">
        <v>1111</v>
      </c>
      <c r="B271" t="s">
        <v>1112</v>
      </c>
      <c r="D271" t="str">
        <f t="shared" si="8"/>
        <v>RENATO RIBEIRO-CT.CONSOLOCAO 2847 RIBE</v>
      </c>
      <c r="E271">
        <f t="shared" ca="1" si="9"/>
        <v>0</v>
      </c>
    </row>
    <row r="272" spans="1:5">
      <c r="A272" t="s">
        <v>1113</v>
      </c>
      <c r="B272" t="s">
        <v>1114</v>
      </c>
      <c r="D272" t="str">
        <f t="shared" si="8"/>
        <v>TARIFA MANUTENCAO CONTA CORRENTE-TAR.091023</v>
      </c>
      <c r="E272">
        <f t="shared" ca="1" si="9"/>
        <v>0</v>
      </c>
    </row>
    <row r="273" spans="1:5">
      <c r="A273" t="s">
        <v>143</v>
      </c>
      <c r="B273" t="s">
        <v>852</v>
      </c>
      <c r="D273" t="str">
        <f t="shared" si="8"/>
        <v>TARIFA BANCARIA TRANSF PGTO PIX-TAR.14122023</v>
      </c>
      <c r="E273">
        <f t="shared" ca="1" si="9"/>
        <v>0</v>
      </c>
    </row>
    <row r="274" spans="1:5">
      <c r="A274" t="s">
        <v>1115</v>
      </c>
      <c r="B274" t="s">
        <v>1116</v>
      </c>
      <c r="D274" t="str">
        <f t="shared" si="8"/>
        <v>SELECT COLOR - ARTES GRAFICAS LTDA-NFSE.017144</v>
      </c>
      <c r="E274">
        <f t="shared" ca="1" si="9"/>
        <v>0</v>
      </c>
    </row>
    <row r="275" spans="1:5">
      <c r="A275" t="s">
        <v>190</v>
      </c>
      <c r="B275" t="s">
        <v>1117</v>
      </c>
      <c r="D275" t="str">
        <f t="shared" si="8"/>
        <v>TARIFA MANUTENCAO C/C TAR.MANUT.C/C-TAR.08122023</v>
      </c>
      <c r="E275">
        <f t="shared" ca="1" si="9"/>
        <v>0</v>
      </c>
    </row>
    <row r="276" spans="1:5">
      <c r="A276" t="s">
        <v>190</v>
      </c>
      <c r="B276" t="s">
        <v>1118</v>
      </c>
      <c r="D276" t="str">
        <f t="shared" si="8"/>
        <v>TARIFA MANUTENCAO C/C TAR.MANUT.C/C-TAR.090124</v>
      </c>
      <c r="E276">
        <f t="shared" ca="1" si="9"/>
        <v>0</v>
      </c>
    </row>
    <row r="277" spans="1:5">
      <c r="A277" t="s">
        <v>190</v>
      </c>
      <c r="B277" t="s">
        <v>1119</v>
      </c>
      <c r="D277" t="str">
        <f t="shared" si="8"/>
        <v>TARIFA MANUTENCAO C/C TAR.MANUT.C/C-TAR.080224</v>
      </c>
      <c r="E277">
        <f t="shared" ca="1" si="9"/>
        <v>0</v>
      </c>
    </row>
    <row r="278" spans="1:5">
      <c r="A278" t="s">
        <v>190</v>
      </c>
      <c r="B278" t="s">
        <v>1120</v>
      </c>
      <c r="D278" t="str">
        <f t="shared" si="8"/>
        <v>TARIFA MANUTENCAO C/C TAR.MANUT.C/C-TAR.08032024</v>
      </c>
      <c r="E278">
        <f t="shared" ca="1" si="9"/>
        <v>0</v>
      </c>
    </row>
    <row r="279" spans="1:5">
      <c r="A279" t="s">
        <v>190</v>
      </c>
      <c r="B279" t="s">
        <v>1121</v>
      </c>
      <c r="D279" t="str">
        <f t="shared" si="8"/>
        <v>TARIFA MANUTENCAO C/C TAR.MANUT.C/C-TAR.08042024</v>
      </c>
      <c r="E279">
        <f t="shared" ca="1" si="9"/>
        <v>0</v>
      </c>
    </row>
    <row r="280" spans="1:5">
      <c r="A280" t="s">
        <v>1122</v>
      </c>
      <c r="B280" t="s">
        <v>1123</v>
      </c>
      <c r="D280" t="str">
        <f t="shared" si="8"/>
        <v>WILLEM SCHEEPMAKER E ASSOCIADOS LTDA-NFSE.007721</v>
      </c>
      <c r="E280">
        <f t="shared" ca="1" si="9"/>
        <v>0</v>
      </c>
    </row>
    <row r="281" spans="1:5">
      <c r="A281" t="s">
        <v>1124</v>
      </c>
      <c r="B281" t="s">
        <v>1125</v>
      </c>
      <c r="D281" t="str">
        <f t="shared" si="8"/>
        <v>PROISO PROJETOS E CONSULTORIA LTDA.-NFSE.000268</v>
      </c>
      <c r="E281">
        <f t="shared" ca="1" si="9"/>
        <v>0</v>
      </c>
    </row>
    <row r="282" spans="1:5">
      <c r="A282" t="s">
        <v>1126</v>
      </c>
      <c r="B282" t="s">
        <v>1127</v>
      </c>
      <c r="D282" t="str">
        <f t="shared" si="8"/>
        <v>SABESP-COMPANHIA DE SANEAMENTO BASICO DO ESTADO DE SAO PAULO.-FAT.2024597016</v>
      </c>
      <c r="E282">
        <f t="shared" ca="1" si="9"/>
        <v>0</v>
      </c>
    </row>
    <row r="283" spans="1:5">
      <c r="A283" t="s">
        <v>1126</v>
      </c>
      <c r="B283" t="s">
        <v>1128</v>
      </c>
      <c r="D283" t="str">
        <f t="shared" si="8"/>
        <v>SABESP-COMPANHIA DE SANEAMENTO BASICO DO ESTADO DE SAO PAULO.-FAT.2024597050</v>
      </c>
      <c r="E283">
        <f t="shared" ca="1" si="9"/>
        <v>0</v>
      </c>
    </row>
    <row r="284" spans="1:5">
      <c r="A284" t="s">
        <v>1126</v>
      </c>
      <c r="B284" t="s">
        <v>1129</v>
      </c>
      <c r="D284" t="str">
        <f t="shared" si="8"/>
        <v>SABESP-COMPANHIA DE SANEAMENTO BASICO DO ESTADO DE SAO PAULO.-FAT.2024597112</v>
      </c>
      <c r="E284">
        <f t="shared" ca="1" si="9"/>
        <v>0</v>
      </c>
    </row>
    <row r="285" spans="1:5">
      <c r="A285" t="s">
        <v>26</v>
      </c>
      <c r="B285" t="s">
        <v>1130</v>
      </c>
      <c r="D285" t="str">
        <f t="shared" si="8"/>
        <v>REND PAGO APLIC AUT MAIS-REAP.180324</v>
      </c>
      <c r="E285">
        <f t="shared" ca="1" si="9"/>
        <v>0</v>
      </c>
    </row>
    <row r="286" spans="1:5">
      <c r="A286" t="s">
        <v>26</v>
      </c>
      <c r="B286" t="s">
        <v>1131</v>
      </c>
      <c r="D286" t="str">
        <f t="shared" si="8"/>
        <v>REND PAGO APLIC AUT MAIS-REAP.190324</v>
      </c>
      <c r="E286">
        <f t="shared" ca="1" si="9"/>
        <v>0</v>
      </c>
    </row>
    <row r="287" spans="1:5">
      <c r="A287" t="s">
        <v>26</v>
      </c>
      <c r="B287" t="s">
        <v>1132</v>
      </c>
      <c r="D287" t="str">
        <f t="shared" si="8"/>
        <v>REND PAGO APLIC AUT MAIS-REAP.20240403004</v>
      </c>
      <c r="E287">
        <f t="shared" ca="1" si="9"/>
        <v>0</v>
      </c>
    </row>
    <row r="288" spans="1:5">
      <c r="A288" t="s">
        <v>26</v>
      </c>
      <c r="B288" t="s">
        <v>1133</v>
      </c>
      <c r="D288" t="str">
        <f t="shared" si="8"/>
        <v>REND PAGO APLIC AUT MAIS-REAP.20240405003</v>
      </c>
      <c r="E288">
        <f t="shared" ca="1" si="9"/>
        <v>0</v>
      </c>
    </row>
    <row r="289" spans="1:5">
      <c r="A289" t="s">
        <v>1134</v>
      </c>
      <c r="B289" t="s">
        <v>1135</v>
      </c>
      <c r="D289" t="str">
        <f t="shared" si="8"/>
        <v>REWALD ENGENHARIA LTDA-NFSE.003685</v>
      </c>
      <c r="E289">
        <f t="shared" ca="1" si="9"/>
        <v>0</v>
      </c>
    </row>
    <row r="290" spans="1:5">
      <c r="A290" t="s">
        <v>1134</v>
      </c>
      <c r="B290" t="s">
        <v>1136</v>
      </c>
      <c r="D290" t="str">
        <f t="shared" si="8"/>
        <v>REWALD ENGENHARIA LTDA-NFSE.003688</v>
      </c>
      <c r="E290">
        <f t="shared" ca="1" si="9"/>
        <v>0</v>
      </c>
    </row>
    <row r="291" spans="1:5">
      <c r="A291" t="s">
        <v>24</v>
      </c>
      <c r="B291" t="s">
        <v>1137</v>
      </c>
      <c r="D291" t="str">
        <f t="shared" si="8"/>
        <v>TED 237.3396.NC H E E P-APOR.2803</v>
      </c>
      <c r="E291">
        <f t="shared" ca="1" si="9"/>
        <v>0</v>
      </c>
    </row>
    <row r="292" spans="1:5">
      <c r="A292" t="s">
        <v>35</v>
      </c>
      <c r="B292" t="s">
        <v>1138</v>
      </c>
      <c r="D292" t="str">
        <f t="shared" si="8"/>
        <v>TAR MANUT CONTA 03/24-TAR.20240402006</v>
      </c>
      <c r="E292">
        <f t="shared" ca="1" si="9"/>
        <v>0</v>
      </c>
    </row>
    <row r="293" spans="1:5">
      <c r="A293" t="s">
        <v>36</v>
      </c>
      <c r="B293" t="s">
        <v>842</v>
      </c>
      <c r="D293" t="str">
        <f t="shared" si="8"/>
        <v>TAR PIX PGTO TRANSF-ajuste</v>
      </c>
      <c r="E293">
        <f t="shared" ca="1" si="9"/>
        <v>0</v>
      </c>
    </row>
    <row r="294" spans="1:5">
      <c r="A294" t="s">
        <v>1139</v>
      </c>
      <c r="B294" t="s">
        <v>1140</v>
      </c>
      <c r="D294" t="str">
        <f t="shared" si="8"/>
        <v>SANTOS AUGUSTA DESENVOLVIMENTO CULTURAL E EVENTOS LTDA-FAT.000068</v>
      </c>
      <c r="E294">
        <f t="shared" ca="1" si="9"/>
        <v>0</v>
      </c>
    </row>
    <row r="295" spans="1:5">
      <c r="A295" t="s">
        <v>1141</v>
      </c>
      <c r="B295" t="s">
        <v>1142</v>
      </c>
      <c r="D295" t="str">
        <f t="shared" si="8"/>
        <v>REND PAGO APLIC AUT APR-REAP.20240408003</v>
      </c>
      <c r="E295">
        <f t="shared" ca="1" si="9"/>
        <v>0</v>
      </c>
    </row>
    <row r="296" spans="1:5">
      <c r="A296" t="s">
        <v>1143</v>
      </c>
      <c r="B296" t="s">
        <v>842</v>
      </c>
      <c r="D296" t="str">
        <f t="shared" si="8"/>
        <v>SIQUEIRA NETO-ADVOGADOS ASSOCI - desocupacao imoveil-ajuste</v>
      </c>
      <c r="E296">
        <f t="shared" ca="1" si="9"/>
        <v>0</v>
      </c>
    </row>
    <row r="297" spans="1:5">
      <c r="A297" t="s">
        <v>1144</v>
      </c>
      <c r="B297" t="s">
        <v>1145</v>
      </c>
      <c r="D297" t="str">
        <f t="shared" si="8"/>
        <v>SERGIO LUIZ FERNANDES FILHO-NFSE.002915</v>
      </c>
      <c r="E297" t="str">
        <f t="shared" ca="1" si="9"/>
        <v>verificar</v>
      </c>
    </row>
    <row r="298" spans="1:5">
      <c r="A298" t="s">
        <v>834</v>
      </c>
      <c r="D298" t="str">
        <f t="shared" si="8"/>
        <v>Total Geral-</v>
      </c>
      <c r="E298" t="str">
        <f t="shared" ca="1" si="9"/>
        <v>verificar</v>
      </c>
    </row>
    <row r="299" spans="1:5">
      <c r="D299" t="str">
        <f t="shared" si="8"/>
        <v>-</v>
      </c>
      <c r="E299" t="str">
        <f t="shared" ca="1" si="9"/>
        <v>verificar</v>
      </c>
    </row>
    <row r="300" spans="1:5">
      <c r="D300" t="str">
        <f t="shared" si="8"/>
        <v>-</v>
      </c>
      <c r="E300" t="str">
        <f t="shared" ca="1" si="9"/>
        <v>verificar</v>
      </c>
    </row>
    <row r="301" spans="1:5">
      <c r="D301" t="str">
        <f t="shared" si="8"/>
        <v>-</v>
      </c>
      <c r="E301" t="str">
        <f t="shared" ca="1" si="9"/>
        <v>verificar</v>
      </c>
    </row>
    <row r="302" spans="1:5">
      <c r="D302" t="str">
        <f t="shared" si="8"/>
        <v>-</v>
      </c>
      <c r="E302" t="str">
        <f t="shared" ca="1" si="9"/>
        <v>verificar</v>
      </c>
    </row>
    <row r="303" spans="1:5">
      <c r="D303" t="str">
        <f t="shared" si="8"/>
        <v>-</v>
      </c>
      <c r="E303" t="str">
        <f t="shared" ca="1" si="9"/>
        <v>verificar</v>
      </c>
    </row>
    <row r="304" spans="1:5">
      <c r="D304" t="str">
        <f t="shared" si="8"/>
        <v>-</v>
      </c>
      <c r="E304" t="str">
        <f t="shared" ca="1" si="9"/>
        <v>verificar</v>
      </c>
    </row>
    <row r="305" spans="4:5">
      <c r="D305" t="str">
        <f t="shared" si="8"/>
        <v>-</v>
      </c>
      <c r="E305" t="str">
        <f t="shared" ca="1" si="9"/>
        <v>verificar</v>
      </c>
    </row>
    <row r="306" spans="4:5">
      <c r="D306" t="str">
        <f t="shared" si="8"/>
        <v>-</v>
      </c>
      <c r="E306" t="str">
        <f t="shared" ca="1" si="9"/>
        <v>verificar</v>
      </c>
    </row>
    <row r="307" spans="4:5">
      <c r="D307" t="str">
        <f t="shared" si="8"/>
        <v>-</v>
      </c>
      <c r="E307" t="str">
        <f t="shared" ca="1" si="9"/>
        <v>verificar</v>
      </c>
    </row>
    <row r="308" spans="4:5">
      <c r="D308" t="str">
        <f t="shared" si="8"/>
        <v>-</v>
      </c>
      <c r="E308" t="str">
        <f t="shared" ca="1" si="9"/>
        <v>verificar</v>
      </c>
    </row>
    <row r="309" spans="4:5">
      <c r="D309" t="str">
        <f t="shared" si="8"/>
        <v>-</v>
      </c>
      <c r="E309" t="str">
        <f t="shared" ca="1" si="9"/>
        <v>verificar</v>
      </c>
    </row>
    <row r="310" spans="4:5">
      <c r="D310" t="str">
        <f t="shared" si="8"/>
        <v>-</v>
      </c>
      <c r="E310" t="str">
        <f t="shared" ca="1" si="9"/>
        <v>verificar</v>
      </c>
    </row>
    <row r="311" spans="4:5">
      <c r="D311" t="str">
        <f t="shared" si="8"/>
        <v>-</v>
      </c>
      <c r="E311" t="str">
        <f t="shared" ca="1" si="9"/>
        <v>verificar</v>
      </c>
    </row>
    <row r="312" spans="4:5">
      <c r="D312" t="str">
        <f t="shared" si="8"/>
        <v>-</v>
      </c>
      <c r="E312" t="str">
        <f t="shared" ca="1" si="9"/>
        <v>verificar</v>
      </c>
    </row>
    <row r="313" spans="4:5">
      <c r="D313" t="str">
        <f t="shared" si="8"/>
        <v>-</v>
      </c>
      <c r="E313" t="str">
        <f t="shared" ca="1" si="9"/>
        <v>verificar</v>
      </c>
    </row>
    <row r="314" spans="4:5">
      <c r="D314" t="str">
        <f t="shared" si="8"/>
        <v>-</v>
      </c>
      <c r="E314" t="str">
        <f t="shared" ca="1" si="9"/>
        <v>verificar</v>
      </c>
    </row>
    <row r="315" spans="4:5">
      <c r="D315" t="str">
        <f t="shared" si="8"/>
        <v>-</v>
      </c>
      <c r="E315" t="str">
        <f t="shared" ca="1" si="9"/>
        <v>verificar</v>
      </c>
    </row>
    <row r="316" spans="4:5">
      <c r="D316" t="str">
        <f t="shared" si="8"/>
        <v>-</v>
      </c>
      <c r="E316" t="str">
        <f t="shared" ca="1" si="9"/>
        <v>verificar</v>
      </c>
    </row>
    <row r="317" spans="4:5">
      <c r="D317" t="str">
        <f t="shared" si="8"/>
        <v>-</v>
      </c>
      <c r="E317" t="str">
        <f t="shared" ca="1" si="9"/>
        <v>verificar</v>
      </c>
    </row>
    <row r="318" spans="4:5">
      <c r="D318" t="str">
        <f t="shared" si="8"/>
        <v>-</v>
      </c>
      <c r="E318" t="str">
        <f t="shared" ca="1" si="9"/>
        <v>verificar</v>
      </c>
    </row>
    <row r="319" spans="4:5">
      <c r="D319" t="str">
        <f t="shared" si="8"/>
        <v>-</v>
      </c>
      <c r="E319" t="str">
        <f t="shared" ca="1" si="9"/>
        <v>verificar</v>
      </c>
    </row>
    <row r="320" spans="4:5">
      <c r="D320" t="str">
        <f t="shared" si="8"/>
        <v>-</v>
      </c>
      <c r="E320" t="str">
        <f t="shared" ca="1" si="9"/>
        <v>verificar</v>
      </c>
    </row>
    <row r="321" spans="4:5">
      <c r="D321" t="str">
        <f t="shared" si="8"/>
        <v>-</v>
      </c>
      <c r="E321" t="str">
        <f t="shared" ca="1" si="9"/>
        <v>verificar</v>
      </c>
    </row>
    <row r="322" spans="4:5">
      <c r="D322" t="str">
        <f t="shared" si="8"/>
        <v>-</v>
      </c>
      <c r="E322" t="str">
        <f t="shared" ca="1" si="9"/>
        <v>verificar</v>
      </c>
    </row>
    <row r="323" spans="4:5">
      <c r="D323" t="str">
        <f t="shared" si="8"/>
        <v>-</v>
      </c>
      <c r="E323" t="str">
        <f t="shared" ca="1" si="9"/>
        <v>verificar</v>
      </c>
    </row>
    <row r="324" spans="4:5">
      <c r="D324" t="str">
        <f t="shared" si="8"/>
        <v>-</v>
      </c>
      <c r="E324" t="str">
        <f t="shared" ca="1" si="9"/>
        <v>verificar</v>
      </c>
    </row>
    <row r="325" spans="4:5">
      <c r="D325" t="str">
        <f t="shared" ref="D325:D332" si="10">A325&amp;"-"&amp;B325</f>
        <v>-</v>
      </c>
      <c r="E325" t="str">
        <f t="shared" ref="E325:E332" ca="1" si="11">IF(OFFSET(B325,1,0)="","verificar",C325)</f>
        <v>verificar</v>
      </c>
    </row>
    <row r="326" spans="4:5">
      <c r="D326" t="str">
        <f t="shared" si="10"/>
        <v>-</v>
      </c>
      <c r="E326" t="str">
        <f t="shared" ca="1" si="11"/>
        <v>verificar</v>
      </c>
    </row>
    <row r="327" spans="4:5">
      <c r="D327" t="str">
        <f t="shared" si="10"/>
        <v>-</v>
      </c>
      <c r="E327" t="str">
        <f t="shared" ca="1" si="11"/>
        <v>verificar</v>
      </c>
    </row>
    <row r="328" spans="4:5">
      <c r="D328" t="str">
        <f t="shared" si="10"/>
        <v>-</v>
      </c>
      <c r="E328" t="str">
        <f t="shared" ca="1" si="11"/>
        <v>verificar</v>
      </c>
    </row>
    <row r="329" spans="4:5">
      <c r="D329" t="str">
        <f t="shared" si="10"/>
        <v>-</v>
      </c>
      <c r="E329" t="str">
        <f t="shared" ca="1" si="11"/>
        <v>verificar</v>
      </c>
    </row>
    <row r="330" spans="4:5">
      <c r="D330" t="str">
        <f t="shared" si="10"/>
        <v>-</v>
      </c>
      <c r="E330" t="str">
        <f t="shared" ca="1" si="11"/>
        <v>verificar</v>
      </c>
    </row>
    <row r="331" spans="4:5">
      <c r="D331" t="str">
        <f t="shared" si="10"/>
        <v>-</v>
      </c>
      <c r="E331" t="str">
        <f t="shared" ca="1" si="11"/>
        <v>verificar</v>
      </c>
    </row>
    <row r="332" spans="4:5">
      <c r="D332" t="str">
        <f t="shared" si="10"/>
        <v>-</v>
      </c>
      <c r="E332" t="str">
        <f t="shared" ca="1" si="11"/>
        <v>verificar</v>
      </c>
    </row>
    <row r="333" spans="4:5">
      <c r="D333" t="str">
        <f t="shared" ref="D333:D339" si="12">A333&amp;"-"&amp;B333</f>
        <v>-</v>
      </c>
      <c r="E333" t="str">
        <f t="shared" ref="E333:E339" ca="1" si="13">IF(OFFSET(B333,1,0)="","verificar",C333)</f>
        <v>verificar</v>
      </c>
    </row>
    <row r="334" spans="4:5">
      <c r="D334" t="str">
        <f t="shared" si="12"/>
        <v>-</v>
      </c>
      <c r="E334" t="str">
        <f t="shared" ca="1" si="13"/>
        <v>verificar</v>
      </c>
    </row>
    <row r="335" spans="4:5">
      <c r="D335" t="str">
        <f t="shared" si="12"/>
        <v>-</v>
      </c>
      <c r="E335" t="str">
        <f t="shared" ca="1" si="13"/>
        <v>verificar</v>
      </c>
    </row>
    <row r="336" spans="4:5">
      <c r="D336" t="str">
        <f t="shared" si="12"/>
        <v>-</v>
      </c>
      <c r="E336" t="str">
        <f t="shared" ca="1" si="13"/>
        <v>verificar</v>
      </c>
    </row>
    <row r="337" spans="4:5">
      <c r="D337" t="str">
        <f t="shared" si="12"/>
        <v>-</v>
      </c>
      <c r="E337" t="str">
        <f t="shared" ca="1" si="13"/>
        <v>verificar</v>
      </c>
    </row>
    <row r="338" spans="4:5">
      <c r="D338" t="str">
        <f t="shared" si="12"/>
        <v>-</v>
      </c>
      <c r="E338" t="str">
        <f t="shared" ca="1" si="13"/>
        <v>verificar</v>
      </c>
    </row>
    <row r="339" spans="4:5">
      <c r="D339" t="str">
        <f t="shared" si="12"/>
        <v>-</v>
      </c>
      <c r="E339" t="str">
        <f t="shared" ca="1" si="13"/>
        <v>verificar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9290B-9085-42DC-9E53-D9B7E0A8A464}">
  <dimension ref="A3:E382"/>
  <sheetViews>
    <sheetView workbookViewId="0"/>
  </sheetViews>
  <sheetFormatPr defaultRowHeight="14.45"/>
  <cols>
    <col min="1" max="1" width="82.140625" customWidth="1"/>
    <col min="2" max="2" width="17.28515625" bestFit="1" customWidth="1"/>
    <col min="3" max="3" width="12.85546875" bestFit="1" customWidth="1"/>
    <col min="4" max="4" width="13.7109375" bestFit="1" customWidth="1"/>
    <col min="5" max="5" width="13" customWidth="1"/>
  </cols>
  <sheetData>
    <row r="3" spans="1:5" ht="28.9">
      <c r="A3" s="63" t="s">
        <v>1146</v>
      </c>
      <c r="B3" s="63" t="s">
        <v>754</v>
      </c>
      <c r="C3" s="62" t="s">
        <v>755</v>
      </c>
      <c r="D3" s="64" t="s">
        <v>757</v>
      </c>
      <c r="E3" s="64" t="s">
        <v>1147</v>
      </c>
    </row>
    <row r="4" spans="1:5">
      <c r="A4" t="s">
        <v>1148</v>
      </c>
      <c r="B4" s="22">
        <v>45372</v>
      </c>
      <c r="C4" t="s">
        <v>1149</v>
      </c>
      <c r="D4" s="65">
        <v>0.04</v>
      </c>
    </row>
    <row r="5" spans="1:5">
      <c r="B5" s="22">
        <v>45401</v>
      </c>
      <c r="C5" t="s">
        <v>1149</v>
      </c>
      <c r="D5" s="65">
        <v>5.49</v>
      </c>
    </row>
    <row r="6" spans="1:5">
      <c r="A6" t="s">
        <v>1150</v>
      </c>
      <c r="B6" s="22">
        <v>45386</v>
      </c>
      <c r="C6" t="s">
        <v>1149</v>
      </c>
      <c r="D6" s="65">
        <v>0.01</v>
      </c>
    </row>
    <row r="7" spans="1:5">
      <c r="A7" t="s">
        <v>1151</v>
      </c>
      <c r="B7" s="22">
        <v>45391</v>
      </c>
      <c r="C7" t="s">
        <v>1149</v>
      </c>
      <c r="D7" s="65">
        <v>0.98</v>
      </c>
    </row>
    <row r="8" spans="1:5">
      <c r="A8" t="s">
        <v>1152</v>
      </c>
      <c r="B8" s="22">
        <v>45392</v>
      </c>
      <c r="C8" t="s">
        <v>1149</v>
      </c>
      <c r="D8" s="65">
        <v>0.01</v>
      </c>
    </row>
    <row r="9" spans="1:5">
      <c r="A9" t="s">
        <v>1153</v>
      </c>
      <c r="B9" s="22">
        <v>45394</v>
      </c>
      <c r="C9" t="s">
        <v>1149</v>
      </c>
      <c r="D9" s="65">
        <v>24.81</v>
      </c>
    </row>
    <row r="10" spans="1:5">
      <c r="A10" t="s">
        <v>1154</v>
      </c>
      <c r="B10" s="22">
        <v>45397</v>
      </c>
      <c r="C10" t="s">
        <v>1149</v>
      </c>
      <c r="D10" s="65">
        <v>0.99</v>
      </c>
    </row>
    <row r="11" spans="1:5">
      <c r="A11" t="s">
        <v>1155</v>
      </c>
      <c r="B11" s="22">
        <v>45398</v>
      </c>
      <c r="C11" t="s">
        <v>1149</v>
      </c>
      <c r="D11" s="65">
        <v>0.41</v>
      </c>
    </row>
    <row r="12" spans="1:5">
      <c r="A12" t="s">
        <v>1156</v>
      </c>
      <c r="B12" s="22">
        <v>45399</v>
      </c>
      <c r="C12" t="s">
        <v>1149</v>
      </c>
      <c r="D12" s="65">
        <v>3.49</v>
      </c>
    </row>
    <row r="13" spans="1:5">
      <c r="A13" t="s">
        <v>1157</v>
      </c>
      <c r="B13" s="22">
        <v>45408</v>
      </c>
      <c r="C13" t="s">
        <v>1149</v>
      </c>
      <c r="D13" s="65">
        <v>46.36</v>
      </c>
    </row>
    <row r="14" spans="1:5">
      <c r="A14" t="s">
        <v>1158</v>
      </c>
      <c r="B14" s="22">
        <v>45239</v>
      </c>
      <c r="C14" t="s">
        <v>1149</v>
      </c>
      <c r="D14" s="65">
        <v>-69.95</v>
      </c>
    </row>
    <row r="15" spans="1:5">
      <c r="A15" t="s">
        <v>1159</v>
      </c>
      <c r="B15" s="22">
        <v>45274</v>
      </c>
      <c r="C15" t="s">
        <v>1149</v>
      </c>
      <c r="D15" s="65">
        <v>-9</v>
      </c>
    </row>
    <row r="16" spans="1:5">
      <c r="A16" t="s">
        <v>1160</v>
      </c>
      <c r="B16" s="22">
        <v>45253</v>
      </c>
      <c r="C16" t="s">
        <v>1149</v>
      </c>
      <c r="D16" s="65">
        <v>-36</v>
      </c>
    </row>
    <row r="17" spans="1:4">
      <c r="A17" t="s">
        <v>1161</v>
      </c>
      <c r="B17" s="22">
        <v>45253</v>
      </c>
      <c r="C17" t="s">
        <v>1149</v>
      </c>
      <c r="D17" s="65">
        <v>-18</v>
      </c>
    </row>
    <row r="18" spans="1:4">
      <c r="A18" t="s">
        <v>1162</v>
      </c>
      <c r="B18" s="22">
        <v>45379</v>
      </c>
      <c r="C18" t="s">
        <v>1149</v>
      </c>
      <c r="D18" s="65">
        <v>-86.08</v>
      </c>
    </row>
    <row r="19" spans="1:4">
      <c r="A19" t="s">
        <v>1163</v>
      </c>
      <c r="B19" s="22">
        <v>45384</v>
      </c>
      <c r="C19">
        <v>7</v>
      </c>
      <c r="D19" s="65">
        <v>-1109.54</v>
      </c>
    </row>
    <row r="20" spans="1:4">
      <c r="A20" t="s">
        <v>1164</v>
      </c>
      <c r="B20" s="22">
        <v>45264</v>
      </c>
      <c r="C20" t="s">
        <v>1149</v>
      </c>
      <c r="D20" s="65">
        <v>-2252.25</v>
      </c>
    </row>
    <row r="21" spans="1:4">
      <c r="A21" t="s">
        <v>1165</v>
      </c>
      <c r="B21" s="22">
        <v>45387</v>
      </c>
      <c r="C21">
        <v>29</v>
      </c>
      <c r="D21" s="65">
        <v>-10060.74</v>
      </c>
    </row>
    <row r="22" spans="1:4">
      <c r="A22" t="s">
        <v>1166</v>
      </c>
      <c r="B22" s="22">
        <v>45387</v>
      </c>
      <c r="C22">
        <v>27</v>
      </c>
      <c r="D22" s="65">
        <v>-23668.13</v>
      </c>
    </row>
    <row r="23" spans="1:4">
      <c r="A23" t="s">
        <v>1167</v>
      </c>
      <c r="B23" s="22">
        <v>45387</v>
      </c>
      <c r="C23">
        <v>32</v>
      </c>
      <c r="D23" s="65">
        <v>-6150.49</v>
      </c>
    </row>
    <row r="24" spans="1:4">
      <c r="A24" t="s">
        <v>1168</v>
      </c>
      <c r="B24" s="22">
        <v>45387</v>
      </c>
      <c r="C24">
        <v>28</v>
      </c>
      <c r="D24" s="65">
        <v>-18521.91</v>
      </c>
    </row>
    <row r="25" spans="1:4">
      <c r="A25" t="s">
        <v>1169</v>
      </c>
      <c r="B25" s="22">
        <v>45387</v>
      </c>
      <c r="C25">
        <v>31</v>
      </c>
      <c r="D25" s="65">
        <v>-16140.79</v>
      </c>
    </row>
    <row r="26" spans="1:4">
      <c r="A26" t="s">
        <v>1170</v>
      </c>
      <c r="B26" s="22">
        <v>45387</v>
      </c>
      <c r="C26">
        <v>30</v>
      </c>
      <c r="D26" s="65">
        <v>-9509.5499999999993</v>
      </c>
    </row>
    <row r="27" spans="1:4">
      <c r="A27" t="s">
        <v>1171</v>
      </c>
      <c r="B27" s="22">
        <v>45387</v>
      </c>
      <c r="C27">
        <v>33</v>
      </c>
      <c r="D27" s="65">
        <v>-16211.23</v>
      </c>
    </row>
    <row r="28" spans="1:4">
      <c r="A28" t="s">
        <v>1172</v>
      </c>
      <c r="B28" s="22">
        <v>45387</v>
      </c>
      <c r="C28">
        <v>34</v>
      </c>
      <c r="D28" s="65">
        <v>-15172.99</v>
      </c>
    </row>
    <row r="29" spans="1:4">
      <c r="A29" t="s">
        <v>1173</v>
      </c>
      <c r="B29" s="22">
        <v>45310</v>
      </c>
      <c r="C29" t="s">
        <v>1149</v>
      </c>
      <c r="D29" s="65">
        <v>-11628.01</v>
      </c>
    </row>
    <row r="30" spans="1:4">
      <c r="A30" t="s">
        <v>1174</v>
      </c>
      <c r="B30" s="22">
        <v>45141</v>
      </c>
      <c r="C30" t="s">
        <v>1149</v>
      </c>
      <c r="D30" s="65">
        <v>-100000</v>
      </c>
    </row>
    <row r="31" spans="1:4">
      <c r="A31" t="s">
        <v>1175</v>
      </c>
      <c r="B31" s="22">
        <v>45394</v>
      </c>
      <c r="C31">
        <v>40</v>
      </c>
      <c r="D31" s="65">
        <v>-503.74</v>
      </c>
    </row>
    <row r="32" spans="1:4">
      <c r="A32" t="s">
        <v>1176</v>
      </c>
      <c r="B32" s="22">
        <v>45384</v>
      </c>
      <c r="C32" t="s">
        <v>1149</v>
      </c>
      <c r="D32" s="65">
        <v>-2.7</v>
      </c>
    </row>
    <row r="33" spans="1:5">
      <c r="A33" t="s">
        <v>1177</v>
      </c>
      <c r="B33" s="22">
        <v>45384</v>
      </c>
      <c r="C33" t="s">
        <v>1149</v>
      </c>
      <c r="D33" s="65">
        <v>-49.92</v>
      </c>
    </row>
    <row r="34" spans="1:5">
      <c r="A34" t="s">
        <v>1178</v>
      </c>
      <c r="B34" s="22">
        <v>45401</v>
      </c>
      <c r="C34">
        <v>43</v>
      </c>
      <c r="D34" s="65">
        <v>-9385</v>
      </c>
    </row>
    <row r="35" spans="1:5">
      <c r="A35" t="s">
        <v>1179</v>
      </c>
      <c r="B35" s="22">
        <v>45098</v>
      </c>
      <c r="C35" t="s">
        <v>1149</v>
      </c>
      <c r="D35" s="65">
        <v>-211.38</v>
      </c>
    </row>
    <row r="36" spans="1:5">
      <c r="A36" t="s">
        <v>1180</v>
      </c>
      <c r="B36" s="22">
        <v>45300</v>
      </c>
      <c r="C36" t="s">
        <v>1149</v>
      </c>
      <c r="D36" s="65">
        <v>-218.17</v>
      </c>
    </row>
    <row r="37" spans="1:5">
      <c r="A37" t="s">
        <v>1181</v>
      </c>
      <c r="B37" s="22">
        <v>45358</v>
      </c>
      <c r="C37" t="s">
        <v>1149</v>
      </c>
      <c r="D37" s="65">
        <v>-436.34</v>
      </c>
    </row>
    <row r="38" spans="1:5">
      <c r="A38" t="s">
        <v>1182</v>
      </c>
      <c r="B38" s="22">
        <v>45358</v>
      </c>
      <c r="C38" t="s">
        <v>1149</v>
      </c>
      <c r="D38" s="65">
        <v>-218.17</v>
      </c>
    </row>
    <row r="39" spans="1:5">
      <c r="A39" t="s">
        <v>1183</v>
      </c>
      <c r="B39" s="22">
        <v>45358</v>
      </c>
      <c r="C39" t="s">
        <v>1149</v>
      </c>
      <c r="D39" s="65">
        <v>-150.99</v>
      </c>
    </row>
    <row r="40" spans="1:5">
      <c r="A40" t="s">
        <v>1184</v>
      </c>
      <c r="B40" s="22">
        <v>45358</v>
      </c>
      <c r="C40" t="s">
        <v>1149</v>
      </c>
      <c r="D40" s="65">
        <v>-251.76</v>
      </c>
    </row>
    <row r="41" spans="1:5">
      <c r="A41" t="s">
        <v>1185</v>
      </c>
      <c r="B41" s="22">
        <v>45358</v>
      </c>
      <c r="C41" t="s">
        <v>1149</v>
      </c>
      <c r="D41" s="65">
        <v>-251.76</v>
      </c>
    </row>
    <row r="42" spans="1:5">
      <c r="A42" t="s">
        <v>1186</v>
      </c>
      <c r="B42" s="22">
        <v>45373</v>
      </c>
      <c r="C42" t="s">
        <v>1149</v>
      </c>
      <c r="D42" s="65">
        <v>-130.43</v>
      </c>
    </row>
    <row r="43" spans="1:5">
      <c r="A43" t="s">
        <v>1187</v>
      </c>
      <c r="B43" s="22">
        <v>45371</v>
      </c>
      <c r="C43" t="s">
        <v>1149</v>
      </c>
      <c r="D43" s="65">
        <v>-44.41</v>
      </c>
    </row>
    <row r="44" spans="1:5">
      <c r="A44" t="s">
        <v>1188</v>
      </c>
      <c r="B44" s="22">
        <v>45371</v>
      </c>
      <c r="C44" t="s">
        <v>1149</v>
      </c>
      <c r="D44" s="65">
        <v>-44.41</v>
      </c>
    </row>
    <row r="45" spans="1:5">
      <c r="A45" t="s">
        <v>1189</v>
      </c>
      <c r="B45" s="22">
        <v>45371</v>
      </c>
      <c r="C45" t="s">
        <v>1149</v>
      </c>
      <c r="D45" s="65">
        <v>-44.41</v>
      </c>
      <c r="E45" t="s">
        <v>762</v>
      </c>
    </row>
    <row r="46" spans="1:5">
      <c r="A46" t="s">
        <v>1190</v>
      </c>
      <c r="B46" s="22">
        <v>45371</v>
      </c>
      <c r="C46" t="s">
        <v>1149</v>
      </c>
      <c r="D46" s="65">
        <v>-44.41</v>
      </c>
    </row>
    <row r="47" spans="1:5">
      <c r="A47" t="s">
        <v>1191</v>
      </c>
      <c r="B47" s="22">
        <v>45371</v>
      </c>
      <c r="C47" t="s">
        <v>1149</v>
      </c>
      <c r="D47" s="65">
        <v>-44.41</v>
      </c>
    </row>
    <row r="48" spans="1:5">
      <c r="A48" t="s">
        <v>1192</v>
      </c>
      <c r="B48" s="22">
        <v>45371</v>
      </c>
      <c r="C48" t="s">
        <v>1149</v>
      </c>
      <c r="D48" s="65">
        <v>-44.41</v>
      </c>
      <c r="E48" t="s">
        <v>762</v>
      </c>
    </row>
    <row r="49" spans="1:5">
      <c r="A49" t="s">
        <v>1193</v>
      </c>
      <c r="B49" s="22">
        <v>45372</v>
      </c>
      <c r="C49" t="s">
        <v>1149</v>
      </c>
      <c r="D49" s="65">
        <v>-88.82</v>
      </c>
    </row>
    <row r="50" spans="1:5">
      <c r="A50" t="s">
        <v>1194</v>
      </c>
      <c r="B50" s="22">
        <v>45372</v>
      </c>
      <c r="C50" t="s">
        <v>1149</v>
      </c>
      <c r="D50" s="65">
        <v>-44.41</v>
      </c>
    </row>
    <row r="51" spans="1:5">
      <c r="A51" t="s">
        <v>1195</v>
      </c>
      <c r="B51" s="22">
        <v>45372</v>
      </c>
      <c r="C51" t="s">
        <v>1149</v>
      </c>
      <c r="D51" s="65">
        <v>-44.41</v>
      </c>
      <c r="E51" t="s">
        <v>762</v>
      </c>
    </row>
    <row r="52" spans="1:5">
      <c r="A52" t="s">
        <v>1196</v>
      </c>
      <c r="B52" s="22">
        <v>45373</v>
      </c>
      <c r="C52" t="s">
        <v>1149</v>
      </c>
      <c r="D52" s="65">
        <v>-44.41</v>
      </c>
    </row>
    <row r="53" spans="1:5">
      <c r="A53" t="s">
        <v>1197</v>
      </c>
      <c r="B53" s="22">
        <v>45376</v>
      </c>
      <c r="C53" t="s">
        <v>1149</v>
      </c>
      <c r="D53" s="65">
        <v>-44.41</v>
      </c>
    </row>
    <row r="54" spans="1:5">
      <c r="A54" t="s">
        <v>1198</v>
      </c>
      <c r="B54" s="22">
        <v>45373</v>
      </c>
      <c r="C54" t="s">
        <v>1149</v>
      </c>
      <c r="D54" s="65">
        <v>-44.41</v>
      </c>
    </row>
    <row r="55" spans="1:5">
      <c r="A55" t="s">
        <v>1199</v>
      </c>
      <c r="B55" s="22">
        <v>45373</v>
      </c>
      <c r="C55" t="s">
        <v>1149</v>
      </c>
      <c r="D55" s="65">
        <v>-44.41</v>
      </c>
    </row>
    <row r="56" spans="1:5">
      <c r="A56" t="s">
        <v>1200</v>
      </c>
      <c r="B56" s="22">
        <v>45377</v>
      </c>
      <c r="C56" t="s">
        <v>1149</v>
      </c>
      <c r="D56" s="65">
        <v>-22.91</v>
      </c>
    </row>
    <row r="57" spans="1:5">
      <c r="A57" t="s">
        <v>1201</v>
      </c>
      <c r="B57" s="22">
        <v>45377</v>
      </c>
      <c r="C57" t="s">
        <v>1149</v>
      </c>
      <c r="D57" s="65">
        <v>-65.930000000000007</v>
      </c>
    </row>
    <row r="58" spans="1:5">
      <c r="A58" t="s">
        <v>1202</v>
      </c>
      <c r="B58" s="22">
        <v>45379</v>
      </c>
      <c r="C58" t="s">
        <v>1149</v>
      </c>
      <c r="D58" s="65">
        <v>-65.930000000000007</v>
      </c>
    </row>
    <row r="59" spans="1:5">
      <c r="A59" t="s">
        <v>1203</v>
      </c>
      <c r="B59" s="22">
        <v>45379</v>
      </c>
      <c r="C59" t="s">
        <v>1149</v>
      </c>
      <c r="D59" s="65">
        <v>-22.91</v>
      </c>
    </row>
    <row r="60" spans="1:5">
      <c r="A60" t="s">
        <v>1204</v>
      </c>
      <c r="B60" s="22">
        <v>45384</v>
      </c>
      <c r="C60">
        <v>94</v>
      </c>
      <c r="D60" s="65">
        <v>-22.91</v>
      </c>
    </row>
    <row r="61" spans="1:5">
      <c r="A61" t="s">
        <v>1205</v>
      </c>
      <c r="B61" s="22">
        <v>45371</v>
      </c>
      <c r="C61" t="s">
        <v>1149</v>
      </c>
      <c r="D61" s="65">
        <v>-774.84</v>
      </c>
    </row>
    <row r="62" spans="1:5">
      <c r="A62" t="s">
        <v>1206</v>
      </c>
      <c r="B62" s="22">
        <v>45394</v>
      </c>
      <c r="C62">
        <v>85</v>
      </c>
      <c r="D62" s="65">
        <v>-107325</v>
      </c>
    </row>
    <row r="63" spans="1:5">
      <c r="A63" t="s">
        <v>1207</v>
      </c>
      <c r="B63" s="22">
        <v>45257</v>
      </c>
      <c r="C63" t="s">
        <v>1149</v>
      </c>
      <c r="D63" s="65">
        <v>-7442.3</v>
      </c>
    </row>
    <row r="64" spans="1:5">
      <c r="A64" t="s">
        <v>1208</v>
      </c>
      <c r="B64" s="22">
        <v>45394</v>
      </c>
      <c r="C64">
        <v>36</v>
      </c>
      <c r="D64" s="65">
        <v>-357750</v>
      </c>
    </row>
    <row r="65" spans="1:4">
      <c r="A65" t="s">
        <v>1209</v>
      </c>
      <c r="B65" s="22">
        <v>45404</v>
      </c>
      <c r="C65" t="s">
        <v>1149</v>
      </c>
      <c r="D65" s="65">
        <v>40000</v>
      </c>
    </row>
    <row r="66" spans="1:4">
      <c r="A66" t="s">
        <v>1210</v>
      </c>
      <c r="B66" s="22">
        <v>45397</v>
      </c>
      <c r="C66">
        <v>82</v>
      </c>
      <c r="D66" s="65">
        <v>-40000</v>
      </c>
    </row>
    <row r="67" spans="1:4">
      <c r="A67" t="s">
        <v>1211</v>
      </c>
      <c r="B67" s="22">
        <v>45401</v>
      </c>
      <c r="C67" t="s">
        <v>1149</v>
      </c>
      <c r="D67" s="65">
        <v>-40000</v>
      </c>
    </row>
    <row r="68" spans="1:4">
      <c r="A68" t="s">
        <v>1212</v>
      </c>
      <c r="B68" s="22">
        <v>45300</v>
      </c>
      <c r="C68" t="s">
        <v>1149</v>
      </c>
      <c r="D68" s="65">
        <v>-119.61</v>
      </c>
    </row>
    <row r="69" spans="1:4">
      <c r="A69" t="s">
        <v>1213</v>
      </c>
      <c r="B69" s="22">
        <v>45300</v>
      </c>
      <c r="C69" t="s">
        <v>1149</v>
      </c>
      <c r="D69" s="65">
        <v>-119.61</v>
      </c>
    </row>
    <row r="70" spans="1:4">
      <c r="A70" t="s">
        <v>1214</v>
      </c>
      <c r="B70" s="22">
        <v>45370</v>
      </c>
      <c r="C70" t="s">
        <v>1149</v>
      </c>
      <c r="D70" s="65">
        <v>-2627.8</v>
      </c>
    </row>
    <row r="71" spans="1:4">
      <c r="A71" t="s">
        <v>1215</v>
      </c>
      <c r="B71" s="22">
        <v>45399</v>
      </c>
      <c r="C71">
        <v>83</v>
      </c>
      <c r="D71" s="65">
        <v>-1970.85</v>
      </c>
    </row>
    <row r="72" spans="1:4">
      <c r="A72" t="s">
        <v>1216</v>
      </c>
      <c r="B72" s="22">
        <v>45408</v>
      </c>
      <c r="C72">
        <v>51</v>
      </c>
      <c r="D72" s="65">
        <v>-1970.85</v>
      </c>
    </row>
    <row r="73" spans="1:4">
      <c r="A73" t="s">
        <v>1217</v>
      </c>
      <c r="B73" s="22">
        <v>45007</v>
      </c>
      <c r="C73" t="s">
        <v>1149</v>
      </c>
      <c r="D73" s="65">
        <v>-10000</v>
      </c>
    </row>
    <row r="74" spans="1:4">
      <c r="B74" s="22">
        <v>45040</v>
      </c>
      <c r="C74" t="s">
        <v>1149</v>
      </c>
      <c r="D74" s="65">
        <v>-10000</v>
      </c>
    </row>
    <row r="75" spans="1:4">
      <c r="B75" s="22">
        <v>45068</v>
      </c>
      <c r="C75" t="s">
        <v>1149</v>
      </c>
      <c r="D75" s="65">
        <v>-10000</v>
      </c>
    </row>
    <row r="76" spans="1:4">
      <c r="B76" s="22">
        <v>45093</v>
      </c>
      <c r="C76" t="s">
        <v>1149</v>
      </c>
      <c r="D76" s="65">
        <v>-10000</v>
      </c>
    </row>
    <row r="77" spans="1:4">
      <c r="B77" s="22">
        <v>45131</v>
      </c>
      <c r="C77" t="s">
        <v>1149</v>
      </c>
      <c r="D77" s="65">
        <v>-10000</v>
      </c>
    </row>
    <row r="78" spans="1:4">
      <c r="B78" s="22">
        <v>45156</v>
      </c>
      <c r="C78" t="s">
        <v>1149</v>
      </c>
      <c r="D78" s="65">
        <v>-40000</v>
      </c>
    </row>
    <row r="79" spans="1:4">
      <c r="B79" s="22">
        <v>45189</v>
      </c>
      <c r="C79" t="s">
        <v>1149</v>
      </c>
      <c r="D79" s="65">
        <v>-10000</v>
      </c>
    </row>
    <row r="80" spans="1:4">
      <c r="B80" s="22">
        <v>45219</v>
      </c>
      <c r="C80" t="s">
        <v>1149</v>
      </c>
      <c r="D80" s="65">
        <v>-10000</v>
      </c>
    </row>
    <row r="81" spans="1:5">
      <c r="B81" s="22">
        <v>45251</v>
      </c>
      <c r="C81" t="s">
        <v>1149</v>
      </c>
      <c r="D81" s="65">
        <v>-10000</v>
      </c>
      <c r="E81" t="s">
        <v>762</v>
      </c>
    </row>
    <row r="82" spans="1:5">
      <c r="B82" s="22">
        <v>45275</v>
      </c>
      <c r="C82" t="s">
        <v>1149</v>
      </c>
      <c r="D82" s="65">
        <v>-10000</v>
      </c>
    </row>
    <row r="83" spans="1:5">
      <c r="B83" s="22">
        <v>45310</v>
      </c>
      <c r="C83" t="s">
        <v>1149</v>
      </c>
      <c r="D83" s="65">
        <v>-10000</v>
      </c>
    </row>
    <row r="84" spans="1:5">
      <c r="B84" s="22">
        <v>45342</v>
      </c>
      <c r="C84" t="s">
        <v>1149</v>
      </c>
      <c r="D84" s="65">
        <v>-15000</v>
      </c>
    </row>
    <row r="85" spans="1:5">
      <c r="B85" s="22">
        <v>45355</v>
      </c>
      <c r="C85" t="s">
        <v>1149</v>
      </c>
      <c r="D85" s="65">
        <v>-451</v>
      </c>
      <c r="E85" t="s">
        <v>762</v>
      </c>
    </row>
    <row r="86" spans="1:5">
      <c r="B86" s="22">
        <v>45371</v>
      </c>
      <c r="C86" t="s">
        <v>1149</v>
      </c>
      <c r="D86" s="65">
        <v>-20902</v>
      </c>
      <c r="E86" t="s">
        <v>762</v>
      </c>
    </row>
    <row r="87" spans="1:5">
      <c r="B87" s="22">
        <v>45372</v>
      </c>
      <c r="C87" t="s">
        <v>1149</v>
      </c>
      <c r="D87" s="65">
        <v>-10000</v>
      </c>
      <c r="E87" t="s">
        <v>762</v>
      </c>
    </row>
    <row r="88" spans="1:5">
      <c r="A88" t="s">
        <v>1218</v>
      </c>
      <c r="B88" s="22">
        <v>45224</v>
      </c>
      <c r="C88" t="s">
        <v>1149</v>
      </c>
      <c r="D88" s="65">
        <v>-26780.36</v>
      </c>
    </row>
    <row r="89" spans="1:5">
      <c r="A89" t="s">
        <v>1219</v>
      </c>
      <c r="B89" s="22">
        <v>45309</v>
      </c>
      <c r="C89" t="s">
        <v>1149</v>
      </c>
      <c r="D89" s="65">
        <v>-141.44</v>
      </c>
    </row>
    <row r="90" spans="1:5">
      <c r="A90" t="s">
        <v>1220</v>
      </c>
      <c r="B90" s="22">
        <v>45309</v>
      </c>
      <c r="C90" t="s">
        <v>1149</v>
      </c>
      <c r="D90" s="65">
        <v>-141.44</v>
      </c>
    </row>
    <row r="91" spans="1:5">
      <c r="A91" t="s">
        <v>1221</v>
      </c>
      <c r="B91" s="22">
        <v>45309</v>
      </c>
      <c r="C91" t="s">
        <v>1149</v>
      </c>
      <c r="D91" s="65">
        <v>-141.44</v>
      </c>
      <c r="E91" t="s">
        <v>762</v>
      </c>
    </row>
    <row r="92" spans="1:5">
      <c r="A92" t="s">
        <v>1222</v>
      </c>
      <c r="B92" s="22">
        <v>45309</v>
      </c>
      <c r="C92" t="s">
        <v>1149</v>
      </c>
      <c r="D92" s="65">
        <v>-141.44</v>
      </c>
      <c r="E92" t="s">
        <v>762</v>
      </c>
    </row>
    <row r="93" spans="1:5">
      <c r="A93" t="s">
        <v>1223</v>
      </c>
      <c r="B93" s="22">
        <v>45309</v>
      </c>
      <c r="C93" t="s">
        <v>1149</v>
      </c>
      <c r="D93" s="65">
        <v>-141.44</v>
      </c>
    </row>
    <row r="94" spans="1:5">
      <c r="A94" t="s">
        <v>1224</v>
      </c>
      <c r="B94" s="22">
        <v>45309</v>
      </c>
      <c r="C94" t="s">
        <v>1149</v>
      </c>
      <c r="D94" s="65">
        <v>-141.44</v>
      </c>
    </row>
    <row r="95" spans="1:5">
      <c r="A95" t="s">
        <v>1225</v>
      </c>
      <c r="B95" s="22">
        <v>45309</v>
      </c>
      <c r="C95" t="s">
        <v>1149</v>
      </c>
      <c r="D95" s="65">
        <v>-141.44</v>
      </c>
    </row>
    <row r="96" spans="1:5">
      <c r="A96" t="s">
        <v>1226</v>
      </c>
      <c r="B96" s="22">
        <v>45309</v>
      </c>
      <c r="C96" t="s">
        <v>1149</v>
      </c>
      <c r="D96" s="65">
        <v>-141.44</v>
      </c>
    </row>
    <row r="97" spans="1:4">
      <c r="A97" t="s">
        <v>1227</v>
      </c>
      <c r="B97" s="22">
        <v>45309</v>
      </c>
      <c r="C97" t="s">
        <v>1149</v>
      </c>
      <c r="D97" s="65">
        <v>-141.44</v>
      </c>
    </row>
    <row r="98" spans="1:4">
      <c r="A98" t="s">
        <v>1228</v>
      </c>
      <c r="B98" s="22">
        <v>45309</v>
      </c>
      <c r="C98" t="s">
        <v>1149</v>
      </c>
      <c r="D98" s="65">
        <v>-141.44</v>
      </c>
    </row>
    <row r="99" spans="1:4">
      <c r="A99" t="s">
        <v>1229</v>
      </c>
      <c r="B99" s="22">
        <v>45309</v>
      </c>
      <c r="C99" t="s">
        <v>1149</v>
      </c>
      <c r="D99" s="65">
        <v>-141.44</v>
      </c>
    </row>
    <row r="100" spans="1:4">
      <c r="A100" t="s">
        <v>1230</v>
      </c>
      <c r="B100" s="22">
        <v>45309</v>
      </c>
      <c r="C100" t="s">
        <v>1149</v>
      </c>
      <c r="D100" s="65">
        <v>-141.44</v>
      </c>
    </row>
    <row r="101" spans="1:4">
      <c r="A101" t="s">
        <v>1231</v>
      </c>
      <c r="B101" s="22">
        <v>45309</v>
      </c>
      <c r="C101" t="s">
        <v>1149</v>
      </c>
      <c r="D101" s="65">
        <v>-141.44</v>
      </c>
    </row>
    <row r="102" spans="1:4">
      <c r="A102" t="s">
        <v>1232</v>
      </c>
      <c r="B102" s="22">
        <v>45309</v>
      </c>
      <c r="C102" t="s">
        <v>1149</v>
      </c>
      <c r="D102" s="65">
        <v>-141.44</v>
      </c>
    </row>
    <row r="103" spans="1:4">
      <c r="A103" t="s">
        <v>1233</v>
      </c>
      <c r="B103" s="22">
        <v>45309</v>
      </c>
      <c r="C103" t="s">
        <v>1149</v>
      </c>
      <c r="D103" s="65">
        <v>-141.44</v>
      </c>
    </row>
    <row r="104" spans="1:4">
      <c r="A104" t="s">
        <v>1234</v>
      </c>
      <c r="B104" s="22">
        <v>45309</v>
      </c>
      <c r="C104" t="s">
        <v>1149</v>
      </c>
      <c r="D104" s="65">
        <v>-141.44</v>
      </c>
    </row>
    <row r="105" spans="1:4">
      <c r="A105" t="s">
        <v>1235</v>
      </c>
      <c r="B105" s="22">
        <v>45309</v>
      </c>
      <c r="C105" t="s">
        <v>1149</v>
      </c>
      <c r="D105" s="65">
        <v>-141.44</v>
      </c>
    </row>
    <row r="106" spans="1:4">
      <c r="A106" t="s">
        <v>1236</v>
      </c>
      <c r="B106" s="22">
        <v>45309</v>
      </c>
      <c r="C106" t="s">
        <v>1149</v>
      </c>
      <c r="D106" s="65">
        <v>-141.44</v>
      </c>
    </row>
    <row r="107" spans="1:4">
      <c r="A107" t="s">
        <v>1237</v>
      </c>
      <c r="B107" s="22">
        <v>45309</v>
      </c>
      <c r="C107" t="s">
        <v>1149</v>
      </c>
      <c r="D107" s="65">
        <v>-141.44</v>
      </c>
    </row>
    <row r="108" spans="1:4">
      <c r="A108" t="s">
        <v>1238</v>
      </c>
      <c r="B108" s="22">
        <v>45309</v>
      </c>
      <c r="C108" t="s">
        <v>1149</v>
      </c>
      <c r="D108" s="65">
        <v>-141.44</v>
      </c>
    </row>
    <row r="109" spans="1:4">
      <c r="A109" t="s">
        <v>1239</v>
      </c>
      <c r="B109" s="22">
        <v>45309</v>
      </c>
      <c r="C109" t="s">
        <v>1149</v>
      </c>
      <c r="D109" s="65">
        <v>-141.44</v>
      </c>
    </row>
    <row r="110" spans="1:4">
      <c r="A110" t="s">
        <v>1240</v>
      </c>
      <c r="B110" s="22">
        <v>45309</v>
      </c>
      <c r="C110" t="s">
        <v>1149</v>
      </c>
      <c r="D110" s="65">
        <v>-141.44</v>
      </c>
    </row>
    <row r="111" spans="1:4">
      <c r="A111" t="s">
        <v>1241</v>
      </c>
      <c r="B111" s="22">
        <v>45309</v>
      </c>
      <c r="C111" t="s">
        <v>1149</v>
      </c>
      <c r="D111" s="65">
        <v>-141.44</v>
      </c>
    </row>
    <row r="112" spans="1:4">
      <c r="A112" t="s">
        <v>1242</v>
      </c>
      <c r="B112" s="22">
        <v>45309</v>
      </c>
      <c r="C112" t="s">
        <v>1149</v>
      </c>
      <c r="D112" s="65">
        <v>-141.44</v>
      </c>
    </row>
    <row r="113" spans="1:4">
      <c r="A113" t="s">
        <v>1243</v>
      </c>
      <c r="B113" s="22">
        <v>45309</v>
      </c>
      <c r="C113" t="s">
        <v>1149</v>
      </c>
      <c r="D113" s="65">
        <v>-141.44</v>
      </c>
    </row>
    <row r="114" spans="1:4">
      <c r="A114" t="s">
        <v>1244</v>
      </c>
      <c r="B114" s="22">
        <v>45309</v>
      </c>
      <c r="C114" t="s">
        <v>1149</v>
      </c>
      <c r="D114" s="65">
        <v>-141.44</v>
      </c>
    </row>
    <row r="115" spans="1:4">
      <c r="A115" t="s">
        <v>1245</v>
      </c>
      <c r="B115" s="22">
        <v>45408</v>
      </c>
      <c r="C115">
        <v>50</v>
      </c>
      <c r="D115" s="65">
        <v>-515410.49</v>
      </c>
    </row>
    <row r="116" spans="1:4">
      <c r="A116" t="s">
        <v>1246</v>
      </c>
      <c r="B116" s="22">
        <v>45407</v>
      </c>
      <c r="C116" t="s">
        <v>1149</v>
      </c>
      <c r="D116" s="65">
        <v>-26.66</v>
      </c>
    </row>
    <row r="117" spans="1:4">
      <c r="A117" t="s">
        <v>1247</v>
      </c>
      <c r="B117" s="22">
        <v>45322</v>
      </c>
      <c r="C117" t="s">
        <v>1149</v>
      </c>
      <c r="D117" s="65">
        <v>-180</v>
      </c>
    </row>
    <row r="118" spans="1:4">
      <c r="A118" t="s">
        <v>1248</v>
      </c>
      <c r="B118" s="22">
        <v>45390</v>
      </c>
      <c r="C118">
        <v>35</v>
      </c>
      <c r="D118" s="65">
        <v>-245.22</v>
      </c>
    </row>
    <row r="119" spans="1:4">
      <c r="A119" t="s">
        <v>1249</v>
      </c>
      <c r="B119" s="22">
        <v>45342</v>
      </c>
      <c r="C119" t="s">
        <v>1149</v>
      </c>
      <c r="D119" s="65">
        <v>-147.24</v>
      </c>
    </row>
    <row r="120" spans="1:4">
      <c r="A120" t="s">
        <v>1250</v>
      </c>
      <c r="B120" s="22">
        <v>45379</v>
      </c>
      <c r="C120" t="s">
        <v>1149</v>
      </c>
      <c r="D120" s="65">
        <v>-86.08</v>
      </c>
    </row>
    <row r="121" spans="1:4">
      <c r="A121" t="s">
        <v>1251</v>
      </c>
      <c r="B121" s="22">
        <v>45007</v>
      </c>
      <c r="C121" t="s">
        <v>1149</v>
      </c>
      <c r="D121" s="65">
        <v>-10000</v>
      </c>
    </row>
    <row r="122" spans="1:4">
      <c r="B122" s="22">
        <v>45040</v>
      </c>
      <c r="C122" t="s">
        <v>1149</v>
      </c>
      <c r="D122" s="65">
        <v>-10000</v>
      </c>
    </row>
    <row r="123" spans="1:4">
      <c r="B123" s="22">
        <v>45068</v>
      </c>
      <c r="C123" t="s">
        <v>1149</v>
      </c>
      <c r="D123" s="65">
        <v>-10000</v>
      </c>
    </row>
    <row r="124" spans="1:4">
      <c r="B124" s="22">
        <v>45093</v>
      </c>
      <c r="C124" t="s">
        <v>1149</v>
      </c>
      <c r="D124" s="65">
        <v>-10000</v>
      </c>
    </row>
    <row r="125" spans="1:4">
      <c r="B125" s="22">
        <v>45131</v>
      </c>
      <c r="C125" t="s">
        <v>1149</v>
      </c>
      <c r="D125" s="65">
        <v>-10000</v>
      </c>
    </row>
    <row r="126" spans="1:4">
      <c r="B126" s="22">
        <v>45156</v>
      </c>
      <c r="C126" t="s">
        <v>1149</v>
      </c>
      <c r="D126" s="65">
        <v>-10000</v>
      </c>
    </row>
    <row r="127" spans="1:4">
      <c r="B127" s="22">
        <v>45189</v>
      </c>
      <c r="C127" t="s">
        <v>1149</v>
      </c>
      <c r="D127" s="65">
        <v>-10000</v>
      </c>
    </row>
    <row r="128" spans="1:4">
      <c r="B128" s="22">
        <v>45219</v>
      </c>
      <c r="C128" t="s">
        <v>1149</v>
      </c>
      <c r="D128" s="65">
        <v>-10000</v>
      </c>
    </row>
    <row r="129" spans="1:5">
      <c r="B129" s="22">
        <v>45251</v>
      </c>
      <c r="C129" t="s">
        <v>1149</v>
      </c>
      <c r="D129" s="65">
        <v>-10000</v>
      </c>
    </row>
    <row r="130" spans="1:5">
      <c r="B130" s="22">
        <v>45275</v>
      </c>
      <c r="C130" t="s">
        <v>1149</v>
      </c>
      <c r="D130" s="65">
        <v>-10000</v>
      </c>
    </row>
    <row r="131" spans="1:5">
      <c r="B131" s="22">
        <v>45310</v>
      </c>
      <c r="C131" t="s">
        <v>1149</v>
      </c>
      <c r="D131" s="65">
        <v>-10000</v>
      </c>
    </row>
    <row r="132" spans="1:5">
      <c r="B132" s="22">
        <v>45342</v>
      </c>
      <c r="C132" t="s">
        <v>1149</v>
      </c>
      <c r="D132" s="65">
        <v>-10000</v>
      </c>
    </row>
    <row r="133" spans="1:5">
      <c r="B133" s="22">
        <v>45355</v>
      </c>
      <c r="C133" t="s">
        <v>1149</v>
      </c>
      <c r="D133" s="65">
        <v>-451</v>
      </c>
    </row>
    <row r="134" spans="1:5">
      <c r="B134" s="22">
        <v>45372</v>
      </c>
      <c r="C134" t="s">
        <v>1149</v>
      </c>
      <c r="D134" s="65">
        <v>-20902</v>
      </c>
    </row>
    <row r="135" spans="1:5">
      <c r="A135" t="s">
        <v>1252</v>
      </c>
      <c r="B135" s="22">
        <v>45366</v>
      </c>
      <c r="C135" t="s">
        <v>1149</v>
      </c>
      <c r="D135" s="65">
        <v>-750</v>
      </c>
      <c r="E135" t="s">
        <v>762</v>
      </c>
    </row>
    <row r="136" spans="1:5">
      <c r="A136" t="s">
        <v>1253</v>
      </c>
      <c r="B136" s="22">
        <v>45366</v>
      </c>
      <c r="C136" t="s">
        <v>1149</v>
      </c>
      <c r="D136" s="65">
        <v>-330</v>
      </c>
      <c r="E136" t="s">
        <v>762</v>
      </c>
    </row>
    <row r="137" spans="1:5">
      <c r="A137" t="s">
        <v>1254</v>
      </c>
      <c r="B137" s="22">
        <v>45348</v>
      </c>
      <c r="C137" t="s">
        <v>1149</v>
      </c>
      <c r="D137" s="65">
        <v>-8750</v>
      </c>
    </row>
    <row r="138" spans="1:5">
      <c r="A138" t="s">
        <v>1255</v>
      </c>
      <c r="B138" s="22">
        <v>45379</v>
      </c>
      <c r="C138" t="s">
        <v>1149</v>
      </c>
      <c r="D138" s="65">
        <v>-3750</v>
      </c>
    </row>
    <row r="139" spans="1:5">
      <c r="A139" t="s">
        <v>1256</v>
      </c>
      <c r="B139" s="22">
        <v>45394</v>
      </c>
      <c r="C139">
        <v>39</v>
      </c>
      <c r="D139" s="65">
        <v>-3750</v>
      </c>
    </row>
    <row r="140" spans="1:5">
      <c r="A140" t="s">
        <v>1257</v>
      </c>
      <c r="B140" s="22">
        <v>45145</v>
      </c>
      <c r="C140" t="s">
        <v>1149</v>
      </c>
      <c r="D140" s="65">
        <v>-11486.2</v>
      </c>
    </row>
    <row r="141" spans="1:5">
      <c r="B141" s="22">
        <v>45320</v>
      </c>
      <c r="C141" t="s">
        <v>1149</v>
      </c>
      <c r="D141" s="65">
        <v>-11486.2</v>
      </c>
    </row>
    <row r="142" spans="1:5">
      <c r="A142" t="s">
        <v>1258</v>
      </c>
      <c r="B142" s="22">
        <v>45111</v>
      </c>
      <c r="C142" t="s">
        <v>1149</v>
      </c>
      <c r="D142" s="65">
        <v>-10360.33</v>
      </c>
    </row>
    <row r="143" spans="1:5">
      <c r="B143" s="22">
        <v>45321</v>
      </c>
      <c r="C143" t="s">
        <v>1149</v>
      </c>
      <c r="D143" s="65">
        <v>-10360.33</v>
      </c>
    </row>
    <row r="144" spans="1:5">
      <c r="A144" t="s">
        <v>1259</v>
      </c>
      <c r="B144" s="22">
        <v>45315</v>
      </c>
      <c r="C144" t="s">
        <v>1149</v>
      </c>
      <c r="D144" s="65">
        <v>-35000</v>
      </c>
    </row>
    <row r="145" spans="1:5">
      <c r="B145" s="22">
        <v>45379</v>
      </c>
      <c r="C145" t="s">
        <v>1149</v>
      </c>
      <c r="D145" s="65">
        <v>-35000</v>
      </c>
    </row>
    <row r="146" spans="1:5">
      <c r="A146" t="s">
        <v>1260</v>
      </c>
      <c r="B146" s="22">
        <v>45401</v>
      </c>
      <c r="C146">
        <v>78</v>
      </c>
      <c r="D146" s="65">
        <v>-900</v>
      </c>
    </row>
    <row r="147" spans="1:5">
      <c r="A147" t="s">
        <v>1261</v>
      </c>
      <c r="B147" s="22">
        <v>45257</v>
      </c>
      <c r="C147" t="s">
        <v>1149</v>
      </c>
      <c r="D147" s="65">
        <v>-900</v>
      </c>
    </row>
    <row r="148" spans="1:5">
      <c r="A148" t="s">
        <v>1262</v>
      </c>
      <c r="B148" s="22">
        <v>45398</v>
      </c>
      <c r="C148">
        <v>79</v>
      </c>
      <c r="D148" s="65">
        <v>-800</v>
      </c>
    </row>
    <row r="149" spans="1:5">
      <c r="A149" t="s">
        <v>1263</v>
      </c>
      <c r="B149" s="22">
        <v>45394</v>
      </c>
      <c r="C149">
        <v>41</v>
      </c>
      <c r="D149" s="65">
        <v>-2050</v>
      </c>
    </row>
    <row r="150" spans="1:5">
      <c r="B150" s="22">
        <v>45398</v>
      </c>
      <c r="C150">
        <v>80</v>
      </c>
      <c r="D150" s="65">
        <v>-2050</v>
      </c>
    </row>
    <row r="151" spans="1:5">
      <c r="A151" t="s">
        <v>1264</v>
      </c>
      <c r="B151" s="22">
        <v>45098</v>
      </c>
      <c r="C151" t="s">
        <v>1149</v>
      </c>
      <c r="D151" s="65">
        <v>-243.93</v>
      </c>
    </row>
    <row r="152" spans="1:5">
      <c r="A152" t="s">
        <v>1265</v>
      </c>
      <c r="B152" s="22">
        <v>45300</v>
      </c>
      <c r="C152" t="s">
        <v>1149</v>
      </c>
      <c r="D152" s="65">
        <v>-251.76</v>
      </c>
    </row>
    <row r="153" spans="1:5">
      <c r="A153" t="s">
        <v>1266</v>
      </c>
      <c r="B153" s="22">
        <v>45408</v>
      </c>
      <c r="C153">
        <v>48</v>
      </c>
      <c r="D153" s="65">
        <v>-715.32</v>
      </c>
    </row>
    <row r="154" spans="1:5">
      <c r="A154" t="s">
        <v>1267</v>
      </c>
      <c r="B154" s="22">
        <v>45394</v>
      </c>
      <c r="C154">
        <v>37</v>
      </c>
      <c r="D154" s="65">
        <v>-357750</v>
      </c>
    </row>
    <row r="155" spans="1:5">
      <c r="A155" t="s">
        <v>1268</v>
      </c>
      <c r="B155" s="22">
        <v>45366</v>
      </c>
      <c r="C155" t="s">
        <v>1149</v>
      </c>
      <c r="D155" s="65">
        <v>-98542.5</v>
      </c>
    </row>
    <row r="156" spans="1:5">
      <c r="A156" t="s">
        <v>1269</v>
      </c>
      <c r="B156" s="22">
        <v>45401</v>
      </c>
      <c r="C156">
        <v>44</v>
      </c>
      <c r="D156" s="65">
        <v>-65695</v>
      </c>
    </row>
    <row r="157" spans="1:5">
      <c r="A157" t="s">
        <v>1270</v>
      </c>
      <c r="B157" s="22">
        <v>45394</v>
      </c>
      <c r="C157">
        <v>38</v>
      </c>
      <c r="D157" s="65">
        <v>-357750</v>
      </c>
    </row>
    <row r="158" spans="1:5">
      <c r="A158" t="s">
        <v>1271</v>
      </c>
      <c r="B158" s="22">
        <v>45111</v>
      </c>
      <c r="C158" t="s">
        <v>1149</v>
      </c>
      <c r="D158" s="65">
        <v>-21846.83</v>
      </c>
    </row>
    <row r="159" spans="1:5">
      <c r="B159" s="22">
        <v>45320</v>
      </c>
      <c r="C159" t="s">
        <v>1149</v>
      </c>
      <c r="D159" s="65">
        <v>-21846.83</v>
      </c>
    </row>
    <row r="160" spans="1:5">
      <c r="A160" t="s">
        <v>1272</v>
      </c>
      <c r="B160" s="22">
        <v>45257</v>
      </c>
      <c r="C160" t="s">
        <v>1149</v>
      </c>
      <c r="D160" s="65">
        <v>-8694.26</v>
      </c>
      <c r="E160" t="s">
        <v>762</v>
      </c>
    </row>
    <row r="161" spans="1:5">
      <c r="A161" t="s">
        <v>1273</v>
      </c>
      <c r="B161" s="22">
        <v>45391</v>
      </c>
      <c r="C161">
        <v>88</v>
      </c>
      <c r="D161" s="65">
        <v>-130000</v>
      </c>
    </row>
    <row r="162" spans="1:5">
      <c r="A162" t="s">
        <v>1274</v>
      </c>
      <c r="B162" s="22">
        <v>45386</v>
      </c>
      <c r="C162">
        <v>92</v>
      </c>
      <c r="D162" s="65">
        <v>-14876.75</v>
      </c>
    </row>
    <row r="163" spans="1:5">
      <c r="A163" t="s">
        <v>1275</v>
      </c>
      <c r="B163" s="22">
        <v>45390</v>
      </c>
      <c r="C163">
        <v>1</v>
      </c>
      <c r="D163" s="65">
        <v>-21354</v>
      </c>
    </row>
    <row r="164" spans="1:5">
      <c r="A164" t="s">
        <v>1276</v>
      </c>
      <c r="B164" s="22">
        <v>45387</v>
      </c>
      <c r="C164">
        <v>26</v>
      </c>
      <c r="D164" s="65">
        <v>-20000</v>
      </c>
    </row>
    <row r="165" spans="1:5">
      <c r="A165" t="s">
        <v>1277</v>
      </c>
      <c r="B165" s="22">
        <v>45264</v>
      </c>
      <c r="C165" t="s">
        <v>1149</v>
      </c>
      <c r="D165" s="65">
        <v>-1156.3900000000001</v>
      </c>
    </row>
    <row r="166" spans="1:5">
      <c r="A166" t="s">
        <v>1278</v>
      </c>
      <c r="B166" s="22">
        <v>45146</v>
      </c>
      <c r="C166" t="s">
        <v>1149</v>
      </c>
      <c r="D166" s="65">
        <v>-69.95</v>
      </c>
    </row>
    <row r="167" spans="1:5">
      <c r="A167" t="s">
        <v>1279</v>
      </c>
      <c r="B167" s="22">
        <v>45180</v>
      </c>
      <c r="C167" t="s">
        <v>1149</v>
      </c>
      <c r="D167" s="65">
        <v>-69.95</v>
      </c>
    </row>
    <row r="168" spans="1:5">
      <c r="A168" t="s">
        <v>1280</v>
      </c>
      <c r="B168" s="22">
        <v>45117</v>
      </c>
      <c r="C168" t="s">
        <v>1149</v>
      </c>
      <c r="D168" s="65">
        <v>-69.099999999999994</v>
      </c>
    </row>
    <row r="169" spans="1:5">
      <c r="A169" t="s">
        <v>1281</v>
      </c>
      <c r="B169" s="22">
        <v>45142</v>
      </c>
      <c r="C169" t="s">
        <v>1149</v>
      </c>
      <c r="D169" s="65">
        <v>-21846.83</v>
      </c>
      <c r="E169" t="s">
        <v>762</v>
      </c>
    </row>
    <row r="170" spans="1:5">
      <c r="B170" s="22">
        <v>45320</v>
      </c>
      <c r="C170" t="s">
        <v>1149</v>
      </c>
      <c r="D170" s="65">
        <v>-21846.83</v>
      </c>
      <c r="E170" t="s">
        <v>762</v>
      </c>
    </row>
    <row r="171" spans="1:5">
      <c r="A171" t="s">
        <v>1282</v>
      </c>
      <c r="B171" s="22">
        <v>45163</v>
      </c>
      <c r="C171" t="s">
        <v>1149</v>
      </c>
      <c r="D171" s="65">
        <v>-1877</v>
      </c>
      <c r="E171" t="s">
        <v>762</v>
      </c>
    </row>
    <row r="172" spans="1:5">
      <c r="A172" t="s">
        <v>1283</v>
      </c>
      <c r="B172" s="22">
        <v>45379</v>
      </c>
      <c r="C172" t="s">
        <v>1149</v>
      </c>
      <c r="D172" s="65">
        <v>-2000</v>
      </c>
    </row>
    <row r="173" spans="1:5">
      <c r="A173" t="s">
        <v>1284</v>
      </c>
      <c r="B173" s="22">
        <v>45379</v>
      </c>
      <c r="C173" t="s">
        <v>1149</v>
      </c>
      <c r="D173" s="65">
        <v>-1000</v>
      </c>
    </row>
    <row r="174" spans="1:5">
      <c r="A174" t="s">
        <v>1285</v>
      </c>
      <c r="B174" s="22">
        <v>45408</v>
      </c>
      <c r="C174" t="s">
        <v>1149</v>
      </c>
      <c r="D174" s="65">
        <v>-1877</v>
      </c>
    </row>
    <row r="175" spans="1:5">
      <c r="A175" t="s">
        <v>1286</v>
      </c>
      <c r="B175" s="22">
        <v>45394</v>
      </c>
      <c r="C175">
        <v>86</v>
      </c>
      <c r="D175" s="65">
        <v>-250425</v>
      </c>
      <c r="E175" t="s">
        <v>762</v>
      </c>
    </row>
    <row r="176" spans="1:5">
      <c r="A176" t="s">
        <v>1287</v>
      </c>
      <c r="B176" s="22">
        <v>45257</v>
      </c>
      <c r="C176" t="s">
        <v>1149</v>
      </c>
      <c r="D176" s="65">
        <v>-269.89999999999998</v>
      </c>
      <c r="E176" t="s">
        <v>762</v>
      </c>
    </row>
    <row r="177" spans="1:5">
      <c r="A177" t="s">
        <v>1288</v>
      </c>
      <c r="B177" s="22">
        <v>45257</v>
      </c>
      <c r="C177" t="s">
        <v>1149</v>
      </c>
      <c r="D177" s="65">
        <v>-219.3</v>
      </c>
    </row>
    <row r="178" spans="1:5">
      <c r="A178" t="s">
        <v>1289</v>
      </c>
      <c r="B178" s="22">
        <v>45257</v>
      </c>
      <c r="C178" t="s">
        <v>1149</v>
      </c>
      <c r="D178" s="65">
        <v>-156.52000000000001</v>
      </c>
      <c r="E178" t="s">
        <v>762</v>
      </c>
    </row>
    <row r="179" spans="1:5">
      <c r="A179" t="s">
        <v>1290</v>
      </c>
      <c r="B179" s="22">
        <v>45096</v>
      </c>
      <c r="C179" t="s">
        <v>1149</v>
      </c>
      <c r="D179" s="65">
        <v>-6666.67</v>
      </c>
    </row>
    <row r="180" spans="1:5">
      <c r="B180" s="22">
        <v>45097</v>
      </c>
      <c r="C180" t="s">
        <v>1149</v>
      </c>
      <c r="D180" s="65">
        <v>-6666.66</v>
      </c>
    </row>
    <row r="181" spans="1:5">
      <c r="B181" s="22">
        <v>45131</v>
      </c>
      <c r="C181" t="s">
        <v>1149</v>
      </c>
      <c r="D181" s="65">
        <v>-10000</v>
      </c>
      <c r="E181" t="s">
        <v>762</v>
      </c>
    </row>
    <row r="182" spans="1:5">
      <c r="B182" s="22">
        <v>45156</v>
      </c>
      <c r="C182" t="s">
        <v>1149</v>
      </c>
      <c r="D182" s="65">
        <v>-10000</v>
      </c>
    </row>
    <row r="183" spans="1:5">
      <c r="B183" s="22">
        <v>45173</v>
      </c>
      <c r="C183" t="s">
        <v>1149</v>
      </c>
      <c r="D183" s="65">
        <v>-100000</v>
      </c>
    </row>
    <row r="184" spans="1:5">
      <c r="B184" s="22">
        <v>45189</v>
      </c>
      <c r="C184" t="s">
        <v>1149</v>
      </c>
      <c r="D184" s="65">
        <v>-10000</v>
      </c>
    </row>
    <row r="185" spans="1:5">
      <c r="B185" s="22">
        <v>45219</v>
      </c>
      <c r="C185" t="s">
        <v>1149</v>
      </c>
      <c r="D185" s="65">
        <v>-10000</v>
      </c>
      <c r="E185" t="s">
        <v>762</v>
      </c>
    </row>
    <row r="186" spans="1:5">
      <c r="B186" s="22">
        <v>45251</v>
      </c>
      <c r="C186" t="s">
        <v>1149</v>
      </c>
      <c r="D186" s="65">
        <v>-10000</v>
      </c>
    </row>
    <row r="187" spans="1:5">
      <c r="B187" s="22">
        <v>45275</v>
      </c>
      <c r="C187" t="s">
        <v>1149</v>
      </c>
      <c r="D187" s="65">
        <v>-10000</v>
      </c>
    </row>
    <row r="188" spans="1:5">
      <c r="B188" s="22">
        <v>45310</v>
      </c>
      <c r="C188" t="s">
        <v>1149</v>
      </c>
      <c r="D188" s="65">
        <v>-10000</v>
      </c>
    </row>
    <row r="189" spans="1:5">
      <c r="B189" s="22">
        <v>45342</v>
      </c>
      <c r="C189" t="s">
        <v>1149</v>
      </c>
      <c r="D189" s="65">
        <v>-10000</v>
      </c>
    </row>
    <row r="190" spans="1:5">
      <c r="B190" s="22">
        <v>45372</v>
      </c>
      <c r="C190" t="s">
        <v>1149</v>
      </c>
      <c r="D190" s="65">
        <v>-13333.28</v>
      </c>
      <c r="E190" t="s">
        <v>762</v>
      </c>
    </row>
    <row r="191" spans="1:5">
      <c r="A191" t="s">
        <v>1291</v>
      </c>
      <c r="B191" s="22">
        <v>45371</v>
      </c>
      <c r="C191" t="s">
        <v>1149</v>
      </c>
      <c r="D191" s="65">
        <v>-9500</v>
      </c>
    </row>
    <row r="192" spans="1:5">
      <c r="A192" t="s">
        <v>1292</v>
      </c>
      <c r="B192" s="22">
        <v>45390</v>
      </c>
      <c r="C192">
        <v>89</v>
      </c>
      <c r="D192" s="65">
        <v>-107.83</v>
      </c>
    </row>
    <row r="193" spans="1:5">
      <c r="A193" t="s">
        <v>1293</v>
      </c>
      <c r="B193" s="22">
        <v>45107</v>
      </c>
      <c r="C193" t="s">
        <v>1149</v>
      </c>
      <c r="D193" s="65">
        <v>1000</v>
      </c>
    </row>
    <row r="194" spans="1:5">
      <c r="A194" t="s">
        <v>1294</v>
      </c>
      <c r="B194" s="22">
        <v>45366</v>
      </c>
      <c r="C194" t="s">
        <v>1149</v>
      </c>
      <c r="D194" s="65">
        <v>130000</v>
      </c>
    </row>
    <row r="195" spans="1:5">
      <c r="A195" t="s">
        <v>1295</v>
      </c>
      <c r="B195" s="22">
        <v>45224</v>
      </c>
      <c r="C195" t="s">
        <v>1149</v>
      </c>
      <c r="D195" s="65">
        <v>570000</v>
      </c>
    </row>
    <row r="196" spans="1:5">
      <c r="A196" t="s">
        <v>1296</v>
      </c>
      <c r="B196" s="22">
        <v>45384</v>
      </c>
      <c r="C196" t="s">
        <v>1149</v>
      </c>
      <c r="D196" s="65">
        <v>4861628.5999999996</v>
      </c>
    </row>
    <row r="197" spans="1:5">
      <c r="A197" t="s">
        <v>1297</v>
      </c>
      <c r="B197" s="22">
        <v>45272</v>
      </c>
      <c r="C197" t="s">
        <v>1149</v>
      </c>
      <c r="D197" s="65">
        <v>-493197.76</v>
      </c>
    </row>
    <row r="198" spans="1:5">
      <c r="A198" t="s">
        <v>1298</v>
      </c>
      <c r="B198" s="22">
        <v>45310</v>
      </c>
      <c r="C198" t="s">
        <v>1149</v>
      </c>
      <c r="D198" s="65">
        <v>-10980.45</v>
      </c>
    </row>
    <row r="199" spans="1:5">
      <c r="A199" t="s">
        <v>1299</v>
      </c>
      <c r="B199" s="22">
        <v>45398</v>
      </c>
      <c r="C199">
        <v>81</v>
      </c>
      <c r="D199" s="65">
        <v>-10980.45</v>
      </c>
    </row>
    <row r="200" spans="1:5">
      <c r="A200" t="s">
        <v>1300</v>
      </c>
      <c r="B200" s="22">
        <v>45408</v>
      </c>
      <c r="C200">
        <v>49</v>
      </c>
      <c r="D200" s="65">
        <v>-456</v>
      </c>
    </row>
    <row r="201" spans="1:5">
      <c r="A201" t="s">
        <v>1301</v>
      </c>
      <c r="B201" s="22">
        <v>45399</v>
      </c>
      <c r="C201">
        <v>42</v>
      </c>
      <c r="D201" s="65">
        <v>-100000</v>
      </c>
      <c r="E201" t="s">
        <v>762</v>
      </c>
    </row>
    <row r="202" spans="1:5">
      <c r="A202" t="s">
        <v>1302</v>
      </c>
      <c r="B202" s="22">
        <v>45173</v>
      </c>
      <c r="C202" t="s">
        <v>1149</v>
      </c>
      <c r="D202" s="65">
        <v>-415.96</v>
      </c>
      <c r="E202" t="s">
        <v>762</v>
      </c>
    </row>
    <row r="203" spans="1:5">
      <c r="A203" t="s">
        <v>1303</v>
      </c>
      <c r="B203" s="22">
        <v>45201</v>
      </c>
      <c r="C203" t="s">
        <v>1149</v>
      </c>
      <c r="D203" s="65">
        <v>-415.96</v>
      </c>
    </row>
    <row r="204" spans="1:5">
      <c r="A204" t="s">
        <v>1304</v>
      </c>
      <c r="B204" s="22">
        <v>45233</v>
      </c>
      <c r="C204" t="s">
        <v>1149</v>
      </c>
      <c r="D204" s="65">
        <v>-415.96</v>
      </c>
    </row>
    <row r="205" spans="1:5">
      <c r="A205" t="s">
        <v>1305</v>
      </c>
      <c r="B205" s="22">
        <v>45310</v>
      </c>
      <c r="C205" t="s">
        <v>1149</v>
      </c>
      <c r="D205" s="65">
        <v>-207.98</v>
      </c>
    </row>
    <row r="206" spans="1:5">
      <c r="A206" t="s">
        <v>1306</v>
      </c>
      <c r="B206" s="22">
        <v>45310</v>
      </c>
      <c r="C206" t="s">
        <v>1149</v>
      </c>
      <c r="D206" s="65">
        <v>-415.96</v>
      </c>
    </row>
    <row r="207" spans="1:5">
      <c r="A207" t="s">
        <v>1307</v>
      </c>
      <c r="B207" s="22">
        <v>45268</v>
      </c>
      <c r="C207" t="s">
        <v>1149</v>
      </c>
      <c r="D207" s="65">
        <v>-207.98</v>
      </c>
    </row>
    <row r="208" spans="1:5">
      <c r="A208" t="s">
        <v>1308</v>
      </c>
      <c r="B208" s="22">
        <v>45280</v>
      </c>
      <c r="C208" t="s">
        <v>1149</v>
      </c>
      <c r="D208" s="65">
        <v>-415.96</v>
      </c>
    </row>
    <row r="209" spans="1:4">
      <c r="A209" t="s">
        <v>1309</v>
      </c>
      <c r="B209" s="22">
        <v>45355</v>
      </c>
      <c r="C209" t="s">
        <v>1149</v>
      </c>
      <c r="D209" s="65">
        <v>-415.96</v>
      </c>
    </row>
    <row r="210" spans="1:4">
      <c r="A210" t="s">
        <v>1310</v>
      </c>
      <c r="B210" s="22">
        <v>45324</v>
      </c>
      <c r="C210" t="s">
        <v>1149</v>
      </c>
      <c r="D210" s="65">
        <v>-415.96</v>
      </c>
    </row>
    <row r="211" spans="1:4">
      <c r="A211" t="s">
        <v>1311</v>
      </c>
      <c r="B211" s="22">
        <v>45142</v>
      </c>
      <c r="C211" t="s">
        <v>1149</v>
      </c>
      <c r="D211" s="65">
        <v>-400</v>
      </c>
    </row>
    <row r="212" spans="1:4">
      <c r="A212" t="s">
        <v>1312</v>
      </c>
      <c r="B212" s="22">
        <v>44952</v>
      </c>
      <c r="C212" t="s">
        <v>1149</v>
      </c>
      <c r="D212" s="65">
        <v>-400</v>
      </c>
    </row>
    <row r="213" spans="1:4">
      <c r="A213" t="s">
        <v>1313</v>
      </c>
      <c r="B213" s="22">
        <v>44987</v>
      </c>
      <c r="C213" t="s">
        <v>1149</v>
      </c>
      <c r="D213" s="65">
        <v>-400</v>
      </c>
    </row>
    <row r="214" spans="1:4">
      <c r="A214" t="s">
        <v>1314</v>
      </c>
      <c r="B214" s="22">
        <v>45019</v>
      </c>
      <c r="C214" t="s">
        <v>1149</v>
      </c>
      <c r="D214" s="65">
        <v>-400</v>
      </c>
    </row>
    <row r="215" spans="1:4">
      <c r="A215" t="s">
        <v>1315</v>
      </c>
      <c r="B215" s="22">
        <v>45048</v>
      </c>
      <c r="C215" t="s">
        <v>1149</v>
      </c>
      <c r="D215" s="65">
        <v>-400</v>
      </c>
    </row>
    <row r="216" spans="1:4">
      <c r="A216" t="s">
        <v>1316</v>
      </c>
      <c r="B216" s="22">
        <v>45079</v>
      </c>
      <c r="C216" t="s">
        <v>1149</v>
      </c>
      <c r="D216" s="65">
        <v>-400</v>
      </c>
    </row>
    <row r="217" spans="1:4">
      <c r="A217" t="s">
        <v>1317</v>
      </c>
      <c r="B217" s="22">
        <v>45110</v>
      </c>
      <c r="C217" t="s">
        <v>1149</v>
      </c>
      <c r="D217" s="65">
        <v>-400</v>
      </c>
    </row>
    <row r="218" spans="1:4">
      <c r="A218" t="s">
        <v>1318</v>
      </c>
      <c r="B218" s="22">
        <v>45230</v>
      </c>
      <c r="C218" t="s">
        <v>1149</v>
      </c>
      <c r="D218" s="65">
        <v>-68.25</v>
      </c>
    </row>
    <row r="219" spans="1:4">
      <c r="A219" t="s">
        <v>1319</v>
      </c>
      <c r="B219" s="22">
        <v>45230</v>
      </c>
      <c r="C219" t="s">
        <v>1149</v>
      </c>
      <c r="D219" s="65">
        <v>-68.25</v>
      </c>
    </row>
    <row r="220" spans="1:4">
      <c r="A220" t="s">
        <v>1320</v>
      </c>
      <c r="B220" s="22">
        <v>45230</v>
      </c>
      <c r="C220" t="s">
        <v>1149</v>
      </c>
      <c r="D220" s="65">
        <v>-68.25</v>
      </c>
    </row>
    <row r="221" spans="1:4">
      <c r="A221" t="s">
        <v>1321</v>
      </c>
      <c r="B221" s="22">
        <v>45230</v>
      </c>
      <c r="C221" t="s">
        <v>1149</v>
      </c>
      <c r="D221" s="65">
        <v>-68.25</v>
      </c>
    </row>
    <row r="222" spans="1:4">
      <c r="A222" t="s">
        <v>1322</v>
      </c>
      <c r="B222" s="22">
        <v>45230</v>
      </c>
      <c r="C222" t="s">
        <v>1149</v>
      </c>
      <c r="D222" s="65">
        <v>-68.25</v>
      </c>
    </row>
    <row r="223" spans="1:4">
      <c r="A223" t="s">
        <v>1323</v>
      </c>
      <c r="B223" s="22">
        <v>45230</v>
      </c>
      <c r="C223" t="s">
        <v>1149</v>
      </c>
      <c r="D223" s="65">
        <v>-68.25</v>
      </c>
    </row>
    <row r="224" spans="1:4">
      <c r="A224" t="s">
        <v>1324</v>
      </c>
      <c r="B224" s="22">
        <v>45230</v>
      </c>
      <c r="C224" t="s">
        <v>1149</v>
      </c>
      <c r="D224" s="65">
        <v>-68.25</v>
      </c>
    </row>
    <row r="225" spans="1:5">
      <c r="A225" t="s">
        <v>1325</v>
      </c>
      <c r="B225" s="22">
        <v>45230</v>
      </c>
      <c r="C225" t="s">
        <v>1149</v>
      </c>
      <c r="D225" s="65">
        <v>-68.25</v>
      </c>
    </row>
    <row r="226" spans="1:5">
      <c r="A226" t="s">
        <v>1326</v>
      </c>
      <c r="B226" s="22">
        <v>45230</v>
      </c>
      <c r="C226" t="s">
        <v>1149</v>
      </c>
      <c r="D226" s="65">
        <v>-68.25</v>
      </c>
    </row>
    <row r="227" spans="1:5">
      <c r="A227" t="s">
        <v>1327</v>
      </c>
      <c r="B227" s="22">
        <v>45230</v>
      </c>
      <c r="C227" t="s">
        <v>1149</v>
      </c>
      <c r="D227" s="65">
        <v>-68.25</v>
      </c>
      <c r="E227" t="s">
        <v>762</v>
      </c>
    </row>
    <row r="228" spans="1:5">
      <c r="A228" t="s">
        <v>1328</v>
      </c>
      <c r="B228" s="22">
        <v>45230</v>
      </c>
      <c r="C228" t="s">
        <v>1149</v>
      </c>
      <c r="D228" s="65">
        <v>-68.25</v>
      </c>
    </row>
    <row r="229" spans="1:5">
      <c r="A229" t="s">
        <v>1329</v>
      </c>
      <c r="B229" s="22">
        <v>45362</v>
      </c>
      <c r="C229" t="s">
        <v>1149</v>
      </c>
      <c r="D229" s="65">
        <v>-57717.75</v>
      </c>
      <c r="E229" t="s">
        <v>762</v>
      </c>
    </row>
    <row r="230" spans="1:5">
      <c r="A230" t="s">
        <v>1330</v>
      </c>
      <c r="B230" s="22">
        <v>45371</v>
      </c>
      <c r="C230" t="s">
        <v>1149</v>
      </c>
      <c r="D230" s="65">
        <v>60000</v>
      </c>
      <c r="E230" t="s">
        <v>762</v>
      </c>
    </row>
    <row r="231" spans="1:5">
      <c r="A231" t="s">
        <v>1331</v>
      </c>
      <c r="B231" s="22">
        <v>45390</v>
      </c>
      <c r="C231">
        <v>90</v>
      </c>
      <c r="D231" s="65">
        <v>-10000</v>
      </c>
      <c r="E231" t="s">
        <v>762</v>
      </c>
    </row>
    <row r="232" spans="1:5">
      <c r="A232" t="s">
        <v>1332</v>
      </c>
      <c r="B232" s="22">
        <v>45309</v>
      </c>
      <c r="C232" t="s">
        <v>1149</v>
      </c>
      <c r="D232" s="65">
        <v>-297.60000000000002</v>
      </c>
    </row>
    <row r="233" spans="1:5">
      <c r="A233" t="s">
        <v>1333</v>
      </c>
      <c r="B233" s="22">
        <v>45182</v>
      </c>
      <c r="C233" t="s">
        <v>1149</v>
      </c>
      <c r="D233" s="65">
        <v>-976.23</v>
      </c>
    </row>
    <row r="234" spans="1:5">
      <c r="A234" t="s">
        <v>1334</v>
      </c>
      <c r="B234" s="22">
        <v>45182</v>
      </c>
      <c r="C234" t="s">
        <v>1149</v>
      </c>
      <c r="D234" s="65">
        <v>-976.23</v>
      </c>
    </row>
    <row r="235" spans="1:5">
      <c r="A235" t="s">
        <v>1335</v>
      </c>
      <c r="B235" s="22">
        <v>45182</v>
      </c>
      <c r="C235" t="s">
        <v>1149</v>
      </c>
      <c r="D235" s="65">
        <v>-976.23</v>
      </c>
    </row>
    <row r="236" spans="1:5">
      <c r="A236" t="s">
        <v>1336</v>
      </c>
      <c r="B236" s="22">
        <v>45359</v>
      </c>
      <c r="C236" t="s">
        <v>1149</v>
      </c>
      <c r="D236" s="65">
        <v>-2455.56</v>
      </c>
    </row>
    <row r="237" spans="1:5">
      <c r="A237" t="s">
        <v>1337</v>
      </c>
      <c r="B237" s="22">
        <v>45252</v>
      </c>
      <c r="C237" t="s">
        <v>1149</v>
      </c>
      <c r="D237" s="65">
        <v>-203.34</v>
      </c>
    </row>
    <row r="238" spans="1:5">
      <c r="A238" t="s">
        <v>1338</v>
      </c>
      <c r="B238" s="22">
        <v>45327</v>
      </c>
      <c r="C238" t="s">
        <v>1149</v>
      </c>
      <c r="D238" s="65">
        <v>-383.8</v>
      </c>
    </row>
    <row r="239" spans="1:5">
      <c r="A239" t="s">
        <v>1339</v>
      </c>
      <c r="B239" s="22">
        <v>45327</v>
      </c>
      <c r="C239" t="s">
        <v>1149</v>
      </c>
      <c r="D239" s="65">
        <v>-383.8</v>
      </c>
    </row>
    <row r="240" spans="1:5">
      <c r="A240" t="s">
        <v>1340</v>
      </c>
      <c r="B240" s="22">
        <v>45327</v>
      </c>
      <c r="C240" t="s">
        <v>1149</v>
      </c>
      <c r="D240" s="65">
        <v>-383.8</v>
      </c>
    </row>
    <row r="241" spans="1:5">
      <c r="A241" t="s">
        <v>1341</v>
      </c>
      <c r="B241" s="22">
        <v>45327</v>
      </c>
      <c r="C241" t="s">
        <v>1149</v>
      </c>
      <c r="D241" s="65">
        <v>-383.8</v>
      </c>
    </row>
    <row r="242" spans="1:5">
      <c r="A242" t="s">
        <v>1342</v>
      </c>
      <c r="B242" s="22">
        <v>45327</v>
      </c>
      <c r="C242" t="s">
        <v>1149</v>
      </c>
      <c r="D242" s="65">
        <v>-383.8</v>
      </c>
      <c r="E242" t="s">
        <v>762</v>
      </c>
    </row>
    <row r="243" spans="1:5">
      <c r="A243" t="s">
        <v>1343</v>
      </c>
      <c r="B243" s="22">
        <v>45327</v>
      </c>
      <c r="C243" t="s">
        <v>1149</v>
      </c>
      <c r="D243" s="65">
        <v>-383.8</v>
      </c>
    </row>
    <row r="244" spans="1:5">
      <c r="A244" t="s">
        <v>1344</v>
      </c>
      <c r="B244" s="22">
        <v>45327</v>
      </c>
      <c r="C244" t="s">
        <v>1149</v>
      </c>
      <c r="D244" s="65">
        <v>-383.8</v>
      </c>
    </row>
    <row r="245" spans="1:5">
      <c r="A245" t="s">
        <v>1345</v>
      </c>
      <c r="B245" s="22">
        <v>45327</v>
      </c>
      <c r="C245" t="s">
        <v>1149</v>
      </c>
      <c r="D245" s="65">
        <v>-383.8</v>
      </c>
    </row>
    <row r="246" spans="1:5">
      <c r="A246" t="s">
        <v>1346</v>
      </c>
      <c r="B246" s="22">
        <v>45327</v>
      </c>
      <c r="C246" t="s">
        <v>1149</v>
      </c>
      <c r="D246" s="65">
        <v>-383.8</v>
      </c>
    </row>
    <row r="247" spans="1:5">
      <c r="A247" t="s">
        <v>1347</v>
      </c>
      <c r="B247" s="22">
        <v>45327</v>
      </c>
      <c r="C247" t="s">
        <v>1149</v>
      </c>
      <c r="D247" s="65">
        <v>-383.8</v>
      </c>
    </row>
    <row r="248" spans="1:5">
      <c r="A248" t="s">
        <v>1348</v>
      </c>
      <c r="B248" s="22">
        <v>45327</v>
      </c>
      <c r="C248" t="s">
        <v>1149</v>
      </c>
      <c r="D248" s="65">
        <v>-383.8</v>
      </c>
    </row>
    <row r="249" spans="1:5">
      <c r="A249" t="s">
        <v>1349</v>
      </c>
      <c r="B249" s="22">
        <v>45327</v>
      </c>
      <c r="C249" t="s">
        <v>1149</v>
      </c>
      <c r="D249" s="65">
        <v>-383.8</v>
      </c>
    </row>
    <row r="250" spans="1:5">
      <c r="A250" t="s">
        <v>1350</v>
      </c>
      <c r="B250" s="22">
        <v>45327</v>
      </c>
      <c r="C250" t="s">
        <v>1149</v>
      </c>
      <c r="D250" s="65">
        <v>-383.8</v>
      </c>
    </row>
    <row r="251" spans="1:5">
      <c r="A251" t="s">
        <v>1351</v>
      </c>
      <c r="B251" s="22">
        <v>45327</v>
      </c>
      <c r="C251" t="s">
        <v>1149</v>
      </c>
      <c r="D251" s="65">
        <v>-383.8</v>
      </c>
    </row>
    <row r="252" spans="1:5">
      <c r="A252" t="s">
        <v>1352</v>
      </c>
      <c r="B252" s="22">
        <v>45327</v>
      </c>
      <c r="C252" t="s">
        <v>1149</v>
      </c>
      <c r="D252" s="65">
        <v>-383.8</v>
      </c>
    </row>
    <row r="253" spans="1:5">
      <c r="A253" t="s">
        <v>1353</v>
      </c>
      <c r="B253" s="22">
        <v>45327</v>
      </c>
      <c r="C253" t="s">
        <v>1149</v>
      </c>
      <c r="D253" s="65">
        <v>-383.8</v>
      </c>
    </row>
    <row r="254" spans="1:5">
      <c r="A254" t="s">
        <v>1354</v>
      </c>
      <c r="B254" s="22">
        <v>45327</v>
      </c>
      <c r="C254" t="s">
        <v>1149</v>
      </c>
      <c r="D254" s="65">
        <v>-383.8</v>
      </c>
    </row>
    <row r="255" spans="1:5">
      <c r="A255" t="s">
        <v>1355</v>
      </c>
      <c r="B255" s="22">
        <v>45327</v>
      </c>
      <c r="C255" t="s">
        <v>1149</v>
      </c>
      <c r="D255" s="65">
        <v>-383.8</v>
      </c>
    </row>
    <row r="256" spans="1:5">
      <c r="A256" t="s">
        <v>1356</v>
      </c>
      <c r="B256" s="22">
        <v>45327</v>
      </c>
      <c r="C256" t="s">
        <v>1149</v>
      </c>
      <c r="D256" s="65">
        <v>-383.8</v>
      </c>
    </row>
    <row r="257" spans="1:5">
      <c r="A257" t="s">
        <v>1357</v>
      </c>
      <c r="B257" s="22">
        <v>45327</v>
      </c>
      <c r="C257" t="s">
        <v>1149</v>
      </c>
      <c r="D257" s="65">
        <v>-383.8</v>
      </c>
    </row>
    <row r="258" spans="1:5">
      <c r="A258" t="s">
        <v>1358</v>
      </c>
      <c r="B258" s="22">
        <v>45327</v>
      </c>
      <c r="C258" t="s">
        <v>1149</v>
      </c>
      <c r="D258" s="65">
        <v>-383.8</v>
      </c>
    </row>
    <row r="259" spans="1:5">
      <c r="A259" t="s">
        <v>1359</v>
      </c>
      <c r="B259" s="22">
        <v>45327</v>
      </c>
      <c r="C259" t="s">
        <v>1149</v>
      </c>
      <c r="D259" s="65">
        <v>-383.8</v>
      </c>
    </row>
    <row r="260" spans="1:5">
      <c r="A260" t="s">
        <v>1360</v>
      </c>
      <c r="B260" s="22">
        <v>45392</v>
      </c>
      <c r="C260">
        <v>87</v>
      </c>
      <c r="D260" s="65">
        <v>-1021.33</v>
      </c>
    </row>
    <row r="261" spans="1:5">
      <c r="A261" t="s">
        <v>1361</v>
      </c>
      <c r="B261" s="22">
        <v>45327</v>
      </c>
      <c r="C261" t="s">
        <v>1149</v>
      </c>
      <c r="D261" s="65">
        <v>-383.8</v>
      </c>
    </row>
    <row r="262" spans="1:5">
      <c r="A262" t="s">
        <v>1362</v>
      </c>
      <c r="B262" s="22">
        <v>45327</v>
      </c>
      <c r="C262" t="s">
        <v>1149</v>
      </c>
      <c r="D262" s="65">
        <v>-383.8</v>
      </c>
    </row>
    <row r="263" spans="1:5">
      <c r="A263" t="s">
        <v>1363</v>
      </c>
      <c r="B263" s="22">
        <v>45327</v>
      </c>
      <c r="C263" t="s">
        <v>1149</v>
      </c>
      <c r="D263" s="65">
        <v>-383.8</v>
      </c>
    </row>
    <row r="264" spans="1:5">
      <c r="A264" t="s">
        <v>1364</v>
      </c>
      <c r="B264" s="22">
        <v>45327</v>
      </c>
      <c r="C264" t="s">
        <v>1149</v>
      </c>
      <c r="D264" s="65">
        <v>-383.8</v>
      </c>
    </row>
    <row r="265" spans="1:5">
      <c r="A265" t="s">
        <v>1365</v>
      </c>
      <c r="B265" s="22">
        <v>45261</v>
      </c>
      <c r="C265" t="s">
        <v>1149</v>
      </c>
      <c r="D265" s="65">
        <v>-76939.100000000006</v>
      </c>
    </row>
    <row r="266" spans="1:5">
      <c r="A266" t="s">
        <v>1366</v>
      </c>
      <c r="B266" s="22">
        <v>45364</v>
      </c>
      <c r="C266" t="s">
        <v>1149</v>
      </c>
      <c r="D266" s="65">
        <v>-1553</v>
      </c>
      <c r="E266" t="s">
        <v>762</v>
      </c>
    </row>
    <row r="267" spans="1:5">
      <c r="A267" t="s">
        <v>1367</v>
      </c>
      <c r="B267" s="22">
        <v>45345</v>
      </c>
      <c r="C267" t="s">
        <v>1149</v>
      </c>
      <c r="D267" s="65">
        <v>-383.8</v>
      </c>
    </row>
    <row r="268" spans="1:5">
      <c r="A268" t="s">
        <v>1368</v>
      </c>
      <c r="B268" s="22">
        <v>45394</v>
      </c>
      <c r="C268">
        <v>84</v>
      </c>
      <c r="D268" s="65">
        <v>-8931.7199999999993</v>
      </c>
    </row>
    <row r="269" spans="1:5">
      <c r="A269" t="s">
        <v>1369</v>
      </c>
      <c r="B269" s="22">
        <v>45394</v>
      </c>
      <c r="C269">
        <v>84</v>
      </c>
      <c r="D269" s="65">
        <v>-535.88</v>
      </c>
    </row>
    <row r="270" spans="1:5">
      <c r="A270" t="s">
        <v>1370</v>
      </c>
      <c r="B270" s="22">
        <v>45394</v>
      </c>
      <c r="C270">
        <v>84</v>
      </c>
      <c r="D270" s="65">
        <v>-469.83</v>
      </c>
    </row>
    <row r="271" spans="1:5">
      <c r="A271" t="s">
        <v>1371</v>
      </c>
      <c r="B271" s="22">
        <v>45394</v>
      </c>
      <c r="C271">
        <v>84</v>
      </c>
      <c r="D271" s="65">
        <v>-421.29</v>
      </c>
    </row>
    <row r="272" spans="1:5">
      <c r="A272" t="s">
        <v>1372</v>
      </c>
      <c r="B272" s="22">
        <v>45394</v>
      </c>
      <c r="C272">
        <v>84</v>
      </c>
      <c r="D272" s="65">
        <v>-395.54</v>
      </c>
    </row>
    <row r="273" spans="1:4">
      <c r="A273" t="s">
        <v>1373</v>
      </c>
      <c r="B273" s="22">
        <v>45394</v>
      </c>
      <c r="C273">
        <v>84</v>
      </c>
      <c r="D273" s="65">
        <v>-384.14</v>
      </c>
    </row>
    <row r="274" spans="1:4">
      <c r="A274" t="s">
        <v>1374</v>
      </c>
      <c r="B274" s="22">
        <v>45394</v>
      </c>
      <c r="C274">
        <v>84</v>
      </c>
      <c r="D274" s="65">
        <v>-338.66</v>
      </c>
    </row>
    <row r="275" spans="1:4">
      <c r="A275" t="s">
        <v>1375</v>
      </c>
      <c r="B275" s="22">
        <v>45394</v>
      </c>
      <c r="C275">
        <v>84</v>
      </c>
      <c r="D275" s="65">
        <v>-377.94</v>
      </c>
    </row>
    <row r="276" spans="1:4">
      <c r="A276" t="s">
        <v>1376</v>
      </c>
      <c r="B276" s="22">
        <v>45394</v>
      </c>
      <c r="C276">
        <v>84</v>
      </c>
      <c r="D276" s="65">
        <v>-338.66</v>
      </c>
    </row>
    <row r="277" spans="1:4">
      <c r="A277" t="s">
        <v>1377</v>
      </c>
      <c r="B277" s="22">
        <v>45394</v>
      </c>
      <c r="C277">
        <v>75</v>
      </c>
      <c r="D277" s="65">
        <v>-7028.75</v>
      </c>
    </row>
    <row r="278" spans="1:4">
      <c r="A278" t="s">
        <v>1378</v>
      </c>
      <c r="B278" s="22">
        <v>45348</v>
      </c>
      <c r="C278" t="s">
        <v>1149</v>
      </c>
      <c r="D278" s="65">
        <v>-8938.15</v>
      </c>
    </row>
    <row r="279" spans="1:4">
      <c r="A279" t="s">
        <v>1379</v>
      </c>
      <c r="B279" s="22">
        <v>45385</v>
      </c>
      <c r="C279">
        <v>93</v>
      </c>
      <c r="D279" s="65">
        <v>-845</v>
      </c>
    </row>
    <row r="280" spans="1:4">
      <c r="A280" t="s">
        <v>1380</v>
      </c>
      <c r="B280" s="22">
        <v>45385</v>
      </c>
      <c r="C280">
        <v>18</v>
      </c>
      <c r="D280" s="65">
        <v>-377475.45</v>
      </c>
    </row>
    <row r="281" spans="1:4">
      <c r="A281" t="s">
        <v>1381</v>
      </c>
      <c r="B281" s="22">
        <v>45385</v>
      </c>
      <c r="C281">
        <v>8</v>
      </c>
      <c r="D281" s="65">
        <v>-18540.62</v>
      </c>
    </row>
    <row r="282" spans="1:4">
      <c r="A282" t="s">
        <v>1382</v>
      </c>
      <c r="B282" s="22">
        <v>45385</v>
      </c>
      <c r="C282">
        <v>11</v>
      </c>
      <c r="D282" s="65">
        <v>-11918.76</v>
      </c>
    </row>
    <row r="283" spans="1:4">
      <c r="A283" t="s">
        <v>1383</v>
      </c>
      <c r="B283" s="22">
        <v>45385</v>
      </c>
      <c r="C283">
        <v>19</v>
      </c>
      <c r="D283" s="65">
        <v>-33770.31</v>
      </c>
    </row>
    <row r="284" spans="1:4">
      <c r="A284" t="s">
        <v>1384</v>
      </c>
      <c r="B284" s="22">
        <v>45385</v>
      </c>
      <c r="C284">
        <v>13</v>
      </c>
      <c r="D284" s="65">
        <v>-18919</v>
      </c>
    </row>
    <row r="285" spans="1:4">
      <c r="A285" t="s">
        <v>1385</v>
      </c>
      <c r="B285" s="22">
        <v>45385</v>
      </c>
      <c r="C285">
        <v>10</v>
      </c>
      <c r="D285" s="65">
        <v>-12162</v>
      </c>
    </row>
    <row r="286" spans="1:4">
      <c r="A286" t="s">
        <v>1386</v>
      </c>
      <c r="B286" s="22">
        <v>45385</v>
      </c>
      <c r="C286">
        <v>20</v>
      </c>
      <c r="D286" s="65">
        <v>-33770.31</v>
      </c>
    </row>
    <row r="287" spans="1:4">
      <c r="A287" t="s">
        <v>1387</v>
      </c>
      <c r="B287" s="22">
        <v>45385</v>
      </c>
      <c r="C287">
        <v>21</v>
      </c>
      <c r="D287" s="65">
        <v>-33770.31</v>
      </c>
    </row>
    <row r="288" spans="1:4">
      <c r="A288" t="s">
        <v>1388</v>
      </c>
      <c r="B288" s="22">
        <v>45385</v>
      </c>
      <c r="C288">
        <v>22</v>
      </c>
      <c r="D288" s="65">
        <v>-33770.31</v>
      </c>
    </row>
    <row r="289" spans="1:5">
      <c r="A289" t="s">
        <v>1389</v>
      </c>
      <c r="B289" s="22">
        <v>45385</v>
      </c>
      <c r="C289">
        <v>14</v>
      </c>
      <c r="D289" s="65">
        <v>-96618.27</v>
      </c>
    </row>
    <row r="290" spans="1:5">
      <c r="A290" t="s">
        <v>1390</v>
      </c>
      <c r="B290" s="22">
        <v>45385</v>
      </c>
      <c r="C290">
        <v>17</v>
      </c>
      <c r="D290" s="65">
        <v>-34459.5</v>
      </c>
    </row>
    <row r="291" spans="1:5">
      <c r="A291" t="s">
        <v>1391</v>
      </c>
      <c r="B291" s="22">
        <v>45385</v>
      </c>
      <c r="C291">
        <v>12</v>
      </c>
      <c r="D291" s="65">
        <v>-18540.62</v>
      </c>
    </row>
    <row r="292" spans="1:5">
      <c r="A292" t="s">
        <v>1392</v>
      </c>
      <c r="B292" s="22">
        <v>45385</v>
      </c>
      <c r="C292">
        <v>9</v>
      </c>
      <c r="D292" s="65">
        <v>-11918.76</v>
      </c>
    </row>
    <row r="293" spans="1:5">
      <c r="A293" t="s">
        <v>1393</v>
      </c>
      <c r="B293" s="22">
        <v>45385</v>
      </c>
      <c r="C293">
        <v>16</v>
      </c>
      <c r="D293" s="65">
        <v>-33770.31</v>
      </c>
    </row>
    <row r="294" spans="1:5">
      <c r="A294" t="s">
        <v>1394</v>
      </c>
      <c r="B294" s="22">
        <v>45385</v>
      </c>
      <c r="C294">
        <v>15</v>
      </c>
      <c r="D294" s="65">
        <v>-177045.55</v>
      </c>
    </row>
    <row r="295" spans="1:5">
      <c r="A295" t="s">
        <v>1395</v>
      </c>
      <c r="B295" s="22">
        <v>45385</v>
      </c>
      <c r="C295">
        <v>25</v>
      </c>
      <c r="D295" s="65">
        <v>-378.38</v>
      </c>
    </row>
    <row r="296" spans="1:5">
      <c r="A296" t="s">
        <v>1396</v>
      </c>
      <c r="B296" s="22">
        <v>45385</v>
      </c>
      <c r="C296">
        <v>24</v>
      </c>
      <c r="D296" s="65">
        <v>-243.23</v>
      </c>
      <c r="E296" t="s">
        <v>762</v>
      </c>
    </row>
    <row r="297" spans="1:5">
      <c r="A297" t="s">
        <v>1397</v>
      </c>
      <c r="B297" s="22">
        <v>45385</v>
      </c>
      <c r="C297">
        <v>23</v>
      </c>
      <c r="D297" s="65">
        <v>-689.29</v>
      </c>
    </row>
    <row r="298" spans="1:5">
      <c r="A298" t="s">
        <v>1398</v>
      </c>
      <c r="B298" s="22">
        <v>45401</v>
      </c>
      <c r="C298">
        <v>46</v>
      </c>
      <c r="D298" s="65">
        <v>-547</v>
      </c>
    </row>
    <row r="299" spans="1:5">
      <c r="A299" t="s">
        <v>1399</v>
      </c>
      <c r="B299" s="22">
        <v>44957</v>
      </c>
      <c r="C299" t="s">
        <v>1149</v>
      </c>
      <c r="D299" s="65">
        <v>-248.51</v>
      </c>
    </row>
    <row r="300" spans="1:5">
      <c r="A300" t="s">
        <v>1400</v>
      </c>
      <c r="B300" s="22">
        <v>45313</v>
      </c>
      <c r="C300" t="s">
        <v>1149</v>
      </c>
      <c r="D300" s="65">
        <v>-3097.05</v>
      </c>
    </row>
    <row r="301" spans="1:5">
      <c r="A301" t="s">
        <v>1401</v>
      </c>
      <c r="B301" s="22">
        <v>45145</v>
      </c>
      <c r="C301" t="s">
        <v>1149</v>
      </c>
      <c r="D301" s="65">
        <v>-34459.5</v>
      </c>
    </row>
    <row r="302" spans="1:5">
      <c r="B302" s="22">
        <v>45320</v>
      </c>
      <c r="C302" t="s">
        <v>1149</v>
      </c>
      <c r="D302" s="65">
        <v>-34459.5</v>
      </c>
    </row>
    <row r="303" spans="1:5">
      <c r="A303" t="s">
        <v>1402</v>
      </c>
      <c r="B303" s="22">
        <v>45390</v>
      </c>
      <c r="C303" t="s">
        <v>1149</v>
      </c>
      <c r="D303" s="65">
        <v>0.47</v>
      </c>
    </row>
    <row r="304" spans="1:5">
      <c r="A304" t="s">
        <v>1403</v>
      </c>
      <c r="B304" s="22">
        <v>45369</v>
      </c>
      <c r="C304" t="s">
        <v>1149</v>
      </c>
      <c r="D304" s="65">
        <v>0.01</v>
      </c>
      <c r="E304" t="s">
        <v>762</v>
      </c>
    </row>
    <row r="305" spans="1:5">
      <c r="A305" t="s">
        <v>1404</v>
      </c>
      <c r="B305" s="22">
        <v>45370</v>
      </c>
      <c r="C305" t="s">
        <v>1149</v>
      </c>
      <c r="D305" s="65">
        <v>0.01</v>
      </c>
      <c r="E305" t="s">
        <v>762</v>
      </c>
    </row>
    <row r="306" spans="1:5">
      <c r="A306" t="s">
        <v>1405</v>
      </c>
      <c r="B306" s="22">
        <v>45385</v>
      </c>
      <c r="C306" t="s">
        <v>1149</v>
      </c>
      <c r="D306" s="65">
        <v>0.54</v>
      </c>
      <c r="E306" t="s">
        <v>762</v>
      </c>
    </row>
    <row r="307" spans="1:5">
      <c r="A307" t="s">
        <v>1406</v>
      </c>
      <c r="B307" s="22">
        <v>45387</v>
      </c>
      <c r="C307" t="s">
        <v>1149</v>
      </c>
      <c r="D307" s="65">
        <v>0.28999999999999998</v>
      </c>
      <c r="E307" t="s">
        <v>762</v>
      </c>
    </row>
    <row r="308" spans="1:5">
      <c r="A308" t="s">
        <v>1407</v>
      </c>
      <c r="B308" s="22">
        <v>45369</v>
      </c>
      <c r="C308" t="s">
        <v>1149</v>
      </c>
      <c r="D308" s="65">
        <v>-22379.74</v>
      </c>
      <c r="E308" t="s">
        <v>762</v>
      </c>
    </row>
    <row r="309" spans="1:5">
      <c r="A309" t="s">
        <v>1408</v>
      </c>
      <c r="B309" s="22">
        <v>45379</v>
      </c>
      <c r="C309" t="s">
        <v>1149</v>
      </c>
      <c r="D309" s="65">
        <v>-11189.87</v>
      </c>
      <c r="E309" t="s">
        <v>762</v>
      </c>
    </row>
    <row r="310" spans="1:5">
      <c r="A310" t="s">
        <v>1409</v>
      </c>
      <c r="B310" s="22">
        <v>45327</v>
      </c>
      <c r="C310" t="s">
        <v>1149</v>
      </c>
      <c r="D310" s="65">
        <v>-30.15</v>
      </c>
      <c r="E310" t="s">
        <v>762</v>
      </c>
    </row>
    <row r="311" spans="1:5">
      <c r="A311" t="s">
        <v>1410</v>
      </c>
      <c r="B311" s="22">
        <v>45327</v>
      </c>
      <c r="C311" t="s">
        <v>1149</v>
      </c>
      <c r="D311" s="65">
        <v>-30.15</v>
      </c>
      <c r="E311" t="s">
        <v>762</v>
      </c>
    </row>
    <row r="312" spans="1:5">
      <c r="A312" t="s">
        <v>1411</v>
      </c>
      <c r="B312" s="22">
        <v>45327</v>
      </c>
      <c r="C312" t="s">
        <v>1149</v>
      </c>
      <c r="D312" s="65">
        <v>-975.8</v>
      </c>
      <c r="E312" t="s">
        <v>762</v>
      </c>
    </row>
    <row r="313" spans="1:5">
      <c r="A313" t="s">
        <v>1412</v>
      </c>
      <c r="B313" s="22">
        <v>45387</v>
      </c>
      <c r="C313">
        <v>91</v>
      </c>
      <c r="D313" s="65">
        <v>-11080</v>
      </c>
      <c r="E313" t="s">
        <v>762</v>
      </c>
    </row>
    <row r="314" spans="1:5">
      <c r="A314" t="s">
        <v>1413</v>
      </c>
      <c r="B314" s="22">
        <v>45371</v>
      </c>
      <c r="C314" t="s">
        <v>1149</v>
      </c>
      <c r="D314" s="65">
        <v>-0.01</v>
      </c>
    </row>
    <row r="315" spans="1:5">
      <c r="A315" t="s">
        <v>1414</v>
      </c>
      <c r="B315" s="22">
        <v>45371</v>
      </c>
      <c r="C315" t="s">
        <v>1149</v>
      </c>
      <c r="D315" s="65">
        <v>-224.38</v>
      </c>
    </row>
    <row r="316" spans="1:5">
      <c r="A316" t="s">
        <v>1415</v>
      </c>
      <c r="B316" s="22">
        <v>45371</v>
      </c>
      <c r="C316" t="s">
        <v>1149</v>
      </c>
      <c r="D316" s="65">
        <v>-795.58999999999992</v>
      </c>
    </row>
    <row r="317" spans="1:5">
      <c r="A317" t="s">
        <v>1416</v>
      </c>
      <c r="B317" s="22">
        <v>45401</v>
      </c>
      <c r="C317">
        <v>4</v>
      </c>
      <c r="D317" s="65">
        <v>-175.5</v>
      </c>
    </row>
    <row r="318" spans="1:5">
      <c r="C318">
        <v>5</v>
      </c>
      <c r="D318" s="65">
        <v>-544.04999999999995</v>
      </c>
    </row>
    <row r="319" spans="1:5">
      <c r="A319" t="s">
        <v>1417</v>
      </c>
      <c r="B319" s="22">
        <v>45401</v>
      </c>
      <c r="C319">
        <v>2</v>
      </c>
      <c r="D319" s="65">
        <v>-42</v>
      </c>
    </row>
    <row r="320" spans="1:5">
      <c r="C320">
        <v>3</v>
      </c>
      <c r="D320" s="65">
        <v>-130.19999999999999</v>
      </c>
    </row>
    <row r="321" spans="1:4">
      <c r="C321" t="s">
        <v>1149</v>
      </c>
      <c r="D321" s="65">
        <v>-0.01</v>
      </c>
    </row>
    <row r="322" spans="1:4">
      <c r="A322" t="s">
        <v>1418</v>
      </c>
      <c r="B322" s="22">
        <v>45371</v>
      </c>
      <c r="C322" t="s">
        <v>1149</v>
      </c>
      <c r="D322" s="65">
        <v>-6457.5</v>
      </c>
    </row>
    <row r="323" spans="1:4">
      <c r="A323" t="s">
        <v>1419</v>
      </c>
      <c r="B323" s="22">
        <v>45371</v>
      </c>
      <c r="C323" t="s">
        <v>1149</v>
      </c>
      <c r="D323" s="65">
        <v>-3782.25</v>
      </c>
    </row>
    <row r="324" spans="1:4">
      <c r="A324" t="s">
        <v>1420</v>
      </c>
      <c r="B324" s="22">
        <v>45371</v>
      </c>
      <c r="C324" t="s">
        <v>1149</v>
      </c>
      <c r="D324" s="65">
        <v>-1420.26</v>
      </c>
    </row>
    <row r="325" spans="1:4">
      <c r="A325" t="s">
        <v>1421</v>
      </c>
      <c r="B325" s="22">
        <v>45371</v>
      </c>
      <c r="C325" t="s">
        <v>1149</v>
      </c>
      <c r="D325" s="65">
        <v>-710.13</v>
      </c>
    </row>
    <row r="326" spans="1:4">
      <c r="A326" t="s">
        <v>1422</v>
      </c>
      <c r="B326" s="22">
        <v>45156</v>
      </c>
      <c r="C326" t="s">
        <v>1149</v>
      </c>
      <c r="D326" s="65">
        <v>-123</v>
      </c>
    </row>
    <row r="327" spans="1:4">
      <c r="A327" t="s">
        <v>1423</v>
      </c>
      <c r="B327" s="22">
        <v>45371</v>
      </c>
      <c r="C327" t="s">
        <v>1149</v>
      </c>
      <c r="D327" s="65">
        <v>-842.5</v>
      </c>
    </row>
    <row r="328" spans="1:4">
      <c r="A328" t="s">
        <v>1424</v>
      </c>
      <c r="B328" s="22">
        <v>45371</v>
      </c>
      <c r="C328" t="s">
        <v>1149</v>
      </c>
      <c r="D328" s="65">
        <v>-1020</v>
      </c>
    </row>
    <row r="329" spans="1:4">
      <c r="A329" t="s">
        <v>1425</v>
      </c>
      <c r="B329" s="22">
        <v>45247</v>
      </c>
      <c r="C329" t="s">
        <v>1149</v>
      </c>
      <c r="D329" s="65">
        <v>-487.7</v>
      </c>
    </row>
    <row r="330" spans="1:4">
      <c r="A330" t="s">
        <v>1426</v>
      </c>
      <c r="B330" s="22">
        <v>44957</v>
      </c>
      <c r="C330" t="s">
        <v>1149</v>
      </c>
      <c r="D330" s="65">
        <v>-357.55</v>
      </c>
    </row>
    <row r="331" spans="1:4">
      <c r="A331" t="s">
        <v>1427</v>
      </c>
      <c r="B331" s="22">
        <v>44957</v>
      </c>
      <c r="C331" t="s">
        <v>1149</v>
      </c>
      <c r="D331" s="65">
        <v>-356.16999999999996</v>
      </c>
    </row>
    <row r="332" spans="1:4">
      <c r="A332" t="s">
        <v>1428</v>
      </c>
      <c r="B332" s="22">
        <v>45371</v>
      </c>
      <c r="C332" t="s">
        <v>1149</v>
      </c>
      <c r="D332" s="65">
        <v>-250</v>
      </c>
    </row>
    <row r="333" spans="1:4">
      <c r="A333" t="s">
        <v>1429</v>
      </c>
      <c r="B333" s="22">
        <v>45268</v>
      </c>
      <c r="C333" t="s">
        <v>1149</v>
      </c>
      <c r="D333" s="65">
        <v>-200</v>
      </c>
    </row>
    <row r="334" spans="1:4">
      <c r="A334" t="s">
        <v>1430</v>
      </c>
      <c r="B334" s="22">
        <v>45401</v>
      </c>
      <c r="C334">
        <v>45</v>
      </c>
      <c r="D334" s="65">
        <v>-1877</v>
      </c>
    </row>
    <row r="335" spans="1:4">
      <c r="A335" t="s">
        <v>1431</v>
      </c>
      <c r="B335" s="22">
        <v>45390</v>
      </c>
      <c r="C335" t="s">
        <v>1149</v>
      </c>
      <c r="D335" s="65">
        <v>-60000</v>
      </c>
    </row>
    <row r="336" spans="1:4">
      <c r="A336" t="s">
        <v>1432</v>
      </c>
      <c r="B336" s="22">
        <v>45384</v>
      </c>
      <c r="C336" t="s">
        <v>1149</v>
      </c>
      <c r="D336" s="65">
        <v>-73</v>
      </c>
    </row>
    <row r="337" spans="1:5">
      <c r="A337" t="s">
        <v>1433</v>
      </c>
      <c r="B337" s="22">
        <v>45384</v>
      </c>
      <c r="C337" t="s">
        <v>1149</v>
      </c>
      <c r="D337" s="65">
        <v>-1.5</v>
      </c>
      <c r="E337" t="s">
        <v>762</v>
      </c>
    </row>
    <row r="338" spans="1:5">
      <c r="A338" t="s">
        <v>1434</v>
      </c>
      <c r="B338" s="22">
        <v>45260</v>
      </c>
      <c r="C338" t="s">
        <v>1149</v>
      </c>
      <c r="D338" s="65">
        <v>-9</v>
      </c>
    </row>
    <row r="339" spans="1:5">
      <c r="A339" t="s">
        <v>1435</v>
      </c>
      <c r="B339" s="22">
        <v>45330</v>
      </c>
      <c r="C339" t="s">
        <v>1149</v>
      </c>
      <c r="D339" s="65">
        <v>-74.95</v>
      </c>
    </row>
    <row r="340" spans="1:5">
      <c r="A340" t="s">
        <v>1436</v>
      </c>
      <c r="B340" s="22">
        <v>45359</v>
      </c>
      <c r="C340" t="s">
        <v>1149</v>
      </c>
      <c r="D340" s="65">
        <v>-74.95</v>
      </c>
    </row>
    <row r="341" spans="1:5">
      <c r="A341" t="s">
        <v>1437</v>
      </c>
      <c r="B341" s="22">
        <v>45390</v>
      </c>
      <c r="C341" t="s">
        <v>1149</v>
      </c>
      <c r="D341" s="65">
        <v>-74.95</v>
      </c>
    </row>
    <row r="342" spans="1:5">
      <c r="A342" t="s">
        <v>1438</v>
      </c>
      <c r="B342" s="22">
        <v>45268</v>
      </c>
      <c r="C342" t="s">
        <v>1149</v>
      </c>
      <c r="D342" s="65">
        <v>-69.95</v>
      </c>
    </row>
    <row r="343" spans="1:5">
      <c r="A343" t="s">
        <v>1439</v>
      </c>
      <c r="B343" s="22">
        <v>45300</v>
      </c>
      <c r="C343" t="s">
        <v>1149</v>
      </c>
      <c r="D343" s="65">
        <v>-69.95</v>
      </c>
    </row>
    <row r="344" spans="1:5">
      <c r="A344" t="s">
        <v>1440</v>
      </c>
      <c r="B344" s="22">
        <v>45208</v>
      </c>
      <c r="C344" t="s">
        <v>1149</v>
      </c>
      <c r="D344" s="65">
        <v>-69.95</v>
      </c>
    </row>
    <row r="345" spans="1:5">
      <c r="A345" t="s">
        <v>1441</v>
      </c>
      <c r="B345" s="22">
        <v>45379</v>
      </c>
      <c r="C345" t="s">
        <v>1149</v>
      </c>
      <c r="D345" s="65">
        <v>70000</v>
      </c>
    </row>
    <row r="346" spans="1:5">
      <c r="A346" t="s">
        <v>1442</v>
      </c>
      <c r="B346" s="22">
        <v>45310</v>
      </c>
      <c r="C346" t="s">
        <v>1149</v>
      </c>
      <c r="D346" s="65">
        <v>-14077.5</v>
      </c>
    </row>
    <row r="347" spans="1:5">
      <c r="A347" t="s">
        <v>1443</v>
      </c>
      <c r="B347" s="22">
        <v>45323</v>
      </c>
      <c r="C347" t="s">
        <v>1149</v>
      </c>
      <c r="D347" s="65">
        <v>5</v>
      </c>
    </row>
    <row r="348" spans="1:5">
      <c r="A348" t="s">
        <v>1444</v>
      </c>
      <c r="B348" s="22">
        <v>45323</v>
      </c>
      <c r="C348" t="s">
        <v>1149</v>
      </c>
      <c r="D348" s="65">
        <v>-5</v>
      </c>
    </row>
    <row r="349" spans="1:5">
      <c r="A349" t="s">
        <v>1445</v>
      </c>
      <c r="B349" s="22">
        <v>45384</v>
      </c>
      <c r="C349" t="s">
        <v>1149</v>
      </c>
      <c r="D349" s="65">
        <v>-14151665</v>
      </c>
    </row>
    <row r="350" spans="1:5">
      <c r="B350" s="22">
        <v>45385</v>
      </c>
      <c r="C350" t="s">
        <v>1149</v>
      </c>
      <c r="D350" s="65">
        <v>-4256065</v>
      </c>
    </row>
    <row r="351" spans="1:5">
      <c r="A351" t="s">
        <v>1446</v>
      </c>
      <c r="B351" s="22">
        <v>45384</v>
      </c>
      <c r="C351" t="s">
        <v>1149</v>
      </c>
      <c r="D351" s="65">
        <v>-31504944</v>
      </c>
    </row>
    <row r="352" spans="1:5">
      <c r="A352" t="s">
        <v>1447</v>
      </c>
      <c r="B352" s="22">
        <v>45384</v>
      </c>
      <c r="C352" t="s">
        <v>1149</v>
      </c>
      <c r="D352" s="65">
        <v>46054000</v>
      </c>
    </row>
    <row r="353" spans="1:4">
      <c r="A353" t="s">
        <v>1448</v>
      </c>
      <c r="B353" s="22">
        <v>45384</v>
      </c>
      <c r="C353" t="s">
        <v>1149</v>
      </c>
      <c r="D353" s="65">
        <v>-397317</v>
      </c>
    </row>
    <row r="354" spans="1:4">
      <c r="B354" s="22">
        <v>45385</v>
      </c>
      <c r="C354" t="s">
        <v>1149</v>
      </c>
      <c r="D354" s="65">
        <v>-607923.13</v>
      </c>
    </row>
    <row r="355" spans="1:4">
      <c r="A355" t="s">
        <v>1449</v>
      </c>
      <c r="B355" s="22">
        <v>45384</v>
      </c>
      <c r="C355" t="s">
        <v>1149</v>
      </c>
      <c r="D355" s="65">
        <v>-73</v>
      </c>
    </row>
    <row r="356" spans="1:4">
      <c r="A356" t="s">
        <v>1450</v>
      </c>
      <c r="B356" s="22">
        <v>45385</v>
      </c>
      <c r="C356" t="s">
        <v>1149</v>
      </c>
      <c r="D356" s="65">
        <v>-1015312.67</v>
      </c>
    </row>
    <row r="357" spans="1:4">
      <c r="A357" t="s">
        <v>1451</v>
      </c>
      <c r="B357" s="22">
        <v>45385</v>
      </c>
      <c r="C357" t="s">
        <v>1149</v>
      </c>
      <c r="D357" s="65">
        <v>-64301.46</v>
      </c>
    </row>
    <row r="358" spans="1:4">
      <c r="B358" s="22">
        <v>45401</v>
      </c>
      <c r="C358" t="s">
        <v>1149</v>
      </c>
      <c r="D358" s="65">
        <v>-3985.33</v>
      </c>
    </row>
    <row r="359" spans="1:4">
      <c r="A359" t="s">
        <v>1452</v>
      </c>
      <c r="B359" s="22">
        <v>45385</v>
      </c>
      <c r="C359" t="s">
        <v>1149</v>
      </c>
      <c r="D359" s="65">
        <v>-11147699.42</v>
      </c>
    </row>
    <row r="360" spans="1:4">
      <c r="B360" s="22">
        <v>45387</v>
      </c>
      <c r="C360" t="s">
        <v>1149</v>
      </c>
      <c r="D360" s="65">
        <v>-526944.97</v>
      </c>
    </row>
    <row r="361" spans="1:4">
      <c r="B361" s="22">
        <v>45394</v>
      </c>
      <c r="C361" t="s">
        <v>1149</v>
      </c>
      <c r="D361" s="65">
        <v>-18770</v>
      </c>
    </row>
    <row r="362" spans="1:4">
      <c r="A362" t="s">
        <v>1453</v>
      </c>
      <c r="B362" s="22">
        <v>45385</v>
      </c>
      <c r="C362" t="s">
        <v>1149</v>
      </c>
      <c r="D362" s="65">
        <v>-24919043.579999998</v>
      </c>
    </row>
    <row r="363" spans="1:4">
      <c r="B363" s="22">
        <v>45400</v>
      </c>
      <c r="C363" t="s">
        <v>1149</v>
      </c>
      <c r="D363" s="65">
        <v>-8869.31</v>
      </c>
    </row>
    <row r="364" spans="1:4">
      <c r="A364" t="s">
        <v>1454</v>
      </c>
      <c r="B364" s="22">
        <v>45385</v>
      </c>
      <c r="C364" t="s">
        <v>1149</v>
      </c>
      <c r="D364" s="65">
        <v>-21.599999999999998</v>
      </c>
    </row>
    <row r="365" spans="1:4">
      <c r="B365" s="22">
        <v>45387</v>
      </c>
      <c r="C365" t="s">
        <v>1149</v>
      </c>
      <c r="D365" s="65">
        <v>-1.8</v>
      </c>
    </row>
    <row r="366" spans="1:4">
      <c r="B366" s="22">
        <v>45394</v>
      </c>
      <c r="C366" t="s">
        <v>1149</v>
      </c>
      <c r="D366" s="65">
        <v>-0.9</v>
      </c>
    </row>
    <row r="367" spans="1:4">
      <c r="B367" s="22">
        <v>45401</v>
      </c>
      <c r="C367" t="s">
        <v>1149</v>
      </c>
      <c r="D367" s="65">
        <v>-0.9</v>
      </c>
    </row>
    <row r="368" spans="1:4">
      <c r="A368" t="s">
        <v>1455</v>
      </c>
      <c r="B368" s="22">
        <v>45385</v>
      </c>
      <c r="C368" t="s">
        <v>1149</v>
      </c>
      <c r="D368" s="65">
        <v>-38</v>
      </c>
    </row>
    <row r="369" spans="1:5">
      <c r="B369" s="22">
        <v>45400</v>
      </c>
      <c r="C369" t="s">
        <v>1149</v>
      </c>
      <c r="D369" s="65">
        <v>-4</v>
      </c>
    </row>
    <row r="370" spans="1:5">
      <c r="A370" t="s">
        <v>1456</v>
      </c>
      <c r="B370" s="22">
        <v>45385</v>
      </c>
      <c r="C370" t="s">
        <v>1149</v>
      </c>
      <c r="D370" s="65">
        <v>42010404.859999999</v>
      </c>
    </row>
    <row r="371" spans="1:5">
      <c r="A371" t="s">
        <v>1457</v>
      </c>
      <c r="B371" s="22">
        <v>45387</v>
      </c>
      <c r="C371" t="s">
        <v>1149</v>
      </c>
      <c r="D371" s="65">
        <v>526945.87</v>
      </c>
    </row>
    <row r="372" spans="1:5">
      <c r="B372" s="22">
        <v>45394</v>
      </c>
      <c r="C372" t="s">
        <v>1149</v>
      </c>
      <c r="D372" s="65">
        <v>18770.64</v>
      </c>
      <c r="E372" t="s">
        <v>762</v>
      </c>
    </row>
    <row r="373" spans="1:5">
      <c r="B373" s="22">
        <v>45401</v>
      </c>
      <c r="C373" t="s">
        <v>1149</v>
      </c>
      <c r="D373" s="65">
        <v>3986.06</v>
      </c>
    </row>
    <row r="374" spans="1:5">
      <c r="B374" s="22">
        <v>45404</v>
      </c>
      <c r="C374" t="s">
        <v>1149</v>
      </c>
      <c r="D374" s="65">
        <v>17999.060000000001</v>
      </c>
    </row>
    <row r="375" spans="1:5">
      <c r="B375" s="22">
        <v>45400</v>
      </c>
      <c r="C375" t="s">
        <v>1149</v>
      </c>
      <c r="D375" s="65">
        <v>8872.99</v>
      </c>
    </row>
    <row r="376" spans="1:5">
      <c r="A376" t="s">
        <v>1458</v>
      </c>
      <c r="B376" s="22">
        <v>45387</v>
      </c>
      <c r="C376" t="s">
        <v>1149</v>
      </c>
      <c r="D376" s="65">
        <v>0.91</v>
      </c>
    </row>
    <row r="377" spans="1:5">
      <c r="B377" s="22">
        <v>45394</v>
      </c>
      <c r="C377" t="s">
        <v>1149</v>
      </c>
      <c r="D377" s="65">
        <v>0.26</v>
      </c>
    </row>
    <row r="378" spans="1:5">
      <c r="B378" s="22">
        <v>45401</v>
      </c>
      <c r="C378" t="s">
        <v>1149</v>
      </c>
      <c r="D378" s="65">
        <v>0.17</v>
      </c>
    </row>
    <row r="379" spans="1:5">
      <c r="B379" s="22">
        <v>45404</v>
      </c>
      <c r="C379" t="s">
        <v>1149</v>
      </c>
      <c r="D379" s="65">
        <v>0.94</v>
      </c>
    </row>
    <row r="380" spans="1:5">
      <c r="B380" s="22">
        <v>45400</v>
      </c>
      <c r="C380" t="s">
        <v>1149</v>
      </c>
      <c r="D380" s="65">
        <v>0.31</v>
      </c>
    </row>
    <row r="381" spans="1:5">
      <c r="A381" t="s">
        <v>1459</v>
      </c>
      <c r="B381" s="22">
        <v>45404</v>
      </c>
      <c r="C381" t="s">
        <v>1149</v>
      </c>
      <c r="D381" s="65">
        <v>-18000</v>
      </c>
    </row>
    <row r="382" spans="1:5">
      <c r="A382" t="s">
        <v>834</v>
      </c>
      <c r="D382" s="65">
        <v>302999.99000000861</v>
      </c>
    </row>
  </sheetData>
  <autoFilter ref="E3:E388" xr:uid="{2549290B-9085-42DC-9E53-D9B7E0A8A464}"/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0EF05-59ED-49AC-9E13-3B965F19080C}">
  <sheetPr codeName="Planilha3">
    <tabColor rgb="FF92D050"/>
  </sheetPr>
  <dimension ref="A1:AJ1698"/>
  <sheetViews>
    <sheetView showGridLines="0" zoomScale="85" zoomScaleNormal="85" workbookViewId="0">
      <pane xSplit="4" ySplit="1" topLeftCell="E1653" activePane="bottomRight" state="frozen"/>
      <selection pane="bottomRight" activeCell="E1687" sqref="E1687"/>
      <selection pane="bottomLeft" activeCell="V8" sqref="V8"/>
      <selection pane="topRight" activeCell="V8" sqref="V8"/>
    </sheetView>
  </sheetViews>
  <sheetFormatPr defaultColWidth="15.140625" defaultRowHeight="13.15"/>
  <cols>
    <col min="1" max="1" width="18.85546875" style="21" customWidth="1"/>
    <col min="2" max="2" width="15.140625" style="42" customWidth="1"/>
    <col min="3" max="3" width="15.140625" style="21" customWidth="1"/>
    <col min="4" max="4" width="27.140625" style="21" customWidth="1"/>
    <col min="5" max="5" width="12.85546875" style="21" customWidth="1"/>
    <col min="6" max="6" width="15.140625" style="1" customWidth="1"/>
    <col min="7" max="7" width="23.140625" style="42" customWidth="1"/>
    <col min="8" max="8" width="30.7109375" style="42" customWidth="1"/>
    <col min="9" max="9" width="15.140625" style="21" customWidth="1"/>
    <col min="10" max="10" width="15.140625" style="10" customWidth="1"/>
    <col min="11" max="11" width="32.28515625" style="1" customWidth="1"/>
    <col min="12" max="12" width="50.85546875" style="21" customWidth="1"/>
    <col min="13" max="13" width="15.140625" style="46" customWidth="1"/>
    <col min="14" max="14" width="12.5703125" style="42" customWidth="1"/>
    <col min="15" max="15" width="9.28515625" style="21" customWidth="1"/>
    <col min="16" max="16" width="41" style="21" customWidth="1"/>
    <col min="17" max="17" width="17.85546875" style="21" customWidth="1"/>
    <col min="18" max="18" width="28.7109375" style="21" customWidth="1"/>
    <col min="19" max="19" width="28" style="21" customWidth="1"/>
    <col min="20" max="22" width="15.140625" style="46" customWidth="1"/>
    <col min="23" max="23" width="69.42578125" style="21" customWidth="1"/>
    <col min="24" max="25" width="15.140625" style="46" customWidth="1"/>
    <col min="26" max="26" width="8" style="21" customWidth="1"/>
    <col min="27" max="27" width="8.140625" style="126" customWidth="1"/>
    <col min="28" max="28" width="13.85546875" style="127" customWidth="1"/>
    <col min="29" max="30" width="16.140625" style="127" customWidth="1"/>
    <col min="31" max="31" width="58" style="21" bestFit="1" customWidth="1"/>
    <col min="32" max="32" width="22.85546875" style="1" hidden="1" customWidth="1"/>
    <col min="33" max="33" width="45" style="1" bestFit="1" customWidth="1"/>
    <col min="34" max="34" width="23.85546875" style="21" customWidth="1"/>
    <col min="35" max="35" width="62.140625" style="1" customWidth="1"/>
    <col min="36" max="16384" width="15.140625" style="1"/>
  </cols>
  <sheetData>
    <row r="1" spans="1:35" s="8" customFormat="1" ht="26.45">
      <c r="A1" s="3" t="s">
        <v>0</v>
      </c>
      <c r="B1" s="13" t="s">
        <v>754</v>
      </c>
      <c r="C1" s="13" t="s">
        <v>2</v>
      </c>
      <c r="D1" s="3" t="s">
        <v>4</v>
      </c>
      <c r="E1" s="4" t="s">
        <v>1460</v>
      </c>
      <c r="F1" s="4" t="s">
        <v>1461</v>
      </c>
      <c r="G1" s="5" t="s">
        <v>5</v>
      </c>
      <c r="H1" s="4" t="s">
        <v>1462</v>
      </c>
      <c r="I1" s="4" t="s">
        <v>839</v>
      </c>
      <c r="J1" s="4" t="s">
        <v>756</v>
      </c>
      <c r="K1" s="4" t="s">
        <v>8</v>
      </c>
      <c r="L1" s="3" t="s">
        <v>841</v>
      </c>
      <c r="M1" s="7" t="s">
        <v>1463</v>
      </c>
      <c r="N1" s="7" t="s">
        <v>1464</v>
      </c>
      <c r="O1" s="7" t="s">
        <v>14</v>
      </c>
      <c r="P1" s="44" t="s">
        <v>1465</v>
      </c>
      <c r="Q1" s="44" t="s">
        <v>755</v>
      </c>
      <c r="R1" s="44" t="s">
        <v>1466</v>
      </c>
      <c r="S1" s="3" t="s">
        <v>1461</v>
      </c>
      <c r="T1" s="4" t="s">
        <v>1467</v>
      </c>
      <c r="U1" s="3" t="s">
        <v>1468</v>
      </c>
      <c r="V1" s="82"/>
      <c r="W1" s="4"/>
      <c r="X1" s="6"/>
      <c r="Y1" s="6"/>
      <c r="Z1" s="6"/>
      <c r="AA1" s="6"/>
      <c r="AB1" s="44"/>
      <c r="AC1" s="44"/>
      <c r="AD1" s="44"/>
      <c r="AE1" s="4"/>
      <c r="AF1" s="4"/>
      <c r="AG1" s="4"/>
      <c r="AH1" s="4"/>
      <c r="AI1" s="141"/>
    </row>
    <row r="2" spans="1:35">
      <c r="A2" s="115" t="s">
        <v>16</v>
      </c>
      <c r="B2" s="116">
        <v>44952</v>
      </c>
      <c r="C2" s="115" t="s">
        <v>1469</v>
      </c>
      <c r="D2" s="115" t="s">
        <v>1469</v>
      </c>
      <c r="E2" s="117" t="s">
        <v>1470</v>
      </c>
      <c r="F2" s="117" t="s">
        <v>1471</v>
      </c>
      <c r="G2" s="119">
        <v>44952</v>
      </c>
      <c r="H2" s="117" t="s">
        <v>1472</v>
      </c>
      <c r="I2" s="117" t="s">
        <v>1473</v>
      </c>
      <c r="J2" s="117" t="s">
        <v>1002</v>
      </c>
      <c r="K2" s="117" t="s">
        <v>1004</v>
      </c>
      <c r="L2" s="115" t="s">
        <v>1002</v>
      </c>
      <c r="M2" s="123">
        <v>-400</v>
      </c>
      <c r="N2" s="123">
        <v>400</v>
      </c>
      <c r="O2" s="124">
        <v>44927</v>
      </c>
      <c r="P2" s="125"/>
      <c r="Q2" s="125"/>
      <c r="R2" s="125" t="s">
        <v>1474</v>
      </c>
      <c r="S2" s="115" t="s">
        <v>1471</v>
      </c>
      <c r="T2" s="122" t="s">
        <v>1475</v>
      </c>
      <c r="U2" s="115" t="s">
        <v>1476</v>
      </c>
      <c r="V2" s="142"/>
      <c r="W2" s="117"/>
      <c r="X2" s="142"/>
      <c r="Y2" s="142"/>
      <c r="Z2" s="117"/>
      <c r="AA2" s="143"/>
      <c r="AB2" s="125"/>
      <c r="AC2" s="125"/>
      <c r="AD2" s="125"/>
      <c r="AE2" s="117"/>
      <c r="AF2" s="122"/>
      <c r="AG2" s="122"/>
      <c r="AH2" s="117"/>
      <c r="AI2" s="122"/>
    </row>
    <row r="3" spans="1:35">
      <c r="A3" s="115" t="s">
        <v>16</v>
      </c>
      <c r="B3" s="116">
        <v>44957</v>
      </c>
      <c r="C3" s="115" t="s">
        <v>1469</v>
      </c>
      <c r="D3" s="115" t="s">
        <v>1469</v>
      </c>
      <c r="E3" s="117" t="s">
        <v>1470</v>
      </c>
      <c r="F3" s="117" t="s">
        <v>1477</v>
      </c>
      <c r="G3" s="119">
        <v>44957</v>
      </c>
      <c r="H3" s="117" t="s">
        <v>1472</v>
      </c>
      <c r="I3" s="117" t="s">
        <v>1473</v>
      </c>
      <c r="J3" s="117" t="s">
        <v>1093</v>
      </c>
      <c r="K3" s="117" t="s">
        <v>1094</v>
      </c>
      <c r="L3" s="115" t="s">
        <v>1093</v>
      </c>
      <c r="M3" s="123">
        <v>-195.38</v>
      </c>
      <c r="N3" s="123">
        <v>195.38</v>
      </c>
      <c r="O3" s="124">
        <v>44927</v>
      </c>
      <c r="P3" s="125"/>
      <c r="Q3" s="125"/>
      <c r="R3" s="125" t="s">
        <v>1474</v>
      </c>
      <c r="S3" s="115" t="s">
        <v>1477</v>
      </c>
      <c r="T3" s="122" t="s">
        <v>1478</v>
      </c>
      <c r="U3" s="115" t="s">
        <v>1479</v>
      </c>
      <c r="V3" s="142"/>
      <c r="W3" s="117"/>
      <c r="X3" s="142"/>
      <c r="Y3" s="142"/>
      <c r="Z3" s="117"/>
      <c r="AA3" s="143"/>
      <c r="AB3" s="125"/>
      <c r="AC3" s="125"/>
      <c r="AD3" s="125"/>
      <c r="AE3" s="117"/>
      <c r="AF3" s="122"/>
      <c r="AG3" s="122"/>
      <c r="AH3" s="117"/>
      <c r="AI3" s="122"/>
    </row>
    <row r="4" spans="1:35">
      <c r="A4" s="115" t="s">
        <v>16</v>
      </c>
      <c r="B4" s="116">
        <v>44957</v>
      </c>
      <c r="C4" s="115" t="s">
        <v>1469</v>
      </c>
      <c r="D4" s="115" t="s">
        <v>1469</v>
      </c>
      <c r="E4" s="117" t="s">
        <v>1470</v>
      </c>
      <c r="F4" s="117" t="s">
        <v>1480</v>
      </c>
      <c r="G4" s="119">
        <v>44957</v>
      </c>
      <c r="H4" s="117" t="s">
        <v>1472</v>
      </c>
      <c r="I4" s="117" t="s">
        <v>1481</v>
      </c>
      <c r="J4" s="117" t="s">
        <v>1093</v>
      </c>
      <c r="K4" s="117" t="s">
        <v>1094</v>
      </c>
      <c r="L4" s="115" t="s">
        <v>1093</v>
      </c>
      <c r="M4" s="123">
        <v>-53.13</v>
      </c>
      <c r="N4" s="123">
        <v>53.13</v>
      </c>
      <c r="O4" s="124">
        <v>44927</v>
      </c>
      <c r="P4" s="125"/>
      <c r="Q4" s="125"/>
      <c r="R4" s="125" t="s">
        <v>1474</v>
      </c>
      <c r="S4" s="115" t="s">
        <v>1480</v>
      </c>
      <c r="T4" s="122" t="s">
        <v>1482</v>
      </c>
      <c r="U4" s="115" t="s">
        <v>1482</v>
      </c>
      <c r="V4" s="142"/>
      <c r="W4" s="117"/>
      <c r="X4" s="142"/>
      <c r="Y4" s="142"/>
      <c r="Z4" s="117"/>
      <c r="AA4" s="143"/>
      <c r="AB4" s="125"/>
      <c r="AC4" s="125"/>
      <c r="AD4" s="125"/>
      <c r="AE4" s="117"/>
      <c r="AF4" s="122"/>
      <c r="AG4" s="122"/>
      <c r="AH4" s="117"/>
      <c r="AI4" s="122"/>
    </row>
    <row r="5" spans="1:35">
      <c r="A5" s="115" t="s">
        <v>16</v>
      </c>
      <c r="B5" s="116">
        <v>44957</v>
      </c>
      <c r="C5" s="115" t="s">
        <v>1469</v>
      </c>
      <c r="D5" s="115" t="s">
        <v>1469</v>
      </c>
      <c r="E5" s="117" t="s">
        <v>1470</v>
      </c>
      <c r="F5" s="117" t="s">
        <v>1483</v>
      </c>
      <c r="G5" s="119">
        <v>44957</v>
      </c>
      <c r="H5" s="117" t="s">
        <v>1472</v>
      </c>
      <c r="I5" s="117" t="s">
        <v>1473</v>
      </c>
      <c r="J5" s="117" t="s">
        <v>1095</v>
      </c>
      <c r="K5" s="117" t="s">
        <v>1096</v>
      </c>
      <c r="L5" s="115" t="s">
        <v>1095</v>
      </c>
      <c r="M5" s="123">
        <v>-67.5</v>
      </c>
      <c r="N5" s="123">
        <v>67.5</v>
      </c>
      <c r="O5" s="124">
        <v>44927</v>
      </c>
      <c r="P5" s="125"/>
      <c r="Q5" s="125"/>
      <c r="R5" s="125" t="s">
        <v>1474</v>
      </c>
      <c r="S5" s="115" t="s">
        <v>1483</v>
      </c>
      <c r="T5" s="122" t="s">
        <v>1484</v>
      </c>
      <c r="U5" s="115" t="s">
        <v>1484</v>
      </c>
      <c r="V5" s="142"/>
      <c r="W5" s="117"/>
      <c r="X5" s="142"/>
      <c r="Y5" s="142"/>
      <c r="Z5" s="117"/>
      <c r="AA5" s="143"/>
      <c r="AB5" s="125"/>
      <c r="AC5" s="125"/>
      <c r="AD5" s="125"/>
      <c r="AE5" s="117"/>
      <c r="AF5" s="122"/>
      <c r="AG5" s="122"/>
      <c r="AH5" s="117"/>
      <c r="AI5" s="122"/>
    </row>
    <row r="6" spans="1:35">
      <c r="A6" s="115" t="s">
        <v>16</v>
      </c>
      <c r="B6" s="116">
        <v>44957</v>
      </c>
      <c r="C6" s="115" t="s">
        <v>1469</v>
      </c>
      <c r="D6" s="115" t="s">
        <v>1469</v>
      </c>
      <c r="E6" s="117" t="s">
        <v>1470</v>
      </c>
      <c r="F6" s="117" t="s">
        <v>1480</v>
      </c>
      <c r="G6" s="119">
        <v>44957</v>
      </c>
      <c r="H6" s="117" t="s">
        <v>1472</v>
      </c>
      <c r="I6" s="117" t="s">
        <v>1481</v>
      </c>
      <c r="J6" s="117" t="s">
        <v>1095</v>
      </c>
      <c r="K6" s="117" t="s">
        <v>1096</v>
      </c>
      <c r="L6" s="115" t="s">
        <v>1095</v>
      </c>
      <c r="M6" s="123">
        <v>-19.2</v>
      </c>
      <c r="N6" s="123">
        <v>19.2</v>
      </c>
      <c r="O6" s="124">
        <v>44927</v>
      </c>
      <c r="P6" s="125"/>
      <c r="Q6" s="125"/>
      <c r="R6" s="125" t="s">
        <v>1474</v>
      </c>
      <c r="S6" s="115" t="s">
        <v>1480</v>
      </c>
      <c r="T6" s="122" t="s">
        <v>1482</v>
      </c>
      <c r="U6" s="115" t="s">
        <v>1482</v>
      </c>
      <c r="V6" s="142"/>
      <c r="W6" s="117"/>
      <c r="X6" s="142"/>
      <c r="Y6" s="142"/>
      <c r="Z6" s="117"/>
      <c r="AA6" s="143"/>
      <c r="AB6" s="125"/>
      <c r="AC6" s="125"/>
      <c r="AD6" s="125"/>
      <c r="AE6" s="117"/>
      <c r="AF6" s="122"/>
      <c r="AG6" s="122"/>
      <c r="AH6" s="117"/>
      <c r="AI6" s="122"/>
    </row>
    <row r="7" spans="1:35">
      <c r="A7" s="115" t="s">
        <v>16</v>
      </c>
      <c r="B7" s="116">
        <v>44957</v>
      </c>
      <c r="C7" s="115" t="s">
        <v>1469</v>
      </c>
      <c r="D7" s="115" t="s">
        <v>1469</v>
      </c>
      <c r="E7" s="117" t="s">
        <v>1470</v>
      </c>
      <c r="F7" s="117" t="s">
        <v>1485</v>
      </c>
      <c r="G7" s="119">
        <v>44957</v>
      </c>
      <c r="H7" s="117" t="s">
        <v>1472</v>
      </c>
      <c r="I7" s="117" t="s">
        <v>1473</v>
      </c>
      <c r="J7" s="117" t="s">
        <v>1095</v>
      </c>
      <c r="K7" s="117" t="s">
        <v>1096</v>
      </c>
      <c r="L7" s="115" t="s">
        <v>1095</v>
      </c>
      <c r="M7" s="123">
        <v>-209.25</v>
      </c>
      <c r="N7" s="123">
        <v>209.25</v>
      </c>
      <c r="O7" s="124">
        <v>44927</v>
      </c>
      <c r="P7" s="125"/>
      <c r="Q7" s="125"/>
      <c r="R7" s="125" t="s">
        <v>1474</v>
      </c>
      <c r="S7" s="115" t="s">
        <v>1485</v>
      </c>
      <c r="T7" s="122" t="s">
        <v>1484</v>
      </c>
      <c r="U7" s="115" t="s">
        <v>1484</v>
      </c>
      <c r="V7" s="142"/>
      <c r="W7" s="117"/>
      <c r="X7" s="142"/>
      <c r="Y7" s="142"/>
      <c r="Z7" s="117"/>
      <c r="AA7" s="143"/>
      <c r="AB7" s="125"/>
      <c r="AC7" s="125"/>
      <c r="AD7" s="125"/>
      <c r="AE7" s="117"/>
      <c r="AF7" s="122"/>
      <c r="AG7" s="122"/>
      <c r="AH7" s="117"/>
      <c r="AI7" s="122"/>
    </row>
    <row r="8" spans="1:35">
      <c r="A8" s="115" t="s">
        <v>16</v>
      </c>
      <c r="B8" s="116">
        <v>44957</v>
      </c>
      <c r="C8" s="115" t="s">
        <v>1469</v>
      </c>
      <c r="D8" s="115" t="s">
        <v>1469</v>
      </c>
      <c r="E8" s="117" t="s">
        <v>1470</v>
      </c>
      <c r="F8" s="117" t="s">
        <v>1480</v>
      </c>
      <c r="G8" s="119">
        <v>44957</v>
      </c>
      <c r="H8" s="117" t="s">
        <v>1472</v>
      </c>
      <c r="I8" s="117" t="s">
        <v>1481</v>
      </c>
      <c r="J8" s="117" t="s">
        <v>1095</v>
      </c>
      <c r="K8" s="117" t="s">
        <v>1096</v>
      </c>
      <c r="L8" s="115" t="s">
        <v>1095</v>
      </c>
      <c r="M8" s="123">
        <v>-61.6</v>
      </c>
      <c r="N8" s="123">
        <v>61.6</v>
      </c>
      <c r="O8" s="124">
        <v>44927</v>
      </c>
      <c r="P8" s="125"/>
      <c r="Q8" s="125"/>
      <c r="R8" s="125" t="s">
        <v>1474</v>
      </c>
      <c r="S8" s="115" t="s">
        <v>1480</v>
      </c>
      <c r="T8" s="122" t="s">
        <v>1482</v>
      </c>
      <c r="U8" s="115" t="s">
        <v>1482</v>
      </c>
      <c r="V8" s="142"/>
      <c r="W8" s="117"/>
      <c r="X8" s="142"/>
      <c r="Y8" s="142"/>
      <c r="Z8" s="117"/>
      <c r="AA8" s="143"/>
      <c r="AB8" s="125"/>
      <c r="AC8" s="125"/>
      <c r="AD8" s="125"/>
      <c r="AE8" s="117"/>
      <c r="AF8" s="122"/>
      <c r="AG8" s="122"/>
      <c r="AH8" s="117"/>
      <c r="AI8" s="122"/>
    </row>
    <row r="9" spans="1:35">
      <c r="A9" s="115" t="s">
        <v>16</v>
      </c>
      <c r="B9" s="116">
        <v>44957</v>
      </c>
      <c r="C9" s="115" t="s">
        <v>1469</v>
      </c>
      <c r="D9" s="115" t="s">
        <v>1469</v>
      </c>
      <c r="E9" s="117" t="s">
        <v>1470</v>
      </c>
      <c r="F9" s="117" t="s">
        <v>1483</v>
      </c>
      <c r="G9" s="119">
        <v>44957</v>
      </c>
      <c r="H9" s="117" t="s">
        <v>1472</v>
      </c>
      <c r="I9" s="117" t="s">
        <v>1473</v>
      </c>
      <c r="J9" s="117" t="s">
        <v>1095</v>
      </c>
      <c r="K9" s="117" t="s">
        <v>1097</v>
      </c>
      <c r="L9" s="115" t="s">
        <v>1095</v>
      </c>
      <c r="M9" s="123">
        <v>-67.5</v>
      </c>
      <c r="N9" s="123">
        <v>67.5</v>
      </c>
      <c r="O9" s="124">
        <v>44927</v>
      </c>
      <c r="P9" s="125"/>
      <c r="Q9" s="125"/>
      <c r="R9" s="125" t="s">
        <v>1474</v>
      </c>
      <c r="S9" s="115" t="s">
        <v>1483</v>
      </c>
      <c r="T9" s="122" t="s">
        <v>1484</v>
      </c>
      <c r="U9" s="115" t="s">
        <v>1484</v>
      </c>
      <c r="V9" s="142"/>
      <c r="W9" s="117"/>
      <c r="X9" s="142"/>
      <c r="Y9" s="142"/>
      <c r="Z9" s="117"/>
      <c r="AA9" s="143"/>
      <c r="AB9" s="125"/>
      <c r="AC9" s="125"/>
      <c r="AD9" s="125"/>
      <c r="AE9" s="117"/>
      <c r="AF9" s="122"/>
      <c r="AG9" s="122"/>
      <c r="AH9" s="117"/>
      <c r="AI9" s="122"/>
    </row>
    <row r="10" spans="1:35">
      <c r="A10" s="115" t="s">
        <v>16</v>
      </c>
      <c r="B10" s="116">
        <v>44957</v>
      </c>
      <c r="C10" s="115" t="s">
        <v>1469</v>
      </c>
      <c r="D10" s="115" t="s">
        <v>1469</v>
      </c>
      <c r="E10" s="117" t="s">
        <v>1470</v>
      </c>
      <c r="F10" s="117" t="s">
        <v>1480</v>
      </c>
      <c r="G10" s="119">
        <v>44957</v>
      </c>
      <c r="H10" s="117" t="s">
        <v>1472</v>
      </c>
      <c r="I10" s="117" t="s">
        <v>1481</v>
      </c>
      <c r="J10" s="117" t="s">
        <v>1095</v>
      </c>
      <c r="K10" s="117" t="s">
        <v>1097</v>
      </c>
      <c r="L10" s="115" t="s">
        <v>1095</v>
      </c>
      <c r="M10" s="123">
        <v>-19.89</v>
      </c>
      <c r="N10" s="123">
        <v>19.89</v>
      </c>
      <c r="O10" s="124">
        <v>44927</v>
      </c>
      <c r="P10" s="125"/>
      <c r="Q10" s="125"/>
      <c r="R10" s="125" t="s">
        <v>1474</v>
      </c>
      <c r="S10" s="115" t="s">
        <v>1480</v>
      </c>
      <c r="T10" s="122" t="s">
        <v>1482</v>
      </c>
      <c r="U10" s="115" t="s">
        <v>1482</v>
      </c>
      <c r="V10" s="142"/>
      <c r="W10" s="117"/>
      <c r="X10" s="142"/>
      <c r="Y10" s="142"/>
      <c r="Z10" s="117"/>
      <c r="AA10" s="143"/>
      <c r="AB10" s="125"/>
      <c r="AC10" s="125"/>
      <c r="AD10" s="125"/>
      <c r="AE10" s="117"/>
      <c r="AF10" s="122"/>
      <c r="AG10" s="122"/>
      <c r="AH10" s="117"/>
      <c r="AI10" s="122"/>
    </row>
    <row r="11" spans="1:35">
      <c r="A11" s="115" t="s">
        <v>16</v>
      </c>
      <c r="B11" s="116">
        <v>44957</v>
      </c>
      <c r="C11" s="115" t="s">
        <v>1469</v>
      </c>
      <c r="D11" s="115" t="s">
        <v>1469</v>
      </c>
      <c r="E11" s="117" t="s">
        <v>1470</v>
      </c>
      <c r="F11" s="117" t="s">
        <v>1485</v>
      </c>
      <c r="G11" s="119">
        <v>44957</v>
      </c>
      <c r="H11" s="117" t="s">
        <v>1472</v>
      </c>
      <c r="I11" s="117" t="s">
        <v>1473</v>
      </c>
      <c r="J11" s="117" t="s">
        <v>1095</v>
      </c>
      <c r="K11" s="117" t="s">
        <v>1097</v>
      </c>
      <c r="L11" s="115" t="s">
        <v>1095</v>
      </c>
      <c r="M11" s="123">
        <v>-209.25</v>
      </c>
      <c r="N11" s="123">
        <v>209.25</v>
      </c>
      <c r="O11" s="124">
        <v>44927</v>
      </c>
      <c r="P11" s="125"/>
      <c r="Q11" s="125"/>
      <c r="R11" s="125" t="s">
        <v>1474</v>
      </c>
      <c r="S11" s="115" t="s">
        <v>1485</v>
      </c>
      <c r="T11" s="122" t="s">
        <v>1484</v>
      </c>
      <c r="U11" s="115" t="s">
        <v>1484</v>
      </c>
      <c r="V11" s="142"/>
      <c r="W11" s="117"/>
      <c r="X11" s="142"/>
      <c r="Y11" s="142"/>
      <c r="Z11" s="117"/>
      <c r="AA11" s="143"/>
      <c r="AB11" s="125"/>
      <c r="AC11" s="125"/>
      <c r="AD11" s="125"/>
      <c r="AE11" s="117"/>
      <c r="AF11" s="122"/>
      <c r="AG11" s="122"/>
      <c r="AH11" s="117"/>
      <c r="AI11" s="122"/>
    </row>
    <row r="12" spans="1:35">
      <c r="A12" s="115" t="s">
        <v>16</v>
      </c>
      <c r="B12" s="116">
        <v>44957</v>
      </c>
      <c r="C12" s="115" t="s">
        <v>1469</v>
      </c>
      <c r="D12" s="115" t="s">
        <v>1469</v>
      </c>
      <c r="E12" s="117" t="s">
        <v>1470</v>
      </c>
      <c r="F12" s="117" t="s">
        <v>1480</v>
      </c>
      <c r="G12" s="119">
        <v>44957</v>
      </c>
      <c r="H12" s="117" t="s">
        <v>1472</v>
      </c>
      <c r="I12" s="117" t="s">
        <v>1481</v>
      </c>
      <c r="J12" s="117" t="s">
        <v>1095</v>
      </c>
      <c r="K12" s="117" t="s">
        <v>1097</v>
      </c>
      <c r="L12" s="115" t="s">
        <v>1095</v>
      </c>
      <c r="M12" s="123">
        <v>-59.53</v>
      </c>
      <c r="N12" s="123">
        <v>59.53</v>
      </c>
      <c r="O12" s="124">
        <v>44927</v>
      </c>
      <c r="P12" s="125"/>
      <c r="Q12" s="125"/>
      <c r="R12" s="125" t="s">
        <v>1474</v>
      </c>
      <c r="S12" s="115" t="s">
        <v>1480</v>
      </c>
      <c r="T12" s="122" t="s">
        <v>1482</v>
      </c>
      <c r="U12" s="115" t="s">
        <v>1482</v>
      </c>
      <c r="V12" s="142"/>
      <c r="W12" s="117"/>
      <c r="X12" s="142"/>
      <c r="Y12" s="142"/>
      <c r="Z12" s="117"/>
      <c r="AA12" s="143"/>
      <c r="AB12" s="125"/>
      <c r="AC12" s="125"/>
      <c r="AD12" s="125"/>
      <c r="AE12" s="117"/>
      <c r="AF12" s="122"/>
      <c r="AG12" s="122"/>
      <c r="AH12" s="117"/>
      <c r="AI12" s="122"/>
    </row>
    <row r="13" spans="1:35">
      <c r="A13" s="115" t="s">
        <v>16</v>
      </c>
      <c r="B13" s="116">
        <v>44987</v>
      </c>
      <c r="C13" s="115" t="s">
        <v>1469</v>
      </c>
      <c r="D13" s="115" t="s">
        <v>1469</v>
      </c>
      <c r="E13" s="117" t="s">
        <v>1470</v>
      </c>
      <c r="F13" s="117" t="s">
        <v>1471</v>
      </c>
      <c r="G13" s="119">
        <v>44987</v>
      </c>
      <c r="H13" s="117" t="s">
        <v>1472</v>
      </c>
      <c r="I13" s="117" t="s">
        <v>1473</v>
      </c>
      <c r="J13" s="117" t="s">
        <v>1002</v>
      </c>
      <c r="K13" s="117" t="s">
        <v>1005</v>
      </c>
      <c r="L13" s="115" t="s">
        <v>1002</v>
      </c>
      <c r="M13" s="123">
        <v>-400</v>
      </c>
      <c r="N13" s="123">
        <v>400</v>
      </c>
      <c r="O13" s="124">
        <v>44986</v>
      </c>
      <c r="P13" s="125"/>
      <c r="Q13" s="125"/>
      <c r="R13" s="125" t="s">
        <v>1474</v>
      </c>
      <c r="S13" s="115" t="s">
        <v>1471</v>
      </c>
      <c r="T13" s="122" t="s">
        <v>1475</v>
      </c>
      <c r="U13" s="115" t="s">
        <v>1476</v>
      </c>
      <c r="V13" s="142"/>
      <c r="W13" s="117"/>
      <c r="X13" s="142"/>
      <c r="Y13" s="142"/>
      <c r="Z13" s="117"/>
      <c r="AA13" s="143"/>
      <c r="AB13" s="125"/>
      <c r="AC13" s="125"/>
      <c r="AD13" s="125"/>
      <c r="AE13" s="117"/>
      <c r="AF13" s="122"/>
      <c r="AG13" s="122"/>
      <c r="AH13" s="117"/>
      <c r="AI13" s="122"/>
    </row>
    <row r="14" spans="1:35">
      <c r="A14" s="115" t="s">
        <v>16</v>
      </c>
      <c r="B14" s="116">
        <v>45007</v>
      </c>
      <c r="C14" s="115" t="s">
        <v>1469</v>
      </c>
      <c r="D14" s="115" t="s">
        <v>1469</v>
      </c>
      <c r="E14" s="117" t="s">
        <v>1470</v>
      </c>
      <c r="F14" s="117" t="s">
        <v>1486</v>
      </c>
      <c r="G14" s="119">
        <v>45007</v>
      </c>
      <c r="H14" s="117" t="s">
        <v>1472</v>
      </c>
      <c r="I14" s="117" t="s">
        <v>1473</v>
      </c>
      <c r="J14" s="117" t="s">
        <v>902</v>
      </c>
      <c r="K14" s="117" t="s">
        <v>903</v>
      </c>
      <c r="L14" s="115" t="s">
        <v>902</v>
      </c>
      <c r="M14" s="123">
        <v>-10000</v>
      </c>
      <c r="N14" s="123">
        <v>10000</v>
      </c>
      <c r="O14" s="124">
        <v>44986</v>
      </c>
      <c r="P14" s="125"/>
      <c r="Q14" s="125"/>
      <c r="R14" s="125" t="s">
        <v>1474</v>
      </c>
      <c r="S14" s="115" t="s">
        <v>1486</v>
      </c>
      <c r="T14" s="122" t="s">
        <v>1487</v>
      </c>
      <c r="U14" s="115" t="s">
        <v>1488</v>
      </c>
      <c r="V14" s="142"/>
      <c r="W14" s="117"/>
      <c r="X14" s="142"/>
      <c r="Y14" s="142"/>
      <c r="Z14" s="117"/>
      <c r="AA14" s="143"/>
      <c r="AB14" s="125"/>
      <c r="AC14" s="125"/>
      <c r="AD14" s="125"/>
      <c r="AE14" s="117"/>
      <c r="AF14" s="122"/>
      <c r="AG14" s="122"/>
      <c r="AH14" s="117"/>
      <c r="AI14" s="122"/>
    </row>
    <row r="15" spans="1:35">
      <c r="A15" s="115" t="s">
        <v>16</v>
      </c>
      <c r="B15" s="116">
        <v>45007</v>
      </c>
      <c r="C15" s="115" t="s">
        <v>1469</v>
      </c>
      <c r="D15" s="115" t="s">
        <v>1469</v>
      </c>
      <c r="E15" s="117" t="s">
        <v>1470</v>
      </c>
      <c r="F15" s="117" t="s">
        <v>1486</v>
      </c>
      <c r="G15" s="119">
        <v>45007</v>
      </c>
      <c r="H15" s="117" t="s">
        <v>1472</v>
      </c>
      <c r="I15" s="117" t="s">
        <v>1473</v>
      </c>
      <c r="J15" s="117" t="s">
        <v>938</v>
      </c>
      <c r="K15" s="117" t="s">
        <v>939</v>
      </c>
      <c r="L15" s="115" t="s">
        <v>938</v>
      </c>
      <c r="M15" s="123">
        <v>-10000</v>
      </c>
      <c r="N15" s="123">
        <v>10000</v>
      </c>
      <c r="O15" s="124">
        <v>44986</v>
      </c>
      <c r="P15" s="125"/>
      <c r="Q15" s="125"/>
      <c r="R15" s="125" t="s">
        <v>1474</v>
      </c>
      <c r="S15" s="115" t="s">
        <v>1486</v>
      </c>
      <c r="T15" s="122" t="s">
        <v>1487</v>
      </c>
      <c r="U15" s="115" t="s">
        <v>1488</v>
      </c>
      <c r="V15" s="142"/>
      <c r="W15" s="117"/>
      <c r="X15" s="142"/>
      <c r="Y15" s="142"/>
      <c r="Z15" s="117"/>
      <c r="AA15" s="143"/>
      <c r="AB15" s="125"/>
      <c r="AC15" s="125"/>
      <c r="AD15" s="125"/>
      <c r="AE15" s="117"/>
      <c r="AF15" s="122"/>
      <c r="AG15" s="122"/>
      <c r="AH15" s="117"/>
      <c r="AI15" s="122"/>
    </row>
    <row r="16" spans="1:35">
      <c r="A16" s="115" t="s">
        <v>16</v>
      </c>
      <c r="B16" s="116">
        <v>45019</v>
      </c>
      <c r="C16" s="115" t="s">
        <v>1469</v>
      </c>
      <c r="D16" s="115" t="s">
        <v>1469</v>
      </c>
      <c r="E16" s="117" t="s">
        <v>1470</v>
      </c>
      <c r="F16" s="117" t="s">
        <v>1471</v>
      </c>
      <c r="G16" s="119">
        <v>45019</v>
      </c>
      <c r="H16" s="117" t="s">
        <v>1472</v>
      </c>
      <c r="I16" s="117" t="s">
        <v>1473</v>
      </c>
      <c r="J16" s="117" t="s">
        <v>1002</v>
      </c>
      <c r="K16" s="117" t="s">
        <v>1006</v>
      </c>
      <c r="L16" s="115" t="s">
        <v>1002</v>
      </c>
      <c r="M16" s="123">
        <v>-400</v>
      </c>
      <c r="N16" s="123">
        <v>400</v>
      </c>
      <c r="O16" s="124">
        <v>45017</v>
      </c>
      <c r="P16" s="125"/>
      <c r="Q16" s="125"/>
      <c r="R16" s="125" t="s">
        <v>1474</v>
      </c>
      <c r="S16" s="115" t="s">
        <v>1471</v>
      </c>
      <c r="T16" s="122" t="s">
        <v>1475</v>
      </c>
      <c r="U16" s="115" t="s">
        <v>1476</v>
      </c>
      <c r="V16" s="142"/>
      <c r="W16" s="117"/>
      <c r="X16" s="142"/>
      <c r="Y16" s="142"/>
      <c r="Z16" s="117"/>
      <c r="AA16" s="143"/>
      <c r="AB16" s="125"/>
      <c r="AC16" s="125"/>
      <c r="AD16" s="125"/>
      <c r="AE16" s="117"/>
      <c r="AF16" s="122"/>
      <c r="AG16" s="122"/>
      <c r="AH16" s="117"/>
      <c r="AI16" s="122"/>
    </row>
    <row r="17" spans="1:30">
      <c r="A17" s="115" t="s">
        <v>16</v>
      </c>
      <c r="B17" s="116">
        <v>45040</v>
      </c>
      <c r="C17" s="115" t="s">
        <v>1469</v>
      </c>
      <c r="D17" s="115" t="s">
        <v>1469</v>
      </c>
      <c r="E17" s="117" t="s">
        <v>1470</v>
      </c>
      <c r="F17" s="117" t="s">
        <v>1486</v>
      </c>
      <c r="G17" s="119">
        <v>45040</v>
      </c>
      <c r="H17" s="117" t="s">
        <v>1472</v>
      </c>
      <c r="I17" s="117" t="s">
        <v>1473</v>
      </c>
      <c r="J17" s="117" t="s">
        <v>902</v>
      </c>
      <c r="K17" s="117" t="s">
        <v>903</v>
      </c>
      <c r="L17" s="115" t="s">
        <v>902</v>
      </c>
      <c r="M17" s="123">
        <v>-10000</v>
      </c>
      <c r="N17" s="123">
        <v>10000</v>
      </c>
      <c r="O17" s="124">
        <v>45017</v>
      </c>
      <c r="P17" s="125"/>
      <c r="Q17" s="125"/>
      <c r="R17" s="125" t="s">
        <v>1474</v>
      </c>
      <c r="S17" s="115" t="s">
        <v>1486</v>
      </c>
      <c r="T17" s="122" t="s">
        <v>1487</v>
      </c>
      <c r="U17" s="115" t="s">
        <v>1488</v>
      </c>
      <c r="V17" s="142"/>
      <c r="W17" s="117"/>
      <c r="X17" s="142"/>
      <c r="Y17" s="142"/>
      <c r="Z17" s="117"/>
      <c r="AA17" s="143"/>
      <c r="AB17" s="125"/>
      <c r="AC17" s="125"/>
      <c r="AD17" s="125"/>
    </row>
    <row r="18" spans="1:30">
      <c r="A18" s="115" t="s">
        <v>16</v>
      </c>
      <c r="B18" s="116">
        <v>45040</v>
      </c>
      <c r="C18" s="115" t="s">
        <v>1469</v>
      </c>
      <c r="D18" s="115" t="s">
        <v>1469</v>
      </c>
      <c r="E18" s="117" t="s">
        <v>1470</v>
      </c>
      <c r="F18" s="117" t="s">
        <v>1486</v>
      </c>
      <c r="G18" s="119">
        <v>45040</v>
      </c>
      <c r="H18" s="117" t="s">
        <v>1472</v>
      </c>
      <c r="I18" s="117" t="s">
        <v>1473</v>
      </c>
      <c r="J18" s="117" t="s">
        <v>938</v>
      </c>
      <c r="K18" s="117" t="s">
        <v>939</v>
      </c>
      <c r="L18" s="115" t="s">
        <v>938</v>
      </c>
      <c r="M18" s="123">
        <v>-10000</v>
      </c>
      <c r="N18" s="123">
        <v>10000</v>
      </c>
      <c r="O18" s="124">
        <v>45017</v>
      </c>
      <c r="P18" s="125"/>
      <c r="Q18" s="125"/>
      <c r="R18" s="125" t="s">
        <v>1474</v>
      </c>
      <c r="S18" s="115" t="s">
        <v>1486</v>
      </c>
      <c r="T18" s="122" t="s">
        <v>1487</v>
      </c>
      <c r="U18" s="115" t="s">
        <v>1488</v>
      </c>
      <c r="V18" s="142"/>
      <c r="W18" s="117"/>
      <c r="X18" s="142"/>
      <c r="Y18" s="142"/>
      <c r="Z18" s="117"/>
      <c r="AA18" s="143"/>
      <c r="AB18" s="125"/>
      <c r="AC18" s="125"/>
      <c r="AD18" s="125"/>
    </row>
    <row r="19" spans="1:30">
      <c r="A19" s="115" t="s">
        <v>16</v>
      </c>
      <c r="B19" s="116">
        <v>45048</v>
      </c>
      <c r="C19" s="115" t="s">
        <v>1469</v>
      </c>
      <c r="D19" s="115" t="s">
        <v>1469</v>
      </c>
      <c r="E19" s="117" t="s">
        <v>1470</v>
      </c>
      <c r="F19" s="117" t="s">
        <v>1471</v>
      </c>
      <c r="G19" s="119">
        <v>45048</v>
      </c>
      <c r="H19" s="117" t="s">
        <v>1472</v>
      </c>
      <c r="I19" s="117" t="s">
        <v>1473</v>
      </c>
      <c r="J19" s="117" t="s">
        <v>1002</v>
      </c>
      <c r="K19" s="117" t="s">
        <v>1007</v>
      </c>
      <c r="L19" s="115" t="s">
        <v>1002</v>
      </c>
      <c r="M19" s="123">
        <v>-400</v>
      </c>
      <c r="N19" s="123">
        <v>400</v>
      </c>
      <c r="O19" s="124">
        <v>45047</v>
      </c>
      <c r="P19" s="125"/>
      <c r="Q19" s="125"/>
      <c r="R19" s="125" t="s">
        <v>1474</v>
      </c>
      <c r="S19" s="115" t="s">
        <v>1471</v>
      </c>
      <c r="T19" s="122" t="s">
        <v>1475</v>
      </c>
      <c r="U19" s="115" t="s">
        <v>1476</v>
      </c>
      <c r="V19" s="142"/>
      <c r="W19" s="117"/>
      <c r="X19" s="142"/>
      <c r="Y19" s="142"/>
      <c r="Z19" s="117"/>
      <c r="AA19" s="143"/>
      <c r="AB19" s="125"/>
      <c r="AC19" s="125"/>
      <c r="AD19" s="125"/>
    </row>
    <row r="20" spans="1:30">
      <c r="A20" s="115" t="s">
        <v>16</v>
      </c>
      <c r="B20" s="116">
        <v>45068</v>
      </c>
      <c r="C20" s="115" t="s">
        <v>1469</v>
      </c>
      <c r="D20" s="115" t="s">
        <v>1469</v>
      </c>
      <c r="E20" s="117" t="s">
        <v>1470</v>
      </c>
      <c r="F20" s="117" t="s">
        <v>1486</v>
      </c>
      <c r="G20" s="119">
        <v>45068</v>
      </c>
      <c r="H20" s="117" t="s">
        <v>1472</v>
      </c>
      <c r="I20" s="117" t="s">
        <v>1473</v>
      </c>
      <c r="J20" s="117" t="s">
        <v>902</v>
      </c>
      <c r="K20" s="117" t="s">
        <v>903</v>
      </c>
      <c r="L20" s="115" t="s">
        <v>902</v>
      </c>
      <c r="M20" s="123">
        <v>-10000</v>
      </c>
      <c r="N20" s="123">
        <v>10000</v>
      </c>
      <c r="O20" s="124">
        <v>45047</v>
      </c>
      <c r="P20" s="125"/>
      <c r="Q20" s="125"/>
      <c r="R20" s="125" t="s">
        <v>1474</v>
      </c>
      <c r="S20" s="115" t="s">
        <v>1486</v>
      </c>
      <c r="T20" s="122" t="s">
        <v>1487</v>
      </c>
      <c r="U20" s="115" t="s">
        <v>1488</v>
      </c>
      <c r="V20" s="142"/>
      <c r="W20" s="117"/>
      <c r="X20" s="142"/>
      <c r="Y20" s="142"/>
      <c r="Z20" s="117"/>
      <c r="AA20" s="143"/>
      <c r="AB20" s="125"/>
      <c r="AC20" s="125"/>
      <c r="AD20" s="125"/>
    </row>
    <row r="21" spans="1:30">
      <c r="A21" s="115" t="s">
        <v>16</v>
      </c>
      <c r="B21" s="116">
        <v>45068</v>
      </c>
      <c r="C21" s="115" t="s">
        <v>1469</v>
      </c>
      <c r="D21" s="115" t="s">
        <v>1469</v>
      </c>
      <c r="E21" s="117" t="s">
        <v>1470</v>
      </c>
      <c r="F21" s="117" t="s">
        <v>1486</v>
      </c>
      <c r="G21" s="119">
        <v>45068</v>
      </c>
      <c r="H21" s="117" t="s">
        <v>1472</v>
      </c>
      <c r="I21" s="117" t="s">
        <v>1473</v>
      </c>
      <c r="J21" s="117" t="s">
        <v>938</v>
      </c>
      <c r="K21" s="117" t="s">
        <v>939</v>
      </c>
      <c r="L21" s="115" t="s">
        <v>938</v>
      </c>
      <c r="M21" s="123">
        <v>-10000</v>
      </c>
      <c r="N21" s="123">
        <v>10000</v>
      </c>
      <c r="O21" s="124">
        <v>45047</v>
      </c>
      <c r="P21" s="125"/>
      <c r="Q21" s="125"/>
      <c r="R21" s="125" t="s">
        <v>1474</v>
      </c>
      <c r="S21" s="115" t="s">
        <v>1486</v>
      </c>
      <c r="T21" s="122" t="s">
        <v>1487</v>
      </c>
      <c r="U21" s="115" t="s">
        <v>1488</v>
      </c>
      <c r="V21" s="142"/>
      <c r="W21" s="117"/>
      <c r="X21" s="142"/>
      <c r="Y21" s="142"/>
      <c r="Z21" s="117"/>
      <c r="AA21" s="143"/>
      <c r="AB21" s="125"/>
      <c r="AC21" s="125"/>
      <c r="AD21" s="125"/>
    </row>
    <row r="22" spans="1:30">
      <c r="A22" s="115" t="s">
        <v>16</v>
      </c>
      <c r="B22" s="116">
        <v>45079</v>
      </c>
      <c r="C22" s="115" t="s">
        <v>1469</v>
      </c>
      <c r="D22" s="115" t="s">
        <v>1469</v>
      </c>
      <c r="E22" s="117" t="s">
        <v>1470</v>
      </c>
      <c r="F22" s="117" t="s">
        <v>1471</v>
      </c>
      <c r="G22" s="119">
        <v>45079</v>
      </c>
      <c r="H22" s="117" t="s">
        <v>1472</v>
      </c>
      <c r="I22" s="117" t="s">
        <v>1473</v>
      </c>
      <c r="J22" s="117" t="s">
        <v>1002</v>
      </c>
      <c r="K22" s="117" t="s">
        <v>1008</v>
      </c>
      <c r="L22" s="115" t="s">
        <v>1002</v>
      </c>
      <c r="M22" s="123">
        <v>-400</v>
      </c>
      <c r="N22" s="123">
        <v>400</v>
      </c>
      <c r="O22" s="124">
        <v>45078</v>
      </c>
      <c r="P22" s="125"/>
      <c r="Q22" s="125"/>
      <c r="R22" s="125" t="s">
        <v>1474</v>
      </c>
      <c r="S22" s="115" t="s">
        <v>1471</v>
      </c>
      <c r="T22" s="122" t="s">
        <v>1475</v>
      </c>
      <c r="U22" s="115" t="s">
        <v>1476</v>
      </c>
      <c r="V22" s="142"/>
      <c r="W22" s="117"/>
      <c r="X22" s="142"/>
      <c r="Y22" s="142"/>
      <c r="Z22" s="117"/>
      <c r="AA22" s="143"/>
      <c r="AB22" s="125"/>
      <c r="AC22" s="125"/>
      <c r="AD22" s="125"/>
    </row>
    <row r="23" spans="1:30">
      <c r="A23" s="115" t="s">
        <v>16</v>
      </c>
      <c r="B23" s="116">
        <v>45093</v>
      </c>
      <c r="C23" s="115" t="s">
        <v>1469</v>
      </c>
      <c r="D23" s="115" t="s">
        <v>1469</v>
      </c>
      <c r="E23" s="117" t="s">
        <v>1470</v>
      </c>
      <c r="F23" s="117" t="s">
        <v>1486</v>
      </c>
      <c r="G23" s="119">
        <v>45093</v>
      </c>
      <c r="H23" s="117" t="s">
        <v>1472</v>
      </c>
      <c r="I23" s="117" t="s">
        <v>1473</v>
      </c>
      <c r="J23" s="117" t="s">
        <v>902</v>
      </c>
      <c r="K23" s="117" t="s">
        <v>903</v>
      </c>
      <c r="L23" s="115" t="s">
        <v>902</v>
      </c>
      <c r="M23" s="123">
        <v>-10000</v>
      </c>
      <c r="N23" s="123">
        <v>10000</v>
      </c>
      <c r="O23" s="124">
        <v>45078</v>
      </c>
      <c r="P23" s="125"/>
      <c r="Q23" s="125"/>
      <c r="R23" s="125" t="s">
        <v>1474</v>
      </c>
      <c r="S23" s="115" t="s">
        <v>1486</v>
      </c>
      <c r="T23" s="122" t="s">
        <v>1487</v>
      </c>
      <c r="U23" s="115" t="s">
        <v>1488</v>
      </c>
      <c r="V23" s="142"/>
      <c r="W23" s="117"/>
      <c r="X23" s="142"/>
      <c r="Y23" s="142"/>
      <c r="Z23" s="117"/>
      <c r="AA23" s="143"/>
      <c r="AB23" s="125"/>
      <c r="AC23" s="125"/>
      <c r="AD23" s="125"/>
    </row>
    <row r="24" spans="1:30">
      <c r="A24" s="115" t="s">
        <v>16</v>
      </c>
      <c r="B24" s="116">
        <v>45093</v>
      </c>
      <c r="C24" s="115" t="s">
        <v>1469</v>
      </c>
      <c r="D24" s="115" t="s">
        <v>1469</v>
      </c>
      <c r="E24" s="117" t="s">
        <v>1470</v>
      </c>
      <c r="F24" s="117" t="s">
        <v>1486</v>
      </c>
      <c r="G24" s="119">
        <v>45093</v>
      </c>
      <c r="H24" s="117" t="s">
        <v>1472</v>
      </c>
      <c r="I24" s="117" t="s">
        <v>1473</v>
      </c>
      <c r="J24" s="117" t="s">
        <v>938</v>
      </c>
      <c r="K24" s="117" t="s">
        <v>939</v>
      </c>
      <c r="L24" s="115" t="s">
        <v>938</v>
      </c>
      <c r="M24" s="123">
        <v>-10000</v>
      </c>
      <c r="N24" s="123">
        <v>10000</v>
      </c>
      <c r="O24" s="124">
        <v>45078</v>
      </c>
      <c r="P24" s="125"/>
      <c r="Q24" s="125"/>
      <c r="R24" s="125" t="s">
        <v>1474</v>
      </c>
      <c r="S24" s="115" t="s">
        <v>1486</v>
      </c>
      <c r="T24" s="122" t="s">
        <v>1487</v>
      </c>
      <c r="U24" s="115" t="s">
        <v>1488</v>
      </c>
      <c r="V24" s="142"/>
      <c r="W24" s="117"/>
      <c r="X24" s="142"/>
      <c r="Y24" s="142"/>
      <c r="Z24" s="117"/>
      <c r="AA24" s="143"/>
      <c r="AB24" s="125"/>
      <c r="AC24" s="125"/>
      <c r="AD24" s="125"/>
    </row>
    <row r="25" spans="1:30">
      <c r="A25" s="115" t="s">
        <v>16</v>
      </c>
      <c r="B25" s="116">
        <v>45096</v>
      </c>
      <c r="C25" s="115" t="s">
        <v>1469</v>
      </c>
      <c r="D25" s="115" t="s">
        <v>1469</v>
      </c>
      <c r="E25" s="117" t="s">
        <v>1470</v>
      </c>
      <c r="F25" s="117" t="s">
        <v>1489</v>
      </c>
      <c r="G25" s="119">
        <v>45096</v>
      </c>
      <c r="H25" s="117" t="s">
        <v>1472</v>
      </c>
      <c r="I25" s="117" t="s">
        <v>1473</v>
      </c>
      <c r="J25" s="117" t="s">
        <v>980</v>
      </c>
      <c r="K25" s="117" t="s">
        <v>981</v>
      </c>
      <c r="L25" s="115" t="s">
        <v>980</v>
      </c>
      <c r="M25" s="123">
        <v>-3333.34</v>
      </c>
      <c r="N25" s="123">
        <v>3333.34</v>
      </c>
      <c r="O25" s="124">
        <v>45078</v>
      </c>
      <c r="P25" s="125"/>
      <c r="Q25" s="125"/>
      <c r="R25" s="125" t="s">
        <v>1474</v>
      </c>
      <c r="S25" s="115" t="s">
        <v>1489</v>
      </c>
      <c r="T25" s="122" t="s">
        <v>1490</v>
      </c>
      <c r="U25" s="115" t="s">
        <v>1488</v>
      </c>
      <c r="V25" s="142"/>
      <c r="W25" s="117"/>
      <c r="X25" s="142"/>
      <c r="Y25" s="142"/>
      <c r="Z25" s="117"/>
      <c r="AA25" s="143"/>
      <c r="AB25" s="125"/>
      <c r="AC25" s="125"/>
      <c r="AD25" s="125"/>
    </row>
    <row r="26" spans="1:30">
      <c r="A26" s="115" t="s">
        <v>16</v>
      </c>
      <c r="B26" s="116">
        <v>45096</v>
      </c>
      <c r="C26" s="115" t="s">
        <v>1469</v>
      </c>
      <c r="D26" s="115" t="s">
        <v>1469</v>
      </c>
      <c r="E26" s="117" t="s">
        <v>1470</v>
      </c>
      <c r="F26" s="117" t="s">
        <v>1489</v>
      </c>
      <c r="G26" s="119">
        <v>45096</v>
      </c>
      <c r="H26" s="117" t="s">
        <v>1472</v>
      </c>
      <c r="I26" s="117" t="s">
        <v>1473</v>
      </c>
      <c r="J26" s="117" t="s">
        <v>980</v>
      </c>
      <c r="K26" s="117" t="s">
        <v>981</v>
      </c>
      <c r="L26" s="115" t="s">
        <v>980</v>
      </c>
      <c r="M26" s="123">
        <v>-3333.33</v>
      </c>
      <c r="N26" s="123">
        <v>3333.33</v>
      </c>
      <c r="O26" s="124">
        <v>45078</v>
      </c>
      <c r="P26" s="125"/>
      <c r="Q26" s="125"/>
      <c r="R26" s="125" t="s">
        <v>1474</v>
      </c>
      <c r="S26" s="115" t="s">
        <v>1489</v>
      </c>
      <c r="T26" s="122" t="s">
        <v>1490</v>
      </c>
      <c r="U26" s="115" t="s">
        <v>1488</v>
      </c>
      <c r="V26" s="142"/>
      <c r="W26" s="117"/>
      <c r="X26" s="142"/>
      <c r="Y26" s="142"/>
      <c r="Z26" s="117"/>
      <c r="AA26" s="143"/>
      <c r="AB26" s="125"/>
      <c r="AC26" s="125"/>
      <c r="AD26" s="125"/>
    </row>
    <row r="27" spans="1:30">
      <c r="A27" s="115" t="s">
        <v>16</v>
      </c>
      <c r="B27" s="116">
        <v>45097</v>
      </c>
      <c r="C27" s="115" t="s">
        <v>1469</v>
      </c>
      <c r="D27" s="115" t="s">
        <v>1469</v>
      </c>
      <c r="E27" s="117" t="s">
        <v>1470</v>
      </c>
      <c r="F27" s="117" t="s">
        <v>1489</v>
      </c>
      <c r="G27" s="119">
        <v>45097</v>
      </c>
      <c r="H27" s="117" t="s">
        <v>1472</v>
      </c>
      <c r="I27" s="117" t="s">
        <v>1473</v>
      </c>
      <c r="J27" s="117" t="s">
        <v>980</v>
      </c>
      <c r="K27" s="117" t="s">
        <v>981</v>
      </c>
      <c r="L27" s="115" t="s">
        <v>980</v>
      </c>
      <c r="M27" s="123">
        <v>-3333.33</v>
      </c>
      <c r="N27" s="123">
        <v>3333.33</v>
      </c>
      <c r="O27" s="124">
        <v>45078</v>
      </c>
      <c r="P27" s="125"/>
      <c r="Q27" s="125"/>
      <c r="R27" s="125" t="s">
        <v>1474</v>
      </c>
      <c r="S27" s="115" t="s">
        <v>1489</v>
      </c>
      <c r="T27" s="122" t="s">
        <v>1490</v>
      </c>
      <c r="U27" s="115" t="s">
        <v>1488</v>
      </c>
      <c r="V27" s="142"/>
      <c r="W27" s="117"/>
      <c r="X27" s="142"/>
      <c r="Y27" s="142"/>
      <c r="Z27" s="117"/>
      <c r="AA27" s="143"/>
      <c r="AB27" s="125"/>
      <c r="AC27" s="125"/>
      <c r="AD27" s="125"/>
    </row>
    <row r="28" spans="1:30">
      <c r="A28" s="115" t="s">
        <v>16</v>
      </c>
      <c r="B28" s="116">
        <v>45097</v>
      </c>
      <c r="C28" s="115" t="s">
        <v>1469</v>
      </c>
      <c r="D28" s="115" t="s">
        <v>1469</v>
      </c>
      <c r="E28" s="117" t="s">
        <v>1470</v>
      </c>
      <c r="F28" s="117" t="s">
        <v>1489</v>
      </c>
      <c r="G28" s="119">
        <v>45097</v>
      </c>
      <c r="H28" s="117" t="s">
        <v>1472</v>
      </c>
      <c r="I28" s="117" t="s">
        <v>1473</v>
      </c>
      <c r="J28" s="117" t="s">
        <v>980</v>
      </c>
      <c r="K28" s="117" t="s">
        <v>981</v>
      </c>
      <c r="L28" s="115" t="s">
        <v>980</v>
      </c>
      <c r="M28" s="123">
        <v>-3333.33</v>
      </c>
      <c r="N28" s="123">
        <v>3333.33</v>
      </c>
      <c r="O28" s="124">
        <v>45078</v>
      </c>
      <c r="P28" s="125"/>
      <c r="Q28" s="125"/>
      <c r="R28" s="125" t="s">
        <v>1474</v>
      </c>
      <c r="S28" s="115" t="s">
        <v>1489</v>
      </c>
      <c r="T28" s="122" t="s">
        <v>1490</v>
      </c>
      <c r="U28" s="115" t="s">
        <v>1488</v>
      </c>
      <c r="V28" s="142"/>
      <c r="W28" s="117"/>
      <c r="X28" s="142"/>
      <c r="Y28" s="142"/>
      <c r="Z28" s="117"/>
      <c r="AA28" s="143"/>
      <c r="AB28" s="125"/>
      <c r="AC28" s="125"/>
      <c r="AD28" s="125"/>
    </row>
    <row r="29" spans="1:30">
      <c r="A29" s="115" t="s">
        <v>16</v>
      </c>
      <c r="B29" s="116">
        <v>45098</v>
      </c>
      <c r="C29" s="115" t="s">
        <v>1469</v>
      </c>
      <c r="D29" s="115" t="s">
        <v>1469</v>
      </c>
      <c r="E29" s="117" t="s">
        <v>1470</v>
      </c>
      <c r="F29" s="117" t="s">
        <v>1491</v>
      </c>
      <c r="G29" s="119">
        <v>45098</v>
      </c>
      <c r="H29" s="117" t="s">
        <v>1472</v>
      </c>
      <c r="I29" s="117" t="s">
        <v>1473</v>
      </c>
      <c r="J29" s="117" t="s">
        <v>866</v>
      </c>
      <c r="K29" s="117" t="s">
        <v>867</v>
      </c>
      <c r="L29" s="115" t="s">
        <v>866</v>
      </c>
      <c r="M29" s="123">
        <v>-211.38</v>
      </c>
      <c r="N29" s="123">
        <v>211.38</v>
      </c>
      <c r="O29" s="124">
        <v>45078</v>
      </c>
      <c r="P29" s="125"/>
      <c r="Q29" s="125"/>
      <c r="R29" s="125" t="s">
        <v>1474</v>
      </c>
      <c r="S29" s="115" t="s">
        <v>1491</v>
      </c>
      <c r="T29" s="122" t="s">
        <v>1492</v>
      </c>
      <c r="U29" s="115" t="s">
        <v>1476</v>
      </c>
      <c r="V29" s="142"/>
      <c r="W29" s="117"/>
      <c r="X29" s="142"/>
      <c r="Y29" s="142"/>
      <c r="Z29" s="117"/>
      <c r="AA29" s="143"/>
      <c r="AB29" s="125"/>
      <c r="AC29" s="125"/>
      <c r="AD29" s="125"/>
    </row>
    <row r="30" spans="1:30">
      <c r="A30" s="115" t="s">
        <v>16</v>
      </c>
      <c r="B30" s="116">
        <v>45098</v>
      </c>
      <c r="C30" s="115" t="s">
        <v>1469</v>
      </c>
      <c r="D30" s="115" t="s">
        <v>1469</v>
      </c>
      <c r="E30" s="117" t="s">
        <v>1470</v>
      </c>
      <c r="F30" s="117" t="s">
        <v>1493</v>
      </c>
      <c r="G30" s="119">
        <v>45098</v>
      </c>
      <c r="H30" s="117" t="s">
        <v>1472</v>
      </c>
      <c r="I30" s="117" t="s">
        <v>1473</v>
      </c>
      <c r="J30" s="117" t="s">
        <v>952</v>
      </c>
      <c r="K30" s="117" t="s">
        <v>953</v>
      </c>
      <c r="L30" s="115" t="s">
        <v>952</v>
      </c>
      <c r="M30" s="123">
        <v>-243.93</v>
      </c>
      <c r="N30" s="123">
        <v>243.93</v>
      </c>
      <c r="O30" s="124">
        <v>45078</v>
      </c>
      <c r="P30" s="125"/>
      <c r="Q30" s="125"/>
      <c r="R30" s="125" t="s">
        <v>1474</v>
      </c>
      <c r="S30" s="115" t="s">
        <v>1493</v>
      </c>
      <c r="T30" s="122" t="s">
        <v>1484</v>
      </c>
      <c r="U30" s="115" t="s">
        <v>1484</v>
      </c>
      <c r="V30" s="142"/>
      <c r="W30" s="117"/>
      <c r="X30" s="142"/>
      <c r="Y30" s="142"/>
      <c r="Z30" s="117"/>
      <c r="AA30" s="143"/>
      <c r="AB30" s="125"/>
      <c r="AC30" s="125"/>
      <c r="AD30" s="125"/>
    </row>
    <row r="31" spans="1:30">
      <c r="A31" s="115" t="s">
        <v>16</v>
      </c>
      <c r="B31" s="116">
        <v>45107</v>
      </c>
      <c r="C31" s="115" t="s">
        <v>42</v>
      </c>
      <c r="D31" s="115" t="s">
        <v>43</v>
      </c>
      <c r="E31" s="117" t="s">
        <v>1470</v>
      </c>
      <c r="F31" s="117" t="s">
        <v>1494</v>
      </c>
      <c r="G31" s="119">
        <v>45107</v>
      </c>
      <c r="H31" s="117" t="s">
        <v>1495</v>
      </c>
      <c r="I31" s="117" t="s">
        <v>1496</v>
      </c>
      <c r="J31" s="117" t="s">
        <v>984</v>
      </c>
      <c r="K31" s="117" t="s">
        <v>985</v>
      </c>
      <c r="L31" s="115" t="s">
        <v>984</v>
      </c>
      <c r="M31" s="123">
        <v>1000</v>
      </c>
      <c r="N31" s="123">
        <v>1000</v>
      </c>
      <c r="O31" s="124">
        <v>45078</v>
      </c>
      <c r="P31" s="125"/>
      <c r="Q31" s="125"/>
      <c r="R31" s="125" t="s">
        <v>1474</v>
      </c>
      <c r="S31" s="115" t="s">
        <v>1494</v>
      </c>
      <c r="T31" s="122" t="s">
        <v>1497</v>
      </c>
      <c r="U31" s="115" t="s">
        <v>1498</v>
      </c>
      <c r="V31" s="142"/>
      <c r="W31" s="117"/>
      <c r="X31" s="142"/>
      <c r="Y31" s="142"/>
      <c r="Z31" s="117"/>
      <c r="AA31" s="143"/>
      <c r="AB31" s="125"/>
      <c r="AC31" s="125"/>
      <c r="AD31" s="125"/>
    </row>
    <row r="32" spans="1:30">
      <c r="A32" s="115" t="s">
        <v>16</v>
      </c>
      <c r="B32" s="116">
        <v>45110</v>
      </c>
      <c r="C32" s="115" t="s">
        <v>1469</v>
      </c>
      <c r="D32" s="115" t="s">
        <v>1469</v>
      </c>
      <c r="E32" s="117" t="s">
        <v>1470</v>
      </c>
      <c r="F32" s="117" t="s">
        <v>1471</v>
      </c>
      <c r="G32" s="119">
        <v>45110</v>
      </c>
      <c r="H32" s="117" t="s">
        <v>1472</v>
      </c>
      <c r="I32" s="117" t="s">
        <v>1473</v>
      </c>
      <c r="J32" s="117" t="s">
        <v>1002</v>
      </c>
      <c r="K32" s="117" t="s">
        <v>1009</v>
      </c>
      <c r="L32" s="115" t="s">
        <v>1002</v>
      </c>
      <c r="M32" s="123">
        <v>-400</v>
      </c>
      <c r="N32" s="123">
        <v>400</v>
      </c>
      <c r="O32" s="124">
        <v>45108</v>
      </c>
      <c r="P32" s="125"/>
      <c r="Q32" s="125"/>
      <c r="R32" s="125" t="s">
        <v>1474</v>
      </c>
      <c r="S32" s="115" t="s">
        <v>1471</v>
      </c>
      <c r="T32" s="122" t="s">
        <v>1475</v>
      </c>
      <c r="U32" s="115" t="s">
        <v>1476</v>
      </c>
      <c r="V32" s="142"/>
      <c r="W32" s="117"/>
      <c r="X32" s="142"/>
      <c r="Y32" s="142"/>
      <c r="Z32" s="117"/>
      <c r="AA32" s="143"/>
      <c r="AB32" s="125"/>
      <c r="AC32" s="125"/>
      <c r="AD32" s="125"/>
    </row>
    <row r="33" spans="1:30">
      <c r="A33" s="115" t="s">
        <v>16</v>
      </c>
      <c r="B33" s="116">
        <v>45111</v>
      </c>
      <c r="C33" s="115" t="s">
        <v>1469</v>
      </c>
      <c r="D33" s="115" t="s">
        <v>1469</v>
      </c>
      <c r="E33" s="117" t="s">
        <v>1470</v>
      </c>
      <c r="F33" s="117" t="s">
        <v>1489</v>
      </c>
      <c r="G33" s="119">
        <v>45111</v>
      </c>
      <c r="H33" s="117" t="s">
        <v>1472</v>
      </c>
      <c r="I33" s="117" t="s">
        <v>1473</v>
      </c>
      <c r="J33" s="117" t="s">
        <v>947</v>
      </c>
      <c r="K33" s="117" t="s">
        <v>948</v>
      </c>
      <c r="L33" s="115" t="s">
        <v>947</v>
      </c>
      <c r="M33" s="123">
        <v>-10360.33</v>
      </c>
      <c r="N33" s="123">
        <v>10360.33</v>
      </c>
      <c r="O33" s="124">
        <v>45108</v>
      </c>
      <c r="P33" s="125"/>
      <c r="Q33" s="125"/>
      <c r="R33" s="125" t="s">
        <v>1474</v>
      </c>
      <c r="S33" s="115" t="s">
        <v>1489</v>
      </c>
      <c r="T33" s="122" t="s">
        <v>1490</v>
      </c>
      <c r="U33" s="115" t="s">
        <v>1488</v>
      </c>
      <c r="V33" s="142"/>
      <c r="W33" s="117"/>
      <c r="X33" s="142"/>
      <c r="Y33" s="142"/>
      <c r="Z33" s="117"/>
      <c r="AA33" s="143"/>
      <c r="AB33" s="125"/>
      <c r="AC33" s="125"/>
      <c r="AD33" s="125"/>
    </row>
    <row r="34" spans="1:30">
      <c r="A34" s="115" t="s">
        <v>16</v>
      </c>
      <c r="B34" s="116">
        <v>45111</v>
      </c>
      <c r="C34" s="115" t="s">
        <v>1469</v>
      </c>
      <c r="D34" s="115" t="s">
        <v>1469</v>
      </c>
      <c r="E34" s="117" t="s">
        <v>1470</v>
      </c>
      <c r="F34" s="117" t="s">
        <v>1489</v>
      </c>
      <c r="G34" s="119">
        <v>45111</v>
      </c>
      <c r="H34" s="117" t="s">
        <v>1472</v>
      </c>
      <c r="I34" s="117" t="s">
        <v>1473</v>
      </c>
      <c r="J34" s="117" t="s">
        <v>956</v>
      </c>
      <c r="K34" s="117" t="s">
        <v>957</v>
      </c>
      <c r="L34" s="115" t="s">
        <v>956</v>
      </c>
      <c r="M34" s="123">
        <v>-21846.83</v>
      </c>
      <c r="N34" s="123">
        <v>21846.83</v>
      </c>
      <c r="O34" s="124">
        <v>45108</v>
      </c>
      <c r="P34" s="125"/>
      <c r="Q34" s="125"/>
      <c r="R34" s="125" t="s">
        <v>1474</v>
      </c>
      <c r="S34" s="115" t="s">
        <v>1489</v>
      </c>
      <c r="T34" s="122" t="s">
        <v>1490</v>
      </c>
      <c r="U34" s="115" t="s">
        <v>1488</v>
      </c>
      <c r="V34" s="142"/>
      <c r="W34" s="117"/>
      <c r="X34" s="142"/>
      <c r="Y34" s="142"/>
      <c r="Z34" s="117"/>
      <c r="AA34" s="143"/>
      <c r="AB34" s="125"/>
      <c r="AC34" s="125"/>
      <c r="AD34" s="125"/>
    </row>
    <row r="35" spans="1:30">
      <c r="A35" s="115" t="s">
        <v>16</v>
      </c>
      <c r="B35" s="116">
        <v>45117</v>
      </c>
      <c r="C35" s="115" t="s">
        <v>42</v>
      </c>
      <c r="D35" s="115" t="s">
        <v>43</v>
      </c>
      <c r="E35" s="117" t="s">
        <v>1470</v>
      </c>
      <c r="F35" s="117" t="s">
        <v>1499</v>
      </c>
      <c r="G35" s="119">
        <v>45117</v>
      </c>
      <c r="H35" s="117" t="s">
        <v>1500</v>
      </c>
      <c r="I35" s="117" t="s">
        <v>1501</v>
      </c>
      <c r="J35" s="117" t="s">
        <v>965</v>
      </c>
      <c r="K35" s="117" t="s">
        <v>966</v>
      </c>
      <c r="L35" s="115" t="s">
        <v>965</v>
      </c>
      <c r="M35" s="123">
        <v>-69.099999999999994</v>
      </c>
      <c r="N35" s="123">
        <v>69.099999999999994</v>
      </c>
      <c r="O35" s="124">
        <v>45108</v>
      </c>
      <c r="P35" s="125"/>
      <c r="Q35" s="125"/>
      <c r="R35" s="125" t="s">
        <v>1474</v>
      </c>
      <c r="S35" s="115" t="s">
        <v>1499</v>
      </c>
      <c r="T35" s="122" t="s">
        <v>1502</v>
      </c>
      <c r="U35" s="115" t="s">
        <v>1482</v>
      </c>
      <c r="V35" s="142"/>
      <c r="W35" s="117"/>
      <c r="X35" s="142"/>
      <c r="Y35" s="142"/>
      <c r="Z35" s="117"/>
      <c r="AA35" s="143"/>
      <c r="AB35" s="125"/>
      <c r="AC35" s="125"/>
      <c r="AD35" s="125"/>
    </row>
    <row r="36" spans="1:30">
      <c r="A36" s="115" t="s">
        <v>16</v>
      </c>
      <c r="B36" s="116">
        <v>45131</v>
      </c>
      <c r="C36" s="115" t="s">
        <v>1469</v>
      </c>
      <c r="D36" s="115" t="s">
        <v>1469</v>
      </c>
      <c r="E36" s="117" t="s">
        <v>1470</v>
      </c>
      <c r="F36" s="117" t="s">
        <v>1486</v>
      </c>
      <c r="G36" s="119">
        <v>45131</v>
      </c>
      <c r="H36" s="117" t="s">
        <v>1472</v>
      </c>
      <c r="I36" s="117" t="s">
        <v>1473</v>
      </c>
      <c r="J36" s="117" t="s">
        <v>902</v>
      </c>
      <c r="K36" s="117" t="s">
        <v>903</v>
      </c>
      <c r="L36" s="115" t="s">
        <v>902</v>
      </c>
      <c r="M36" s="123">
        <v>-10000</v>
      </c>
      <c r="N36" s="123">
        <v>10000</v>
      </c>
      <c r="O36" s="124">
        <v>45108</v>
      </c>
      <c r="P36" s="125"/>
      <c r="Q36" s="125"/>
      <c r="R36" s="125" t="s">
        <v>1474</v>
      </c>
      <c r="S36" s="115" t="s">
        <v>1486</v>
      </c>
      <c r="T36" s="122" t="s">
        <v>1487</v>
      </c>
      <c r="U36" s="115" t="s">
        <v>1488</v>
      </c>
      <c r="V36" s="142"/>
      <c r="W36" s="117"/>
      <c r="X36" s="142"/>
      <c r="Y36" s="142"/>
      <c r="Z36" s="117"/>
      <c r="AA36" s="143"/>
      <c r="AB36" s="125"/>
      <c r="AC36" s="125"/>
      <c r="AD36" s="125"/>
    </row>
    <row r="37" spans="1:30">
      <c r="A37" s="115" t="s">
        <v>16</v>
      </c>
      <c r="B37" s="116">
        <v>45131</v>
      </c>
      <c r="C37" s="115" t="s">
        <v>1469</v>
      </c>
      <c r="D37" s="115" t="s">
        <v>1469</v>
      </c>
      <c r="E37" s="117" t="s">
        <v>1470</v>
      </c>
      <c r="F37" s="117" t="s">
        <v>1486</v>
      </c>
      <c r="G37" s="119">
        <v>45131</v>
      </c>
      <c r="H37" s="117" t="s">
        <v>1472</v>
      </c>
      <c r="I37" s="117" t="s">
        <v>1473</v>
      </c>
      <c r="J37" s="117" t="s">
        <v>938</v>
      </c>
      <c r="K37" s="117" t="s">
        <v>939</v>
      </c>
      <c r="L37" s="115" t="s">
        <v>938</v>
      </c>
      <c r="M37" s="123">
        <v>-10000</v>
      </c>
      <c r="N37" s="123">
        <v>10000</v>
      </c>
      <c r="O37" s="124">
        <v>45108</v>
      </c>
      <c r="P37" s="125"/>
      <c r="Q37" s="125"/>
      <c r="R37" s="125" t="s">
        <v>1474</v>
      </c>
      <c r="S37" s="115" t="s">
        <v>1486</v>
      </c>
      <c r="T37" s="122" t="s">
        <v>1487</v>
      </c>
      <c r="U37" s="115" t="s">
        <v>1488</v>
      </c>
      <c r="V37" s="142"/>
      <c r="W37" s="117"/>
      <c r="X37" s="142"/>
      <c r="Y37" s="142"/>
      <c r="Z37" s="117"/>
      <c r="AA37" s="143"/>
      <c r="AB37" s="125"/>
      <c r="AC37" s="125"/>
      <c r="AD37" s="125"/>
    </row>
    <row r="38" spans="1:30">
      <c r="A38" s="115" t="s">
        <v>16</v>
      </c>
      <c r="B38" s="116">
        <v>45131</v>
      </c>
      <c r="C38" s="115" t="s">
        <v>1469</v>
      </c>
      <c r="D38" s="115" t="s">
        <v>1469</v>
      </c>
      <c r="E38" s="117" t="s">
        <v>1470</v>
      </c>
      <c r="F38" s="117" t="s">
        <v>1489</v>
      </c>
      <c r="G38" s="119">
        <v>45131</v>
      </c>
      <c r="H38" s="117" t="s">
        <v>1472</v>
      </c>
      <c r="I38" s="117" t="s">
        <v>1473</v>
      </c>
      <c r="J38" s="117" t="s">
        <v>980</v>
      </c>
      <c r="K38" s="117" t="s">
        <v>981</v>
      </c>
      <c r="L38" s="115" t="s">
        <v>980</v>
      </c>
      <c r="M38" s="123">
        <v>-2500</v>
      </c>
      <c r="N38" s="123">
        <v>2500</v>
      </c>
      <c r="O38" s="124">
        <v>45108</v>
      </c>
      <c r="P38" s="125"/>
      <c r="Q38" s="125"/>
      <c r="R38" s="125" t="s">
        <v>1474</v>
      </c>
      <c r="S38" s="115" t="s">
        <v>1489</v>
      </c>
      <c r="T38" s="122" t="s">
        <v>1490</v>
      </c>
      <c r="U38" s="115" t="s">
        <v>1488</v>
      </c>
      <c r="V38" s="142"/>
      <c r="W38" s="117"/>
      <c r="X38" s="142"/>
      <c r="Y38" s="142"/>
      <c r="Z38" s="117"/>
      <c r="AA38" s="143"/>
      <c r="AB38" s="125"/>
      <c r="AC38" s="125"/>
      <c r="AD38" s="125"/>
    </row>
    <row r="39" spans="1:30">
      <c r="A39" s="115" t="s">
        <v>16</v>
      </c>
      <c r="B39" s="116">
        <v>45131</v>
      </c>
      <c r="C39" s="115" t="s">
        <v>1469</v>
      </c>
      <c r="D39" s="115" t="s">
        <v>1469</v>
      </c>
      <c r="E39" s="117" t="s">
        <v>1470</v>
      </c>
      <c r="F39" s="117" t="s">
        <v>1489</v>
      </c>
      <c r="G39" s="119">
        <v>45131</v>
      </c>
      <c r="H39" s="117" t="s">
        <v>1472</v>
      </c>
      <c r="I39" s="117" t="s">
        <v>1473</v>
      </c>
      <c r="J39" s="117" t="s">
        <v>980</v>
      </c>
      <c r="K39" s="117" t="s">
        <v>981</v>
      </c>
      <c r="L39" s="115" t="s">
        <v>980</v>
      </c>
      <c r="M39" s="123">
        <v>-2500</v>
      </c>
      <c r="N39" s="123">
        <v>2500</v>
      </c>
      <c r="O39" s="124">
        <v>45108</v>
      </c>
      <c r="P39" s="125"/>
      <c r="Q39" s="125"/>
      <c r="R39" s="125" t="s">
        <v>1474</v>
      </c>
      <c r="S39" s="115" t="s">
        <v>1489</v>
      </c>
      <c r="T39" s="122" t="s">
        <v>1490</v>
      </c>
      <c r="U39" s="115" t="s">
        <v>1488</v>
      </c>
      <c r="V39" s="142"/>
      <c r="W39" s="117"/>
      <c r="X39" s="142"/>
      <c r="Y39" s="142"/>
      <c r="Z39" s="117"/>
      <c r="AA39" s="143"/>
      <c r="AB39" s="125"/>
      <c r="AC39" s="125"/>
      <c r="AD39" s="125"/>
    </row>
    <row r="40" spans="1:30">
      <c r="A40" s="115" t="s">
        <v>16</v>
      </c>
      <c r="B40" s="116">
        <v>45131</v>
      </c>
      <c r="C40" s="115" t="s">
        <v>1469</v>
      </c>
      <c r="D40" s="115" t="s">
        <v>1469</v>
      </c>
      <c r="E40" s="117" t="s">
        <v>1470</v>
      </c>
      <c r="F40" s="117" t="s">
        <v>1489</v>
      </c>
      <c r="G40" s="119">
        <v>45131</v>
      </c>
      <c r="H40" s="117" t="s">
        <v>1472</v>
      </c>
      <c r="I40" s="117" t="s">
        <v>1473</v>
      </c>
      <c r="J40" s="117" t="s">
        <v>980</v>
      </c>
      <c r="K40" s="117" t="s">
        <v>981</v>
      </c>
      <c r="L40" s="115" t="s">
        <v>980</v>
      </c>
      <c r="M40" s="123">
        <v>-2500</v>
      </c>
      <c r="N40" s="123">
        <v>2500</v>
      </c>
      <c r="O40" s="124">
        <v>45108</v>
      </c>
      <c r="P40" s="125"/>
      <c r="Q40" s="125"/>
      <c r="R40" s="125" t="s">
        <v>1474</v>
      </c>
      <c r="S40" s="115" t="s">
        <v>1489</v>
      </c>
      <c r="T40" s="122" t="s">
        <v>1490</v>
      </c>
      <c r="U40" s="115" t="s">
        <v>1488</v>
      </c>
      <c r="V40" s="142"/>
      <c r="W40" s="117"/>
      <c r="X40" s="142"/>
      <c r="Y40" s="142"/>
      <c r="Z40" s="117"/>
      <c r="AA40" s="143"/>
      <c r="AB40" s="125"/>
      <c r="AC40" s="125"/>
      <c r="AD40" s="125"/>
    </row>
    <row r="41" spans="1:30">
      <c r="A41" s="115" t="s">
        <v>16</v>
      </c>
      <c r="B41" s="116">
        <v>45131</v>
      </c>
      <c r="C41" s="115" t="s">
        <v>1469</v>
      </c>
      <c r="D41" s="115" t="s">
        <v>1469</v>
      </c>
      <c r="E41" s="117" t="s">
        <v>1470</v>
      </c>
      <c r="F41" s="117" t="s">
        <v>1489</v>
      </c>
      <c r="G41" s="119">
        <v>45131</v>
      </c>
      <c r="H41" s="117" t="s">
        <v>1472</v>
      </c>
      <c r="I41" s="117" t="s">
        <v>1473</v>
      </c>
      <c r="J41" s="117" t="s">
        <v>980</v>
      </c>
      <c r="K41" s="117" t="s">
        <v>981</v>
      </c>
      <c r="L41" s="115" t="s">
        <v>980</v>
      </c>
      <c r="M41" s="123">
        <v>-2500</v>
      </c>
      <c r="N41" s="123">
        <v>2500</v>
      </c>
      <c r="O41" s="124">
        <v>45108</v>
      </c>
      <c r="P41" s="125"/>
      <c r="Q41" s="125"/>
      <c r="R41" s="125" t="s">
        <v>1474</v>
      </c>
      <c r="S41" s="115" t="s">
        <v>1489</v>
      </c>
      <c r="T41" s="122" t="s">
        <v>1490</v>
      </c>
      <c r="U41" s="115" t="s">
        <v>1488</v>
      </c>
      <c r="V41" s="142"/>
      <c r="W41" s="117"/>
      <c r="X41" s="142"/>
      <c r="Y41" s="142"/>
      <c r="Z41" s="117"/>
      <c r="AA41" s="143"/>
      <c r="AB41" s="125"/>
      <c r="AC41" s="125"/>
      <c r="AD41" s="125"/>
    </row>
    <row r="42" spans="1:30">
      <c r="A42" s="115" t="s">
        <v>16</v>
      </c>
      <c r="B42" s="116">
        <v>45141</v>
      </c>
      <c r="C42" s="115" t="s">
        <v>1469</v>
      </c>
      <c r="D42" s="115" t="s">
        <v>1469</v>
      </c>
      <c r="E42" s="117" t="s">
        <v>1470</v>
      </c>
      <c r="F42" s="117" t="s">
        <v>1489</v>
      </c>
      <c r="G42" s="119">
        <v>45141</v>
      </c>
      <c r="H42" s="117" t="s">
        <v>1472</v>
      </c>
      <c r="I42" s="117" t="s">
        <v>1473</v>
      </c>
      <c r="J42" s="117" t="s">
        <v>860</v>
      </c>
      <c r="K42" s="117" t="s">
        <v>861</v>
      </c>
      <c r="L42" s="115" t="s">
        <v>860</v>
      </c>
      <c r="M42" s="123">
        <v>-100000</v>
      </c>
      <c r="N42" s="123">
        <v>100000</v>
      </c>
      <c r="O42" s="124">
        <v>45139</v>
      </c>
      <c r="P42" s="125"/>
      <c r="Q42" s="125"/>
      <c r="R42" s="125" t="s">
        <v>1474</v>
      </c>
      <c r="S42" s="115" t="s">
        <v>1489</v>
      </c>
      <c r="T42" s="122" t="s">
        <v>1490</v>
      </c>
      <c r="U42" s="115" t="s">
        <v>1488</v>
      </c>
      <c r="V42" s="142"/>
      <c r="W42" s="117"/>
      <c r="X42" s="142"/>
      <c r="Y42" s="142"/>
      <c r="Z42" s="117"/>
      <c r="AA42" s="143"/>
      <c r="AB42" s="125"/>
      <c r="AC42" s="125"/>
      <c r="AD42" s="125"/>
    </row>
    <row r="43" spans="1:30">
      <c r="A43" s="115" t="s">
        <v>16</v>
      </c>
      <c r="B43" s="116">
        <v>45142</v>
      </c>
      <c r="C43" s="115" t="s">
        <v>1469</v>
      </c>
      <c r="D43" s="115" t="s">
        <v>1469</v>
      </c>
      <c r="E43" s="117" t="s">
        <v>1470</v>
      </c>
      <c r="F43" s="117" t="s">
        <v>1489</v>
      </c>
      <c r="G43" s="119">
        <v>45142</v>
      </c>
      <c r="H43" s="117" t="s">
        <v>1472</v>
      </c>
      <c r="I43" s="117" t="s">
        <v>1473</v>
      </c>
      <c r="J43" s="117" t="s">
        <v>967</v>
      </c>
      <c r="K43" s="117" t="s">
        <v>968</v>
      </c>
      <c r="L43" s="115" t="s">
        <v>967</v>
      </c>
      <c r="M43" s="123">
        <v>-21846.83</v>
      </c>
      <c r="N43" s="123">
        <v>21846.83</v>
      </c>
      <c r="O43" s="124">
        <v>45139</v>
      </c>
      <c r="P43" s="125"/>
      <c r="Q43" s="125"/>
      <c r="R43" s="125" t="s">
        <v>1474</v>
      </c>
      <c r="S43" s="115" t="s">
        <v>1489</v>
      </c>
      <c r="T43" s="122" t="s">
        <v>1490</v>
      </c>
      <c r="U43" s="115" t="s">
        <v>1488</v>
      </c>
      <c r="V43" s="142"/>
      <c r="W43" s="117"/>
      <c r="X43" s="142"/>
      <c r="Y43" s="142"/>
      <c r="Z43" s="117"/>
      <c r="AA43" s="143"/>
      <c r="AB43" s="125"/>
      <c r="AC43" s="125"/>
      <c r="AD43" s="125"/>
    </row>
    <row r="44" spans="1:30">
      <c r="A44" s="115" t="s">
        <v>16</v>
      </c>
      <c r="B44" s="116">
        <v>45142</v>
      </c>
      <c r="C44" s="115" t="s">
        <v>1469</v>
      </c>
      <c r="D44" s="115" t="s">
        <v>1469</v>
      </c>
      <c r="E44" s="117" t="s">
        <v>1470</v>
      </c>
      <c r="F44" s="117" t="s">
        <v>1471</v>
      </c>
      <c r="G44" s="119">
        <v>45142</v>
      </c>
      <c r="H44" s="117" t="s">
        <v>1472</v>
      </c>
      <c r="I44" s="117" t="s">
        <v>1473</v>
      </c>
      <c r="J44" s="117" t="s">
        <v>1002</v>
      </c>
      <c r="K44" s="117" t="s">
        <v>1003</v>
      </c>
      <c r="L44" s="115" t="s">
        <v>1002</v>
      </c>
      <c r="M44" s="123">
        <v>-400</v>
      </c>
      <c r="N44" s="123">
        <v>400</v>
      </c>
      <c r="O44" s="124">
        <v>45139</v>
      </c>
      <c r="P44" s="125"/>
      <c r="Q44" s="125"/>
      <c r="R44" s="125" t="s">
        <v>1474</v>
      </c>
      <c r="S44" s="115" t="s">
        <v>1471</v>
      </c>
      <c r="T44" s="122" t="s">
        <v>1475</v>
      </c>
      <c r="U44" s="115" t="s">
        <v>1476</v>
      </c>
      <c r="V44" s="142"/>
      <c r="W44" s="117"/>
      <c r="X44" s="142"/>
      <c r="Y44" s="142"/>
      <c r="Z44" s="117"/>
      <c r="AA44" s="143"/>
      <c r="AB44" s="125"/>
      <c r="AC44" s="125"/>
      <c r="AD44" s="125"/>
    </row>
    <row r="45" spans="1:30">
      <c r="A45" s="115" t="s">
        <v>16</v>
      </c>
      <c r="B45" s="116">
        <v>45145</v>
      </c>
      <c r="C45" s="115" t="s">
        <v>1469</v>
      </c>
      <c r="D45" s="115" t="s">
        <v>1469</v>
      </c>
      <c r="E45" s="117" t="s">
        <v>1470</v>
      </c>
      <c r="F45" s="117" t="s">
        <v>1489</v>
      </c>
      <c r="G45" s="119">
        <v>45145</v>
      </c>
      <c r="H45" s="117" t="s">
        <v>1472</v>
      </c>
      <c r="I45" s="117" t="s">
        <v>1473</v>
      </c>
      <c r="J45" s="117" t="s">
        <v>945</v>
      </c>
      <c r="K45" s="117" t="s">
        <v>946</v>
      </c>
      <c r="L45" s="115" t="s">
        <v>945</v>
      </c>
      <c r="M45" s="123">
        <v>-11486.2</v>
      </c>
      <c r="N45" s="123">
        <v>11486.2</v>
      </c>
      <c r="O45" s="124">
        <v>45139</v>
      </c>
      <c r="P45" s="125"/>
      <c r="Q45" s="125"/>
      <c r="R45" s="125" t="s">
        <v>1474</v>
      </c>
      <c r="S45" s="115" t="s">
        <v>1489</v>
      </c>
      <c r="T45" s="122" t="s">
        <v>1490</v>
      </c>
      <c r="U45" s="115" t="s">
        <v>1488</v>
      </c>
      <c r="V45" s="142"/>
      <c r="W45" s="117"/>
      <c r="X45" s="142"/>
      <c r="Y45" s="142"/>
      <c r="Z45" s="117"/>
      <c r="AA45" s="143"/>
      <c r="AB45" s="125"/>
      <c r="AC45" s="125"/>
      <c r="AD45" s="125"/>
    </row>
    <row r="46" spans="1:30">
      <c r="A46" s="115" t="s">
        <v>16</v>
      </c>
      <c r="B46" s="116">
        <v>45145</v>
      </c>
      <c r="C46" s="115" t="s">
        <v>1469</v>
      </c>
      <c r="D46" s="115" t="s">
        <v>1469</v>
      </c>
      <c r="E46" s="117" t="s">
        <v>1470</v>
      </c>
      <c r="F46" s="117" t="s">
        <v>1489</v>
      </c>
      <c r="G46" s="119">
        <v>45145</v>
      </c>
      <c r="H46" s="117" t="s">
        <v>1472</v>
      </c>
      <c r="I46" s="117" t="s">
        <v>1473</v>
      </c>
      <c r="J46" s="117" t="s">
        <v>1111</v>
      </c>
      <c r="K46" s="117" t="s">
        <v>1112</v>
      </c>
      <c r="L46" s="115" t="s">
        <v>1111</v>
      </c>
      <c r="M46" s="123">
        <v>-34459.5</v>
      </c>
      <c r="N46" s="123">
        <v>34459.5</v>
      </c>
      <c r="O46" s="124">
        <v>45139</v>
      </c>
      <c r="P46" s="125"/>
      <c r="Q46" s="125"/>
      <c r="R46" s="125" t="s">
        <v>1474</v>
      </c>
      <c r="S46" s="115" t="s">
        <v>1489</v>
      </c>
      <c r="T46" s="122" t="s">
        <v>1490</v>
      </c>
      <c r="U46" s="115" t="s">
        <v>1488</v>
      </c>
      <c r="V46" s="142"/>
      <c r="W46" s="117"/>
      <c r="X46" s="142"/>
      <c r="Y46" s="142"/>
      <c r="Z46" s="117"/>
      <c r="AA46" s="143"/>
      <c r="AB46" s="125"/>
      <c r="AC46" s="125"/>
      <c r="AD46" s="125"/>
    </row>
    <row r="47" spans="1:30">
      <c r="A47" s="115" t="s">
        <v>16</v>
      </c>
      <c r="B47" s="116">
        <v>45146</v>
      </c>
      <c r="C47" s="115" t="s">
        <v>42</v>
      </c>
      <c r="D47" s="115" t="s">
        <v>43</v>
      </c>
      <c r="E47" s="117" t="s">
        <v>1470</v>
      </c>
      <c r="F47" s="117" t="s">
        <v>1499</v>
      </c>
      <c r="G47" s="119">
        <v>45146</v>
      </c>
      <c r="H47" s="117" t="s">
        <v>1500</v>
      </c>
      <c r="I47" s="117" t="s">
        <v>1501</v>
      </c>
      <c r="J47" s="117" t="s">
        <v>962</v>
      </c>
      <c r="K47" s="117" t="s">
        <v>963</v>
      </c>
      <c r="L47" s="115" t="s">
        <v>962</v>
      </c>
      <c r="M47" s="123">
        <v>-69.95</v>
      </c>
      <c r="N47" s="123">
        <v>69.95</v>
      </c>
      <c r="O47" s="124">
        <v>45139</v>
      </c>
      <c r="P47" s="125"/>
      <c r="Q47" s="125"/>
      <c r="R47" s="125" t="s">
        <v>1474</v>
      </c>
      <c r="S47" s="115" t="s">
        <v>1499</v>
      </c>
      <c r="T47" s="122" t="s">
        <v>1502</v>
      </c>
      <c r="U47" s="115" t="s">
        <v>1482</v>
      </c>
      <c r="V47" s="142"/>
      <c r="W47" s="117"/>
      <c r="X47" s="142"/>
      <c r="Y47" s="142"/>
      <c r="Z47" s="117"/>
      <c r="AA47" s="143"/>
      <c r="AB47" s="125"/>
      <c r="AC47" s="125"/>
      <c r="AD47" s="125"/>
    </row>
    <row r="48" spans="1:30">
      <c r="A48" s="115" t="s">
        <v>16</v>
      </c>
      <c r="B48" s="116">
        <v>45156</v>
      </c>
      <c r="C48" s="115" t="s">
        <v>1469</v>
      </c>
      <c r="D48" s="115" t="s">
        <v>1469</v>
      </c>
      <c r="E48" s="117" t="s">
        <v>1470</v>
      </c>
      <c r="F48" s="117" t="s">
        <v>1486</v>
      </c>
      <c r="G48" s="119">
        <v>45156</v>
      </c>
      <c r="H48" s="117" t="s">
        <v>1472</v>
      </c>
      <c r="I48" s="117" t="s">
        <v>1473</v>
      </c>
      <c r="J48" s="117" t="s">
        <v>902</v>
      </c>
      <c r="K48" s="117" t="s">
        <v>903</v>
      </c>
      <c r="L48" s="115" t="s">
        <v>902</v>
      </c>
      <c r="M48" s="123">
        <v>-40000</v>
      </c>
      <c r="N48" s="123">
        <v>40000</v>
      </c>
      <c r="O48" s="124">
        <v>45139</v>
      </c>
      <c r="P48" s="125"/>
      <c r="Q48" s="125"/>
      <c r="R48" s="125" t="s">
        <v>1474</v>
      </c>
      <c r="S48" s="115" t="s">
        <v>1486</v>
      </c>
      <c r="T48" s="122" t="s">
        <v>1487</v>
      </c>
      <c r="U48" s="115" t="s">
        <v>1488</v>
      </c>
      <c r="V48" s="142"/>
      <c r="W48" s="117"/>
      <c r="X48" s="142"/>
      <c r="Y48" s="142"/>
      <c r="Z48" s="117"/>
      <c r="AA48" s="143"/>
      <c r="AB48" s="125"/>
      <c r="AC48" s="125"/>
      <c r="AD48" s="125"/>
    </row>
    <row r="49" spans="1:33">
      <c r="A49" s="115" t="s">
        <v>16</v>
      </c>
      <c r="B49" s="116">
        <v>45156</v>
      </c>
      <c r="C49" s="115" t="s">
        <v>1469</v>
      </c>
      <c r="D49" s="115" t="s">
        <v>1469</v>
      </c>
      <c r="E49" s="117" t="s">
        <v>1470</v>
      </c>
      <c r="F49" s="117" t="s">
        <v>1486</v>
      </c>
      <c r="G49" s="119">
        <v>45156</v>
      </c>
      <c r="H49" s="117" t="s">
        <v>1472</v>
      </c>
      <c r="I49" s="117" t="s">
        <v>1473</v>
      </c>
      <c r="J49" s="117" t="s">
        <v>938</v>
      </c>
      <c r="K49" s="117" t="s">
        <v>939</v>
      </c>
      <c r="L49" s="115" t="s">
        <v>938</v>
      </c>
      <c r="M49" s="123">
        <v>-10000</v>
      </c>
      <c r="N49" s="123">
        <v>10000</v>
      </c>
      <c r="O49" s="124">
        <v>45139</v>
      </c>
      <c r="P49" s="125"/>
      <c r="Q49" s="125"/>
      <c r="R49" s="125" t="s">
        <v>1474</v>
      </c>
      <c r="S49" s="115" t="s">
        <v>1486</v>
      </c>
      <c r="T49" s="122" t="s">
        <v>1487</v>
      </c>
      <c r="U49" s="115" t="s">
        <v>1488</v>
      </c>
      <c r="V49" s="142"/>
      <c r="W49" s="117"/>
      <c r="X49" s="142"/>
      <c r="Y49" s="142"/>
      <c r="Z49" s="117"/>
      <c r="AA49" s="143"/>
      <c r="AB49" s="125"/>
      <c r="AC49" s="125"/>
      <c r="AD49" s="125"/>
      <c r="AE49" s="117"/>
      <c r="AF49" s="122"/>
      <c r="AG49" s="122"/>
    </row>
    <row r="50" spans="1:33">
      <c r="A50" s="115" t="s">
        <v>16</v>
      </c>
      <c r="B50" s="116">
        <v>45156</v>
      </c>
      <c r="C50" s="115" t="s">
        <v>1469</v>
      </c>
      <c r="D50" s="115" t="s">
        <v>1469</v>
      </c>
      <c r="E50" s="117" t="s">
        <v>1470</v>
      </c>
      <c r="F50" s="117" t="s">
        <v>1489</v>
      </c>
      <c r="G50" s="119">
        <v>45156</v>
      </c>
      <c r="H50" s="117" t="s">
        <v>1472</v>
      </c>
      <c r="I50" s="117" t="s">
        <v>1473</v>
      </c>
      <c r="J50" s="117" t="s">
        <v>980</v>
      </c>
      <c r="K50" s="117" t="s">
        <v>981</v>
      </c>
      <c r="L50" s="115" t="s">
        <v>980</v>
      </c>
      <c r="M50" s="123">
        <v>-2500</v>
      </c>
      <c r="N50" s="123">
        <v>2500</v>
      </c>
      <c r="O50" s="124">
        <v>45139</v>
      </c>
      <c r="P50" s="125"/>
      <c r="Q50" s="125"/>
      <c r="R50" s="125" t="s">
        <v>1474</v>
      </c>
      <c r="S50" s="115" t="s">
        <v>1489</v>
      </c>
      <c r="T50" s="122" t="s">
        <v>1490</v>
      </c>
      <c r="U50" s="115" t="s">
        <v>1488</v>
      </c>
      <c r="V50" s="142"/>
      <c r="W50" s="117"/>
      <c r="X50" s="142"/>
      <c r="Y50" s="142"/>
      <c r="Z50" s="117"/>
      <c r="AA50" s="143"/>
      <c r="AB50" s="125"/>
      <c r="AC50" s="125"/>
      <c r="AD50" s="125"/>
      <c r="AE50" s="117"/>
      <c r="AF50" s="122"/>
      <c r="AG50" s="122"/>
    </row>
    <row r="51" spans="1:33">
      <c r="A51" s="115" t="s">
        <v>16</v>
      </c>
      <c r="B51" s="116">
        <v>45156</v>
      </c>
      <c r="C51" s="115" t="s">
        <v>1469</v>
      </c>
      <c r="D51" s="115" t="s">
        <v>1469</v>
      </c>
      <c r="E51" s="117" t="s">
        <v>1470</v>
      </c>
      <c r="F51" s="117" t="s">
        <v>1489</v>
      </c>
      <c r="G51" s="119">
        <v>45156</v>
      </c>
      <c r="H51" s="117" t="s">
        <v>1472</v>
      </c>
      <c r="I51" s="117" t="s">
        <v>1473</v>
      </c>
      <c r="J51" s="117" t="s">
        <v>980</v>
      </c>
      <c r="K51" s="117" t="s">
        <v>981</v>
      </c>
      <c r="L51" s="115" t="s">
        <v>980</v>
      </c>
      <c r="M51" s="123">
        <v>-2500</v>
      </c>
      <c r="N51" s="123">
        <v>2500</v>
      </c>
      <c r="O51" s="124">
        <v>45139</v>
      </c>
      <c r="P51" s="125"/>
      <c r="Q51" s="125"/>
      <c r="R51" s="125" t="s">
        <v>1474</v>
      </c>
      <c r="S51" s="115" t="s">
        <v>1489</v>
      </c>
      <c r="T51" s="122" t="s">
        <v>1490</v>
      </c>
      <c r="U51" s="115" t="s">
        <v>1488</v>
      </c>
      <c r="V51" s="142"/>
      <c r="W51" s="117"/>
      <c r="X51" s="142"/>
      <c r="Y51" s="142"/>
      <c r="Z51" s="117"/>
      <c r="AA51" s="143"/>
      <c r="AB51" s="125"/>
      <c r="AC51" s="125"/>
      <c r="AD51" s="125"/>
      <c r="AE51" s="117"/>
      <c r="AF51" s="122"/>
      <c r="AG51" s="122"/>
    </row>
    <row r="52" spans="1:33">
      <c r="A52" s="115" t="s">
        <v>16</v>
      </c>
      <c r="B52" s="116">
        <v>45156</v>
      </c>
      <c r="C52" s="115" t="s">
        <v>1469</v>
      </c>
      <c r="D52" s="115" t="s">
        <v>1469</v>
      </c>
      <c r="E52" s="117" t="s">
        <v>1470</v>
      </c>
      <c r="F52" s="117" t="s">
        <v>1489</v>
      </c>
      <c r="G52" s="119">
        <v>45156</v>
      </c>
      <c r="H52" s="117" t="s">
        <v>1472</v>
      </c>
      <c r="I52" s="117" t="s">
        <v>1473</v>
      </c>
      <c r="J52" s="117" t="s">
        <v>980</v>
      </c>
      <c r="K52" s="117" t="s">
        <v>981</v>
      </c>
      <c r="L52" s="115" t="s">
        <v>980</v>
      </c>
      <c r="M52" s="123">
        <v>-2500</v>
      </c>
      <c r="N52" s="123">
        <v>2500</v>
      </c>
      <c r="O52" s="124">
        <v>45139</v>
      </c>
      <c r="P52" s="125"/>
      <c r="Q52" s="125"/>
      <c r="R52" s="125" t="s">
        <v>1474</v>
      </c>
      <c r="S52" s="115" t="s">
        <v>1489</v>
      </c>
      <c r="T52" s="122" t="s">
        <v>1490</v>
      </c>
      <c r="U52" s="115" t="s">
        <v>1488</v>
      </c>
      <c r="V52" s="142"/>
      <c r="W52" s="117"/>
      <c r="X52" s="142"/>
      <c r="Y52" s="142"/>
      <c r="Z52" s="117"/>
      <c r="AA52" s="143"/>
      <c r="AB52" s="125"/>
      <c r="AC52" s="125"/>
      <c r="AD52" s="125"/>
      <c r="AE52" s="117"/>
      <c r="AF52" s="122"/>
      <c r="AG52" s="122"/>
    </row>
    <row r="53" spans="1:33">
      <c r="A53" s="115" t="s">
        <v>16</v>
      </c>
      <c r="B53" s="116">
        <v>45156</v>
      </c>
      <c r="C53" s="115" t="s">
        <v>1469</v>
      </c>
      <c r="D53" s="115" t="s">
        <v>1469</v>
      </c>
      <c r="E53" s="117" t="s">
        <v>1470</v>
      </c>
      <c r="F53" s="117" t="s">
        <v>1489</v>
      </c>
      <c r="G53" s="119">
        <v>45156</v>
      </c>
      <c r="H53" s="117" t="s">
        <v>1472</v>
      </c>
      <c r="I53" s="117" t="s">
        <v>1473</v>
      </c>
      <c r="J53" s="117" t="s">
        <v>980</v>
      </c>
      <c r="K53" s="117" t="s">
        <v>981</v>
      </c>
      <c r="L53" s="115" t="s">
        <v>980</v>
      </c>
      <c r="M53" s="123">
        <v>-2500</v>
      </c>
      <c r="N53" s="123">
        <v>2500</v>
      </c>
      <c r="O53" s="124">
        <v>45139</v>
      </c>
      <c r="P53" s="125"/>
      <c r="Q53" s="125"/>
      <c r="R53" s="125" t="s">
        <v>1474</v>
      </c>
      <c r="S53" s="115" t="s">
        <v>1489</v>
      </c>
      <c r="T53" s="122" t="s">
        <v>1490</v>
      </c>
      <c r="U53" s="115" t="s">
        <v>1488</v>
      </c>
      <c r="V53" s="142"/>
      <c r="W53" s="117"/>
      <c r="X53" s="142"/>
      <c r="Y53" s="142"/>
      <c r="Z53" s="117"/>
      <c r="AA53" s="143"/>
      <c r="AB53" s="125"/>
      <c r="AC53" s="125"/>
      <c r="AD53" s="125"/>
      <c r="AE53" s="117"/>
      <c r="AF53" s="122"/>
      <c r="AG53" s="122"/>
    </row>
    <row r="54" spans="1:33">
      <c r="A54" s="115" t="s">
        <v>16</v>
      </c>
      <c r="B54" s="116">
        <v>45156</v>
      </c>
      <c r="C54" s="115" t="s">
        <v>1469</v>
      </c>
      <c r="D54" s="115" t="s">
        <v>1469</v>
      </c>
      <c r="E54" s="117" t="s">
        <v>1470</v>
      </c>
      <c r="F54" s="117" t="s">
        <v>1483</v>
      </c>
      <c r="G54" s="119">
        <v>45156</v>
      </c>
      <c r="H54" s="117" t="s">
        <v>1472</v>
      </c>
      <c r="I54" s="117" t="s">
        <v>1473</v>
      </c>
      <c r="J54" s="117" t="s">
        <v>1095</v>
      </c>
      <c r="K54" s="117" t="s">
        <v>1098</v>
      </c>
      <c r="L54" s="115" t="s">
        <v>1095</v>
      </c>
      <c r="M54" s="123">
        <v>-30</v>
      </c>
      <c r="N54" s="123">
        <v>30</v>
      </c>
      <c r="O54" s="124">
        <v>45139</v>
      </c>
      <c r="P54" s="125"/>
      <c r="Q54" s="125"/>
      <c r="R54" s="125" t="s">
        <v>1474</v>
      </c>
      <c r="S54" s="115" t="s">
        <v>1483</v>
      </c>
      <c r="T54" s="122" t="s">
        <v>1484</v>
      </c>
      <c r="U54" s="115" t="s">
        <v>1484</v>
      </c>
      <c r="V54" s="142"/>
      <c r="W54" s="117"/>
      <c r="X54" s="142"/>
      <c r="Y54" s="142"/>
      <c r="Z54" s="117"/>
      <c r="AA54" s="143"/>
      <c r="AB54" s="125"/>
      <c r="AC54" s="125"/>
      <c r="AD54" s="125"/>
      <c r="AE54" s="117"/>
      <c r="AF54" s="122"/>
      <c r="AG54" s="122"/>
    </row>
    <row r="55" spans="1:33">
      <c r="A55" s="115" t="s">
        <v>16</v>
      </c>
      <c r="B55" s="116">
        <v>45156</v>
      </c>
      <c r="C55" s="115" t="s">
        <v>1469</v>
      </c>
      <c r="D55" s="115" t="s">
        <v>1469</v>
      </c>
      <c r="E55" s="117" t="s">
        <v>1470</v>
      </c>
      <c r="F55" s="117" t="s">
        <v>1485</v>
      </c>
      <c r="G55" s="119">
        <v>45156</v>
      </c>
      <c r="H55" s="117" t="s">
        <v>1472</v>
      </c>
      <c r="I55" s="117" t="s">
        <v>1473</v>
      </c>
      <c r="J55" s="117" t="s">
        <v>1095</v>
      </c>
      <c r="K55" s="117" t="s">
        <v>1098</v>
      </c>
      <c r="L55" s="115" t="s">
        <v>1095</v>
      </c>
      <c r="M55" s="123">
        <v>-93</v>
      </c>
      <c r="N55" s="123">
        <v>93</v>
      </c>
      <c r="O55" s="124">
        <v>45139</v>
      </c>
      <c r="P55" s="125"/>
      <c r="Q55" s="125"/>
      <c r="R55" s="125" t="s">
        <v>1474</v>
      </c>
      <c r="S55" s="115" t="s">
        <v>1485</v>
      </c>
      <c r="T55" s="122" t="s">
        <v>1484</v>
      </c>
      <c r="U55" s="115" t="s">
        <v>1484</v>
      </c>
      <c r="V55" s="142"/>
      <c r="W55" s="117"/>
      <c r="X55" s="142"/>
      <c r="Y55" s="142"/>
      <c r="Z55" s="117"/>
      <c r="AA55" s="143"/>
      <c r="AB55" s="125"/>
      <c r="AC55" s="125"/>
      <c r="AD55" s="125"/>
      <c r="AE55" s="117"/>
      <c r="AF55" s="122"/>
      <c r="AG55" s="122"/>
    </row>
    <row r="56" spans="1:33">
      <c r="A56" s="115" t="s">
        <v>16</v>
      </c>
      <c r="B56" s="116">
        <v>45163</v>
      </c>
      <c r="C56" s="115" t="s">
        <v>1469</v>
      </c>
      <c r="D56" s="115" t="s">
        <v>1469</v>
      </c>
      <c r="E56" s="117" t="s">
        <v>1470</v>
      </c>
      <c r="F56" s="117" t="s">
        <v>1503</v>
      </c>
      <c r="G56" s="119">
        <v>45163</v>
      </c>
      <c r="H56" s="117" t="s">
        <v>1472</v>
      </c>
      <c r="I56" s="117" t="s">
        <v>1473</v>
      </c>
      <c r="J56" s="117" t="s">
        <v>969</v>
      </c>
      <c r="K56" s="117" t="s">
        <v>970</v>
      </c>
      <c r="L56" s="115" t="s">
        <v>969</v>
      </c>
      <c r="M56" s="123">
        <v>-2000</v>
      </c>
      <c r="N56" s="123">
        <v>2000</v>
      </c>
      <c r="O56" s="124">
        <v>45139</v>
      </c>
      <c r="P56" s="125"/>
      <c r="Q56" s="125"/>
      <c r="R56" s="125" t="s">
        <v>1474</v>
      </c>
      <c r="S56" s="115" t="s">
        <v>1503</v>
      </c>
      <c r="T56" s="122" t="s">
        <v>1478</v>
      </c>
      <c r="U56" s="115" t="s">
        <v>1479</v>
      </c>
      <c r="V56" s="142"/>
      <c r="W56" s="117"/>
      <c r="X56" s="142"/>
      <c r="Y56" s="142"/>
      <c r="Z56" s="117"/>
      <c r="AA56" s="143"/>
      <c r="AB56" s="125"/>
      <c r="AC56" s="125"/>
      <c r="AD56" s="125"/>
      <c r="AE56" s="117"/>
      <c r="AF56" s="122"/>
      <c r="AG56" s="122"/>
    </row>
    <row r="57" spans="1:33">
      <c r="A57" s="115" t="s">
        <v>16</v>
      </c>
      <c r="B57" s="116">
        <v>45163</v>
      </c>
      <c r="C57" s="115" t="s">
        <v>1469</v>
      </c>
      <c r="D57" s="115" t="s">
        <v>1469</v>
      </c>
      <c r="E57" s="117" t="s">
        <v>1470</v>
      </c>
      <c r="F57" s="117" t="s">
        <v>1504</v>
      </c>
      <c r="G57" s="119">
        <v>45163</v>
      </c>
      <c r="H57" s="117" t="s">
        <v>1472</v>
      </c>
      <c r="I57" s="117" t="s">
        <v>1505</v>
      </c>
      <c r="J57" s="117" t="s">
        <v>1506</v>
      </c>
      <c r="K57" s="117" t="s">
        <v>970</v>
      </c>
      <c r="L57" s="115" t="s">
        <v>969</v>
      </c>
      <c r="M57" s="123">
        <v>30</v>
      </c>
      <c r="N57" s="123">
        <v>30</v>
      </c>
      <c r="O57" s="124">
        <v>45139</v>
      </c>
      <c r="P57" s="125"/>
      <c r="Q57" s="125"/>
      <c r="R57" s="125" t="s">
        <v>1474</v>
      </c>
      <c r="S57" s="115" t="s">
        <v>1504</v>
      </c>
      <c r="T57" s="122" t="s">
        <v>1478</v>
      </c>
      <c r="U57" s="115" t="s">
        <v>1479</v>
      </c>
      <c r="V57" s="142"/>
      <c r="W57" s="117"/>
      <c r="X57" s="142"/>
      <c r="Y57" s="142"/>
      <c r="Z57" s="117"/>
      <c r="AA57" s="143"/>
      <c r="AB57" s="125"/>
      <c r="AC57" s="125"/>
      <c r="AD57" s="125"/>
      <c r="AE57" s="117"/>
      <c r="AF57" s="122"/>
      <c r="AG57" s="122"/>
    </row>
    <row r="58" spans="1:33">
      <c r="A58" s="115" t="s">
        <v>16</v>
      </c>
      <c r="B58" s="116">
        <v>45163</v>
      </c>
      <c r="C58" s="115" t="s">
        <v>1469</v>
      </c>
      <c r="D58" s="115" t="s">
        <v>1469</v>
      </c>
      <c r="E58" s="117" t="s">
        <v>1470</v>
      </c>
      <c r="F58" s="117" t="s">
        <v>1507</v>
      </c>
      <c r="G58" s="119">
        <v>45163</v>
      </c>
      <c r="H58" s="117" t="s">
        <v>1472</v>
      </c>
      <c r="I58" s="117" t="s">
        <v>1505</v>
      </c>
      <c r="J58" s="117" t="s">
        <v>1508</v>
      </c>
      <c r="K58" s="117" t="s">
        <v>970</v>
      </c>
      <c r="L58" s="115" t="s">
        <v>969</v>
      </c>
      <c r="M58" s="123">
        <v>93</v>
      </c>
      <c r="N58" s="123">
        <v>93</v>
      </c>
      <c r="O58" s="124">
        <v>45139</v>
      </c>
      <c r="P58" s="125"/>
      <c r="Q58" s="125"/>
      <c r="R58" s="125" t="s">
        <v>1474</v>
      </c>
      <c r="S58" s="115" t="s">
        <v>1507</v>
      </c>
      <c r="T58" s="122" t="s">
        <v>1478</v>
      </c>
      <c r="U58" s="115" t="s">
        <v>1479</v>
      </c>
      <c r="V58" s="142"/>
      <c r="W58" s="117"/>
      <c r="X58" s="142"/>
      <c r="Y58" s="142"/>
      <c r="Z58" s="117"/>
      <c r="AA58" s="143"/>
      <c r="AB58" s="125"/>
      <c r="AC58" s="125"/>
      <c r="AD58" s="125"/>
      <c r="AE58" s="117"/>
      <c r="AF58" s="122"/>
      <c r="AG58" s="122"/>
    </row>
    <row r="59" spans="1:33">
      <c r="A59" s="115" t="s">
        <v>16</v>
      </c>
      <c r="B59" s="116">
        <v>45173</v>
      </c>
      <c r="C59" s="115" t="s">
        <v>1469</v>
      </c>
      <c r="D59" s="115" t="s">
        <v>1469</v>
      </c>
      <c r="E59" s="117" t="s">
        <v>1470</v>
      </c>
      <c r="F59" s="117" t="s">
        <v>1489</v>
      </c>
      <c r="G59" s="119">
        <v>45173</v>
      </c>
      <c r="H59" s="117" t="s">
        <v>1472</v>
      </c>
      <c r="I59" s="117" t="s">
        <v>1473</v>
      </c>
      <c r="J59" s="117" t="s">
        <v>980</v>
      </c>
      <c r="K59" s="117" t="s">
        <v>981</v>
      </c>
      <c r="L59" s="115" t="s">
        <v>980</v>
      </c>
      <c r="M59" s="123">
        <v>-25000</v>
      </c>
      <c r="N59" s="123">
        <v>25000</v>
      </c>
      <c r="O59" s="124">
        <v>45170</v>
      </c>
      <c r="P59" s="125"/>
      <c r="Q59" s="125"/>
      <c r="R59" s="125" t="s">
        <v>1474</v>
      </c>
      <c r="S59" s="115" t="s">
        <v>1489</v>
      </c>
      <c r="T59" s="122" t="s">
        <v>1490</v>
      </c>
      <c r="U59" s="115" t="s">
        <v>1488</v>
      </c>
      <c r="V59" s="142"/>
      <c r="W59" s="117"/>
      <c r="X59" s="142"/>
      <c r="Y59" s="142"/>
      <c r="Z59" s="117"/>
      <c r="AA59" s="143"/>
      <c r="AB59" s="125"/>
      <c r="AC59" s="125"/>
      <c r="AD59" s="125"/>
      <c r="AE59" s="117"/>
      <c r="AF59" s="122"/>
      <c r="AG59" s="122"/>
    </row>
    <row r="60" spans="1:33">
      <c r="A60" s="115" t="s">
        <v>16</v>
      </c>
      <c r="B60" s="116">
        <v>45173</v>
      </c>
      <c r="C60" s="115" t="s">
        <v>1469</v>
      </c>
      <c r="D60" s="115" t="s">
        <v>1469</v>
      </c>
      <c r="E60" s="117" t="s">
        <v>1470</v>
      </c>
      <c r="F60" s="117" t="s">
        <v>1489</v>
      </c>
      <c r="G60" s="119">
        <v>45173</v>
      </c>
      <c r="H60" s="117" t="s">
        <v>1472</v>
      </c>
      <c r="I60" s="117" t="s">
        <v>1473</v>
      </c>
      <c r="J60" s="117" t="s">
        <v>980</v>
      </c>
      <c r="K60" s="117" t="s">
        <v>981</v>
      </c>
      <c r="L60" s="115" t="s">
        <v>980</v>
      </c>
      <c r="M60" s="123">
        <v>-25000</v>
      </c>
      <c r="N60" s="123">
        <v>25000</v>
      </c>
      <c r="O60" s="124">
        <v>45170</v>
      </c>
      <c r="P60" s="125"/>
      <c r="Q60" s="125"/>
      <c r="R60" s="125" t="s">
        <v>1474</v>
      </c>
      <c r="S60" s="115" t="s">
        <v>1489</v>
      </c>
      <c r="T60" s="122" t="s">
        <v>1490</v>
      </c>
      <c r="U60" s="115" t="s">
        <v>1488</v>
      </c>
      <c r="V60" s="142"/>
      <c r="W60" s="117"/>
      <c r="X60" s="142"/>
      <c r="Y60" s="142"/>
      <c r="Z60" s="117"/>
      <c r="AA60" s="143"/>
      <c r="AB60" s="125"/>
      <c r="AC60" s="125"/>
      <c r="AD60" s="125"/>
      <c r="AE60" s="117"/>
      <c r="AF60" s="122"/>
      <c r="AG60" s="122"/>
    </row>
    <row r="61" spans="1:33">
      <c r="A61" s="115" t="s">
        <v>16</v>
      </c>
      <c r="B61" s="116">
        <v>45173</v>
      </c>
      <c r="C61" s="115" t="s">
        <v>1469</v>
      </c>
      <c r="D61" s="115" t="s">
        <v>1469</v>
      </c>
      <c r="E61" s="117" t="s">
        <v>1470</v>
      </c>
      <c r="F61" s="117" t="s">
        <v>1489</v>
      </c>
      <c r="G61" s="119">
        <v>45173</v>
      </c>
      <c r="H61" s="117" t="s">
        <v>1472</v>
      </c>
      <c r="I61" s="117" t="s">
        <v>1473</v>
      </c>
      <c r="J61" s="117" t="s">
        <v>980</v>
      </c>
      <c r="K61" s="117" t="s">
        <v>981</v>
      </c>
      <c r="L61" s="115" t="s">
        <v>980</v>
      </c>
      <c r="M61" s="123">
        <v>-25000</v>
      </c>
      <c r="N61" s="123">
        <v>25000</v>
      </c>
      <c r="O61" s="124">
        <v>45170</v>
      </c>
      <c r="P61" s="125"/>
      <c r="Q61" s="125"/>
      <c r="R61" s="125" t="s">
        <v>1474</v>
      </c>
      <c r="S61" s="115" t="s">
        <v>1489</v>
      </c>
      <c r="T61" s="122" t="s">
        <v>1490</v>
      </c>
      <c r="U61" s="115" t="s">
        <v>1488</v>
      </c>
      <c r="V61" s="142"/>
      <c r="W61" s="117"/>
      <c r="X61" s="142"/>
      <c r="Y61" s="142"/>
      <c r="Z61" s="117"/>
      <c r="AA61" s="143"/>
      <c r="AB61" s="125"/>
      <c r="AC61" s="125"/>
      <c r="AD61" s="125"/>
      <c r="AE61" s="117"/>
      <c r="AF61" s="122"/>
      <c r="AG61" s="122"/>
    </row>
    <row r="62" spans="1:33">
      <c r="A62" s="115" t="s">
        <v>16</v>
      </c>
      <c r="B62" s="116">
        <v>45173</v>
      </c>
      <c r="C62" s="115" t="s">
        <v>1469</v>
      </c>
      <c r="D62" s="115" t="s">
        <v>1469</v>
      </c>
      <c r="E62" s="117" t="s">
        <v>1470</v>
      </c>
      <c r="F62" s="117" t="s">
        <v>1489</v>
      </c>
      <c r="G62" s="119">
        <v>45173</v>
      </c>
      <c r="H62" s="117" t="s">
        <v>1472</v>
      </c>
      <c r="I62" s="117" t="s">
        <v>1473</v>
      </c>
      <c r="J62" s="117" t="s">
        <v>980</v>
      </c>
      <c r="K62" s="117" t="s">
        <v>981</v>
      </c>
      <c r="L62" s="115" t="s">
        <v>980</v>
      </c>
      <c r="M62" s="123">
        <v>-25000</v>
      </c>
      <c r="N62" s="123">
        <v>25000</v>
      </c>
      <c r="O62" s="124">
        <v>45170</v>
      </c>
      <c r="P62" s="125"/>
      <c r="Q62" s="125"/>
      <c r="R62" s="125" t="s">
        <v>1474</v>
      </c>
      <c r="S62" s="115" t="s">
        <v>1489</v>
      </c>
      <c r="T62" s="122" t="s">
        <v>1490</v>
      </c>
      <c r="U62" s="115" t="s">
        <v>1488</v>
      </c>
      <c r="V62" s="142"/>
      <c r="W62" s="117"/>
      <c r="X62" s="142"/>
      <c r="Y62" s="142"/>
      <c r="Z62" s="117"/>
      <c r="AA62" s="143"/>
      <c r="AB62" s="125"/>
      <c r="AC62" s="125"/>
      <c r="AD62" s="125"/>
      <c r="AE62" s="117"/>
      <c r="AF62" s="122"/>
      <c r="AG62" s="122"/>
    </row>
    <row r="63" spans="1:33">
      <c r="A63" s="115" t="s">
        <v>16</v>
      </c>
      <c r="B63" s="116">
        <v>45173</v>
      </c>
      <c r="C63" s="115" t="s">
        <v>1469</v>
      </c>
      <c r="D63" s="115" t="s">
        <v>1469</v>
      </c>
      <c r="E63" s="117" t="s">
        <v>1470</v>
      </c>
      <c r="F63" s="117" t="s">
        <v>1471</v>
      </c>
      <c r="G63" s="119">
        <v>45173</v>
      </c>
      <c r="H63" s="117" t="s">
        <v>1472</v>
      </c>
      <c r="I63" s="117" t="s">
        <v>1473</v>
      </c>
      <c r="J63" s="117" t="s">
        <v>992</v>
      </c>
      <c r="K63" s="117" t="s">
        <v>993</v>
      </c>
      <c r="L63" s="115" t="s">
        <v>992</v>
      </c>
      <c r="M63" s="123">
        <v>-415.96</v>
      </c>
      <c r="N63" s="123">
        <v>415.96</v>
      </c>
      <c r="O63" s="124">
        <v>45170</v>
      </c>
      <c r="P63" s="125"/>
      <c r="Q63" s="125"/>
      <c r="R63" s="125" t="s">
        <v>1474</v>
      </c>
      <c r="S63" s="115" t="s">
        <v>1471</v>
      </c>
      <c r="T63" s="122" t="s">
        <v>1475</v>
      </c>
      <c r="U63" s="115" t="s">
        <v>1476</v>
      </c>
      <c r="V63" s="142"/>
      <c r="W63" s="117"/>
      <c r="X63" s="142"/>
      <c r="Y63" s="142"/>
      <c r="Z63" s="117"/>
      <c r="AA63" s="143"/>
      <c r="AB63" s="125"/>
      <c r="AC63" s="125"/>
      <c r="AD63" s="125"/>
      <c r="AE63" s="117"/>
      <c r="AF63" s="122"/>
      <c r="AG63" s="122"/>
    </row>
    <row r="64" spans="1:33">
      <c r="A64" s="115" t="s">
        <v>16</v>
      </c>
      <c r="B64" s="116">
        <v>45180</v>
      </c>
      <c r="C64" s="115" t="s">
        <v>42</v>
      </c>
      <c r="D64" s="115" t="s">
        <v>43</v>
      </c>
      <c r="E64" s="117" t="s">
        <v>1470</v>
      </c>
      <c r="F64" s="117" t="s">
        <v>1499</v>
      </c>
      <c r="G64" s="119">
        <v>45180</v>
      </c>
      <c r="H64" s="117" t="s">
        <v>1500</v>
      </c>
      <c r="I64" s="117" t="s">
        <v>1501</v>
      </c>
      <c r="J64" s="117" t="s">
        <v>962</v>
      </c>
      <c r="K64" s="117" t="s">
        <v>964</v>
      </c>
      <c r="L64" s="115" t="s">
        <v>962</v>
      </c>
      <c r="M64" s="123">
        <v>-69.95</v>
      </c>
      <c r="N64" s="123">
        <v>69.95</v>
      </c>
      <c r="O64" s="124">
        <v>45170</v>
      </c>
      <c r="P64" s="125"/>
      <c r="Q64" s="125"/>
      <c r="R64" s="125" t="s">
        <v>1474</v>
      </c>
      <c r="S64" s="115" t="s">
        <v>1499</v>
      </c>
      <c r="T64" s="122" t="s">
        <v>1502</v>
      </c>
      <c r="U64" s="115" t="s">
        <v>1482</v>
      </c>
      <c r="V64" s="142"/>
      <c r="W64" s="117"/>
      <c r="X64" s="142"/>
      <c r="Y64" s="142"/>
      <c r="Z64" s="117"/>
      <c r="AA64" s="143"/>
      <c r="AB64" s="125"/>
      <c r="AC64" s="125"/>
      <c r="AD64" s="125"/>
      <c r="AE64" s="117"/>
      <c r="AF64" s="122"/>
      <c r="AG64" s="122"/>
    </row>
    <row r="65" spans="1:30">
      <c r="A65" s="115" t="s">
        <v>16</v>
      </c>
      <c r="B65" s="116">
        <v>45182</v>
      </c>
      <c r="C65" s="115" t="s">
        <v>1469</v>
      </c>
      <c r="D65" s="115" t="s">
        <v>1469</v>
      </c>
      <c r="E65" s="117" t="s">
        <v>1470</v>
      </c>
      <c r="F65" s="117" t="s">
        <v>1509</v>
      </c>
      <c r="G65" s="119">
        <v>45182</v>
      </c>
      <c r="H65" s="117" t="s">
        <v>1472</v>
      </c>
      <c r="I65" s="117" t="s">
        <v>1473</v>
      </c>
      <c r="J65" s="117" t="s">
        <v>1025</v>
      </c>
      <c r="K65" s="117" t="s">
        <v>1027</v>
      </c>
      <c r="L65" s="115" t="s">
        <v>1025</v>
      </c>
      <c r="M65" s="123">
        <v>-976.23</v>
      </c>
      <c r="N65" s="123">
        <v>976.23</v>
      </c>
      <c r="O65" s="124">
        <v>45170</v>
      </c>
      <c r="P65" s="125"/>
      <c r="Q65" s="125"/>
      <c r="R65" s="125" t="s">
        <v>1474</v>
      </c>
      <c r="S65" s="115" t="s">
        <v>1509</v>
      </c>
      <c r="T65" s="122" t="s">
        <v>1510</v>
      </c>
      <c r="U65" s="115" t="s">
        <v>1488</v>
      </c>
      <c r="V65" s="142"/>
      <c r="W65" s="117"/>
      <c r="X65" s="142"/>
      <c r="Y65" s="142"/>
      <c r="Z65" s="117"/>
      <c r="AA65" s="143"/>
      <c r="AB65" s="125"/>
      <c r="AC65" s="125"/>
      <c r="AD65" s="125"/>
    </row>
    <row r="66" spans="1:30">
      <c r="A66" s="115" t="s">
        <v>16</v>
      </c>
      <c r="B66" s="116">
        <v>45182</v>
      </c>
      <c r="C66" s="115" t="s">
        <v>1469</v>
      </c>
      <c r="D66" s="115" t="s">
        <v>1469</v>
      </c>
      <c r="E66" s="117" t="s">
        <v>1470</v>
      </c>
      <c r="F66" s="117" t="s">
        <v>1509</v>
      </c>
      <c r="G66" s="119">
        <v>45182</v>
      </c>
      <c r="H66" s="117" t="s">
        <v>1472</v>
      </c>
      <c r="I66" s="117" t="s">
        <v>1473</v>
      </c>
      <c r="J66" s="117" t="s">
        <v>1025</v>
      </c>
      <c r="K66" s="117" t="s">
        <v>1028</v>
      </c>
      <c r="L66" s="115" t="s">
        <v>1025</v>
      </c>
      <c r="M66" s="123">
        <v>-976.23</v>
      </c>
      <c r="N66" s="123">
        <v>976.23</v>
      </c>
      <c r="O66" s="124">
        <v>45170</v>
      </c>
      <c r="P66" s="125"/>
      <c r="Q66" s="125"/>
      <c r="R66" s="125" t="s">
        <v>1474</v>
      </c>
      <c r="S66" s="115" t="s">
        <v>1509</v>
      </c>
      <c r="T66" s="122" t="s">
        <v>1510</v>
      </c>
      <c r="U66" s="115" t="s">
        <v>1488</v>
      </c>
      <c r="V66" s="142"/>
      <c r="W66" s="117"/>
      <c r="X66" s="142"/>
      <c r="Y66" s="142"/>
      <c r="Z66" s="117"/>
      <c r="AA66" s="143"/>
      <c r="AB66" s="125"/>
      <c r="AC66" s="125"/>
      <c r="AD66" s="125"/>
    </row>
    <row r="67" spans="1:30">
      <c r="A67" s="115" t="s">
        <v>16</v>
      </c>
      <c r="B67" s="116">
        <v>45182</v>
      </c>
      <c r="C67" s="115" t="s">
        <v>1469</v>
      </c>
      <c r="D67" s="115" t="s">
        <v>1469</v>
      </c>
      <c r="E67" s="117" t="s">
        <v>1470</v>
      </c>
      <c r="F67" s="117" t="s">
        <v>1509</v>
      </c>
      <c r="G67" s="119">
        <v>45182</v>
      </c>
      <c r="H67" s="117" t="s">
        <v>1472</v>
      </c>
      <c r="I67" s="117" t="s">
        <v>1473</v>
      </c>
      <c r="J67" s="117" t="s">
        <v>1025</v>
      </c>
      <c r="K67" s="117" t="s">
        <v>1029</v>
      </c>
      <c r="L67" s="115" t="s">
        <v>1025</v>
      </c>
      <c r="M67" s="123">
        <v>-976.23</v>
      </c>
      <c r="N67" s="123">
        <v>976.23</v>
      </c>
      <c r="O67" s="124">
        <v>45170</v>
      </c>
      <c r="P67" s="125"/>
      <c r="Q67" s="125"/>
      <c r="R67" s="125" t="s">
        <v>1474</v>
      </c>
      <c r="S67" s="115" t="s">
        <v>1509</v>
      </c>
      <c r="T67" s="122" t="s">
        <v>1510</v>
      </c>
      <c r="U67" s="115" t="s">
        <v>1488</v>
      </c>
      <c r="V67" s="142"/>
      <c r="W67" s="117"/>
      <c r="X67" s="142"/>
      <c r="Y67" s="142"/>
      <c r="Z67" s="117"/>
      <c r="AA67" s="143"/>
      <c r="AB67" s="125"/>
      <c r="AC67" s="125"/>
      <c r="AD67" s="125"/>
    </row>
    <row r="68" spans="1:30">
      <c r="A68" s="115" t="s">
        <v>16</v>
      </c>
      <c r="B68" s="116">
        <v>45189</v>
      </c>
      <c r="C68" s="115" t="s">
        <v>1469</v>
      </c>
      <c r="D68" s="115" t="s">
        <v>1469</v>
      </c>
      <c r="E68" s="117" t="s">
        <v>1470</v>
      </c>
      <c r="F68" s="117" t="s">
        <v>1486</v>
      </c>
      <c r="G68" s="119">
        <v>45189</v>
      </c>
      <c r="H68" s="117" t="s">
        <v>1472</v>
      </c>
      <c r="I68" s="117" t="s">
        <v>1473</v>
      </c>
      <c r="J68" s="117" t="s">
        <v>902</v>
      </c>
      <c r="K68" s="117" t="s">
        <v>903</v>
      </c>
      <c r="L68" s="115" t="s">
        <v>902</v>
      </c>
      <c r="M68" s="123">
        <v>-10000</v>
      </c>
      <c r="N68" s="123">
        <v>10000</v>
      </c>
      <c r="O68" s="124">
        <v>45170</v>
      </c>
      <c r="P68" s="125"/>
      <c r="Q68" s="125"/>
      <c r="R68" s="125" t="s">
        <v>1474</v>
      </c>
      <c r="S68" s="115" t="s">
        <v>1486</v>
      </c>
      <c r="T68" s="122" t="s">
        <v>1487</v>
      </c>
      <c r="U68" s="115" t="s">
        <v>1488</v>
      </c>
      <c r="V68" s="142"/>
      <c r="W68" s="117"/>
      <c r="X68" s="142"/>
      <c r="Y68" s="142"/>
      <c r="Z68" s="117"/>
      <c r="AA68" s="143"/>
      <c r="AB68" s="125"/>
      <c r="AC68" s="125"/>
      <c r="AD68" s="125"/>
    </row>
    <row r="69" spans="1:30">
      <c r="A69" s="115" t="s">
        <v>16</v>
      </c>
      <c r="B69" s="116">
        <v>45189</v>
      </c>
      <c r="C69" s="115" t="s">
        <v>1469</v>
      </c>
      <c r="D69" s="115" t="s">
        <v>1469</v>
      </c>
      <c r="E69" s="117" t="s">
        <v>1470</v>
      </c>
      <c r="F69" s="117" t="s">
        <v>1486</v>
      </c>
      <c r="G69" s="119">
        <v>45189</v>
      </c>
      <c r="H69" s="117" t="s">
        <v>1472</v>
      </c>
      <c r="I69" s="117" t="s">
        <v>1473</v>
      </c>
      <c r="J69" s="117" t="s">
        <v>938</v>
      </c>
      <c r="K69" s="117" t="s">
        <v>939</v>
      </c>
      <c r="L69" s="115" t="s">
        <v>938</v>
      </c>
      <c r="M69" s="123">
        <v>-10000</v>
      </c>
      <c r="N69" s="123">
        <v>10000</v>
      </c>
      <c r="O69" s="124">
        <v>45170</v>
      </c>
      <c r="P69" s="125"/>
      <c r="Q69" s="125"/>
      <c r="R69" s="125" t="s">
        <v>1474</v>
      </c>
      <c r="S69" s="115" t="s">
        <v>1486</v>
      </c>
      <c r="T69" s="122" t="s">
        <v>1487</v>
      </c>
      <c r="U69" s="115" t="s">
        <v>1488</v>
      </c>
      <c r="V69" s="142"/>
      <c r="W69" s="117"/>
      <c r="X69" s="142"/>
      <c r="Y69" s="142"/>
      <c r="Z69" s="117"/>
      <c r="AA69" s="143"/>
      <c r="AB69" s="125"/>
      <c r="AC69" s="125"/>
      <c r="AD69" s="125"/>
    </row>
    <row r="70" spans="1:30">
      <c r="A70" s="115" t="s">
        <v>16</v>
      </c>
      <c r="B70" s="116">
        <v>45189</v>
      </c>
      <c r="C70" s="115" t="s">
        <v>1469</v>
      </c>
      <c r="D70" s="115" t="s">
        <v>1469</v>
      </c>
      <c r="E70" s="117" t="s">
        <v>1470</v>
      </c>
      <c r="F70" s="117" t="s">
        <v>1489</v>
      </c>
      <c r="G70" s="119">
        <v>45189</v>
      </c>
      <c r="H70" s="117" t="s">
        <v>1472</v>
      </c>
      <c r="I70" s="117" t="s">
        <v>1473</v>
      </c>
      <c r="J70" s="117" t="s">
        <v>980</v>
      </c>
      <c r="K70" s="117" t="s">
        <v>981</v>
      </c>
      <c r="L70" s="115" t="s">
        <v>980</v>
      </c>
      <c r="M70" s="123">
        <v>-2500</v>
      </c>
      <c r="N70" s="123">
        <v>2500</v>
      </c>
      <c r="O70" s="124">
        <v>45170</v>
      </c>
      <c r="P70" s="125"/>
      <c r="Q70" s="125"/>
      <c r="R70" s="125" t="s">
        <v>1474</v>
      </c>
      <c r="S70" s="115" t="s">
        <v>1489</v>
      </c>
      <c r="T70" s="122" t="s">
        <v>1490</v>
      </c>
      <c r="U70" s="115" t="s">
        <v>1488</v>
      </c>
      <c r="V70" s="142"/>
      <c r="W70" s="117"/>
      <c r="X70" s="142"/>
      <c r="Y70" s="142"/>
      <c r="Z70" s="117"/>
      <c r="AA70" s="143"/>
      <c r="AB70" s="125"/>
      <c r="AC70" s="125"/>
      <c r="AD70" s="125"/>
    </row>
    <row r="71" spans="1:30">
      <c r="A71" s="115" t="s">
        <v>16</v>
      </c>
      <c r="B71" s="116">
        <v>45189</v>
      </c>
      <c r="C71" s="115" t="s">
        <v>1469</v>
      </c>
      <c r="D71" s="115" t="s">
        <v>1469</v>
      </c>
      <c r="E71" s="117" t="s">
        <v>1470</v>
      </c>
      <c r="F71" s="117" t="s">
        <v>1489</v>
      </c>
      <c r="G71" s="119">
        <v>45189</v>
      </c>
      <c r="H71" s="117" t="s">
        <v>1472</v>
      </c>
      <c r="I71" s="117" t="s">
        <v>1473</v>
      </c>
      <c r="J71" s="117" t="s">
        <v>980</v>
      </c>
      <c r="K71" s="117" t="s">
        <v>981</v>
      </c>
      <c r="L71" s="115" t="s">
        <v>980</v>
      </c>
      <c r="M71" s="123">
        <v>-2500</v>
      </c>
      <c r="N71" s="123">
        <v>2500</v>
      </c>
      <c r="O71" s="124">
        <v>45170</v>
      </c>
      <c r="P71" s="125"/>
      <c r="Q71" s="125"/>
      <c r="R71" s="125" t="s">
        <v>1474</v>
      </c>
      <c r="S71" s="115" t="s">
        <v>1489</v>
      </c>
      <c r="T71" s="122" t="s">
        <v>1490</v>
      </c>
      <c r="U71" s="115" t="s">
        <v>1488</v>
      </c>
      <c r="V71" s="142"/>
      <c r="W71" s="117"/>
      <c r="X71" s="142"/>
      <c r="Y71" s="142"/>
      <c r="Z71" s="117"/>
      <c r="AA71" s="143"/>
      <c r="AB71" s="125"/>
      <c r="AC71" s="125"/>
      <c r="AD71" s="125"/>
    </row>
    <row r="72" spans="1:30">
      <c r="A72" s="115" t="s">
        <v>16</v>
      </c>
      <c r="B72" s="116">
        <v>45189</v>
      </c>
      <c r="C72" s="115" t="s">
        <v>1469</v>
      </c>
      <c r="D72" s="115" t="s">
        <v>1469</v>
      </c>
      <c r="E72" s="117" t="s">
        <v>1470</v>
      </c>
      <c r="F72" s="117" t="s">
        <v>1489</v>
      </c>
      <c r="G72" s="119">
        <v>45189</v>
      </c>
      <c r="H72" s="117" t="s">
        <v>1472</v>
      </c>
      <c r="I72" s="117" t="s">
        <v>1473</v>
      </c>
      <c r="J72" s="117" t="s">
        <v>980</v>
      </c>
      <c r="K72" s="117" t="s">
        <v>981</v>
      </c>
      <c r="L72" s="115" t="s">
        <v>980</v>
      </c>
      <c r="M72" s="123">
        <v>-2500</v>
      </c>
      <c r="N72" s="123">
        <v>2500</v>
      </c>
      <c r="O72" s="124">
        <v>45170</v>
      </c>
      <c r="P72" s="125"/>
      <c r="Q72" s="125"/>
      <c r="R72" s="125" t="s">
        <v>1474</v>
      </c>
      <c r="S72" s="115" t="s">
        <v>1489</v>
      </c>
      <c r="T72" s="122" t="s">
        <v>1490</v>
      </c>
      <c r="U72" s="115" t="s">
        <v>1488</v>
      </c>
      <c r="V72" s="142"/>
      <c r="W72" s="117"/>
      <c r="X72" s="142"/>
      <c r="Y72" s="142"/>
      <c r="Z72" s="117"/>
      <c r="AA72" s="143"/>
      <c r="AB72" s="125"/>
      <c r="AC72" s="125"/>
      <c r="AD72" s="125"/>
    </row>
    <row r="73" spans="1:30">
      <c r="A73" s="115" t="s">
        <v>16</v>
      </c>
      <c r="B73" s="116">
        <v>45189</v>
      </c>
      <c r="C73" s="115" t="s">
        <v>1469</v>
      </c>
      <c r="D73" s="115" t="s">
        <v>1469</v>
      </c>
      <c r="E73" s="117" t="s">
        <v>1470</v>
      </c>
      <c r="F73" s="117" t="s">
        <v>1489</v>
      </c>
      <c r="G73" s="119">
        <v>45189</v>
      </c>
      <c r="H73" s="117" t="s">
        <v>1472</v>
      </c>
      <c r="I73" s="117" t="s">
        <v>1473</v>
      </c>
      <c r="J73" s="117" t="s">
        <v>980</v>
      </c>
      <c r="K73" s="117" t="s">
        <v>981</v>
      </c>
      <c r="L73" s="115" t="s">
        <v>980</v>
      </c>
      <c r="M73" s="123">
        <v>-2500</v>
      </c>
      <c r="N73" s="123">
        <v>2500</v>
      </c>
      <c r="O73" s="124">
        <v>45170</v>
      </c>
      <c r="P73" s="125"/>
      <c r="Q73" s="125"/>
      <c r="R73" s="125" t="s">
        <v>1474</v>
      </c>
      <c r="S73" s="115" t="s">
        <v>1489</v>
      </c>
      <c r="T73" s="122" t="s">
        <v>1490</v>
      </c>
      <c r="U73" s="115" t="s">
        <v>1488</v>
      </c>
      <c r="V73" s="142"/>
      <c r="W73" s="117"/>
      <c r="X73" s="142"/>
      <c r="Y73" s="142"/>
      <c r="Z73" s="117"/>
      <c r="AA73" s="143"/>
      <c r="AB73" s="125"/>
      <c r="AC73" s="125"/>
      <c r="AD73" s="125"/>
    </row>
    <row r="74" spans="1:30">
      <c r="A74" s="115" t="s">
        <v>16</v>
      </c>
      <c r="B74" s="116">
        <v>45201</v>
      </c>
      <c r="C74" s="115" t="s">
        <v>1469</v>
      </c>
      <c r="D74" s="115" t="s">
        <v>1469</v>
      </c>
      <c r="E74" s="117" t="s">
        <v>1470</v>
      </c>
      <c r="F74" s="117" t="s">
        <v>1471</v>
      </c>
      <c r="G74" s="119">
        <v>45201</v>
      </c>
      <c r="H74" s="117" t="s">
        <v>1472</v>
      </c>
      <c r="I74" s="117" t="s">
        <v>1473</v>
      </c>
      <c r="J74" s="117" t="s">
        <v>992</v>
      </c>
      <c r="K74" s="117" t="s">
        <v>994</v>
      </c>
      <c r="L74" s="115" t="s">
        <v>992</v>
      </c>
      <c r="M74" s="123">
        <v>-415.96</v>
      </c>
      <c r="N74" s="123">
        <v>415.96</v>
      </c>
      <c r="O74" s="124">
        <v>45200</v>
      </c>
      <c r="P74" s="125"/>
      <c r="Q74" s="125"/>
      <c r="R74" s="125" t="s">
        <v>1474</v>
      </c>
      <c r="S74" s="115" t="s">
        <v>1471</v>
      </c>
      <c r="T74" s="122" t="s">
        <v>1475</v>
      </c>
      <c r="U74" s="115" t="s">
        <v>1476</v>
      </c>
      <c r="V74" s="142"/>
      <c r="W74" s="117"/>
      <c r="X74" s="142"/>
      <c r="Y74" s="142"/>
      <c r="Z74" s="117"/>
      <c r="AA74" s="143"/>
      <c r="AB74" s="125"/>
      <c r="AC74" s="125"/>
      <c r="AD74" s="125"/>
    </row>
    <row r="75" spans="1:30">
      <c r="A75" s="115" t="s">
        <v>16</v>
      </c>
      <c r="B75" s="116">
        <v>45208</v>
      </c>
      <c r="C75" s="115" t="s">
        <v>42</v>
      </c>
      <c r="D75" s="115" t="s">
        <v>43</v>
      </c>
      <c r="E75" s="117" t="s">
        <v>1470</v>
      </c>
      <c r="F75" s="117" t="s">
        <v>1499</v>
      </c>
      <c r="G75" s="119">
        <v>45208</v>
      </c>
      <c r="H75" s="117" t="s">
        <v>1500</v>
      </c>
      <c r="I75" s="117" t="s">
        <v>1501</v>
      </c>
      <c r="J75" s="117" t="s">
        <v>1113</v>
      </c>
      <c r="K75" s="117" t="s">
        <v>1114</v>
      </c>
      <c r="L75" s="115" t="s">
        <v>1113</v>
      </c>
      <c r="M75" s="123">
        <v>-69.95</v>
      </c>
      <c r="N75" s="123">
        <v>69.95</v>
      </c>
      <c r="O75" s="124">
        <v>45200</v>
      </c>
      <c r="P75" s="125"/>
      <c r="Q75" s="125"/>
      <c r="R75" s="125" t="s">
        <v>1474</v>
      </c>
      <c r="S75" s="115" t="s">
        <v>1499</v>
      </c>
      <c r="T75" s="122" t="s">
        <v>1502</v>
      </c>
      <c r="U75" s="115" t="s">
        <v>1482</v>
      </c>
      <c r="V75" s="142"/>
      <c r="W75" s="117"/>
      <c r="X75" s="142"/>
      <c r="Y75" s="142"/>
      <c r="Z75" s="117"/>
      <c r="AA75" s="143"/>
      <c r="AB75" s="125"/>
      <c r="AC75" s="125"/>
      <c r="AD75" s="125"/>
    </row>
    <row r="76" spans="1:30">
      <c r="A76" s="115" t="s">
        <v>16</v>
      </c>
      <c r="B76" s="116">
        <v>45219</v>
      </c>
      <c r="C76" s="115" t="s">
        <v>1469</v>
      </c>
      <c r="D76" s="115" t="s">
        <v>1469</v>
      </c>
      <c r="E76" s="117" t="s">
        <v>1470</v>
      </c>
      <c r="F76" s="117" t="s">
        <v>1486</v>
      </c>
      <c r="G76" s="119">
        <v>45219</v>
      </c>
      <c r="H76" s="117" t="s">
        <v>1472</v>
      </c>
      <c r="I76" s="117" t="s">
        <v>1473</v>
      </c>
      <c r="J76" s="117" t="s">
        <v>902</v>
      </c>
      <c r="K76" s="117" t="s">
        <v>903</v>
      </c>
      <c r="L76" s="115" t="s">
        <v>902</v>
      </c>
      <c r="M76" s="123">
        <v>-10000</v>
      </c>
      <c r="N76" s="123">
        <v>10000</v>
      </c>
      <c r="O76" s="124">
        <v>45200</v>
      </c>
      <c r="P76" s="125"/>
      <c r="Q76" s="125"/>
      <c r="R76" s="125" t="s">
        <v>1474</v>
      </c>
      <c r="S76" s="115" t="s">
        <v>1486</v>
      </c>
      <c r="T76" s="122" t="s">
        <v>1487</v>
      </c>
      <c r="U76" s="115" t="s">
        <v>1488</v>
      </c>
      <c r="V76" s="142"/>
      <c r="W76" s="117"/>
      <c r="X76" s="142"/>
      <c r="Y76" s="142"/>
      <c r="Z76" s="117"/>
      <c r="AA76" s="143"/>
      <c r="AB76" s="125"/>
      <c r="AC76" s="125"/>
      <c r="AD76" s="125"/>
    </row>
    <row r="77" spans="1:30">
      <c r="A77" s="115" t="s">
        <v>16</v>
      </c>
      <c r="B77" s="116">
        <v>45219</v>
      </c>
      <c r="C77" s="115" t="s">
        <v>1469</v>
      </c>
      <c r="D77" s="115" t="s">
        <v>1469</v>
      </c>
      <c r="E77" s="117" t="s">
        <v>1470</v>
      </c>
      <c r="F77" s="117" t="s">
        <v>1486</v>
      </c>
      <c r="G77" s="119">
        <v>45219</v>
      </c>
      <c r="H77" s="117" t="s">
        <v>1472</v>
      </c>
      <c r="I77" s="117" t="s">
        <v>1473</v>
      </c>
      <c r="J77" s="117" t="s">
        <v>938</v>
      </c>
      <c r="K77" s="117" t="s">
        <v>939</v>
      </c>
      <c r="L77" s="115" t="s">
        <v>938</v>
      </c>
      <c r="M77" s="123">
        <v>-10000</v>
      </c>
      <c r="N77" s="123">
        <v>10000</v>
      </c>
      <c r="O77" s="124">
        <v>45200</v>
      </c>
      <c r="P77" s="125"/>
      <c r="Q77" s="125"/>
      <c r="R77" s="125" t="s">
        <v>1474</v>
      </c>
      <c r="S77" s="115" t="s">
        <v>1486</v>
      </c>
      <c r="T77" s="122" t="s">
        <v>1487</v>
      </c>
      <c r="U77" s="115" t="s">
        <v>1488</v>
      </c>
      <c r="V77" s="142"/>
      <c r="W77" s="117"/>
      <c r="X77" s="142"/>
      <c r="Y77" s="142"/>
      <c r="Z77" s="117"/>
      <c r="AA77" s="143"/>
      <c r="AB77" s="125"/>
      <c r="AC77" s="125"/>
      <c r="AD77" s="125"/>
    </row>
    <row r="78" spans="1:30">
      <c r="A78" s="115" t="s">
        <v>16</v>
      </c>
      <c r="B78" s="116">
        <v>45219</v>
      </c>
      <c r="C78" s="115" t="s">
        <v>1469</v>
      </c>
      <c r="D78" s="115" t="s">
        <v>1469</v>
      </c>
      <c r="E78" s="117" t="s">
        <v>1470</v>
      </c>
      <c r="F78" s="117" t="s">
        <v>1489</v>
      </c>
      <c r="G78" s="119">
        <v>45219</v>
      </c>
      <c r="H78" s="117" t="s">
        <v>1472</v>
      </c>
      <c r="I78" s="117" t="s">
        <v>1473</v>
      </c>
      <c r="J78" s="117" t="s">
        <v>980</v>
      </c>
      <c r="K78" s="117" t="s">
        <v>981</v>
      </c>
      <c r="L78" s="115" t="s">
        <v>980</v>
      </c>
      <c r="M78" s="123">
        <v>-2500</v>
      </c>
      <c r="N78" s="123">
        <v>2500</v>
      </c>
      <c r="O78" s="124">
        <v>45200</v>
      </c>
      <c r="P78" s="125"/>
      <c r="Q78" s="125"/>
      <c r="R78" s="125" t="s">
        <v>1474</v>
      </c>
      <c r="S78" s="115" t="s">
        <v>1489</v>
      </c>
      <c r="T78" s="122" t="s">
        <v>1490</v>
      </c>
      <c r="U78" s="115" t="s">
        <v>1488</v>
      </c>
      <c r="V78" s="142"/>
      <c r="W78" s="117"/>
      <c r="X78" s="142"/>
      <c r="Y78" s="142"/>
      <c r="Z78" s="117"/>
      <c r="AA78" s="143"/>
      <c r="AB78" s="125"/>
      <c r="AC78" s="125"/>
      <c r="AD78" s="125"/>
    </row>
    <row r="79" spans="1:30">
      <c r="A79" s="115" t="s">
        <v>16</v>
      </c>
      <c r="B79" s="116">
        <v>45219</v>
      </c>
      <c r="C79" s="115" t="s">
        <v>1469</v>
      </c>
      <c r="D79" s="115" t="s">
        <v>1469</v>
      </c>
      <c r="E79" s="117" t="s">
        <v>1470</v>
      </c>
      <c r="F79" s="117" t="s">
        <v>1489</v>
      </c>
      <c r="G79" s="119">
        <v>45219</v>
      </c>
      <c r="H79" s="117" t="s">
        <v>1472</v>
      </c>
      <c r="I79" s="117" t="s">
        <v>1473</v>
      </c>
      <c r="J79" s="117" t="s">
        <v>980</v>
      </c>
      <c r="K79" s="117" t="s">
        <v>981</v>
      </c>
      <c r="L79" s="115" t="s">
        <v>980</v>
      </c>
      <c r="M79" s="123">
        <v>-2500</v>
      </c>
      <c r="N79" s="123">
        <v>2500</v>
      </c>
      <c r="O79" s="124">
        <v>45200</v>
      </c>
      <c r="P79" s="125"/>
      <c r="Q79" s="125"/>
      <c r="R79" s="125" t="s">
        <v>1474</v>
      </c>
      <c r="S79" s="115" t="s">
        <v>1489</v>
      </c>
      <c r="T79" s="122" t="s">
        <v>1490</v>
      </c>
      <c r="U79" s="115" t="s">
        <v>1488</v>
      </c>
      <c r="V79" s="142"/>
      <c r="W79" s="117"/>
      <c r="X79" s="142"/>
      <c r="Y79" s="142"/>
      <c r="Z79" s="117"/>
      <c r="AA79" s="143"/>
      <c r="AB79" s="125"/>
      <c r="AC79" s="125"/>
      <c r="AD79" s="125"/>
    </row>
    <row r="80" spans="1:30">
      <c r="A80" s="115" t="s">
        <v>16</v>
      </c>
      <c r="B80" s="116">
        <v>45219</v>
      </c>
      <c r="C80" s="115" t="s">
        <v>1469</v>
      </c>
      <c r="D80" s="115" t="s">
        <v>1469</v>
      </c>
      <c r="E80" s="117" t="s">
        <v>1470</v>
      </c>
      <c r="F80" s="117" t="s">
        <v>1489</v>
      </c>
      <c r="G80" s="119">
        <v>45219</v>
      </c>
      <c r="H80" s="117" t="s">
        <v>1472</v>
      </c>
      <c r="I80" s="117" t="s">
        <v>1473</v>
      </c>
      <c r="J80" s="117" t="s">
        <v>980</v>
      </c>
      <c r="K80" s="117" t="s">
        <v>981</v>
      </c>
      <c r="L80" s="115" t="s">
        <v>980</v>
      </c>
      <c r="M80" s="123">
        <v>-2500</v>
      </c>
      <c r="N80" s="123">
        <v>2500</v>
      </c>
      <c r="O80" s="124">
        <v>45200</v>
      </c>
      <c r="P80" s="125"/>
      <c r="Q80" s="125"/>
      <c r="R80" s="125" t="s">
        <v>1474</v>
      </c>
      <c r="S80" s="115" t="s">
        <v>1489</v>
      </c>
      <c r="T80" s="122" t="s">
        <v>1490</v>
      </c>
      <c r="U80" s="115" t="s">
        <v>1488</v>
      </c>
      <c r="V80" s="142"/>
      <c r="W80" s="117"/>
      <c r="X80" s="142"/>
      <c r="Y80" s="142"/>
      <c r="Z80" s="117"/>
      <c r="AA80" s="143"/>
      <c r="AB80" s="125"/>
      <c r="AC80" s="125"/>
      <c r="AD80" s="125"/>
    </row>
    <row r="81" spans="1:33">
      <c r="A81" s="115" t="s">
        <v>16</v>
      </c>
      <c r="B81" s="116">
        <v>45219</v>
      </c>
      <c r="C81" s="115" t="s">
        <v>1469</v>
      </c>
      <c r="D81" s="115" t="s">
        <v>1469</v>
      </c>
      <c r="E81" s="117" t="s">
        <v>1470</v>
      </c>
      <c r="F81" s="117" t="s">
        <v>1489</v>
      </c>
      <c r="G81" s="119">
        <v>45219</v>
      </c>
      <c r="H81" s="117" t="s">
        <v>1472</v>
      </c>
      <c r="I81" s="117" t="s">
        <v>1473</v>
      </c>
      <c r="J81" s="117" t="s">
        <v>980</v>
      </c>
      <c r="K81" s="117" t="s">
        <v>981</v>
      </c>
      <c r="L81" s="115" t="s">
        <v>980</v>
      </c>
      <c r="M81" s="123">
        <v>-2500</v>
      </c>
      <c r="N81" s="123">
        <v>2500</v>
      </c>
      <c r="O81" s="124">
        <v>45200</v>
      </c>
      <c r="P81" s="125"/>
      <c r="Q81" s="125"/>
      <c r="R81" s="125" t="s">
        <v>1474</v>
      </c>
      <c r="S81" s="115" t="s">
        <v>1489</v>
      </c>
      <c r="T81" s="122" t="s">
        <v>1490</v>
      </c>
      <c r="U81" s="115" t="s">
        <v>1488</v>
      </c>
      <c r="V81" s="142"/>
      <c r="W81" s="117"/>
      <c r="X81" s="142"/>
      <c r="Y81" s="142"/>
      <c r="Z81" s="117"/>
      <c r="AA81" s="143"/>
      <c r="AB81" s="125"/>
      <c r="AC81" s="125"/>
      <c r="AD81" s="125"/>
      <c r="AE81" s="117"/>
      <c r="AF81" s="122"/>
      <c r="AG81" s="122"/>
    </row>
    <row r="82" spans="1:33">
      <c r="A82" s="115" t="s">
        <v>16</v>
      </c>
      <c r="B82" s="116">
        <v>45224</v>
      </c>
      <c r="C82" s="115" t="s">
        <v>42</v>
      </c>
      <c r="D82" s="115" t="s">
        <v>43</v>
      </c>
      <c r="E82" s="117" t="s">
        <v>1470</v>
      </c>
      <c r="F82" s="117" t="s">
        <v>1511</v>
      </c>
      <c r="G82" s="119">
        <v>45224</v>
      </c>
      <c r="H82" s="117" t="s">
        <v>1472</v>
      </c>
      <c r="I82" s="117" t="s">
        <v>1512</v>
      </c>
      <c r="J82" s="117" t="s">
        <v>904</v>
      </c>
      <c r="K82" s="117" t="s">
        <v>905</v>
      </c>
      <c r="L82" s="115" t="s">
        <v>904</v>
      </c>
      <c r="M82" s="123">
        <v>-26780.36</v>
      </c>
      <c r="N82" s="123">
        <v>26780.36</v>
      </c>
      <c r="O82" s="124">
        <v>45200</v>
      </c>
      <c r="P82" s="125"/>
      <c r="Q82" s="125"/>
      <c r="R82" s="125" t="s">
        <v>1474</v>
      </c>
      <c r="S82" s="115" t="s">
        <v>1511</v>
      </c>
      <c r="T82" s="122" t="s">
        <v>1487</v>
      </c>
      <c r="U82" s="115" t="s">
        <v>1488</v>
      </c>
      <c r="V82" s="142"/>
      <c r="W82" s="117"/>
      <c r="X82" s="142"/>
      <c r="Y82" s="142"/>
      <c r="Z82" s="117"/>
      <c r="AA82" s="143"/>
      <c r="AB82" s="125"/>
      <c r="AC82" s="125"/>
      <c r="AD82" s="125"/>
      <c r="AE82" s="117"/>
      <c r="AF82" s="122"/>
      <c r="AG82" s="122"/>
    </row>
    <row r="83" spans="1:33">
      <c r="A83" s="115" t="s">
        <v>16</v>
      </c>
      <c r="B83" s="116">
        <v>45224</v>
      </c>
      <c r="C83" s="115" t="s">
        <v>42</v>
      </c>
      <c r="D83" s="115" t="s">
        <v>43</v>
      </c>
      <c r="E83" s="117" t="s">
        <v>1470</v>
      </c>
      <c r="F83" s="117" t="s">
        <v>1494</v>
      </c>
      <c r="G83" s="119">
        <v>45224</v>
      </c>
      <c r="H83" s="117" t="s">
        <v>1495</v>
      </c>
      <c r="I83" s="117" t="s">
        <v>1496</v>
      </c>
      <c r="J83" s="117" t="s">
        <v>984</v>
      </c>
      <c r="K83" s="117" t="s">
        <v>987</v>
      </c>
      <c r="L83" s="115" t="s">
        <v>984</v>
      </c>
      <c r="M83" s="123">
        <v>570000</v>
      </c>
      <c r="N83" s="123">
        <v>570000</v>
      </c>
      <c r="O83" s="124">
        <v>45200</v>
      </c>
      <c r="P83" s="125"/>
      <c r="Q83" s="125"/>
      <c r="R83" s="125" t="s">
        <v>1474</v>
      </c>
      <c r="S83" s="115" t="s">
        <v>1494</v>
      </c>
      <c r="T83" s="122" t="s">
        <v>1497</v>
      </c>
      <c r="U83" s="115" t="s">
        <v>1498</v>
      </c>
      <c r="V83" s="142"/>
      <c r="W83" s="117"/>
      <c r="X83" s="142"/>
      <c r="Y83" s="142"/>
      <c r="Z83" s="117"/>
      <c r="AA83" s="143"/>
      <c r="AB83" s="125"/>
      <c r="AC83" s="125"/>
      <c r="AD83" s="125"/>
      <c r="AE83" s="117"/>
      <c r="AF83" s="122"/>
      <c r="AG83" s="122"/>
    </row>
    <row r="84" spans="1:33">
      <c r="A84" s="115" t="s">
        <v>16</v>
      </c>
      <c r="B84" s="116">
        <v>45230</v>
      </c>
      <c r="C84" s="115" t="s">
        <v>42</v>
      </c>
      <c r="D84" s="115" t="s">
        <v>43</v>
      </c>
      <c r="E84" s="117" t="s">
        <v>1470</v>
      </c>
      <c r="F84" s="117" t="s">
        <v>1513</v>
      </c>
      <c r="G84" s="119">
        <v>45230</v>
      </c>
      <c r="H84" s="117" t="s">
        <v>1472</v>
      </c>
      <c r="I84" s="117" t="s">
        <v>1512</v>
      </c>
      <c r="J84" s="117" t="s">
        <v>1010</v>
      </c>
      <c r="K84" s="117" t="s">
        <v>1011</v>
      </c>
      <c r="L84" s="115" t="s">
        <v>1010</v>
      </c>
      <c r="M84" s="123">
        <v>-68.25</v>
      </c>
      <c r="N84" s="123">
        <v>68.25</v>
      </c>
      <c r="O84" s="124">
        <v>45200</v>
      </c>
      <c r="P84" s="125"/>
      <c r="Q84" s="125"/>
      <c r="R84" s="125" t="s">
        <v>1474</v>
      </c>
      <c r="S84" s="115" t="s">
        <v>1513</v>
      </c>
      <c r="T84" s="122" t="s">
        <v>1478</v>
      </c>
      <c r="U84" s="115" t="s">
        <v>1479</v>
      </c>
      <c r="V84" s="142"/>
      <c r="W84" s="117"/>
      <c r="X84" s="142"/>
      <c r="Y84" s="142"/>
      <c r="Z84" s="117"/>
      <c r="AA84" s="143"/>
      <c r="AB84" s="125"/>
      <c r="AC84" s="125"/>
      <c r="AD84" s="125"/>
      <c r="AE84" s="117"/>
      <c r="AF84" s="122"/>
      <c r="AG84" s="122"/>
    </row>
    <row r="85" spans="1:33">
      <c r="A85" s="115" t="s">
        <v>16</v>
      </c>
      <c r="B85" s="116">
        <v>45230</v>
      </c>
      <c r="C85" s="115" t="s">
        <v>42</v>
      </c>
      <c r="D85" s="115" t="s">
        <v>43</v>
      </c>
      <c r="E85" s="117" t="s">
        <v>1470</v>
      </c>
      <c r="F85" s="117" t="s">
        <v>1513</v>
      </c>
      <c r="G85" s="119">
        <v>45230</v>
      </c>
      <c r="H85" s="117" t="s">
        <v>1472</v>
      </c>
      <c r="I85" s="117" t="s">
        <v>1512</v>
      </c>
      <c r="J85" s="117" t="s">
        <v>1010</v>
      </c>
      <c r="K85" s="117" t="s">
        <v>1012</v>
      </c>
      <c r="L85" s="115" t="s">
        <v>1010</v>
      </c>
      <c r="M85" s="123">
        <v>-68.25</v>
      </c>
      <c r="N85" s="123">
        <v>68.25</v>
      </c>
      <c r="O85" s="124">
        <v>45200</v>
      </c>
      <c r="P85" s="125"/>
      <c r="Q85" s="125"/>
      <c r="R85" s="125" t="s">
        <v>1474</v>
      </c>
      <c r="S85" s="115" t="s">
        <v>1513</v>
      </c>
      <c r="T85" s="122" t="s">
        <v>1478</v>
      </c>
      <c r="U85" s="115" t="s">
        <v>1479</v>
      </c>
      <c r="V85" s="142"/>
      <c r="W85" s="117"/>
      <c r="X85" s="142"/>
      <c r="Y85" s="142"/>
      <c r="Z85" s="117"/>
      <c r="AA85" s="143"/>
      <c r="AB85" s="125"/>
      <c r="AC85" s="125"/>
      <c r="AD85" s="125"/>
      <c r="AE85" s="117"/>
      <c r="AF85" s="122"/>
      <c r="AG85" s="122"/>
    </row>
    <row r="86" spans="1:33">
      <c r="A86" s="115" t="s">
        <v>16</v>
      </c>
      <c r="B86" s="116">
        <v>45230</v>
      </c>
      <c r="C86" s="115" t="s">
        <v>42</v>
      </c>
      <c r="D86" s="115" t="s">
        <v>43</v>
      </c>
      <c r="E86" s="117" t="s">
        <v>1470</v>
      </c>
      <c r="F86" s="117" t="s">
        <v>1513</v>
      </c>
      <c r="G86" s="119">
        <v>45230</v>
      </c>
      <c r="H86" s="117" t="s">
        <v>1472</v>
      </c>
      <c r="I86" s="117" t="s">
        <v>1512</v>
      </c>
      <c r="J86" s="117" t="s">
        <v>1010</v>
      </c>
      <c r="K86" s="117" t="s">
        <v>1013</v>
      </c>
      <c r="L86" s="115" t="s">
        <v>1010</v>
      </c>
      <c r="M86" s="123">
        <v>-68.25</v>
      </c>
      <c r="N86" s="123">
        <v>68.25</v>
      </c>
      <c r="O86" s="124">
        <v>45200</v>
      </c>
      <c r="P86" s="125"/>
      <c r="Q86" s="125"/>
      <c r="R86" s="125" t="s">
        <v>1474</v>
      </c>
      <c r="S86" s="115" t="s">
        <v>1513</v>
      </c>
      <c r="T86" s="122" t="s">
        <v>1478</v>
      </c>
      <c r="U86" s="115" t="s">
        <v>1479</v>
      </c>
      <c r="V86" s="142"/>
      <c r="W86" s="117"/>
      <c r="X86" s="142"/>
      <c r="Y86" s="142"/>
      <c r="Z86" s="117"/>
      <c r="AA86" s="143"/>
      <c r="AB86" s="125"/>
      <c r="AC86" s="125"/>
      <c r="AD86" s="125"/>
      <c r="AE86" s="117"/>
      <c r="AF86" s="122"/>
      <c r="AG86" s="122"/>
    </row>
    <row r="87" spans="1:33">
      <c r="A87" s="115" t="s">
        <v>16</v>
      </c>
      <c r="B87" s="116">
        <v>45230</v>
      </c>
      <c r="C87" s="115" t="s">
        <v>42</v>
      </c>
      <c r="D87" s="115" t="s">
        <v>43</v>
      </c>
      <c r="E87" s="117" t="s">
        <v>1470</v>
      </c>
      <c r="F87" s="117" t="s">
        <v>1513</v>
      </c>
      <c r="G87" s="119">
        <v>45230</v>
      </c>
      <c r="H87" s="117" t="s">
        <v>1472</v>
      </c>
      <c r="I87" s="117" t="s">
        <v>1512</v>
      </c>
      <c r="J87" s="117" t="s">
        <v>1010</v>
      </c>
      <c r="K87" s="117" t="s">
        <v>1014</v>
      </c>
      <c r="L87" s="115" t="s">
        <v>1010</v>
      </c>
      <c r="M87" s="123">
        <v>-68.25</v>
      </c>
      <c r="N87" s="123">
        <v>68.25</v>
      </c>
      <c r="O87" s="124">
        <v>45200</v>
      </c>
      <c r="P87" s="125"/>
      <c r="Q87" s="125"/>
      <c r="R87" s="125" t="s">
        <v>1474</v>
      </c>
      <c r="S87" s="115" t="s">
        <v>1513</v>
      </c>
      <c r="T87" s="122" t="s">
        <v>1478</v>
      </c>
      <c r="U87" s="115" t="s">
        <v>1479</v>
      </c>
      <c r="V87" s="142"/>
      <c r="W87" s="117"/>
      <c r="X87" s="142"/>
      <c r="Y87" s="142"/>
      <c r="Z87" s="117"/>
      <c r="AA87" s="143"/>
      <c r="AB87" s="125"/>
      <c r="AC87" s="125"/>
      <c r="AD87" s="125"/>
      <c r="AE87" s="117"/>
      <c r="AF87" s="122"/>
      <c r="AG87" s="122"/>
    </row>
    <row r="88" spans="1:33">
      <c r="A88" s="115" t="s">
        <v>16</v>
      </c>
      <c r="B88" s="116">
        <v>45230</v>
      </c>
      <c r="C88" s="115" t="s">
        <v>42</v>
      </c>
      <c r="D88" s="115" t="s">
        <v>43</v>
      </c>
      <c r="E88" s="117" t="s">
        <v>1470</v>
      </c>
      <c r="F88" s="117" t="s">
        <v>1513</v>
      </c>
      <c r="G88" s="119">
        <v>45230</v>
      </c>
      <c r="H88" s="117" t="s">
        <v>1472</v>
      </c>
      <c r="I88" s="117" t="s">
        <v>1512</v>
      </c>
      <c r="J88" s="117" t="s">
        <v>1010</v>
      </c>
      <c r="K88" s="117" t="s">
        <v>1015</v>
      </c>
      <c r="L88" s="115" t="s">
        <v>1010</v>
      </c>
      <c r="M88" s="123">
        <v>-68.25</v>
      </c>
      <c r="N88" s="123">
        <v>68.25</v>
      </c>
      <c r="O88" s="124">
        <v>45200</v>
      </c>
      <c r="P88" s="125"/>
      <c r="Q88" s="125"/>
      <c r="R88" s="125" t="s">
        <v>1474</v>
      </c>
      <c r="S88" s="115" t="s">
        <v>1513</v>
      </c>
      <c r="T88" s="122" t="s">
        <v>1478</v>
      </c>
      <c r="U88" s="115" t="s">
        <v>1479</v>
      </c>
      <c r="V88" s="142"/>
      <c r="W88" s="117"/>
      <c r="X88" s="142"/>
      <c r="Y88" s="142"/>
      <c r="Z88" s="117"/>
      <c r="AA88" s="143"/>
      <c r="AB88" s="125"/>
      <c r="AC88" s="125"/>
      <c r="AD88" s="125"/>
      <c r="AE88" s="117"/>
      <c r="AF88" s="122"/>
      <c r="AG88" s="122"/>
    </row>
    <row r="89" spans="1:33">
      <c r="A89" s="115" t="s">
        <v>16</v>
      </c>
      <c r="B89" s="116">
        <v>45230</v>
      </c>
      <c r="C89" s="115" t="s">
        <v>42</v>
      </c>
      <c r="D89" s="115" t="s">
        <v>43</v>
      </c>
      <c r="E89" s="117" t="s">
        <v>1470</v>
      </c>
      <c r="F89" s="117" t="s">
        <v>1513</v>
      </c>
      <c r="G89" s="119">
        <v>45230</v>
      </c>
      <c r="H89" s="117" t="s">
        <v>1472</v>
      </c>
      <c r="I89" s="117" t="s">
        <v>1512</v>
      </c>
      <c r="J89" s="117" t="s">
        <v>1010</v>
      </c>
      <c r="K89" s="117" t="s">
        <v>1016</v>
      </c>
      <c r="L89" s="115" t="s">
        <v>1010</v>
      </c>
      <c r="M89" s="123">
        <v>-68.25</v>
      </c>
      <c r="N89" s="123">
        <v>68.25</v>
      </c>
      <c r="O89" s="124">
        <v>45200</v>
      </c>
      <c r="P89" s="125"/>
      <c r="Q89" s="125"/>
      <c r="R89" s="125" t="s">
        <v>1474</v>
      </c>
      <c r="S89" s="115" t="s">
        <v>1513</v>
      </c>
      <c r="T89" s="122" t="s">
        <v>1478</v>
      </c>
      <c r="U89" s="115" t="s">
        <v>1479</v>
      </c>
      <c r="V89" s="142"/>
      <c r="W89" s="117"/>
      <c r="X89" s="142"/>
      <c r="Y89" s="142"/>
      <c r="Z89" s="117"/>
      <c r="AA89" s="143"/>
      <c r="AB89" s="125"/>
      <c r="AC89" s="125"/>
      <c r="AD89" s="125"/>
      <c r="AE89" s="117"/>
      <c r="AF89" s="122"/>
      <c r="AG89" s="122"/>
    </row>
    <row r="90" spans="1:33">
      <c r="A90" s="115" t="s">
        <v>16</v>
      </c>
      <c r="B90" s="116">
        <v>45230</v>
      </c>
      <c r="C90" s="115" t="s">
        <v>42</v>
      </c>
      <c r="D90" s="115" t="s">
        <v>43</v>
      </c>
      <c r="E90" s="117" t="s">
        <v>1470</v>
      </c>
      <c r="F90" s="117" t="s">
        <v>1513</v>
      </c>
      <c r="G90" s="119">
        <v>45230</v>
      </c>
      <c r="H90" s="117" t="s">
        <v>1472</v>
      </c>
      <c r="I90" s="117" t="s">
        <v>1512</v>
      </c>
      <c r="J90" s="117" t="s">
        <v>1010</v>
      </c>
      <c r="K90" s="117" t="s">
        <v>1017</v>
      </c>
      <c r="L90" s="115" t="s">
        <v>1010</v>
      </c>
      <c r="M90" s="123">
        <v>-68.25</v>
      </c>
      <c r="N90" s="123">
        <v>68.25</v>
      </c>
      <c r="O90" s="124">
        <v>45200</v>
      </c>
      <c r="P90" s="125"/>
      <c r="Q90" s="125"/>
      <c r="R90" s="125" t="s">
        <v>1474</v>
      </c>
      <c r="S90" s="115" t="s">
        <v>1513</v>
      </c>
      <c r="T90" s="122" t="s">
        <v>1478</v>
      </c>
      <c r="U90" s="115" t="s">
        <v>1479</v>
      </c>
      <c r="V90" s="142"/>
      <c r="W90" s="117"/>
      <c r="X90" s="142"/>
      <c r="Y90" s="142"/>
      <c r="Z90" s="117"/>
      <c r="AA90" s="143"/>
      <c r="AB90" s="125"/>
      <c r="AC90" s="125"/>
      <c r="AD90" s="125"/>
      <c r="AE90" s="117"/>
      <c r="AF90" s="122"/>
      <c r="AG90" s="122"/>
    </row>
    <row r="91" spans="1:33">
      <c r="A91" s="115" t="s">
        <v>16</v>
      </c>
      <c r="B91" s="116">
        <v>45230</v>
      </c>
      <c r="C91" s="115" t="s">
        <v>42</v>
      </c>
      <c r="D91" s="115" t="s">
        <v>43</v>
      </c>
      <c r="E91" s="117" t="s">
        <v>1470</v>
      </c>
      <c r="F91" s="117" t="s">
        <v>1513</v>
      </c>
      <c r="G91" s="119">
        <v>45230</v>
      </c>
      <c r="H91" s="117" t="s">
        <v>1472</v>
      </c>
      <c r="I91" s="117" t="s">
        <v>1512</v>
      </c>
      <c r="J91" s="117" t="s">
        <v>1010</v>
      </c>
      <c r="K91" s="117" t="s">
        <v>1018</v>
      </c>
      <c r="L91" s="115" t="s">
        <v>1010</v>
      </c>
      <c r="M91" s="123">
        <v>-68.25</v>
      </c>
      <c r="N91" s="123">
        <v>68.25</v>
      </c>
      <c r="O91" s="124">
        <v>45200</v>
      </c>
      <c r="P91" s="125"/>
      <c r="Q91" s="125"/>
      <c r="R91" s="125" t="s">
        <v>1474</v>
      </c>
      <c r="S91" s="115" t="s">
        <v>1513</v>
      </c>
      <c r="T91" s="122" t="s">
        <v>1478</v>
      </c>
      <c r="U91" s="115" t="s">
        <v>1479</v>
      </c>
      <c r="V91" s="142"/>
      <c r="W91" s="117"/>
      <c r="X91" s="142"/>
      <c r="Y91" s="142"/>
      <c r="Z91" s="117"/>
      <c r="AA91" s="143"/>
      <c r="AB91" s="125"/>
      <c r="AC91" s="125"/>
      <c r="AD91" s="125"/>
      <c r="AE91" s="117"/>
      <c r="AF91" s="122"/>
      <c r="AG91" s="122"/>
    </row>
    <row r="92" spans="1:33">
      <c r="A92" s="115" t="s">
        <v>16</v>
      </c>
      <c r="B92" s="116">
        <v>45230</v>
      </c>
      <c r="C92" s="115" t="s">
        <v>42</v>
      </c>
      <c r="D92" s="115" t="s">
        <v>43</v>
      </c>
      <c r="E92" s="117" t="s">
        <v>1470</v>
      </c>
      <c r="F92" s="117" t="s">
        <v>1513</v>
      </c>
      <c r="G92" s="119">
        <v>45230</v>
      </c>
      <c r="H92" s="117" t="s">
        <v>1472</v>
      </c>
      <c r="I92" s="117" t="s">
        <v>1512</v>
      </c>
      <c r="J92" s="117" t="s">
        <v>1010</v>
      </c>
      <c r="K92" s="117" t="s">
        <v>1019</v>
      </c>
      <c r="L92" s="115" t="s">
        <v>1010</v>
      </c>
      <c r="M92" s="123">
        <v>-68.25</v>
      </c>
      <c r="N92" s="123">
        <v>68.25</v>
      </c>
      <c r="O92" s="124">
        <v>45200</v>
      </c>
      <c r="P92" s="125"/>
      <c r="Q92" s="125"/>
      <c r="R92" s="125" t="s">
        <v>1474</v>
      </c>
      <c r="S92" s="115" t="s">
        <v>1513</v>
      </c>
      <c r="T92" s="122" t="s">
        <v>1478</v>
      </c>
      <c r="U92" s="115" t="s">
        <v>1479</v>
      </c>
      <c r="V92" s="142"/>
      <c r="W92" s="117"/>
      <c r="X92" s="142"/>
      <c r="Y92" s="142"/>
      <c r="Z92" s="117"/>
      <c r="AA92" s="143"/>
      <c r="AB92" s="125"/>
      <c r="AC92" s="125"/>
      <c r="AD92" s="125"/>
      <c r="AE92" s="117"/>
      <c r="AF92" s="122"/>
      <c r="AG92" s="122"/>
    </row>
    <row r="93" spans="1:33">
      <c r="A93" s="115" t="s">
        <v>16</v>
      </c>
      <c r="B93" s="116">
        <v>45230</v>
      </c>
      <c r="C93" s="115" t="s">
        <v>42</v>
      </c>
      <c r="D93" s="115" t="s">
        <v>43</v>
      </c>
      <c r="E93" s="117" t="s">
        <v>1470</v>
      </c>
      <c r="F93" s="117" t="s">
        <v>1513</v>
      </c>
      <c r="G93" s="119">
        <v>45230</v>
      </c>
      <c r="H93" s="117" t="s">
        <v>1472</v>
      </c>
      <c r="I93" s="117" t="s">
        <v>1512</v>
      </c>
      <c r="J93" s="117" t="s">
        <v>1010</v>
      </c>
      <c r="K93" s="117" t="s">
        <v>1020</v>
      </c>
      <c r="L93" s="115" t="s">
        <v>1010</v>
      </c>
      <c r="M93" s="123">
        <v>-68.25</v>
      </c>
      <c r="N93" s="123">
        <v>68.25</v>
      </c>
      <c r="O93" s="124">
        <v>45200</v>
      </c>
      <c r="P93" s="125"/>
      <c r="Q93" s="125"/>
      <c r="R93" s="125" t="s">
        <v>1474</v>
      </c>
      <c r="S93" s="115" t="s">
        <v>1513</v>
      </c>
      <c r="T93" s="122" t="s">
        <v>1478</v>
      </c>
      <c r="U93" s="115" t="s">
        <v>1479</v>
      </c>
      <c r="V93" s="142"/>
      <c r="W93" s="117"/>
      <c r="X93" s="142"/>
      <c r="Y93" s="142"/>
      <c r="Z93" s="117"/>
      <c r="AA93" s="143"/>
      <c r="AB93" s="125"/>
      <c r="AC93" s="125"/>
      <c r="AD93" s="125"/>
      <c r="AE93" s="117"/>
      <c r="AF93" s="122"/>
      <c r="AG93" s="122"/>
    </row>
    <row r="94" spans="1:33">
      <c r="A94" s="115" t="s">
        <v>16</v>
      </c>
      <c r="B94" s="116">
        <v>45230</v>
      </c>
      <c r="C94" s="115" t="s">
        <v>42</v>
      </c>
      <c r="D94" s="115" t="s">
        <v>43</v>
      </c>
      <c r="E94" s="117" t="s">
        <v>1470</v>
      </c>
      <c r="F94" s="117" t="s">
        <v>1513</v>
      </c>
      <c r="G94" s="119">
        <v>45230</v>
      </c>
      <c r="H94" s="117" t="s">
        <v>1472</v>
      </c>
      <c r="I94" s="117" t="s">
        <v>1512</v>
      </c>
      <c r="J94" s="117" t="s">
        <v>1010</v>
      </c>
      <c r="K94" s="117" t="s">
        <v>1021</v>
      </c>
      <c r="L94" s="115" t="s">
        <v>1010</v>
      </c>
      <c r="M94" s="123">
        <v>-68.25</v>
      </c>
      <c r="N94" s="123">
        <v>68.25</v>
      </c>
      <c r="O94" s="124">
        <v>45200</v>
      </c>
      <c r="P94" s="125"/>
      <c r="Q94" s="125"/>
      <c r="R94" s="125" t="s">
        <v>1474</v>
      </c>
      <c r="S94" s="115" t="s">
        <v>1513</v>
      </c>
      <c r="T94" s="122" t="s">
        <v>1478</v>
      </c>
      <c r="U94" s="115" t="s">
        <v>1479</v>
      </c>
      <c r="V94" s="142"/>
      <c r="W94" s="117"/>
      <c r="X94" s="142"/>
      <c r="Y94" s="142"/>
      <c r="Z94" s="117"/>
      <c r="AA94" s="143"/>
      <c r="AB94" s="125"/>
      <c r="AC94" s="125"/>
      <c r="AD94" s="125"/>
      <c r="AE94" s="117"/>
      <c r="AF94" s="122"/>
      <c r="AG94" s="122"/>
    </row>
    <row r="95" spans="1:33">
      <c r="A95" s="115" t="s">
        <v>16</v>
      </c>
      <c r="B95" s="116">
        <v>45233</v>
      </c>
      <c r="C95" s="115" t="s">
        <v>42</v>
      </c>
      <c r="D95" s="115" t="s">
        <v>43</v>
      </c>
      <c r="E95" s="117" t="s">
        <v>1470</v>
      </c>
      <c r="F95" s="117" t="s">
        <v>1471</v>
      </c>
      <c r="G95" s="119">
        <v>45233</v>
      </c>
      <c r="H95" s="117" t="s">
        <v>1472</v>
      </c>
      <c r="I95" s="117" t="s">
        <v>1512</v>
      </c>
      <c r="J95" s="117" t="s">
        <v>992</v>
      </c>
      <c r="K95" s="117" t="s">
        <v>995</v>
      </c>
      <c r="L95" s="115" t="s">
        <v>992</v>
      </c>
      <c r="M95" s="123">
        <v>-415.96</v>
      </c>
      <c r="N95" s="123">
        <v>415.96</v>
      </c>
      <c r="O95" s="124">
        <v>45231</v>
      </c>
      <c r="P95" s="125"/>
      <c r="Q95" s="125"/>
      <c r="R95" s="125" t="s">
        <v>1474</v>
      </c>
      <c r="S95" s="115" t="s">
        <v>1471</v>
      </c>
      <c r="T95" s="122" t="s">
        <v>1475</v>
      </c>
      <c r="U95" s="115" t="s">
        <v>1476</v>
      </c>
      <c r="V95" s="142"/>
      <c r="W95" s="117"/>
      <c r="X95" s="142"/>
      <c r="Y95" s="142"/>
      <c r="Z95" s="117"/>
      <c r="AA95" s="143"/>
      <c r="AB95" s="125"/>
      <c r="AC95" s="125"/>
      <c r="AD95" s="125"/>
      <c r="AE95" s="117"/>
      <c r="AF95" s="122"/>
      <c r="AG95" s="122"/>
    </row>
    <row r="96" spans="1:33">
      <c r="A96" s="115" t="s">
        <v>16</v>
      </c>
      <c r="B96" s="116">
        <v>45239</v>
      </c>
      <c r="C96" s="115" t="s">
        <v>42</v>
      </c>
      <c r="D96" s="115" t="s">
        <v>43</v>
      </c>
      <c r="E96" s="117" t="s">
        <v>1470</v>
      </c>
      <c r="F96" s="117" t="s">
        <v>1499</v>
      </c>
      <c r="G96" s="119">
        <v>45239</v>
      </c>
      <c r="H96" s="117" t="s">
        <v>1500</v>
      </c>
      <c r="I96" s="117" t="s">
        <v>1501</v>
      </c>
      <c r="J96" s="117" t="s">
        <v>21</v>
      </c>
      <c r="K96" s="117" t="s">
        <v>851</v>
      </c>
      <c r="L96" s="115" t="s">
        <v>21</v>
      </c>
      <c r="M96" s="123">
        <v>-69.95</v>
      </c>
      <c r="N96" s="123">
        <v>69.95</v>
      </c>
      <c r="O96" s="124">
        <v>45231</v>
      </c>
      <c r="P96" s="125"/>
      <c r="Q96" s="125"/>
      <c r="R96" s="125" t="s">
        <v>1474</v>
      </c>
      <c r="S96" s="115" t="s">
        <v>1499</v>
      </c>
      <c r="T96" s="122" t="s">
        <v>1502</v>
      </c>
      <c r="U96" s="115" t="s">
        <v>1482</v>
      </c>
      <c r="V96" s="142"/>
      <c r="W96" s="117"/>
      <c r="X96" s="142"/>
      <c r="Y96" s="142"/>
      <c r="Z96" s="117"/>
      <c r="AA96" s="143"/>
      <c r="AB96" s="125"/>
      <c r="AC96" s="125"/>
      <c r="AD96" s="125"/>
      <c r="AE96" s="117"/>
      <c r="AF96" s="122"/>
      <c r="AG96" s="122"/>
    </row>
    <row r="97" spans="1:30">
      <c r="A97" s="115" t="s">
        <v>16</v>
      </c>
      <c r="B97" s="116">
        <v>45247</v>
      </c>
      <c r="C97" s="115" t="s">
        <v>42</v>
      </c>
      <c r="D97" s="115" t="s">
        <v>43</v>
      </c>
      <c r="E97" s="117" t="s">
        <v>1470</v>
      </c>
      <c r="F97" s="117" t="s">
        <v>1485</v>
      </c>
      <c r="G97" s="119">
        <v>45247</v>
      </c>
      <c r="H97" s="117" t="s">
        <v>1472</v>
      </c>
      <c r="I97" s="117" t="s">
        <v>1512</v>
      </c>
      <c r="J97" s="117" t="s">
        <v>1095</v>
      </c>
      <c r="K97" s="117" t="s">
        <v>1099</v>
      </c>
      <c r="L97" s="115" t="s">
        <v>1095</v>
      </c>
      <c r="M97" s="123">
        <v>-368.75</v>
      </c>
      <c r="N97" s="123">
        <v>368.75</v>
      </c>
      <c r="O97" s="124">
        <v>45231</v>
      </c>
      <c r="P97" s="125"/>
      <c r="Q97" s="125"/>
      <c r="R97" s="125" t="s">
        <v>1474</v>
      </c>
      <c r="S97" s="115" t="s">
        <v>1485</v>
      </c>
      <c r="T97" s="122" t="s">
        <v>1484</v>
      </c>
      <c r="U97" s="115" t="s">
        <v>1484</v>
      </c>
      <c r="V97" s="142"/>
      <c r="W97" s="117"/>
      <c r="X97" s="142"/>
      <c r="Y97" s="142"/>
      <c r="Z97" s="117"/>
      <c r="AA97" s="143"/>
      <c r="AB97" s="125"/>
      <c r="AC97" s="125"/>
      <c r="AD97" s="125"/>
    </row>
    <row r="98" spans="1:30">
      <c r="A98" s="115" t="s">
        <v>16</v>
      </c>
      <c r="B98" s="116">
        <v>45247</v>
      </c>
      <c r="C98" s="115" t="s">
        <v>42</v>
      </c>
      <c r="D98" s="115" t="s">
        <v>43</v>
      </c>
      <c r="E98" s="117" t="s">
        <v>1470</v>
      </c>
      <c r="F98" s="117" t="s">
        <v>1483</v>
      </c>
      <c r="G98" s="119">
        <v>45247</v>
      </c>
      <c r="H98" s="117" t="s">
        <v>1472</v>
      </c>
      <c r="I98" s="117" t="s">
        <v>1512</v>
      </c>
      <c r="J98" s="117" t="s">
        <v>1095</v>
      </c>
      <c r="K98" s="117" t="s">
        <v>1099</v>
      </c>
      <c r="L98" s="115" t="s">
        <v>1095</v>
      </c>
      <c r="M98" s="123">
        <v>-118.95</v>
      </c>
      <c r="N98" s="123">
        <v>118.95</v>
      </c>
      <c r="O98" s="124">
        <v>45231</v>
      </c>
      <c r="P98" s="125"/>
      <c r="Q98" s="125"/>
      <c r="R98" s="125" t="s">
        <v>1474</v>
      </c>
      <c r="S98" s="115" t="s">
        <v>1483</v>
      </c>
      <c r="T98" s="122" t="s">
        <v>1484</v>
      </c>
      <c r="U98" s="115" t="s">
        <v>1484</v>
      </c>
      <c r="V98" s="142"/>
      <c r="W98" s="117"/>
      <c r="X98" s="142"/>
      <c r="Y98" s="142"/>
      <c r="Z98" s="117"/>
      <c r="AA98" s="143"/>
      <c r="AB98" s="125"/>
      <c r="AC98" s="125"/>
      <c r="AD98" s="125"/>
    </row>
    <row r="99" spans="1:30">
      <c r="A99" s="115" t="s">
        <v>16</v>
      </c>
      <c r="B99" s="116">
        <v>45251</v>
      </c>
      <c r="C99" s="115" t="s">
        <v>42</v>
      </c>
      <c r="D99" s="115" t="s">
        <v>43</v>
      </c>
      <c r="E99" s="117" t="s">
        <v>1470</v>
      </c>
      <c r="F99" s="117" t="s">
        <v>1486</v>
      </c>
      <c r="G99" s="119">
        <v>45251</v>
      </c>
      <c r="H99" s="117" t="s">
        <v>1472</v>
      </c>
      <c r="I99" s="117" t="s">
        <v>1512</v>
      </c>
      <c r="J99" s="117" t="s">
        <v>902</v>
      </c>
      <c r="K99" s="117" t="s">
        <v>903</v>
      </c>
      <c r="L99" s="115" t="s">
        <v>902</v>
      </c>
      <c r="M99" s="123">
        <v>-10000</v>
      </c>
      <c r="N99" s="123">
        <v>10000</v>
      </c>
      <c r="O99" s="124">
        <v>45231</v>
      </c>
      <c r="P99" s="125"/>
      <c r="Q99" s="125"/>
      <c r="R99" s="125" t="s">
        <v>1474</v>
      </c>
      <c r="S99" s="115" t="s">
        <v>1486</v>
      </c>
      <c r="T99" s="122" t="s">
        <v>1487</v>
      </c>
      <c r="U99" s="115" t="s">
        <v>1488</v>
      </c>
      <c r="V99" s="142"/>
      <c r="W99" s="117"/>
      <c r="X99" s="142"/>
      <c r="Y99" s="142"/>
      <c r="Z99" s="117"/>
      <c r="AA99" s="143"/>
      <c r="AB99" s="125"/>
      <c r="AC99" s="125"/>
      <c r="AD99" s="125"/>
    </row>
    <row r="100" spans="1:30">
      <c r="A100" s="115" t="s">
        <v>16</v>
      </c>
      <c r="B100" s="116">
        <v>45251</v>
      </c>
      <c r="C100" s="115" t="s">
        <v>42</v>
      </c>
      <c r="D100" s="115" t="s">
        <v>43</v>
      </c>
      <c r="E100" s="117" t="s">
        <v>1470</v>
      </c>
      <c r="F100" s="117" t="s">
        <v>1486</v>
      </c>
      <c r="G100" s="119">
        <v>45251</v>
      </c>
      <c r="H100" s="117" t="s">
        <v>1472</v>
      </c>
      <c r="I100" s="117" t="s">
        <v>1512</v>
      </c>
      <c r="J100" s="117" t="s">
        <v>938</v>
      </c>
      <c r="K100" s="117" t="s">
        <v>939</v>
      </c>
      <c r="L100" s="115" t="s">
        <v>938</v>
      </c>
      <c r="M100" s="123">
        <v>-10000</v>
      </c>
      <c r="N100" s="123">
        <v>10000</v>
      </c>
      <c r="O100" s="124">
        <v>45231</v>
      </c>
      <c r="P100" s="125"/>
      <c r="Q100" s="125"/>
      <c r="R100" s="125" t="s">
        <v>1474</v>
      </c>
      <c r="S100" s="115" t="s">
        <v>1486</v>
      </c>
      <c r="T100" s="122" t="s">
        <v>1487</v>
      </c>
      <c r="U100" s="115" t="s">
        <v>1488</v>
      </c>
      <c r="V100" s="142"/>
      <c r="W100" s="117"/>
      <c r="X100" s="142"/>
      <c r="Y100" s="142"/>
      <c r="Z100" s="117"/>
      <c r="AA100" s="143"/>
      <c r="AB100" s="125"/>
      <c r="AC100" s="125"/>
      <c r="AD100" s="125"/>
    </row>
    <row r="101" spans="1:30">
      <c r="A101" s="115" t="s">
        <v>16</v>
      </c>
      <c r="B101" s="116">
        <v>45251</v>
      </c>
      <c r="C101" s="115" t="s">
        <v>42</v>
      </c>
      <c r="D101" s="115" t="s">
        <v>43</v>
      </c>
      <c r="E101" s="117" t="s">
        <v>1470</v>
      </c>
      <c r="F101" s="117" t="s">
        <v>1489</v>
      </c>
      <c r="G101" s="119">
        <v>45251</v>
      </c>
      <c r="H101" s="117" t="s">
        <v>1472</v>
      </c>
      <c r="I101" s="117" t="s">
        <v>1512</v>
      </c>
      <c r="J101" s="117" t="s">
        <v>980</v>
      </c>
      <c r="K101" s="117" t="s">
        <v>981</v>
      </c>
      <c r="L101" s="115" t="s">
        <v>980</v>
      </c>
      <c r="M101" s="123">
        <v>-2500</v>
      </c>
      <c r="N101" s="123">
        <v>2500</v>
      </c>
      <c r="O101" s="124">
        <v>45231</v>
      </c>
      <c r="P101" s="125"/>
      <c r="Q101" s="125"/>
      <c r="R101" s="125" t="s">
        <v>1474</v>
      </c>
      <c r="S101" s="115" t="s">
        <v>1489</v>
      </c>
      <c r="T101" s="122" t="s">
        <v>1490</v>
      </c>
      <c r="U101" s="115" t="s">
        <v>1488</v>
      </c>
      <c r="V101" s="142"/>
      <c r="W101" s="117"/>
      <c r="X101" s="142"/>
      <c r="Y101" s="142"/>
      <c r="Z101" s="117"/>
      <c r="AA101" s="143"/>
      <c r="AB101" s="125"/>
      <c r="AC101" s="125"/>
      <c r="AD101" s="125"/>
    </row>
    <row r="102" spans="1:30">
      <c r="A102" s="115" t="s">
        <v>16</v>
      </c>
      <c r="B102" s="116">
        <v>45251</v>
      </c>
      <c r="C102" s="115" t="s">
        <v>42</v>
      </c>
      <c r="D102" s="115" t="s">
        <v>43</v>
      </c>
      <c r="E102" s="117" t="s">
        <v>1470</v>
      </c>
      <c r="F102" s="117" t="s">
        <v>1489</v>
      </c>
      <c r="G102" s="119">
        <v>45251</v>
      </c>
      <c r="H102" s="117" t="s">
        <v>1472</v>
      </c>
      <c r="I102" s="117" t="s">
        <v>1512</v>
      </c>
      <c r="J102" s="117" t="s">
        <v>980</v>
      </c>
      <c r="K102" s="117" t="s">
        <v>981</v>
      </c>
      <c r="L102" s="115" t="s">
        <v>980</v>
      </c>
      <c r="M102" s="123">
        <v>-2500</v>
      </c>
      <c r="N102" s="123">
        <v>2500</v>
      </c>
      <c r="O102" s="124">
        <v>45231</v>
      </c>
      <c r="P102" s="125"/>
      <c r="Q102" s="125"/>
      <c r="R102" s="125" t="s">
        <v>1474</v>
      </c>
      <c r="S102" s="115" t="s">
        <v>1489</v>
      </c>
      <c r="T102" s="122" t="s">
        <v>1490</v>
      </c>
      <c r="U102" s="115" t="s">
        <v>1488</v>
      </c>
      <c r="V102" s="142"/>
      <c r="W102" s="117"/>
      <c r="X102" s="142"/>
      <c r="Y102" s="142"/>
      <c r="Z102" s="117"/>
      <c r="AA102" s="143"/>
      <c r="AB102" s="125"/>
      <c r="AC102" s="125"/>
      <c r="AD102" s="125"/>
    </row>
    <row r="103" spans="1:30">
      <c r="A103" s="115" t="s">
        <v>16</v>
      </c>
      <c r="B103" s="116">
        <v>45251</v>
      </c>
      <c r="C103" s="115" t="s">
        <v>42</v>
      </c>
      <c r="D103" s="115" t="s">
        <v>43</v>
      </c>
      <c r="E103" s="117" t="s">
        <v>1470</v>
      </c>
      <c r="F103" s="117" t="s">
        <v>1489</v>
      </c>
      <c r="G103" s="119">
        <v>45251</v>
      </c>
      <c r="H103" s="117" t="s">
        <v>1472</v>
      </c>
      <c r="I103" s="117" t="s">
        <v>1512</v>
      </c>
      <c r="J103" s="117" t="s">
        <v>980</v>
      </c>
      <c r="K103" s="117" t="s">
        <v>981</v>
      </c>
      <c r="L103" s="115" t="s">
        <v>980</v>
      </c>
      <c r="M103" s="123">
        <v>-2500</v>
      </c>
      <c r="N103" s="123">
        <v>2500</v>
      </c>
      <c r="O103" s="124">
        <v>45231</v>
      </c>
      <c r="P103" s="125"/>
      <c r="Q103" s="125"/>
      <c r="R103" s="125" t="s">
        <v>1474</v>
      </c>
      <c r="S103" s="115" t="s">
        <v>1489</v>
      </c>
      <c r="T103" s="122" t="s">
        <v>1490</v>
      </c>
      <c r="U103" s="115" t="s">
        <v>1488</v>
      </c>
      <c r="V103" s="142"/>
      <c r="W103" s="117"/>
      <c r="X103" s="142"/>
      <c r="Y103" s="142"/>
      <c r="Z103" s="117"/>
      <c r="AA103" s="143"/>
      <c r="AB103" s="125"/>
      <c r="AC103" s="125"/>
      <c r="AD103" s="125"/>
    </row>
    <row r="104" spans="1:30">
      <c r="A104" s="115" t="s">
        <v>16</v>
      </c>
      <c r="B104" s="116">
        <v>45251</v>
      </c>
      <c r="C104" s="115" t="s">
        <v>42</v>
      </c>
      <c r="D104" s="115" t="s">
        <v>43</v>
      </c>
      <c r="E104" s="117" t="s">
        <v>1470</v>
      </c>
      <c r="F104" s="117" t="s">
        <v>1489</v>
      </c>
      <c r="G104" s="119">
        <v>45251</v>
      </c>
      <c r="H104" s="117" t="s">
        <v>1472</v>
      </c>
      <c r="I104" s="117" t="s">
        <v>1512</v>
      </c>
      <c r="J104" s="117" t="s">
        <v>980</v>
      </c>
      <c r="K104" s="117" t="s">
        <v>981</v>
      </c>
      <c r="L104" s="115" t="s">
        <v>980</v>
      </c>
      <c r="M104" s="123">
        <v>-2500</v>
      </c>
      <c r="N104" s="123">
        <v>2500</v>
      </c>
      <c r="O104" s="124">
        <v>45231</v>
      </c>
      <c r="P104" s="125"/>
      <c r="Q104" s="125"/>
      <c r="R104" s="125" t="s">
        <v>1474</v>
      </c>
      <c r="S104" s="115" t="s">
        <v>1489</v>
      </c>
      <c r="T104" s="122" t="s">
        <v>1490</v>
      </c>
      <c r="U104" s="115" t="s">
        <v>1488</v>
      </c>
      <c r="V104" s="142"/>
      <c r="W104" s="117"/>
      <c r="X104" s="142"/>
      <c r="Y104" s="142"/>
      <c r="Z104" s="117"/>
      <c r="AA104" s="143"/>
      <c r="AB104" s="125"/>
      <c r="AC104" s="125"/>
      <c r="AD104" s="125"/>
    </row>
    <row r="105" spans="1:30">
      <c r="A105" s="115" t="s">
        <v>16</v>
      </c>
      <c r="B105" s="116">
        <v>45252</v>
      </c>
      <c r="C105" s="115" t="s">
        <v>42</v>
      </c>
      <c r="D105" s="115" t="s">
        <v>43</v>
      </c>
      <c r="E105" s="117" t="s">
        <v>1470</v>
      </c>
      <c r="F105" s="117" t="s">
        <v>1509</v>
      </c>
      <c r="G105" s="119">
        <v>45252</v>
      </c>
      <c r="H105" s="117" t="s">
        <v>1472</v>
      </c>
      <c r="I105" s="117" t="s">
        <v>1512</v>
      </c>
      <c r="J105" s="117" t="s">
        <v>1025</v>
      </c>
      <c r="K105" s="117" t="s">
        <v>1031</v>
      </c>
      <c r="L105" s="115" t="s">
        <v>1025</v>
      </c>
      <c r="M105" s="123">
        <v>-203.34</v>
      </c>
      <c r="N105" s="123">
        <v>203.34</v>
      </c>
      <c r="O105" s="124">
        <v>45231</v>
      </c>
      <c r="P105" s="125"/>
      <c r="Q105" s="125"/>
      <c r="R105" s="125" t="s">
        <v>1474</v>
      </c>
      <c r="S105" s="115" t="s">
        <v>1509</v>
      </c>
      <c r="T105" s="122" t="s">
        <v>1510</v>
      </c>
      <c r="U105" s="115" t="s">
        <v>1488</v>
      </c>
      <c r="V105" s="142"/>
      <c r="W105" s="117"/>
      <c r="X105" s="142"/>
      <c r="Y105" s="142"/>
      <c r="Z105" s="117"/>
      <c r="AA105" s="143"/>
      <c r="AB105" s="125"/>
      <c r="AC105" s="125"/>
      <c r="AD105" s="125"/>
    </row>
    <row r="106" spans="1:30">
      <c r="A106" s="115" t="s">
        <v>16</v>
      </c>
      <c r="B106" s="116">
        <v>45253</v>
      </c>
      <c r="C106" s="115" t="s">
        <v>42</v>
      </c>
      <c r="D106" s="115" t="s">
        <v>43</v>
      </c>
      <c r="E106" s="117" t="s">
        <v>1470</v>
      </c>
      <c r="F106" s="117" t="s">
        <v>1499</v>
      </c>
      <c r="G106" s="119">
        <v>45253</v>
      </c>
      <c r="H106" s="117" t="s">
        <v>1500</v>
      </c>
      <c r="I106" s="117" t="s">
        <v>1501</v>
      </c>
      <c r="J106" s="117" t="s">
        <v>21</v>
      </c>
      <c r="K106" s="117" t="s">
        <v>853</v>
      </c>
      <c r="L106" s="115" t="s">
        <v>21</v>
      </c>
      <c r="M106" s="123">
        <v>-9</v>
      </c>
      <c r="N106" s="123">
        <v>9</v>
      </c>
      <c r="O106" s="124">
        <v>45231</v>
      </c>
      <c r="P106" s="125"/>
      <c r="Q106" s="125"/>
      <c r="R106" s="125" t="s">
        <v>1474</v>
      </c>
      <c r="S106" s="115" t="s">
        <v>1499</v>
      </c>
      <c r="T106" s="122" t="s">
        <v>1502</v>
      </c>
      <c r="U106" s="115" t="s">
        <v>1482</v>
      </c>
      <c r="V106" s="142"/>
      <c r="W106" s="117"/>
      <c r="X106" s="142"/>
      <c r="Y106" s="142"/>
      <c r="Z106" s="117"/>
      <c r="AA106" s="143"/>
      <c r="AB106" s="125"/>
      <c r="AC106" s="125"/>
      <c r="AD106" s="125"/>
    </row>
    <row r="107" spans="1:30">
      <c r="A107" s="115" t="s">
        <v>16</v>
      </c>
      <c r="B107" s="116">
        <v>45253</v>
      </c>
      <c r="C107" s="115" t="s">
        <v>42</v>
      </c>
      <c r="D107" s="115" t="s">
        <v>43</v>
      </c>
      <c r="E107" s="117" t="s">
        <v>1470</v>
      </c>
      <c r="F107" s="117" t="s">
        <v>1499</v>
      </c>
      <c r="G107" s="119">
        <v>45253</v>
      </c>
      <c r="H107" s="117" t="s">
        <v>1500</v>
      </c>
      <c r="I107" s="117" t="s">
        <v>1501</v>
      </c>
      <c r="J107" s="117" t="s">
        <v>21</v>
      </c>
      <c r="K107" s="117" t="s">
        <v>853</v>
      </c>
      <c r="L107" s="115" t="s">
        <v>21</v>
      </c>
      <c r="M107" s="123">
        <v>-9</v>
      </c>
      <c r="N107" s="123">
        <v>9</v>
      </c>
      <c r="O107" s="124">
        <v>45231</v>
      </c>
      <c r="P107" s="125"/>
      <c r="Q107" s="125"/>
      <c r="R107" s="125" t="s">
        <v>1474</v>
      </c>
      <c r="S107" s="115" t="s">
        <v>1499</v>
      </c>
      <c r="T107" s="122" t="s">
        <v>1502</v>
      </c>
      <c r="U107" s="115" t="s">
        <v>1482</v>
      </c>
      <c r="V107" s="142"/>
      <c r="W107" s="117"/>
      <c r="X107" s="142"/>
      <c r="Y107" s="142"/>
      <c r="Z107" s="117"/>
      <c r="AA107" s="143"/>
      <c r="AB107" s="125"/>
      <c r="AC107" s="125"/>
      <c r="AD107" s="125"/>
    </row>
    <row r="108" spans="1:30">
      <c r="A108" s="115" t="s">
        <v>16</v>
      </c>
      <c r="B108" s="116">
        <v>45253</v>
      </c>
      <c r="C108" s="115" t="s">
        <v>42</v>
      </c>
      <c r="D108" s="115" t="s">
        <v>43</v>
      </c>
      <c r="E108" s="117" t="s">
        <v>1470</v>
      </c>
      <c r="F108" s="117" t="s">
        <v>1499</v>
      </c>
      <c r="G108" s="119">
        <v>45253</v>
      </c>
      <c r="H108" s="117" t="s">
        <v>1500</v>
      </c>
      <c r="I108" s="117" t="s">
        <v>1501</v>
      </c>
      <c r="J108" s="117" t="s">
        <v>21</v>
      </c>
      <c r="K108" s="117" t="s">
        <v>853</v>
      </c>
      <c r="L108" s="115" t="s">
        <v>21</v>
      </c>
      <c r="M108" s="123">
        <v>-9</v>
      </c>
      <c r="N108" s="123">
        <v>9</v>
      </c>
      <c r="O108" s="124">
        <v>45231</v>
      </c>
      <c r="P108" s="125"/>
      <c r="Q108" s="125"/>
      <c r="R108" s="125" t="s">
        <v>1474</v>
      </c>
      <c r="S108" s="115" t="s">
        <v>1499</v>
      </c>
      <c r="T108" s="122" t="s">
        <v>1502</v>
      </c>
      <c r="U108" s="115" t="s">
        <v>1482</v>
      </c>
      <c r="V108" s="142"/>
      <c r="W108" s="117"/>
      <c r="X108" s="142"/>
      <c r="Y108" s="142"/>
      <c r="Z108" s="117"/>
      <c r="AA108" s="143"/>
      <c r="AB108" s="125"/>
      <c r="AC108" s="125"/>
      <c r="AD108" s="125"/>
    </row>
    <row r="109" spans="1:30">
      <c r="A109" s="115" t="s">
        <v>16</v>
      </c>
      <c r="B109" s="116">
        <v>45253</v>
      </c>
      <c r="C109" s="115" t="s">
        <v>42</v>
      </c>
      <c r="D109" s="115" t="s">
        <v>43</v>
      </c>
      <c r="E109" s="117" t="s">
        <v>1470</v>
      </c>
      <c r="F109" s="117" t="s">
        <v>1499</v>
      </c>
      <c r="G109" s="119">
        <v>45253</v>
      </c>
      <c r="H109" s="117" t="s">
        <v>1500</v>
      </c>
      <c r="I109" s="117" t="s">
        <v>1501</v>
      </c>
      <c r="J109" s="117" t="s">
        <v>21</v>
      </c>
      <c r="K109" s="117" t="s">
        <v>853</v>
      </c>
      <c r="L109" s="115" t="s">
        <v>21</v>
      </c>
      <c r="M109" s="123">
        <v>-9</v>
      </c>
      <c r="N109" s="123">
        <v>9</v>
      </c>
      <c r="O109" s="124">
        <v>45231</v>
      </c>
      <c r="P109" s="125"/>
      <c r="Q109" s="125"/>
      <c r="R109" s="125" t="s">
        <v>1474</v>
      </c>
      <c r="S109" s="115" t="s">
        <v>1499</v>
      </c>
      <c r="T109" s="122" t="s">
        <v>1502</v>
      </c>
      <c r="U109" s="115" t="s">
        <v>1482</v>
      </c>
      <c r="V109" s="142"/>
      <c r="W109" s="117"/>
      <c r="X109" s="142"/>
      <c r="Y109" s="142"/>
      <c r="Z109" s="117"/>
      <c r="AA109" s="143"/>
      <c r="AB109" s="125"/>
      <c r="AC109" s="125"/>
      <c r="AD109" s="125"/>
    </row>
    <row r="110" spans="1:30">
      <c r="A110" s="115" t="s">
        <v>16</v>
      </c>
      <c r="B110" s="116">
        <v>45253</v>
      </c>
      <c r="C110" s="115" t="s">
        <v>42</v>
      </c>
      <c r="D110" s="115" t="s">
        <v>43</v>
      </c>
      <c r="E110" s="117" t="s">
        <v>1470</v>
      </c>
      <c r="F110" s="117" t="s">
        <v>1499</v>
      </c>
      <c r="G110" s="119">
        <v>45253</v>
      </c>
      <c r="H110" s="117" t="s">
        <v>1500</v>
      </c>
      <c r="I110" s="117" t="s">
        <v>1501</v>
      </c>
      <c r="J110" s="117" t="s">
        <v>21</v>
      </c>
      <c r="K110" s="117" t="s">
        <v>854</v>
      </c>
      <c r="L110" s="115" t="s">
        <v>21</v>
      </c>
      <c r="M110" s="123">
        <v>-9</v>
      </c>
      <c r="N110" s="123">
        <v>9</v>
      </c>
      <c r="O110" s="124">
        <v>45231</v>
      </c>
      <c r="P110" s="125"/>
      <c r="Q110" s="125"/>
      <c r="R110" s="125" t="s">
        <v>1474</v>
      </c>
      <c r="S110" s="115" t="s">
        <v>1499</v>
      </c>
      <c r="T110" s="122" t="s">
        <v>1502</v>
      </c>
      <c r="U110" s="115" t="s">
        <v>1482</v>
      </c>
      <c r="V110" s="142"/>
      <c r="W110" s="117"/>
      <c r="X110" s="142"/>
      <c r="Y110" s="142"/>
      <c r="Z110" s="117"/>
      <c r="AA110" s="143"/>
      <c r="AB110" s="125"/>
      <c r="AC110" s="125"/>
      <c r="AD110" s="125"/>
    </row>
    <row r="111" spans="1:30">
      <c r="A111" s="115" t="s">
        <v>16</v>
      </c>
      <c r="B111" s="116">
        <v>45253</v>
      </c>
      <c r="C111" s="115" t="s">
        <v>42</v>
      </c>
      <c r="D111" s="115" t="s">
        <v>43</v>
      </c>
      <c r="E111" s="117" t="s">
        <v>1470</v>
      </c>
      <c r="F111" s="117" t="s">
        <v>1499</v>
      </c>
      <c r="G111" s="119">
        <v>45253</v>
      </c>
      <c r="H111" s="117" t="s">
        <v>1500</v>
      </c>
      <c r="I111" s="117" t="s">
        <v>1501</v>
      </c>
      <c r="J111" s="117" t="s">
        <v>21</v>
      </c>
      <c r="K111" s="117" t="s">
        <v>854</v>
      </c>
      <c r="L111" s="115" t="s">
        <v>21</v>
      </c>
      <c r="M111" s="123">
        <v>-9</v>
      </c>
      <c r="N111" s="123">
        <v>9</v>
      </c>
      <c r="O111" s="124">
        <v>45231</v>
      </c>
      <c r="P111" s="125"/>
      <c r="Q111" s="125"/>
      <c r="R111" s="125" t="s">
        <v>1474</v>
      </c>
      <c r="S111" s="115" t="s">
        <v>1499</v>
      </c>
      <c r="T111" s="122" t="s">
        <v>1502</v>
      </c>
      <c r="U111" s="115" t="s">
        <v>1482</v>
      </c>
      <c r="V111" s="142"/>
      <c r="W111" s="117"/>
      <c r="X111" s="142"/>
      <c r="Y111" s="142"/>
      <c r="Z111" s="117"/>
      <c r="AA111" s="143"/>
      <c r="AB111" s="125"/>
      <c r="AC111" s="125"/>
      <c r="AD111" s="125"/>
    </row>
    <row r="112" spans="1:30">
      <c r="A112" s="115" t="s">
        <v>16</v>
      </c>
      <c r="B112" s="116">
        <v>45257</v>
      </c>
      <c r="C112" s="115" t="s">
        <v>42</v>
      </c>
      <c r="D112" s="115" t="s">
        <v>43</v>
      </c>
      <c r="E112" s="117" t="s">
        <v>1470</v>
      </c>
      <c r="F112" s="117" t="s">
        <v>1514</v>
      </c>
      <c r="G112" s="119">
        <v>45257</v>
      </c>
      <c r="H112" s="117" t="s">
        <v>1472</v>
      </c>
      <c r="I112" s="117" t="s">
        <v>1512</v>
      </c>
      <c r="J112" s="117" t="s">
        <v>893</v>
      </c>
      <c r="K112" s="117" t="s">
        <v>894</v>
      </c>
      <c r="L112" s="115" t="s">
        <v>893</v>
      </c>
      <c r="M112" s="123">
        <v>-7930</v>
      </c>
      <c r="N112" s="123">
        <v>7930</v>
      </c>
      <c r="O112" s="124">
        <v>45231</v>
      </c>
      <c r="P112" s="125"/>
      <c r="Q112" s="125"/>
      <c r="R112" s="125" t="s">
        <v>1474</v>
      </c>
      <c r="S112" s="115" t="s">
        <v>1514</v>
      </c>
      <c r="T112" s="122" t="s">
        <v>1515</v>
      </c>
      <c r="U112" s="115" t="s">
        <v>1479</v>
      </c>
      <c r="V112" s="142"/>
      <c r="W112" s="117"/>
      <c r="X112" s="142"/>
      <c r="Y112" s="142"/>
      <c r="Z112" s="117"/>
      <c r="AA112" s="143"/>
      <c r="AB112" s="125"/>
      <c r="AC112" s="125"/>
      <c r="AD112" s="125"/>
    </row>
    <row r="113" spans="1:33">
      <c r="A113" s="115" t="s">
        <v>16</v>
      </c>
      <c r="B113" s="116">
        <v>45257</v>
      </c>
      <c r="C113" s="115" t="s">
        <v>42</v>
      </c>
      <c r="D113" s="115" t="s">
        <v>43</v>
      </c>
      <c r="E113" s="117" t="s">
        <v>1470</v>
      </c>
      <c r="F113" s="117" t="s">
        <v>1504</v>
      </c>
      <c r="G113" s="119">
        <v>45257</v>
      </c>
      <c r="H113" s="117" t="s">
        <v>1472</v>
      </c>
      <c r="I113" s="117" t="s">
        <v>1505</v>
      </c>
      <c r="J113" s="117" t="s">
        <v>1516</v>
      </c>
      <c r="K113" s="117" t="s">
        <v>894</v>
      </c>
      <c r="L113" s="115" t="s">
        <v>893</v>
      </c>
      <c r="M113" s="123">
        <v>118.95</v>
      </c>
      <c r="N113" s="123">
        <v>118.95</v>
      </c>
      <c r="O113" s="124">
        <v>45231</v>
      </c>
      <c r="P113" s="125"/>
      <c r="Q113" s="125"/>
      <c r="R113" s="125" t="s">
        <v>1474</v>
      </c>
      <c r="S113" s="115" t="s">
        <v>1504</v>
      </c>
      <c r="T113" s="122" t="s">
        <v>1515</v>
      </c>
      <c r="U113" s="115" t="s">
        <v>1479</v>
      </c>
      <c r="V113" s="142"/>
      <c r="W113" s="117"/>
      <c r="X113" s="142"/>
      <c r="Y113" s="142"/>
      <c r="Z113" s="117"/>
      <c r="AA113" s="143"/>
      <c r="AB113" s="125"/>
      <c r="AC113" s="125"/>
      <c r="AD113" s="125"/>
      <c r="AE113" s="117"/>
      <c r="AF113" s="122"/>
      <c r="AG113" s="122"/>
    </row>
    <row r="114" spans="1:33">
      <c r="A114" s="115" t="s">
        <v>16</v>
      </c>
      <c r="B114" s="116">
        <v>45257</v>
      </c>
      <c r="C114" s="115" t="s">
        <v>42</v>
      </c>
      <c r="D114" s="115" t="s">
        <v>43</v>
      </c>
      <c r="E114" s="117" t="s">
        <v>1470</v>
      </c>
      <c r="F114" s="117" t="s">
        <v>1507</v>
      </c>
      <c r="G114" s="119">
        <v>45257</v>
      </c>
      <c r="H114" s="117" t="s">
        <v>1472</v>
      </c>
      <c r="I114" s="117" t="s">
        <v>1505</v>
      </c>
      <c r="J114" s="117" t="s">
        <v>1517</v>
      </c>
      <c r="K114" s="117" t="s">
        <v>894</v>
      </c>
      <c r="L114" s="115" t="s">
        <v>893</v>
      </c>
      <c r="M114" s="123">
        <v>368.75</v>
      </c>
      <c r="N114" s="123">
        <v>368.75</v>
      </c>
      <c r="O114" s="124">
        <v>45231</v>
      </c>
      <c r="P114" s="125"/>
      <c r="Q114" s="125"/>
      <c r="R114" s="125" t="s">
        <v>1474</v>
      </c>
      <c r="S114" s="115" t="s">
        <v>1507</v>
      </c>
      <c r="T114" s="122" t="s">
        <v>1515</v>
      </c>
      <c r="U114" s="115" t="s">
        <v>1479</v>
      </c>
      <c r="V114" s="142"/>
      <c r="W114" s="117"/>
      <c r="X114" s="142"/>
      <c r="Y114" s="142"/>
      <c r="Z114" s="117"/>
      <c r="AA114" s="143"/>
      <c r="AB114" s="125"/>
      <c r="AC114" s="125"/>
      <c r="AD114" s="125"/>
      <c r="AE114" s="117"/>
      <c r="AF114" s="122"/>
      <c r="AG114" s="122"/>
    </row>
    <row r="115" spans="1:33">
      <c r="A115" s="115" t="s">
        <v>16</v>
      </c>
      <c r="B115" s="116">
        <v>45257</v>
      </c>
      <c r="C115" s="115" t="s">
        <v>42</v>
      </c>
      <c r="D115" s="115" t="s">
        <v>43</v>
      </c>
      <c r="E115" s="117" t="s">
        <v>1470</v>
      </c>
      <c r="F115" s="117" t="s">
        <v>1518</v>
      </c>
      <c r="G115" s="119">
        <v>45257</v>
      </c>
      <c r="H115" s="117" t="s">
        <v>1472</v>
      </c>
      <c r="I115" s="117" t="s">
        <v>1512</v>
      </c>
      <c r="J115" s="117" t="s">
        <v>800</v>
      </c>
      <c r="K115" s="117" t="s">
        <v>951</v>
      </c>
      <c r="L115" s="115" t="s">
        <v>800</v>
      </c>
      <c r="M115" s="123">
        <v>-900</v>
      </c>
      <c r="N115" s="123">
        <v>900</v>
      </c>
      <c r="O115" s="124">
        <v>45231</v>
      </c>
      <c r="P115" s="125"/>
      <c r="Q115" s="125"/>
      <c r="R115" s="125" t="s">
        <v>1474</v>
      </c>
      <c r="S115" s="115" t="s">
        <v>1518</v>
      </c>
      <c r="T115" s="122" t="s">
        <v>1519</v>
      </c>
      <c r="U115" s="115" t="s">
        <v>1520</v>
      </c>
      <c r="V115" s="142"/>
      <c r="W115" s="117"/>
      <c r="X115" s="142"/>
      <c r="Y115" s="142"/>
      <c r="Z115" s="117"/>
      <c r="AA115" s="143"/>
      <c r="AB115" s="125"/>
      <c r="AC115" s="125"/>
      <c r="AD115" s="125"/>
      <c r="AE115" s="117"/>
      <c r="AF115" s="122"/>
      <c r="AG115" s="122"/>
    </row>
    <row r="116" spans="1:33">
      <c r="A116" s="115" t="s">
        <v>16</v>
      </c>
      <c r="B116" s="116">
        <v>45257</v>
      </c>
      <c r="C116" s="115" t="s">
        <v>42</v>
      </c>
      <c r="D116" s="115" t="s">
        <v>43</v>
      </c>
      <c r="E116" s="117" t="s">
        <v>1470</v>
      </c>
      <c r="F116" s="117" t="s">
        <v>1514</v>
      </c>
      <c r="G116" s="119">
        <v>45257</v>
      </c>
      <c r="H116" s="117" t="s">
        <v>1472</v>
      </c>
      <c r="I116" s="117" t="s">
        <v>1512</v>
      </c>
      <c r="J116" s="117" t="s">
        <v>958</v>
      </c>
      <c r="K116" s="117" t="s">
        <v>959</v>
      </c>
      <c r="L116" s="115" t="s">
        <v>958</v>
      </c>
      <c r="M116" s="123">
        <v>-9264</v>
      </c>
      <c r="N116" s="123">
        <v>9264</v>
      </c>
      <c r="O116" s="124">
        <v>45231</v>
      </c>
      <c r="P116" s="125"/>
      <c r="Q116" s="125"/>
      <c r="R116" s="125" t="s">
        <v>1474</v>
      </c>
      <c r="S116" s="115" t="s">
        <v>1514</v>
      </c>
      <c r="T116" s="122" t="s">
        <v>1515</v>
      </c>
      <c r="U116" s="115" t="s">
        <v>1479</v>
      </c>
      <c r="V116" s="142"/>
      <c r="W116" s="117"/>
      <c r="X116" s="142"/>
      <c r="Y116" s="142"/>
      <c r="Z116" s="117"/>
      <c r="AA116" s="143"/>
      <c r="AB116" s="125"/>
      <c r="AC116" s="125"/>
      <c r="AD116" s="125"/>
      <c r="AE116" s="117"/>
      <c r="AF116" s="122"/>
      <c r="AG116" s="122"/>
    </row>
    <row r="117" spans="1:33">
      <c r="A117" s="115" t="s">
        <v>16</v>
      </c>
      <c r="B117" s="116">
        <v>45257</v>
      </c>
      <c r="C117" s="115" t="s">
        <v>42</v>
      </c>
      <c r="D117" s="115" t="s">
        <v>43</v>
      </c>
      <c r="E117" s="117" t="s">
        <v>1470</v>
      </c>
      <c r="F117" s="117" t="s">
        <v>1504</v>
      </c>
      <c r="G117" s="119">
        <v>45257</v>
      </c>
      <c r="H117" s="117" t="s">
        <v>1472</v>
      </c>
      <c r="I117" s="117" t="s">
        <v>1505</v>
      </c>
      <c r="J117" s="117" t="s">
        <v>1521</v>
      </c>
      <c r="K117" s="117" t="s">
        <v>959</v>
      </c>
      <c r="L117" s="115" t="s">
        <v>958</v>
      </c>
      <c r="M117" s="123">
        <v>138.96</v>
      </c>
      <c r="N117" s="123">
        <v>138.96</v>
      </c>
      <c r="O117" s="124">
        <v>45231</v>
      </c>
      <c r="P117" s="125"/>
      <c r="Q117" s="125"/>
      <c r="R117" s="125" t="s">
        <v>1474</v>
      </c>
      <c r="S117" s="115" t="s">
        <v>1504</v>
      </c>
      <c r="T117" s="122" t="s">
        <v>1515</v>
      </c>
      <c r="U117" s="115" t="s">
        <v>1479</v>
      </c>
      <c r="V117" s="142"/>
      <c r="W117" s="117"/>
      <c r="X117" s="142"/>
      <c r="Y117" s="142"/>
      <c r="Z117" s="117"/>
      <c r="AA117" s="143"/>
      <c r="AB117" s="125"/>
      <c r="AC117" s="125"/>
      <c r="AD117" s="125"/>
      <c r="AE117" s="117"/>
      <c r="AF117" s="122"/>
      <c r="AG117" s="122"/>
    </row>
    <row r="118" spans="1:33">
      <c r="A118" s="115" t="s">
        <v>16</v>
      </c>
      <c r="B118" s="116">
        <v>45257</v>
      </c>
      <c r="C118" s="115" t="s">
        <v>42</v>
      </c>
      <c r="D118" s="115" t="s">
        <v>43</v>
      </c>
      <c r="E118" s="117" t="s">
        <v>1470</v>
      </c>
      <c r="F118" s="117" t="s">
        <v>1507</v>
      </c>
      <c r="G118" s="119">
        <v>45257</v>
      </c>
      <c r="H118" s="117" t="s">
        <v>1472</v>
      </c>
      <c r="I118" s="117" t="s">
        <v>1505</v>
      </c>
      <c r="J118" s="117" t="s">
        <v>1522</v>
      </c>
      <c r="K118" s="117" t="s">
        <v>959</v>
      </c>
      <c r="L118" s="115" t="s">
        <v>958</v>
      </c>
      <c r="M118" s="123">
        <v>430.78</v>
      </c>
      <c r="N118" s="123">
        <v>430.78</v>
      </c>
      <c r="O118" s="124">
        <v>45231</v>
      </c>
      <c r="P118" s="125"/>
      <c r="Q118" s="125"/>
      <c r="R118" s="125" t="s">
        <v>1474</v>
      </c>
      <c r="S118" s="115" t="s">
        <v>1507</v>
      </c>
      <c r="T118" s="122" t="s">
        <v>1515</v>
      </c>
      <c r="U118" s="115" t="s">
        <v>1479</v>
      </c>
      <c r="V118" s="142"/>
      <c r="W118" s="117"/>
      <c r="X118" s="142"/>
      <c r="Y118" s="142"/>
      <c r="Z118" s="117"/>
      <c r="AA118" s="143"/>
      <c r="AB118" s="125"/>
      <c r="AC118" s="125"/>
      <c r="AD118" s="125"/>
      <c r="AE118" s="117"/>
      <c r="AF118" s="122"/>
      <c r="AG118" s="122"/>
    </row>
    <row r="119" spans="1:33">
      <c r="A119" s="115" t="s">
        <v>16</v>
      </c>
      <c r="B119" s="116">
        <v>45257</v>
      </c>
      <c r="C119" s="115" t="s">
        <v>42</v>
      </c>
      <c r="D119" s="115" t="s">
        <v>43</v>
      </c>
      <c r="E119" s="117" t="s">
        <v>1470</v>
      </c>
      <c r="F119" s="117" t="s">
        <v>1523</v>
      </c>
      <c r="G119" s="119">
        <v>45257</v>
      </c>
      <c r="H119" s="117" t="s">
        <v>1472</v>
      </c>
      <c r="I119" s="117" t="s">
        <v>1512</v>
      </c>
      <c r="J119" s="117" t="s">
        <v>976</v>
      </c>
      <c r="K119" s="117" t="s">
        <v>977</v>
      </c>
      <c r="L119" s="115" t="s">
        <v>976</v>
      </c>
      <c r="M119" s="123">
        <v>-269.89999999999998</v>
      </c>
      <c r="N119" s="123">
        <v>269.89999999999998</v>
      </c>
      <c r="O119" s="124">
        <v>45231</v>
      </c>
      <c r="P119" s="125"/>
      <c r="Q119" s="125"/>
      <c r="R119" s="125" t="s">
        <v>1474</v>
      </c>
      <c r="S119" s="115" t="s">
        <v>1523</v>
      </c>
      <c r="T119" s="122" t="s">
        <v>1492</v>
      </c>
      <c r="U119" s="115" t="s">
        <v>1476</v>
      </c>
      <c r="V119" s="142"/>
      <c r="W119" s="117"/>
      <c r="X119" s="142"/>
      <c r="Y119" s="142"/>
      <c r="Z119" s="117"/>
      <c r="AA119" s="143"/>
      <c r="AB119" s="125"/>
      <c r="AC119" s="125"/>
      <c r="AD119" s="125"/>
      <c r="AE119" s="117"/>
      <c r="AF119" s="122"/>
      <c r="AG119" s="122"/>
    </row>
    <row r="120" spans="1:33">
      <c r="A120" s="115" t="s">
        <v>16</v>
      </c>
      <c r="B120" s="116">
        <v>45257</v>
      </c>
      <c r="C120" s="115" t="s">
        <v>42</v>
      </c>
      <c r="D120" s="115" t="s">
        <v>43</v>
      </c>
      <c r="E120" s="117" t="s">
        <v>1470</v>
      </c>
      <c r="F120" s="117" t="s">
        <v>1523</v>
      </c>
      <c r="G120" s="119">
        <v>45257</v>
      </c>
      <c r="H120" s="117" t="s">
        <v>1472</v>
      </c>
      <c r="I120" s="117" t="s">
        <v>1512</v>
      </c>
      <c r="J120" s="117" t="s">
        <v>976</v>
      </c>
      <c r="K120" s="117" t="s">
        <v>978</v>
      </c>
      <c r="L120" s="115" t="s">
        <v>976</v>
      </c>
      <c r="M120" s="123">
        <v>-219.3</v>
      </c>
      <c r="N120" s="123">
        <v>219.3</v>
      </c>
      <c r="O120" s="124">
        <v>45231</v>
      </c>
      <c r="P120" s="125"/>
      <c r="Q120" s="125"/>
      <c r="R120" s="125" t="s">
        <v>1474</v>
      </c>
      <c r="S120" s="115" t="s">
        <v>1523</v>
      </c>
      <c r="T120" s="122" t="s">
        <v>1492</v>
      </c>
      <c r="U120" s="115" t="s">
        <v>1476</v>
      </c>
      <c r="V120" s="142"/>
      <c r="W120" s="117"/>
      <c r="X120" s="142"/>
      <c r="Y120" s="142"/>
      <c r="Z120" s="117"/>
      <c r="AA120" s="143"/>
      <c r="AB120" s="125"/>
      <c r="AC120" s="125"/>
      <c r="AD120" s="125"/>
      <c r="AE120" s="117"/>
      <c r="AF120" s="122"/>
      <c r="AG120" s="122"/>
    </row>
    <row r="121" spans="1:33">
      <c r="A121" s="115" t="s">
        <v>16</v>
      </c>
      <c r="B121" s="116">
        <v>45257</v>
      </c>
      <c r="C121" s="115" t="s">
        <v>42</v>
      </c>
      <c r="D121" s="115" t="s">
        <v>43</v>
      </c>
      <c r="E121" s="117" t="s">
        <v>1470</v>
      </c>
      <c r="F121" s="117" t="s">
        <v>1523</v>
      </c>
      <c r="G121" s="119">
        <v>45257</v>
      </c>
      <c r="H121" s="117" t="s">
        <v>1472</v>
      </c>
      <c r="I121" s="117" t="s">
        <v>1512</v>
      </c>
      <c r="J121" s="117" t="s">
        <v>976</v>
      </c>
      <c r="K121" s="117" t="s">
        <v>979</v>
      </c>
      <c r="L121" s="115" t="s">
        <v>976</v>
      </c>
      <c r="M121" s="123">
        <v>-156.52000000000001</v>
      </c>
      <c r="N121" s="123">
        <v>156.52000000000001</v>
      </c>
      <c r="O121" s="124">
        <v>45231</v>
      </c>
      <c r="P121" s="125"/>
      <c r="Q121" s="125"/>
      <c r="R121" s="125" t="s">
        <v>1474</v>
      </c>
      <c r="S121" s="115" t="s">
        <v>1523</v>
      </c>
      <c r="T121" s="122" t="s">
        <v>1492</v>
      </c>
      <c r="U121" s="115" t="s">
        <v>1476</v>
      </c>
      <c r="V121" s="142"/>
      <c r="W121" s="117"/>
      <c r="X121" s="142"/>
      <c r="Y121" s="142"/>
      <c r="Z121" s="117"/>
      <c r="AA121" s="143"/>
      <c r="AB121" s="125"/>
      <c r="AC121" s="125"/>
      <c r="AD121" s="125"/>
      <c r="AE121" s="117"/>
      <c r="AF121" s="122"/>
      <c r="AG121" s="122"/>
    </row>
    <row r="122" spans="1:33">
      <c r="A122" s="115" t="s">
        <v>16</v>
      </c>
      <c r="B122" s="116">
        <v>45260</v>
      </c>
      <c r="C122" s="115" t="s">
        <v>42</v>
      </c>
      <c r="D122" s="115" t="s">
        <v>43</v>
      </c>
      <c r="E122" s="117" t="s">
        <v>1470</v>
      </c>
      <c r="F122" s="117" t="s">
        <v>1499</v>
      </c>
      <c r="G122" s="119">
        <v>45260</v>
      </c>
      <c r="H122" s="117" t="s">
        <v>1500</v>
      </c>
      <c r="I122" s="117" t="s">
        <v>1512</v>
      </c>
      <c r="J122" s="117" t="s">
        <v>143</v>
      </c>
      <c r="K122" s="117" t="s">
        <v>852</v>
      </c>
      <c r="L122" s="115" t="s">
        <v>143</v>
      </c>
      <c r="M122" s="123">
        <v>-9</v>
      </c>
      <c r="N122" s="123">
        <v>9</v>
      </c>
      <c r="O122" s="124">
        <v>45231</v>
      </c>
      <c r="P122" s="125"/>
      <c r="Q122" s="125"/>
      <c r="R122" s="125" t="s">
        <v>1474</v>
      </c>
      <c r="S122" s="115" t="s">
        <v>1499</v>
      </c>
      <c r="T122" s="122" t="s">
        <v>1502</v>
      </c>
      <c r="U122" s="115" t="s">
        <v>1482</v>
      </c>
      <c r="V122" s="142"/>
      <c r="W122" s="117"/>
      <c r="X122" s="142"/>
      <c r="Y122" s="142"/>
      <c r="Z122" s="117"/>
      <c r="AA122" s="143"/>
      <c r="AB122" s="125"/>
      <c r="AC122" s="125"/>
      <c r="AD122" s="125"/>
      <c r="AE122" s="117"/>
      <c r="AF122" s="122"/>
      <c r="AG122" s="122"/>
    </row>
    <row r="123" spans="1:33">
      <c r="A123" s="115" t="s">
        <v>16</v>
      </c>
      <c r="B123" s="116">
        <v>45261</v>
      </c>
      <c r="C123" s="115" t="s">
        <v>1469</v>
      </c>
      <c r="D123" s="115" t="s">
        <v>1469</v>
      </c>
      <c r="E123" s="117" t="s">
        <v>1470</v>
      </c>
      <c r="F123" s="117" t="s">
        <v>1509</v>
      </c>
      <c r="G123" s="119">
        <v>45261</v>
      </c>
      <c r="H123" s="117" t="s">
        <v>1472</v>
      </c>
      <c r="I123" s="117" t="s">
        <v>1473</v>
      </c>
      <c r="J123" s="117" t="s">
        <v>1025</v>
      </c>
      <c r="K123" s="117" t="s">
        <v>1042</v>
      </c>
      <c r="L123" s="115" t="s">
        <v>1025</v>
      </c>
      <c r="M123" s="123">
        <v>-76939.100000000006</v>
      </c>
      <c r="N123" s="123">
        <v>76939.100000000006</v>
      </c>
      <c r="O123" s="124">
        <v>45261</v>
      </c>
      <c r="P123" s="125"/>
      <c r="Q123" s="125"/>
      <c r="R123" s="125" t="s">
        <v>1474</v>
      </c>
      <c r="S123" s="115" t="s">
        <v>1509</v>
      </c>
      <c r="T123" s="122" t="s">
        <v>1510</v>
      </c>
      <c r="U123" s="115" t="s">
        <v>1488</v>
      </c>
      <c r="V123" s="142"/>
      <c r="W123" s="117"/>
      <c r="X123" s="142"/>
      <c r="Y123" s="142"/>
      <c r="Z123" s="117"/>
      <c r="AA123" s="143"/>
      <c r="AB123" s="125"/>
      <c r="AC123" s="125"/>
      <c r="AD123" s="125"/>
      <c r="AE123" s="117"/>
      <c r="AF123" s="122"/>
      <c r="AG123" s="122"/>
    </row>
    <row r="124" spans="1:33">
      <c r="A124" s="115" t="s">
        <v>16</v>
      </c>
      <c r="B124" s="116">
        <v>45264</v>
      </c>
      <c r="C124" s="115" t="s">
        <v>1469</v>
      </c>
      <c r="D124" s="115" t="s">
        <v>1469</v>
      </c>
      <c r="E124" s="117" t="s">
        <v>1470</v>
      </c>
      <c r="F124" s="117" t="s">
        <v>1513</v>
      </c>
      <c r="G124" s="119">
        <v>45264</v>
      </c>
      <c r="H124" s="117" t="s">
        <v>1472</v>
      </c>
      <c r="I124" s="117" t="s">
        <v>1473</v>
      </c>
      <c r="J124" s="117" t="s">
        <v>761</v>
      </c>
      <c r="K124" s="117" t="s">
        <v>857</v>
      </c>
      <c r="L124" s="115" t="s">
        <v>761</v>
      </c>
      <c r="M124" s="123">
        <v>-2252.25</v>
      </c>
      <c r="N124" s="123">
        <v>2252.25</v>
      </c>
      <c r="O124" s="124">
        <v>45261</v>
      </c>
      <c r="P124" s="125"/>
      <c r="Q124" s="125"/>
      <c r="R124" s="125" t="s">
        <v>1474</v>
      </c>
      <c r="S124" s="115" t="s">
        <v>1513</v>
      </c>
      <c r="T124" s="122" t="s">
        <v>1478</v>
      </c>
      <c r="U124" s="115" t="s">
        <v>1479</v>
      </c>
      <c r="V124" s="142"/>
      <c r="W124" s="117"/>
      <c r="X124" s="142"/>
      <c r="Y124" s="142"/>
      <c r="Z124" s="117"/>
      <c r="AA124" s="143"/>
      <c r="AB124" s="125"/>
      <c r="AC124" s="125"/>
      <c r="AD124" s="125"/>
      <c r="AE124" s="117"/>
      <c r="AF124" s="122"/>
      <c r="AG124" s="122"/>
    </row>
    <row r="125" spans="1:33">
      <c r="A125" s="115" t="s">
        <v>16</v>
      </c>
      <c r="B125" s="116">
        <v>45264</v>
      </c>
      <c r="C125" s="115" t="s">
        <v>1469</v>
      </c>
      <c r="D125" s="115" t="s">
        <v>1469</v>
      </c>
      <c r="E125" s="117" t="s">
        <v>1470</v>
      </c>
      <c r="F125" s="117" t="s">
        <v>1523</v>
      </c>
      <c r="G125" s="119">
        <v>45264</v>
      </c>
      <c r="H125" s="117" t="s">
        <v>1472</v>
      </c>
      <c r="I125" s="117" t="s">
        <v>1473</v>
      </c>
      <c r="J125" s="117" t="s">
        <v>960</v>
      </c>
      <c r="K125" s="117" t="s">
        <v>961</v>
      </c>
      <c r="L125" s="115" t="s">
        <v>960</v>
      </c>
      <c r="M125" s="123">
        <v>-1156.3900000000001</v>
      </c>
      <c r="N125" s="123">
        <v>1156.3900000000001</v>
      </c>
      <c r="O125" s="124">
        <v>45261</v>
      </c>
      <c r="P125" s="125"/>
      <c r="Q125" s="125"/>
      <c r="R125" s="125" t="s">
        <v>1474</v>
      </c>
      <c r="S125" s="115" t="s">
        <v>1523</v>
      </c>
      <c r="T125" s="122" t="s">
        <v>1492</v>
      </c>
      <c r="U125" s="115" t="s">
        <v>1476</v>
      </c>
      <c r="V125" s="142"/>
      <c r="W125" s="117"/>
      <c r="X125" s="142"/>
      <c r="Y125" s="142"/>
      <c r="Z125" s="117"/>
      <c r="AA125" s="143"/>
      <c r="AB125" s="125"/>
      <c r="AC125" s="125"/>
      <c r="AD125" s="125"/>
      <c r="AE125" s="117"/>
      <c r="AF125" s="122"/>
      <c r="AG125" s="122"/>
    </row>
    <row r="126" spans="1:33">
      <c r="A126" s="115" t="s">
        <v>16</v>
      </c>
      <c r="B126" s="116">
        <v>45268</v>
      </c>
      <c r="C126" s="115" t="s">
        <v>1469</v>
      </c>
      <c r="D126" s="115" t="s">
        <v>1469</v>
      </c>
      <c r="E126" s="117" t="s">
        <v>1470</v>
      </c>
      <c r="F126" s="117" t="s">
        <v>1471</v>
      </c>
      <c r="G126" s="119">
        <v>45268</v>
      </c>
      <c r="H126" s="117" t="s">
        <v>1472</v>
      </c>
      <c r="I126" s="117" t="s">
        <v>1473</v>
      </c>
      <c r="J126" s="117" t="s">
        <v>992</v>
      </c>
      <c r="K126" s="117" t="s">
        <v>998</v>
      </c>
      <c r="L126" s="115" t="s">
        <v>992</v>
      </c>
      <c r="M126" s="123">
        <v>-207.98</v>
      </c>
      <c r="N126" s="123">
        <v>207.98</v>
      </c>
      <c r="O126" s="124">
        <v>45261</v>
      </c>
      <c r="P126" s="125"/>
      <c r="Q126" s="125"/>
      <c r="R126" s="125" t="s">
        <v>1474</v>
      </c>
      <c r="S126" s="115" t="s">
        <v>1471</v>
      </c>
      <c r="T126" s="122" t="s">
        <v>1475</v>
      </c>
      <c r="U126" s="115" t="s">
        <v>1476</v>
      </c>
      <c r="V126" s="142"/>
      <c r="W126" s="117"/>
      <c r="X126" s="142"/>
      <c r="Y126" s="142"/>
      <c r="Z126" s="117"/>
      <c r="AA126" s="143"/>
      <c r="AB126" s="125"/>
      <c r="AC126" s="125"/>
      <c r="AD126" s="125"/>
      <c r="AE126" s="117"/>
      <c r="AF126" s="122"/>
      <c r="AG126" s="122"/>
    </row>
    <row r="127" spans="1:33">
      <c r="A127" s="115" t="s">
        <v>16</v>
      </c>
      <c r="B127" s="116">
        <v>45268</v>
      </c>
      <c r="C127" s="115" t="s">
        <v>1469</v>
      </c>
      <c r="D127" s="115" t="s">
        <v>1469</v>
      </c>
      <c r="E127" s="117" t="s">
        <v>1470</v>
      </c>
      <c r="F127" s="117" t="s">
        <v>1518</v>
      </c>
      <c r="G127" s="119">
        <v>45268</v>
      </c>
      <c r="H127" s="117" t="s">
        <v>1472</v>
      </c>
      <c r="I127" s="117" t="s">
        <v>1473</v>
      </c>
      <c r="J127" s="117" t="s">
        <v>1115</v>
      </c>
      <c r="K127" s="117" t="s">
        <v>1116</v>
      </c>
      <c r="L127" s="115" t="s">
        <v>1115</v>
      </c>
      <c r="M127" s="123">
        <v>-200</v>
      </c>
      <c r="N127" s="123">
        <v>200</v>
      </c>
      <c r="O127" s="124">
        <v>45261</v>
      </c>
      <c r="P127" s="125"/>
      <c r="Q127" s="125"/>
      <c r="R127" s="125" t="s">
        <v>1474</v>
      </c>
      <c r="S127" s="115" t="s">
        <v>1518</v>
      </c>
      <c r="T127" s="122" t="s">
        <v>1519</v>
      </c>
      <c r="U127" s="115" t="s">
        <v>1520</v>
      </c>
      <c r="V127" s="142"/>
      <c r="W127" s="117"/>
      <c r="X127" s="142"/>
      <c r="Y127" s="142"/>
      <c r="Z127" s="117"/>
      <c r="AA127" s="143"/>
      <c r="AB127" s="125"/>
      <c r="AC127" s="125"/>
      <c r="AD127" s="125"/>
      <c r="AE127" s="117"/>
      <c r="AF127" s="122"/>
      <c r="AG127" s="122"/>
    </row>
    <row r="128" spans="1:33">
      <c r="A128" s="115" t="s">
        <v>16</v>
      </c>
      <c r="B128" s="116">
        <v>45268</v>
      </c>
      <c r="C128" s="115" t="s">
        <v>42</v>
      </c>
      <c r="D128" s="115" t="s">
        <v>43</v>
      </c>
      <c r="E128" s="117" t="s">
        <v>1470</v>
      </c>
      <c r="F128" s="117" t="s">
        <v>1499</v>
      </c>
      <c r="G128" s="119">
        <v>45268</v>
      </c>
      <c r="H128" s="117" t="s">
        <v>1500</v>
      </c>
      <c r="I128" s="117" t="s">
        <v>1512</v>
      </c>
      <c r="J128" s="117" t="s">
        <v>190</v>
      </c>
      <c r="K128" s="117" t="s">
        <v>1117</v>
      </c>
      <c r="L128" s="115" t="s">
        <v>190</v>
      </c>
      <c r="M128" s="123">
        <v>-69.95</v>
      </c>
      <c r="N128" s="123">
        <v>69.95</v>
      </c>
      <c r="O128" s="124">
        <v>45261</v>
      </c>
      <c r="P128" s="125"/>
      <c r="Q128" s="125"/>
      <c r="R128" s="125" t="s">
        <v>1474</v>
      </c>
      <c r="S128" s="115" t="s">
        <v>1499</v>
      </c>
      <c r="T128" s="122" t="s">
        <v>1502</v>
      </c>
      <c r="U128" s="115" t="s">
        <v>1482</v>
      </c>
      <c r="V128" s="142"/>
      <c r="W128" s="117"/>
      <c r="X128" s="142"/>
      <c r="Y128" s="142"/>
      <c r="Z128" s="117"/>
      <c r="AA128" s="143"/>
      <c r="AB128" s="125"/>
      <c r="AC128" s="125"/>
      <c r="AD128" s="125"/>
      <c r="AE128" s="117"/>
      <c r="AF128" s="122"/>
      <c r="AG128" s="122"/>
    </row>
    <row r="129" spans="1:33">
      <c r="A129" s="115" t="s">
        <v>16</v>
      </c>
      <c r="B129" s="116">
        <v>45272</v>
      </c>
      <c r="C129" s="115" t="s">
        <v>42</v>
      </c>
      <c r="D129" s="115" t="s">
        <v>43</v>
      </c>
      <c r="E129" s="117" t="s">
        <v>1470</v>
      </c>
      <c r="F129" s="117" t="s">
        <v>1524</v>
      </c>
      <c r="G129" s="119">
        <v>45272</v>
      </c>
      <c r="H129" s="117" t="s">
        <v>1472</v>
      </c>
      <c r="I129" s="117" t="s">
        <v>1512</v>
      </c>
      <c r="J129" s="117" t="s">
        <v>989</v>
      </c>
      <c r="K129" s="117" t="s">
        <v>990</v>
      </c>
      <c r="L129" s="115" t="s">
        <v>989</v>
      </c>
      <c r="M129" s="123">
        <v>-493197.7</v>
      </c>
      <c r="N129" s="123">
        <v>493197.7</v>
      </c>
      <c r="O129" s="124">
        <v>45261</v>
      </c>
      <c r="P129" s="125"/>
      <c r="Q129" s="125"/>
      <c r="R129" s="125" t="s">
        <v>1474</v>
      </c>
      <c r="S129" s="115" t="s">
        <v>1524</v>
      </c>
      <c r="T129" s="122" t="s">
        <v>1525</v>
      </c>
      <c r="U129" s="115" t="s">
        <v>1526</v>
      </c>
      <c r="V129" s="142"/>
      <c r="W129" s="117"/>
      <c r="X129" s="142"/>
      <c r="Y129" s="142"/>
      <c r="Z129" s="117"/>
      <c r="AA129" s="143"/>
      <c r="AB129" s="125"/>
      <c r="AC129" s="125"/>
      <c r="AD129" s="125"/>
      <c r="AE129" s="117"/>
      <c r="AF129" s="122"/>
      <c r="AG129" s="122"/>
    </row>
    <row r="130" spans="1:33">
      <c r="A130" s="115" t="s">
        <v>16</v>
      </c>
      <c r="B130" s="116">
        <v>45272</v>
      </c>
      <c r="C130" s="115" t="s">
        <v>42</v>
      </c>
      <c r="D130" s="115" t="s">
        <v>43</v>
      </c>
      <c r="E130" s="118" t="s">
        <v>1474</v>
      </c>
      <c r="F130" s="118" t="s">
        <v>1524</v>
      </c>
      <c r="G130" s="120">
        <v>45272</v>
      </c>
      <c r="H130" s="118" t="s">
        <v>1472</v>
      </c>
      <c r="I130" s="118" t="s">
        <v>1512</v>
      </c>
      <c r="J130" s="118" t="s">
        <v>989</v>
      </c>
      <c r="K130" s="118" t="s">
        <v>990</v>
      </c>
      <c r="L130" s="115" t="s">
        <v>989</v>
      </c>
      <c r="M130" s="123">
        <v>-0.06</v>
      </c>
      <c r="N130" s="123">
        <v>0.06</v>
      </c>
      <c r="O130" s="124">
        <v>45261</v>
      </c>
      <c r="P130" s="125"/>
      <c r="Q130" s="125"/>
      <c r="R130" s="125" t="s">
        <v>1474</v>
      </c>
      <c r="S130" s="115" t="s">
        <v>1524</v>
      </c>
      <c r="T130" s="122" t="s">
        <v>1525</v>
      </c>
      <c r="U130" s="115" t="s">
        <v>1526</v>
      </c>
      <c r="V130" s="144"/>
      <c r="W130" s="117"/>
      <c r="X130" s="142"/>
      <c r="Y130" s="142"/>
      <c r="Z130" s="117"/>
      <c r="AA130" s="143"/>
      <c r="AB130" s="125"/>
      <c r="AC130" s="125"/>
      <c r="AD130" s="125"/>
      <c r="AE130" s="117"/>
      <c r="AF130" s="122"/>
      <c r="AG130" s="122"/>
    </row>
    <row r="131" spans="1:33">
      <c r="A131" s="115" t="s">
        <v>16</v>
      </c>
      <c r="B131" s="116">
        <v>45274</v>
      </c>
      <c r="C131" s="115" t="s">
        <v>42</v>
      </c>
      <c r="D131" s="115" t="s">
        <v>43</v>
      </c>
      <c r="E131" s="117" t="s">
        <v>1470</v>
      </c>
      <c r="F131" s="117" t="s">
        <v>1499</v>
      </c>
      <c r="G131" s="119">
        <v>45274</v>
      </c>
      <c r="H131" s="117" t="s">
        <v>1500</v>
      </c>
      <c r="I131" s="117" t="s">
        <v>1501</v>
      </c>
      <c r="J131" s="117" t="s">
        <v>21</v>
      </c>
      <c r="K131" s="117" t="s">
        <v>852</v>
      </c>
      <c r="L131" s="115" t="s">
        <v>21</v>
      </c>
      <c r="M131" s="123">
        <v>-9</v>
      </c>
      <c r="N131" s="123">
        <v>9</v>
      </c>
      <c r="O131" s="124">
        <v>45261</v>
      </c>
      <c r="P131" s="125"/>
      <c r="Q131" s="125"/>
      <c r="R131" s="125" t="s">
        <v>1474</v>
      </c>
      <c r="S131" s="115" t="s">
        <v>1499</v>
      </c>
      <c r="T131" s="122" t="s">
        <v>1502</v>
      </c>
      <c r="U131" s="115" t="s">
        <v>1482</v>
      </c>
      <c r="V131" s="142"/>
      <c r="W131" s="117"/>
      <c r="X131" s="142"/>
      <c r="Y131" s="142"/>
      <c r="Z131" s="117"/>
      <c r="AA131" s="143"/>
      <c r="AB131" s="125"/>
      <c r="AC131" s="125"/>
      <c r="AD131" s="125"/>
      <c r="AE131" s="117"/>
      <c r="AF131" s="122"/>
      <c r="AG131" s="122"/>
    </row>
    <row r="132" spans="1:33">
      <c r="A132" s="115" t="s">
        <v>16</v>
      </c>
      <c r="B132" s="116">
        <v>45275</v>
      </c>
      <c r="C132" s="115" t="s">
        <v>1469</v>
      </c>
      <c r="D132" s="115" t="s">
        <v>1469</v>
      </c>
      <c r="E132" s="117" t="s">
        <v>1470</v>
      </c>
      <c r="F132" s="117" t="s">
        <v>1486</v>
      </c>
      <c r="G132" s="119">
        <v>45275</v>
      </c>
      <c r="H132" s="117" t="s">
        <v>1472</v>
      </c>
      <c r="I132" s="117" t="s">
        <v>1473</v>
      </c>
      <c r="J132" s="117" t="s">
        <v>902</v>
      </c>
      <c r="K132" s="117" t="s">
        <v>903</v>
      </c>
      <c r="L132" s="115" t="s">
        <v>902</v>
      </c>
      <c r="M132" s="123">
        <v>-10000</v>
      </c>
      <c r="N132" s="123">
        <v>10000</v>
      </c>
      <c r="O132" s="124">
        <v>45261</v>
      </c>
      <c r="P132" s="125"/>
      <c r="Q132" s="125"/>
      <c r="R132" s="125" t="s">
        <v>1474</v>
      </c>
      <c r="S132" s="115" t="s">
        <v>1486</v>
      </c>
      <c r="T132" s="122" t="s">
        <v>1487</v>
      </c>
      <c r="U132" s="115" t="s">
        <v>1488</v>
      </c>
      <c r="V132" s="142"/>
      <c r="W132" s="117"/>
      <c r="X132" s="142"/>
      <c r="Y132" s="142"/>
      <c r="Z132" s="117"/>
      <c r="AA132" s="143"/>
      <c r="AB132" s="125"/>
      <c r="AC132" s="125"/>
      <c r="AD132" s="125"/>
      <c r="AE132" s="117"/>
      <c r="AF132" s="122"/>
      <c r="AG132" s="122"/>
    </row>
    <row r="133" spans="1:33">
      <c r="A133" s="115" t="s">
        <v>16</v>
      </c>
      <c r="B133" s="116">
        <v>45275</v>
      </c>
      <c r="C133" s="115" t="s">
        <v>1469</v>
      </c>
      <c r="D133" s="115" t="s">
        <v>1469</v>
      </c>
      <c r="E133" s="117" t="s">
        <v>1470</v>
      </c>
      <c r="F133" s="117" t="s">
        <v>1486</v>
      </c>
      <c r="G133" s="119">
        <v>45275</v>
      </c>
      <c r="H133" s="117" t="s">
        <v>1472</v>
      </c>
      <c r="I133" s="117" t="s">
        <v>1473</v>
      </c>
      <c r="J133" s="117" t="s">
        <v>938</v>
      </c>
      <c r="K133" s="117" t="s">
        <v>939</v>
      </c>
      <c r="L133" s="115" t="s">
        <v>938</v>
      </c>
      <c r="M133" s="123">
        <v>-10000</v>
      </c>
      <c r="N133" s="123">
        <v>10000</v>
      </c>
      <c r="O133" s="124">
        <v>45261</v>
      </c>
      <c r="P133" s="125"/>
      <c r="Q133" s="125"/>
      <c r="R133" s="125" t="s">
        <v>1474</v>
      </c>
      <c r="S133" s="115" t="s">
        <v>1486</v>
      </c>
      <c r="T133" s="122" t="s">
        <v>1487</v>
      </c>
      <c r="U133" s="115" t="s">
        <v>1488</v>
      </c>
      <c r="V133" s="142"/>
      <c r="W133" s="117"/>
      <c r="X133" s="142"/>
      <c r="Y133" s="142"/>
      <c r="Z133" s="117"/>
      <c r="AA133" s="143"/>
      <c r="AB133" s="125"/>
      <c r="AC133" s="125"/>
      <c r="AD133" s="125"/>
      <c r="AE133" s="117"/>
      <c r="AF133" s="122"/>
      <c r="AG133" s="122"/>
    </row>
    <row r="134" spans="1:33">
      <c r="A134" s="115" t="s">
        <v>16</v>
      </c>
      <c r="B134" s="116">
        <v>45275</v>
      </c>
      <c r="C134" s="115" t="s">
        <v>1469</v>
      </c>
      <c r="D134" s="115" t="s">
        <v>1469</v>
      </c>
      <c r="E134" s="117" t="s">
        <v>1470</v>
      </c>
      <c r="F134" s="117" t="s">
        <v>1489</v>
      </c>
      <c r="G134" s="119">
        <v>45275</v>
      </c>
      <c r="H134" s="117" t="s">
        <v>1472</v>
      </c>
      <c r="I134" s="117" t="s">
        <v>1473</v>
      </c>
      <c r="J134" s="117" t="s">
        <v>980</v>
      </c>
      <c r="K134" s="117" t="s">
        <v>981</v>
      </c>
      <c r="L134" s="115" t="s">
        <v>980</v>
      </c>
      <c r="M134" s="123">
        <v>-2500</v>
      </c>
      <c r="N134" s="123">
        <v>2500</v>
      </c>
      <c r="O134" s="124">
        <v>45261</v>
      </c>
      <c r="P134" s="125"/>
      <c r="Q134" s="125"/>
      <c r="R134" s="125" t="s">
        <v>1474</v>
      </c>
      <c r="S134" s="115" t="s">
        <v>1489</v>
      </c>
      <c r="T134" s="122" t="s">
        <v>1490</v>
      </c>
      <c r="U134" s="115" t="s">
        <v>1488</v>
      </c>
      <c r="V134" s="142"/>
      <c r="W134" s="117"/>
      <c r="X134" s="142"/>
      <c r="Y134" s="142"/>
      <c r="Z134" s="117"/>
      <c r="AA134" s="143"/>
      <c r="AB134" s="125"/>
      <c r="AC134" s="125"/>
      <c r="AD134" s="125"/>
      <c r="AE134" s="117"/>
      <c r="AF134" s="122"/>
      <c r="AG134" s="122"/>
    </row>
    <row r="135" spans="1:33">
      <c r="A135" s="115" t="s">
        <v>16</v>
      </c>
      <c r="B135" s="116">
        <v>45275</v>
      </c>
      <c r="C135" s="115" t="s">
        <v>1469</v>
      </c>
      <c r="D135" s="115" t="s">
        <v>1469</v>
      </c>
      <c r="E135" s="117" t="s">
        <v>1470</v>
      </c>
      <c r="F135" s="117" t="s">
        <v>1489</v>
      </c>
      <c r="G135" s="119">
        <v>45275</v>
      </c>
      <c r="H135" s="117" t="s">
        <v>1472</v>
      </c>
      <c r="I135" s="117" t="s">
        <v>1473</v>
      </c>
      <c r="J135" s="117" t="s">
        <v>980</v>
      </c>
      <c r="K135" s="117" t="s">
        <v>981</v>
      </c>
      <c r="L135" s="115" t="s">
        <v>980</v>
      </c>
      <c r="M135" s="123">
        <v>-2500</v>
      </c>
      <c r="N135" s="123">
        <v>2500</v>
      </c>
      <c r="O135" s="124">
        <v>45261</v>
      </c>
      <c r="P135" s="125"/>
      <c r="Q135" s="125"/>
      <c r="R135" s="125" t="s">
        <v>1474</v>
      </c>
      <c r="S135" s="115" t="s">
        <v>1489</v>
      </c>
      <c r="T135" s="122" t="s">
        <v>1490</v>
      </c>
      <c r="U135" s="115" t="s">
        <v>1488</v>
      </c>
      <c r="V135" s="142"/>
      <c r="W135" s="117"/>
      <c r="X135" s="142"/>
      <c r="Y135" s="142"/>
      <c r="Z135" s="117"/>
      <c r="AA135" s="143"/>
      <c r="AB135" s="125"/>
      <c r="AC135" s="125"/>
      <c r="AD135" s="125"/>
      <c r="AE135" s="117"/>
      <c r="AF135" s="122"/>
      <c r="AG135" s="122"/>
    </row>
    <row r="136" spans="1:33">
      <c r="A136" s="115" t="s">
        <v>16</v>
      </c>
      <c r="B136" s="116">
        <v>45275</v>
      </c>
      <c r="C136" s="115" t="s">
        <v>1469</v>
      </c>
      <c r="D136" s="115" t="s">
        <v>1469</v>
      </c>
      <c r="E136" s="117" t="s">
        <v>1470</v>
      </c>
      <c r="F136" s="117" t="s">
        <v>1489</v>
      </c>
      <c r="G136" s="119">
        <v>45275</v>
      </c>
      <c r="H136" s="117" t="s">
        <v>1472</v>
      </c>
      <c r="I136" s="117" t="s">
        <v>1473</v>
      </c>
      <c r="J136" s="117" t="s">
        <v>980</v>
      </c>
      <c r="K136" s="117" t="s">
        <v>981</v>
      </c>
      <c r="L136" s="115" t="s">
        <v>980</v>
      </c>
      <c r="M136" s="123">
        <v>-2500</v>
      </c>
      <c r="N136" s="123">
        <v>2500</v>
      </c>
      <c r="O136" s="124">
        <v>45261</v>
      </c>
      <c r="P136" s="125"/>
      <c r="Q136" s="125"/>
      <c r="R136" s="125" t="s">
        <v>1474</v>
      </c>
      <c r="S136" s="115" t="s">
        <v>1489</v>
      </c>
      <c r="T136" s="122" t="s">
        <v>1490</v>
      </c>
      <c r="U136" s="115" t="s">
        <v>1488</v>
      </c>
      <c r="V136" s="142"/>
      <c r="W136" s="117"/>
      <c r="X136" s="142"/>
      <c r="Y136" s="142"/>
      <c r="Z136" s="117"/>
      <c r="AA136" s="143"/>
      <c r="AB136" s="125"/>
      <c r="AC136" s="125"/>
      <c r="AD136" s="125"/>
      <c r="AE136" s="117"/>
      <c r="AF136" s="122"/>
      <c r="AG136" s="122"/>
    </row>
    <row r="137" spans="1:33">
      <c r="A137" s="115" t="s">
        <v>16</v>
      </c>
      <c r="B137" s="116">
        <v>45275</v>
      </c>
      <c r="C137" s="115" t="s">
        <v>1469</v>
      </c>
      <c r="D137" s="115" t="s">
        <v>1469</v>
      </c>
      <c r="E137" s="117" t="s">
        <v>1470</v>
      </c>
      <c r="F137" s="117" t="s">
        <v>1489</v>
      </c>
      <c r="G137" s="119">
        <v>45275</v>
      </c>
      <c r="H137" s="117" t="s">
        <v>1472</v>
      </c>
      <c r="I137" s="117" t="s">
        <v>1473</v>
      </c>
      <c r="J137" s="117" t="s">
        <v>980</v>
      </c>
      <c r="K137" s="117" t="s">
        <v>981</v>
      </c>
      <c r="L137" s="115" t="s">
        <v>980</v>
      </c>
      <c r="M137" s="123">
        <v>-2500</v>
      </c>
      <c r="N137" s="123">
        <v>2500</v>
      </c>
      <c r="O137" s="124">
        <v>45261</v>
      </c>
      <c r="P137" s="125"/>
      <c r="Q137" s="125"/>
      <c r="R137" s="125" t="s">
        <v>1474</v>
      </c>
      <c r="S137" s="115" t="s">
        <v>1489</v>
      </c>
      <c r="T137" s="122" t="s">
        <v>1490</v>
      </c>
      <c r="U137" s="115" t="s">
        <v>1488</v>
      </c>
      <c r="V137" s="142"/>
      <c r="W137" s="117"/>
      <c r="X137" s="142"/>
      <c r="Y137" s="142"/>
      <c r="Z137" s="117"/>
      <c r="AA137" s="143"/>
      <c r="AB137" s="125"/>
      <c r="AC137" s="125"/>
      <c r="AD137" s="125"/>
      <c r="AE137" s="117"/>
      <c r="AF137" s="122"/>
      <c r="AG137" s="122"/>
    </row>
    <row r="138" spans="1:33">
      <c r="A138" s="115" t="s">
        <v>16</v>
      </c>
      <c r="B138" s="116">
        <v>45280</v>
      </c>
      <c r="C138" s="115" t="s">
        <v>1469</v>
      </c>
      <c r="D138" s="115" t="s">
        <v>1469</v>
      </c>
      <c r="E138" s="117" t="s">
        <v>1470</v>
      </c>
      <c r="F138" s="117" t="s">
        <v>1471</v>
      </c>
      <c r="G138" s="119">
        <v>45280</v>
      </c>
      <c r="H138" s="117" t="s">
        <v>1472</v>
      </c>
      <c r="I138" s="117" t="s">
        <v>1473</v>
      </c>
      <c r="J138" s="117" t="s">
        <v>992</v>
      </c>
      <c r="K138" s="117" t="s">
        <v>999</v>
      </c>
      <c r="L138" s="115" t="s">
        <v>992</v>
      </c>
      <c r="M138" s="123">
        <v>-415.96</v>
      </c>
      <c r="N138" s="123">
        <v>415.96</v>
      </c>
      <c r="O138" s="124">
        <v>45261</v>
      </c>
      <c r="P138" s="125"/>
      <c r="Q138" s="125"/>
      <c r="R138" s="125" t="s">
        <v>1474</v>
      </c>
      <c r="S138" s="115" t="s">
        <v>1471</v>
      </c>
      <c r="T138" s="122" t="s">
        <v>1475</v>
      </c>
      <c r="U138" s="115" t="s">
        <v>1476</v>
      </c>
      <c r="V138" s="142"/>
      <c r="W138" s="117"/>
      <c r="X138" s="142"/>
      <c r="Y138" s="142"/>
      <c r="Z138" s="117"/>
      <c r="AA138" s="143"/>
      <c r="AB138" s="125"/>
      <c r="AC138" s="125"/>
      <c r="AD138" s="125"/>
      <c r="AE138" s="117"/>
      <c r="AF138" s="122"/>
      <c r="AG138" s="122"/>
    </row>
    <row r="139" spans="1:33">
      <c r="A139" s="115" t="s">
        <v>16</v>
      </c>
      <c r="B139" s="116">
        <v>45300</v>
      </c>
      <c r="C139" s="115" t="s">
        <v>1469</v>
      </c>
      <c r="D139" s="115" t="s">
        <v>1469</v>
      </c>
      <c r="E139" s="117" t="s">
        <v>1470</v>
      </c>
      <c r="F139" s="117" t="s">
        <v>1491</v>
      </c>
      <c r="G139" s="119">
        <v>45300</v>
      </c>
      <c r="H139" s="117" t="s">
        <v>1472</v>
      </c>
      <c r="I139" s="117" t="s">
        <v>1473</v>
      </c>
      <c r="J139" s="117" t="s">
        <v>866</v>
      </c>
      <c r="K139" s="117" t="s">
        <v>868</v>
      </c>
      <c r="L139" s="115" t="s">
        <v>866</v>
      </c>
      <c r="M139" s="123">
        <v>-218.17</v>
      </c>
      <c r="N139" s="123">
        <v>218.17</v>
      </c>
      <c r="O139" s="124">
        <v>45292</v>
      </c>
      <c r="P139" s="125"/>
      <c r="Q139" s="125"/>
      <c r="R139" s="125" t="s">
        <v>1474</v>
      </c>
      <c r="S139" s="115" t="s">
        <v>1491</v>
      </c>
      <c r="T139" s="122" t="s">
        <v>1492</v>
      </c>
      <c r="U139" s="115" t="s">
        <v>1476</v>
      </c>
      <c r="V139" s="142"/>
      <c r="W139" s="117"/>
      <c r="X139" s="142"/>
      <c r="Y139" s="142"/>
      <c r="Z139" s="117"/>
      <c r="AA139" s="143"/>
      <c r="AB139" s="125"/>
      <c r="AC139" s="125"/>
      <c r="AD139" s="125"/>
      <c r="AE139" s="117"/>
      <c r="AF139" s="122"/>
      <c r="AG139" s="122"/>
    </row>
    <row r="140" spans="1:33">
      <c r="A140" s="115" t="s">
        <v>16</v>
      </c>
      <c r="B140" s="116">
        <v>45300</v>
      </c>
      <c r="C140" s="115" t="s">
        <v>1469</v>
      </c>
      <c r="D140" s="115" t="s">
        <v>1469</v>
      </c>
      <c r="E140" s="117" t="s">
        <v>1470</v>
      </c>
      <c r="F140" s="117" t="s">
        <v>1527</v>
      </c>
      <c r="G140" s="119">
        <v>45300</v>
      </c>
      <c r="H140" s="117" t="s">
        <v>1472</v>
      </c>
      <c r="I140" s="117" t="s">
        <v>1473</v>
      </c>
      <c r="J140" s="117" t="s">
        <v>898</v>
      </c>
      <c r="K140" s="117" t="s">
        <v>899</v>
      </c>
      <c r="L140" s="115" t="s">
        <v>898</v>
      </c>
      <c r="M140" s="123">
        <v>-119.61</v>
      </c>
      <c r="N140" s="123">
        <v>119.61</v>
      </c>
      <c r="O140" s="124">
        <v>45292</v>
      </c>
      <c r="P140" s="125"/>
      <c r="Q140" s="125"/>
      <c r="R140" s="125" t="s">
        <v>1474</v>
      </c>
      <c r="S140" s="115" t="s">
        <v>1527</v>
      </c>
      <c r="T140" s="122" t="s">
        <v>1478</v>
      </c>
      <c r="U140" s="115" t="s">
        <v>1479</v>
      </c>
      <c r="V140" s="142"/>
      <c r="W140" s="117"/>
      <c r="X140" s="142"/>
      <c r="Y140" s="142"/>
      <c r="Z140" s="117"/>
      <c r="AA140" s="143"/>
      <c r="AB140" s="125"/>
      <c r="AC140" s="125"/>
      <c r="AD140" s="125"/>
      <c r="AE140" s="117"/>
      <c r="AF140" s="122"/>
      <c r="AG140" s="122"/>
    </row>
    <row r="141" spans="1:33">
      <c r="A141" s="115" t="s">
        <v>16</v>
      </c>
      <c r="B141" s="116">
        <v>45300</v>
      </c>
      <c r="C141" s="115" t="s">
        <v>1469</v>
      </c>
      <c r="D141" s="115" t="s">
        <v>1469</v>
      </c>
      <c r="E141" s="117" t="s">
        <v>1470</v>
      </c>
      <c r="F141" s="117" t="s">
        <v>1527</v>
      </c>
      <c r="G141" s="119">
        <v>45300</v>
      </c>
      <c r="H141" s="117" t="s">
        <v>1472</v>
      </c>
      <c r="I141" s="117" t="s">
        <v>1473</v>
      </c>
      <c r="J141" s="117" t="s">
        <v>898</v>
      </c>
      <c r="K141" s="117" t="s">
        <v>900</v>
      </c>
      <c r="L141" s="115" t="s">
        <v>898</v>
      </c>
      <c r="M141" s="123">
        <v>-119.61</v>
      </c>
      <c r="N141" s="123">
        <v>119.61</v>
      </c>
      <c r="O141" s="124">
        <v>45292</v>
      </c>
      <c r="P141" s="125"/>
      <c r="Q141" s="125"/>
      <c r="R141" s="125" t="s">
        <v>1474</v>
      </c>
      <c r="S141" s="115" t="s">
        <v>1527</v>
      </c>
      <c r="T141" s="122" t="s">
        <v>1478</v>
      </c>
      <c r="U141" s="115" t="s">
        <v>1479</v>
      </c>
      <c r="V141" s="142"/>
      <c r="W141" s="117"/>
      <c r="X141" s="142"/>
      <c r="Y141" s="142"/>
      <c r="Z141" s="117"/>
      <c r="AA141" s="143"/>
      <c r="AB141" s="125"/>
      <c r="AC141" s="125"/>
      <c r="AD141" s="125"/>
      <c r="AE141" s="117"/>
      <c r="AF141" s="122"/>
      <c r="AG141" s="122"/>
    </row>
    <row r="142" spans="1:33">
      <c r="A142" s="115" t="s">
        <v>16</v>
      </c>
      <c r="B142" s="116">
        <v>45300</v>
      </c>
      <c r="C142" s="115" t="s">
        <v>1469</v>
      </c>
      <c r="D142" s="115" t="s">
        <v>1469</v>
      </c>
      <c r="E142" s="117" t="s">
        <v>1470</v>
      </c>
      <c r="F142" s="117" t="s">
        <v>1493</v>
      </c>
      <c r="G142" s="119">
        <v>45300</v>
      </c>
      <c r="H142" s="117" t="s">
        <v>1472</v>
      </c>
      <c r="I142" s="117" t="s">
        <v>1512</v>
      </c>
      <c r="J142" s="117" t="s">
        <v>952</v>
      </c>
      <c r="K142" s="117" t="s">
        <v>954</v>
      </c>
      <c r="L142" s="115" t="s">
        <v>952</v>
      </c>
      <c r="M142" s="123">
        <v>-251.76</v>
      </c>
      <c r="N142" s="123">
        <v>251.76</v>
      </c>
      <c r="O142" s="124">
        <v>45292</v>
      </c>
      <c r="P142" s="125"/>
      <c r="Q142" s="125"/>
      <c r="R142" s="125" t="s">
        <v>1474</v>
      </c>
      <c r="S142" s="115" t="s">
        <v>1493</v>
      </c>
      <c r="T142" s="122" t="s">
        <v>1484</v>
      </c>
      <c r="U142" s="115" t="s">
        <v>1484</v>
      </c>
      <c r="V142" s="142"/>
      <c r="W142" s="117"/>
      <c r="X142" s="142"/>
      <c r="Y142" s="142"/>
      <c r="Z142" s="117"/>
      <c r="AA142" s="143"/>
      <c r="AB142" s="125"/>
      <c r="AC142" s="125"/>
      <c r="AD142" s="125"/>
      <c r="AE142" s="117"/>
      <c r="AF142" s="122"/>
      <c r="AG142" s="122"/>
    </row>
    <row r="143" spans="1:33">
      <c r="A143" s="115" t="s">
        <v>16</v>
      </c>
      <c r="B143" s="116">
        <v>45300</v>
      </c>
      <c r="C143" s="115" t="s">
        <v>42</v>
      </c>
      <c r="D143" s="115" t="s">
        <v>43</v>
      </c>
      <c r="E143" s="117" t="s">
        <v>1470</v>
      </c>
      <c r="F143" s="117" t="s">
        <v>1499</v>
      </c>
      <c r="G143" s="119">
        <v>45300</v>
      </c>
      <c r="H143" s="117" t="s">
        <v>1500</v>
      </c>
      <c r="I143" s="117" t="s">
        <v>1501</v>
      </c>
      <c r="J143" s="117" t="s">
        <v>190</v>
      </c>
      <c r="K143" s="117" t="s">
        <v>1118</v>
      </c>
      <c r="L143" s="115" t="s">
        <v>190</v>
      </c>
      <c r="M143" s="123">
        <v>-69.95</v>
      </c>
      <c r="N143" s="123">
        <v>69.95</v>
      </c>
      <c r="O143" s="124">
        <v>45292</v>
      </c>
      <c r="P143" s="125"/>
      <c r="Q143" s="125"/>
      <c r="R143" s="125" t="s">
        <v>1474</v>
      </c>
      <c r="S143" s="115" t="s">
        <v>1499</v>
      </c>
      <c r="T143" s="122" t="s">
        <v>1502</v>
      </c>
      <c r="U143" s="115" t="s">
        <v>1482</v>
      </c>
      <c r="V143" s="142"/>
      <c r="W143" s="117"/>
      <c r="X143" s="142"/>
      <c r="Y143" s="142"/>
      <c r="Z143" s="117"/>
      <c r="AA143" s="143"/>
      <c r="AB143" s="125"/>
      <c r="AC143" s="125"/>
      <c r="AD143" s="125"/>
      <c r="AE143" s="117"/>
      <c r="AF143" s="122"/>
      <c r="AG143" s="122"/>
    </row>
    <row r="144" spans="1:33">
      <c r="A144" s="115" t="s">
        <v>16</v>
      </c>
      <c r="B144" s="116">
        <v>45309</v>
      </c>
      <c r="C144" s="115" t="s">
        <v>1469</v>
      </c>
      <c r="D144" s="115" t="s">
        <v>1469</v>
      </c>
      <c r="E144" s="117" t="s">
        <v>1470</v>
      </c>
      <c r="F144" s="117" t="s">
        <v>1528</v>
      </c>
      <c r="G144" s="119">
        <v>45309</v>
      </c>
      <c r="H144" s="117" t="s">
        <v>1472</v>
      </c>
      <c r="I144" s="117" t="s">
        <v>1473</v>
      </c>
      <c r="J144" s="117" t="s">
        <v>904</v>
      </c>
      <c r="K144" s="117" t="s">
        <v>906</v>
      </c>
      <c r="L144" s="115" t="s">
        <v>904</v>
      </c>
      <c r="M144" s="123">
        <v>-141.44</v>
      </c>
      <c r="N144" s="123">
        <v>141.44</v>
      </c>
      <c r="O144" s="124">
        <v>45292</v>
      </c>
      <c r="P144" s="125"/>
      <c r="Q144" s="125"/>
      <c r="R144" s="125" t="s">
        <v>1474</v>
      </c>
      <c r="S144" s="115" t="s">
        <v>1528</v>
      </c>
      <c r="T144" s="122" t="s">
        <v>1478</v>
      </c>
      <c r="U144" s="115" t="s">
        <v>1479</v>
      </c>
      <c r="V144" s="142"/>
      <c r="W144" s="117"/>
      <c r="X144" s="142"/>
      <c r="Y144" s="142"/>
      <c r="Z144" s="117"/>
      <c r="AA144" s="143"/>
      <c r="AB144" s="125"/>
      <c r="AC144" s="125"/>
      <c r="AD144" s="125"/>
      <c r="AE144" s="117"/>
      <c r="AF144" s="122"/>
      <c r="AG144" s="122"/>
    </row>
    <row r="145" spans="1:33">
      <c r="A145" s="115" t="s">
        <v>16</v>
      </c>
      <c r="B145" s="116">
        <v>45309</v>
      </c>
      <c r="C145" s="115" t="s">
        <v>1469</v>
      </c>
      <c r="D145" s="115" t="s">
        <v>1469</v>
      </c>
      <c r="E145" s="117" t="s">
        <v>1470</v>
      </c>
      <c r="F145" s="117" t="s">
        <v>1528</v>
      </c>
      <c r="G145" s="119">
        <v>45309</v>
      </c>
      <c r="H145" s="117" t="s">
        <v>1472</v>
      </c>
      <c r="I145" s="117" t="s">
        <v>1473</v>
      </c>
      <c r="J145" s="117" t="s">
        <v>904</v>
      </c>
      <c r="K145" s="117" t="s">
        <v>907</v>
      </c>
      <c r="L145" s="115" t="s">
        <v>904</v>
      </c>
      <c r="M145" s="123">
        <v>-141.44</v>
      </c>
      <c r="N145" s="123">
        <v>141.44</v>
      </c>
      <c r="O145" s="124">
        <v>45292</v>
      </c>
      <c r="P145" s="125"/>
      <c r="Q145" s="125"/>
      <c r="R145" s="125" t="s">
        <v>1474</v>
      </c>
      <c r="S145" s="115" t="s">
        <v>1528</v>
      </c>
      <c r="T145" s="122" t="s">
        <v>1478</v>
      </c>
      <c r="U145" s="115" t="s">
        <v>1479</v>
      </c>
      <c r="V145" s="142"/>
      <c r="W145" s="117"/>
      <c r="X145" s="142"/>
      <c r="Y145" s="142"/>
      <c r="Z145" s="117"/>
      <c r="AA145" s="143"/>
      <c r="AB145" s="125"/>
      <c r="AC145" s="125"/>
      <c r="AD145" s="125"/>
      <c r="AE145" s="117"/>
      <c r="AF145" s="122"/>
      <c r="AG145" s="122"/>
    </row>
    <row r="146" spans="1:33">
      <c r="A146" s="115" t="s">
        <v>16</v>
      </c>
      <c r="B146" s="116">
        <v>45309</v>
      </c>
      <c r="C146" s="115" t="s">
        <v>1469</v>
      </c>
      <c r="D146" s="115" t="s">
        <v>1469</v>
      </c>
      <c r="E146" s="117" t="s">
        <v>1470</v>
      </c>
      <c r="F146" s="117" t="s">
        <v>1528</v>
      </c>
      <c r="G146" s="119">
        <v>45309</v>
      </c>
      <c r="H146" s="117" t="s">
        <v>1472</v>
      </c>
      <c r="I146" s="117" t="s">
        <v>1473</v>
      </c>
      <c r="J146" s="117" t="s">
        <v>904</v>
      </c>
      <c r="K146" s="117" t="s">
        <v>908</v>
      </c>
      <c r="L146" s="115" t="s">
        <v>904</v>
      </c>
      <c r="M146" s="123">
        <v>-141.44</v>
      </c>
      <c r="N146" s="123">
        <v>141.44</v>
      </c>
      <c r="O146" s="124">
        <v>45292</v>
      </c>
      <c r="P146" s="125"/>
      <c r="Q146" s="125"/>
      <c r="R146" s="125" t="s">
        <v>1474</v>
      </c>
      <c r="S146" s="115" t="s">
        <v>1528</v>
      </c>
      <c r="T146" s="122" t="s">
        <v>1478</v>
      </c>
      <c r="U146" s="115" t="s">
        <v>1479</v>
      </c>
      <c r="V146" s="142"/>
      <c r="W146" s="117"/>
      <c r="X146" s="142"/>
      <c r="Y146" s="142"/>
      <c r="Z146" s="117"/>
      <c r="AA146" s="143"/>
      <c r="AB146" s="125"/>
      <c r="AC146" s="125"/>
      <c r="AD146" s="125"/>
      <c r="AE146" s="117"/>
      <c r="AF146" s="122"/>
      <c r="AG146" s="122"/>
    </row>
    <row r="147" spans="1:33">
      <c r="A147" s="115" t="s">
        <v>16</v>
      </c>
      <c r="B147" s="116">
        <v>45309</v>
      </c>
      <c r="C147" s="115" t="s">
        <v>1469</v>
      </c>
      <c r="D147" s="115" t="s">
        <v>1469</v>
      </c>
      <c r="E147" s="117" t="s">
        <v>1470</v>
      </c>
      <c r="F147" s="117" t="s">
        <v>1528</v>
      </c>
      <c r="G147" s="119">
        <v>45309</v>
      </c>
      <c r="H147" s="117" t="s">
        <v>1472</v>
      </c>
      <c r="I147" s="117" t="s">
        <v>1473</v>
      </c>
      <c r="J147" s="117" t="s">
        <v>904</v>
      </c>
      <c r="K147" s="117" t="s">
        <v>909</v>
      </c>
      <c r="L147" s="115" t="s">
        <v>904</v>
      </c>
      <c r="M147" s="123">
        <v>-141.44</v>
      </c>
      <c r="N147" s="123">
        <v>141.44</v>
      </c>
      <c r="O147" s="124">
        <v>45292</v>
      </c>
      <c r="P147" s="125"/>
      <c r="Q147" s="125"/>
      <c r="R147" s="125" t="s">
        <v>1474</v>
      </c>
      <c r="S147" s="115" t="s">
        <v>1528</v>
      </c>
      <c r="T147" s="122" t="s">
        <v>1478</v>
      </c>
      <c r="U147" s="115" t="s">
        <v>1479</v>
      </c>
      <c r="V147" s="142"/>
      <c r="W147" s="117"/>
      <c r="X147" s="142"/>
      <c r="Y147" s="142"/>
      <c r="Z147" s="117"/>
      <c r="AA147" s="143"/>
      <c r="AB147" s="125"/>
      <c r="AC147" s="125"/>
      <c r="AD147" s="125"/>
      <c r="AE147" s="117"/>
      <c r="AF147" s="122"/>
      <c r="AG147" s="122"/>
    </row>
    <row r="148" spans="1:33">
      <c r="A148" s="115" t="s">
        <v>16</v>
      </c>
      <c r="B148" s="116">
        <v>45309</v>
      </c>
      <c r="C148" s="115" t="s">
        <v>1469</v>
      </c>
      <c r="D148" s="115" t="s">
        <v>1469</v>
      </c>
      <c r="E148" s="117" t="s">
        <v>1470</v>
      </c>
      <c r="F148" s="117" t="s">
        <v>1528</v>
      </c>
      <c r="G148" s="119">
        <v>45309</v>
      </c>
      <c r="H148" s="117" t="s">
        <v>1472</v>
      </c>
      <c r="I148" s="117" t="s">
        <v>1473</v>
      </c>
      <c r="J148" s="117" t="s">
        <v>904</v>
      </c>
      <c r="K148" s="117" t="s">
        <v>910</v>
      </c>
      <c r="L148" s="115" t="s">
        <v>904</v>
      </c>
      <c r="M148" s="123">
        <v>-141.44</v>
      </c>
      <c r="N148" s="123">
        <v>141.44</v>
      </c>
      <c r="O148" s="124">
        <v>45292</v>
      </c>
      <c r="P148" s="125"/>
      <c r="Q148" s="125"/>
      <c r="R148" s="125" t="s">
        <v>1474</v>
      </c>
      <c r="S148" s="115" t="s">
        <v>1528</v>
      </c>
      <c r="T148" s="122" t="s">
        <v>1478</v>
      </c>
      <c r="U148" s="115" t="s">
        <v>1479</v>
      </c>
      <c r="V148" s="142"/>
      <c r="W148" s="117"/>
      <c r="X148" s="142"/>
      <c r="Y148" s="142"/>
      <c r="Z148" s="117"/>
      <c r="AA148" s="143"/>
      <c r="AB148" s="125"/>
      <c r="AC148" s="125"/>
      <c r="AD148" s="125"/>
      <c r="AE148" s="117"/>
      <c r="AF148" s="122"/>
      <c r="AG148" s="122"/>
    </row>
    <row r="149" spans="1:33">
      <c r="A149" s="115" t="s">
        <v>16</v>
      </c>
      <c r="B149" s="116">
        <v>45309</v>
      </c>
      <c r="C149" s="115" t="s">
        <v>1469</v>
      </c>
      <c r="D149" s="115" t="s">
        <v>1469</v>
      </c>
      <c r="E149" s="117" t="s">
        <v>1470</v>
      </c>
      <c r="F149" s="117" t="s">
        <v>1528</v>
      </c>
      <c r="G149" s="119">
        <v>45309</v>
      </c>
      <c r="H149" s="117" t="s">
        <v>1472</v>
      </c>
      <c r="I149" s="117" t="s">
        <v>1473</v>
      </c>
      <c r="J149" s="117" t="s">
        <v>904</v>
      </c>
      <c r="K149" s="117" t="s">
        <v>911</v>
      </c>
      <c r="L149" s="115" t="s">
        <v>904</v>
      </c>
      <c r="M149" s="123">
        <v>-141.44</v>
      </c>
      <c r="N149" s="123">
        <v>141.44</v>
      </c>
      <c r="O149" s="124">
        <v>45292</v>
      </c>
      <c r="P149" s="125"/>
      <c r="Q149" s="125"/>
      <c r="R149" s="125" t="s">
        <v>1474</v>
      </c>
      <c r="S149" s="115" t="s">
        <v>1528</v>
      </c>
      <c r="T149" s="122" t="s">
        <v>1478</v>
      </c>
      <c r="U149" s="115" t="s">
        <v>1479</v>
      </c>
      <c r="V149" s="142"/>
      <c r="W149" s="117"/>
      <c r="X149" s="142"/>
      <c r="Y149" s="142"/>
      <c r="Z149" s="117"/>
      <c r="AA149" s="143"/>
      <c r="AB149" s="125"/>
      <c r="AC149" s="125"/>
      <c r="AD149" s="125"/>
      <c r="AE149" s="117"/>
      <c r="AF149" s="122"/>
      <c r="AG149" s="122"/>
    </row>
    <row r="150" spans="1:33">
      <c r="A150" s="115" t="s">
        <v>16</v>
      </c>
      <c r="B150" s="116">
        <v>45309</v>
      </c>
      <c r="C150" s="115" t="s">
        <v>1469</v>
      </c>
      <c r="D150" s="115" t="s">
        <v>1469</v>
      </c>
      <c r="E150" s="117" t="s">
        <v>1470</v>
      </c>
      <c r="F150" s="117" t="s">
        <v>1528</v>
      </c>
      <c r="G150" s="119">
        <v>45309</v>
      </c>
      <c r="H150" s="117" t="s">
        <v>1472</v>
      </c>
      <c r="I150" s="117" t="s">
        <v>1473</v>
      </c>
      <c r="J150" s="117" t="s">
        <v>904</v>
      </c>
      <c r="K150" s="117" t="s">
        <v>912</v>
      </c>
      <c r="L150" s="115" t="s">
        <v>904</v>
      </c>
      <c r="M150" s="123">
        <v>-141.44</v>
      </c>
      <c r="N150" s="123">
        <v>141.44</v>
      </c>
      <c r="O150" s="124">
        <v>45292</v>
      </c>
      <c r="P150" s="125"/>
      <c r="Q150" s="125"/>
      <c r="R150" s="125" t="s">
        <v>1474</v>
      </c>
      <c r="S150" s="115" t="s">
        <v>1528</v>
      </c>
      <c r="T150" s="122" t="s">
        <v>1478</v>
      </c>
      <c r="U150" s="115" t="s">
        <v>1479</v>
      </c>
      <c r="V150" s="142"/>
      <c r="W150" s="117"/>
      <c r="X150" s="142"/>
      <c r="Y150" s="142"/>
      <c r="Z150" s="117"/>
      <c r="AA150" s="143"/>
      <c r="AB150" s="125"/>
      <c r="AC150" s="125"/>
      <c r="AD150" s="125"/>
      <c r="AE150" s="117"/>
      <c r="AF150" s="122"/>
      <c r="AG150" s="122"/>
    </row>
    <row r="151" spans="1:33">
      <c r="A151" s="115" t="s">
        <v>16</v>
      </c>
      <c r="B151" s="116">
        <v>45309</v>
      </c>
      <c r="C151" s="115" t="s">
        <v>1469</v>
      </c>
      <c r="D151" s="115" t="s">
        <v>1469</v>
      </c>
      <c r="E151" s="117" t="s">
        <v>1470</v>
      </c>
      <c r="F151" s="117" t="s">
        <v>1528</v>
      </c>
      <c r="G151" s="119">
        <v>45309</v>
      </c>
      <c r="H151" s="117" t="s">
        <v>1472</v>
      </c>
      <c r="I151" s="117" t="s">
        <v>1473</v>
      </c>
      <c r="J151" s="117" t="s">
        <v>904</v>
      </c>
      <c r="K151" s="117" t="s">
        <v>913</v>
      </c>
      <c r="L151" s="115" t="s">
        <v>904</v>
      </c>
      <c r="M151" s="123">
        <v>-141.44</v>
      </c>
      <c r="N151" s="123">
        <v>141.44</v>
      </c>
      <c r="O151" s="124">
        <v>45292</v>
      </c>
      <c r="P151" s="125"/>
      <c r="Q151" s="125"/>
      <c r="R151" s="125" t="s">
        <v>1474</v>
      </c>
      <c r="S151" s="115" t="s">
        <v>1528</v>
      </c>
      <c r="T151" s="122" t="s">
        <v>1478</v>
      </c>
      <c r="U151" s="115" t="s">
        <v>1479</v>
      </c>
      <c r="V151" s="142"/>
      <c r="W151" s="117"/>
      <c r="X151" s="142"/>
      <c r="Y151" s="142"/>
      <c r="Z151" s="117"/>
      <c r="AA151" s="143"/>
      <c r="AB151" s="125"/>
      <c r="AC151" s="125"/>
      <c r="AD151" s="125"/>
      <c r="AE151" s="117"/>
      <c r="AF151" s="122"/>
      <c r="AG151" s="122"/>
    </row>
    <row r="152" spans="1:33">
      <c r="A152" s="115" t="s">
        <v>16</v>
      </c>
      <c r="B152" s="116">
        <v>45309</v>
      </c>
      <c r="C152" s="115" t="s">
        <v>1469</v>
      </c>
      <c r="D152" s="115" t="s">
        <v>1469</v>
      </c>
      <c r="E152" s="117" t="s">
        <v>1470</v>
      </c>
      <c r="F152" s="117" t="s">
        <v>1528</v>
      </c>
      <c r="G152" s="119">
        <v>45309</v>
      </c>
      <c r="H152" s="117" t="s">
        <v>1472</v>
      </c>
      <c r="I152" s="117" t="s">
        <v>1473</v>
      </c>
      <c r="J152" s="117" t="s">
        <v>904</v>
      </c>
      <c r="K152" s="117" t="s">
        <v>914</v>
      </c>
      <c r="L152" s="115" t="s">
        <v>904</v>
      </c>
      <c r="M152" s="123">
        <v>-141.44</v>
      </c>
      <c r="N152" s="123">
        <v>141.44</v>
      </c>
      <c r="O152" s="124">
        <v>45292</v>
      </c>
      <c r="P152" s="125"/>
      <c r="Q152" s="125"/>
      <c r="R152" s="125" t="s">
        <v>1474</v>
      </c>
      <c r="S152" s="115" t="s">
        <v>1528</v>
      </c>
      <c r="T152" s="122" t="s">
        <v>1478</v>
      </c>
      <c r="U152" s="115" t="s">
        <v>1479</v>
      </c>
      <c r="V152" s="142"/>
      <c r="W152" s="117"/>
      <c r="X152" s="142"/>
      <c r="Y152" s="142"/>
      <c r="Z152" s="117"/>
      <c r="AA152" s="143"/>
      <c r="AB152" s="125"/>
      <c r="AC152" s="125"/>
      <c r="AD152" s="125"/>
      <c r="AE152" s="117"/>
      <c r="AF152" s="122"/>
      <c r="AG152" s="122"/>
    </row>
    <row r="153" spans="1:33">
      <c r="A153" s="115" t="s">
        <v>16</v>
      </c>
      <c r="B153" s="116">
        <v>45309</v>
      </c>
      <c r="C153" s="115" t="s">
        <v>1469</v>
      </c>
      <c r="D153" s="115" t="s">
        <v>1469</v>
      </c>
      <c r="E153" s="117" t="s">
        <v>1470</v>
      </c>
      <c r="F153" s="117" t="s">
        <v>1528</v>
      </c>
      <c r="G153" s="119">
        <v>45309</v>
      </c>
      <c r="H153" s="117" t="s">
        <v>1472</v>
      </c>
      <c r="I153" s="117" t="s">
        <v>1473</v>
      </c>
      <c r="J153" s="117" t="s">
        <v>904</v>
      </c>
      <c r="K153" s="117" t="s">
        <v>915</v>
      </c>
      <c r="L153" s="115" t="s">
        <v>904</v>
      </c>
      <c r="M153" s="123">
        <v>-141.44</v>
      </c>
      <c r="N153" s="123">
        <v>141.44</v>
      </c>
      <c r="O153" s="124">
        <v>45292</v>
      </c>
      <c r="P153" s="125"/>
      <c r="Q153" s="125"/>
      <c r="R153" s="125" t="s">
        <v>1474</v>
      </c>
      <c r="S153" s="115" t="s">
        <v>1528</v>
      </c>
      <c r="T153" s="122" t="s">
        <v>1478</v>
      </c>
      <c r="U153" s="115" t="s">
        <v>1479</v>
      </c>
      <c r="V153" s="142"/>
      <c r="W153" s="117"/>
      <c r="X153" s="142"/>
      <c r="Y153" s="142"/>
      <c r="Z153" s="117"/>
      <c r="AA153" s="143"/>
      <c r="AB153" s="125"/>
      <c r="AC153" s="125"/>
      <c r="AD153" s="125"/>
      <c r="AE153" s="117"/>
      <c r="AF153" s="122"/>
      <c r="AG153" s="122"/>
    </row>
    <row r="154" spans="1:33">
      <c r="A154" s="115" t="s">
        <v>16</v>
      </c>
      <c r="B154" s="116">
        <v>45309</v>
      </c>
      <c r="C154" s="115" t="s">
        <v>1469</v>
      </c>
      <c r="D154" s="115" t="s">
        <v>1469</v>
      </c>
      <c r="E154" s="117" t="s">
        <v>1470</v>
      </c>
      <c r="F154" s="117" t="s">
        <v>1528</v>
      </c>
      <c r="G154" s="119">
        <v>45309</v>
      </c>
      <c r="H154" s="117" t="s">
        <v>1472</v>
      </c>
      <c r="I154" s="117" t="s">
        <v>1473</v>
      </c>
      <c r="J154" s="117" t="s">
        <v>904</v>
      </c>
      <c r="K154" s="117" t="s">
        <v>916</v>
      </c>
      <c r="L154" s="115" t="s">
        <v>904</v>
      </c>
      <c r="M154" s="123">
        <v>-141.44</v>
      </c>
      <c r="N154" s="123">
        <v>141.44</v>
      </c>
      <c r="O154" s="124">
        <v>45292</v>
      </c>
      <c r="P154" s="125"/>
      <c r="Q154" s="125"/>
      <c r="R154" s="125" t="s">
        <v>1474</v>
      </c>
      <c r="S154" s="115" t="s">
        <v>1528</v>
      </c>
      <c r="T154" s="122" t="s">
        <v>1478</v>
      </c>
      <c r="U154" s="115" t="s">
        <v>1479</v>
      </c>
      <c r="V154" s="142"/>
      <c r="W154" s="117"/>
      <c r="X154" s="142"/>
      <c r="Y154" s="142"/>
      <c r="Z154" s="117"/>
      <c r="AA154" s="143"/>
      <c r="AB154" s="125"/>
      <c r="AC154" s="125"/>
      <c r="AD154" s="125"/>
      <c r="AE154" s="117"/>
      <c r="AF154" s="122"/>
      <c r="AG154" s="122"/>
    </row>
    <row r="155" spans="1:33">
      <c r="A155" s="115" t="s">
        <v>16</v>
      </c>
      <c r="B155" s="116">
        <v>45309</v>
      </c>
      <c r="C155" s="115" t="s">
        <v>1469</v>
      </c>
      <c r="D155" s="115" t="s">
        <v>1469</v>
      </c>
      <c r="E155" s="117" t="s">
        <v>1470</v>
      </c>
      <c r="F155" s="117" t="s">
        <v>1528</v>
      </c>
      <c r="G155" s="119">
        <v>45309</v>
      </c>
      <c r="H155" s="117" t="s">
        <v>1472</v>
      </c>
      <c r="I155" s="117" t="s">
        <v>1473</v>
      </c>
      <c r="J155" s="117" t="s">
        <v>904</v>
      </c>
      <c r="K155" s="117" t="s">
        <v>917</v>
      </c>
      <c r="L155" s="115" t="s">
        <v>904</v>
      </c>
      <c r="M155" s="123">
        <v>-141.44</v>
      </c>
      <c r="N155" s="123">
        <v>141.44</v>
      </c>
      <c r="O155" s="124">
        <v>45292</v>
      </c>
      <c r="P155" s="125"/>
      <c r="Q155" s="125"/>
      <c r="R155" s="125" t="s">
        <v>1474</v>
      </c>
      <c r="S155" s="115" t="s">
        <v>1528</v>
      </c>
      <c r="T155" s="122" t="s">
        <v>1478</v>
      </c>
      <c r="U155" s="115" t="s">
        <v>1479</v>
      </c>
      <c r="V155" s="142"/>
      <c r="W155" s="117"/>
      <c r="X155" s="142"/>
      <c r="Y155" s="142"/>
      <c r="Z155" s="117"/>
      <c r="AA155" s="143"/>
      <c r="AB155" s="125"/>
      <c r="AC155" s="125"/>
      <c r="AD155" s="125"/>
      <c r="AE155" s="117"/>
      <c r="AF155" s="122"/>
      <c r="AG155" s="122"/>
    </row>
    <row r="156" spans="1:33">
      <c r="A156" s="115" t="s">
        <v>16</v>
      </c>
      <c r="B156" s="116">
        <v>45309</v>
      </c>
      <c r="C156" s="115" t="s">
        <v>1469</v>
      </c>
      <c r="D156" s="115" t="s">
        <v>1469</v>
      </c>
      <c r="E156" s="117" t="s">
        <v>1470</v>
      </c>
      <c r="F156" s="117" t="s">
        <v>1528</v>
      </c>
      <c r="G156" s="119">
        <v>45309</v>
      </c>
      <c r="H156" s="117" t="s">
        <v>1472</v>
      </c>
      <c r="I156" s="117" t="s">
        <v>1473</v>
      </c>
      <c r="J156" s="117" t="s">
        <v>904</v>
      </c>
      <c r="K156" s="117" t="s">
        <v>918</v>
      </c>
      <c r="L156" s="115" t="s">
        <v>904</v>
      </c>
      <c r="M156" s="123">
        <v>-141.44</v>
      </c>
      <c r="N156" s="123">
        <v>141.44</v>
      </c>
      <c r="O156" s="124">
        <v>45292</v>
      </c>
      <c r="P156" s="125"/>
      <c r="Q156" s="125"/>
      <c r="R156" s="125" t="s">
        <v>1474</v>
      </c>
      <c r="S156" s="115" t="s">
        <v>1528</v>
      </c>
      <c r="T156" s="122" t="s">
        <v>1478</v>
      </c>
      <c r="U156" s="115" t="s">
        <v>1479</v>
      </c>
      <c r="V156" s="142"/>
      <c r="W156" s="117"/>
      <c r="X156" s="142"/>
      <c r="Y156" s="142"/>
      <c r="Z156" s="117"/>
      <c r="AA156" s="143"/>
      <c r="AB156" s="125"/>
      <c r="AC156" s="125"/>
      <c r="AD156" s="125"/>
      <c r="AE156" s="117"/>
      <c r="AF156" s="122"/>
      <c r="AG156" s="122"/>
    </row>
    <row r="157" spans="1:33">
      <c r="A157" s="115" t="s">
        <v>16</v>
      </c>
      <c r="B157" s="116">
        <v>45309</v>
      </c>
      <c r="C157" s="115" t="s">
        <v>1469</v>
      </c>
      <c r="D157" s="115" t="s">
        <v>1469</v>
      </c>
      <c r="E157" s="117" t="s">
        <v>1470</v>
      </c>
      <c r="F157" s="117" t="s">
        <v>1528</v>
      </c>
      <c r="G157" s="119">
        <v>45309</v>
      </c>
      <c r="H157" s="117" t="s">
        <v>1472</v>
      </c>
      <c r="I157" s="117" t="s">
        <v>1473</v>
      </c>
      <c r="J157" s="117" t="s">
        <v>904</v>
      </c>
      <c r="K157" s="117" t="s">
        <v>919</v>
      </c>
      <c r="L157" s="115" t="s">
        <v>904</v>
      </c>
      <c r="M157" s="123">
        <v>-141.44</v>
      </c>
      <c r="N157" s="123">
        <v>141.44</v>
      </c>
      <c r="O157" s="124">
        <v>45292</v>
      </c>
      <c r="P157" s="125"/>
      <c r="Q157" s="125"/>
      <c r="R157" s="125" t="s">
        <v>1474</v>
      </c>
      <c r="S157" s="115" t="s">
        <v>1528</v>
      </c>
      <c r="T157" s="122" t="s">
        <v>1478</v>
      </c>
      <c r="U157" s="115" t="s">
        <v>1479</v>
      </c>
      <c r="V157" s="142"/>
      <c r="W157" s="117"/>
      <c r="X157" s="142"/>
      <c r="Y157" s="142"/>
      <c r="Z157" s="117"/>
      <c r="AA157" s="143"/>
      <c r="AB157" s="125"/>
      <c r="AC157" s="125"/>
      <c r="AD157" s="125"/>
      <c r="AE157" s="117"/>
      <c r="AF157" s="122"/>
      <c r="AG157" s="122"/>
    </row>
    <row r="158" spans="1:33">
      <c r="A158" s="115" t="s">
        <v>16</v>
      </c>
      <c r="B158" s="116">
        <v>45309</v>
      </c>
      <c r="C158" s="115" t="s">
        <v>1469</v>
      </c>
      <c r="D158" s="115" t="s">
        <v>1469</v>
      </c>
      <c r="E158" s="117" t="s">
        <v>1470</v>
      </c>
      <c r="F158" s="117" t="s">
        <v>1528</v>
      </c>
      <c r="G158" s="119">
        <v>45309</v>
      </c>
      <c r="H158" s="117" t="s">
        <v>1472</v>
      </c>
      <c r="I158" s="117" t="s">
        <v>1473</v>
      </c>
      <c r="J158" s="117" t="s">
        <v>904</v>
      </c>
      <c r="K158" s="117" t="s">
        <v>920</v>
      </c>
      <c r="L158" s="115" t="s">
        <v>904</v>
      </c>
      <c r="M158" s="123">
        <v>-141.44</v>
      </c>
      <c r="N158" s="123">
        <v>141.44</v>
      </c>
      <c r="O158" s="124">
        <v>45292</v>
      </c>
      <c r="P158" s="125"/>
      <c r="Q158" s="125"/>
      <c r="R158" s="125" t="s">
        <v>1474</v>
      </c>
      <c r="S158" s="115" t="s">
        <v>1528</v>
      </c>
      <c r="T158" s="122" t="s">
        <v>1478</v>
      </c>
      <c r="U158" s="115" t="s">
        <v>1479</v>
      </c>
      <c r="V158" s="142"/>
      <c r="W158" s="117"/>
      <c r="X158" s="142"/>
      <c r="Y158" s="142"/>
      <c r="Z158" s="117"/>
      <c r="AA158" s="143"/>
      <c r="AB158" s="125"/>
      <c r="AC158" s="125"/>
      <c r="AD158" s="125"/>
      <c r="AE158" s="117"/>
      <c r="AF158" s="122"/>
      <c r="AG158" s="122"/>
    </row>
    <row r="159" spans="1:33">
      <c r="A159" s="115" t="s">
        <v>16</v>
      </c>
      <c r="B159" s="116">
        <v>45309</v>
      </c>
      <c r="C159" s="115" t="s">
        <v>1469</v>
      </c>
      <c r="D159" s="115" t="s">
        <v>1469</v>
      </c>
      <c r="E159" s="117" t="s">
        <v>1470</v>
      </c>
      <c r="F159" s="117" t="s">
        <v>1528</v>
      </c>
      <c r="G159" s="119">
        <v>45309</v>
      </c>
      <c r="H159" s="117" t="s">
        <v>1472</v>
      </c>
      <c r="I159" s="117" t="s">
        <v>1473</v>
      </c>
      <c r="J159" s="117" t="s">
        <v>904</v>
      </c>
      <c r="K159" s="117" t="s">
        <v>921</v>
      </c>
      <c r="L159" s="115" t="s">
        <v>904</v>
      </c>
      <c r="M159" s="123">
        <v>-141.44</v>
      </c>
      <c r="N159" s="123">
        <v>141.44</v>
      </c>
      <c r="O159" s="124">
        <v>45292</v>
      </c>
      <c r="P159" s="125"/>
      <c r="Q159" s="125"/>
      <c r="R159" s="125" t="s">
        <v>1474</v>
      </c>
      <c r="S159" s="115" t="s">
        <v>1528</v>
      </c>
      <c r="T159" s="122" t="s">
        <v>1478</v>
      </c>
      <c r="U159" s="115" t="s">
        <v>1479</v>
      </c>
      <c r="V159" s="142"/>
      <c r="W159" s="117"/>
      <c r="X159" s="142"/>
      <c r="Y159" s="142"/>
      <c r="Z159" s="117"/>
      <c r="AA159" s="143"/>
      <c r="AB159" s="125"/>
      <c r="AC159" s="125"/>
      <c r="AD159" s="125"/>
      <c r="AE159" s="117"/>
      <c r="AF159" s="122"/>
      <c r="AG159" s="122"/>
    </row>
    <row r="160" spans="1:33">
      <c r="A160" s="115" t="s">
        <v>16</v>
      </c>
      <c r="B160" s="116">
        <v>45309</v>
      </c>
      <c r="C160" s="115" t="s">
        <v>1469</v>
      </c>
      <c r="D160" s="115" t="s">
        <v>1469</v>
      </c>
      <c r="E160" s="117" t="s">
        <v>1470</v>
      </c>
      <c r="F160" s="117" t="s">
        <v>1528</v>
      </c>
      <c r="G160" s="119">
        <v>45309</v>
      </c>
      <c r="H160" s="117" t="s">
        <v>1472</v>
      </c>
      <c r="I160" s="117" t="s">
        <v>1473</v>
      </c>
      <c r="J160" s="117" t="s">
        <v>904</v>
      </c>
      <c r="K160" s="117" t="s">
        <v>922</v>
      </c>
      <c r="L160" s="115" t="s">
        <v>904</v>
      </c>
      <c r="M160" s="123">
        <v>-141.44</v>
      </c>
      <c r="N160" s="123">
        <v>141.44</v>
      </c>
      <c r="O160" s="124">
        <v>45292</v>
      </c>
      <c r="P160" s="125"/>
      <c r="Q160" s="125"/>
      <c r="R160" s="125" t="s">
        <v>1474</v>
      </c>
      <c r="S160" s="115" t="s">
        <v>1528</v>
      </c>
      <c r="T160" s="122" t="s">
        <v>1478</v>
      </c>
      <c r="U160" s="115" t="s">
        <v>1479</v>
      </c>
      <c r="V160" s="142"/>
      <c r="W160" s="117"/>
      <c r="X160" s="142"/>
      <c r="Y160" s="142"/>
      <c r="Z160" s="117"/>
      <c r="AA160" s="143"/>
      <c r="AB160" s="125"/>
      <c r="AC160" s="125"/>
      <c r="AD160" s="125"/>
      <c r="AE160" s="117"/>
      <c r="AF160" s="122"/>
      <c r="AG160" s="122"/>
    </row>
    <row r="161" spans="1:33">
      <c r="A161" s="115" t="s">
        <v>16</v>
      </c>
      <c r="B161" s="116">
        <v>45309</v>
      </c>
      <c r="C161" s="115" t="s">
        <v>1469</v>
      </c>
      <c r="D161" s="115" t="s">
        <v>1469</v>
      </c>
      <c r="E161" s="117" t="s">
        <v>1470</v>
      </c>
      <c r="F161" s="117" t="s">
        <v>1528</v>
      </c>
      <c r="G161" s="119">
        <v>45309</v>
      </c>
      <c r="H161" s="117" t="s">
        <v>1472</v>
      </c>
      <c r="I161" s="117" t="s">
        <v>1473</v>
      </c>
      <c r="J161" s="117" t="s">
        <v>904</v>
      </c>
      <c r="K161" s="117" t="s">
        <v>923</v>
      </c>
      <c r="L161" s="115" t="s">
        <v>904</v>
      </c>
      <c r="M161" s="123">
        <v>-141.44</v>
      </c>
      <c r="N161" s="123">
        <v>141.44</v>
      </c>
      <c r="O161" s="124">
        <v>45292</v>
      </c>
      <c r="P161" s="125"/>
      <c r="Q161" s="125"/>
      <c r="R161" s="125" t="s">
        <v>1474</v>
      </c>
      <c r="S161" s="115" t="s">
        <v>1528</v>
      </c>
      <c r="T161" s="122" t="s">
        <v>1478</v>
      </c>
      <c r="U161" s="115" t="s">
        <v>1479</v>
      </c>
      <c r="V161" s="142"/>
      <c r="W161" s="117"/>
      <c r="X161" s="142"/>
      <c r="Y161" s="142"/>
      <c r="Z161" s="117"/>
      <c r="AA161" s="143"/>
      <c r="AB161" s="125"/>
      <c r="AC161" s="125"/>
      <c r="AD161" s="125"/>
      <c r="AE161" s="117"/>
      <c r="AF161" s="122"/>
      <c r="AG161" s="122"/>
    </row>
    <row r="162" spans="1:33">
      <c r="A162" s="115" t="s">
        <v>16</v>
      </c>
      <c r="B162" s="116">
        <v>45309</v>
      </c>
      <c r="C162" s="115" t="s">
        <v>1469</v>
      </c>
      <c r="D162" s="115" t="s">
        <v>1469</v>
      </c>
      <c r="E162" s="117" t="s">
        <v>1470</v>
      </c>
      <c r="F162" s="117" t="s">
        <v>1528</v>
      </c>
      <c r="G162" s="119">
        <v>45309</v>
      </c>
      <c r="H162" s="117" t="s">
        <v>1472</v>
      </c>
      <c r="I162" s="117" t="s">
        <v>1473</v>
      </c>
      <c r="J162" s="117" t="s">
        <v>904</v>
      </c>
      <c r="K162" s="117" t="s">
        <v>924</v>
      </c>
      <c r="L162" s="115" t="s">
        <v>904</v>
      </c>
      <c r="M162" s="123">
        <v>-141.44</v>
      </c>
      <c r="N162" s="123">
        <v>141.44</v>
      </c>
      <c r="O162" s="124">
        <v>45292</v>
      </c>
      <c r="P162" s="125"/>
      <c r="Q162" s="125"/>
      <c r="R162" s="125" t="s">
        <v>1474</v>
      </c>
      <c r="S162" s="115" t="s">
        <v>1528</v>
      </c>
      <c r="T162" s="122" t="s">
        <v>1478</v>
      </c>
      <c r="U162" s="115" t="s">
        <v>1479</v>
      </c>
      <c r="V162" s="142"/>
      <c r="W162" s="117"/>
      <c r="X162" s="142"/>
      <c r="Y162" s="142"/>
      <c r="Z162" s="117"/>
      <c r="AA162" s="143"/>
      <c r="AB162" s="125"/>
      <c r="AC162" s="125"/>
      <c r="AD162" s="125"/>
      <c r="AE162" s="117"/>
      <c r="AF162" s="122"/>
      <c r="AG162" s="122"/>
    </row>
    <row r="163" spans="1:33">
      <c r="A163" s="115" t="s">
        <v>16</v>
      </c>
      <c r="B163" s="116">
        <v>45309</v>
      </c>
      <c r="C163" s="115" t="s">
        <v>1469</v>
      </c>
      <c r="D163" s="115" t="s">
        <v>1469</v>
      </c>
      <c r="E163" s="117" t="s">
        <v>1470</v>
      </c>
      <c r="F163" s="117" t="s">
        <v>1528</v>
      </c>
      <c r="G163" s="119">
        <v>45309</v>
      </c>
      <c r="H163" s="117" t="s">
        <v>1472</v>
      </c>
      <c r="I163" s="117" t="s">
        <v>1473</v>
      </c>
      <c r="J163" s="117" t="s">
        <v>904</v>
      </c>
      <c r="K163" s="117" t="s">
        <v>925</v>
      </c>
      <c r="L163" s="115" t="s">
        <v>904</v>
      </c>
      <c r="M163" s="123">
        <v>-141.44</v>
      </c>
      <c r="N163" s="123">
        <v>141.44</v>
      </c>
      <c r="O163" s="124">
        <v>45292</v>
      </c>
      <c r="P163" s="125"/>
      <c r="Q163" s="125"/>
      <c r="R163" s="125" t="s">
        <v>1474</v>
      </c>
      <c r="S163" s="115" t="s">
        <v>1528</v>
      </c>
      <c r="T163" s="122" t="s">
        <v>1478</v>
      </c>
      <c r="U163" s="115" t="s">
        <v>1479</v>
      </c>
      <c r="V163" s="142"/>
      <c r="W163" s="117"/>
      <c r="X163" s="142"/>
      <c r="Y163" s="142"/>
      <c r="Z163" s="117"/>
      <c r="AA163" s="143"/>
      <c r="AB163" s="125"/>
      <c r="AC163" s="125"/>
      <c r="AD163" s="125"/>
      <c r="AE163" s="117"/>
      <c r="AF163" s="122"/>
      <c r="AG163" s="122"/>
    </row>
    <row r="164" spans="1:33">
      <c r="A164" s="115" t="s">
        <v>16</v>
      </c>
      <c r="B164" s="116">
        <v>45309</v>
      </c>
      <c r="C164" s="115" t="s">
        <v>1469</v>
      </c>
      <c r="D164" s="115" t="s">
        <v>1469</v>
      </c>
      <c r="E164" s="117" t="s">
        <v>1470</v>
      </c>
      <c r="F164" s="117" t="s">
        <v>1528</v>
      </c>
      <c r="G164" s="119">
        <v>45309</v>
      </c>
      <c r="H164" s="117" t="s">
        <v>1472</v>
      </c>
      <c r="I164" s="117" t="s">
        <v>1473</v>
      </c>
      <c r="J164" s="117" t="s">
        <v>904</v>
      </c>
      <c r="K164" s="117" t="s">
        <v>926</v>
      </c>
      <c r="L164" s="115" t="s">
        <v>904</v>
      </c>
      <c r="M164" s="123">
        <v>-141.44</v>
      </c>
      <c r="N164" s="123">
        <v>141.44</v>
      </c>
      <c r="O164" s="124">
        <v>45292</v>
      </c>
      <c r="P164" s="125"/>
      <c r="Q164" s="125"/>
      <c r="R164" s="125" t="s">
        <v>1474</v>
      </c>
      <c r="S164" s="115" t="s">
        <v>1528</v>
      </c>
      <c r="T164" s="122" t="s">
        <v>1478</v>
      </c>
      <c r="U164" s="115" t="s">
        <v>1479</v>
      </c>
      <c r="V164" s="142"/>
      <c r="W164" s="117"/>
      <c r="X164" s="142"/>
      <c r="Y164" s="142"/>
      <c r="Z164" s="117"/>
      <c r="AA164" s="143"/>
      <c r="AB164" s="125"/>
      <c r="AC164" s="125"/>
      <c r="AD164" s="125"/>
      <c r="AE164" s="117"/>
      <c r="AF164" s="122"/>
      <c r="AG164" s="122"/>
    </row>
    <row r="165" spans="1:33">
      <c r="A165" s="115" t="s">
        <v>16</v>
      </c>
      <c r="B165" s="116">
        <v>45309</v>
      </c>
      <c r="C165" s="115" t="s">
        <v>1469</v>
      </c>
      <c r="D165" s="115" t="s">
        <v>1469</v>
      </c>
      <c r="E165" s="117" t="s">
        <v>1470</v>
      </c>
      <c r="F165" s="117" t="s">
        <v>1528</v>
      </c>
      <c r="G165" s="119">
        <v>45309</v>
      </c>
      <c r="H165" s="117" t="s">
        <v>1472</v>
      </c>
      <c r="I165" s="117" t="s">
        <v>1473</v>
      </c>
      <c r="J165" s="117" t="s">
        <v>904</v>
      </c>
      <c r="K165" s="117" t="s">
        <v>927</v>
      </c>
      <c r="L165" s="115" t="s">
        <v>904</v>
      </c>
      <c r="M165" s="123">
        <v>-141.44</v>
      </c>
      <c r="N165" s="123">
        <v>141.44</v>
      </c>
      <c r="O165" s="124">
        <v>45292</v>
      </c>
      <c r="P165" s="125"/>
      <c r="Q165" s="125"/>
      <c r="R165" s="125" t="s">
        <v>1474</v>
      </c>
      <c r="S165" s="115" t="s">
        <v>1528</v>
      </c>
      <c r="T165" s="122" t="s">
        <v>1478</v>
      </c>
      <c r="U165" s="115" t="s">
        <v>1479</v>
      </c>
      <c r="V165" s="142"/>
      <c r="W165" s="117"/>
      <c r="X165" s="142"/>
      <c r="Y165" s="142"/>
      <c r="Z165" s="117"/>
      <c r="AA165" s="143"/>
      <c r="AB165" s="125"/>
      <c r="AC165" s="125"/>
      <c r="AD165" s="125"/>
      <c r="AE165" s="117"/>
      <c r="AF165" s="122"/>
      <c r="AG165" s="122"/>
    </row>
    <row r="166" spans="1:33">
      <c r="A166" s="115" t="s">
        <v>16</v>
      </c>
      <c r="B166" s="116">
        <v>45309</v>
      </c>
      <c r="C166" s="115" t="s">
        <v>1469</v>
      </c>
      <c r="D166" s="115" t="s">
        <v>1469</v>
      </c>
      <c r="E166" s="117" t="s">
        <v>1470</v>
      </c>
      <c r="F166" s="117" t="s">
        <v>1528</v>
      </c>
      <c r="G166" s="119">
        <v>45309</v>
      </c>
      <c r="H166" s="117" t="s">
        <v>1472</v>
      </c>
      <c r="I166" s="117" t="s">
        <v>1473</v>
      </c>
      <c r="J166" s="117" t="s">
        <v>904</v>
      </c>
      <c r="K166" s="117" t="s">
        <v>928</v>
      </c>
      <c r="L166" s="115" t="s">
        <v>904</v>
      </c>
      <c r="M166" s="123">
        <v>-141.44</v>
      </c>
      <c r="N166" s="123">
        <v>141.44</v>
      </c>
      <c r="O166" s="124">
        <v>45292</v>
      </c>
      <c r="P166" s="125"/>
      <c r="Q166" s="125"/>
      <c r="R166" s="125" t="s">
        <v>1474</v>
      </c>
      <c r="S166" s="115" t="s">
        <v>1528</v>
      </c>
      <c r="T166" s="122" t="s">
        <v>1478</v>
      </c>
      <c r="U166" s="115" t="s">
        <v>1479</v>
      </c>
      <c r="V166" s="142"/>
      <c r="W166" s="117"/>
      <c r="X166" s="142"/>
      <c r="Y166" s="142"/>
      <c r="Z166" s="117"/>
      <c r="AA166" s="143"/>
      <c r="AB166" s="125"/>
      <c r="AC166" s="125"/>
      <c r="AD166" s="125"/>
      <c r="AE166" s="117"/>
      <c r="AF166" s="122"/>
      <c r="AG166" s="122"/>
    </row>
    <row r="167" spans="1:33">
      <c r="A167" s="115" t="s">
        <v>16</v>
      </c>
      <c r="B167" s="116">
        <v>45309</v>
      </c>
      <c r="C167" s="115" t="s">
        <v>1469</v>
      </c>
      <c r="D167" s="115" t="s">
        <v>1469</v>
      </c>
      <c r="E167" s="117" t="s">
        <v>1470</v>
      </c>
      <c r="F167" s="117" t="s">
        <v>1528</v>
      </c>
      <c r="G167" s="119">
        <v>45309</v>
      </c>
      <c r="H167" s="117" t="s">
        <v>1472</v>
      </c>
      <c r="I167" s="117" t="s">
        <v>1473</v>
      </c>
      <c r="J167" s="117" t="s">
        <v>904</v>
      </c>
      <c r="K167" s="117" t="s">
        <v>929</v>
      </c>
      <c r="L167" s="115" t="s">
        <v>904</v>
      </c>
      <c r="M167" s="123">
        <v>-141.44</v>
      </c>
      <c r="N167" s="123">
        <v>141.44</v>
      </c>
      <c r="O167" s="124">
        <v>45292</v>
      </c>
      <c r="P167" s="125"/>
      <c r="Q167" s="125"/>
      <c r="R167" s="125" t="s">
        <v>1474</v>
      </c>
      <c r="S167" s="115" t="s">
        <v>1528</v>
      </c>
      <c r="T167" s="122" t="s">
        <v>1478</v>
      </c>
      <c r="U167" s="115" t="s">
        <v>1479</v>
      </c>
      <c r="V167" s="142"/>
      <c r="W167" s="117"/>
      <c r="X167" s="142"/>
      <c r="Y167" s="142"/>
      <c r="Z167" s="117"/>
      <c r="AA167" s="143"/>
      <c r="AB167" s="125"/>
      <c r="AC167" s="125"/>
      <c r="AD167" s="125"/>
      <c r="AE167" s="117"/>
      <c r="AF167" s="122"/>
      <c r="AG167" s="122"/>
    </row>
    <row r="168" spans="1:33">
      <c r="A168" s="115" t="s">
        <v>16</v>
      </c>
      <c r="B168" s="116">
        <v>45309</v>
      </c>
      <c r="C168" s="115" t="s">
        <v>1469</v>
      </c>
      <c r="D168" s="115" t="s">
        <v>1469</v>
      </c>
      <c r="E168" s="117" t="s">
        <v>1470</v>
      </c>
      <c r="F168" s="117" t="s">
        <v>1528</v>
      </c>
      <c r="G168" s="119">
        <v>45309</v>
      </c>
      <c r="H168" s="117" t="s">
        <v>1472</v>
      </c>
      <c r="I168" s="117" t="s">
        <v>1473</v>
      </c>
      <c r="J168" s="117" t="s">
        <v>904</v>
      </c>
      <c r="K168" s="117" t="s">
        <v>930</v>
      </c>
      <c r="L168" s="115" t="s">
        <v>904</v>
      </c>
      <c r="M168" s="123">
        <v>-141.44</v>
      </c>
      <c r="N168" s="123">
        <v>141.44</v>
      </c>
      <c r="O168" s="124">
        <v>45292</v>
      </c>
      <c r="P168" s="125"/>
      <c r="Q168" s="125"/>
      <c r="R168" s="125" t="s">
        <v>1474</v>
      </c>
      <c r="S168" s="115" t="s">
        <v>1528</v>
      </c>
      <c r="T168" s="122" t="s">
        <v>1478</v>
      </c>
      <c r="U168" s="115" t="s">
        <v>1479</v>
      </c>
      <c r="V168" s="142"/>
      <c r="W168" s="117"/>
      <c r="X168" s="142"/>
      <c r="Y168" s="142"/>
      <c r="Z168" s="117"/>
      <c r="AA168" s="143"/>
      <c r="AB168" s="125"/>
      <c r="AC168" s="125"/>
      <c r="AD168" s="125"/>
      <c r="AE168" s="117"/>
      <c r="AF168" s="122"/>
      <c r="AG168" s="122"/>
    </row>
    <row r="169" spans="1:33">
      <c r="A169" s="115" t="s">
        <v>16</v>
      </c>
      <c r="B169" s="116">
        <v>45309</v>
      </c>
      <c r="C169" s="115" t="s">
        <v>1469</v>
      </c>
      <c r="D169" s="115" t="s">
        <v>1469</v>
      </c>
      <c r="E169" s="117" t="s">
        <v>1470</v>
      </c>
      <c r="F169" s="117" t="s">
        <v>1528</v>
      </c>
      <c r="G169" s="119">
        <v>45309</v>
      </c>
      <c r="H169" s="117" t="s">
        <v>1472</v>
      </c>
      <c r="I169" s="117" t="s">
        <v>1473</v>
      </c>
      <c r="J169" s="117" t="s">
        <v>904</v>
      </c>
      <c r="K169" s="117" t="s">
        <v>931</v>
      </c>
      <c r="L169" s="115" t="s">
        <v>904</v>
      </c>
      <c r="M169" s="123">
        <v>-141.44</v>
      </c>
      <c r="N169" s="123">
        <v>141.44</v>
      </c>
      <c r="O169" s="124">
        <v>45292</v>
      </c>
      <c r="P169" s="125"/>
      <c r="Q169" s="125"/>
      <c r="R169" s="125" t="s">
        <v>1474</v>
      </c>
      <c r="S169" s="115" t="s">
        <v>1528</v>
      </c>
      <c r="T169" s="122" t="s">
        <v>1478</v>
      </c>
      <c r="U169" s="115" t="s">
        <v>1479</v>
      </c>
      <c r="V169" s="142"/>
      <c r="W169" s="117"/>
      <c r="X169" s="142"/>
      <c r="Y169" s="142"/>
      <c r="Z169" s="117"/>
      <c r="AA169" s="143"/>
      <c r="AB169" s="125"/>
      <c r="AC169" s="125"/>
      <c r="AD169" s="125"/>
      <c r="AE169" s="117"/>
      <c r="AF169" s="122"/>
      <c r="AG169" s="122"/>
    </row>
    <row r="170" spans="1:33">
      <c r="A170" s="115" t="s">
        <v>16</v>
      </c>
      <c r="B170" s="116">
        <v>45309</v>
      </c>
      <c r="C170" s="115" t="s">
        <v>1469</v>
      </c>
      <c r="D170" s="115" t="s">
        <v>1469</v>
      </c>
      <c r="E170" s="117" t="s">
        <v>1470</v>
      </c>
      <c r="F170" s="117" t="s">
        <v>1529</v>
      </c>
      <c r="G170" s="119">
        <v>45309</v>
      </c>
      <c r="H170" s="117" t="s">
        <v>1472</v>
      </c>
      <c r="I170" s="117" t="s">
        <v>1512</v>
      </c>
      <c r="J170" s="117" t="s">
        <v>1025</v>
      </c>
      <c r="K170" s="117" t="s">
        <v>1026</v>
      </c>
      <c r="L170" s="115" t="s">
        <v>1025</v>
      </c>
      <c r="M170" s="123">
        <v>-297.60000000000002</v>
      </c>
      <c r="N170" s="123">
        <v>297.60000000000002</v>
      </c>
      <c r="O170" s="124">
        <v>45292</v>
      </c>
      <c r="P170" s="125"/>
      <c r="Q170" s="125"/>
      <c r="R170" s="125" t="s">
        <v>1474</v>
      </c>
      <c r="S170" s="115" t="s">
        <v>1529</v>
      </c>
      <c r="T170" s="122" t="s">
        <v>1478</v>
      </c>
      <c r="U170" s="115" t="s">
        <v>1479</v>
      </c>
      <c r="V170" s="142"/>
      <c r="W170" s="117"/>
      <c r="X170" s="142"/>
      <c r="Y170" s="142"/>
      <c r="Z170" s="117"/>
      <c r="AA170" s="143"/>
      <c r="AB170" s="125"/>
      <c r="AC170" s="125"/>
      <c r="AD170" s="125"/>
      <c r="AE170" s="117"/>
      <c r="AF170" s="122"/>
      <c r="AG170" s="122"/>
    </row>
    <row r="171" spans="1:33">
      <c r="A171" s="115" t="s">
        <v>16</v>
      </c>
      <c r="B171" s="116">
        <v>45310</v>
      </c>
      <c r="C171" s="115" t="s">
        <v>1469</v>
      </c>
      <c r="D171" s="115" t="s">
        <v>1469</v>
      </c>
      <c r="E171" s="117" t="s">
        <v>1470</v>
      </c>
      <c r="F171" s="117" t="s">
        <v>1530</v>
      </c>
      <c r="G171" s="119">
        <v>45310</v>
      </c>
      <c r="H171" s="117" t="s">
        <v>1472</v>
      </c>
      <c r="I171" s="117" t="s">
        <v>1473</v>
      </c>
      <c r="J171" s="117" t="s">
        <v>858</v>
      </c>
      <c r="K171" s="117" t="s">
        <v>859</v>
      </c>
      <c r="L171" s="115" t="s">
        <v>858</v>
      </c>
      <c r="M171" s="123">
        <v>-12390</v>
      </c>
      <c r="N171" s="123">
        <v>12390</v>
      </c>
      <c r="O171" s="124">
        <v>45292</v>
      </c>
      <c r="P171" s="125"/>
      <c r="Q171" s="125"/>
      <c r="R171" s="125" t="s">
        <v>1474</v>
      </c>
      <c r="S171" s="115" t="s">
        <v>1530</v>
      </c>
      <c r="T171" s="122" t="s">
        <v>1515</v>
      </c>
      <c r="U171" s="115" t="s">
        <v>1479</v>
      </c>
      <c r="V171" s="142"/>
      <c r="W171" s="117"/>
      <c r="X171" s="142"/>
      <c r="Y171" s="142"/>
      <c r="Z171" s="117"/>
      <c r="AA171" s="143"/>
      <c r="AB171" s="125"/>
      <c r="AC171" s="125"/>
      <c r="AD171" s="125"/>
      <c r="AE171" s="117"/>
      <c r="AF171" s="122"/>
      <c r="AG171" s="122"/>
    </row>
    <row r="172" spans="1:33">
      <c r="A172" s="115" t="s">
        <v>16</v>
      </c>
      <c r="B172" s="116">
        <v>45310</v>
      </c>
      <c r="C172" s="115" t="s">
        <v>1469</v>
      </c>
      <c r="D172" s="115" t="s">
        <v>1469</v>
      </c>
      <c r="E172" s="117" t="s">
        <v>1470</v>
      </c>
      <c r="F172" s="117" t="s">
        <v>1504</v>
      </c>
      <c r="G172" s="119">
        <v>45310</v>
      </c>
      <c r="H172" s="117" t="s">
        <v>1472</v>
      </c>
      <c r="I172" s="117" t="s">
        <v>1505</v>
      </c>
      <c r="J172" s="117" t="s">
        <v>1531</v>
      </c>
      <c r="K172" s="117" t="s">
        <v>859</v>
      </c>
      <c r="L172" s="115" t="s">
        <v>858</v>
      </c>
      <c r="M172" s="123">
        <v>185.85</v>
      </c>
      <c r="N172" s="123">
        <v>185.85</v>
      </c>
      <c r="O172" s="124">
        <v>45292</v>
      </c>
      <c r="P172" s="125"/>
      <c r="Q172" s="125"/>
      <c r="R172" s="125" t="s">
        <v>1474</v>
      </c>
      <c r="S172" s="115" t="s">
        <v>1504</v>
      </c>
      <c r="T172" s="122" t="s">
        <v>1515</v>
      </c>
      <c r="U172" s="115" t="s">
        <v>1479</v>
      </c>
      <c r="V172" s="142"/>
      <c r="W172" s="117"/>
      <c r="X172" s="142"/>
      <c r="Y172" s="142"/>
      <c r="Z172" s="117"/>
      <c r="AA172" s="143"/>
      <c r="AB172" s="125"/>
      <c r="AC172" s="125"/>
      <c r="AD172" s="125"/>
      <c r="AE172" s="117"/>
      <c r="AF172" s="122"/>
      <c r="AG172" s="122"/>
    </row>
    <row r="173" spans="1:33">
      <c r="A173" s="115" t="s">
        <v>16</v>
      </c>
      <c r="B173" s="116">
        <v>45310</v>
      </c>
      <c r="C173" s="115" t="s">
        <v>1469</v>
      </c>
      <c r="D173" s="115" t="s">
        <v>1469</v>
      </c>
      <c r="E173" s="117" t="s">
        <v>1470</v>
      </c>
      <c r="F173" s="117" t="s">
        <v>1507</v>
      </c>
      <c r="G173" s="119">
        <v>45310</v>
      </c>
      <c r="H173" s="117" t="s">
        <v>1472</v>
      </c>
      <c r="I173" s="117" t="s">
        <v>1505</v>
      </c>
      <c r="J173" s="117" t="s">
        <v>1532</v>
      </c>
      <c r="K173" s="117" t="s">
        <v>859</v>
      </c>
      <c r="L173" s="115" t="s">
        <v>858</v>
      </c>
      <c r="M173" s="123">
        <v>576.14</v>
      </c>
      <c r="N173" s="123">
        <v>576.14</v>
      </c>
      <c r="O173" s="124">
        <v>45292</v>
      </c>
      <c r="P173" s="125"/>
      <c r="Q173" s="125"/>
      <c r="R173" s="125" t="s">
        <v>1474</v>
      </c>
      <c r="S173" s="115" t="s">
        <v>1507</v>
      </c>
      <c r="T173" s="122" t="s">
        <v>1515</v>
      </c>
      <c r="U173" s="115" t="s">
        <v>1479</v>
      </c>
      <c r="V173" s="142"/>
      <c r="W173" s="117"/>
      <c r="X173" s="142"/>
      <c r="Y173" s="142"/>
      <c r="Z173" s="117"/>
      <c r="AA173" s="143"/>
      <c r="AB173" s="125"/>
      <c r="AC173" s="125"/>
      <c r="AD173" s="125"/>
      <c r="AE173" s="117"/>
      <c r="AF173" s="122"/>
      <c r="AG173" s="122"/>
    </row>
    <row r="174" spans="1:33">
      <c r="A174" s="115" t="s">
        <v>16</v>
      </c>
      <c r="B174" s="116">
        <v>45310</v>
      </c>
      <c r="C174" s="115" t="s">
        <v>1469</v>
      </c>
      <c r="D174" s="115" t="s">
        <v>1469</v>
      </c>
      <c r="E174" s="117" t="s">
        <v>1470</v>
      </c>
      <c r="F174" s="117" t="s">
        <v>1486</v>
      </c>
      <c r="G174" s="119">
        <v>45310</v>
      </c>
      <c r="H174" s="117" t="s">
        <v>1472</v>
      </c>
      <c r="I174" s="117" t="s">
        <v>1473</v>
      </c>
      <c r="J174" s="117" t="s">
        <v>902</v>
      </c>
      <c r="K174" s="117" t="s">
        <v>903</v>
      </c>
      <c r="L174" s="115" t="s">
        <v>902</v>
      </c>
      <c r="M174" s="123">
        <v>-10000</v>
      </c>
      <c r="N174" s="123">
        <v>10000</v>
      </c>
      <c r="O174" s="124">
        <v>45292</v>
      </c>
      <c r="P174" s="125"/>
      <c r="Q174" s="125"/>
      <c r="R174" s="125" t="s">
        <v>1474</v>
      </c>
      <c r="S174" s="115" t="s">
        <v>1486</v>
      </c>
      <c r="T174" s="122" t="s">
        <v>1487</v>
      </c>
      <c r="U174" s="115" t="s">
        <v>1488</v>
      </c>
      <c r="V174" s="142"/>
      <c r="W174" s="117"/>
      <c r="X174" s="142"/>
      <c r="Y174" s="142"/>
      <c r="Z174" s="117"/>
      <c r="AA174" s="143"/>
      <c r="AB174" s="125"/>
      <c r="AC174" s="125"/>
      <c r="AD174" s="125"/>
      <c r="AE174" s="117"/>
      <c r="AF174" s="122"/>
      <c r="AG174" s="122"/>
    </row>
    <row r="175" spans="1:33">
      <c r="A175" s="115" t="s">
        <v>16</v>
      </c>
      <c r="B175" s="116">
        <v>45310</v>
      </c>
      <c r="C175" s="115" t="s">
        <v>1469</v>
      </c>
      <c r="D175" s="115" t="s">
        <v>1469</v>
      </c>
      <c r="E175" s="117" t="s">
        <v>1470</v>
      </c>
      <c r="F175" s="117" t="s">
        <v>1486</v>
      </c>
      <c r="G175" s="119">
        <v>45310</v>
      </c>
      <c r="H175" s="117" t="s">
        <v>1472</v>
      </c>
      <c r="I175" s="117" t="s">
        <v>1473</v>
      </c>
      <c r="J175" s="117" t="s">
        <v>938</v>
      </c>
      <c r="K175" s="117" t="s">
        <v>939</v>
      </c>
      <c r="L175" s="115" t="s">
        <v>938</v>
      </c>
      <c r="M175" s="123">
        <v>-10000</v>
      </c>
      <c r="N175" s="123">
        <v>10000</v>
      </c>
      <c r="O175" s="124">
        <v>45292</v>
      </c>
      <c r="P175" s="125"/>
      <c r="Q175" s="125"/>
      <c r="R175" s="125" t="s">
        <v>1474</v>
      </c>
      <c r="S175" s="115" t="s">
        <v>1486</v>
      </c>
      <c r="T175" s="122" t="s">
        <v>1487</v>
      </c>
      <c r="U175" s="115" t="s">
        <v>1488</v>
      </c>
      <c r="V175" s="142"/>
      <c r="W175" s="117"/>
      <c r="X175" s="142"/>
      <c r="Y175" s="142"/>
      <c r="Z175" s="117"/>
      <c r="AA175" s="143"/>
      <c r="AB175" s="125"/>
      <c r="AC175" s="125"/>
      <c r="AD175" s="125"/>
      <c r="AE175" s="117"/>
      <c r="AF175" s="122"/>
      <c r="AG175" s="122"/>
    </row>
    <row r="176" spans="1:33">
      <c r="A176" s="115" t="s">
        <v>16</v>
      </c>
      <c r="B176" s="116">
        <v>45310</v>
      </c>
      <c r="C176" s="115" t="s">
        <v>1469</v>
      </c>
      <c r="D176" s="115" t="s">
        <v>1469</v>
      </c>
      <c r="E176" s="117" t="s">
        <v>1470</v>
      </c>
      <c r="F176" s="117" t="s">
        <v>1489</v>
      </c>
      <c r="G176" s="119">
        <v>45310</v>
      </c>
      <c r="H176" s="117" t="s">
        <v>1472</v>
      </c>
      <c r="I176" s="117" t="s">
        <v>1473</v>
      </c>
      <c r="J176" s="117" t="s">
        <v>980</v>
      </c>
      <c r="K176" s="117" t="s">
        <v>981</v>
      </c>
      <c r="L176" s="115" t="s">
        <v>980</v>
      </c>
      <c r="M176" s="123">
        <v>-2500</v>
      </c>
      <c r="N176" s="123">
        <v>2500</v>
      </c>
      <c r="O176" s="124">
        <v>45292</v>
      </c>
      <c r="P176" s="125"/>
      <c r="Q176" s="125"/>
      <c r="R176" s="125" t="s">
        <v>1474</v>
      </c>
      <c r="S176" s="115" t="s">
        <v>1489</v>
      </c>
      <c r="T176" s="122" t="s">
        <v>1490</v>
      </c>
      <c r="U176" s="115" t="s">
        <v>1488</v>
      </c>
      <c r="V176" s="142"/>
      <c r="W176" s="117"/>
      <c r="X176" s="142"/>
      <c r="Y176" s="142"/>
      <c r="Z176" s="117"/>
      <c r="AA176" s="143"/>
      <c r="AB176" s="125"/>
      <c r="AC176" s="125"/>
      <c r="AD176" s="125"/>
      <c r="AE176" s="117"/>
      <c r="AF176" s="122"/>
      <c r="AG176" s="122"/>
    </row>
    <row r="177" spans="1:30">
      <c r="A177" s="115" t="s">
        <v>16</v>
      </c>
      <c r="B177" s="116">
        <v>45310</v>
      </c>
      <c r="C177" s="115" t="s">
        <v>1469</v>
      </c>
      <c r="D177" s="115" t="s">
        <v>1469</v>
      </c>
      <c r="E177" s="117" t="s">
        <v>1470</v>
      </c>
      <c r="F177" s="117" t="s">
        <v>1489</v>
      </c>
      <c r="G177" s="119">
        <v>45310</v>
      </c>
      <c r="H177" s="117" t="s">
        <v>1472</v>
      </c>
      <c r="I177" s="117" t="s">
        <v>1473</v>
      </c>
      <c r="J177" s="117" t="s">
        <v>980</v>
      </c>
      <c r="K177" s="117" t="s">
        <v>981</v>
      </c>
      <c r="L177" s="115" t="s">
        <v>980</v>
      </c>
      <c r="M177" s="123">
        <v>-2500</v>
      </c>
      <c r="N177" s="123">
        <v>2500</v>
      </c>
      <c r="O177" s="124">
        <v>45292</v>
      </c>
      <c r="P177" s="125"/>
      <c r="Q177" s="125"/>
      <c r="R177" s="125" t="s">
        <v>1474</v>
      </c>
      <c r="S177" s="115" t="s">
        <v>1489</v>
      </c>
      <c r="T177" s="122" t="s">
        <v>1490</v>
      </c>
      <c r="U177" s="115" t="s">
        <v>1488</v>
      </c>
      <c r="V177" s="142"/>
      <c r="W177" s="117"/>
      <c r="X177" s="142"/>
      <c r="Y177" s="142"/>
      <c r="Z177" s="117"/>
      <c r="AA177" s="143"/>
      <c r="AB177" s="125"/>
      <c r="AC177" s="125"/>
      <c r="AD177" s="125"/>
    </row>
    <row r="178" spans="1:30">
      <c r="A178" s="115" t="s">
        <v>16</v>
      </c>
      <c r="B178" s="116">
        <v>45310</v>
      </c>
      <c r="C178" s="115" t="s">
        <v>1469</v>
      </c>
      <c r="D178" s="115" t="s">
        <v>1469</v>
      </c>
      <c r="E178" s="117" t="s">
        <v>1470</v>
      </c>
      <c r="F178" s="117" t="s">
        <v>1489</v>
      </c>
      <c r="G178" s="119">
        <v>45310</v>
      </c>
      <c r="H178" s="117" t="s">
        <v>1472</v>
      </c>
      <c r="I178" s="117" t="s">
        <v>1473</v>
      </c>
      <c r="J178" s="117" t="s">
        <v>980</v>
      </c>
      <c r="K178" s="117" t="s">
        <v>981</v>
      </c>
      <c r="L178" s="115" t="s">
        <v>980</v>
      </c>
      <c r="M178" s="123">
        <v>-2500</v>
      </c>
      <c r="N178" s="123">
        <v>2500</v>
      </c>
      <c r="O178" s="124">
        <v>45292</v>
      </c>
      <c r="P178" s="125"/>
      <c r="Q178" s="125"/>
      <c r="R178" s="125" t="s">
        <v>1474</v>
      </c>
      <c r="S178" s="115" t="s">
        <v>1489</v>
      </c>
      <c r="T178" s="122" t="s">
        <v>1490</v>
      </c>
      <c r="U178" s="115" t="s">
        <v>1488</v>
      </c>
      <c r="V178" s="142"/>
      <c r="W178" s="117"/>
      <c r="X178" s="142"/>
      <c r="Y178" s="142"/>
      <c r="Z178" s="117"/>
      <c r="AA178" s="143"/>
      <c r="AB178" s="125"/>
      <c r="AC178" s="125"/>
      <c r="AD178" s="125"/>
    </row>
    <row r="179" spans="1:30">
      <c r="A179" s="115" t="s">
        <v>16</v>
      </c>
      <c r="B179" s="116">
        <v>45310</v>
      </c>
      <c r="C179" s="115" t="s">
        <v>1469</v>
      </c>
      <c r="D179" s="115" t="s">
        <v>1469</v>
      </c>
      <c r="E179" s="117" t="s">
        <v>1470</v>
      </c>
      <c r="F179" s="117" t="s">
        <v>1489</v>
      </c>
      <c r="G179" s="119">
        <v>45310</v>
      </c>
      <c r="H179" s="117" t="s">
        <v>1472</v>
      </c>
      <c r="I179" s="117" t="s">
        <v>1473</v>
      </c>
      <c r="J179" s="117" t="s">
        <v>980</v>
      </c>
      <c r="K179" s="117" t="s">
        <v>981</v>
      </c>
      <c r="L179" s="115" t="s">
        <v>980</v>
      </c>
      <c r="M179" s="123">
        <v>-2500</v>
      </c>
      <c r="N179" s="123">
        <v>2500</v>
      </c>
      <c r="O179" s="124">
        <v>45292</v>
      </c>
      <c r="P179" s="125"/>
      <c r="Q179" s="125"/>
      <c r="R179" s="125" t="s">
        <v>1474</v>
      </c>
      <c r="S179" s="115" t="s">
        <v>1489</v>
      </c>
      <c r="T179" s="122" t="s">
        <v>1490</v>
      </c>
      <c r="U179" s="115" t="s">
        <v>1488</v>
      </c>
      <c r="V179" s="142"/>
      <c r="W179" s="117"/>
      <c r="X179" s="142"/>
      <c r="Y179" s="142"/>
      <c r="Z179" s="117"/>
      <c r="AA179" s="143"/>
      <c r="AB179" s="125"/>
      <c r="AC179" s="125"/>
      <c r="AD179" s="125"/>
    </row>
    <row r="180" spans="1:30">
      <c r="A180" s="115" t="s">
        <v>16</v>
      </c>
      <c r="B180" s="116">
        <v>45310</v>
      </c>
      <c r="C180" s="115" t="s">
        <v>1469</v>
      </c>
      <c r="D180" s="115" t="s">
        <v>1469</v>
      </c>
      <c r="E180" s="117" t="s">
        <v>1470</v>
      </c>
      <c r="F180" s="117" t="s">
        <v>1533</v>
      </c>
      <c r="G180" s="119">
        <v>45310</v>
      </c>
      <c r="H180" s="117" t="s">
        <v>1472</v>
      </c>
      <c r="I180" s="117" t="s">
        <v>1473</v>
      </c>
      <c r="J180" s="117" t="s">
        <v>809</v>
      </c>
      <c r="K180" s="117" t="s">
        <v>991</v>
      </c>
      <c r="L180" s="115" t="s">
        <v>809</v>
      </c>
      <c r="M180" s="123">
        <v>-11700</v>
      </c>
      <c r="N180" s="123">
        <v>11700</v>
      </c>
      <c r="O180" s="124">
        <v>45292</v>
      </c>
      <c r="P180" s="125"/>
      <c r="Q180" s="125"/>
      <c r="R180" s="125" t="s">
        <v>1474</v>
      </c>
      <c r="S180" s="115" t="s">
        <v>1533</v>
      </c>
      <c r="T180" s="122" t="s">
        <v>1515</v>
      </c>
      <c r="U180" s="115" t="s">
        <v>1479</v>
      </c>
      <c r="V180" s="142"/>
      <c r="W180" s="117"/>
      <c r="X180" s="142"/>
      <c r="Y180" s="142"/>
      <c r="Z180" s="117"/>
      <c r="AA180" s="143"/>
      <c r="AB180" s="125"/>
      <c r="AC180" s="125"/>
      <c r="AD180" s="125"/>
    </row>
    <row r="181" spans="1:30">
      <c r="A181" s="115" t="s">
        <v>16</v>
      </c>
      <c r="B181" s="116">
        <v>45310</v>
      </c>
      <c r="C181" s="115" t="s">
        <v>1469</v>
      </c>
      <c r="D181" s="115" t="s">
        <v>1469</v>
      </c>
      <c r="E181" s="117" t="s">
        <v>1470</v>
      </c>
      <c r="F181" s="117" t="s">
        <v>1504</v>
      </c>
      <c r="G181" s="119">
        <v>45310</v>
      </c>
      <c r="H181" s="117" t="s">
        <v>1472</v>
      </c>
      <c r="I181" s="117" t="s">
        <v>1505</v>
      </c>
      <c r="J181" s="117" t="s">
        <v>808</v>
      </c>
      <c r="K181" s="117" t="s">
        <v>991</v>
      </c>
      <c r="L181" s="115" t="s">
        <v>809</v>
      </c>
      <c r="M181" s="123">
        <v>175.5</v>
      </c>
      <c r="N181" s="123">
        <v>175.5</v>
      </c>
      <c r="O181" s="124">
        <v>45292</v>
      </c>
      <c r="P181" s="125"/>
      <c r="Q181" s="125"/>
      <c r="R181" s="125" t="s">
        <v>1474</v>
      </c>
      <c r="S181" s="115" t="s">
        <v>1504</v>
      </c>
      <c r="T181" s="122" t="s">
        <v>1515</v>
      </c>
      <c r="U181" s="115" t="s">
        <v>1479</v>
      </c>
      <c r="V181" s="142"/>
      <c r="W181" s="117"/>
      <c r="X181" s="142"/>
      <c r="Y181" s="142"/>
      <c r="Z181" s="117"/>
      <c r="AA181" s="143"/>
      <c r="AB181" s="125"/>
      <c r="AC181" s="125"/>
      <c r="AD181" s="125"/>
    </row>
    <row r="182" spans="1:30">
      <c r="A182" s="115" t="s">
        <v>16</v>
      </c>
      <c r="B182" s="116">
        <v>45310</v>
      </c>
      <c r="C182" s="115" t="s">
        <v>1469</v>
      </c>
      <c r="D182" s="115" t="s">
        <v>1469</v>
      </c>
      <c r="E182" s="117" t="s">
        <v>1470</v>
      </c>
      <c r="F182" s="117" t="s">
        <v>1507</v>
      </c>
      <c r="G182" s="119">
        <v>45310</v>
      </c>
      <c r="H182" s="117" t="s">
        <v>1472</v>
      </c>
      <c r="I182" s="117" t="s">
        <v>1505</v>
      </c>
      <c r="J182" s="117" t="s">
        <v>807</v>
      </c>
      <c r="K182" s="117" t="s">
        <v>991</v>
      </c>
      <c r="L182" s="115" t="s">
        <v>809</v>
      </c>
      <c r="M182" s="123">
        <v>544.04999999999995</v>
      </c>
      <c r="N182" s="123">
        <v>544.04999999999995</v>
      </c>
      <c r="O182" s="124">
        <v>45292</v>
      </c>
      <c r="P182" s="125"/>
      <c r="Q182" s="125"/>
      <c r="R182" s="125" t="s">
        <v>1474</v>
      </c>
      <c r="S182" s="115" t="s">
        <v>1507</v>
      </c>
      <c r="T182" s="122" t="s">
        <v>1515</v>
      </c>
      <c r="U182" s="115" t="s">
        <v>1479</v>
      </c>
      <c r="V182" s="142"/>
      <c r="W182" s="117"/>
      <c r="X182" s="142"/>
      <c r="Y182" s="142"/>
      <c r="Z182" s="117"/>
      <c r="AA182" s="143"/>
      <c r="AB182" s="125"/>
      <c r="AC182" s="125"/>
      <c r="AD182" s="125"/>
    </row>
    <row r="183" spans="1:30">
      <c r="A183" s="115" t="s">
        <v>16</v>
      </c>
      <c r="B183" s="116">
        <v>45310</v>
      </c>
      <c r="C183" s="115" t="s">
        <v>1469</v>
      </c>
      <c r="D183" s="115" t="s">
        <v>1469</v>
      </c>
      <c r="E183" s="117" t="s">
        <v>1470</v>
      </c>
      <c r="F183" s="117" t="s">
        <v>1471</v>
      </c>
      <c r="G183" s="119">
        <v>45310</v>
      </c>
      <c r="H183" s="117" t="s">
        <v>1472</v>
      </c>
      <c r="I183" s="117" t="s">
        <v>1473</v>
      </c>
      <c r="J183" s="117" t="s">
        <v>992</v>
      </c>
      <c r="K183" s="117" t="s">
        <v>996</v>
      </c>
      <c r="L183" s="115" t="s">
        <v>992</v>
      </c>
      <c r="M183" s="123">
        <v>-207.98</v>
      </c>
      <c r="N183" s="123">
        <v>207.98</v>
      </c>
      <c r="O183" s="124">
        <v>45292</v>
      </c>
      <c r="P183" s="125"/>
      <c r="Q183" s="125"/>
      <c r="R183" s="125" t="s">
        <v>1474</v>
      </c>
      <c r="S183" s="115" t="s">
        <v>1471</v>
      </c>
      <c r="T183" s="122" t="s">
        <v>1475</v>
      </c>
      <c r="U183" s="115" t="s">
        <v>1476</v>
      </c>
      <c r="V183" s="142"/>
      <c r="W183" s="117"/>
      <c r="X183" s="142"/>
      <c r="Y183" s="142"/>
      <c r="Z183" s="117"/>
      <c r="AA183" s="143"/>
      <c r="AB183" s="125"/>
      <c r="AC183" s="125"/>
      <c r="AD183" s="125"/>
    </row>
    <row r="184" spans="1:30">
      <c r="A184" s="115" t="s">
        <v>16</v>
      </c>
      <c r="B184" s="116">
        <v>45310</v>
      </c>
      <c r="C184" s="115" t="s">
        <v>1469</v>
      </c>
      <c r="D184" s="115" t="s">
        <v>1469</v>
      </c>
      <c r="E184" s="117" t="s">
        <v>1470</v>
      </c>
      <c r="F184" s="117" t="s">
        <v>1471</v>
      </c>
      <c r="G184" s="119">
        <v>45310</v>
      </c>
      <c r="H184" s="117" t="s">
        <v>1472</v>
      </c>
      <c r="I184" s="117" t="s">
        <v>1473</v>
      </c>
      <c r="J184" s="117" t="s">
        <v>992</v>
      </c>
      <c r="K184" s="117" t="s">
        <v>997</v>
      </c>
      <c r="L184" s="115" t="s">
        <v>992</v>
      </c>
      <c r="M184" s="123">
        <v>-415.96</v>
      </c>
      <c r="N184" s="123">
        <v>415.96</v>
      </c>
      <c r="O184" s="124">
        <v>45292</v>
      </c>
      <c r="P184" s="125"/>
      <c r="Q184" s="125"/>
      <c r="R184" s="125" t="s">
        <v>1474</v>
      </c>
      <c r="S184" s="115" t="s">
        <v>1471</v>
      </c>
      <c r="T184" s="122" t="s">
        <v>1475</v>
      </c>
      <c r="U184" s="115" t="s">
        <v>1476</v>
      </c>
      <c r="V184" s="142"/>
      <c r="W184" s="117"/>
      <c r="X184" s="142"/>
      <c r="Y184" s="142"/>
      <c r="Z184" s="117"/>
      <c r="AA184" s="143"/>
      <c r="AB184" s="125"/>
      <c r="AC184" s="125"/>
      <c r="AD184" s="125"/>
    </row>
    <row r="185" spans="1:30">
      <c r="A185" s="115" t="s">
        <v>16</v>
      </c>
      <c r="B185" s="116">
        <v>45310</v>
      </c>
      <c r="C185" s="115" t="s">
        <v>1469</v>
      </c>
      <c r="D185" s="115" t="s">
        <v>1469</v>
      </c>
      <c r="E185" s="117" t="s">
        <v>1470</v>
      </c>
      <c r="F185" s="117" t="s">
        <v>1534</v>
      </c>
      <c r="G185" s="119">
        <v>45310</v>
      </c>
      <c r="H185" s="117" t="s">
        <v>1472</v>
      </c>
      <c r="I185" s="117" t="s">
        <v>1473</v>
      </c>
      <c r="J185" s="117" t="s">
        <v>1122</v>
      </c>
      <c r="K185" s="117" t="s">
        <v>1123</v>
      </c>
      <c r="L185" s="115" t="s">
        <v>1122</v>
      </c>
      <c r="M185" s="123">
        <v>-15000</v>
      </c>
      <c r="N185" s="123">
        <v>15000</v>
      </c>
      <c r="O185" s="124">
        <v>45292</v>
      </c>
      <c r="P185" s="125"/>
      <c r="Q185" s="125"/>
      <c r="R185" s="125" t="s">
        <v>1474</v>
      </c>
      <c r="S185" s="115" t="s">
        <v>1534</v>
      </c>
      <c r="T185" s="122" t="s">
        <v>1515</v>
      </c>
      <c r="U185" s="115" t="s">
        <v>1479</v>
      </c>
      <c r="V185" s="142"/>
      <c r="W185" s="117"/>
      <c r="X185" s="142"/>
      <c r="Y185" s="142"/>
      <c r="Z185" s="117"/>
      <c r="AA185" s="143"/>
      <c r="AB185" s="125"/>
      <c r="AC185" s="125"/>
      <c r="AD185" s="125"/>
    </row>
    <row r="186" spans="1:30">
      <c r="A186" s="115" t="s">
        <v>16</v>
      </c>
      <c r="B186" s="116">
        <v>45310</v>
      </c>
      <c r="C186" s="115" t="s">
        <v>1469</v>
      </c>
      <c r="D186" s="115" t="s">
        <v>1469</v>
      </c>
      <c r="E186" s="117" t="s">
        <v>1470</v>
      </c>
      <c r="F186" s="117" t="s">
        <v>1504</v>
      </c>
      <c r="G186" s="119">
        <v>45310</v>
      </c>
      <c r="H186" s="117" t="s">
        <v>1472</v>
      </c>
      <c r="I186" s="117" t="s">
        <v>1505</v>
      </c>
      <c r="J186" s="117" t="s">
        <v>1535</v>
      </c>
      <c r="K186" s="117" t="s">
        <v>1123</v>
      </c>
      <c r="L186" s="115" t="s">
        <v>1122</v>
      </c>
      <c r="M186" s="123">
        <v>225</v>
      </c>
      <c r="N186" s="123">
        <v>225</v>
      </c>
      <c r="O186" s="124">
        <v>45292</v>
      </c>
      <c r="P186" s="125"/>
      <c r="Q186" s="125"/>
      <c r="R186" s="125" t="s">
        <v>1474</v>
      </c>
      <c r="S186" s="115" t="s">
        <v>1504</v>
      </c>
      <c r="T186" s="122" t="s">
        <v>1515</v>
      </c>
      <c r="U186" s="115" t="s">
        <v>1479</v>
      </c>
      <c r="V186" s="142"/>
      <c r="W186" s="117"/>
      <c r="X186" s="142"/>
      <c r="Y186" s="142"/>
      <c r="Z186" s="117"/>
      <c r="AA186" s="143"/>
      <c r="AB186" s="125"/>
      <c r="AC186" s="125"/>
      <c r="AD186" s="125"/>
    </row>
    <row r="187" spans="1:30">
      <c r="A187" s="115" t="s">
        <v>16</v>
      </c>
      <c r="B187" s="116">
        <v>45310</v>
      </c>
      <c r="C187" s="115" t="s">
        <v>1469</v>
      </c>
      <c r="D187" s="115" t="s">
        <v>1469</v>
      </c>
      <c r="E187" s="117" t="s">
        <v>1470</v>
      </c>
      <c r="F187" s="117" t="s">
        <v>1507</v>
      </c>
      <c r="G187" s="119">
        <v>45310</v>
      </c>
      <c r="H187" s="117" t="s">
        <v>1472</v>
      </c>
      <c r="I187" s="117" t="s">
        <v>1505</v>
      </c>
      <c r="J187" s="117" t="s">
        <v>1536</v>
      </c>
      <c r="K187" s="117" t="s">
        <v>1123</v>
      </c>
      <c r="L187" s="115" t="s">
        <v>1122</v>
      </c>
      <c r="M187" s="123">
        <v>697.5</v>
      </c>
      <c r="N187" s="123">
        <v>697.5</v>
      </c>
      <c r="O187" s="124">
        <v>45292</v>
      </c>
      <c r="P187" s="125"/>
      <c r="Q187" s="125"/>
      <c r="R187" s="125" t="s">
        <v>1474</v>
      </c>
      <c r="S187" s="115" t="s">
        <v>1507</v>
      </c>
      <c r="T187" s="122" t="s">
        <v>1515</v>
      </c>
      <c r="U187" s="115" t="s">
        <v>1479</v>
      </c>
      <c r="V187" s="142"/>
      <c r="W187" s="117"/>
      <c r="X187" s="142"/>
      <c r="Y187" s="142"/>
      <c r="Z187" s="117"/>
      <c r="AA187" s="143"/>
      <c r="AB187" s="125"/>
      <c r="AC187" s="125"/>
      <c r="AD187" s="125"/>
    </row>
    <row r="188" spans="1:30">
      <c r="A188" s="115" t="s">
        <v>16</v>
      </c>
      <c r="B188" s="116">
        <v>45313</v>
      </c>
      <c r="C188" s="115" t="s">
        <v>1469</v>
      </c>
      <c r="D188" s="115" t="s">
        <v>1469</v>
      </c>
      <c r="E188" s="117" t="s">
        <v>1470</v>
      </c>
      <c r="F188" s="117" t="s">
        <v>1537</v>
      </c>
      <c r="G188" s="119">
        <v>45313</v>
      </c>
      <c r="H188" s="117" t="s">
        <v>1472</v>
      </c>
      <c r="I188" s="117" t="s">
        <v>1473</v>
      </c>
      <c r="J188" s="117" t="s">
        <v>1124</v>
      </c>
      <c r="K188" s="117" t="s">
        <v>1125</v>
      </c>
      <c r="L188" s="115" t="s">
        <v>1124</v>
      </c>
      <c r="M188" s="123">
        <v>-3300</v>
      </c>
      <c r="N188" s="123">
        <v>3300</v>
      </c>
      <c r="O188" s="124">
        <v>45292</v>
      </c>
      <c r="P188" s="125"/>
      <c r="Q188" s="125"/>
      <c r="R188" s="125" t="s">
        <v>1474</v>
      </c>
      <c r="S188" s="115" t="s">
        <v>1537</v>
      </c>
      <c r="T188" s="122" t="s">
        <v>1515</v>
      </c>
      <c r="U188" s="115" t="s">
        <v>1479</v>
      </c>
      <c r="V188" s="142"/>
      <c r="W188" s="117"/>
      <c r="X188" s="142"/>
      <c r="Y188" s="142"/>
      <c r="Z188" s="117"/>
      <c r="AA188" s="143"/>
      <c r="AB188" s="125"/>
      <c r="AC188" s="125"/>
      <c r="AD188" s="125"/>
    </row>
    <row r="189" spans="1:30">
      <c r="A189" s="115" t="s">
        <v>16</v>
      </c>
      <c r="B189" s="116">
        <v>45313</v>
      </c>
      <c r="C189" s="115" t="s">
        <v>1469</v>
      </c>
      <c r="D189" s="115" t="s">
        <v>1469</v>
      </c>
      <c r="E189" s="117" t="s">
        <v>1470</v>
      </c>
      <c r="F189" s="117" t="s">
        <v>1504</v>
      </c>
      <c r="G189" s="119">
        <v>45313</v>
      </c>
      <c r="H189" s="117" t="s">
        <v>1472</v>
      </c>
      <c r="I189" s="117" t="s">
        <v>1505</v>
      </c>
      <c r="J189" s="117" t="s">
        <v>1538</v>
      </c>
      <c r="K189" s="117" t="s">
        <v>1125</v>
      </c>
      <c r="L189" s="115" t="s">
        <v>1124</v>
      </c>
      <c r="M189" s="123">
        <v>49.5</v>
      </c>
      <c r="N189" s="123">
        <v>49.5</v>
      </c>
      <c r="O189" s="124">
        <v>45292</v>
      </c>
      <c r="P189" s="125"/>
      <c r="Q189" s="125"/>
      <c r="R189" s="125" t="s">
        <v>1474</v>
      </c>
      <c r="S189" s="115" t="s">
        <v>1504</v>
      </c>
      <c r="T189" s="122" t="s">
        <v>1515</v>
      </c>
      <c r="U189" s="115" t="s">
        <v>1479</v>
      </c>
      <c r="V189" s="142"/>
      <c r="W189" s="117"/>
      <c r="X189" s="142"/>
      <c r="Y189" s="142"/>
      <c r="Z189" s="117"/>
      <c r="AA189" s="143"/>
      <c r="AB189" s="125"/>
      <c r="AC189" s="125"/>
      <c r="AD189" s="125"/>
    </row>
    <row r="190" spans="1:30">
      <c r="A190" s="115" t="s">
        <v>16</v>
      </c>
      <c r="B190" s="116">
        <v>45313</v>
      </c>
      <c r="C190" s="115" t="s">
        <v>1469</v>
      </c>
      <c r="D190" s="115" t="s">
        <v>1469</v>
      </c>
      <c r="E190" s="117" t="s">
        <v>1470</v>
      </c>
      <c r="F190" s="117" t="s">
        <v>1507</v>
      </c>
      <c r="G190" s="119">
        <v>45313</v>
      </c>
      <c r="H190" s="117" t="s">
        <v>1472</v>
      </c>
      <c r="I190" s="117" t="s">
        <v>1505</v>
      </c>
      <c r="J190" s="117" t="s">
        <v>1539</v>
      </c>
      <c r="K190" s="117" t="s">
        <v>1125</v>
      </c>
      <c r="L190" s="115" t="s">
        <v>1124</v>
      </c>
      <c r="M190" s="123">
        <v>153.44999999999999</v>
      </c>
      <c r="N190" s="123">
        <v>153.44999999999999</v>
      </c>
      <c r="O190" s="124">
        <v>45292</v>
      </c>
      <c r="P190" s="125"/>
      <c r="Q190" s="125"/>
      <c r="R190" s="125" t="s">
        <v>1474</v>
      </c>
      <c r="S190" s="115" t="s">
        <v>1507</v>
      </c>
      <c r="T190" s="122" t="s">
        <v>1515</v>
      </c>
      <c r="U190" s="115" t="s">
        <v>1479</v>
      </c>
      <c r="V190" s="142"/>
      <c r="W190" s="117"/>
      <c r="X190" s="142"/>
      <c r="Y190" s="142"/>
      <c r="Z190" s="117"/>
      <c r="AA190" s="143"/>
      <c r="AB190" s="125"/>
      <c r="AC190" s="125"/>
      <c r="AD190" s="125"/>
    </row>
    <row r="191" spans="1:30">
      <c r="A191" s="115" t="s">
        <v>16</v>
      </c>
      <c r="B191" s="116">
        <v>45315</v>
      </c>
      <c r="C191" s="115" t="s">
        <v>1469</v>
      </c>
      <c r="D191" s="115" t="s">
        <v>1469</v>
      </c>
      <c r="E191" s="117" t="s">
        <v>1470</v>
      </c>
      <c r="F191" s="117" t="s">
        <v>1486</v>
      </c>
      <c r="G191" s="119">
        <v>45315</v>
      </c>
      <c r="H191" s="117" t="s">
        <v>1472</v>
      </c>
      <c r="I191" s="117" t="s">
        <v>1473</v>
      </c>
      <c r="J191" s="117" t="s">
        <v>949</v>
      </c>
      <c r="K191" s="117" t="s">
        <v>950</v>
      </c>
      <c r="L191" s="115" t="s">
        <v>949</v>
      </c>
      <c r="M191" s="123">
        <v>-35000</v>
      </c>
      <c r="N191" s="123">
        <v>35000</v>
      </c>
      <c r="O191" s="124">
        <v>45292</v>
      </c>
      <c r="P191" s="125"/>
      <c r="Q191" s="125"/>
      <c r="R191" s="125" t="s">
        <v>1474</v>
      </c>
      <c r="S191" s="115" t="s">
        <v>1486</v>
      </c>
      <c r="T191" s="122" t="s">
        <v>1487</v>
      </c>
      <c r="U191" s="115" t="s">
        <v>1488</v>
      </c>
      <c r="V191" s="142"/>
      <c r="W191" s="117"/>
      <c r="X191" s="142"/>
      <c r="Y191" s="142"/>
      <c r="Z191" s="117"/>
      <c r="AA191" s="143"/>
      <c r="AB191" s="125"/>
      <c r="AC191" s="125"/>
      <c r="AD191" s="125"/>
    </row>
    <row r="192" spans="1:30">
      <c r="A192" s="115" t="s">
        <v>16</v>
      </c>
      <c r="B192" s="116">
        <v>45320</v>
      </c>
      <c r="C192" s="115" t="s">
        <v>1469</v>
      </c>
      <c r="D192" s="115" t="s">
        <v>1469</v>
      </c>
      <c r="E192" s="117" t="s">
        <v>1470</v>
      </c>
      <c r="F192" s="117" t="s">
        <v>1489</v>
      </c>
      <c r="G192" s="119">
        <v>45320</v>
      </c>
      <c r="H192" s="117" t="s">
        <v>1472</v>
      </c>
      <c r="I192" s="117" t="s">
        <v>1473</v>
      </c>
      <c r="J192" s="117" t="s">
        <v>945</v>
      </c>
      <c r="K192" s="117" t="s">
        <v>946</v>
      </c>
      <c r="L192" s="115" t="s">
        <v>945</v>
      </c>
      <c r="M192" s="123">
        <v>-11486.2</v>
      </c>
      <c r="N192" s="123">
        <v>11486.2</v>
      </c>
      <c r="O192" s="124">
        <v>45292</v>
      </c>
      <c r="P192" s="125"/>
      <c r="Q192" s="125"/>
      <c r="R192" s="125" t="s">
        <v>1474</v>
      </c>
      <c r="S192" s="115" t="s">
        <v>1489</v>
      </c>
      <c r="T192" s="122" t="s">
        <v>1490</v>
      </c>
      <c r="U192" s="115" t="s">
        <v>1488</v>
      </c>
      <c r="V192" s="142"/>
      <c r="W192" s="117"/>
      <c r="X192" s="142"/>
      <c r="Y192" s="142"/>
      <c r="Z192" s="117"/>
      <c r="AA192" s="143"/>
      <c r="AB192" s="125"/>
      <c r="AC192" s="125"/>
      <c r="AD192" s="125"/>
    </row>
    <row r="193" spans="1:33">
      <c r="A193" s="115" t="s">
        <v>16</v>
      </c>
      <c r="B193" s="116">
        <v>45320</v>
      </c>
      <c r="C193" s="115" t="s">
        <v>1469</v>
      </c>
      <c r="D193" s="115" t="s">
        <v>1469</v>
      </c>
      <c r="E193" s="117" t="s">
        <v>1470</v>
      </c>
      <c r="F193" s="117" t="s">
        <v>1489</v>
      </c>
      <c r="G193" s="119">
        <v>45320</v>
      </c>
      <c r="H193" s="117" t="s">
        <v>1472</v>
      </c>
      <c r="I193" s="117" t="s">
        <v>1473</v>
      </c>
      <c r="J193" s="117" t="s">
        <v>956</v>
      </c>
      <c r="K193" s="117" t="s">
        <v>957</v>
      </c>
      <c r="L193" s="115" t="s">
        <v>956</v>
      </c>
      <c r="M193" s="123">
        <v>-21846.83</v>
      </c>
      <c r="N193" s="123">
        <v>21846.83</v>
      </c>
      <c r="O193" s="124">
        <v>45292</v>
      </c>
      <c r="P193" s="125"/>
      <c r="Q193" s="125"/>
      <c r="R193" s="125" t="s">
        <v>1474</v>
      </c>
      <c r="S193" s="115" t="s">
        <v>1489</v>
      </c>
      <c r="T193" s="122" t="s">
        <v>1490</v>
      </c>
      <c r="U193" s="115" t="s">
        <v>1488</v>
      </c>
      <c r="V193" s="142"/>
      <c r="W193" s="117"/>
      <c r="X193" s="142"/>
      <c r="Y193" s="142"/>
      <c r="Z193" s="117"/>
      <c r="AA193" s="143"/>
      <c r="AB193" s="125"/>
      <c r="AC193" s="125"/>
      <c r="AD193" s="125"/>
      <c r="AE193" s="117"/>
      <c r="AF193" s="122"/>
      <c r="AG193" s="122"/>
    </row>
    <row r="194" spans="1:33">
      <c r="A194" s="115" t="s">
        <v>16</v>
      </c>
      <c r="B194" s="116">
        <v>45320</v>
      </c>
      <c r="C194" s="115" t="s">
        <v>1469</v>
      </c>
      <c r="D194" s="115" t="s">
        <v>1469</v>
      </c>
      <c r="E194" s="117" t="s">
        <v>1470</v>
      </c>
      <c r="F194" s="117" t="s">
        <v>1489</v>
      </c>
      <c r="G194" s="119">
        <v>45320</v>
      </c>
      <c r="H194" s="117" t="s">
        <v>1472</v>
      </c>
      <c r="I194" s="117" t="s">
        <v>1473</v>
      </c>
      <c r="J194" s="117" t="s">
        <v>967</v>
      </c>
      <c r="K194" s="117" t="s">
        <v>968</v>
      </c>
      <c r="L194" s="115" t="s">
        <v>967</v>
      </c>
      <c r="M194" s="123">
        <v>-21846.83</v>
      </c>
      <c r="N194" s="123">
        <v>21846.83</v>
      </c>
      <c r="O194" s="124">
        <v>45292</v>
      </c>
      <c r="P194" s="125"/>
      <c r="Q194" s="125"/>
      <c r="R194" s="125" t="s">
        <v>1474</v>
      </c>
      <c r="S194" s="115" t="s">
        <v>1489</v>
      </c>
      <c r="T194" s="122" t="s">
        <v>1490</v>
      </c>
      <c r="U194" s="115" t="s">
        <v>1488</v>
      </c>
      <c r="V194" s="142"/>
      <c r="W194" s="117"/>
      <c r="X194" s="142"/>
      <c r="Y194" s="142"/>
      <c r="Z194" s="117"/>
      <c r="AA194" s="143"/>
      <c r="AB194" s="125"/>
      <c r="AC194" s="125"/>
      <c r="AD194" s="125"/>
      <c r="AE194" s="117"/>
      <c r="AF194" s="122"/>
      <c r="AG194" s="122"/>
    </row>
    <row r="195" spans="1:33">
      <c r="A195" s="115" t="s">
        <v>16</v>
      </c>
      <c r="B195" s="116">
        <v>45320</v>
      </c>
      <c r="C195" s="115" t="s">
        <v>1469</v>
      </c>
      <c r="D195" s="115" t="s">
        <v>1469</v>
      </c>
      <c r="E195" s="117" t="s">
        <v>1470</v>
      </c>
      <c r="F195" s="117" t="s">
        <v>1489</v>
      </c>
      <c r="G195" s="119">
        <v>45320</v>
      </c>
      <c r="H195" s="117" t="s">
        <v>1472</v>
      </c>
      <c r="I195" s="117" t="s">
        <v>1473</v>
      </c>
      <c r="J195" s="117" t="s">
        <v>1111</v>
      </c>
      <c r="K195" s="117" t="s">
        <v>1112</v>
      </c>
      <c r="L195" s="115" t="s">
        <v>1111</v>
      </c>
      <c r="M195" s="123">
        <v>-34459.5</v>
      </c>
      <c r="N195" s="123">
        <v>34459.5</v>
      </c>
      <c r="O195" s="124">
        <v>45292</v>
      </c>
      <c r="P195" s="125"/>
      <c r="Q195" s="125"/>
      <c r="R195" s="125" t="s">
        <v>1474</v>
      </c>
      <c r="S195" s="115" t="s">
        <v>1489</v>
      </c>
      <c r="T195" s="122" t="s">
        <v>1490</v>
      </c>
      <c r="U195" s="115" t="s">
        <v>1488</v>
      </c>
      <c r="V195" s="142"/>
      <c r="W195" s="117"/>
      <c r="X195" s="142"/>
      <c r="Y195" s="142"/>
      <c r="Z195" s="117"/>
      <c r="AA195" s="143"/>
      <c r="AB195" s="125"/>
      <c r="AC195" s="125"/>
      <c r="AD195" s="125"/>
      <c r="AE195" s="117"/>
      <c r="AF195" s="122"/>
      <c r="AG195" s="122"/>
    </row>
    <row r="196" spans="1:33">
      <c r="A196" s="115" t="s">
        <v>16</v>
      </c>
      <c r="B196" s="116">
        <v>45321</v>
      </c>
      <c r="C196" s="115" t="s">
        <v>1469</v>
      </c>
      <c r="D196" s="115" t="s">
        <v>1469</v>
      </c>
      <c r="E196" s="117" t="s">
        <v>1470</v>
      </c>
      <c r="F196" s="117" t="s">
        <v>1489</v>
      </c>
      <c r="G196" s="119">
        <v>45321</v>
      </c>
      <c r="H196" s="117" t="s">
        <v>1472</v>
      </c>
      <c r="I196" s="117" t="s">
        <v>1473</v>
      </c>
      <c r="J196" s="117" t="s">
        <v>947</v>
      </c>
      <c r="K196" s="117" t="s">
        <v>948</v>
      </c>
      <c r="L196" s="115" t="s">
        <v>947</v>
      </c>
      <c r="M196" s="123">
        <v>-10360.33</v>
      </c>
      <c r="N196" s="123">
        <v>10360.33</v>
      </c>
      <c r="O196" s="124">
        <v>45292</v>
      </c>
      <c r="P196" s="125"/>
      <c r="Q196" s="125"/>
      <c r="R196" s="125" t="s">
        <v>1474</v>
      </c>
      <c r="S196" s="115" t="s">
        <v>1489</v>
      </c>
      <c r="T196" s="122" t="s">
        <v>1490</v>
      </c>
      <c r="U196" s="115" t="s">
        <v>1488</v>
      </c>
      <c r="V196" s="142"/>
      <c r="W196" s="117"/>
      <c r="X196" s="142"/>
      <c r="Y196" s="142"/>
      <c r="Z196" s="117"/>
      <c r="AA196" s="143"/>
      <c r="AB196" s="125"/>
      <c r="AC196" s="125"/>
      <c r="AD196" s="125"/>
      <c r="AE196" s="117"/>
      <c r="AF196" s="122"/>
      <c r="AG196" s="122"/>
    </row>
    <row r="197" spans="1:33">
      <c r="A197" s="115" t="s">
        <v>16</v>
      </c>
      <c r="B197" s="116">
        <v>45322</v>
      </c>
      <c r="C197" s="115" t="s">
        <v>1469</v>
      </c>
      <c r="D197" s="115" t="s">
        <v>1469</v>
      </c>
      <c r="E197" s="117" t="s">
        <v>1470</v>
      </c>
      <c r="F197" s="117" t="s">
        <v>1540</v>
      </c>
      <c r="G197" s="119">
        <v>45322</v>
      </c>
      <c r="H197" s="117" t="s">
        <v>1472</v>
      </c>
      <c r="I197" s="117" t="s">
        <v>1512</v>
      </c>
      <c r="J197" s="117" t="s">
        <v>932</v>
      </c>
      <c r="K197" s="117" t="s">
        <v>933</v>
      </c>
      <c r="L197" s="115" t="s">
        <v>932</v>
      </c>
      <c r="M197" s="123">
        <v>-180</v>
      </c>
      <c r="N197" s="123">
        <v>180</v>
      </c>
      <c r="O197" s="124">
        <v>45292</v>
      </c>
      <c r="P197" s="125"/>
      <c r="Q197" s="125"/>
      <c r="R197" s="125" t="s">
        <v>1474</v>
      </c>
      <c r="S197" s="115" t="s">
        <v>1540</v>
      </c>
      <c r="T197" s="122" t="s">
        <v>1492</v>
      </c>
      <c r="U197" s="115" t="s">
        <v>1476</v>
      </c>
      <c r="V197" s="142"/>
      <c r="W197" s="117"/>
      <c r="X197" s="142"/>
      <c r="Y197" s="142"/>
      <c r="Z197" s="117"/>
      <c r="AA197" s="143"/>
      <c r="AB197" s="125"/>
      <c r="AC197" s="125"/>
      <c r="AD197" s="125"/>
      <c r="AE197" s="117"/>
      <c r="AF197" s="122"/>
      <c r="AG197" s="122"/>
    </row>
    <row r="198" spans="1:33">
      <c r="A198" s="115" t="s">
        <v>16</v>
      </c>
      <c r="B198" s="116">
        <v>45323</v>
      </c>
      <c r="C198" s="115" t="s">
        <v>119</v>
      </c>
      <c r="D198" s="115" t="s">
        <v>120</v>
      </c>
      <c r="E198" s="117" t="s">
        <v>1541</v>
      </c>
      <c r="F198" s="117" t="s">
        <v>1542</v>
      </c>
      <c r="G198" s="121">
        <v>45323</v>
      </c>
      <c r="H198" s="117"/>
      <c r="I198" s="117" t="s">
        <v>1543</v>
      </c>
      <c r="J198" s="122" t="s">
        <v>139</v>
      </c>
      <c r="K198" s="117"/>
      <c r="L198" s="115" t="s">
        <v>139</v>
      </c>
      <c r="M198" s="123">
        <v>5</v>
      </c>
      <c r="N198" s="123">
        <v>5</v>
      </c>
      <c r="O198" s="124">
        <v>45323</v>
      </c>
      <c r="P198" s="125"/>
      <c r="Q198" s="125"/>
      <c r="R198" s="125"/>
      <c r="S198" s="115" t="s">
        <v>1542</v>
      </c>
      <c r="T198" s="122" t="s">
        <v>1502</v>
      </c>
      <c r="U198" s="115" t="s">
        <v>1482</v>
      </c>
      <c r="V198" s="142"/>
      <c r="W198" s="117"/>
      <c r="X198" s="142"/>
      <c r="Y198" s="142"/>
      <c r="Z198" s="117"/>
      <c r="AA198" s="143"/>
      <c r="AB198" s="125"/>
      <c r="AC198" s="125"/>
      <c r="AD198" s="125"/>
      <c r="AE198" s="117"/>
      <c r="AF198" s="122"/>
      <c r="AG198" s="122"/>
    </row>
    <row r="199" spans="1:33">
      <c r="A199" s="115" t="s">
        <v>16</v>
      </c>
      <c r="B199" s="116">
        <v>45323</v>
      </c>
      <c r="C199" s="115" t="s">
        <v>119</v>
      </c>
      <c r="D199" s="115" t="s">
        <v>120</v>
      </c>
      <c r="E199" s="117" t="s">
        <v>1541</v>
      </c>
      <c r="F199" s="117" t="s">
        <v>1542</v>
      </c>
      <c r="G199" s="121">
        <v>45323</v>
      </c>
      <c r="H199" s="117"/>
      <c r="I199" s="117" t="s">
        <v>1543</v>
      </c>
      <c r="J199" s="122" t="s">
        <v>140</v>
      </c>
      <c r="K199" s="117"/>
      <c r="L199" s="115" t="s">
        <v>140</v>
      </c>
      <c r="M199" s="123">
        <v>-5</v>
      </c>
      <c r="N199" s="123">
        <v>5</v>
      </c>
      <c r="O199" s="124">
        <v>45323</v>
      </c>
      <c r="P199" s="125"/>
      <c r="Q199" s="125"/>
      <c r="R199" s="125"/>
      <c r="S199" s="115" t="s">
        <v>1542</v>
      </c>
      <c r="T199" s="122" t="s">
        <v>1502</v>
      </c>
      <c r="U199" s="115" t="s">
        <v>1482</v>
      </c>
      <c r="V199" s="142"/>
      <c r="W199" s="117"/>
      <c r="X199" s="142"/>
      <c r="Y199" s="142"/>
      <c r="Z199" s="117"/>
      <c r="AA199" s="143"/>
      <c r="AB199" s="125"/>
      <c r="AC199" s="125"/>
      <c r="AD199" s="125"/>
      <c r="AE199" s="117"/>
      <c r="AF199" s="122"/>
      <c r="AG199" s="122"/>
    </row>
    <row r="200" spans="1:33">
      <c r="A200" s="115" t="s">
        <v>16</v>
      </c>
      <c r="B200" s="116">
        <v>45324</v>
      </c>
      <c r="C200" s="115" t="s">
        <v>1469</v>
      </c>
      <c r="D200" s="115" t="s">
        <v>1469</v>
      </c>
      <c r="E200" s="117" t="s">
        <v>1470</v>
      </c>
      <c r="F200" s="117" t="s">
        <v>1471</v>
      </c>
      <c r="G200" s="119">
        <v>45324</v>
      </c>
      <c r="H200" s="117" t="s">
        <v>1472</v>
      </c>
      <c r="I200" s="117" t="s">
        <v>1473</v>
      </c>
      <c r="J200" s="117" t="s">
        <v>992</v>
      </c>
      <c r="K200" s="117" t="s">
        <v>1001</v>
      </c>
      <c r="L200" s="115" t="s">
        <v>992</v>
      </c>
      <c r="M200" s="123">
        <v>-415.96</v>
      </c>
      <c r="N200" s="123">
        <v>415.96</v>
      </c>
      <c r="O200" s="124">
        <v>45323</v>
      </c>
      <c r="P200" s="125"/>
      <c r="Q200" s="125"/>
      <c r="R200" s="125" t="s">
        <v>1474</v>
      </c>
      <c r="S200" s="115" t="s">
        <v>1471</v>
      </c>
      <c r="T200" s="122" t="s">
        <v>1475</v>
      </c>
      <c r="U200" s="115" t="s">
        <v>1476</v>
      </c>
      <c r="V200" s="142"/>
      <c r="W200" s="117"/>
      <c r="X200" s="142"/>
      <c r="Y200" s="142"/>
      <c r="Z200" s="117"/>
      <c r="AA200" s="143"/>
      <c r="AB200" s="125"/>
      <c r="AC200" s="125"/>
      <c r="AD200" s="125"/>
      <c r="AE200" s="117"/>
      <c r="AF200" s="122"/>
      <c r="AG200" s="122"/>
    </row>
    <row r="201" spans="1:33">
      <c r="A201" s="115" t="s">
        <v>16</v>
      </c>
      <c r="B201" s="116">
        <v>45327</v>
      </c>
      <c r="C201" s="115" t="s">
        <v>1469</v>
      </c>
      <c r="D201" s="115" t="s">
        <v>1469</v>
      </c>
      <c r="E201" s="117" t="s">
        <v>1470</v>
      </c>
      <c r="F201" s="117" t="s">
        <v>1528</v>
      </c>
      <c r="G201" s="119">
        <v>45327</v>
      </c>
      <c r="H201" s="117" t="s">
        <v>1472</v>
      </c>
      <c r="I201" s="117" t="s">
        <v>1473</v>
      </c>
      <c r="J201" s="117" t="s">
        <v>1025</v>
      </c>
      <c r="K201" s="117" t="s">
        <v>1032</v>
      </c>
      <c r="L201" s="115" t="s">
        <v>1025</v>
      </c>
      <c r="M201" s="123">
        <v>-383.8</v>
      </c>
      <c r="N201" s="123">
        <v>383.8</v>
      </c>
      <c r="O201" s="124">
        <v>45323</v>
      </c>
      <c r="P201" s="125"/>
      <c r="Q201" s="125"/>
      <c r="R201" s="125" t="s">
        <v>1474</v>
      </c>
      <c r="S201" s="115" t="s">
        <v>1528</v>
      </c>
      <c r="T201" s="122" t="s">
        <v>1478</v>
      </c>
      <c r="U201" s="115" t="s">
        <v>1479</v>
      </c>
      <c r="V201" s="142"/>
      <c r="W201" s="117"/>
      <c r="X201" s="142"/>
      <c r="Y201" s="142"/>
      <c r="Z201" s="117"/>
      <c r="AA201" s="143"/>
      <c r="AB201" s="125"/>
      <c r="AC201" s="125"/>
      <c r="AD201" s="125"/>
      <c r="AE201" s="117"/>
      <c r="AF201" s="122"/>
      <c r="AG201" s="122"/>
    </row>
    <row r="202" spans="1:33">
      <c r="A202" s="115" t="s">
        <v>16</v>
      </c>
      <c r="B202" s="116">
        <v>45327</v>
      </c>
      <c r="C202" s="115" t="s">
        <v>1469</v>
      </c>
      <c r="D202" s="115" t="s">
        <v>1469</v>
      </c>
      <c r="E202" s="117" t="s">
        <v>1470</v>
      </c>
      <c r="F202" s="117" t="s">
        <v>1528</v>
      </c>
      <c r="G202" s="119">
        <v>45327</v>
      </c>
      <c r="H202" s="117" t="s">
        <v>1472</v>
      </c>
      <c r="I202" s="117" t="s">
        <v>1473</v>
      </c>
      <c r="J202" s="117" t="s">
        <v>1025</v>
      </c>
      <c r="K202" s="117" t="s">
        <v>1033</v>
      </c>
      <c r="L202" s="115" t="s">
        <v>1025</v>
      </c>
      <c r="M202" s="123">
        <v>-383.8</v>
      </c>
      <c r="N202" s="123">
        <v>383.8</v>
      </c>
      <c r="O202" s="124">
        <v>45323</v>
      </c>
      <c r="P202" s="125"/>
      <c r="Q202" s="125"/>
      <c r="R202" s="125" t="s">
        <v>1474</v>
      </c>
      <c r="S202" s="115" t="s">
        <v>1528</v>
      </c>
      <c r="T202" s="122" t="s">
        <v>1478</v>
      </c>
      <c r="U202" s="115" t="s">
        <v>1479</v>
      </c>
      <c r="V202" s="142"/>
      <c r="W202" s="117"/>
      <c r="X202" s="142"/>
      <c r="Y202" s="142"/>
      <c r="Z202" s="117"/>
      <c r="AA202" s="143"/>
      <c r="AB202" s="125"/>
      <c r="AC202" s="125"/>
      <c r="AD202" s="125"/>
      <c r="AE202" s="117"/>
      <c r="AF202" s="122"/>
      <c r="AG202" s="122"/>
    </row>
    <row r="203" spans="1:33">
      <c r="A203" s="115" t="s">
        <v>16</v>
      </c>
      <c r="B203" s="116">
        <v>45327</v>
      </c>
      <c r="C203" s="115" t="s">
        <v>1469</v>
      </c>
      <c r="D203" s="115" t="s">
        <v>1469</v>
      </c>
      <c r="E203" s="117" t="s">
        <v>1470</v>
      </c>
      <c r="F203" s="117" t="s">
        <v>1528</v>
      </c>
      <c r="G203" s="119">
        <v>45327</v>
      </c>
      <c r="H203" s="117" t="s">
        <v>1472</v>
      </c>
      <c r="I203" s="117" t="s">
        <v>1473</v>
      </c>
      <c r="J203" s="117" t="s">
        <v>1025</v>
      </c>
      <c r="K203" s="117" t="s">
        <v>1034</v>
      </c>
      <c r="L203" s="115" t="s">
        <v>1025</v>
      </c>
      <c r="M203" s="123">
        <v>-383.8</v>
      </c>
      <c r="N203" s="123">
        <v>383.8</v>
      </c>
      <c r="O203" s="124">
        <v>45323</v>
      </c>
      <c r="P203" s="125"/>
      <c r="Q203" s="125"/>
      <c r="R203" s="125" t="s">
        <v>1474</v>
      </c>
      <c r="S203" s="115" t="s">
        <v>1528</v>
      </c>
      <c r="T203" s="122" t="s">
        <v>1478</v>
      </c>
      <c r="U203" s="115" t="s">
        <v>1479</v>
      </c>
      <c r="V203" s="142"/>
      <c r="W203" s="117"/>
      <c r="X203" s="142"/>
      <c r="Y203" s="142"/>
      <c r="Z203" s="117"/>
      <c r="AA203" s="143"/>
      <c r="AB203" s="125"/>
      <c r="AC203" s="125"/>
      <c r="AD203" s="125"/>
      <c r="AE203" s="117"/>
      <c r="AF203" s="122"/>
      <c r="AG203" s="122"/>
    </row>
    <row r="204" spans="1:33">
      <c r="A204" s="115" t="s">
        <v>16</v>
      </c>
      <c r="B204" s="116">
        <v>45327</v>
      </c>
      <c r="C204" s="115" t="s">
        <v>1469</v>
      </c>
      <c r="D204" s="115" t="s">
        <v>1469</v>
      </c>
      <c r="E204" s="117" t="s">
        <v>1470</v>
      </c>
      <c r="F204" s="117" t="s">
        <v>1528</v>
      </c>
      <c r="G204" s="119">
        <v>45327</v>
      </c>
      <c r="H204" s="117" t="s">
        <v>1472</v>
      </c>
      <c r="I204" s="117" t="s">
        <v>1473</v>
      </c>
      <c r="J204" s="117" t="s">
        <v>1025</v>
      </c>
      <c r="K204" s="117" t="s">
        <v>1035</v>
      </c>
      <c r="L204" s="115" t="s">
        <v>1025</v>
      </c>
      <c r="M204" s="123">
        <v>-383.8</v>
      </c>
      <c r="N204" s="123">
        <v>383.8</v>
      </c>
      <c r="O204" s="124">
        <v>45323</v>
      </c>
      <c r="P204" s="125"/>
      <c r="Q204" s="125"/>
      <c r="R204" s="125" t="s">
        <v>1474</v>
      </c>
      <c r="S204" s="115" t="s">
        <v>1528</v>
      </c>
      <c r="T204" s="122" t="s">
        <v>1478</v>
      </c>
      <c r="U204" s="115" t="s">
        <v>1479</v>
      </c>
      <c r="V204" s="142"/>
      <c r="W204" s="117"/>
      <c r="X204" s="142"/>
      <c r="Y204" s="142"/>
      <c r="Z204" s="117"/>
      <c r="AA204" s="143"/>
      <c r="AB204" s="125"/>
      <c r="AC204" s="125"/>
      <c r="AD204" s="125"/>
      <c r="AE204" s="117"/>
      <c r="AF204" s="122"/>
      <c r="AG204" s="122"/>
    </row>
    <row r="205" spans="1:33">
      <c r="A205" s="115" t="s">
        <v>16</v>
      </c>
      <c r="B205" s="116">
        <v>45327</v>
      </c>
      <c r="C205" s="115" t="s">
        <v>1469</v>
      </c>
      <c r="D205" s="115" t="s">
        <v>1469</v>
      </c>
      <c r="E205" s="117" t="s">
        <v>1470</v>
      </c>
      <c r="F205" s="117" t="s">
        <v>1528</v>
      </c>
      <c r="G205" s="119">
        <v>45327</v>
      </c>
      <c r="H205" s="117" t="s">
        <v>1472</v>
      </c>
      <c r="I205" s="117" t="s">
        <v>1473</v>
      </c>
      <c r="J205" s="117" t="s">
        <v>1025</v>
      </c>
      <c r="K205" s="117" t="s">
        <v>1036</v>
      </c>
      <c r="L205" s="115" t="s">
        <v>1025</v>
      </c>
      <c r="M205" s="123">
        <v>-383.8</v>
      </c>
      <c r="N205" s="123">
        <v>383.8</v>
      </c>
      <c r="O205" s="124">
        <v>45323</v>
      </c>
      <c r="P205" s="125"/>
      <c r="Q205" s="125"/>
      <c r="R205" s="125" t="s">
        <v>1474</v>
      </c>
      <c r="S205" s="115" t="s">
        <v>1528</v>
      </c>
      <c r="T205" s="122" t="s">
        <v>1478</v>
      </c>
      <c r="U205" s="115" t="s">
        <v>1479</v>
      </c>
      <c r="V205" s="142"/>
      <c r="W205" s="117"/>
      <c r="X205" s="142"/>
      <c r="Y205" s="142"/>
      <c r="Z205" s="117"/>
      <c r="AA205" s="143"/>
      <c r="AB205" s="125"/>
      <c r="AC205" s="125"/>
      <c r="AD205" s="125"/>
      <c r="AE205" s="117"/>
      <c r="AF205" s="122"/>
      <c r="AG205" s="122"/>
    </row>
    <row r="206" spans="1:33">
      <c r="A206" s="115" t="s">
        <v>16</v>
      </c>
      <c r="B206" s="116">
        <v>45327</v>
      </c>
      <c r="C206" s="115" t="s">
        <v>1469</v>
      </c>
      <c r="D206" s="115" t="s">
        <v>1469</v>
      </c>
      <c r="E206" s="117" t="s">
        <v>1470</v>
      </c>
      <c r="F206" s="117" t="s">
        <v>1528</v>
      </c>
      <c r="G206" s="119">
        <v>45327</v>
      </c>
      <c r="H206" s="117" t="s">
        <v>1472</v>
      </c>
      <c r="I206" s="117" t="s">
        <v>1473</v>
      </c>
      <c r="J206" s="117" t="s">
        <v>1025</v>
      </c>
      <c r="K206" s="117" t="s">
        <v>1037</v>
      </c>
      <c r="L206" s="115" t="s">
        <v>1025</v>
      </c>
      <c r="M206" s="123">
        <v>-383.8</v>
      </c>
      <c r="N206" s="123">
        <v>383.8</v>
      </c>
      <c r="O206" s="124">
        <v>45323</v>
      </c>
      <c r="P206" s="125"/>
      <c r="Q206" s="125"/>
      <c r="R206" s="125" t="s">
        <v>1474</v>
      </c>
      <c r="S206" s="115" t="s">
        <v>1528</v>
      </c>
      <c r="T206" s="122" t="s">
        <v>1478</v>
      </c>
      <c r="U206" s="115" t="s">
        <v>1479</v>
      </c>
      <c r="V206" s="142"/>
      <c r="W206" s="117"/>
      <c r="X206" s="142"/>
      <c r="Y206" s="142"/>
      <c r="Z206" s="117"/>
      <c r="AA206" s="143"/>
      <c r="AB206" s="125"/>
      <c r="AC206" s="125"/>
      <c r="AD206" s="125"/>
      <c r="AE206" s="117"/>
      <c r="AF206" s="122"/>
      <c r="AG206" s="122"/>
    </row>
    <row r="207" spans="1:33">
      <c r="A207" s="115" t="s">
        <v>16</v>
      </c>
      <c r="B207" s="116">
        <v>45327</v>
      </c>
      <c r="C207" s="115" t="s">
        <v>1469</v>
      </c>
      <c r="D207" s="115" t="s">
        <v>1469</v>
      </c>
      <c r="E207" s="117" t="s">
        <v>1470</v>
      </c>
      <c r="F207" s="117" t="s">
        <v>1528</v>
      </c>
      <c r="G207" s="119">
        <v>45327</v>
      </c>
      <c r="H207" s="117" t="s">
        <v>1472</v>
      </c>
      <c r="I207" s="117" t="s">
        <v>1473</v>
      </c>
      <c r="J207" s="117" t="s">
        <v>1025</v>
      </c>
      <c r="K207" s="117" t="s">
        <v>1038</v>
      </c>
      <c r="L207" s="115" t="s">
        <v>1025</v>
      </c>
      <c r="M207" s="123">
        <v>-383.8</v>
      </c>
      <c r="N207" s="123">
        <v>383.8</v>
      </c>
      <c r="O207" s="124">
        <v>45323</v>
      </c>
      <c r="P207" s="125"/>
      <c r="Q207" s="125"/>
      <c r="R207" s="125" t="s">
        <v>1474</v>
      </c>
      <c r="S207" s="115" t="s">
        <v>1528</v>
      </c>
      <c r="T207" s="122" t="s">
        <v>1478</v>
      </c>
      <c r="U207" s="115" t="s">
        <v>1479</v>
      </c>
      <c r="V207" s="142"/>
      <c r="W207" s="117"/>
      <c r="X207" s="142"/>
      <c r="Y207" s="142"/>
      <c r="Z207" s="117"/>
      <c r="AA207" s="143"/>
      <c r="AB207" s="125"/>
      <c r="AC207" s="125"/>
      <c r="AD207" s="125"/>
      <c r="AE207" s="117"/>
      <c r="AF207" s="122"/>
      <c r="AG207" s="122"/>
    </row>
    <row r="208" spans="1:33">
      <c r="A208" s="115" t="s">
        <v>16</v>
      </c>
      <c r="B208" s="116">
        <v>45327</v>
      </c>
      <c r="C208" s="115" t="s">
        <v>1469</v>
      </c>
      <c r="D208" s="115" t="s">
        <v>1469</v>
      </c>
      <c r="E208" s="117" t="s">
        <v>1470</v>
      </c>
      <c r="F208" s="117" t="s">
        <v>1528</v>
      </c>
      <c r="G208" s="119">
        <v>45327</v>
      </c>
      <c r="H208" s="117" t="s">
        <v>1472</v>
      </c>
      <c r="I208" s="117" t="s">
        <v>1473</v>
      </c>
      <c r="J208" s="117" t="s">
        <v>1025</v>
      </c>
      <c r="K208" s="117" t="s">
        <v>1039</v>
      </c>
      <c r="L208" s="115" t="s">
        <v>1025</v>
      </c>
      <c r="M208" s="123">
        <v>-383.8</v>
      </c>
      <c r="N208" s="123">
        <v>383.8</v>
      </c>
      <c r="O208" s="124">
        <v>45323</v>
      </c>
      <c r="P208" s="125"/>
      <c r="Q208" s="125"/>
      <c r="R208" s="125" t="s">
        <v>1474</v>
      </c>
      <c r="S208" s="115" t="s">
        <v>1528</v>
      </c>
      <c r="T208" s="122" t="s">
        <v>1478</v>
      </c>
      <c r="U208" s="115" t="s">
        <v>1479</v>
      </c>
      <c r="V208" s="142"/>
      <c r="W208" s="117"/>
      <c r="X208" s="142"/>
      <c r="Y208" s="142"/>
      <c r="Z208" s="117"/>
      <c r="AA208" s="143"/>
      <c r="AB208" s="125"/>
      <c r="AC208" s="125"/>
      <c r="AD208" s="125"/>
      <c r="AE208" s="117"/>
      <c r="AF208" s="122"/>
      <c r="AG208" s="122"/>
    </row>
    <row r="209" spans="1:33">
      <c r="A209" s="115" t="s">
        <v>16</v>
      </c>
      <c r="B209" s="116">
        <v>45327</v>
      </c>
      <c r="C209" s="115" t="s">
        <v>1469</v>
      </c>
      <c r="D209" s="115" t="s">
        <v>1469</v>
      </c>
      <c r="E209" s="117" t="s">
        <v>1470</v>
      </c>
      <c r="F209" s="117" t="s">
        <v>1528</v>
      </c>
      <c r="G209" s="119">
        <v>45327</v>
      </c>
      <c r="H209" s="117" t="s">
        <v>1472</v>
      </c>
      <c r="I209" s="117" t="s">
        <v>1473</v>
      </c>
      <c r="J209" s="117" t="s">
        <v>1025</v>
      </c>
      <c r="K209" s="117" t="s">
        <v>1040</v>
      </c>
      <c r="L209" s="115" t="s">
        <v>1025</v>
      </c>
      <c r="M209" s="123">
        <v>-383.8</v>
      </c>
      <c r="N209" s="123">
        <v>383.8</v>
      </c>
      <c r="O209" s="124">
        <v>45323</v>
      </c>
      <c r="P209" s="125"/>
      <c r="Q209" s="125"/>
      <c r="R209" s="125" t="s">
        <v>1474</v>
      </c>
      <c r="S209" s="115" t="s">
        <v>1528</v>
      </c>
      <c r="T209" s="122" t="s">
        <v>1478</v>
      </c>
      <c r="U209" s="115" t="s">
        <v>1479</v>
      </c>
      <c r="V209" s="142"/>
      <c r="W209" s="117"/>
      <c r="X209" s="142"/>
      <c r="Y209" s="142"/>
      <c r="Z209" s="117"/>
      <c r="AA209" s="143"/>
      <c r="AB209" s="125"/>
      <c r="AC209" s="125"/>
      <c r="AD209" s="125"/>
      <c r="AE209" s="117"/>
      <c r="AF209" s="122"/>
      <c r="AG209" s="122"/>
    </row>
    <row r="210" spans="1:33">
      <c r="A210" s="115" t="s">
        <v>16</v>
      </c>
      <c r="B210" s="116">
        <v>45327</v>
      </c>
      <c r="C210" s="115" t="s">
        <v>1469</v>
      </c>
      <c r="D210" s="115" t="s">
        <v>1469</v>
      </c>
      <c r="E210" s="117" t="s">
        <v>1470</v>
      </c>
      <c r="F210" s="117" t="s">
        <v>1528</v>
      </c>
      <c r="G210" s="119">
        <v>45327</v>
      </c>
      <c r="H210" s="117" t="s">
        <v>1472</v>
      </c>
      <c r="I210" s="117" t="s">
        <v>1473</v>
      </c>
      <c r="J210" s="117" t="s">
        <v>1025</v>
      </c>
      <c r="K210" s="117" t="s">
        <v>1041</v>
      </c>
      <c r="L210" s="115" t="s">
        <v>1025</v>
      </c>
      <c r="M210" s="123">
        <v>-383.8</v>
      </c>
      <c r="N210" s="123">
        <v>383.8</v>
      </c>
      <c r="O210" s="124">
        <v>45323</v>
      </c>
      <c r="P210" s="125"/>
      <c r="Q210" s="125"/>
      <c r="R210" s="125" t="s">
        <v>1474</v>
      </c>
      <c r="S210" s="115" t="s">
        <v>1528</v>
      </c>
      <c r="T210" s="122" t="s">
        <v>1478</v>
      </c>
      <c r="U210" s="115" t="s">
        <v>1479</v>
      </c>
      <c r="V210" s="142"/>
      <c r="W210" s="117"/>
      <c r="X210" s="142"/>
      <c r="Y210" s="142"/>
      <c r="Z210" s="117"/>
      <c r="AA210" s="143"/>
      <c r="AB210" s="125"/>
      <c r="AC210" s="125"/>
      <c r="AD210" s="125"/>
      <c r="AE210" s="117"/>
      <c r="AF210" s="122"/>
      <c r="AG210" s="122"/>
    </row>
    <row r="211" spans="1:33">
      <c r="A211" s="115" t="s">
        <v>16</v>
      </c>
      <c r="B211" s="116">
        <v>45327</v>
      </c>
      <c r="C211" s="115" t="s">
        <v>1469</v>
      </c>
      <c r="D211" s="115" t="s">
        <v>1469</v>
      </c>
      <c r="E211" s="117" t="s">
        <v>1470</v>
      </c>
      <c r="F211" s="117" t="s">
        <v>1528</v>
      </c>
      <c r="G211" s="119">
        <v>45327</v>
      </c>
      <c r="H211" s="117" t="s">
        <v>1472</v>
      </c>
      <c r="I211" s="117" t="s">
        <v>1473</v>
      </c>
      <c r="J211" s="117" t="s">
        <v>1025</v>
      </c>
      <c r="K211" s="117" t="s">
        <v>1043</v>
      </c>
      <c r="L211" s="115" t="s">
        <v>1025</v>
      </c>
      <c r="M211" s="123">
        <v>-383.8</v>
      </c>
      <c r="N211" s="123">
        <v>383.8</v>
      </c>
      <c r="O211" s="124">
        <v>45323</v>
      </c>
      <c r="P211" s="125"/>
      <c r="Q211" s="125"/>
      <c r="R211" s="125" t="s">
        <v>1474</v>
      </c>
      <c r="S211" s="115" t="s">
        <v>1528</v>
      </c>
      <c r="T211" s="122" t="s">
        <v>1478</v>
      </c>
      <c r="U211" s="115" t="s">
        <v>1479</v>
      </c>
      <c r="V211" s="142"/>
      <c r="W211" s="117"/>
      <c r="X211" s="142"/>
      <c r="Y211" s="142"/>
      <c r="Z211" s="117"/>
      <c r="AA211" s="143"/>
      <c r="AB211" s="125"/>
      <c r="AC211" s="125"/>
      <c r="AD211" s="125"/>
      <c r="AE211" s="117"/>
      <c r="AF211" s="122"/>
      <c r="AG211" s="122"/>
    </row>
    <row r="212" spans="1:33">
      <c r="A212" s="115" t="s">
        <v>16</v>
      </c>
      <c r="B212" s="116">
        <v>45327</v>
      </c>
      <c r="C212" s="115" t="s">
        <v>1469</v>
      </c>
      <c r="D212" s="115" t="s">
        <v>1469</v>
      </c>
      <c r="E212" s="117" t="s">
        <v>1470</v>
      </c>
      <c r="F212" s="117" t="s">
        <v>1528</v>
      </c>
      <c r="G212" s="119">
        <v>45327</v>
      </c>
      <c r="H212" s="117" t="s">
        <v>1472</v>
      </c>
      <c r="I212" s="117" t="s">
        <v>1473</v>
      </c>
      <c r="J212" s="117" t="s">
        <v>1025</v>
      </c>
      <c r="K212" s="117" t="s">
        <v>1044</v>
      </c>
      <c r="L212" s="115" t="s">
        <v>1025</v>
      </c>
      <c r="M212" s="123">
        <v>-383.8</v>
      </c>
      <c r="N212" s="123">
        <v>383.8</v>
      </c>
      <c r="O212" s="124">
        <v>45323</v>
      </c>
      <c r="P212" s="125"/>
      <c r="Q212" s="125"/>
      <c r="R212" s="125" t="s">
        <v>1474</v>
      </c>
      <c r="S212" s="115" t="s">
        <v>1528</v>
      </c>
      <c r="T212" s="122" t="s">
        <v>1478</v>
      </c>
      <c r="U212" s="115" t="s">
        <v>1479</v>
      </c>
      <c r="V212" s="142"/>
      <c r="W212" s="117"/>
      <c r="X212" s="142"/>
      <c r="Y212" s="142"/>
      <c r="Z212" s="117"/>
      <c r="AA212" s="143"/>
      <c r="AB212" s="125"/>
      <c r="AC212" s="125"/>
      <c r="AD212" s="125"/>
      <c r="AE212" s="117"/>
      <c r="AF212" s="122"/>
      <c r="AG212" s="122"/>
    </row>
    <row r="213" spans="1:33">
      <c r="A213" s="115" t="s">
        <v>16</v>
      </c>
      <c r="B213" s="116">
        <v>45327</v>
      </c>
      <c r="C213" s="115" t="s">
        <v>1469</v>
      </c>
      <c r="D213" s="115" t="s">
        <v>1469</v>
      </c>
      <c r="E213" s="117" t="s">
        <v>1470</v>
      </c>
      <c r="F213" s="117" t="s">
        <v>1528</v>
      </c>
      <c r="G213" s="119">
        <v>45327</v>
      </c>
      <c r="H213" s="117" t="s">
        <v>1472</v>
      </c>
      <c r="I213" s="117" t="s">
        <v>1473</v>
      </c>
      <c r="J213" s="117" t="s">
        <v>1025</v>
      </c>
      <c r="K213" s="117" t="s">
        <v>1045</v>
      </c>
      <c r="L213" s="115" t="s">
        <v>1025</v>
      </c>
      <c r="M213" s="123">
        <v>-383.8</v>
      </c>
      <c r="N213" s="123">
        <v>383.8</v>
      </c>
      <c r="O213" s="124">
        <v>45323</v>
      </c>
      <c r="P213" s="125"/>
      <c r="Q213" s="125"/>
      <c r="R213" s="125" t="s">
        <v>1474</v>
      </c>
      <c r="S213" s="115" t="s">
        <v>1528</v>
      </c>
      <c r="T213" s="122" t="s">
        <v>1478</v>
      </c>
      <c r="U213" s="115" t="s">
        <v>1479</v>
      </c>
      <c r="V213" s="142"/>
      <c r="W213" s="117"/>
      <c r="X213" s="142"/>
      <c r="Y213" s="142"/>
      <c r="Z213" s="117"/>
      <c r="AA213" s="143"/>
      <c r="AB213" s="125"/>
      <c r="AC213" s="125"/>
      <c r="AD213" s="125"/>
      <c r="AE213" s="117"/>
      <c r="AF213" s="122"/>
      <c r="AG213" s="122"/>
    </row>
    <row r="214" spans="1:33">
      <c r="A214" s="115" t="s">
        <v>16</v>
      </c>
      <c r="B214" s="116">
        <v>45327</v>
      </c>
      <c r="C214" s="115" t="s">
        <v>1469</v>
      </c>
      <c r="D214" s="115" t="s">
        <v>1469</v>
      </c>
      <c r="E214" s="117" t="s">
        <v>1470</v>
      </c>
      <c r="F214" s="117" t="s">
        <v>1528</v>
      </c>
      <c r="G214" s="119">
        <v>45327</v>
      </c>
      <c r="H214" s="117" t="s">
        <v>1472</v>
      </c>
      <c r="I214" s="117" t="s">
        <v>1473</v>
      </c>
      <c r="J214" s="117" t="s">
        <v>1025</v>
      </c>
      <c r="K214" s="117" t="s">
        <v>1046</v>
      </c>
      <c r="L214" s="115" t="s">
        <v>1025</v>
      </c>
      <c r="M214" s="123">
        <v>-383.8</v>
      </c>
      <c r="N214" s="123">
        <v>383.8</v>
      </c>
      <c r="O214" s="124">
        <v>45323</v>
      </c>
      <c r="P214" s="125"/>
      <c r="Q214" s="125"/>
      <c r="R214" s="125" t="s">
        <v>1474</v>
      </c>
      <c r="S214" s="115" t="s">
        <v>1528</v>
      </c>
      <c r="T214" s="122" t="s">
        <v>1478</v>
      </c>
      <c r="U214" s="115" t="s">
        <v>1479</v>
      </c>
      <c r="V214" s="142"/>
      <c r="W214" s="117"/>
      <c r="X214" s="142"/>
      <c r="Y214" s="142"/>
      <c r="Z214" s="117"/>
      <c r="AA214" s="143"/>
      <c r="AB214" s="125"/>
      <c r="AC214" s="125"/>
      <c r="AD214" s="125"/>
      <c r="AE214" s="117"/>
      <c r="AF214" s="122"/>
      <c r="AG214" s="122"/>
    </row>
    <row r="215" spans="1:33">
      <c r="A215" s="115" t="s">
        <v>16</v>
      </c>
      <c r="B215" s="116">
        <v>45327</v>
      </c>
      <c r="C215" s="115" t="s">
        <v>1469</v>
      </c>
      <c r="D215" s="115" t="s">
        <v>1469</v>
      </c>
      <c r="E215" s="117" t="s">
        <v>1470</v>
      </c>
      <c r="F215" s="117" t="s">
        <v>1528</v>
      </c>
      <c r="G215" s="119">
        <v>45327</v>
      </c>
      <c r="H215" s="117" t="s">
        <v>1472</v>
      </c>
      <c r="I215" s="117" t="s">
        <v>1473</v>
      </c>
      <c r="J215" s="117" t="s">
        <v>1025</v>
      </c>
      <c r="K215" s="117" t="s">
        <v>1047</v>
      </c>
      <c r="L215" s="115" t="s">
        <v>1025</v>
      </c>
      <c r="M215" s="123">
        <v>-383.8</v>
      </c>
      <c r="N215" s="123">
        <v>383.8</v>
      </c>
      <c r="O215" s="124">
        <v>45323</v>
      </c>
      <c r="P215" s="125"/>
      <c r="Q215" s="125"/>
      <c r="R215" s="125" t="s">
        <v>1474</v>
      </c>
      <c r="S215" s="115" t="s">
        <v>1528</v>
      </c>
      <c r="T215" s="122" t="s">
        <v>1478</v>
      </c>
      <c r="U215" s="115" t="s">
        <v>1479</v>
      </c>
      <c r="V215" s="142"/>
      <c r="W215" s="117"/>
      <c r="X215" s="142"/>
      <c r="Y215" s="142"/>
      <c r="Z215" s="117"/>
      <c r="AA215" s="143"/>
      <c r="AB215" s="125"/>
      <c r="AC215" s="125"/>
      <c r="AD215" s="125"/>
      <c r="AE215" s="117"/>
      <c r="AF215" s="122"/>
      <c r="AG215" s="122"/>
    </row>
    <row r="216" spans="1:33">
      <c r="A216" s="115" t="s">
        <v>16</v>
      </c>
      <c r="B216" s="116">
        <v>45327</v>
      </c>
      <c r="C216" s="115" t="s">
        <v>1469</v>
      </c>
      <c r="D216" s="115" t="s">
        <v>1469</v>
      </c>
      <c r="E216" s="117" t="s">
        <v>1470</v>
      </c>
      <c r="F216" s="117" t="s">
        <v>1528</v>
      </c>
      <c r="G216" s="119">
        <v>45327</v>
      </c>
      <c r="H216" s="117" t="s">
        <v>1472</v>
      </c>
      <c r="I216" s="117" t="s">
        <v>1473</v>
      </c>
      <c r="J216" s="117" t="s">
        <v>1025</v>
      </c>
      <c r="K216" s="117" t="s">
        <v>1048</v>
      </c>
      <c r="L216" s="115" t="s">
        <v>1025</v>
      </c>
      <c r="M216" s="123">
        <v>-383.8</v>
      </c>
      <c r="N216" s="123">
        <v>383.8</v>
      </c>
      <c r="O216" s="124">
        <v>45323</v>
      </c>
      <c r="P216" s="125"/>
      <c r="Q216" s="125"/>
      <c r="R216" s="125" t="s">
        <v>1474</v>
      </c>
      <c r="S216" s="115" t="s">
        <v>1528</v>
      </c>
      <c r="T216" s="122" t="s">
        <v>1478</v>
      </c>
      <c r="U216" s="115" t="s">
        <v>1479</v>
      </c>
      <c r="V216" s="142"/>
      <c r="W216" s="117"/>
      <c r="X216" s="142"/>
      <c r="Y216" s="142"/>
      <c r="Z216" s="117"/>
      <c r="AA216" s="143"/>
      <c r="AB216" s="125"/>
      <c r="AC216" s="125"/>
      <c r="AD216" s="125"/>
      <c r="AE216" s="117"/>
      <c r="AF216" s="122"/>
      <c r="AG216" s="122"/>
    </row>
    <row r="217" spans="1:33">
      <c r="A217" s="115" t="s">
        <v>16</v>
      </c>
      <c r="B217" s="116">
        <v>45327</v>
      </c>
      <c r="C217" s="115" t="s">
        <v>1469</v>
      </c>
      <c r="D217" s="115" t="s">
        <v>1469</v>
      </c>
      <c r="E217" s="117" t="s">
        <v>1470</v>
      </c>
      <c r="F217" s="117" t="s">
        <v>1528</v>
      </c>
      <c r="G217" s="119">
        <v>45327</v>
      </c>
      <c r="H217" s="117" t="s">
        <v>1472</v>
      </c>
      <c r="I217" s="117" t="s">
        <v>1473</v>
      </c>
      <c r="J217" s="117" t="s">
        <v>1025</v>
      </c>
      <c r="K217" s="117" t="s">
        <v>1049</v>
      </c>
      <c r="L217" s="115" t="s">
        <v>1025</v>
      </c>
      <c r="M217" s="123">
        <v>-383.8</v>
      </c>
      <c r="N217" s="123">
        <v>383.8</v>
      </c>
      <c r="O217" s="124">
        <v>45323</v>
      </c>
      <c r="P217" s="125"/>
      <c r="Q217" s="125"/>
      <c r="R217" s="125" t="s">
        <v>1474</v>
      </c>
      <c r="S217" s="115" t="s">
        <v>1528</v>
      </c>
      <c r="T217" s="122" t="s">
        <v>1478</v>
      </c>
      <c r="U217" s="115" t="s">
        <v>1479</v>
      </c>
      <c r="V217" s="142"/>
      <c r="W217" s="117"/>
      <c r="X217" s="142"/>
      <c r="Y217" s="142"/>
      <c r="Z217" s="117"/>
      <c r="AA217" s="143"/>
      <c r="AB217" s="125"/>
      <c r="AC217" s="125"/>
      <c r="AD217" s="125"/>
      <c r="AE217" s="117"/>
      <c r="AF217" s="122"/>
      <c r="AG217" s="122"/>
    </row>
    <row r="218" spans="1:33">
      <c r="A218" s="115" t="s">
        <v>16</v>
      </c>
      <c r="B218" s="116">
        <v>45327</v>
      </c>
      <c r="C218" s="115" t="s">
        <v>1469</v>
      </c>
      <c r="D218" s="115" t="s">
        <v>1469</v>
      </c>
      <c r="E218" s="117" t="s">
        <v>1470</v>
      </c>
      <c r="F218" s="117" t="s">
        <v>1528</v>
      </c>
      <c r="G218" s="119">
        <v>45327</v>
      </c>
      <c r="H218" s="117" t="s">
        <v>1472</v>
      </c>
      <c r="I218" s="117" t="s">
        <v>1473</v>
      </c>
      <c r="J218" s="117" t="s">
        <v>1025</v>
      </c>
      <c r="K218" s="117" t="s">
        <v>1050</v>
      </c>
      <c r="L218" s="115" t="s">
        <v>1025</v>
      </c>
      <c r="M218" s="123">
        <v>-383.8</v>
      </c>
      <c r="N218" s="123">
        <v>383.8</v>
      </c>
      <c r="O218" s="124">
        <v>45323</v>
      </c>
      <c r="P218" s="125"/>
      <c r="Q218" s="125"/>
      <c r="R218" s="125" t="s">
        <v>1474</v>
      </c>
      <c r="S218" s="115" t="s">
        <v>1528</v>
      </c>
      <c r="T218" s="122" t="s">
        <v>1478</v>
      </c>
      <c r="U218" s="115" t="s">
        <v>1479</v>
      </c>
      <c r="V218" s="142"/>
      <c r="W218" s="117"/>
      <c r="X218" s="142"/>
      <c r="Y218" s="142"/>
      <c r="Z218" s="117"/>
      <c r="AA218" s="143"/>
      <c r="AB218" s="125"/>
      <c r="AC218" s="125"/>
      <c r="AD218" s="125"/>
      <c r="AE218" s="117"/>
      <c r="AF218" s="122"/>
      <c r="AG218" s="122"/>
    </row>
    <row r="219" spans="1:33">
      <c r="A219" s="115" t="s">
        <v>16</v>
      </c>
      <c r="B219" s="116">
        <v>45327</v>
      </c>
      <c r="C219" s="115" t="s">
        <v>1469</v>
      </c>
      <c r="D219" s="115" t="s">
        <v>1469</v>
      </c>
      <c r="E219" s="117" t="s">
        <v>1470</v>
      </c>
      <c r="F219" s="117" t="s">
        <v>1528</v>
      </c>
      <c r="G219" s="119">
        <v>45327</v>
      </c>
      <c r="H219" s="117" t="s">
        <v>1472</v>
      </c>
      <c r="I219" s="117" t="s">
        <v>1473</v>
      </c>
      <c r="J219" s="117" t="s">
        <v>1025</v>
      </c>
      <c r="K219" s="117" t="s">
        <v>1051</v>
      </c>
      <c r="L219" s="115" t="s">
        <v>1025</v>
      </c>
      <c r="M219" s="123">
        <v>-383.8</v>
      </c>
      <c r="N219" s="123">
        <v>383.8</v>
      </c>
      <c r="O219" s="124">
        <v>45323</v>
      </c>
      <c r="P219" s="125"/>
      <c r="Q219" s="125"/>
      <c r="R219" s="125" t="s">
        <v>1474</v>
      </c>
      <c r="S219" s="115" t="s">
        <v>1528</v>
      </c>
      <c r="T219" s="122" t="s">
        <v>1478</v>
      </c>
      <c r="U219" s="115" t="s">
        <v>1479</v>
      </c>
      <c r="V219" s="142"/>
      <c r="W219" s="117"/>
      <c r="X219" s="142"/>
      <c r="Y219" s="142"/>
      <c r="Z219" s="117"/>
      <c r="AA219" s="143"/>
      <c r="AB219" s="125"/>
      <c r="AC219" s="125"/>
      <c r="AD219" s="125"/>
      <c r="AE219" s="117"/>
      <c r="AF219" s="122"/>
      <c r="AG219" s="122"/>
    </row>
    <row r="220" spans="1:33">
      <c r="A220" s="115" t="s">
        <v>16</v>
      </c>
      <c r="B220" s="116">
        <v>45327</v>
      </c>
      <c r="C220" s="115" t="s">
        <v>1469</v>
      </c>
      <c r="D220" s="115" t="s">
        <v>1469</v>
      </c>
      <c r="E220" s="117" t="s">
        <v>1470</v>
      </c>
      <c r="F220" s="117" t="s">
        <v>1528</v>
      </c>
      <c r="G220" s="119">
        <v>45327</v>
      </c>
      <c r="H220" s="117" t="s">
        <v>1472</v>
      </c>
      <c r="I220" s="117" t="s">
        <v>1473</v>
      </c>
      <c r="J220" s="117" t="s">
        <v>1025</v>
      </c>
      <c r="K220" s="117" t="s">
        <v>1052</v>
      </c>
      <c r="L220" s="115" t="s">
        <v>1025</v>
      </c>
      <c r="M220" s="123">
        <v>-383.8</v>
      </c>
      <c r="N220" s="123">
        <v>383.8</v>
      </c>
      <c r="O220" s="124">
        <v>45323</v>
      </c>
      <c r="P220" s="125"/>
      <c r="Q220" s="125"/>
      <c r="R220" s="125" t="s">
        <v>1474</v>
      </c>
      <c r="S220" s="115" t="s">
        <v>1528</v>
      </c>
      <c r="T220" s="122" t="s">
        <v>1478</v>
      </c>
      <c r="U220" s="115" t="s">
        <v>1479</v>
      </c>
      <c r="V220" s="142"/>
      <c r="W220" s="117"/>
      <c r="X220" s="142"/>
      <c r="Y220" s="142"/>
      <c r="Z220" s="117"/>
      <c r="AA220" s="143"/>
      <c r="AB220" s="125"/>
      <c r="AC220" s="125"/>
      <c r="AD220" s="125"/>
      <c r="AE220" s="117"/>
      <c r="AF220" s="122"/>
      <c r="AG220" s="122"/>
    </row>
    <row r="221" spans="1:33">
      <c r="A221" s="115" t="s">
        <v>16</v>
      </c>
      <c r="B221" s="116">
        <v>45327</v>
      </c>
      <c r="C221" s="115" t="s">
        <v>1469</v>
      </c>
      <c r="D221" s="115" t="s">
        <v>1469</v>
      </c>
      <c r="E221" s="117" t="s">
        <v>1470</v>
      </c>
      <c r="F221" s="117" t="s">
        <v>1528</v>
      </c>
      <c r="G221" s="119">
        <v>45327</v>
      </c>
      <c r="H221" s="117" t="s">
        <v>1472</v>
      </c>
      <c r="I221" s="117" t="s">
        <v>1473</v>
      </c>
      <c r="J221" s="117" t="s">
        <v>1025</v>
      </c>
      <c r="K221" s="117" t="s">
        <v>1053</v>
      </c>
      <c r="L221" s="115" t="s">
        <v>1025</v>
      </c>
      <c r="M221" s="123">
        <v>-383.8</v>
      </c>
      <c r="N221" s="123">
        <v>383.8</v>
      </c>
      <c r="O221" s="124">
        <v>45323</v>
      </c>
      <c r="P221" s="125"/>
      <c r="Q221" s="125"/>
      <c r="R221" s="125" t="s">
        <v>1474</v>
      </c>
      <c r="S221" s="115" t="s">
        <v>1528</v>
      </c>
      <c r="T221" s="122" t="s">
        <v>1478</v>
      </c>
      <c r="U221" s="115" t="s">
        <v>1479</v>
      </c>
      <c r="V221" s="142"/>
      <c r="W221" s="117"/>
      <c r="X221" s="142"/>
      <c r="Y221" s="142"/>
      <c r="Z221" s="117"/>
      <c r="AA221" s="143"/>
      <c r="AB221" s="125"/>
      <c r="AC221" s="125"/>
      <c r="AD221" s="125"/>
      <c r="AE221" s="117"/>
      <c r="AF221" s="122"/>
      <c r="AG221" s="122"/>
    </row>
    <row r="222" spans="1:33">
      <c r="A222" s="115" t="s">
        <v>16</v>
      </c>
      <c r="B222" s="116">
        <v>45327</v>
      </c>
      <c r="C222" s="115" t="s">
        <v>1469</v>
      </c>
      <c r="D222" s="115" t="s">
        <v>1469</v>
      </c>
      <c r="E222" s="117" t="s">
        <v>1470</v>
      </c>
      <c r="F222" s="117" t="s">
        <v>1528</v>
      </c>
      <c r="G222" s="119">
        <v>45327</v>
      </c>
      <c r="H222" s="117" t="s">
        <v>1472</v>
      </c>
      <c r="I222" s="117" t="s">
        <v>1473</v>
      </c>
      <c r="J222" s="117" t="s">
        <v>1025</v>
      </c>
      <c r="K222" s="117" t="s">
        <v>1054</v>
      </c>
      <c r="L222" s="115" t="s">
        <v>1025</v>
      </c>
      <c r="M222" s="123">
        <v>-383.8</v>
      </c>
      <c r="N222" s="123">
        <v>383.8</v>
      </c>
      <c r="O222" s="124">
        <v>45323</v>
      </c>
      <c r="P222" s="125"/>
      <c r="Q222" s="125"/>
      <c r="R222" s="125" t="s">
        <v>1474</v>
      </c>
      <c r="S222" s="115" t="s">
        <v>1528</v>
      </c>
      <c r="T222" s="122" t="s">
        <v>1478</v>
      </c>
      <c r="U222" s="115" t="s">
        <v>1479</v>
      </c>
      <c r="V222" s="142"/>
      <c r="W222" s="117"/>
      <c r="X222" s="142"/>
      <c r="Y222" s="142"/>
      <c r="Z222" s="117"/>
      <c r="AA222" s="143"/>
      <c r="AB222" s="125"/>
      <c r="AC222" s="125"/>
      <c r="AD222" s="125"/>
      <c r="AE222" s="117"/>
      <c r="AF222" s="122"/>
      <c r="AG222" s="122"/>
    </row>
    <row r="223" spans="1:33">
      <c r="A223" s="115" t="s">
        <v>16</v>
      </c>
      <c r="B223" s="116">
        <v>45327</v>
      </c>
      <c r="C223" s="115" t="s">
        <v>1469</v>
      </c>
      <c r="D223" s="115" t="s">
        <v>1469</v>
      </c>
      <c r="E223" s="117" t="s">
        <v>1470</v>
      </c>
      <c r="F223" s="117" t="s">
        <v>1528</v>
      </c>
      <c r="G223" s="119">
        <v>45327</v>
      </c>
      <c r="H223" s="117" t="s">
        <v>1472</v>
      </c>
      <c r="I223" s="117" t="s">
        <v>1473</v>
      </c>
      <c r="J223" s="117" t="s">
        <v>1025</v>
      </c>
      <c r="K223" s="117" t="s">
        <v>1055</v>
      </c>
      <c r="L223" s="115" t="s">
        <v>1025</v>
      </c>
      <c r="M223" s="123">
        <v>-383.8</v>
      </c>
      <c r="N223" s="123">
        <v>383.8</v>
      </c>
      <c r="O223" s="124">
        <v>45323</v>
      </c>
      <c r="P223" s="125"/>
      <c r="Q223" s="125"/>
      <c r="R223" s="125" t="s">
        <v>1474</v>
      </c>
      <c r="S223" s="115" t="s">
        <v>1528</v>
      </c>
      <c r="T223" s="122" t="s">
        <v>1478</v>
      </c>
      <c r="U223" s="115" t="s">
        <v>1479</v>
      </c>
      <c r="V223" s="142"/>
      <c r="W223" s="117"/>
      <c r="X223" s="142"/>
      <c r="Y223" s="142"/>
      <c r="Z223" s="117"/>
      <c r="AA223" s="143"/>
      <c r="AB223" s="125"/>
      <c r="AC223" s="125"/>
      <c r="AD223" s="125"/>
      <c r="AE223" s="117"/>
      <c r="AF223" s="122"/>
      <c r="AG223" s="122"/>
    </row>
    <row r="224" spans="1:33">
      <c r="A224" s="115" t="s">
        <v>16</v>
      </c>
      <c r="B224" s="116">
        <v>45327</v>
      </c>
      <c r="C224" s="115" t="s">
        <v>1469</v>
      </c>
      <c r="D224" s="115" t="s">
        <v>1469</v>
      </c>
      <c r="E224" s="117" t="s">
        <v>1470</v>
      </c>
      <c r="F224" s="117" t="s">
        <v>1528</v>
      </c>
      <c r="G224" s="119">
        <v>45327</v>
      </c>
      <c r="H224" s="117" t="s">
        <v>1472</v>
      </c>
      <c r="I224" s="117" t="s">
        <v>1473</v>
      </c>
      <c r="J224" s="117" t="s">
        <v>1025</v>
      </c>
      <c r="K224" s="117" t="s">
        <v>1056</v>
      </c>
      <c r="L224" s="115" t="s">
        <v>1025</v>
      </c>
      <c r="M224" s="123">
        <v>-383.8</v>
      </c>
      <c r="N224" s="123">
        <v>383.8</v>
      </c>
      <c r="O224" s="124">
        <v>45323</v>
      </c>
      <c r="P224" s="125"/>
      <c r="Q224" s="125"/>
      <c r="R224" s="125" t="s">
        <v>1474</v>
      </c>
      <c r="S224" s="115" t="s">
        <v>1528</v>
      </c>
      <c r="T224" s="122" t="s">
        <v>1478</v>
      </c>
      <c r="U224" s="115" t="s">
        <v>1479</v>
      </c>
      <c r="V224" s="142"/>
      <c r="W224" s="117"/>
      <c r="X224" s="142"/>
      <c r="Y224" s="142"/>
      <c r="Z224" s="117"/>
      <c r="AA224" s="143"/>
      <c r="AB224" s="125"/>
      <c r="AC224" s="125"/>
      <c r="AD224" s="125"/>
      <c r="AE224" s="117"/>
      <c r="AF224" s="122"/>
      <c r="AG224" s="122"/>
    </row>
    <row r="225" spans="1:33">
      <c r="A225" s="115" t="s">
        <v>16</v>
      </c>
      <c r="B225" s="116">
        <v>45327</v>
      </c>
      <c r="C225" s="115" t="s">
        <v>1469</v>
      </c>
      <c r="D225" s="115" t="s">
        <v>1469</v>
      </c>
      <c r="E225" s="117" t="s">
        <v>1470</v>
      </c>
      <c r="F225" s="117" t="s">
        <v>1528</v>
      </c>
      <c r="G225" s="119">
        <v>45327</v>
      </c>
      <c r="H225" s="117" t="s">
        <v>1472</v>
      </c>
      <c r="I225" s="117" t="s">
        <v>1473</v>
      </c>
      <c r="J225" s="117" t="s">
        <v>1025</v>
      </c>
      <c r="K225" s="117" t="s">
        <v>1057</v>
      </c>
      <c r="L225" s="115" t="s">
        <v>1025</v>
      </c>
      <c r="M225" s="123">
        <v>-383.8</v>
      </c>
      <c r="N225" s="123">
        <v>383.8</v>
      </c>
      <c r="O225" s="124">
        <v>45323</v>
      </c>
      <c r="P225" s="125"/>
      <c r="Q225" s="125"/>
      <c r="R225" s="125" t="s">
        <v>1474</v>
      </c>
      <c r="S225" s="115" t="s">
        <v>1528</v>
      </c>
      <c r="T225" s="122" t="s">
        <v>1478</v>
      </c>
      <c r="U225" s="115" t="s">
        <v>1479</v>
      </c>
      <c r="V225" s="142"/>
      <c r="W225" s="117"/>
      <c r="X225" s="142"/>
      <c r="Y225" s="142"/>
      <c r="Z225" s="117"/>
      <c r="AA225" s="143"/>
      <c r="AB225" s="125"/>
      <c r="AC225" s="125"/>
      <c r="AD225" s="125"/>
      <c r="AE225" s="117"/>
      <c r="AF225" s="122"/>
      <c r="AG225" s="122"/>
    </row>
    <row r="226" spans="1:33">
      <c r="A226" s="115" t="s">
        <v>16</v>
      </c>
      <c r="B226" s="116">
        <v>45327</v>
      </c>
      <c r="C226" s="115" t="s">
        <v>1469</v>
      </c>
      <c r="D226" s="115" t="s">
        <v>1469</v>
      </c>
      <c r="E226" s="117" t="s">
        <v>1470</v>
      </c>
      <c r="F226" s="117" t="s">
        <v>1528</v>
      </c>
      <c r="G226" s="119">
        <v>45327</v>
      </c>
      <c r="H226" s="117" t="s">
        <v>1472</v>
      </c>
      <c r="I226" s="117" t="s">
        <v>1473</v>
      </c>
      <c r="J226" s="117" t="s">
        <v>1025</v>
      </c>
      <c r="K226" s="117" t="s">
        <v>1058</v>
      </c>
      <c r="L226" s="115" t="s">
        <v>1025</v>
      </c>
      <c r="M226" s="123">
        <v>-383.8</v>
      </c>
      <c r="N226" s="123">
        <v>383.8</v>
      </c>
      <c r="O226" s="124">
        <v>45323</v>
      </c>
      <c r="P226" s="125"/>
      <c r="Q226" s="125"/>
      <c r="R226" s="125" t="s">
        <v>1474</v>
      </c>
      <c r="S226" s="115" t="s">
        <v>1528</v>
      </c>
      <c r="T226" s="122" t="s">
        <v>1478</v>
      </c>
      <c r="U226" s="115" t="s">
        <v>1479</v>
      </c>
      <c r="V226" s="142"/>
      <c r="W226" s="117"/>
      <c r="X226" s="142"/>
      <c r="Y226" s="142"/>
      <c r="Z226" s="117"/>
      <c r="AA226" s="143"/>
      <c r="AB226" s="125"/>
      <c r="AC226" s="125"/>
      <c r="AD226" s="125"/>
      <c r="AE226" s="117"/>
      <c r="AF226" s="122"/>
      <c r="AG226" s="122"/>
    </row>
    <row r="227" spans="1:33">
      <c r="A227" s="115" t="s">
        <v>16</v>
      </c>
      <c r="B227" s="116">
        <v>45327</v>
      </c>
      <c r="C227" s="115" t="s">
        <v>1469</v>
      </c>
      <c r="D227" s="115" t="s">
        <v>1469</v>
      </c>
      <c r="E227" s="117" t="s">
        <v>1470</v>
      </c>
      <c r="F227" s="117" t="s">
        <v>1544</v>
      </c>
      <c r="G227" s="119">
        <v>45327</v>
      </c>
      <c r="H227" s="117" t="s">
        <v>1472</v>
      </c>
      <c r="I227" s="117" t="s">
        <v>1473</v>
      </c>
      <c r="J227" s="117" t="s">
        <v>1126</v>
      </c>
      <c r="K227" s="117" t="s">
        <v>1127</v>
      </c>
      <c r="L227" s="115" t="s">
        <v>1126</v>
      </c>
      <c r="M227" s="123">
        <v>-30.15</v>
      </c>
      <c r="N227" s="123">
        <v>30.15</v>
      </c>
      <c r="O227" s="124">
        <v>45323</v>
      </c>
      <c r="P227" s="125"/>
      <c r="Q227" s="125"/>
      <c r="R227" s="125" t="s">
        <v>1474</v>
      </c>
      <c r="S227" s="115" t="s">
        <v>1544</v>
      </c>
      <c r="T227" s="122" t="s">
        <v>1487</v>
      </c>
      <c r="U227" s="115" t="s">
        <v>1488</v>
      </c>
      <c r="V227" s="142"/>
      <c r="W227" s="117"/>
      <c r="X227" s="142"/>
      <c r="Y227" s="142"/>
      <c r="Z227" s="117"/>
      <c r="AA227" s="143"/>
      <c r="AB227" s="125"/>
      <c r="AC227" s="125"/>
      <c r="AD227" s="125"/>
      <c r="AE227" s="117"/>
      <c r="AF227" s="122"/>
      <c r="AG227" s="122"/>
    </row>
    <row r="228" spans="1:33">
      <c r="A228" s="115" t="s">
        <v>16</v>
      </c>
      <c r="B228" s="116">
        <v>45327</v>
      </c>
      <c r="C228" s="115" t="s">
        <v>1469</v>
      </c>
      <c r="D228" s="115" t="s">
        <v>1469</v>
      </c>
      <c r="E228" s="117" t="s">
        <v>1470</v>
      </c>
      <c r="F228" s="117" t="s">
        <v>1544</v>
      </c>
      <c r="G228" s="119">
        <v>45327</v>
      </c>
      <c r="H228" s="117" t="s">
        <v>1472</v>
      </c>
      <c r="I228" s="117" t="s">
        <v>1473</v>
      </c>
      <c r="J228" s="117" t="s">
        <v>1126</v>
      </c>
      <c r="K228" s="117" t="s">
        <v>1128</v>
      </c>
      <c r="L228" s="115" t="s">
        <v>1126</v>
      </c>
      <c r="M228" s="123">
        <v>-30.15</v>
      </c>
      <c r="N228" s="123">
        <v>30.15</v>
      </c>
      <c r="O228" s="124">
        <v>45323</v>
      </c>
      <c r="P228" s="125"/>
      <c r="Q228" s="125"/>
      <c r="R228" s="125" t="s">
        <v>1474</v>
      </c>
      <c r="S228" s="115" t="s">
        <v>1544</v>
      </c>
      <c r="T228" s="122" t="s">
        <v>1487</v>
      </c>
      <c r="U228" s="115" t="s">
        <v>1488</v>
      </c>
      <c r="V228" s="142"/>
      <c r="W228" s="117"/>
      <c r="X228" s="142"/>
      <c r="Y228" s="142"/>
      <c r="Z228" s="117"/>
      <c r="AA228" s="143"/>
      <c r="AB228" s="125"/>
      <c r="AC228" s="125"/>
      <c r="AD228" s="125"/>
      <c r="AE228" s="117"/>
      <c r="AF228" s="122"/>
      <c r="AG228" s="122"/>
    </row>
    <row r="229" spans="1:33">
      <c r="A229" s="115" t="s">
        <v>16</v>
      </c>
      <c r="B229" s="116">
        <v>45327</v>
      </c>
      <c r="C229" s="115" t="s">
        <v>1469</v>
      </c>
      <c r="D229" s="115" t="s">
        <v>1469</v>
      </c>
      <c r="E229" s="117" t="s">
        <v>1470</v>
      </c>
      <c r="F229" s="117" t="s">
        <v>1544</v>
      </c>
      <c r="G229" s="119">
        <v>45327</v>
      </c>
      <c r="H229" s="117" t="s">
        <v>1472</v>
      </c>
      <c r="I229" s="117" t="s">
        <v>1473</v>
      </c>
      <c r="J229" s="117" t="s">
        <v>1126</v>
      </c>
      <c r="K229" s="117" t="s">
        <v>1129</v>
      </c>
      <c r="L229" s="115" t="s">
        <v>1126</v>
      </c>
      <c r="M229" s="123">
        <v>-975.8</v>
      </c>
      <c r="N229" s="123">
        <v>975.8</v>
      </c>
      <c r="O229" s="124">
        <v>45323</v>
      </c>
      <c r="P229" s="125"/>
      <c r="Q229" s="125"/>
      <c r="R229" s="125" t="s">
        <v>1474</v>
      </c>
      <c r="S229" s="115" t="s">
        <v>1544</v>
      </c>
      <c r="T229" s="122" t="s">
        <v>1487</v>
      </c>
      <c r="U229" s="115" t="s">
        <v>1488</v>
      </c>
      <c r="V229" s="142"/>
      <c r="W229" s="117"/>
      <c r="X229" s="142"/>
      <c r="Y229" s="142"/>
      <c r="Z229" s="117"/>
      <c r="AA229" s="143"/>
      <c r="AB229" s="125"/>
      <c r="AC229" s="125"/>
      <c r="AD229" s="125"/>
      <c r="AE229" s="117"/>
      <c r="AF229" s="122"/>
      <c r="AG229" s="122"/>
    </row>
    <row r="230" spans="1:33">
      <c r="A230" s="115" t="s">
        <v>16</v>
      </c>
      <c r="B230" s="116">
        <v>45330</v>
      </c>
      <c r="C230" s="115" t="s">
        <v>42</v>
      </c>
      <c r="D230" s="115" t="s">
        <v>43</v>
      </c>
      <c r="E230" s="117" t="s">
        <v>1470</v>
      </c>
      <c r="F230" s="117" t="s">
        <v>1499</v>
      </c>
      <c r="G230" s="119">
        <v>45330</v>
      </c>
      <c r="H230" s="117" t="s">
        <v>1500</v>
      </c>
      <c r="I230" s="117" t="s">
        <v>1512</v>
      </c>
      <c r="J230" s="117" t="s">
        <v>190</v>
      </c>
      <c r="K230" s="117" t="s">
        <v>1119</v>
      </c>
      <c r="L230" s="115" t="s">
        <v>190</v>
      </c>
      <c r="M230" s="123">
        <v>-74.95</v>
      </c>
      <c r="N230" s="123">
        <v>74.95</v>
      </c>
      <c r="O230" s="124">
        <v>45323</v>
      </c>
      <c r="P230" s="125"/>
      <c r="Q230" s="125"/>
      <c r="R230" s="125" t="s">
        <v>1474</v>
      </c>
      <c r="S230" s="115" t="s">
        <v>1499</v>
      </c>
      <c r="T230" s="122" t="s">
        <v>1502</v>
      </c>
      <c r="U230" s="115" t="s">
        <v>1482</v>
      </c>
      <c r="V230" s="142"/>
      <c r="W230" s="117"/>
      <c r="X230" s="142"/>
      <c r="Y230" s="142"/>
      <c r="Z230" s="117"/>
      <c r="AA230" s="143"/>
      <c r="AB230" s="125"/>
      <c r="AC230" s="125"/>
      <c r="AD230" s="125"/>
      <c r="AE230" s="117"/>
      <c r="AF230" s="122"/>
      <c r="AG230" s="122"/>
    </row>
    <row r="231" spans="1:33">
      <c r="A231" s="115" t="s">
        <v>16</v>
      </c>
      <c r="B231" s="116">
        <v>45342</v>
      </c>
      <c r="C231" s="115" t="s">
        <v>1469</v>
      </c>
      <c r="D231" s="115" t="s">
        <v>1469</v>
      </c>
      <c r="E231" s="117" t="s">
        <v>1470</v>
      </c>
      <c r="F231" s="117" t="s">
        <v>1486</v>
      </c>
      <c r="G231" s="119">
        <v>45342</v>
      </c>
      <c r="H231" s="117" t="s">
        <v>1472</v>
      </c>
      <c r="I231" s="117" t="s">
        <v>1473</v>
      </c>
      <c r="J231" s="117" t="s">
        <v>902</v>
      </c>
      <c r="K231" s="117" t="s">
        <v>903</v>
      </c>
      <c r="L231" s="115" t="s">
        <v>902</v>
      </c>
      <c r="M231" s="123">
        <v>-15000</v>
      </c>
      <c r="N231" s="123">
        <v>15000</v>
      </c>
      <c r="O231" s="124">
        <v>45323</v>
      </c>
      <c r="P231" s="125"/>
      <c r="Q231" s="125"/>
      <c r="R231" s="125" t="s">
        <v>1474</v>
      </c>
      <c r="S231" s="115" t="s">
        <v>1486</v>
      </c>
      <c r="T231" s="122" t="s">
        <v>1487</v>
      </c>
      <c r="U231" s="115" t="s">
        <v>1488</v>
      </c>
      <c r="V231" s="142"/>
      <c r="W231" s="117"/>
      <c r="X231" s="142"/>
      <c r="Y231" s="142"/>
      <c r="Z231" s="117"/>
      <c r="AA231" s="143"/>
      <c r="AB231" s="125"/>
      <c r="AC231" s="125"/>
      <c r="AD231" s="125"/>
      <c r="AE231" s="117"/>
      <c r="AF231" s="122"/>
      <c r="AG231" s="122"/>
    </row>
    <row r="232" spans="1:33">
      <c r="A232" s="115" t="s">
        <v>16</v>
      </c>
      <c r="B232" s="116">
        <v>45342</v>
      </c>
      <c r="C232" s="115" t="s">
        <v>1469</v>
      </c>
      <c r="D232" s="115" t="s">
        <v>1469</v>
      </c>
      <c r="E232" s="117" t="s">
        <v>1470</v>
      </c>
      <c r="F232" s="117" t="s">
        <v>1545</v>
      </c>
      <c r="G232" s="119">
        <v>45342</v>
      </c>
      <c r="H232" s="117" t="s">
        <v>1472</v>
      </c>
      <c r="I232" s="117" t="s">
        <v>1473</v>
      </c>
      <c r="J232" s="117" t="s">
        <v>934</v>
      </c>
      <c r="K232" s="117" t="s">
        <v>935</v>
      </c>
      <c r="L232" s="115" t="s">
        <v>934</v>
      </c>
      <c r="M232" s="123">
        <v>-147.24</v>
      </c>
      <c r="N232" s="123">
        <v>147.24</v>
      </c>
      <c r="O232" s="124">
        <v>45323</v>
      </c>
      <c r="P232" s="125"/>
      <c r="Q232" s="125"/>
      <c r="R232" s="125" t="s">
        <v>1474</v>
      </c>
      <c r="S232" s="115" t="s">
        <v>1545</v>
      </c>
      <c r="T232" s="122" t="s">
        <v>1515</v>
      </c>
      <c r="U232" s="115" t="s">
        <v>1479</v>
      </c>
      <c r="V232" s="142"/>
      <c r="W232" s="117"/>
      <c r="X232" s="142"/>
      <c r="Y232" s="142"/>
      <c r="Z232" s="117"/>
      <c r="AA232" s="143"/>
      <c r="AB232" s="125"/>
      <c r="AC232" s="125"/>
      <c r="AD232" s="125"/>
      <c r="AE232" s="117"/>
      <c r="AF232" s="122"/>
      <c r="AG232" s="122"/>
    </row>
    <row r="233" spans="1:33">
      <c r="A233" s="115" t="s">
        <v>16</v>
      </c>
      <c r="B233" s="116">
        <v>45342</v>
      </c>
      <c r="C233" s="115" t="s">
        <v>1469</v>
      </c>
      <c r="D233" s="115" t="s">
        <v>1469</v>
      </c>
      <c r="E233" s="117" t="s">
        <v>1470</v>
      </c>
      <c r="F233" s="117" t="s">
        <v>1486</v>
      </c>
      <c r="G233" s="119">
        <v>45342</v>
      </c>
      <c r="H233" s="117" t="s">
        <v>1472</v>
      </c>
      <c r="I233" s="117" t="s">
        <v>1473</v>
      </c>
      <c r="J233" s="117" t="s">
        <v>938</v>
      </c>
      <c r="K233" s="117" t="s">
        <v>939</v>
      </c>
      <c r="L233" s="115" t="s">
        <v>938</v>
      </c>
      <c r="M233" s="123">
        <v>-10000</v>
      </c>
      <c r="N233" s="123">
        <v>10000</v>
      </c>
      <c r="O233" s="124">
        <v>45323</v>
      </c>
      <c r="P233" s="125"/>
      <c r="Q233" s="125"/>
      <c r="R233" s="125" t="s">
        <v>1474</v>
      </c>
      <c r="S233" s="115" t="s">
        <v>1486</v>
      </c>
      <c r="T233" s="122" t="s">
        <v>1487</v>
      </c>
      <c r="U233" s="115" t="s">
        <v>1488</v>
      </c>
      <c r="V233" s="142"/>
      <c r="W233" s="117"/>
      <c r="X233" s="142"/>
      <c r="Y233" s="142"/>
      <c r="Z233" s="117"/>
      <c r="AA233" s="143"/>
      <c r="AB233" s="125"/>
      <c r="AC233" s="125"/>
      <c r="AD233" s="125"/>
      <c r="AE233" s="117"/>
      <c r="AF233" s="122"/>
      <c r="AG233" s="122"/>
    </row>
    <row r="234" spans="1:33">
      <c r="A234" s="115" t="s">
        <v>16</v>
      </c>
      <c r="B234" s="116">
        <v>45342</v>
      </c>
      <c r="C234" s="115" t="s">
        <v>1469</v>
      </c>
      <c r="D234" s="115" t="s">
        <v>1469</v>
      </c>
      <c r="E234" s="117" t="s">
        <v>1470</v>
      </c>
      <c r="F234" s="117" t="s">
        <v>1489</v>
      </c>
      <c r="G234" s="119">
        <v>45342</v>
      </c>
      <c r="H234" s="117" t="s">
        <v>1472</v>
      </c>
      <c r="I234" s="117" t="s">
        <v>1473</v>
      </c>
      <c r="J234" s="117" t="s">
        <v>980</v>
      </c>
      <c r="K234" s="117" t="s">
        <v>981</v>
      </c>
      <c r="L234" s="115" t="s">
        <v>980</v>
      </c>
      <c r="M234" s="123">
        <v>-2500</v>
      </c>
      <c r="N234" s="123">
        <v>2500</v>
      </c>
      <c r="O234" s="124">
        <v>45323</v>
      </c>
      <c r="P234" s="125"/>
      <c r="Q234" s="125"/>
      <c r="R234" s="125" t="s">
        <v>1474</v>
      </c>
      <c r="S234" s="115" t="s">
        <v>1489</v>
      </c>
      <c r="T234" s="122" t="s">
        <v>1490</v>
      </c>
      <c r="U234" s="115" t="s">
        <v>1488</v>
      </c>
      <c r="V234" s="142"/>
      <c r="W234" s="117"/>
      <c r="X234" s="142"/>
      <c r="Y234" s="142"/>
      <c r="Z234" s="117"/>
      <c r="AA234" s="143"/>
      <c r="AB234" s="125"/>
      <c r="AC234" s="125"/>
      <c r="AD234" s="125"/>
      <c r="AE234" s="117"/>
      <c r="AF234" s="122"/>
      <c r="AG234" s="122"/>
    </row>
    <row r="235" spans="1:33">
      <c r="A235" s="115" t="s">
        <v>16</v>
      </c>
      <c r="B235" s="116">
        <v>45342</v>
      </c>
      <c r="C235" s="115" t="s">
        <v>1469</v>
      </c>
      <c r="D235" s="115" t="s">
        <v>1469</v>
      </c>
      <c r="E235" s="117" t="s">
        <v>1470</v>
      </c>
      <c r="F235" s="117" t="s">
        <v>1489</v>
      </c>
      <c r="G235" s="119">
        <v>45342</v>
      </c>
      <c r="H235" s="117" t="s">
        <v>1472</v>
      </c>
      <c r="I235" s="117" t="s">
        <v>1473</v>
      </c>
      <c r="J235" s="117" t="s">
        <v>980</v>
      </c>
      <c r="K235" s="117" t="s">
        <v>981</v>
      </c>
      <c r="L235" s="115" t="s">
        <v>980</v>
      </c>
      <c r="M235" s="123">
        <v>-2500</v>
      </c>
      <c r="N235" s="123">
        <v>2500</v>
      </c>
      <c r="O235" s="124">
        <v>45323</v>
      </c>
      <c r="P235" s="125"/>
      <c r="Q235" s="125"/>
      <c r="R235" s="125" t="s">
        <v>1474</v>
      </c>
      <c r="S235" s="115" t="s">
        <v>1489</v>
      </c>
      <c r="T235" s="122" t="s">
        <v>1490</v>
      </c>
      <c r="U235" s="115" t="s">
        <v>1488</v>
      </c>
      <c r="V235" s="142"/>
      <c r="W235" s="117"/>
      <c r="X235" s="142"/>
      <c r="Y235" s="142"/>
      <c r="Z235" s="117"/>
      <c r="AA235" s="143"/>
      <c r="AB235" s="125"/>
      <c r="AC235" s="125"/>
      <c r="AD235" s="125"/>
      <c r="AE235" s="117"/>
      <c r="AF235" s="122"/>
      <c r="AG235" s="122"/>
    </row>
    <row r="236" spans="1:33">
      <c r="A236" s="115" t="s">
        <v>16</v>
      </c>
      <c r="B236" s="116">
        <v>45342</v>
      </c>
      <c r="C236" s="115" t="s">
        <v>1469</v>
      </c>
      <c r="D236" s="115" t="s">
        <v>1469</v>
      </c>
      <c r="E236" s="117" t="s">
        <v>1470</v>
      </c>
      <c r="F236" s="117" t="s">
        <v>1489</v>
      </c>
      <c r="G236" s="119">
        <v>45342</v>
      </c>
      <c r="H236" s="117" t="s">
        <v>1472</v>
      </c>
      <c r="I236" s="117" t="s">
        <v>1473</v>
      </c>
      <c r="J236" s="117" t="s">
        <v>980</v>
      </c>
      <c r="K236" s="117" t="s">
        <v>981</v>
      </c>
      <c r="L236" s="115" t="s">
        <v>980</v>
      </c>
      <c r="M236" s="123">
        <v>-2500</v>
      </c>
      <c r="N236" s="123">
        <v>2500</v>
      </c>
      <c r="O236" s="124">
        <v>45323</v>
      </c>
      <c r="P236" s="125"/>
      <c r="Q236" s="125"/>
      <c r="R236" s="125" t="s">
        <v>1474</v>
      </c>
      <c r="S236" s="115" t="s">
        <v>1489</v>
      </c>
      <c r="T236" s="122" t="s">
        <v>1490</v>
      </c>
      <c r="U236" s="115" t="s">
        <v>1488</v>
      </c>
      <c r="V236" s="142"/>
      <c r="W236" s="117"/>
      <c r="X236" s="142"/>
      <c r="Y236" s="142"/>
      <c r="Z236" s="117"/>
      <c r="AA236" s="143"/>
      <c r="AB236" s="125"/>
      <c r="AC236" s="125"/>
      <c r="AD236" s="125"/>
      <c r="AE236" s="117"/>
      <c r="AF236" s="122"/>
      <c r="AG236" s="122"/>
    </row>
    <row r="237" spans="1:33">
      <c r="A237" s="115" t="s">
        <v>16</v>
      </c>
      <c r="B237" s="116">
        <v>45342</v>
      </c>
      <c r="C237" s="115" t="s">
        <v>1469</v>
      </c>
      <c r="D237" s="115" t="s">
        <v>1469</v>
      </c>
      <c r="E237" s="117" t="s">
        <v>1470</v>
      </c>
      <c r="F237" s="117" t="s">
        <v>1489</v>
      </c>
      <c r="G237" s="119">
        <v>45342</v>
      </c>
      <c r="H237" s="117" t="s">
        <v>1472</v>
      </c>
      <c r="I237" s="117" t="s">
        <v>1473</v>
      </c>
      <c r="J237" s="117" t="s">
        <v>980</v>
      </c>
      <c r="K237" s="117" t="s">
        <v>981</v>
      </c>
      <c r="L237" s="115" t="s">
        <v>980</v>
      </c>
      <c r="M237" s="123">
        <v>-2500</v>
      </c>
      <c r="N237" s="123">
        <v>2500</v>
      </c>
      <c r="O237" s="124">
        <v>45323</v>
      </c>
      <c r="P237" s="125"/>
      <c r="Q237" s="125"/>
      <c r="R237" s="125" t="s">
        <v>1474</v>
      </c>
      <c r="S237" s="115" t="s">
        <v>1489</v>
      </c>
      <c r="T237" s="122" t="s">
        <v>1490</v>
      </c>
      <c r="U237" s="115" t="s">
        <v>1488</v>
      </c>
      <c r="V237" s="142"/>
      <c r="W237" s="117"/>
      <c r="X237" s="142"/>
      <c r="Y237" s="142"/>
      <c r="Z237" s="117"/>
      <c r="AA237" s="143"/>
      <c r="AB237" s="125"/>
      <c r="AC237" s="125"/>
      <c r="AD237" s="125"/>
      <c r="AE237" s="117"/>
      <c r="AF237" s="122"/>
      <c r="AG237" s="122"/>
    </row>
    <row r="238" spans="1:33">
      <c r="A238" s="115" t="s">
        <v>16</v>
      </c>
      <c r="B238" s="116">
        <v>45345</v>
      </c>
      <c r="C238" s="115" t="s">
        <v>1469</v>
      </c>
      <c r="D238" s="115" t="s">
        <v>1469</v>
      </c>
      <c r="E238" s="117" t="s">
        <v>1470</v>
      </c>
      <c r="F238" s="117" t="s">
        <v>1528</v>
      </c>
      <c r="G238" s="119">
        <v>45345</v>
      </c>
      <c r="H238" s="117" t="s">
        <v>1472</v>
      </c>
      <c r="I238" s="117" t="s">
        <v>1512</v>
      </c>
      <c r="J238" s="117" t="s">
        <v>1025</v>
      </c>
      <c r="K238" s="117" t="s">
        <v>1059</v>
      </c>
      <c r="L238" s="115" t="s">
        <v>1025</v>
      </c>
      <c r="M238" s="123">
        <v>-383.8</v>
      </c>
      <c r="N238" s="123">
        <v>383.8</v>
      </c>
      <c r="O238" s="124">
        <v>45323</v>
      </c>
      <c r="P238" s="125"/>
      <c r="Q238" s="125"/>
      <c r="R238" s="125" t="s">
        <v>1474</v>
      </c>
      <c r="S238" s="115" t="s">
        <v>1528</v>
      </c>
      <c r="T238" s="122" t="s">
        <v>1478</v>
      </c>
      <c r="U238" s="115" t="s">
        <v>1479</v>
      </c>
      <c r="V238" s="142"/>
      <c r="W238" s="117"/>
      <c r="X238" s="142"/>
      <c r="Y238" s="142"/>
      <c r="Z238" s="117"/>
      <c r="AA238" s="143"/>
      <c r="AB238" s="125"/>
      <c r="AC238" s="125"/>
      <c r="AD238" s="125"/>
      <c r="AE238" s="117"/>
      <c r="AF238" s="122"/>
      <c r="AG238" s="122"/>
    </row>
    <row r="239" spans="1:33">
      <c r="A239" s="115" t="s">
        <v>16</v>
      </c>
      <c r="B239" s="116">
        <v>45348</v>
      </c>
      <c r="C239" s="115" t="s">
        <v>1469</v>
      </c>
      <c r="D239" s="115" t="s">
        <v>1469</v>
      </c>
      <c r="E239" s="117" t="s">
        <v>1470</v>
      </c>
      <c r="F239" s="117" t="s">
        <v>1546</v>
      </c>
      <c r="G239" s="119">
        <v>45348</v>
      </c>
      <c r="H239" s="117" t="s">
        <v>1472</v>
      </c>
      <c r="I239" s="117" t="s">
        <v>1473</v>
      </c>
      <c r="J239" s="117" t="s">
        <v>796</v>
      </c>
      <c r="K239" s="117" t="s">
        <v>943</v>
      </c>
      <c r="L239" s="115" t="s">
        <v>796</v>
      </c>
      <c r="M239" s="123">
        <v>-8750</v>
      </c>
      <c r="N239" s="123">
        <v>8750</v>
      </c>
      <c r="O239" s="124">
        <v>45323</v>
      </c>
      <c r="P239" s="125"/>
      <c r="Q239" s="125"/>
      <c r="R239" s="125" t="s">
        <v>1474</v>
      </c>
      <c r="S239" s="115" t="s">
        <v>1546</v>
      </c>
      <c r="T239" s="122" t="s">
        <v>1515</v>
      </c>
      <c r="U239" s="115" t="s">
        <v>1479</v>
      </c>
      <c r="V239" s="142"/>
      <c r="W239" s="117"/>
      <c r="X239" s="142"/>
      <c r="Y239" s="142"/>
      <c r="Z239" s="117"/>
      <c r="AA239" s="143"/>
      <c r="AB239" s="125"/>
      <c r="AC239" s="125"/>
      <c r="AD239" s="125"/>
      <c r="AE239" s="117"/>
      <c r="AF239" s="122"/>
      <c r="AG239" s="122"/>
    </row>
    <row r="240" spans="1:33">
      <c r="A240" s="115" t="s">
        <v>16</v>
      </c>
      <c r="B240" s="116">
        <v>45348</v>
      </c>
      <c r="C240" s="115" t="s">
        <v>1469</v>
      </c>
      <c r="D240" s="115" t="s">
        <v>1469</v>
      </c>
      <c r="E240" s="117" t="s">
        <v>1470</v>
      </c>
      <c r="F240" s="117" t="s">
        <v>1547</v>
      </c>
      <c r="G240" s="119">
        <v>45348</v>
      </c>
      <c r="H240" s="117" t="s">
        <v>1472</v>
      </c>
      <c r="I240" s="117" t="s">
        <v>1512</v>
      </c>
      <c r="J240" s="117" t="s">
        <v>1025</v>
      </c>
      <c r="K240" s="117" t="s">
        <v>1060</v>
      </c>
      <c r="L240" s="115" t="s">
        <v>1025</v>
      </c>
      <c r="M240" s="123">
        <v>-8938.15</v>
      </c>
      <c r="N240" s="123">
        <v>8938.15</v>
      </c>
      <c r="O240" s="124">
        <v>45323</v>
      </c>
      <c r="P240" s="125"/>
      <c r="Q240" s="125"/>
      <c r="R240" s="125" t="s">
        <v>1474</v>
      </c>
      <c r="S240" s="115" t="s">
        <v>1547</v>
      </c>
      <c r="T240" s="122" t="s">
        <v>1548</v>
      </c>
      <c r="U240" s="115" t="s">
        <v>1488</v>
      </c>
      <c r="V240" s="142"/>
      <c r="W240" s="117"/>
      <c r="X240" s="142"/>
      <c r="Y240" s="142"/>
      <c r="Z240" s="117"/>
      <c r="AA240" s="143"/>
      <c r="AB240" s="125"/>
      <c r="AC240" s="125"/>
      <c r="AD240" s="125"/>
      <c r="AE240" s="117"/>
      <c r="AF240" s="122"/>
      <c r="AG240" s="122"/>
    </row>
    <row r="241" spans="1:33">
      <c r="A241" s="115" t="s">
        <v>16</v>
      </c>
      <c r="B241" s="116">
        <v>45355</v>
      </c>
      <c r="C241" s="115" t="s">
        <v>1469</v>
      </c>
      <c r="D241" s="115" t="s">
        <v>1469</v>
      </c>
      <c r="E241" s="117" t="s">
        <v>1470</v>
      </c>
      <c r="F241" s="117" t="s">
        <v>1486</v>
      </c>
      <c r="G241" s="119">
        <v>45355</v>
      </c>
      <c r="H241" s="117" t="s">
        <v>1472</v>
      </c>
      <c r="I241" s="117" t="s">
        <v>1512</v>
      </c>
      <c r="J241" s="117" t="s">
        <v>902</v>
      </c>
      <c r="K241" s="117" t="s">
        <v>903</v>
      </c>
      <c r="L241" s="115" t="s">
        <v>902</v>
      </c>
      <c r="M241" s="123">
        <v>-451</v>
      </c>
      <c r="N241" s="123">
        <v>451</v>
      </c>
      <c r="O241" s="124">
        <v>45352</v>
      </c>
      <c r="P241" s="125"/>
      <c r="Q241" s="125"/>
      <c r="R241" s="125" t="s">
        <v>1474</v>
      </c>
      <c r="S241" s="115" t="s">
        <v>1486</v>
      </c>
      <c r="T241" s="122" t="s">
        <v>1487</v>
      </c>
      <c r="U241" s="115" t="s">
        <v>1488</v>
      </c>
      <c r="V241" s="142"/>
      <c r="W241" s="117"/>
      <c r="X241" s="142"/>
      <c r="Y241" s="142"/>
      <c r="Z241" s="117"/>
      <c r="AA241" s="143"/>
      <c r="AB241" s="125"/>
      <c r="AC241" s="125"/>
      <c r="AD241" s="125"/>
      <c r="AE241" s="117"/>
      <c r="AF241" s="122"/>
      <c r="AG241" s="122"/>
    </row>
    <row r="242" spans="1:33">
      <c r="A242" s="115" t="s">
        <v>16</v>
      </c>
      <c r="B242" s="116">
        <v>45355</v>
      </c>
      <c r="C242" s="115" t="s">
        <v>1469</v>
      </c>
      <c r="D242" s="115" t="s">
        <v>1469</v>
      </c>
      <c r="E242" s="117" t="s">
        <v>1470</v>
      </c>
      <c r="F242" s="117" t="s">
        <v>1486</v>
      </c>
      <c r="G242" s="119">
        <v>45355</v>
      </c>
      <c r="H242" s="117" t="s">
        <v>1472</v>
      </c>
      <c r="I242" s="117" t="s">
        <v>1512</v>
      </c>
      <c r="J242" s="117" t="s">
        <v>938</v>
      </c>
      <c r="K242" s="117" t="s">
        <v>939</v>
      </c>
      <c r="L242" s="115" t="s">
        <v>938</v>
      </c>
      <c r="M242" s="123">
        <v>-451</v>
      </c>
      <c r="N242" s="123">
        <v>451</v>
      </c>
      <c r="O242" s="124">
        <v>45352</v>
      </c>
      <c r="P242" s="125"/>
      <c r="Q242" s="125"/>
      <c r="R242" s="125" t="s">
        <v>1474</v>
      </c>
      <c r="S242" s="115" t="s">
        <v>1486</v>
      </c>
      <c r="T242" s="122" t="s">
        <v>1487</v>
      </c>
      <c r="U242" s="115" t="s">
        <v>1488</v>
      </c>
      <c r="V242" s="142"/>
      <c r="W242" s="117"/>
      <c r="X242" s="142"/>
      <c r="Y242" s="142"/>
      <c r="Z242" s="117"/>
      <c r="AA242" s="143"/>
      <c r="AB242" s="125"/>
      <c r="AC242" s="125"/>
      <c r="AD242" s="125"/>
      <c r="AE242" s="117"/>
      <c r="AF242" s="122"/>
      <c r="AG242" s="122"/>
    </row>
    <row r="243" spans="1:33">
      <c r="A243" s="115" t="s">
        <v>16</v>
      </c>
      <c r="B243" s="116">
        <v>45355</v>
      </c>
      <c r="C243" s="115" t="s">
        <v>1469</v>
      </c>
      <c r="D243" s="115" t="s">
        <v>1469</v>
      </c>
      <c r="E243" s="117" t="s">
        <v>1470</v>
      </c>
      <c r="F243" s="117" t="s">
        <v>1471</v>
      </c>
      <c r="G243" s="119">
        <v>45355</v>
      </c>
      <c r="H243" s="117" t="s">
        <v>1472</v>
      </c>
      <c r="I243" s="117" t="s">
        <v>1512</v>
      </c>
      <c r="J243" s="117" t="s">
        <v>992</v>
      </c>
      <c r="K243" s="117" t="s">
        <v>1000</v>
      </c>
      <c r="L243" s="115" t="s">
        <v>992</v>
      </c>
      <c r="M243" s="123">
        <v>-415.96</v>
      </c>
      <c r="N243" s="123">
        <v>415.96</v>
      </c>
      <c r="O243" s="124">
        <v>45352</v>
      </c>
      <c r="P243" s="125"/>
      <c r="Q243" s="125"/>
      <c r="R243" s="125" t="s">
        <v>1474</v>
      </c>
      <c r="S243" s="115" t="s">
        <v>1471</v>
      </c>
      <c r="T243" s="122" t="s">
        <v>1475</v>
      </c>
      <c r="U243" s="115" t="s">
        <v>1476</v>
      </c>
      <c r="V243" s="142"/>
      <c r="W243" s="117"/>
      <c r="X243" s="142"/>
      <c r="Y243" s="142"/>
      <c r="Z243" s="117"/>
      <c r="AA243" s="143"/>
      <c r="AB243" s="125"/>
      <c r="AC243" s="125"/>
      <c r="AD243" s="125"/>
      <c r="AE243" s="117"/>
      <c r="AF243" s="122"/>
      <c r="AG243" s="122"/>
    </row>
    <row r="244" spans="1:33">
      <c r="A244" s="115" t="s">
        <v>16</v>
      </c>
      <c r="B244" s="116">
        <v>45358</v>
      </c>
      <c r="C244" s="115" t="s">
        <v>1469</v>
      </c>
      <c r="D244" s="115" t="s">
        <v>1469</v>
      </c>
      <c r="E244" s="117" t="s">
        <v>1470</v>
      </c>
      <c r="F244" s="117" t="s">
        <v>1523</v>
      </c>
      <c r="G244" s="119">
        <v>45358</v>
      </c>
      <c r="H244" s="117" t="s">
        <v>1472</v>
      </c>
      <c r="I244" s="117" t="s">
        <v>1473</v>
      </c>
      <c r="J244" s="117" t="s">
        <v>866</v>
      </c>
      <c r="K244" s="117" t="s">
        <v>869</v>
      </c>
      <c r="L244" s="115" t="s">
        <v>866</v>
      </c>
      <c r="M244" s="123">
        <v>-436.34</v>
      </c>
      <c r="N244" s="123">
        <v>436.34</v>
      </c>
      <c r="O244" s="124">
        <v>45352</v>
      </c>
      <c r="P244" s="125"/>
      <c r="Q244" s="125"/>
      <c r="R244" s="125" t="s">
        <v>1474</v>
      </c>
      <c r="S244" s="115" t="s">
        <v>1523</v>
      </c>
      <c r="T244" s="122" t="s">
        <v>1492</v>
      </c>
      <c r="U244" s="115" t="s">
        <v>1476</v>
      </c>
      <c r="V244" s="142"/>
      <c r="W244" s="117"/>
      <c r="X244" s="142"/>
      <c r="Y244" s="142"/>
      <c r="Z244" s="117"/>
      <c r="AA244" s="143"/>
      <c r="AB244" s="125"/>
      <c r="AC244" s="125"/>
      <c r="AD244" s="125"/>
      <c r="AE244" s="117"/>
      <c r="AF244" s="122"/>
      <c r="AG244" s="122"/>
    </row>
    <row r="245" spans="1:33">
      <c r="A245" s="115" t="s">
        <v>16</v>
      </c>
      <c r="B245" s="116">
        <v>45358</v>
      </c>
      <c r="C245" s="115" t="s">
        <v>1469</v>
      </c>
      <c r="D245" s="115" t="s">
        <v>1469</v>
      </c>
      <c r="E245" s="117" t="s">
        <v>1470</v>
      </c>
      <c r="F245" s="117" t="s">
        <v>1523</v>
      </c>
      <c r="G245" s="119">
        <v>45358</v>
      </c>
      <c r="H245" s="117" t="s">
        <v>1472</v>
      </c>
      <c r="I245" s="117" t="s">
        <v>1473</v>
      </c>
      <c r="J245" s="117" t="s">
        <v>866</v>
      </c>
      <c r="K245" s="117" t="s">
        <v>870</v>
      </c>
      <c r="L245" s="115" t="s">
        <v>866</v>
      </c>
      <c r="M245" s="123">
        <v>-218.17</v>
      </c>
      <c r="N245" s="123">
        <v>218.17</v>
      </c>
      <c r="O245" s="124">
        <v>45352</v>
      </c>
      <c r="P245" s="125"/>
      <c r="Q245" s="125"/>
      <c r="R245" s="125" t="s">
        <v>1474</v>
      </c>
      <c r="S245" s="115" t="s">
        <v>1523</v>
      </c>
      <c r="T245" s="122" t="s">
        <v>1492</v>
      </c>
      <c r="U245" s="115" t="s">
        <v>1476</v>
      </c>
      <c r="V245" s="142"/>
      <c r="W245" s="117"/>
      <c r="X245" s="142"/>
      <c r="Y245" s="142"/>
      <c r="Z245" s="117"/>
      <c r="AA245" s="143"/>
      <c r="AB245" s="125"/>
      <c r="AC245" s="125"/>
      <c r="AD245" s="125"/>
      <c r="AE245" s="117"/>
      <c r="AF245" s="122"/>
      <c r="AG245" s="122"/>
    </row>
    <row r="246" spans="1:33">
      <c r="A246" s="115" t="s">
        <v>16</v>
      </c>
      <c r="B246" s="116">
        <v>45358</v>
      </c>
      <c r="C246" s="115" t="s">
        <v>1469</v>
      </c>
      <c r="D246" s="115" t="s">
        <v>1469</v>
      </c>
      <c r="E246" s="117" t="s">
        <v>1470</v>
      </c>
      <c r="F246" s="117" t="s">
        <v>1523</v>
      </c>
      <c r="G246" s="119">
        <v>45358</v>
      </c>
      <c r="H246" s="117" t="s">
        <v>1472</v>
      </c>
      <c r="I246" s="117" t="s">
        <v>1473</v>
      </c>
      <c r="J246" s="117" t="s">
        <v>866</v>
      </c>
      <c r="K246" s="117" t="s">
        <v>871</v>
      </c>
      <c r="L246" s="115" t="s">
        <v>866</v>
      </c>
      <c r="M246" s="123">
        <v>-150.99</v>
      </c>
      <c r="N246" s="123">
        <v>150.99</v>
      </c>
      <c r="O246" s="124">
        <v>45352</v>
      </c>
      <c r="P246" s="125"/>
      <c r="Q246" s="125"/>
      <c r="R246" s="125" t="s">
        <v>1474</v>
      </c>
      <c r="S246" s="115" t="s">
        <v>1523</v>
      </c>
      <c r="T246" s="122" t="s">
        <v>1492</v>
      </c>
      <c r="U246" s="115" t="s">
        <v>1476</v>
      </c>
      <c r="V246" s="142"/>
      <c r="W246" s="117"/>
      <c r="X246" s="142"/>
      <c r="Y246" s="142"/>
      <c r="Z246" s="117"/>
      <c r="AA246" s="143"/>
      <c r="AB246" s="125"/>
      <c r="AC246" s="125"/>
      <c r="AD246" s="125"/>
      <c r="AE246" s="117"/>
      <c r="AF246" s="122"/>
      <c r="AG246" s="122"/>
    </row>
    <row r="247" spans="1:33">
      <c r="A247" s="115" t="s">
        <v>16</v>
      </c>
      <c r="B247" s="116">
        <v>45358</v>
      </c>
      <c r="C247" s="115" t="s">
        <v>1469</v>
      </c>
      <c r="D247" s="115" t="s">
        <v>1469</v>
      </c>
      <c r="E247" s="117" t="s">
        <v>1470</v>
      </c>
      <c r="F247" s="117" t="s">
        <v>1523</v>
      </c>
      <c r="G247" s="119">
        <v>45358</v>
      </c>
      <c r="H247" s="117" t="s">
        <v>1472</v>
      </c>
      <c r="I247" s="117" t="s">
        <v>1473</v>
      </c>
      <c r="J247" s="117" t="s">
        <v>866</v>
      </c>
      <c r="K247" s="117" t="s">
        <v>872</v>
      </c>
      <c r="L247" s="115" t="s">
        <v>866</v>
      </c>
      <c r="M247" s="123">
        <v>-251.76</v>
      </c>
      <c r="N247" s="123">
        <v>251.76</v>
      </c>
      <c r="O247" s="124">
        <v>45352</v>
      </c>
      <c r="P247" s="125"/>
      <c r="Q247" s="125"/>
      <c r="R247" s="125" t="s">
        <v>1474</v>
      </c>
      <c r="S247" s="115" t="s">
        <v>1523</v>
      </c>
      <c r="T247" s="122" t="s">
        <v>1492</v>
      </c>
      <c r="U247" s="115" t="s">
        <v>1476</v>
      </c>
      <c r="V247" s="142"/>
      <c r="W247" s="117"/>
      <c r="X247" s="142"/>
      <c r="Y247" s="142"/>
      <c r="Z247" s="117"/>
      <c r="AA247" s="143"/>
      <c r="AB247" s="125"/>
      <c r="AC247" s="125"/>
      <c r="AD247" s="125"/>
      <c r="AE247" s="117"/>
      <c r="AF247" s="122"/>
      <c r="AG247" s="122"/>
    </row>
    <row r="248" spans="1:33">
      <c r="A248" s="115" t="s">
        <v>16</v>
      </c>
      <c r="B248" s="116">
        <v>45358</v>
      </c>
      <c r="C248" s="115" t="s">
        <v>1469</v>
      </c>
      <c r="D248" s="115" t="s">
        <v>1469</v>
      </c>
      <c r="E248" s="117" t="s">
        <v>1470</v>
      </c>
      <c r="F248" s="117" t="s">
        <v>1523</v>
      </c>
      <c r="G248" s="119">
        <v>45358</v>
      </c>
      <c r="H248" s="117" t="s">
        <v>1472</v>
      </c>
      <c r="I248" s="117" t="s">
        <v>1473</v>
      </c>
      <c r="J248" s="117" t="s">
        <v>866</v>
      </c>
      <c r="K248" s="117" t="s">
        <v>873</v>
      </c>
      <c r="L248" s="115" t="s">
        <v>866</v>
      </c>
      <c r="M248" s="123">
        <v>-251.76</v>
      </c>
      <c r="N248" s="123">
        <v>251.76</v>
      </c>
      <c r="O248" s="124">
        <v>45352</v>
      </c>
      <c r="P248" s="125"/>
      <c r="Q248" s="125"/>
      <c r="R248" s="125" t="s">
        <v>1474</v>
      </c>
      <c r="S248" s="115" t="s">
        <v>1523</v>
      </c>
      <c r="T248" s="122" t="s">
        <v>1492</v>
      </c>
      <c r="U248" s="115" t="s">
        <v>1476</v>
      </c>
      <c r="V248" s="142"/>
      <c r="W248" s="117"/>
      <c r="X248" s="142"/>
      <c r="Y248" s="142"/>
      <c r="Z248" s="117"/>
      <c r="AA248" s="143"/>
      <c r="AB248" s="125"/>
      <c r="AC248" s="125"/>
      <c r="AD248" s="125"/>
      <c r="AE248" s="117"/>
      <c r="AF248" s="122"/>
      <c r="AG248" s="122"/>
    </row>
    <row r="249" spans="1:33">
      <c r="A249" s="115" t="s">
        <v>16</v>
      </c>
      <c r="B249" s="116">
        <v>45359</v>
      </c>
      <c r="C249" s="115" t="s">
        <v>1469</v>
      </c>
      <c r="D249" s="115" t="s">
        <v>1469</v>
      </c>
      <c r="E249" s="117" t="s">
        <v>1470</v>
      </c>
      <c r="F249" s="117" t="s">
        <v>1529</v>
      </c>
      <c r="G249" s="119">
        <v>45359</v>
      </c>
      <c r="H249" s="117" t="s">
        <v>1472</v>
      </c>
      <c r="I249" s="117" t="s">
        <v>1473</v>
      </c>
      <c r="J249" s="117" t="s">
        <v>1025</v>
      </c>
      <c r="K249" s="117" t="s">
        <v>1030</v>
      </c>
      <c r="L249" s="115" t="s">
        <v>1025</v>
      </c>
      <c r="M249" s="123">
        <v>-2455.56</v>
      </c>
      <c r="N249" s="123">
        <v>2455.56</v>
      </c>
      <c r="O249" s="124">
        <v>45352</v>
      </c>
      <c r="P249" s="125"/>
      <c r="Q249" s="125"/>
      <c r="R249" s="125" t="s">
        <v>1474</v>
      </c>
      <c r="S249" s="115" t="s">
        <v>1529</v>
      </c>
      <c r="T249" s="122" t="s">
        <v>1478</v>
      </c>
      <c r="U249" s="115" t="s">
        <v>1479</v>
      </c>
      <c r="V249" s="142"/>
      <c r="W249" s="117"/>
      <c r="X249" s="142"/>
      <c r="Y249" s="142"/>
      <c r="Z249" s="117"/>
      <c r="AA249" s="143"/>
      <c r="AB249" s="125"/>
      <c r="AC249" s="125"/>
      <c r="AD249" s="125"/>
      <c r="AE249" s="117"/>
      <c r="AF249" s="122"/>
      <c r="AG249" s="122"/>
    </row>
    <row r="250" spans="1:33">
      <c r="A250" s="115" t="s">
        <v>16</v>
      </c>
      <c r="B250" s="116">
        <v>45359</v>
      </c>
      <c r="C250" s="115" t="s">
        <v>42</v>
      </c>
      <c r="D250" s="115" t="s">
        <v>43</v>
      </c>
      <c r="E250" s="117" t="s">
        <v>1470</v>
      </c>
      <c r="F250" s="117" t="s">
        <v>1499</v>
      </c>
      <c r="G250" s="119">
        <v>45359</v>
      </c>
      <c r="H250" s="117" t="s">
        <v>1500</v>
      </c>
      <c r="I250" s="117" t="s">
        <v>1501</v>
      </c>
      <c r="J250" s="117" t="s">
        <v>190</v>
      </c>
      <c r="K250" s="117" t="s">
        <v>1120</v>
      </c>
      <c r="L250" s="115" t="s">
        <v>190</v>
      </c>
      <c r="M250" s="123">
        <v>-74.95</v>
      </c>
      <c r="N250" s="123">
        <v>74.95</v>
      </c>
      <c r="O250" s="124">
        <v>45352</v>
      </c>
      <c r="P250" s="125"/>
      <c r="Q250" s="125"/>
      <c r="R250" s="125" t="s">
        <v>1474</v>
      </c>
      <c r="S250" s="115" t="s">
        <v>1499</v>
      </c>
      <c r="T250" s="122" t="s">
        <v>1502</v>
      </c>
      <c r="U250" s="115" t="s">
        <v>1482</v>
      </c>
      <c r="V250" s="142"/>
      <c r="W250" s="117"/>
      <c r="X250" s="142"/>
      <c r="Y250" s="142"/>
      <c r="Z250" s="117"/>
      <c r="AA250" s="143"/>
      <c r="AB250" s="125"/>
      <c r="AC250" s="125"/>
      <c r="AD250" s="125"/>
      <c r="AE250" s="117"/>
      <c r="AF250" s="122"/>
      <c r="AG250" s="122"/>
    </row>
    <row r="251" spans="1:33">
      <c r="A251" s="115" t="s">
        <v>16</v>
      </c>
      <c r="B251" s="116">
        <v>45362</v>
      </c>
      <c r="C251" s="115" t="s">
        <v>1469</v>
      </c>
      <c r="D251" s="115" t="s">
        <v>1469</v>
      </c>
      <c r="E251" s="117" t="s">
        <v>1470</v>
      </c>
      <c r="F251" s="117" t="s">
        <v>1549</v>
      </c>
      <c r="G251" s="119">
        <v>45362</v>
      </c>
      <c r="H251" s="117" t="s">
        <v>1472</v>
      </c>
      <c r="I251" s="117" t="s">
        <v>1473</v>
      </c>
      <c r="J251" s="117" t="s">
        <v>1022</v>
      </c>
      <c r="K251" s="117" t="s">
        <v>1023</v>
      </c>
      <c r="L251" s="115" t="s">
        <v>1022</v>
      </c>
      <c r="M251" s="123">
        <v>-61500</v>
      </c>
      <c r="N251" s="123">
        <v>61500</v>
      </c>
      <c r="O251" s="124">
        <v>45352</v>
      </c>
      <c r="P251" s="125"/>
      <c r="Q251" s="125"/>
      <c r="R251" s="125" t="s">
        <v>1474</v>
      </c>
      <c r="S251" s="115" t="s">
        <v>1549</v>
      </c>
      <c r="T251" s="122" t="s">
        <v>1515</v>
      </c>
      <c r="U251" s="115" t="s">
        <v>1479</v>
      </c>
      <c r="V251" s="142"/>
      <c r="W251" s="117"/>
      <c r="X251" s="142"/>
      <c r="Y251" s="142"/>
      <c r="Z251" s="117"/>
      <c r="AA251" s="143"/>
      <c r="AB251" s="125"/>
      <c r="AC251" s="125"/>
      <c r="AD251" s="125"/>
      <c r="AE251" s="117"/>
      <c r="AF251" s="122"/>
      <c r="AG251" s="122"/>
    </row>
    <row r="252" spans="1:33">
      <c r="A252" s="115" t="s">
        <v>16</v>
      </c>
      <c r="B252" s="116">
        <v>45362</v>
      </c>
      <c r="C252" s="115" t="s">
        <v>1469</v>
      </c>
      <c r="D252" s="115" t="s">
        <v>1469</v>
      </c>
      <c r="E252" s="117" t="s">
        <v>1470</v>
      </c>
      <c r="F252" s="117" t="s">
        <v>1504</v>
      </c>
      <c r="G252" s="119">
        <v>45362</v>
      </c>
      <c r="H252" s="117" t="s">
        <v>1472</v>
      </c>
      <c r="I252" s="117" t="s">
        <v>1505</v>
      </c>
      <c r="J252" s="117" t="s">
        <v>1550</v>
      </c>
      <c r="K252" s="117" t="s">
        <v>1023</v>
      </c>
      <c r="L252" s="115" t="s">
        <v>1022</v>
      </c>
      <c r="M252" s="123">
        <v>922.5</v>
      </c>
      <c r="N252" s="123">
        <v>922.5</v>
      </c>
      <c r="O252" s="124">
        <v>45352</v>
      </c>
      <c r="P252" s="125"/>
      <c r="Q252" s="125"/>
      <c r="R252" s="125" t="s">
        <v>1474</v>
      </c>
      <c r="S252" s="115" t="s">
        <v>1504</v>
      </c>
      <c r="T252" s="122" t="s">
        <v>1515</v>
      </c>
      <c r="U252" s="115" t="s">
        <v>1479</v>
      </c>
      <c r="V252" s="142"/>
      <c r="W252" s="117"/>
      <c r="X252" s="142"/>
      <c r="Y252" s="142"/>
      <c r="Z252" s="117"/>
      <c r="AA252" s="143"/>
      <c r="AB252" s="125"/>
      <c r="AC252" s="125"/>
      <c r="AD252" s="125"/>
      <c r="AE252" s="117"/>
      <c r="AF252" s="122"/>
      <c r="AG252" s="122"/>
    </row>
    <row r="253" spans="1:33">
      <c r="A253" s="115" t="s">
        <v>16</v>
      </c>
      <c r="B253" s="116">
        <v>45362</v>
      </c>
      <c r="C253" s="115" t="s">
        <v>1469</v>
      </c>
      <c r="D253" s="115" t="s">
        <v>1469</v>
      </c>
      <c r="E253" s="117" t="s">
        <v>1470</v>
      </c>
      <c r="F253" s="117" t="s">
        <v>1507</v>
      </c>
      <c r="G253" s="119">
        <v>45362</v>
      </c>
      <c r="H253" s="117" t="s">
        <v>1472</v>
      </c>
      <c r="I253" s="117" t="s">
        <v>1505</v>
      </c>
      <c r="J253" s="117" t="s">
        <v>1551</v>
      </c>
      <c r="K253" s="117" t="s">
        <v>1023</v>
      </c>
      <c r="L253" s="115" t="s">
        <v>1022</v>
      </c>
      <c r="M253" s="123">
        <v>2859.75</v>
      </c>
      <c r="N253" s="123">
        <v>2859.75</v>
      </c>
      <c r="O253" s="124">
        <v>45352</v>
      </c>
      <c r="P253" s="125"/>
      <c r="Q253" s="125"/>
      <c r="R253" s="125" t="s">
        <v>1474</v>
      </c>
      <c r="S253" s="115" t="s">
        <v>1507</v>
      </c>
      <c r="T253" s="122" t="s">
        <v>1515</v>
      </c>
      <c r="U253" s="115" t="s">
        <v>1479</v>
      </c>
      <c r="V253" s="142"/>
      <c r="W253" s="117"/>
      <c r="X253" s="142"/>
      <c r="Y253" s="142"/>
      <c r="Z253" s="117"/>
      <c r="AA253" s="143"/>
      <c r="AB253" s="125"/>
      <c r="AC253" s="125"/>
      <c r="AD253" s="125"/>
      <c r="AE253" s="117"/>
      <c r="AF253" s="122"/>
      <c r="AG253" s="122"/>
    </row>
    <row r="254" spans="1:33">
      <c r="A254" s="115" t="s">
        <v>16</v>
      </c>
      <c r="B254" s="116">
        <v>45364</v>
      </c>
      <c r="C254" s="115" t="s">
        <v>1469</v>
      </c>
      <c r="D254" s="115" t="s">
        <v>1469</v>
      </c>
      <c r="E254" s="117" t="s">
        <v>1470</v>
      </c>
      <c r="F254" s="117" t="s">
        <v>1529</v>
      </c>
      <c r="G254" s="119">
        <v>45364</v>
      </c>
      <c r="H254" s="117" t="s">
        <v>1472</v>
      </c>
      <c r="I254" s="117" t="s">
        <v>1512</v>
      </c>
      <c r="J254" s="117" t="s">
        <v>1025</v>
      </c>
      <c r="K254" s="117" t="s">
        <v>1061</v>
      </c>
      <c r="L254" s="115" t="s">
        <v>1025</v>
      </c>
      <c r="M254" s="123">
        <v>-1553</v>
      </c>
      <c r="N254" s="123">
        <v>1553</v>
      </c>
      <c r="O254" s="124">
        <v>45352</v>
      </c>
      <c r="P254" s="125"/>
      <c r="Q254" s="125"/>
      <c r="R254" s="125" t="s">
        <v>1474</v>
      </c>
      <c r="S254" s="115" t="s">
        <v>1529</v>
      </c>
      <c r="T254" s="122" t="s">
        <v>1478</v>
      </c>
      <c r="U254" s="115" t="s">
        <v>1479</v>
      </c>
      <c r="V254" s="142"/>
      <c r="W254" s="117"/>
      <c r="X254" s="142"/>
      <c r="Y254" s="142"/>
      <c r="Z254" s="117"/>
      <c r="AA254" s="143"/>
      <c r="AB254" s="125"/>
      <c r="AC254" s="125"/>
      <c r="AD254" s="125"/>
      <c r="AE254" s="117"/>
      <c r="AF254" s="122"/>
      <c r="AG254" s="122"/>
    </row>
    <row r="255" spans="1:33">
      <c r="A255" s="115" t="s">
        <v>16</v>
      </c>
      <c r="B255" s="116">
        <v>45366</v>
      </c>
      <c r="C255" s="115" t="s">
        <v>18</v>
      </c>
      <c r="D255" s="115" t="s">
        <v>19</v>
      </c>
      <c r="E255" s="117" t="s">
        <v>1470</v>
      </c>
      <c r="F255" s="117" t="s">
        <v>1552</v>
      </c>
      <c r="G255" s="119">
        <v>45366</v>
      </c>
      <c r="H255" s="117" t="s">
        <v>1472</v>
      </c>
      <c r="I255" s="117" t="s">
        <v>1512</v>
      </c>
      <c r="J255" s="117" t="s">
        <v>940</v>
      </c>
      <c r="K255" s="117" t="s">
        <v>941</v>
      </c>
      <c r="L255" s="115" t="s">
        <v>940</v>
      </c>
      <c r="M255" s="123">
        <v>-750</v>
      </c>
      <c r="N255" s="123">
        <v>750</v>
      </c>
      <c r="O255" s="124">
        <v>45352</v>
      </c>
      <c r="P255" s="125"/>
      <c r="Q255" s="125"/>
      <c r="R255" s="125" t="s">
        <v>1474</v>
      </c>
      <c r="S255" s="115" t="s">
        <v>1552</v>
      </c>
      <c r="T255" s="122" t="s">
        <v>1475</v>
      </c>
      <c r="U255" s="115" t="s">
        <v>1476</v>
      </c>
      <c r="V255" s="142"/>
      <c r="W255" s="117"/>
      <c r="X255" s="142"/>
      <c r="Y255" s="142"/>
      <c r="Z255" s="117"/>
      <c r="AA255" s="143"/>
      <c r="AB255" s="125"/>
      <c r="AC255" s="125"/>
      <c r="AD255" s="125"/>
      <c r="AE255" s="117"/>
      <c r="AF255" s="122"/>
      <c r="AG255" s="122"/>
    </row>
    <row r="256" spans="1:33">
      <c r="A256" s="115" t="s">
        <v>16</v>
      </c>
      <c r="B256" s="116">
        <v>45366</v>
      </c>
      <c r="C256" s="115" t="s">
        <v>18</v>
      </c>
      <c r="D256" s="115" t="s">
        <v>19</v>
      </c>
      <c r="E256" s="117" t="s">
        <v>1470</v>
      </c>
      <c r="F256" s="117" t="s">
        <v>1552</v>
      </c>
      <c r="G256" s="119">
        <v>45366</v>
      </c>
      <c r="H256" s="117" t="s">
        <v>1472</v>
      </c>
      <c r="I256" s="117" t="s">
        <v>1512</v>
      </c>
      <c r="J256" s="117" t="s">
        <v>940</v>
      </c>
      <c r="K256" s="117" t="s">
        <v>942</v>
      </c>
      <c r="L256" s="115" t="s">
        <v>940</v>
      </c>
      <c r="M256" s="123">
        <v>-330</v>
      </c>
      <c r="N256" s="123">
        <v>330</v>
      </c>
      <c r="O256" s="124">
        <v>45352</v>
      </c>
      <c r="P256" s="125"/>
      <c r="Q256" s="125"/>
      <c r="R256" s="125" t="s">
        <v>1474</v>
      </c>
      <c r="S256" s="115" t="s">
        <v>1552</v>
      </c>
      <c r="T256" s="122" t="s">
        <v>1475</v>
      </c>
      <c r="U256" s="115" t="s">
        <v>1476</v>
      </c>
      <c r="V256" s="142"/>
      <c r="W256" s="117"/>
      <c r="X256" s="142"/>
      <c r="Y256" s="142"/>
      <c r="Z256" s="117"/>
      <c r="AA256" s="143"/>
      <c r="AB256" s="125"/>
      <c r="AC256" s="125"/>
      <c r="AD256" s="125"/>
      <c r="AE256" s="117"/>
      <c r="AF256" s="122"/>
      <c r="AG256" s="122"/>
    </row>
    <row r="257" spans="1:33">
      <c r="A257" s="115" t="s">
        <v>16</v>
      </c>
      <c r="B257" s="116">
        <v>45366</v>
      </c>
      <c r="C257" s="115" t="s">
        <v>18</v>
      </c>
      <c r="D257" s="115" t="s">
        <v>19</v>
      </c>
      <c r="E257" s="117" t="s">
        <v>1470</v>
      </c>
      <c r="F257" s="117" t="s">
        <v>1553</v>
      </c>
      <c r="G257" s="119">
        <v>45366</v>
      </c>
      <c r="H257" s="117" t="s">
        <v>1472</v>
      </c>
      <c r="I257" s="117" t="s">
        <v>1512</v>
      </c>
      <c r="J257" s="117" t="s">
        <v>825</v>
      </c>
      <c r="K257" s="117" t="s">
        <v>955</v>
      </c>
      <c r="L257" s="115" t="s">
        <v>825</v>
      </c>
      <c r="M257" s="123">
        <v>-105000</v>
      </c>
      <c r="N257" s="123">
        <v>105000</v>
      </c>
      <c r="O257" s="124">
        <v>45352</v>
      </c>
      <c r="P257" s="125"/>
      <c r="Q257" s="125"/>
      <c r="R257" s="125" t="s">
        <v>1474</v>
      </c>
      <c r="S257" s="115" t="s">
        <v>1553</v>
      </c>
      <c r="T257" s="122" t="s">
        <v>1515</v>
      </c>
      <c r="U257" s="115" t="s">
        <v>1479</v>
      </c>
      <c r="V257" s="142"/>
      <c r="W257" s="117"/>
      <c r="X257" s="142"/>
      <c r="Y257" s="142"/>
      <c r="Z257" s="117"/>
      <c r="AA257" s="143"/>
      <c r="AB257" s="125"/>
      <c r="AC257" s="125"/>
      <c r="AD257" s="125"/>
      <c r="AE257" s="117"/>
      <c r="AF257" s="122"/>
      <c r="AG257" s="122"/>
    </row>
    <row r="258" spans="1:33">
      <c r="A258" s="115" t="s">
        <v>16</v>
      </c>
      <c r="B258" s="116">
        <v>45366</v>
      </c>
      <c r="C258" s="115" t="s">
        <v>18</v>
      </c>
      <c r="D258" s="115" t="s">
        <v>19</v>
      </c>
      <c r="E258" s="117" t="s">
        <v>1470</v>
      </c>
      <c r="F258" s="117" t="s">
        <v>1504</v>
      </c>
      <c r="G258" s="119">
        <v>45366</v>
      </c>
      <c r="H258" s="117" t="s">
        <v>1472</v>
      </c>
      <c r="I258" s="117" t="s">
        <v>1505</v>
      </c>
      <c r="J258" s="117" t="s">
        <v>824</v>
      </c>
      <c r="K258" s="117" t="s">
        <v>955</v>
      </c>
      <c r="L258" s="115" t="s">
        <v>825</v>
      </c>
      <c r="M258" s="123">
        <v>1575</v>
      </c>
      <c r="N258" s="123">
        <v>1575</v>
      </c>
      <c r="O258" s="124">
        <v>45352</v>
      </c>
      <c r="P258" s="125"/>
      <c r="Q258" s="125"/>
      <c r="R258" s="125" t="s">
        <v>1474</v>
      </c>
      <c r="S258" s="115" t="s">
        <v>1504</v>
      </c>
      <c r="T258" s="122" t="s">
        <v>1515</v>
      </c>
      <c r="U258" s="115" t="s">
        <v>1479</v>
      </c>
      <c r="V258" s="142"/>
      <c r="W258" s="117"/>
      <c r="X258" s="142"/>
      <c r="Y258" s="142"/>
      <c r="Z258" s="117"/>
      <c r="AA258" s="143"/>
      <c r="AB258" s="125"/>
      <c r="AC258" s="125"/>
      <c r="AD258" s="125"/>
      <c r="AE258" s="117"/>
      <c r="AF258" s="122"/>
      <c r="AG258" s="122"/>
    </row>
    <row r="259" spans="1:33">
      <c r="A259" s="115" t="s">
        <v>16</v>
      </c>
      <c r="B259" s="116">
        <v>45366</v>
      </c>
      <c r="C259" s="115" t="s">
        <v>18</v>
      </c>
      <c r="D259" s="115" t="s">
        <v>19</v>
      </c>
      <c r="E259" s="117" t="s">
        <v>1470</v>
      </c>
      <c r="F259" s="117" t="s">
        <v>1507</v>
      </c>
      <c r="G259" s="119">
        <v>45366</v>
      </c>
      <c r="H259" s="117" t="s">
        <v>1472</v>
      </c>
      <c r="I259" s="117" t="s">
        <v>1505</v>
      </c>
      <c r="J259" s="117" t="s">
        <v>823</v>
      </c>
      <c r="K259" s="117" t="s">
        <v>955</v>
      </c>
      <c r="L259" s="115" t="s">
        <v>825</v>
      </c>
      <c r="M259" s="123">
        <v>4882.5</v>
      </c>
      <c r="N259" s="123">
        <v>4882.5</v>
      </c>
      <c r="O259" s="124">
        <v>45352</v>
      </c>
      <c r="P259" s="125"/>
      <c r="Q259" s="125"/>
      <c r="R259" s="125" t="s">
        <v>1474</v>
      </c>
      <c r="S259" s="115" t="s">
        <v>1507</v>
      </c>
      <c r="T259" s="122" t="s">
        <v>1515</v>
      </c>
      <c r="U259" s="115" t="s">
        <v>1479</v>
      </c>
      <c r="V259" s="142"/>
      <c r="W259" s="117"/>
      <c r="X259" s="142"/>
      <c r="Y259" s="142"/>
      <c r="Z259" s="117"/>
      <c r="AA259" s="143"/>
      <c r="AB259" s="125"/>
      <c r="AC259" s="125"/>
      <c r="AD259" s="125"/>
      <c r="AE259" s="117"/>
      <c r="AF259" s="122"/>
      <c r="AG259" s="122"/>
    </row>
    <row r="260" spans="1:33">
      <c r="A260" s="115" t="s">
        <v>16</v>
      </c>
      <c r="B260" s="116">
        <v>45366</v>
      </c>
      <c r="C260" s="115" t="s">
        <v>18</v>
      </c>
      <c r="D260" s="115" t="s">
        <v>19</v>
      </c>
      <c r="E260" s="117" t="s">
        <v>1470</v>
      </c>
      <c r="F260" s="117" t="s">
        <v>1494</v>
      </c>
      <c r="G260" s="119">
        <v>45366</v>
      </c>
      <c r="H260" s="117" t="s">
        <v>1495</v>
      </c>
      <c r="I260" s="117" t="s">
        <v>1496</v>
      </c>
      <c r="J260" s="117" t="s">
        <v>984</v>
      </c>
      <c r="K260" s="117" t="s">
        <v>986</v>
      </c>
      <c r="L260" s="115" t="s">
        <v>984</v>
      </c>
      <c r="M260" s="123">
        <v>130000</v>
      </c>
      <c r="N260" s="123">
        <v>130000</v>
      </c>
      <c r="O260" s="124">
        <v>45352</v>
      </c>
      <c r="P260" s="125"/>
      <c r="Q260" s="125"/>
      <c r="R260" s="125" t="s">
        <v>1474</v>
      </c>
      <c r="S260" s="115" t="s">
        <v>1494</v>
      </c>
      <c r="T260" s="122" t="s">
        <v>1497</v>
      </c>
      <c r="U260" s="115" t="s">
        <v>1498</v>
      </c>
      <c r="V260" s="142"/>
      <c r="W260" s="117"/>
      <c r="X260" s="142"/>
      <c r="Y260" s="142"/>
      <c r="Z260" s="117"/>
      <c r="AA260" s="143"/>
      <c r="AB260" s="125"/>
      <c r="AC260" s="125"/>
      <c r="AD260" s="125"/>
      <c r="AE260" s="117"/>
      <c r="AF260" s="122"/>
      <c r="AG260" s="122"/>
    </row>
    <row r="261" spans="1:33">
      <c r="A261" s="115" t="s">
        <v>16</v>
      </c>
      <c r="B261" s="116">
        <v>45369</v>
      </c>
      <c r="C261" s="115" t="s">
        <v>18</v>
      </c>
      <c r="D261" s="115" t="s">
        <v>19</v>
      </c>
      <c r="E261" s="117" t="s">
        <v>1470</v>
      </c>
      <c r="F261" s="117" t="s">
        <v>1554</v>
      </c>
      <c r="G261" s="119">
        <v>45369</v>
      </c>
      <c r="H261" s="117" t="s">
        <v>1500</v>
      </c>
      <c r="I261" s="117" t="s">
        <v>1555</v>
      </c>
      <c r="J261" s="117" t="s">
        <v>26</v>
      </c>
      <c r="K261" s="117" t="s">
        <v>1130</v>
      </c>
      <c r="L261" s="115" t="s">
        <v>26</v>
      </c>
      <c r="M261" s="123">
        <v>0.01</v>
      </c>
      <c r="N261" s="123">
        <v>0.01</v>
      </c>
      <c r="O261" s="124">
        <v>45352</v>
      </c>
      <c r="P261" s="125"/>
      <c r="Q261" s="125"/>
      <c r="R261" s="125" t="s">
        <v>1474</v>
      </c>
      <c r="S261" s="115" t="s">
        <v>1554</v>
      </c>
      <c r="T261" s="122" t="s">
        <v>1556</v>
      </c>
      <c r="U261" s="115" t="s">
        <v>1557</v>
      </c>
      <c r="V261" s="142"/>
      <c r="W261" s="117"/>
      <c r="X261" s="142"/>
      <c r="Y261" s="142"/>
      <c r="Z261" s="117"/>
      <c r="AA261" s="143"/>
      <c r="AB261" s="125"/>
      <c r="AC261" s="125"/>
      <c r="AD261" s="125"/>
      <c r="AE261" s="117"/>
      <c r="AF261" s="122"/>
      <c r="AG261" s="122"/>
    </row>
    <row r="262" spans="1:33">
      <c r="A262" s="115" t="s">
        <v>16</v>
      </c>
      <c r="B262" s="116">
        <v>45369</v>
      </c>
      <c r="C262" s="115" t="s">
        <v>18</v>
      </c>
      <c r="D262" s="115" t="s">
        <v>19</v>
      </c>
      <c r="E262" s="117" t="s">
        <v>1470</v>
      </c>
      <c r="F262" s="117" t="s">
        <v>1558</v>
      </c>
      <c r="G262" s="119">
        <v>45369</v>
      </c>
      <c r="H262" s="117" t="s">
        <v>1472</v>
      </c>
      <c r="I262" s="117" t="s">
        <v>1512</v>
      </c>
      <c r="J262" s="117" t="s">
        <v>1134</v>
      </c>
      <c r="K262" s="117" t="s">
        <v>1135</v>
      </c>
      <c r="L262" s="115" t="s">
        <v>1134</v>
      </c>
      <c r="M262" s="123">
        <v>-23800</v>
      </c>
      <c r="N262" s="123">
        <v>23800</v>
      </c>
      <c r="O262" s="124">
        <v>45352</v>
      </c>
      <c r="P262" s="125"/>
      <c r="Q262" s="125"/>
      <c r="R262" s="125" t="s">
        <v>1474</v>
      </c>
      <c r="S262" s="115" t="s">
        <v>1558</v>
      </c>
      <c r="T262" s="122" t="s">
        <v>1515</v>
      </c>
      <c r="U262" s="115" t="s">
        <v>1479</v>
      </c>
      <c r="V262" s="142"/>
      <c r="W262" s="117"/>
      <c r="X262" s="142"/>
      <c r="Y262" s="142"/>
      <c r="Z262" s="117"/>
      <c r="AA262" s="143"/>
      <c r="AB262" s="125"/>
      <c r="AC262" s="125"/>
      <c r="AD262" s="125"/>
      <c r="AE262" s="117"/>
      <c r="AF262" s="122"/>
      <c r="AG262" s="122"/>
    </row>
    <row r="263" spans="1:33">
      <c r="A263" s="115" t="s">
        <v>16</v>
      </c>
      <c r="B263" s="116">
        <v>45369</v>
      </c>
      <c r="C263" s="115" t="s">
        <v>18</v>
      </c>
      <c r="D263" s="115" t="s">
        <v>19</v>
      </c>
      <c r="E263" s="117" t="s">
        <v>1470</v>
      </c>
      <c r="F263" s="117" t="s">
        <v>1504</v>
      </c>
      <c r="G263" s="119">
        <v>45369</v>
      </c>
      <c r="H263" s="117" t="s">
        <v>1472</v>
      </c>
      <c r="I263" s="117" t="s">
        <v>1505</v>
      </c>
      <c r="J263" s="117" t="s">
        <v>1559</v>
      </c>
      <c r="K263" s="117" t="s">
        <v>1135</v>
      </c>
      <c r="L263" s="115" t="s">
        <v>1134</v>
      </c>
      <c r="M263" s="123">
        <v>357</v>
      </c>
      <c r="N263" s="123">
        <v>357</v>
      </c>
      <c r="O263" s="124">
        <v>45352</v>
      </c>
      <c r="P263" s="125"/>
      <c r="Q263" s="125"/>
      <c r="R263" s="125" t="s">
        <v>1474</v>
      </c>
      <c r="S263" s="115" t="s">
        <v>1504</v>
      </c>
      <c r="T263" s="122" t="s">
        <v>1515</v>
      </c>
      <c r="U263" s="115" t="s">
        <v>1479</v>
      </c>
      <c r="V263" s="142"/>
      <c r="W263" s="117"/>
      <c r="X263" s="142"/>
      <c r="Y263" s="142"/>
      <c r="Z263" s="117"/>
      <c r="AA263" s="143"/>
      <c r="AB263" s="125"/>
      <c r="AC263" s="125"/>
      <c r="AD263" s="125"/>
      <c r="AE263" s="117"/>
      <c r="AF263" s="122"/>
      <c r="AG263" s="122"/>
    </row>
    <row r="264" spans="1:33">
      <c r="A264" s="115" t="s">
        <v>16</v>
      </c>
      <c r="B264" s="116">
        <v>45369</v>
      </c>
      <c r="C264" s="115" t="s">
        <v>18</v>
      </c>
      <c r="D264" s="115" t="s">
        <v>19</v>
      </c>
      <c r="E264" s="117" t="s">
        <v>1470</v>
      </c>
      <c r="F264" s="117" t="s">
        <v>1507</v>
      </c>
      <c r="G264" s="119">
        <v>45369</v>
      </c>
      <c r="H264" s="117" t="s">
        <v>1472</v>
      </c>
      <c r="I264" s="117" t="s">
        <v>1505</v>
      </c>
      <c r="J264" s="117" t="s">
        <v>1560</v>
      </c>
      <c r="K264" s="117" t="s">
        <v>1135</v>
      </c>
      <c r="L264" s="115" t="s">
        <v>1134</v>
      </c>
      <c r="M264" s="123">
        <v>1063.26</v>
      </c>
      <c r="N264" s="123">
        <v>1063.26</v>
      </c>
      <c r="O264" s="124">
        <v>45352</v>
      </c>
      <c r="P264" s="125"/>
      <c r="Q264" s="125"/>
      <c r="R264" s="125" t="s">
        <v>1474</v>
      </c>
      <c r="S264" s="115" t="s">
        <v>1507</v>
      </c>
      <c r="T264" s="122" t="s">
        <v>1515</v>
      </c>
      <c r="U264" s="115" t="s">
        <v>1479</v>
      </c>
      <c r="V264" s="142"/>
      <c r="W264" s="117"/>
      <c r="X264" s="142"/>
      <c r="Y264" s="142"/>
      <c r="Z264" s="117"/>
      <c r="AA264" s="143"/>
      <c r="AB264" s="125"/>
      <c r="AC264" s="125"/>
      <c r="AD264" s="125"/>
      <c r="AE264" s="117"/>
      <c r="AF264" s="122"/>
      <c r="AG264" s="122"/>
    </row>
    <row r="265" spans="1:33">
      <c r="A265" s="115" t="s">
        <v>16</v>
      </c>
      <c r="B265" s="116">
        <v>45370</v>
      </c>
      <c r="C265" s="115" t="s">
        <v>18</v>
      </c>
      <c r="D265" s="115" t="s">
        <v>19</v>
      </c>
      <c r="E265" s="117" t="s">
        <v>1470</v>
      </c>
      <c r="F265" s="117" t="s">
        <v>1561</v>
      </c>
      <c r="G265" s="119">
        <v>45370</v>
      </c>
      <c r="H265" s="117" t="s">
        <v>1472</v>
      </c>
      <c r="I265" s="117" t="s">
        <v>1512</v>
      </c>
      <c r="J265" s="117" t="s">
        <v>815</v>
      </c>
      <c r="K265" s="117" t="s">
        <v>901</v>
      </c>
      <c r="L265" s="115" t="s">
        <v>815</v>
      </c>
      <c r="M265" s="123">
        <v>-2800</v>
      </c>
      <c r="N265" s="123">
        <v>2800</v>
      </c>
      <c r="O265" s="124">
        <v>45352</v>
      </c>
      <c r="P265" s="125"/>
      <c r="Q265" s="125"/>
      <c r="R265" s="125" t="s">
        <v>1474</v>
      </c>
      <c r="S265" s="115" t="s">
        <v>1561</v>
      </c>
      <c r="T265" s="122" t="s">
        <v>1515</v>
      </c>
      <c r="U265" s="115" t="s">
        <v>1479</v>
      </c>
      <c r="V265" s="142"/>
      <c r="W265" s="117"/>
      <c r="X265" s="142"/>
      <c r="Y265" s="142"/>
      <c r="Z265" s="117"/>
      <c r="AA265" s="143"/>
      <c r="AB265" s="125"/>
      <c r="AC265" s="125"/>
      <c r="AD265" s="125"/>
      <c r="AE265" s="117"/>
      <c r="AF265" s="122"/>
      <c r="AG265" s="122"/>
    </row>
    <row r="266" spans="1:33">
      <c r="A266" s="115" t="s">
        <v>16</v>
      </c>
      <c r="B266" s="116">
        <v>45370</v>
      </c>
      <c r="C266" s="115" t="s">
        <v>18</v>
      </c>
      <c r="D266" s="115" t="s">
        <v>19</v>
      </c>
      <c r="E266" s="117" t="s">
        <v>1470</v>
      </c>
      <c r="F266" s="117" t="s">
        <v>1504</v>
      </c>
      <c r="G266" s="119">
        <v>45370</v>
      </c>
      <c r="H266" s="117" t="s">
        <v>1472</v>
      </c>
      <c r="I266" s="117" t="s">
        <v>1505</v>
      </c>
      <c r="J266" s="117" t="s">
        <v>817</v>
      </c>
      <c r="K266" s="117" t="s">
        <v>901</v>
      </c>
      <c r="L266" s="115" t="s">
        <v>815</v>
      </c>
      <c r="M266" s="123">
        <v>42</v>
      </c>
      <c r="N266" s="123">
        <v>42</v>
      </c>
      <c r="O266" s="124">
        <v>45352</v>
      </c>
      <c r="P266" s="125"/>
      <c r="Q266" s="125"/>
      <c r="R266" s="125" t="s">
        <v>1474</v>
      </c>
      <c r="S266" s="115" t="s">
        <v>1504</v>
      </c>
      <c r="T266" s="122" t="s">
        <v>1515</v>
      </c>
      <c r="U266" s="115" t="s">
        <v>1479</v>
      </c>
      <c r="V266" s="142"/>
      <c r="W266" s="117"/>
      <c r="X266" s="142"/>
      <c r="Y266" s="142"/>
      <c r="Z266" s="117"/>
      <c r="AA266" s="143"/>
      <c r="AB266" s="125"/>
      <c r="AC266" s="125"/>
      <c r="AD266" s="125"/>
      <c r="AE266" s="117"/>
      <c r="AF266" s="122"/>
      <c r="AG266" s="122"/>
    </row>
    <row r="267" spans="1:33">
      <c r="A267" s="115" t="s">
        <v>16</v>
      </c>
      <c r="B267" s="116">
        <v>45370</v>
      </c>
      <c r="C267" s="115" t="s">
        <v>18</v>
      </c>
      <c r="D267" s="115" t="s">
        <v>19</v>
      </c>
      <c r="E267" s="117" t="s">
        <v>1470</v>
      </c>
      <c r="F267" s="117" t="s">
        <v>1507</v>
      </c>
      <c r="G267" s="119">
        <v>45370</v>
      </c>
      <c r="H267" s="117" t="s">
        <v>1472</v>
      </c>
      <c r="I267" s="117" t="s">
        <v>1505</v>
      </c>
      <c r="J267" s="117" t="s">
        <v>816</v>
      </c>
      <c r="K267" s="117" t="s">
        <v>901</v>
      </c>
      <c r="L267" s="115" t="s">
        <v>815</v>
      </c>
      <c r="M267" s="123">
        <v>130.19999999999999</v>
      </c>
      <c r="N267" s="123">
        <v>130.19999999999999</v>
      </c>
      <c r="O267" s="124">
        <v>45352</v>
      </c>
      <c r="P267" s="125"/>
      <c r="Q267" s="125"/>
      <c r="R267" s="125" t="s">
        <v>1474</v>
      </c>
      <c r="S267" s="115" t="s">
        <v>1507</v>
      </c>
      <c r="T267" s="122" t="s">
        <v>1515</v>
      </c>
      <c r="U267" s="115" t="s">
        <v>1479</v>
      </c>
      <c r="V267" s="142"/>
      <c r="W267" s="117"/>
      <c r="X267" s="142"/>
      <c r="Y267" s="142"/>
      <c r="Z267" s="117"/>
      <c r="AA267" s="143"/>
      <c r="AB267" s="125"/>
      <c r="AC267" s="125"/>
      <c r="AD267" s="125"/>
      <c r="AE267" s="117"/>
      <c r="AF267" s="122"/>
      <c r="AG267" s="122"/>
    </row>
    <row r="268" spans="1:33">
      <c r="A268" s="115" t="s">
        <v>16</v>
      </c>
      <c r="B268" s="116">
        <v>45370</v>
      </c>
      <c r="C268" s="115" t="s">
        <v>18</v>
      </c>
      <c r="D268" s="115" t="s">
        <v>19</v>
      </c>
      <c r="E268" s="117" t="s">
        <v>1470</v>
      </c>
      <c r="F268" s="117" t="s">
        <v>1554</v>
      </c>
      <c r="G268" s="119">
        <v>45370</v>
      </c>
      <c r="H268" s="117" t="s">
        <v>1500</v>
      </c>
      <c r="I268" s="117" t="s">
        <v>1496</v>
      </c>
      <c r="J268" s="117" t="s">
        <v>26</v>
      </c>
      <c r="K268" s="117" t="s">
        <v>1131</v>
      </c>
      <c r="L268" s="115" t="s">
        <v>26</v>
      </c>
      <c r="M268" s="123">
        <v>0.01</v>
      </c>
      <c r="N268" s="123">
        <v>0.01</v>
      </c>
      <c r="O268" s="124">
        <v>45352</v>
      </c>
      <c r="P268" s="125"/>
      <c r="Q268" s="125"/>
      <c r="R268" s="125" t="s">
        <v>1474</v>
      </c>
      <c r="S268" s="115" t="s">
        <v>1554</v>
      </c>
      <c r="T268" s="122" t="s">
        <v>1556</v>
      </c>
      <c r="U268" s="115" t="s">
        <v>1557</v>
      </c>
      <c r="V268" s="142"/>
      <c r="W268" s="117"/>
      <c r="X268" s="142"/>
      <c r="Y268" s="142"/>
      <c r="Z268" s="117"/>
      <c r="AA268" s="143"/>
      <c r="AB268" s="125"/>
      <c r="AC268" s="125"/>
      <c r="AD268" s="125"/>
      <c r="AE268" s="117"/>
      <c r="AF268" s="122"/>
      <c r="AG268" s="122"/>
    </row>
    <row r="269" spans="1:33">
      <c r="A269" s="115" t="s">
        <v>16</v>
      </c>
      <c r="B269" s="116">
        <v>45371</v>
      </c>
      <c r="C269" s="115" t="s">
        <v>18</v>
      </c>
      <c r="D269" s="115" t="s">
        <v>19</v>
      </c>
      <c r="E269" s="117" t="s">
        <v>1470</v>
      </c>
      <c r="F269" s="117" t="s">
        <v>1562</v>
      </c>
      <c r="G269" s="119">
        <v>45371</v>
      </c>
      <c r="H269" s="117" t="s">
        <v>1472</v>
      </c>
      <c r="I269" s="117" t="s">
        <v>1512</v>
      </c>
      <c r="J269" s="117" t="s">
        <v>764</v>
      </c>
      <c r="K269" s="117" t="s">
        <v>875</v>
      </c>
      <c r="L269" s="115" t="s">
        <v>764</v>
      </c>
      <c r="M269" s="123">
        <v>-44.41</v>
      </c>
      <c r="N269" s="123">
        <v>44.41</v>
      </c>
      <c r="O269" s="124">
        <v>45352</v>
      </c>
      <c r="P269" s="125"/>
      <c r="Q269" s="125"/>
      <c r="R269" s="125" t="s">
        <v>1474</v>
      </c>
      <c r="S269" s="115" t="s">
        <v>1562</v>
      </c>
      <c r="T269" s="122" t="s">
        <v>1510</v>
      </c>
      <c r="U269" s="115" t="s">
        <v>1488</v>
      </c>
      <c r="V269" s="142"/>
      <c r="W269" s="117"/>
      <c r="X269" s="142"/>
      <c r="Y269" s="142"/>
      <c r="Z269" s="117"/>
      <c r="AA269" s="143"/>
      <c r="AB269" s="125"/>
      <c r="AC269" s="125"/>
      <c r="AD269" s="125"/>
      <c r="AE269" s="117"/>
      <c r="AF269" s="122"/>
      <c r="AG269" s="122"/>
    </row>
    <row r="270" spans="1:33">
      <c r="A270" s="115" t="s">
        <v>16</v>
      </c>
      <c r="B270" s="116">
        <v>45371</v>
      </c>
      <c r="C270" s="115" t="s">
        <v>18</v>
      </c>
      <c r="D270" s="115" t="s">
        <v>19</v>
      </c>
      <c r="E270" s="117" t="s">
        <v>1470</v>
      </c>
      <c r="F270" s="117" t="s">
        <v>1528</v>
      </c>
      <c r="G270" s="119">
        <v>45371</v>
      </c>
      <c r="H270" s="117" t="s">
        <v>1472</v>
      </c>
      <c r="I270" s="117" t="s">
        <v>1512</v>
      </c>
      <c r="J270" s="117" t="s">
        <v>764</v>
      </c>
      <c r="K270" s="117" t="s">
        <v>876</v>
      </c>
      <c r="L270" s="115" t="s">
        <v>764</v>
      </c>
      <c r="M270" s="123">
        <v>-44.41</v>
      </c>
      <c r="N270" s="123">
        <v>44.41</v>
      </c>
      <c r="O270" s="124">
        <v>45352</v>
      </c>
      <c r="P270" s="125"/>
      <c r="Q270" s="125"/>
      <c r="R270" s="125" t="s">
        <v>1474</v>
      </c>
      <c r="S270" s="115" t="s">
        <v>1528</v>
      </c>
      <c r="T270" s="122" t="s">
        <v>1478</v>
      </c>
      <c r="U270" s="115" t="s">
        <v>1479</v>
      </c>
      <c r="V270" s="142"/>
      <c r="W270" s="117"/>
      <c r="X270" s="142"/>
      <c r="Y270" s="142"/>
      <c r="Z270" s="117"/>
      <c r="AA270" s="143"/>
      <c r="AB270" s="125"/>
      <c r="AC270" s="125"/>
      <c r="AD270" s="125"/>
      <c r="AE270" s="117"/>
      <c r="AF270" s="122"/>
      <c r="AG270" s="122"/>
    </row>
    <row r="271" spans="1:33">
      <c r="A271" s="115" t="s">
        <v>16</v>
      </c>
      <c r="B271" s="116">
        <v>45371</v>
      </c>
      <c r="C271" s="115" t="s">
        <v>18</v>
      </c>
      <c r="D271" s="115" t="s">
        <v>19</v>
      </c>
      <c r="E271" s="117" t="s">
        <v>1470</v>
      </c>
      <c r="F271" s="117" t="s">
        <v>1528</v>
      </c>
      <c r="G271" s="119">
        <v>45371</v>
      </c>
      <c r="H271" s="117" t="s">
        <v>1472</v>
      </c>
      <c r="I271" s="117" t="s">
        <v>1512</v>
      </c>
      <c r="J271" s="117" t="s">
        <v>764</v>
      </c>
      <c r="K271" s="117" t="s">
        <v>877</v>
      </c>
      <c r="L271" s="115" t="s">
        <v>764</v>
      </c>
      <c r="M271" s="123">
        <v>-44.41</v>
      </c>
      <c r="N271" s="123">
        <v>44.41</v>
      </c>
      <c r="O271" s="124">
        <v>45352</v>
      </c>
      <c r="P271" s="125"/>
      <c r="Q271" s="125"/>
      <c r="R271" s="125" t="s">
        <v>1474</v>
      </c>
      <c r="S271" s="115" t="s">
        <v>1528</v>
      </c>
      <c r="T271" s="122" t="s">
        <v>1478</v>
      </c>
      <c r="U271" s="115" t="s">
        <v>1479</v>
      </c>
      <c r="V271" s="142"/>
      <c r="W271" s="117"/>
      <c r="X271" s="142"/>
      <c r="Y271" s="142"/>
      <c r="Z271" s="117"/>
      <c r="AA271" s="143"/>
      <c r="AB271" s="125"/>
      <c r="AC271" s="125"/>
      <c r="AD271" s="125"/>
      <c r="AE271" s="117"/>
      <c r="AF271" s="122"/>
      <c r="AG271" s="122"/>
    </row>
    <row r="272" spans="1:33">
      <c r="A272" s="115" t="s">
        <v>16</v>
      </c>
      <c r="B272" s="116">
        <v>45371</v>
      </c>
      <c r="C272" s="115" t="s">
        <v>18</v>
      </c>
      <c r="D272" s="115" t="s">
        <v>19</v>
      </c>
      <c r="E272" s="117" t="s">
        <v>1470</v>
      </c>
      <c r="F272" s="117" t="s">
        <v>1528</v>
      </c>
      <c r="G272" s="119">
        <v>45371</v>
      </c>
      <c r="H272" s="117" t="s">
        <v>1472</v>
      </c>
      <c r="I272" s="117" t="s">
        <v>1512</v>
      </c>
      <c r="J272" s="117" t="s">
        <v>764</v>
      </c>
      <c r="K272" s="117" t="s">
        <v>878</v>
      </c>
      <c r="L272" s="115" t="s">
        <v>764</v>
      </c>
      <c r="M272" s="123">
        <v>-44.41</v>
      </c>
      <c r="N272" s="123">
        <v>44.41</v>
      </c>
      <c r="O272" s="124">
        <v>45352</v>
      </c>
      <c r="P272" s="125"/>
      <c r="Q272" s="125"/>
      <c r="R272" s="125" t="s">
        <v>1474</v>
      </c>
      <c r="S272" s="115" t="s">
        <v>1528</v>
      </c>
      <c r="T272" s="122" t="s">
        <v>1478</v>
      </c>
      <c r="U272" s="115" t="s">
        <v>1479</v>
      </c>
      <c r="V272" s="142"/>
      <c r="W272" s="117"/>
      <c r="X272" s="142"/>
      <c r="Y272" s="142"/>
      <c r="Z272" s="117"/>
      <c r="AA272" s="143"/>
      <c r="AB272" s="125"/>
      <c r="AC272" s="125"/>
      <c r="AD272" s="125"/>
      <c r="AE272" s="117"/>
      <c r="AF272" s="122"/>
      <c r="AG272" s="122"/>
    </row>
    <row r="273" spans="1:33">
      <c r="A273" s="115" t="s">
        <v>16</v>
      </c>
      <c r="B273" s="116">
        <v>45371</v>
      </c>
      <c r="C273" s="115" t="s">
        <v>18</v>
      </c>
      <c r="D273" s="115" t="s">
        <v>19</v>
      </c>
      <c r="E273" s="117" t="s">
        <v>1470</v>
      </c>
      <c r="F273" s="117" t="s">
        <v>1528</v>
      </c>
      <c r="G273" s="119">
        <v>45371</v>
      </c>
      <c r="H273" s="117" t="s">
        <v>1472</v>
      </c>
      <c r="I273" s="117" t="s">
        <v>1512</v>
      </c>
      <c r="J273" s="117" t="s">
        <v>764</v>
      </c>
      <c r="K273" s="117" t="s">
        <v>879</v>
      </c>
      <c r="L273" s="115" t="s">
        <v>764</v>
      </c>
      <c r="M273" s="123">
        <v>-44.41</v>
      </c>
      <c r="N273" s="123">
        <v>44.41</v>
      </c>
      <c r="O273" s="124">
        <v>45352</v>
      </c>
      <c r="P273" s="125"/>
      <c r="Q273" s="125"/>
      <c r="R273" s="125" t="s">
        <v>1474</v>
      </c>
      <c r="S273" s="115" t="s">
        <v>1528</v>
      </c>
      <c r="T273" s="122" t="s">
        <v>1478</v>
      </c>
      <c r="U273" s="115" t="s">
        <v>1479</v>
      </c>
      <c r="V273" s="142"/>
      <c r="W273" s="117"/>
      <c r="X273" s="142"/>
      <c r="Y273" s="142"/>
      <c r="Z273" s="117"/>
      <c r="AA273" s="143"/>
      <c r="AB273" s="125"/>
      <c r="AC273" s="125"/>
      <c r="AD273" s="125"/>
      <c r="AE273" s="117"/>
      <c r="AF273" s="122"/>
      <c r="AG273" s="122"/>
    </row>
    <row r="274" spans="1:33">
      <c r="A274" s="115" t="s">
        <v>16</v>
      </c>
      <c r="B274" s="116">
        <v>45371</v>
      </c>
      <c r="C274" s="115" t="s">
        <v>18</v>
      </c>
      <c r="D274" s="115" t="s">
        <v>19</v>
      </c>
      <c r="E274" s="117" t="s">
        <v>1470</v>
      </c>
      <c r="F274" s="117" t="s">
        <v>1528</v>
      </c>
      <c r="G274" s="119">
        <v>45371</v>
      </c>
      <c r="H274" s="117" t="s">
        <v>1472</v>
      </c>
      <c r="I274" s="117" t="s">
        <v>1512</v>
      </c>
      <c r="J274" s="117" t="s">
        <v>764</v>
      </c>
      <c r="K274" s="117" t="s">
        <v>880</v>
      </c>
      <c r="L274" s="115" t="s">
        <v>764</v>
      </c>
      <c r="M274" s="123">
        <v>-44.41</v>
      </c>
      <c r="N274" s="123">
        <v>44.41</v>
      </c>
      <c r="O274" s="124">
        <v>45352</v>
      </c>
      <c r="P274" s="125"/>
      <c r="Q274" s="125"/>
      <c r="R274" s="125" t="s">
        <v>1474</v>
      </c>
      <c r="S274" s="115" t="s">
        <v>1528</v>
      </c>
      <c r="T274" s="122" t="s">
        <v>1478</v>
      </c>
      <c r="U274" s="115" t="s">
        <v>1479</v>
      </c>
      <c r="V274" s="142"/>
      <c r="W274" s="117"/>
      <c r="X274" s="142"/>
      <c r="Y274" s="142"/>
      <c r="Z274" s="117"/>
      <c r="AA274" s="143"/>
      <c r="AB274" s="125"/>
      <c r="AC274" s="125"/>
      <c r="AD274" s="125"/>
      <c r="AE274" s="117"/>
      <c r="AF274" s="122"/>
      <c r="AG274" s="122"/>
    </row>
    <row r="275" spans="1:33">
      <c r="A275" s="115" t="s">
        <v>16</v>
      </c>
      <c r="B275" s="116">
        <v>45371</v>
      </c>
      <c r="C275" s="115" t="s">
        <v>18</v>
      </c>
      <c r="D275" s="115" t="s">
        <v>19</v>
      </c>
      <c r="E275" s="117" t="s">
        <v>1470</v>
      </c>
      <c r="F275" s="117" t="s">
        <v>1562</v>
      </c>
      <c r="G275" s="119">
        <v>45371</v>
      </c>
      <c r="H275" s="117" t="s">
        <v>1472</v>
      </c>
      <c r="I275" s="117" t="s">
        <v>1512</v>
      </c>
      <c r="J275" s="117" t="s">
        <v>764</v>
      </c>
      <c r="K275" s="117" t="s">
        <v>892</v>
      </c>
      <c r="L275" s="115" t="s">
        <v>764</v>
      </c>
      <c r="M275" s="123">
        <v>-774.84</v>
      </c>
      <c r="N275" s="123">
        <v>774.84</v>
      </c>
      <c r="O275" s="124">
        <v>45352</v>
      </c>
      <c r="P275" s="125"/>
      <c r="Q275" s="125"/>
      <c r="R275" s="125" t="s">
        <v>1474</v>
      </c>
      <c r="S275" s="115" t="s">
        <v>1562</v>
      </c>
      <c r="T275" s="122" t="s">
        <v>1510</v>
      </c>
      <c r="U275" s="115" t="s">
        <v>1488</v>
      </c>
      <c r="V275" s="142"/>
      <c r="W275" s="117"/>
      <c r="X275" s="142"/>
      <c r="Y275" s="142"/>
      <c r="Z275" s="117"/>
      <c r="AA275" s="143"/>
      <c r="AB275" s="125"/>
      <c r="AC275" s="125"/>
      <c r="AD275" s="125"/>
      <c r="AE275" s="117"/>
      <c r="AF275" s="122"/>
      <c r="AG275" s="122"/>
    </row>
    <row r="276" spans="1:33">
      <c r="A276" s="115" t="s">
        <v>16</v>
      </c>
      <c r="B276" s="116">
        <v>45371</v>
      </c>
      <c r="C276" s="115" t="s">
        <v>1469</v>
      </c>
      <c r="D276" s="115" t="s">
        <v>1469</v>
      </c>
      <c r="E276" s="117" t="s">
        <v>1470</v>
      </c>
      <c r="F276" s="117" t="s">
        <v>1486</v>
      </c>
      <c r="G276" s="119">
        <v>45371</v>
      </c>
      <c r="H276" s="117" t="s">
        <v>1472</v>
      </c>
      <c r="I276" s="117" t="s">
        <v>1512</v>
      </c>
      <c r="J276" s="117" t="s">
        <v>902</v>
      </c>
      <c r="K276" s="117" t="s">
        <v>903</v>
      </c>
      <c r="L276" s="115" t="s">
        <v>902</v>
      </c>
      <c r="M276" s="123">
        <v>-10451</v>
      </c>
      <c r="N276" s="123">
        <v>10451</v>
      </c>
      <c r="O276" s="124">
        <v>45352</v>
      </c>
      <c r="P276" s="125"/>
      <c r="Q276" s="125"/>
      <c r="R276" s="125" t="s">
        <v>1474</v>
      </c>
      <c r="S276" s="115" t="s">
        <v>1486</v>
      </c>
      <c r="T276" s="122" t="s">
        <v>1487</v>
      </c>
      <c r="U276" s="115" t="s">
        <v>1488</v>
      </c>
      <c r="V276" s="142"/>
      <c r="W276" s="117"/>
      <c r="X276" s="142"/>
      <c r="Y276" s="142"/>
      <c r="Z276" s="117"/>
      <c r="AA276" s="143"/>
      <c r="AB276" s="125"/>
      <c r="AC276" s="125"/>
      <c r="AD276" s="125"/>
      <c r="AE276" s="117"/>
      <c r="AF276" s="122"/>
      <c r="AG276" s="122"/>
    </row>
    <row r="277" spans="1:33">
      <c r="A277" s="115" t="s">
        <v>16</v>
      </c>
      <c r="B277" s="116">
        <v>45371</v>
      </c>
      <c r="C277" s="115" t="s">
        <v>18</v>
      </c>
      <c r="D277" s="115" t="s">
        <v>19</v>
      </c>
      <c r="E277" s="118" t="s">
        <v>1474</v>
      </c>
      <c r="F277" s="118" t="s">
        <v>1486</v>
      </c>
      <c r="G277" s="120">
        <v>45371</v>
      </c>
      <c r="H277" s="118" t="s">
        <v>1472</v>
      </c>
      <c r="I277" s="118" t="s">
        <v>1512</v>
      </c>
      <c r="J277" s="118" t="s">
        <v>902</v>
      </c>
      <c r="K277" s="118" t="s">
        <v>903</v>
      </c>
      <c r="L277" s="115" t="s">
        <v>902</v>
      </c>
      <c r="M277" s="123">
        <v>-10451</v>
      </c>
      <c r="N277" s="123">
        <v>10451</v>
      </c>
      <c r="O277" s="124">
        <v>45352</v>
      </c>
      <c r="P277" s="125"/>
      <c r="Q277" s="125"/>
      <c r="R277" s="125" t="s">
        <v>1474</v>
      </c>
      <c r="S277" s="115" t="s">
        <v>1486</v>
      </c>
      <c r="T277" s="122" t="s">
        <v>1487</v>
      </c>
      <c r="U277" s="115" t="s">
        <v>1488</v>
      </c>
      <c r="V277" s="144"/>
      <c r="W277" s="117"/>
      <c r="X277" s="142"/>
      <c r="Y277" s="142"/>
      <c r="Z277" s="117"/>
      <c r="AA277" s="143"/>
      <c r="AB277" s="125"/>
      <c r="AC277" s="125"/>
      <c r="AD277" s="125"/>
      <c r="AE277" s="117"/>
      <c r="AF277" s="122"/>
      <c r="AG277" s="122"/>
    </row>
    <row r="278" spans="1:33">
      <c r="A278" s="115" t="s">
        <v>16</v>
      </c>
      <c r="B278" s="116">
        <v>45371</v>
      </c>
      <c r="C278" s="115" t="s">
        <v>18</v>
      </c>
      <c r="D278" s="115" t="s">
        <v>19</v>
      </c>
      <c r="E278" s="117" t="s">
        <v>1470</v>
      </c>
      <c r="F278" s="117" t="s">
        <v>1563</v>
      </c>
      <c r="G278" s="119">
        <v>45371</v>
      </c>
      <c r="H278" s="117" t="s">
        <v>1472</v>
      </c>
      <c r="I278" s="117" t="s">
        <v>1512</v>
      </c>
      <c r="J278" s="117" t="s">
        <v>982</v>
      </c>
      <c r="K278" s="117" t="s">
        <v>983</v>
      </c>
      <c r="L278" s="115" t="s">
        <v>982</v>
      </c>
      <c r="M278" s="123">
        <v>-9500</v>
      </c>
      <c r="N278" s="123">
        <v>9500</v>
      </c>
      <c r="O278" s="124">
        <v>45352</v>
      </c>
      <c r="P278" s="125"/>
      <c r="Q278" s="125"/>
      <c r="R278" s="125" t="s">
        <v>1474</v>
      </c>
      <c r="S278" s="115" t="s">
        <v>1563</v>
      </c>
      <c r="T278" s="122" t="s">
        <v>1492</v>
      </c>
      <c r="U278" s="115" t="s">
        <v>1476</v>
      </c>
      <c r="V278" s="142"/>
      <c r="W278" s="117"/>
      <c r="X278" s="142"/>
      <c r="Y278" s="142"/>
      <c r="Z278" s="117"/>
      <c r="AA278" s="143"/>
      <c r="AB278" s="125"/>
      <c r="AC278" s="125"/>
      <c r="AD278" s="125"/>
      <c r="AE278" s="117"/>
      <c r="AF278" s="122"/>
      <c r="AG278" s="122"/>
    </row>
    <row r="279" spans="1:33">
      <c r="A279" s="115" t="s">
        <v>16</v>
      </c>
      <c r="B279" s="116">
        <v>45371</v>
      </c>
      <c r="C279" s="115" t="s">
        <v>18</v>
      </c>
      <c r="D279" s="115" t="s">
        <v>19</v>
      </c>
      <c r="E279" s="117" t="s">
        <v>1470</v>
      </c>
      <c r="F279" s="117" t="s">
        <v>1494</v>
      </c>
      <c r="G279" s="119">
        <v>45371</v>
      </c>
      <c r="H279" s="117" t="s">
        <v>1500</v>
      </c>
      <c r="I279" s="117" t="s">
        <v>1496</v>
      </c>
      <c r="J279" s="117" t="s">
        <v>31</v>
      </c>
      <c r="K279" s="117" t="s">
        <v>1024</v>
      </c>
      <c r="L279" s="115" t="s">
        <v>31</v>
      </c>
      <c r="M279" s="123">
        <v>60000</v>
      </c>
      <c r="N279" s="123">
        <v>60000</v>
      </c>
      <c r="O279" s="124">
        <v>45352</v>
      </c>
      <c r="P279" s="125"/>
      <c r="Q279" s="125"/>
      <c r="R279" s="125" t="s">
        <v>1474</v>
      </c>
      <c r="S279" s="115" t="s">
        <v>1494</v>
      </c>
      <c r="T279" s="122" t="s">
        <v>1497</v>
      </c>
      <c r="U279" s="115" t="s">
        <v>1498</v>
      </c>
      <c r="V279" s="142"/>
      <c r="W279" s="117"/>
      <c r="X279" s="142"/>
      <c r="Y279" s="142"/>
      <c r="Z279" s="117"/>
      <c r="AA279" s="143"/>
      <c r="AB279" s="125"/>
      <c r="AC279" s="125"/>
      <c r="AD279" s="125"/>
      <c r="AE279" s="117"/>
      <c r="AF279" s="122"/>
      <c r="AG279" s="122"/>
    </row>
    <row r="280" spans="1:33">
      <c r="A280" s="115" t="s">
        <v>16</v>
      </c>
      <c r="B280" s="116">
        <v>45371</v>
      </c>
      <c r="C280" s="115" t="s">
        <v>18</v>
      </c>
      <c r="D280" s="115" t="s">
        <v>19</v>
      </c>
      <c r="E280" s="118" t="s">
        <v>1474</v>
      </c>
      <c r="F280" s="118" t="s">
        <v>1485</v>
      </c>
      <c r="G280" s="120">
        <v>45371</v>
      </c>
      <c r="H280" s="118" t="s">
        <v>1472</v>
      </c>
      <c r="I280" s="118" t="s">
        <v>1512</v>
      </c>
      <c r="J280" s="118" t="s">
        <v>1095</v>
      </c>
      <c r="K280" s="118" t="s">
        <v>842</v>
      </c>
      <c r="L280" s="115" t="s">
        <v>1095</v>
      </c>
      <c r="M280" s="123">
        <v>-0.01</v>
      </c>
      <c r="N280" s="123">
        <v>0.01</v>
      </c>
      <c r="O280" s="124">
        <v>45352</v>
      </c>
      <c r="P280" s="125"/>
      <c r="Q280" s="125"/>
      <c r="R280" s="125" t="s">
        <v>1474</v>
      </c>
      <c r="S280" s="115" t="s">
        <v>1485</v>
      </c>
      <c r="T280" s="122" t="s">
        <v>1484</v>
      </c>
      <c r="U280" s="115" t="s">
        <v>1484</v>
      </c>
      <c r="V280" s="144"/>
      <c r="W280" s="117"/>
      <c r="X280" s="142"/>
      <c r="Y280" s="142"/>
      <c r="Z280" s="117"/>
      <c r="AA280" s="143"/>
      <c r="AB280" s="125"/>
      <c r="AC280" s="125"/>
      <c r="AD280" s="125"/>
      <c r="AE280" s="117"/>
      <c r="AF280" s="122"/>
      <c r="AG280" s="122"/>
    </row>
    <row r="281" spans="1:33">
      <c r="A281" s="115" t="s">
        <v>16</v>
      </c>
      <c r="B281" s="116">
        <v>45371</v>
      </c>
      <c r="C281" s="115" t="s">
        <v>18</v>
      </c>
      <c r="D281" s="115" t="s">
        <v>19</v>
      </c>
      <c r="E281" s="117" t="s">
        <v>1470</v>
      </c>
      <c r="F281" s="117" t="s">
        <v>1483</v>
      </c>
      <c r="G281" s="119">
        <v>45371</v>
      </c>
      <c r="H281" s="117" t="s">
        <v>1472</v>
      </c>
      <c r="I281" s="117" t="s">
        <v>1512</v>
      </c>
      <c r="J281" s="117" t="s">
        <v>1095</v>
      </c>
      <c r="K281" s="117" t="s">
        <v>1100</v>
      </c>
      <c r="L281" s="115" t="s">
        <v>1095</v>
      </c>
      <c r="M281" s="123">
        <v>-49.5</v>
      </c>
      <c r="N281" s="123">
        <v>49.5</v>
      </c>
      <c r="O281" s="124">
        <v>45352</v>
      </c>
      <c r="P281" s="125"/>
      <c r="Q281" s="125"/>
      <c r="R281" s="125" t="s">
        <v>1474</v>
      </c>
      <c r="S281" s="115" t="s">
        <v>1483</v>
      </c>
      <c r="T281" s="122" t="s">
        <v>1484</v>
      </c>
      <c r="U281" s="115" t="s">
        <v>1484</v>
      </c>
      <c r="V281" s="142"/>
      <c r="W281" s="117"/>
      <c r="X281" s="142"/>
      <c r="Y281" s="142"/>
      <c r="Z281" s="117"/>
      <c r="AA281" s="143"/>
      <c r="AB281" s="125"/>
      <c r="AC281" s="125"/>
      <c r="AD281" s="125"/>
      <c r="AE281" s="117"/>
      <c r="AF281" s="122"/>
      <c r="AG281" s="122"/>
    </row>
    <row r="282" spans="1:33">
      <c r="A282" s="115" t="s">
        <v>16</v>
      </c>
      <c r="B282" s="116">
        <v>45371</v>
      </c>
      <c r="C282" s="115" t="s">
        <v>18</v>
      </c>
      <c r="D282" s="115" t="s">
        <v>19</v>
      </c>
      <c r="E282" s="117" t="s">
        <v>1470</v>
      </c>
      <c r="F282" s="117" t="s">
        <v>1480</v>
      </c>
      <c r="G282" s="119">
        <v>45371</v>
      </c>
      <c r="H282" s="117" t="s">
        <v>1472</v>
      </c>
      <c r="I282" s="117" t="s">
        <v>1481</v>
      </c>
      <c r="J282" s="117" t="s">
        <v>1095</v>
      </c>
      <c r="K282" s="117" t="s">
        <v>1100</v>
      </c>
      <c r="L282" s="115" t="s">
        <v>1095</v>
      </c>
      <c r="M282" s="123">
        <v>-0.49</v>
      </c>
      <c r="N282" s="123">
        <v>0.49</v>
      </c>
      <c r="O282" s="124">
        <v>45352</v>
      </c>
      <c r="P282" s="125"/>
      <c r="Q282" s="125"/>
      <c r="R282" s="125" t="s">
        <v>1474</v>
      </c>
      <c r="S282" s="115" t="s">
        <v>1480</v>
      </c>
      <c r="T282" s="122" t="s">
        <v>1482</v>
      </c>
      <c r="U282" s="115" t="s">
        <v>1482</v>
      </c>
      <c r="V282" s="142"/>
      <c r="W282" s="117"/>
      <c r="X282" s="142"/>
      <c r="Y282" s="142"/>
      <c r="Z282" s="117"/>
      <c r="AA282" s="143"/>
      <c r="AB282" s="125"/>
      <c r="AC282" s="125"/>
      <c r="AD282" s="125"/>
      <c r="AE282" s="117"/>
      <c r="AF282" s="122"/>
      <c r="AG282" s="122"/>
    </row>
    <row r="283" spans="1:33">
      <c r="A283" s="115" t="s">
        <v>16</v>
      </c>
      <c r="B283" s="116">
        <v>45371</v>
      </c>
      <c r="C283" s="115" t="s">
        <v>18</v>
      </c>
      <c r="D283" s="115" t="s">
        <v>19</v>
      </c>
      <c r="E283" s="117" t="s">
        <v>1470</v>
      </c>
      <c r="F283" s="117" t="s">
        <v>1480</v>
      </c>
      <c r="G283" s="119">
        <v>45371</v>
      </c>
      <c r="H283" s="117" t="s">
        <v>1472</v>
      </c>
      <c r="I283" s="117" t="s">
        <v>1564</v>
      </c>
      <c r="J283" s="117" t="s">
        <v>1095</v>
      </c>
      <c r="K283" s="117" t="s">
        <v>1100</v>
      </c>
      <c r="L283" s="115" t="s">
        <v>1095</v>
      </c>
      <c r="M283" s="123">
        <v>-4.7300000000000004</v>
      </c>
      <c r="N283" s="123">
        <v>4.7300000000000004</v>
      </c>
      <c r="O283" s="124">
        <v>45352</v>
      </c>
      <c r="P283" s="125"/>
      <c r="Q283" s="125"/>
      <c r="R283" s="125" t="s">
        <v>1474</v>
      </c>
      <c r="S283" s="115" t="s">
        <v>1480</v>
      </c>
      <c r="T283" s="122" t="s">
        <v>1482</v>
      </c>
      <c r="U283" s="115" t="s">
        <v>1482</v>
      </c>
      <c r="V283" s="142"/>
      <c r="W283" s="117"/>
      <c r="X283" s="142"/>
      <c r="Y283" s="142"/>
      <c r="Z283" s="117"/>
      <c r="AA283" s="143"/>
      <c r="AB283" s="125"/>
      <c r="AC283" s="125"/>
      <c r="AD283" s="125"/>
      <c r="AE283" s="117"/>
      <c r="AF283" s="122"/>
      <c r="AG283" s="122"/>
    </row>
    <row r="284" spans="1:33">
      <c r="A284" s="115" t="s">
        <v>16</v>
      </c>
      <c r="B284" s="116">
        <v>45371</v>
      </c>
      <c r="C284" s="115" t="s">
        <v>18</v>
      </c>
      <c r="D284" s="115" t="s">
        <v>19</v>
      </c>
      <c r="E284" s="117" t="s">
        <v>1470</v>
      </c>
      <c r="F284" s="117" t="s">
        <v>1485</v>
      </c>
      <c r="G284" s="119">
        <v>45371</v>
      </c>
      <c r="H284" s="117" t="s">
        <v>1472</v>
      </c>
      <c r="I284" s="117" t="s">
        <v>1512</v>
      </c>
      <c r="J284" s="117" t="s">
        <v>1095</v>
      </c>
      <c r="K284" s="117" t="s">
        <v>1100</v>
      </c>
      <c r="L284" s="115" t="s">
        <v>1095</v>
      </c>
      <c r="M284" s="123">
        <v>-153.44999999999999</v>
      </c>
      <c r="N284" s="123">
        <v>153.44999999999999</v>
      </c>
      <c r="O284" s="124">
        <v>45352</v>
      </c>
      <c r="P284" s="125"/>
      <c r="Q284" s="125"/>
      <c r="R284" s="125" t="s">
        <v>1474</v>
      </c>
      <c r="S284" s="115" t="s">
        <v>1485</v>
      </c>
      <c r="T284" s="122" t="s">
        <v>1484</v>
      </c>
      <c r="U284" s="115" t="s">
        <v>1484</v>
      </c>
      <c r="V284" s="142"/>
      <c r="W284" s="117"/>
      <c r="X284" s="142"/>
      <c r="Y284" s="142"/>
      <c r="Z284" s="117"/>
      <c r="AA284" s="143"/>
      <c r="AB284" s="125"/>
      <c r="AC284" s="125"/>
      <c r="AD284" s="125"/>
      <c r="AE284" s="117"/>
      <c r="AF284" s="122"/>
      <c r="AG284" s="122"/>
    </row>
    <row r="285" spans="1:33">
      <c r="A285" s="115" t="s">
        <v>16</v>
      </c>
      <c r="B285" s="116">
        <v>45371</v>
      </c>
      <c r="C285" s="115" t="s">
        <v>18</v>
      </c>
      <c r="D285" s="115" t="s">
        <v>19</v>
      </c>
      <c r="E285" s="117" t="s">
        <v>1470</v>
      </c>
      <c r="F285" s="117" t="s">
        <v>1480</v>
      </c>
      <c r="G285" s="119">
        <v>45371</v>
      </c>
      <c r="H285" s="117" t="s">
        <v>1472</v>
      </c>
      <c r="I285" s="117" t="s">
        <v>1481</v>
      </c>
      <c r="J285" s="117" t="s">
        <v>1095</v>
      </c>
      <c r="K285" s="117" t="s">
        <v>1100</v>
      </c>
      <c r="L285" s="115" t="s">
        <v>1095</v>
      </c>
      <c r="M285" s="123">
        <v>-1.53</v>
      </c>
      <c r="N285" s="123">
        <v>1.53</v>
      </c>
      <c r="O285" s="124">
        <v>45352</v>
      </c>
      <c r="P285" s="125"/>
      <c r="Q285" s="125"/>
      <c r="R285" s="125" t="s">
        <v>1474</v>
      </c>
      <c r="S285" s="115" t="s">
        <v>1480</v>
      </c>
      <c r="T285" s="122" t="s">
        <v>1482</v>
      </c>
      <c r="U285" s="115" t="s">
        <v>1482</v>
      </c>
      <c r="V285" s="142"/>
      <c r="W285" s="117"/>
      <c r="X285" s="142"/>
      <c r="Y285" s="142"/>
      <c r="Z285" s="117"/>
      <c r="AA285" s="143"/>
      <c r="AB285" s="125"/>
      <c r="AC285" s="125"/>
      <c r="AD285" s="125"/>
      <c r="AE285" s="117"/>
      <c r="AF285" s="122"/>
      <c r="AG285" s="122"/>
    </row>
    <row r="286" spans="1:33">
      <c r="A286" s="115" t="s">
        <v>16</v>
      </c>
      <c r="B286" s="116">
        <v>45371</v>
      </c>
      <c r="C286" s="115" t="s">
        <v>18</v>
      </c>
      <c r="D286" s="115" t="s">
        <v>19</v>
      </c>
      <c r="E286" s="117" t="s">
        <v>1470</v>
      </c>
      <c r="F286" s="117" t="s">
        <v>1480</v>
      </c>
      <c r="G286" s="119">
        <v>45371</v>
      </c>
      <c r="H286" s="117" t="s">
        <v>1472</v>
      </c>
      <c r="I286" s="117" t="s">
        <v>1564</v>
      </c>
      <c r="J286" s="117" t="s">
        <v>1095</v>
      </c>
      <c r="K286" s="117" t="s">
        <v>1100</v>
      </c>
      <c r="L286" s="115" t="s">
        <v>1095</v>
      </c>
      <c r="M286" s="123">
        <v>-14.68</v>
      </c>
      <c r="N286" s="123">
        <v>14.68</v>
      </c>
      <c r="O286" s="124">
        <v>45352</v>
      </c>
      <c r="P286" s="125"/>
      <c r="Q286" s="125"/>
      <c r="R286" s="125" t="s">
        <v>1474</v>
      </c>
      <c r="S286" s="115" t="s">
        <v>1480</v>
      </c>
      <c r="T286" s="122" t="s">
        <v>1482</v>
      </c>
      <c r="U286" s="115" t="s">
        <v>1482</v>
      </c>
      <c r="V286" s="142"/>
      <c r="W286" s="117"/>
      <c r="X286" s="142"/>
      <c r="Y286" s="142"/>
      <c r="Z286" s="117"/>
      <c r="AA286" s="143"/>
      <c r="AB286" s="125"/>
      <c r="AC286" s="125"/>
      <c r="AD286" s="125"/>
      <c r="AE286" s="117"/>
      <c r="AF286" s="122"/>
      <c r="AG286" s="122"/>
    </row>
    <row r="287" spans="1:33">
      <c r="A287" s="115" t="s">
        <v>16</v>
      </c>
      <c r="B287" s="116">
        <v>45371</v>
      </c>
      <c r="C287" s="115" t="s">
        <v>18</v>
      </c>
      <c r="D287" s="115" t="s">
        <v>19</v>
      </c>
      <c r="E287" s="117" t="s">
        <v>1470</v>
      </c>
      <c r="F287" s="117" t="s">
        <v>1483</v>
      </c>
      <c r="G287" s="119">
        <v>45371</v>
      </c>
      <c r="H287" s="117" t="s">
        <v>1472</v>
      </c>
      <c r="I287" s="117" t="s">
        <v>1512</v>
      </c>
      <c r="J287" s="117" t="s">
        <v>1095</v>
      </c>
      <c r="K287" s="117" t="s">
        <v>1101</v>
      </c>
      <c r="L287" s="115" t="s">
        <v>1095</v>
      </c>
      <c r="M287" s="123">
        <v>-175.5</v>
      </c>
      <c r="N287" s="123">
        <v>175.5</v>
      </c>
      <c r="O287" s="124">
        <v>45352</v>
      </c>
      <c r="P287" s="125"/>
      <c r="Q287" s="125"/>
      <c r="R287" s="125" t="s">
        <v>1474</v>
      </c>
      <c r="S287" s="115" t="s">
        <v>1483</v>
      </c>
      <c r="T287" s="122" t="s">
        <v>1484</v>
      </c>
      <c r="U287" s="115" t="s">
        <v>1484</v>
      </c>
      <c r="V287" s="142"/>
      <c r="W287" s="117"/>
      <c r="X287" s="142"/>
      <c r="Y287" s="142"/>
      <c r="Z287" s="117"/>
      <c r="AA287" s="143"/>
      <c r="AB287" s="125"/>
      <c r="AC287" s="125"/>
      <c r="AD287" s="125"/>
      <c r="AE287" s="117"/>
      <c r="AF287" s="122"/>
      <c r="AG287" s="122"/>
    </row>
    <row r="288" spans="1:33">
      <c r="A288" s="115" t="s">
        <v>16</v>
      </c>
      <c r="B288" s="116">
        <v>45371</v>
      </c>
      <c r="C288" s="115" t="s">
        <v>18</v>
      </c>
      <c r="D288" s="115" t="s">
        <v>19</v>
      </c>
      <c r="E288" s="117" t="s">
        <v>1470</v>
      </c>
      <c r="F288" s="117" t="s">
        <v>1480</v>
      </c>
      <c r="G288" s="119">
        <v>45371</v>
      </c>
      <c r="H288" s="117" t="s">
        <v>1472</v>
      </c>
      <c r="I288" s="117" t="s">
        <v>1481</v>
      </c>
      <c r="J288" s="117" t="s">
        <v>1095</v>
      </c>
      <c r="K288" s="117" t="s">
        <v>1101</v>
      </c>
      <c r="L288" s="115" t="s">
        <v>1095</v>
      </c>
      <c r="M288" s="123">
        <v>-1.75</v>
      </c>
      <c r="N288" s="123">
        <v>1.75</v>
      </c>
      <c r="O288" s="124">
        <v>45352</v>
      </c>
      <c r="P288" s="125"/>
      <c r="Q288" s="125"/>
      <c r="R288" s="125" t="s">
        <v>1474</v>
      </c>
      <c r="S288" s="115" t="s">
        <v>1480</v>
      </c>
      <c r="T288" s="122" t="s">
        <v>1482</v>
      </c>
      <c r="U288" s="115" t="s">
        <v>1482</v>
      </c>
      <c r="V288" s="142"/>
      <c r="W288" s="117"/>
      <c r="X288" s="142"/>
      <c r="Y288" s="142"/>
      <c r="Z288" s="117"/>
      <c r="AA288" s="143"/>
      <c r="AB288" s="125"/>
      <c r="AC288" s="125"/>
      <c r="AD288" s="125"/>
      <c r="AE288" s="117"/>
      <c r="AF288" s="122"/>
      <c r="AG288" s="122"/>
    </row>
    <row r="289" spans="1:30">
      <c r="A289" s="115" t="s">
        <v>16</v>
      </c>
      <c r="B289" s="116">
        <v>45371</v>
      </c>
      <c r="C289" s="115" t="s">
        <v>18</v>
      </c>
      <c r="D289" s="115" t="s">
        <v>19</v>
      </c>
      <c r="E289" s="117" t="s">
        <v>1470</v>
      </c>
      <c r="F289" s="117" t="s">
        <v>1480</v>
      </c>
      <c r="G289" s="119">
        <v>45371</v>
      </c>
      <c r="H289" s="117" t="s">
        <v>1472</v>
      </c>
      <c r="I289" s="117" t="s">
        <v>1564</v>
      </c>
      <c r="J289" s="117" t="s">
        <v>1095</v>
      </c>
      <c r="K289" s="117" t="s">
        <v>1101</v>
      </c>
      <c r="L289" s="115" t="s">
        <v>1095</v>
      </c>
      <c r="M289" s="123">
        <v>-16.79</v>
      </c>
      <c r="N289" s="123">
        <v>16.79</v>
      </c>
      <c r="O289" s="124">
        <v>45352</v>
      </c>
      <c r="P289" s="125"/>
      <c r="Q289" s="125"/>
      <c r="R289" s="125" t="s">
        <v>1474</v>
      </c>
      <c r="S289" s="115" t="s">
        <v>1480</v>
      </c>
      <c r="T289" s="122" t="s">
        <v>1482</v>
      </c>
      <c r="U289" s="115" t="s">
        <v>1482</v>
      </c>
      <c r="V289" s="142"/>
      <c r="W289" s="117"/>
      <c r="X289" s="142"/>
      <c r="Y289" s="142"/>
      <c r="Z289" s="117"/>
      <c r="AA289" s="143"/>
      <c r="AB289" s="125"/>
      <c r="AC289" s="125"/>
      <c r="AD289" s="125"/>
    </row>
    <row r="290" spans="1:30">
      <c r="A290" s="115" t="s">
        <v>16</v>
      </c>
      <c r="B290" s="116">
        <v>45371</v>
      </c>
      <c r="C290" s="115" t="s">
        <v>18</v>
      </c>
      <c r="D290" s="115" t="s">
        <v>19</v>
      </c>
      <c r="E290" s="117" t="s">
        <v>1470</v>
      </c>
      <c r="F290" s="117" t="s">
        <v>1485</v>
      </c>
      <c r="G290" s="119">
        <v>45371</v>
      </c>
      <c r="H290" s="117" t="s">
        <v>1472</v>
      </c>
      <c r="I290" s="117" t="s">
        <v>1512</v>
      </c>
      <c r="J290" s="117" t="s">
        <v>1095</v>
      </c>
      <c r="K290" s="117" t="s">
        <v>1101</v>
      </c>
      <c r="L290" s="115" t="s">
        <v>1095</v>
      </c>
      <c r="M290" s="123">
        <v>-544.04999999999995</v>
      </c>
      <c r="N290" s="123">
        <v>544.04999999999995</v>
      </c>
      <c r="O290" s="124">
        <v>45352</v>
      </c>
      <c r="P290" s="125"/>
      <c r="Q290" s="125"/>
      <c r="R290" s="125" t="s">
        <v>1474</v>
      </c>
      <c r="S290" s="115" t="s">
        <v>1485</v>
      </c>
      <c r="T290" s="122" t="s">
        <v>1484</v>
      </c>
      <c r="U290" s="115" t="s">
        <v>1484</v>
      </c>
      <c r="V290" s="142"/>
      <c r="W290" s="117"/>
      <c r="X290" s="142"/>
      <c r="Y290" s="142"/>
      <c r="Z290" s="117"/>
      <c r="AA290" s="143"/>
      <c r="AB290" s="125"/>
      <c r="AC290" s="125"/>
      <c r="AD290" s="125"/>
    </row>
    <row r="291" spans="1:30">
      <c r="A291" s="115" t="s">
        <v>16</v>
      </c>
      <c r="B291" s="116">
        <v>45371</v>
      </c>
      <c r="C291" s="115" t="s">
        <v>18</v>
      </c>
      <c r="D291" s="115" t="s">
        <v>19</v>
      </c>
      <c r="E291" s="117" t="s">
        <v>1470</v>
      </c>
      <c r="F291" s="117" t="s">
        <v>1480</v>
      </c>
      <c r="G291" s="119">
        <v>45371</v>
      </c>
      <c r="H291" s="117" t="s">
        <v>1472</v>
      </c>
      <c r="I291" s="117" t="s">
        <v>1481</v>
      </c>
      <c r="J291" s="117" t="s">
        <v>1095</v>
      </c>
      <c r="K291" s="117" t="s">
        <v>1101</v>
      </c>
      <c r="L291" s="115" t="s">
        <v>1095</v>
      </c>
      <c r="M291" s="123">
        <v>-5.44</v>
      </c>
      <c r="N291" s="123">
        <v>5.44</v>
      </c>
      <c r="O291" s="124">
        <v>45352</v>
      </c>
      <c r="P291" s="125"/>
      <c r="Q291" s="125"/>
      <c r="R291" s="125" t="s">
        <v>1474</v>
      </c>
      <c r="S291" s="115" t="s">
        <v>1480</v>
      </c>
      <c r="T291" s="122" t="s">
        <v>1482</v>
      </c>
      <c r="U291" s="115" t="s">
        <v>1482</v>
      </c>
      <c r="V291" s="142"/>
      <c r="W291" s="117"/>
      <c r="X291" s="142"/>
      <c r="Y291" s="142"/>
      <c r="Z291" s="117"/>
      <c r="AA291" s="143"/>
      <c r="AB291" s="125"/>
      <c r="AC291" s="125"/>
      <c r="AD291" s="125"/>
    </row>
    <row r="292" spans="1:30">
      <c r="A292" s="115" t="s">
        <v>16</v>
      </c>
      <c r="B292" s="116">
        <v>45371</v>
      </c>
      <c r="C292" s="115" t="s">
        <v>18</v>
      </c>
      <c r="D292" s="115" t="s">
        <v>19</v>
      </c>
      <c r="E292" s="117" t="s">
        <v>1470</v>
      </c>
      <c r="F292" s="117" t="s">
        <v>1480</v>
      </c>
      <c r="G292" s="119">
        <v>45371</v>
      </c>
      <c r="H292" s="117" t="s">
        <v>1472</v>
      </c>
      <c r="I292" s="117" t="s">
        <v>1564</v>
      </c>
      <c r="J292" s="117" t="s">
        <v>1095</v>
      </c>
      <c r="K292" s="117" t="s">
        <v>1101</v>
      </c>
      <c r="L292" s="115" t="s">
        <v>1095</v>
      </c>
      <c r="M292" s="123">
        <v>-52.06</v>
      </c>
      <c r="N292" s="123">
        <v>52.06</v>
      </c>
      <c r="O292" s="124">
        <v>45352</v>
      </c>
      <c r="P292" s="125"/>
      <c r="Q292" s="125"/>
      <c r="R292" s="125" t="s">
        <v>1474</v>
      </c>
      <c r="S292" s="115" t="s">
        <v>1480</v>
      </c>
      <c r="T292" s="122" t="s">
        <v>1482</v>
      </c>
      <c r="U292" s="115" t="s">
        <v>1482</v>
      </c>
      <c r="V292" s="142"/>
      <c r="W292" s="117"/>
      <c r="X292" s="142"/>
      <c r="Y292" s="142"/>
      <c r="Z292" s="117"/>
      <c r="AA292" s="143"/>
      <c r="AB292" s="125"/>
      <c r="AC292" s="125"/>
      <c r="AD292" s="125"/>
    </row>
    <row r="293" spans="1:30">
      <c r="A293" s="115" t="s">
        <v>16</v>
      </c>
      <c r="B293" s="116">
        <v>45371</v>
      </c>
      <c r="C293" s="115" t="s">
        <v>18</v>
      </c>
      <c r="D293" s="115" t="s">
        <v>19</v>
      </c>
      <c r="E293" s="117" t="s">
        <v>1470</v>
      </c>
      <c r="F293" s="117" t="s">
        <v>1485</v>
      </c>
      <c r="G293" s="119">
        <v>45371</v>
      </c>
      <c r="H293" s="117" t="s">
        <v>1472</v>
      </c>
      <c r="I293" s="117" t="s">
        <v>1512</v>
      </c>
      <c r="J293" s="117" t="s">
        <v>1095</v>
      </c>
      <c r="K293" s="117" t="s">
        <v>1102</v>
      </c>
      <c r="L293" s="115" t="s">
        <v>1095</v>
      </c>
      <c r="M293" s="123">
        <v>-4882.5</v>
      </c>
      <c r="N293" s="123">
        <v>4882.5</v>
      </c>
      <c r="O293" s="124">
        <v>45352</v>
      </c>
      <c r="P293" s="125"/>
      <c r="Q293" s="125"/>
      <c r="R293" s="125" t="s">
        <v>1474</v>
      </c>
      <c r="S293" s="115" t="s">
        <v>1485</v>
      </c>
      <c r="T293" s="122" t="s">
        <v>1484</v>
      </c>
      <c r="U293" s="115" t="s">
        <v>1484</v>
      </c>
      <c r="V293" s="142"/>
      <c r="W293" s="117"/>
      <c r="X293" s="142"/>
      <c r="Y293" s="142"/>
      <c r="Z293" s="117"/>
      <c r="AA293" s="143"/>
      <c r="AB293" s="125"/>
      <c r="AC293" s="125"/>
      <c r="AD293" s="125"/>
    </row>
    <row r="294" spans="1:30">
      <c r="A294" s="115" t="s">
        <v>16</v>
      </c>
      <c r="B294" s="116">
        <v>45371</v>
      </c>
      <c r="C294" s="115" t="s">
        <v>18</v>
      </c>
      <c r="D294" s="115" t="s">
        <v>19</v>
      </c>
      <c r="E294" s="117" t="s">
        <v>1470</v>
      </c>
      <c r="F294" s="117" t="s">
        <v>1483</v>
      </c>
      <c r="G294" s="119">
        <v>45371</v>
      </c>
      <c r="H294" s="117" t="s">
        <v>1472</v>
      </c>
      <c r="I294" s="117" t="s">
        <v>1512</v>
      </c>
      <c r="J294" s="117" t="s">
        <v>1095</v>
      </c>
      <c r="K294" s="117" t="s">
        <v>1102</v>
      </c>
      <c r="L294" s="115" t="s">
        <v>1095</v>
      </c>
      <c r="M294" s="123">
        <v>-1575</v>
      </c>
      <c r="N294" s="123">
        <v>1575</v>
      </c>
      <c r="O294" s="124">
        <v>45352</v>
      </c>
      <c r="P294" s="125"/>
      <c r="Q294" s="125"/>
      <c r="R294" s="125" t="s">
        <v>1474</v>
      </c>
      <c r="S294" s="115" t="s">
        <v>1483</v>
      </c>
      <c r="T294" s="122" t="s">
        <v>1484</v>
      </c>
      <c r="U294" s="115" t="s">
        <v>1484</v>
      </c>
      <c r="V294" s="142"/>
      <c r="W294" s="117"/>
      <c r="X294" s="142"/>
      <c r="Y294" s="142"/>
      <c r="Z294" s="117"/>
      <c r="AA294" s="143"/>
      <c r="AB294" s="125"/>
      <c r="AC294" s="125"/>
      <c r="AD294" s="125"/>
    </row>
    <row r="295" spans="1:30">
      <c r="A295" s="115" t="s">
        <v>16</v>
      </c>
      <c r="B295" s="116">
        <v>45371</v>
      </c>
      <c r="C295" s="115" t="s">
        <v>18</v>
      </c>
      <c r="D295" s="115" t="s">
        <v>19</v>
      </c>
      <c r="E295" s="117" t="s">
        <v>1470</v>
      </c>
      <c r="F295" s="117" t="s">
        <v>1483</v>
      </c>
      <c r="G295" s="119">
        <v>45371</v>
      </c>
      <c r="H295" s="117" t="s">
        <v>1472</v>
      </c>
      <c r="I295" s="117" t="s">
        <v>1512</v>
      </c>
      <c r="J295" s="117" t="s">
        <v>1095</v>
      </c>
      <c r="K295" s="117" t="s">
        <v>1103</v>
      </c>
      <c r="L295" s="115" t="s">
        <v>1095</v>
      </c>
      <c r="M295" s="123">
        <v>-922.5</v>
      </c>
      <c r="N295" s="123">
        <v>922.5</v>
      </c>
      <c r="O295" s="124">
        <v>45352</v>
      </c>
      <c r="P295" s="125"/>
      <c r="Q295" s="125"/>
      <c r="R295" s="125" t="s">
        <v>1474</v>
      </c>
      <c r="S295" s="115" t="s">
        <v>1483</v>
      </c>
      <c r="T295" s="122" t="s">
        <v>1484</v>
      </c>
      <c r="U295" s="115" t="s">
        <v>1484</v>
      </c>
      <c r="V295" s="142"/>
      <c r="W295" s="117"/>
      <c r="X295" s="142"/>
      <c r="Y295" s="142"/>
      <c r="Z295" s="117"/>
      <c r="AA295" s="143"/>
      <c r="AB295" s="125"/>
      <c r="AC295" s="125"/>
      <c r="AD295" s="125"/>
    </row>
    <row r="296" spans="1:30">
      <c r="A296" s="115" t="s">
        <v>16</v>
      </c>
      <c r="B296" s="116">
        <v>45371</v>
      </c>
      <c r="C296" s="115" t="s">
        <v>18</v>
      </c>
      <c r="D296" s="115" t="s">
        <v>19</v>
      </c>
      <c r="E296" s="117" t="s">
        <v>1470</v>
      </c>
      <c r="F296" s="117" t="s">
        <v>1485</v>
      </c>
      <c r="G296" s="119">
        <v>45371</v>
      </c>
      <c r="H296" s="117" t="s">
        <v>1472</v>
      </c>
      <c r="I296" s="117" t="s">
        <v>1512</v>
      </c>
      <c r="J296" s="117" t="s">
        <v>1095</v>
      </c>
      <c r="K296" s="117" t="s">
        <v>1103</v>
      </c>
      <c r="L296" s="115" t="s">
        <v>1095</v>
      </c>
      <c r="M296" s="123">
        <v>-2859.75</v>
      </c>
      <c r="N296" s="123">
        <v>2859.75</v>
      </c>
      <c r="O296" s="124">
        <v>45352</v>
      </c>
      <c r="P296" s="125"/>
      <c r="Q296" s="125"/>
      <c r="R296" s="125" t="s">
        <v>1474</v>
      </c>
      <c r="S296" s="115" t="s">
        <v>1485</v>
      </c>
      <c r="T296" s="122" t="s">
        <v>1484</v>
      </c>
      <c r="U296" s="115" t="s">
        <v>1484</v>
      </c>
      <c r="V296" s="142"/>
      <c r="W296" s="117"/>
      <c r="X296" s="142"/>
      <c r="Y296" s="142"/>
      <c r="Z296" s="117"/>
      <c r="AA296" s="143"/>
      <c r="AB296" s="125"/>
      <c r="AC296" s="125"/>
      <c r="AD296" s="125"/>
    </row>
    <row r="297" spans="1:30">
      <c r="A297" s="115" t="s">
        <v>16</v>
      </c>
      <c r="B297" s="116">
        <v>45371</v>
      </c>
      <c r="C297" s="115" t="s">
        <v>18</v>
      </c>
      <c r="D297" s="115" t="s">
        <v>19</v>
      </c>
      <c r="E297" s="117" t="s">
        <v>1470</v>
      </c>
      <c r="F297" s="117" t="s">
        <v>1485</v>
      </c>
      <c r="G297" s="119">
        <v>45371</v>
      </c>
      <c r="H297" s="117" t="s">
        <v>1472</v>
      </c>
      <c r="I297" s="117" t="s">
        <v>1512</v>
      </c>
      <c r="J297" s="117" t="s">
        <v>1095</v>
      </c>
      <c r="K297" s="117" t="s">
        <v>1104</v>
      </c>
      <c r="L297" s="115" t="s">
        <v>1095</v>
      </c>
      <c r="M297" s="123">
        <v>-1063.26</v>
      </c>
      <c r="N297" s="123">
        <v>1063.26</v>
      </c>
      <c r="O297" s="124">
        <v>45352</v>
      </c>
      <c r="P297" s="125"/>
      <c r="Q297" s="125"/>
      <c r="R297" s="125" t="s">
        <v>1474</v>
      </c>
      <c r="S297" s="115" t="s">
        <v>1485</v>
      </c>
      <c r="T297" s="122" t="s">
        <v>1484</v>
      </c>
      <c r="U297" s="115" t="s">
        <v>1484</v>
      </c>
      <c r="V297" s="142"/>
      <c r="W297" s="117"/>
      <c r="X297" s="142"/>
      <c r="Y297" s="142"/>
      <c r="Z297" s="117"/>
      <c r="AA297" s="143"/>
      <c r="AB297" s="125"/>
      <c r="AC297" s="125"/>
      <c r="AD297" s="125"/>
    </row>
    <row r="298" spans="1:30">
      <c r="A298" s="115" t="s">
        <v>16</v>
      </c>
      <c r="B298" s="116">
        <v>45371</v>
      </c>
      <c r="C298" s="115" t="s">
        <v>18</v>
      </c>
      <c r="D298" s="115" t="s">
        <v>19</v>
      </c>
      <c r="E298" s="117" t="s">
        <v>1470</v>
      </c>
      <c r="F298" s="117" t="s">
        <v>1483</v>
      </c>
      <c r="G298" s="119">
        <v>45371</v>
      </c>
      <c r="H298" s="117" t="s">
        <v>1472</v>
      </c>
      <c r="I298" s="117" t="s">
        <v>1512</v>
      </c>
      <c r="J298" s="117" t="s">
        <v>1095</v>
      </c>
      <c r="K298" s="117" t="s">
        <v>1104</v>
      </c>
      <c r="L298" s="115" t="s">
        <v>1095</v>
      </c>
      <c r="M298" s="123">
        <v>-357</v>
      </c>
      <c r="N298" s="123">
        <v>357</v>
      </c>
      <c r="O298" s="124">
        <v>45352</v>
      </c>
      <c r="P298" s="125"/>
      <c r="Q298" s="125"/>
      <c r="R298" s="125" t="s">
        <v>1474</v>
      </c>
      <c r="S298" s="115" t="s">
        <v>1483</v>
      </c>
      <c r="T298" s="122" t="s">
        <v>1484</v>
      </c>
      <c r="U298" s="115" t="s">
        <v>1484</v>
      </c>
      <c r="V298" s="142"/>
      <c r="W298" s="117"/>
      <c r="X298" s="142"/>
      <c r="Y298" s="142"/>
      <c r="Z298" s="117"/>
      <c r="AA298" s="143"/>
      <c r="AB298" s="125"/>
      <c r="AC298" s="125"/>
      <c r="AD298" s="125"/>
    </row>
    <row r="299" spans="1:30">
      <c r="A299" s="115" t="s">
        <v>16</v>
      </c>
      <c r="B299" s="116">
        <v>45371</v>
      </c>
      <c r="C299" s="115" t="s">
        <v>18</v>
      </c>
      <c r="D299" s="115" t="s">
        <v>19</v>
      </c>
      <c r="E299" s="117" t="s">
        <v>1470</v>
      </c>
      <c r="F299" s="117" t="s">
        <v>1483</v>
      </c>
      <c r="G299" s="119">
        <v>45371</v>
      </c>
      <c r="H299" s="117" t="s">
        <v>1472</v>
      </c>
      <c r="I299" s="117" t="s">
        <v>1512</v>
      </c>
      <c r="J299" s="117" t="s">
        <v>1095</v>
      </c>
      <c r="K299" s="117" t="s">
        <v>1105</v>
      </c>
      <c r="L299" s="115" t="s">
        <v>1095</v>
      </c>
      <c r="M299" s="123">
        <v>-178.5</v>
      </c>
      <c r="N299" s="123">
        <v>178.5</v>
      </c>
      <c r="O299" s="124">
        <v>45352</v>
      </c>
      <c r="P299" s="125"/>
      <c r="Q299" s="125"/>
      <c r="R299" s="125" t="s">
        <v>1474</v>
      </c>
      <c r="S299" s="115" t="s">
        <v>1483</v>
      </c>
      <c r="T299" s="122" t="s">
        <v>1484</v>
      </c>
      <c r="U299" s="115" t="s">
        <v>1484</v>
      </c>
      <c r="V299" s="142"/>
      <c r="W299" s="117"/>
      <c r="X299" s="142"/>
      <c r="Y299" s="142"/>
      <c r="Z299" s="117"/>
      <c r="AA299" s="143"/>
      <c r="AB299" s="125"/>
      <c r="AC299" s="125"/>
      <c r="AD299" s="125"/>
    </row>
    <row r="300" spans="1:30">
      <c r="A300" s="115" t="s">
        <v>16</v>
      </c>
      <c r="B300" s="116">
        <v>45371</v>
      </c>
      <c r="C300" s="115" t="s">
        <v>18</v>
      </c>
      <c r="D300" s="115" t="s">
        <v>19</v>
      </c>
      <c r="E300" s="117" t="s">
        <v>1470</v>
      </c>
      <c r="F300" s="117" t="s">
        <v>1485</v>
      </c>
      <c r="G300" s="119">
        <v>45371</v>
      </c>
      <c r="H300" s="117" t="s">
        <v>1472</v>
      </c>
      <c r="I300" s="117" t="s">
        <v>1512</v>
      </c>
      <c r="J300" s="117" t="s">
        <v>1095</v>
      </c>
      <c r="K300" s="117" t="s">
        <v>1105</v>
      </c>
      <c r="L300" s="115" t="s">
        <v>1095</v>
      </c>
      <c r="M300" s="123">
        <v>-531.63</v>
      </c>
      <c r="N300" s="123">
        <v>531.63</v>
      </c>
      <c r="O300" s="124">
        <v>45352</v>
      </c>
      <c r="P300" s="125"/>
      <c r="Q300" s="125"/>
      <c r="R300" s="125" t="s">
        <v>1474</v>
      </c>
      <c r="S300" s="115" t="s">
        <v>1485</v>
      </c>
      <c r="T300" s="122" t="s">
        <v>1484</v>
      </c>
      <c r="U300" s="115" t="s">
        <v>1484</v>
      </c>
      <c r="V300" s="142"/>
      <c r="W300" s="117"/>
      <c r="X300" s="142"/>
      <c r="Y300" s="142"/>
      <c r="Z300" s="117"/>
      <c r="AA300" s="143"/>
      <c r="AB300" s="125"/>
      <c r="AC300" s="125"/>
      <c r="AD300" s="125"/>
    </row>
    <row r="301" spans="1:30">
      <c r="A301" s="115" t="s">
        <v>16</v>
      </c>
      <c r="B301" s="116">
        <v>45371</v>
      </c>
      <c r="C301" s="115" t="s">
        <v>18</v>
      </c>
      <c r="D301" s="115" t="s">
        <v>19</v>
      </c>
      <c r="E301" s="117" t="s">
        <v>1470</v>
      </c>
      <c r="F301" s="117" t="s">
        <v>1483</v>
      </c>
      <c r="G301" s="119">
        <v>45371</v>
      </c>
      <c r="H301" s="117" t="s">
        <v>1472</v>
      </c>
      <c r="I301" s="117" t="s">
        <v>1512</v>
      </c>
      <c r="J301" s="117" t="s">
        <v>1095</v>
      </c>
      <c r="K301" s="117" t="s">
        <v>1106</v>
      </c>
      <c r="L301" s="115" t="s">
        <v>1095</v>
      </c>
      <c r="M301" s="123">
        <v>-185.85</v>
      </c>
      <c r="N301" s="123">
        <v>185.85</v>
      </c>
      <c r="O301" s="124">
        <v>45352</v>
      </c>
      <c r="P301" s="125"/>
      <c r="Q301" s="125"/>
      <c r="R301" s="125" t="s">
        <v>1474</v>
      </c>
      <c r="S301" s="115" t="s">
        <v>1483</v>
      </c>
      <c r="T301" s="122" t="s">
        <v>1484</v>
      </c>
      <c r="U301" s="115" t="s">
        <v>1484</v>
      </c>
      <c r="V301" s="142"/>
      <c r="W301" s="117"/>
      <c r="X301" s="142"/>
      <c r="Y301" s="142"/>
      <c r="Z301" s="117"/>
      <c r="AA301" s="143"/>
      <c r="AB301" s="125"/>
      <c r="AC301" s="125"/>
      <c r="AD301" s="125"/>
    </row>
    <row r="302" spans="1:30">
      <c r="A302" s="115" t="s">
        <v>16</v>
      </c>
      <c r="B302" s="116">
        <v>45371</v>
      </c>
      <c r="C302" s="115" t="s">
        <v>18</v>
      </c>
      <c r="D302" s="115" t="s">
        <v>19</v>
      </c>
      <c r="E302" s="117" t="s">
        <v>1470</v>
      </c>
      <c r="F302" s="117" t="s">
        <v>1480</v>
      </c>
      <c r="G302" s="119">
        <v>45371</v>
      </c>
      <c r="H302" s="117" t="s">
        <v>1472</v>
      </c>
      <c r="I302" s="117" t="s">
        <v>1481</v>
      </c>
      <c r="J302" s="117" t="s">
        <v>1095</v>
      </c>
      <c r="K302" s="117" t="s">
        <v>1106</v>
      </c>
      <c r="L302" s="115" t="s">
        <v>1095</v>
      </c>
      <c r="M302" s="123">
        <v>-1.85</v>
      </c>
      <c r="N302" s="123">
        <v>1.85</v>
      </c>
      <c r="O302" s="124">
        <v>45352</v>
      </c>
      <c r="P302" s="125"/>
      <c r="Q302" s="125"/>
      <c r="R302" s="125" t="s">
        <v>1474</v>
      </c>
      <c r="S302" s="115" t="s">
        <v>1480</v>
      </c>
      <c r="T302" s="122" t="s">
        <v>1482</v>
      </c>
      <c r="U302" s="115" t="s">
        <v>1482</v>
      </c>
      <c r="V302" s="142"/>
      <c r="W302" s="117"/>
      <c r="X302" s="142"/>
      <c r="Y302" s="142"/>
      <c r="Z302" s="117"/>
      <c r="AA302" s="143"/>
      <c r="AB302" s="125"/>
      <c r="AC302" s="125"/>
      <c r="AD302" s="125"/>
    </row>
    <row r="303" spans="1:30">
      <c r="A303" s="115" t="s">
        <v>16</v>
      </c>
      <c r="B303" s="116">
        <v>45371</v>
      </c>
      <c r="C303" s="115" t="s">
        <v>18</v>
      </c>
      <c r="D303" s="115" t="s">
        <v>19</v>
      </c>
      <c r="E303" s="117" t="s">
        <v>1470</v>
      </c>
      <c r="F303" s="117" t="s">
        <v>1480</v>
      </c>
      <c r="G303" s="119">
        <v>45371</v>
      </c>
      <c r="H303" s="117" t="s">
        <v>1472</v>
      </c>
      <c r="I303" s="117" t="s">
        <v>1564</v>
      </c>
      <c r="J303" s="117" t="s">
        <v>1095</v>
      </c>
      <c r="K303" s="117" t="s">
        <v>1106</v>
      </c>
      <c r="L303" s="115" t="s">
        <v>1095</v>
      </c>
      <c r="M303" s="123">
        <v>-17.78</v>
      </c>
      <c r="N303" s="123">
        <v>17.78</v>
      </c>
      <c r="O303" s="124">
        <v>45352</v>
      </c>
      <c r="P303" s="125"/>
      <c r="Q303" s="125"/>
      <c r="R303" s="125" t="s">
        <v>1474</v>
      </c>
      <c r="S303" s="115" t="s">
        <v>1480</v>
      </c>
      <c r="T303" s="122" t="s">
        <v>1482</v>
      </c>
      <c r="U303" s="115" t="s">
        <v>1482</v>
      </c>
      <c r="V303" s="142"/>
      <c r="W303" s="117"/>
      <c r="X303" s="142"/>
      <c r="Y303" s="142"/>
      <c r="Z303" s="117"/>
      <c r="AA303" s="143"/>
      <c r="AB303" s="125"/>
      <c r="AC303" s="125"/>
      <c r="AD303" s="125"/>
    </row>
    <row r="304" spans="1:30">
      <c r="A304" s="115" t="s">
        <v>16</v>
      </c>
      <c r="B304" s="116">
        <v>45371</v>
      </c>
      <c r="C304" s="115" t="s">
        <v>18</v>
      </c>
      <c r="D304" s="115" t="s">
        <v>19</v>
      </c>
      <c r="E304" s="117" t="s">
        <v>1470</v>
      </c>
      <c r="F304" s="117" t="s">
        <v>1485</v>
      </c>
      <c r="G304" s="119">
        <v>45371</v>
      </c>
      <c r="H304" s="117" t="s">
        <v>1472</v>
      </c>
      <c r="I304" s="117" t="s">
        <v>1512</v>
      </c>
      <c r="J304" s="117" t="s">
        <v>1095</v>
      </c>
      <c r="K304" s="117" t="s">
        <v>1106</v>
      </c>
      <c r="L304" s="115" t="s">
        <v>1095</v>
      </c>
      <c r="M304" s="123">
        <v>-576.14</v>
      </c>
      <c r="N304" s="123">
        <v>576.14</v>
      </c>
      <c r="O304" s="124">
        <v>45352</v>
      </c>
      <c r="P304" s="125"/>
      <c r="Q304" s="125"/>
      <c r="R304" s="125" t="s">
        <v>1474</v>
      </c>
      <c r="S304" s="115" t="s">
        <v>1485</v>
      </c>
      <c r="T304" s="122" t="s">
        <v>1484</v>
      </c>
      <c r="U304" s="115" t="s">
        <v>1484</v>
      </c>
      <c r="V304" s="142"/>
      <c r="W304" s="117"/>
      <c r="X304" s="142"/>
      <c r="Y304" s="142"/>
      <c r="Z304" s="117"/>
      <c r="AA304" s="143"/>
      <c r="AB304" s="125"/>
      <c r="AC304" s="125"/>
      <c r="AD304" s="125"/>
    </row>
    <row r="305" spans="1:33">
      <c r="A305" s="115" t="s">
        <v>16</v>
      </c>
      <c r="B305" s="116">
        <v>45371</v>
      </c>
      <c r="C305" s="115" t="s">
        <v>18</v>
      </c>
      <c r="D305" s="115" t="s">
        <v>19</v>
      </c>
      <c r="E305" s="117" t="s">
        <v>1470</v>
      </c>
      <c r="F305" s="117" t="s">
        <v>1480</v>
      </c>
      <c r="G305" s="119">
        <v>45371</v>
      </c>
      <c r="H305" s="117" t="s">
        <v>1472</v>
      </c>
      <c r="I305" s="117" t="s">
        <v>1481</v>
      </c>
      <c r="J305" s="117" t="s">
        <v>1095</v>
      </c>
      <c r="K305" s="117" t="s">
        <v>1106</v>
      </c>
      <c r="L305" s="115" t="s">
        <v>1095</v>
      </c>
      <c r="M305" s="123">
        <v>-5.75</v>
      </c>
      <c r="N305" s="123">
        <v>5.75</v>
      </c>
      <c r="O305" s="124">
        <v>45352</v>
      </c>
      <c r="P305" s="125"/>
      <c r="Q305" s="125"/>
      <c r="R305" s="125" t="s">
        <v>1474</v>
      </c>
      <c r="S305" s="115" t="s">
        <v>1480</v>
      </c>
      <c r="T305" s="122" t="s">
        <v>1482</v>
      </c>
      <c r="U305" s="115" t="s">
        <v>1482</v>
      </c>
      <c r="V305" s="142"/>
      <c r="W305" s="117"/>
      <c r="X305" s="142"/>
      <c r="Y305" s="142"/>
      <c r="Z305" s="117"/>
      <c r="AA305" s="143"/>
      <c r="AB305" s="125"/>
      <c r="AC305" s="125"/>
      <c r="AD305" s="125"/>
      <c r="AE305" s="117"/>
      <c r="AF305" s="122"/>
      <c r="AG305" s="122"/>
    </row>
    <row r="306" spans="1:33">
      <c r="A306" s="115" t="s">
        <v>16</v>
      </c>
      <c r="B306" s="116">
        <v>45371</v>
      </c>
      <c r="C306" s="115" t="s">
        <v>18</v>
      </c>
      <c r="D306" s="115" t="s">
        <v>19</v>
      </c>
      <c r="E306" s="117" t="s">
        <v>1470</v>
      </c>
      <c r="F306" s="117" t="s">
        <v>1480</v>
      </c>
      <c r="G306" s="119">
        <v>45371</v>
      </c>
      <c r="H306" s="117" t="s">
        <v>1472</v>
      </c>
      <c r="I306" s="117" t="s">
        <v>1564</v>
      </c>
      <c r="J306" s="117" t="s">
        <v>1095</v>
      </c>
      <c r="K306" s="117" t="s">
        <v>1106</v>
      </c>
      <c r="L306" s="115" t="s">
        <v>1095</v>
      </c>
      <c r="M306" s="123">
        <v>-55.13</v>
      </c>
      <c r="N306" s="123">
        <v>55.13</v>
      </c>
      <c r="O306" s="124">
        <v>45352</v>
      </c>
      <c r="P306" s="125"/>
      <c r="Q306" s="125"/>
      <c r="R306" s="125" t="s">
        <v>1474</v>
      </c>
      <c r="S306" s="115" t="s">
        <v>1480</v>
      </c>
      <c r="T306" s="122" t="s">
        <v>1482</v>
      </c>
      <c r="U306" s="115" t="s">
        <v>1482</v>
      </c>
      <c r="V306" s="142"/>
      <c r="W306" s="117"/>
      <c r="X306" s="142"/>
      <c r="Y306" s="142"/>
      <c r="Z306" s="117"/>
      <c r="AA306" s="143"/>
      <c r="AB306" s="125"/>
      <c r="AC306" s="125"/>
      <c r="AD306" s="125"/>
      <c r="AE306" s="117"/>
      <c r="AF306" s="122"/>
      <c r="AG306" s="122"/>
    </row>
    <row r="307" spans="1:33">
      <c r="A307" s="115" t="s">
        <v>16</v>
      </c>
      <c r="B307" s="116">
        <v>45371</v>
      </c>
      <c r="C307" s="115" t="s">
        <v>18</v>
      </c>
      <c r="D307" s="115" t="s">
        <v>19</v>
      </c>
      <c r="E307" s="117" t="s">
        <v>1470</v>
      </c>
      <c r="F307" s="117" t="s">
        <v>1483</v>
      </c>
      <c r="G307" s="119">
        <v>45371</v>
      </c>
      <c r="H307" s="117" t="s">
        <v>1472</v>
      </c>
      <c r="I307" s="117" t="s">
        <v>1512</v>
      </c>
      <c r="J307" s="117" t="s">
        <v>1095</v>
      </c>
      <c r="K307" s="117" t="s">
        <v>1107</v>
      </c>
      <c r="L307" s="115" t="s">
        <v>1095</v>
      </c>
      <c r="M307" s="123">
        <v>-225</v>
      </c>
      <c r="N307" s="123">
        <v>225</v>
      </c>
      <c r="O307" s="124">
        <v>45352</v>
      </c>
      <c r="P307" s="125"/>
      <c r="Q307" s="125"/>
      <c r="R307" s="125" t="s">
        <v>1474</v>
      </c>
      <c r="S307" s="115" t="s">
        <v>1483</v>
      </c>
      <c r="T307" s="122" t="s">
        <v>1484</v>
      </c>
      <c r="U307" s="115" t="s">
        <v>1484</v>
      </c>
      <c r="V307" s="142"/>
      <c r="W307" s="117"/>
      <c r="X307" s="142"/>
      <c r="Y307" s="142"/>
      <c r="Z307" s="117"/>
      <c r="AA307" s="143"/>
      <c r="AB307" s="125"/>
      <c r="AC307" s="125"/>
      <c r="AD307" s="125"/>
      <c r="AE307" s="117"/>
      <c r="AF307" s="122"/>
      <c r="AG307" s="122"/>
    </row>
    <row r="308" spans="1:33">
      <c r="A308" s="115" t="s">
        <v>16</v>
      </c>
      <c r="B308" s="116">
        <v>45371</v>
      </c>
      <c r="C308" s="115" t="s">
        <v>18</v>
      </c>
      <c r="D308" s="115" t="s">
        <v>19</v>
      </c>
      <c r="E308" s="117" t="s">
        <v>1470</v>
      </c>
      <c r="F308" s="117" t="s">
        <v>1480</v>
      </c>
      <c r="G308" s="119">
        <v>45371</v>
      </c>
      <c r="H308" s="117" t="s">
        <v>1472</v>
      </c>
      <c r="I308" s="117" t="s">
        <v>1481</v>
      </c>
      <c r="J308" s="117" t="s">
        <v>1095</v>
      </c>
      <c r="K308" s="117" t="s">
        <v>1107</v>
      </c>
      <c r="L308" s="115" t="s">
        <v>1095</v>
      </c>
      <c r="M308" s="123">
        <v>-2.25</v>
      </c>
      <c r="N308" s="123">
        <v>2.25</v>
      </c>
      <c r="O308" s="124">
        <v>45352</v>
      </c>
      <c r="P308" s="125"/>
      <c r="Q308" s="125"/>
      <c r="R308" s="125" t="s">
        <v>1474</v>
      </c>
      <c r="S308" s="115" t="s">
        <v>1480</v>
      </c>
      <c r="T308" s="122" t="s">
        <v>1482</v>
      </c>
      <c r="U308" s="115" t="s">
        <v>1482</v>
      </c>
      <c r="V308" s="142"/>
      <c r="W308" s="117"/>
      <c r="X308" s="142"/>
      <c r="Y308" s="142"/>
      <c r="Z308" s="117"/>
      <c r="AA308" s="143"/>
      <c r="AB308" s="125"/>
      <c r="AC308" s="125"/>
      <c r="AD308" s="125"/>
      <c r="AE308" s="117"/>
      <c r="AF308" s="122"/>
      <c r="AG308" s="122"/>
    </row>
    <row r="309" spans="1:33">
      <c r="A309" s="115" t="s">
        <v>16</v>
      </c>
      <c r="B309" s="116">
        <v>45371</v>
      </c>
      <c r="C309" s="115" t="s">
        <v>18</v>
      </c>
      <c r="D309" s="115" t="s">
        <v>19</v>
      </c>
      <c r="E309" s="117" t="s">
        <v>1470</v>
      </c>
      <c r="F309" s="117" t="s">
        <v>1480</v>
      </c>
      <c r="G309" s="119">
        <v>45371</v>
      </c>
      <c r="H309" s="117" t="s">
        <v>1472</v>
      </c>
      <c r="I309" s="117" t="s">
        <v>1564</v>
      </c>
      <c r="J309" s="117" t="s">
        <v>1095</v>
      </c>
      <c r="K309" s="117" t="s">
        <v>1107</v>
      </c>
      <c r="L309" s="115" t="s">
        <v>1095</v>
      </c>
      <c r="M309" s="123">
        <v>-21.53</v>
      </c>
      <c r="N309" s="123">
        <v>21.53</v>
      </c>
      <c r="O309" s="124">
        <v>45352</v>
      </c>
      <c r="P309" s="125"/>
      <c r="Q309" s="125"/>
      <c r="R309" s="125" t="s">
        <v>1474</v>
      </c>
      <c r="S309" s="115" t="s">
        <v>1480</v>
      </c>
      <c r="T309" s="122" t="s">
        <v>1482</v>
      </c>
      <c r="U309" s="115" t="s">
        <v>1482</v>
      </c>
      <c r="V309" s="142"/>
      <c r="W309" s="117"/>
      <c r="X309" s="142"/>
      <c r="Y309" s="142"/>
      <c r="Z309" s="117"/>
      <c r="AA309" s="143"/>
      <c r="AB309" s="125"/>
      <c r="AC309" s="125"/>
      <c r="AD309" s="125"/>
      <c r="AE309" s="117"/>
      <c r="AF309" s="122"/>
      <c r="AG309" s="122"/>
    </row>
    <row r="310" spans="1:33">
      <c r="A310" s="115" t="s">
        <v>16</v>
      </c>
      <c r="B310" s="116">
        <v>45371</v>
      </c>
      <c r="C310" s="115" t="s">
        <v>18</v>
      </c>
      <c r="D310" s="115" t="s">
        <v>19</v>
      </c>
      <c r="E310" s="117" t="s">
        <v>1470</v>
      </c>
      <c r="F310" s="117" t="s">
        <v>1485</v>
      </c>
      <c r="G310" s="119">
        <v>45371</v>
      </c>
      <c r="H310" s="117" t="s">
        <v>1472</v>
      </c>
      <c r="I310" s="117" t="s">
        <v>1512</v>
      </c>
      <c r="J310" s="117" t="s">
        <v>1095</v>
      </c>
      <c r="K310" s="117" t="s">
        <v>1107</v>
      </c>
      <c r="L310" s="115" t="s">
        <v>1095</v>
      </c>
      <c r="M310" s="123">
        <v>-697.5</v>
      </c>
      <c r="N310" s="123">
        <v>697.5</v>
      </c>
      <c r="O310" s="124">
        <v>45352</v>
      </c>
      <c r="P310" s="125"/>
      <c r="Q310" s="125"/>
      <c r="R310" s="125" t="s">
        <v>1474</v>
      </c>
      <c r="S310" s="115" t="s">
        <v>1485</v>
      </c>
      <c r="T310" s="122" t="s">
        <v>1484</v>
      </c>
      <c r="U310" s="115" t="s">
        <v>1484</v>
      </c>
      <c r="V310" s="142"/>
      <c r="W310" s="117"/>
      <c r="X310" s="142"/>
      <c r="Y310" s="142"/>
      <c r="Z310" s="117"/>
      <c r="AA310" s="143"/>
      <c r="AB310" s="125"/>
      <c r="AC310" s="125"/>
      <c r="AD310" s="125"/>
      <c r="AE310" s="117"/>
      <c r="AF310" s="122"/>
      <c r="AG310" s="122"/>
    </row>
    <row r="311" spans="1:33">
      <c r="A311" s="115" t="s">
        <v>16</v>
      </c>
      <c r="B311" s="116">
        <v>45371</v>
      </c>
      <c r="C311" s="115" t="s">
        <v>18</v>
      </c>
      <c r="D311" s="115" t="s">
        <v>19</v>
      </c>
      <c r="E311" s="117" t="s">
        <v>1470</v>
      </c>
      <c r="F311" s="117" t="s">
        <v>1480</v>
      </c>
      <c r="G311" s="119">
        <v>45371</v>
      </c>
      <c r="H311" s="117" t="s">
        <v>1472</v>
      </c>
      <c r="I311" s="117" t="s">
        <v>1481</v>
      </c>
      <c r="J311" s="117" t="s">
        <v>1095</v>
      </c>
      <c r="K311" s="117" t="s">
        <v>1107</v>
      </c>
      <c r="L311" s="115" t="s">
        <v>1095</v>
      </c>
      <c r="M311" s="123">
        <v>-6.97</v>
      </c>
      <c r="N311" s="123">
        <v>6.97</v>
      </c>
      <c r="O311" s="124">
        <v>45352</v>
      </c>
      <c r="P311" s="125"/>
      <c r="Q311" s="125"/>
      <c r="R311" s="125" t="s">
        <v>1474</v>
      </c>
      <c r="S311" s="115" t="s">
        <v>1480</v>
      </c>
      <c r="T311" s="122" t="s">
        <v>1482</v>
      </c>
      <c r="U311" s="115" t="s">
        <v>1482</v>
      </c>
      <c r="V311" s="142"/>
      <c r="W311" s="117"/>
      <c r="X311" s="142"/>
      <c r="Y311" s="142"/>
      <c r="Z311" s="117"/>
      <c r="AA311" s="143"/>
      <c r="AB311" s="125"/>
      <c r="AC311" s="125"/>
      <c r="AD311" s="125"/>
      <c r="AE311" s="117"/>
      <c r="AF311" s="122"/>
      <c r="AG311" s="122"/>
    </row>
    <row r="312" spans="1:33">
      <c r="A312" s="115" t="s">
        <v>16</v>
      </c>
      <c r="B312" s="116">
        <v>45371</v>
      </c>
      <c r="C312" s="115" t="s">
        <v>18</v>
      </c>
      <c r="D312" s="115" t="s">
        <v>19</v>
      </c>
      <c r="E312" s="117" t="s">
        <v>1470</v>
      </c>
      <c r="F312" s="117" t="s">
        <v>1480</v>
      </c>
      <c r="G312" s="119">
        <v>45371</v>
      </c>
      <c r="H312" s="117" t="s">
        <v>1472</v>
      </c>
      <c r="I312" s="117" t="s">
        <v>1564</v>
      </c>
      <c r="J312" s="117" t="s">
        <v>1095</v>
      </c>
      <c r="K312" s="117" t="s">
        <v>1107</v>
      </c>
      <c r="L312" s="115" t="s">
        <v>1095</v>
      </c>
      <c r="M312" s="123">
        <v>-66.75</v>
      </c>
      <c r="N312" s="123">
        <v>66.75</v>
      </c>
      <c r="O312" s="124">
        <v>45352</v>
      </c>
      <c r="P312" s="125"/>
      <c r="Q312" s="125"/>
      <c r="R312" s="125" t="s">
        <v>1474</v>
      </c>
      <c r="S312" s="115" t="s">
        <v>1480</v>
      </c>
      <c r="T312" s="122" t="s">
        <v>1482</v>
      </c>
      <c r="U312" s="115" t="s">
        <v>1482</v>
      </c>
      <c r="V312" s="142"/>
      <c r="W312" s="117"/>
      <c r="X312" s="142"/>
      <c r="Y312" s="142"/>
      <c r="Z312" s="117"/>
      <c r="AA312" s="143"/>
      <c r="AB312" s="125"/>
      <c r="AC312" s="125"/>
      <c r="AD312" s="125"/>
      <c r="AE312" s="117"/>
      <c r="AF312" s="122"/>
      <c r="AG312" s="122"/>
    </row>
    <row r="313" spans="1:33">
      <c r="A313" s="115" t="s">
        <v>16</v>
      </c>
      <c r="B313" s="116">
        <v>45371</v>
      </c>
      <c r="C313" s="115" t="s">
        <v>18</v>
      </c>
      <c r="D313" s="115" t="s">
        <v>19</v>
      </c>
      <c r="E313" s="117" t="s">
        <v>1470</v>
      </c>
      <c r="F313" s="117" t="s">
        <v>1485</v>
      </c>
      <c r="G313" s="119">
        <v>45371</v>
      </c>
      <c r="H313" s="117" t="s">
        <v>1472</v>
      </c>
      <c r="I313" s="117" t="s">
        <v>1512</v>
      </c>
      <c r="J313" s="117" t="s">
        <v>1095</v>
      </c>
      <c r="K313" s="117" t="s">
        <v>1108</v>
      </c>
      <c r="L313" s="115" t="s">
        <v>1095</v>
      </c>
      <c r="M313" s="123">
        <v>-250</v>
      </c>
      <c r="N313" s="123">
        <v>250</v>
      </c>
      <c r="O313" s="124">
        <v>45352</v>
      </c>
      <c r="P313" s="125"/>
      <c r="Q313" s="125"/>
      <c r="R313" s="125" t="s">
        <v>1474</v>
      </c>
      <c r="S313" s="115" t="s">
        <v>1485</v>
      </c>
      <c r="T313" s="122" t="s">
        <v>1484</v>
      </c>
      <c r="U313" s="115" t="s">
        <v>1484</v>
      </c>
      <c r="V313" s="142"/>
      <c r="W313" s="117"/>
      <c r="X313" s="142"/>
      <c r="Y313" s="142"/>
      <c r="Z313" s="117"/>
      <c r="AA313" s="143"/>
      <c r="AB313" s="125"/>
      <c r="AC313" s="125"/>
      <c r="AD313" s="125"/>
      <c r="AE313" s="117"/>
      <c r="AF313" s="122"/>
      <c r="AG313" s="122"/>
    </row>
    <row r="314" spans="1:33">
      <c r="A314" s="115" t="s">
        <v>16</v>
      </c>
      <c r="B314" s="116">
        <v>45372</v>
      </c>
      <c r="C314" s="115" t="s">
        <v>18</v>
      </c>
      <c r="D314" s="115" t="s">
        <v>19</v>
      </c>
      <c r="E314" s="118" t="s">
        <v>1474</v>
      </c>
      <c r="F314" s="118" t="s">
        <v>1554</v>
      </c>
      <c r="G314" s="120">
        <v>45372</v>
      </c>
      <c r="H314" s="118" t="s">
        <v>1500</v>
      </c>
      <c r="I314" s="118" t="s">
        <v>1555</v>
      </c>
      <c r="J314" s="118" t="s">
        <v>21</v>
      </c>
      <c r="K314" s="118" t="s">
        <v>842</v>
      </c>
      <c r="L314" s="115" t="s">
        <v>21</v>
      </c>
      <c r="M314" s="123">
        <v>0.04</v>
      </c>
      <c r="N314" s="123">
        <v>0.04</v>
      </c>
      <c r="O314" s="124">
        <v>45352</v>
      </c>
      <c r="P314" s="125"/>
      <c r="Q314" s="125"/>
      <c r="R314" s="125" t="s">
        <v>1474</v>
      </c>
      <c r="S314" s="115" t="s">
        <v>1554</v>
      </c>
      <c r="T314" s="122" t="s">
        <v>1556</v>
      </c>
      <c r="U314" s="115" t="s">
        <v>1557</v>
      </c>
      <c r="V314" s="144"/>
      <c r="W314" s="117"/>
      <c r="X314" s="142"/>
      <c r="Y314" s="142"/>
      <c r="Z314" s="117"/>
      <c r="AA314" s="143"/>
      <c r="AB314" s="125"/>
      <c r="AC314" s="125"/>
      <c r="AD314" s="125"/>
      <c r="AE314" s="117"/>
      <c r="AF314" s="122"/>
      <c r="AG314" s="122"/>
    </row>
    <row r="315" spans="1:33">
      <c r="A315" s="115" t="s">
        <v>16</v>
      </c>
      <c r="B315" s="116">
        <v>45372</v>
      </c>
      <c r="C315" s="115" t="s">
        <v>18</v>
      </c>
      <c r="D315" s="115" t="s">
        <v>19</v>
      </c>
      <c r="E315" s="117" t="s">
        <v>1470</v>
      </c>
      <c r="F315" s="117" t="s">
        <v>1528</v>
      </c>
      <c r="G315" s="119">
        <v>45372</v>
      </c>
      <c r="H315" s="117" t="s">
        <v>1472</v>
      </c>
      <c r="I315" s="117" t="s">
        <v>1512</v>
      </c>
      <c r="J315" s="117" t="s">
        <v>764</v>
      </c>
      <c r="K315" s="117" t="s">
        <v>881</v>
      </c>
      <c r="L315" s="115" t="s">
        <v>764</v>
      </c>
      <c r="M315" s="123">
        <v>-44.41</v>
      </c>
      <c r="N315" s="123">
        <v>44.41</v>
      </c>
      <c r="O315" s="124">
        <v>45352</v>
      </c>
      <c r="P315" s="125"/>
      <c r="Q315" s="125"/>
      <c r="R315" s="125" t="s">
        <v>1474</v>
      </c>
      <c r="S315" s="115" t="s">
        <v>1528</v>
      </c>
      <c r="T315" s="122" t="s">
        <v>1478</v>
      </c>
      <c r="U315" s="115" t="s">
        <v>1479</v>
      </c>
      <c r="V315" s="142"/>
      <c r="W315" s="117"/>
      <c r="X315" s="142"/>
      <c r="Y315" s="142"/>
      <c r="Z315" s="117"/>
      <c r="AA315" s="143"/>
      <c r="AB315" s="125"/>
      <c r="AC315" s="125"/>
      <c r="AD315" s="125"/>
      <c r="AE315" s="117"/>
      <c r="AF315" s="122"/>
      <c r="AG315" s="122"/>
    </row>
    <row r="316" spans="1:33">
      <c r="A316" s="115" t="s">
        <v>16</v>
      </c>
      <c r="B316" s="116">
        <v>45372</v>
      </c>
      <c r="C316" s="115" t="s">
        <v>18</v>
      </c>
      <c r="D316" s="115" t="s">
        <v>19</v>
      </c>
      <c r="E316" s="118" t="s">
        <v>1474</v>
      </c>
      <c r="F316" s="118" t="s">
        <v>1528</v>
      </c>
      <c r="G316" s="120">
        <v>45372</v>
      </c>
      <c r="H316" s="118" t="s">
        <v>1472</v>
      </c>
      <c r="I316" s="118" t="s">
        <v>1512</v>
      </c>
      <c r="J316" s="118" t="s">
        <v>764</v>
      </c>
      <c r="K316" s="118" t="s">
        <v>881</v>
      </c>
      <c r="L316" s="115" t="s">
        <v>764</v>
      </c>
      <c r="M316" s="123">
        <v>-44.41</v>
      </c>
      <c r="N316" s="123">
        <v>44.41</v>
      </c>
      <c r="O316" s="124">
        <v>45352</v>
      </c>
      <c r="P316" s="125"/>
      <c r="Q316" s="125"/>
      <c r="R316" s="125" t="s">
        <v>1474</v>
      </c>
      <c r="S316" s="115" t="s">
        <v>1528</v>
      </c>
      <c r="T316" s="122" t="s">
        <v>1478</v>
      </c>
      <c r="U316" s="115" t="s">
        <v>1479</v>
      </c>
      <c r="V316" s="144"/>
      <c r="W316" s="117"/>
      <c r="X316" s="142"/>
      <c r="Y316" s="142"/>
      <c r="Z316" s="117"/>
      <c r="AA316" s="143"/>
      <c r="AB316" s="125"/>
      <c r="AC316" s="125"/>
      <c r="AD316" s="125"/>
      <c r="AE316" s="117"/>
      <c r="AF316" s="122"/>
      <c r="AG316" s="122"/>
    </row>
    <row r="317" spans="1:33">
      <c r="A317" s="115" t="s">
        <v>16</v>
      </c>
      <c r="B317" s="116">
        <v>45372</v>
      </c>
      <c r="C317" s="115" t="s">
        <v>18</v>
      </c>
      <c r="D317" s="115" t="s">
        <v>19</v>
      </c>
      <c r="E317" s="117" t="s">
        <v>1470</v>
      </c>
      <c r="F317" s="117" t="s">
        <v>1528</v>
      </c>
      <c r="G317" s="119">
        <v>45372</v>
      </c>
      <c r="H317" s="117" t="s">
        <v>1472</v>
      </c>
      <c r="I317" s="117" t="s">
        <v>1512</v>
      </c>
      <c r="J317" s="117" t="s">
        <v>764</v>
      </c>
      <c r="K317" s="117" t="s">
        <v>882</v>
      </c>
      <c r="L317" s="115" t="s">
        <v>764</v>
      </c>
      <c r="M317" s="123">
        <v>-44.41</v>
      </c>
      <c r="N317" s="123">
        <v>44.41</v>
      </c>
      <c r="O317" s="124">
        <v>45352</v>
      </c>
      <c r="P317" s="125"/>
      <c r="Q317" s="125"/>
      <c r="R317" s="125" t="s">
        <v>1474</v>
      </c>
      <c r="S317" s="115" t="s">
        <v>1528</v>
      </c>
      <c r="T317" s="122" t="s">
        <v>1478</v>
      </c>
      <c r="U317" s="115" t="s">
        <v>1479</v>
      </c>
      <c r="V317" s="142"/>
      <c r="W317" s="117"/>
      <c r="X317" s="142"/>
      <c r="Y317" s="142"/>
      <c r="Z317" s="117"/>
      <c r="AA317" s="143"/>
      <c r="AB317" s="125"/>
      <c r="AC317" s="125"/>
      <c r="AD317" s="125"/>
      <c r="AE317" s="117"/>
      <c r="AF317" s="122"/>
      <c r="AG317" s="122"/>
    </row>
    <row r="318" spans="1:33">
      <c r="A318" s="115" t="s">
        <v>16</v>
      </c>
      <c r="B318" s="116">
        <v>45372</v>
      </c>
      <c r="C318" s="115" t="s">
        <v>18</v>
      </c>
      <c r="D318" s="115" t="s">
        <v>19</v>
      </c>
      <c r="E318" s="117" t="s">
        <v>1470</v>
      </c>
      <c r="F318" s="117" t="s">
        <v>1528</v>
      </c>
      <c r="G318" s="119">
        <v>45372</v>
      </c>
      <c r="H318" s="117" t="s">
        <v>1472</v>
      </c>
      <c r="I318" s="117" t="s">
        <v>1512</v>
      </c>
      <c r="J318" s="117" t="s">
        <v>764</v>
      </c>
      <c r="K318" s="117" t="s">
        <v>883</v>
      </c>
      <c r="L318" s="115" t="s">
        <v>764</v>
      </c>
      <c r="M318" s="123">
        <v>-44.41</v>
      </c>
      <c r="N318" s="123">
        <v>44.41</v>
      </c>
      <c r="O318" s="124">
        <v>45352</v>
      </c>
      <c r="P318" s="125"/>
      <c r="Q318" s="125"/>
      <c r="R318" s="125" t="s">
        <v>1474</v>
      </c>
      <c r="S318" s="115" t="s">
        <v>1528</v>
      </c>
      <c r="T318" s="122" t="s">
        <v>1478</v>
      </c>
      <c r="U318" s="115" t="s">
        <v>1479</v>
      </c>
      <c r="V318" s="142"/>
      <c r="W318" s="117"/>
      <c r="X318" s="142"/>
      <c r="Y318" s="142"/>
      <c r="Z318" s="117"/>
      <c r="AA318" s="143"/>
      <c r="AB318" s="125"/>
      <c r="AC318" s="125"/>
      <c r="AD318" s="125"/>
      <c r="AE318" s="117"/>
      <c r="AF318" s="122"/>
      <c r="AG318" s="122"/>
    </row>
    <row r="319" spans="1:33">
      <c r="A319" s="115" t="s">
        <v>16</v>
      </c>
      <c r="B319" s="116">
        <v>45372</v>
      </c>
      <c r="C319" s="115" t="s">
        <v>1469</v>
      </c>
      <c r="D319" s="115" t="s">
        <v>1469</v>
      </c>
      <c r="E319" s="117" t="s">
        <v>1470</v>
      </c>
      <c r="F319" s="117" t="s">
        <v>1486</v>
      </c>
      <c r="G319" s="119">
        <v>45372</v>
      </c>
      <c r="H319" s="117" t="s">
        <v>1472</v>
      </c>
      <c r="I319" s="117" t="s">
        <v>1512</v>
      </c>
      <c r="J319" s="117" t="s">
        <v>902</v>
      </c>
      <c r="K319" s="117" t="s">
        <v>903</v>
      </c>
      <c r="L319" s="115" t="s">
        <v>902</v>
      </c>
      <c r="M319" s="123">
        <v>-5000</v>
      </c>
      <c r="N319" s="123">
        <v>5000</v>
      </c>
      <c r="O319" s="124">
        <v>45352</v>
      </c>
      <c r="P319" s="125"/>
      <c r="Q319" s="125"/>
      <c r="R319" s="125" t="s">
        <v>1474</v>
      </c>
      <c r="S319" s="115" t="s">
        <v>1486</v>
      </c>
      <c r="T319" s="122" t="s">
        <v>1487</v>
      </c>
      <c r="U319" s="115" t="s">
        <v>1488</v>
      </c>
      <c r="V319" s="142"/>
      <c r="W319" s="117"/>
      <c r="X319" s="142"/>
      <c r="Y319" s="142"/>
      <c r="Z319" s="117"/>
      <c r="AA319" s="143"/>
      <c r="AB319" s="125"/>
      <c r="AC319" s="125"/>
      <c r="AD319" s="125"/>
      <c r="AE319" s="117"/>
      <c r="AF319" s="122"/>
      <c r="AG319" s="122"/>
    </row>
    <row r="320" spans="1:33">
      <c r="A320" s="115" t="s">
        <v>16</v>
      </c>
      <c r="B320" s="116">
        <v>45372</v>
      </c>
      <c r="C320" s="115" t="s">
        <v>18</v>
      </c>
      <c r="D320" s="115" t="s">
        <v>19</v>
      </c>
      <c r="E320" s="118" t="s">
        <v>1474</v>
      </c>
      <c r="F320" s="118" t="s">
        <v>1486</v>
      </c>
      <c r="G320" s="120">
        <v>45372</v>
      </c>
      <c r="H320" s="118" t="s">
        <v>1472</v>
      </c>
      <c r="I320" s="118" t="s">
        <v>1512</v>
      </c>
      <c r="J320" s="118" t="s">
        <v>902</v>
      </c>
      <c r="K320" s="118" t="s">
        <v>903</v>
      </c>
      <c r="L320" s="115" t="s">
        <v>902</v>
      </c>
      <c r="M320" s="123">
        <v>-5000</v>
      </c>
      <c r="N320" s="123">
        <v>5000</v>
      </c>
      <c r="O320" s="124">
        <v>45352</v>
      </c>
      <c r="P320" s="125"/>
      <c r="Q320" s="125"/>
      <c r="R320" s="125" t="s">
        <v>1474</v>
      </c>
      <c r="S320" s="115" t="s">
        <v>1486</v>
      </c>
      <c r="T320" s="122" t="s">
        <v>1487</v>
      </c>
      <c r="U320" s="115" t="s">
        <v>1488</v>
      </c>
      <c r="V320" s="144"/>
      <c r="W320" s="117"/>
      <c r="X320" s="142"/>
      <c r="Y320" s="142"/>
      <c r="Z320" s="117"/>
      <c r="AA320" s="143"/>
      <c r="AB320" s="125"/>
      <c r="AC320" s="125"/>
      <c r="AD320" s="125"/>
      <c r="AE320" s="117"/>
      <c r="AF320" s="122"/>
      <c r="AG320" s="122"/>
    </row>
    <row r="321" spans="1:33">
      <c r="A321" s="115" t="s">
        <v>16</v>
      </c>
      <c r="B321" s="116">
        <v>45372</v>
      </c>
      <c r="C321" s="115" t="s">
        <v>1469</v>
      </c>
      <c r="D321" s="115" t="s">
        <v>1469</v>
      </c>
      <c r="E321" s="117" t="s">
        <v>1470</v>
      </c>
      <c r="F321" s="117" t="s">
        <v>1486</v>
      </c>
      <c r="G321" s="119">
        <v>45372</v>
      </c>
      <c r="H321" s="117" t="s">
        <v>1472</v>
      </c>
      <c r="I321" s="117" t="s">
        <v>1512</v>
      </c>
      <c r="J321" s="117" t="s">
        <v>938</v>
      </c>
      <c r="K321" s="117" t="s">
        <v>939</v>
      </c>
      <c r="L321" s="115" t="s">
        <v>938</v>
      </c>
      <c r="M321" s="123">
        <v>-10451</v>
      </c>
      <c r="N321" s="123">
        <v>10451</v>
      </c>
      <c r="O321" s="124">
        <v>45352</v>
      </c>
      <c r="P321" s="125"/>
      <c r="Q321" s="125"/>
      <c r="R321" s="125" t="s">
        <v>1474</v>
      </c>
      <c r="S321" s="115" t="s">
        <v>1486</v>
      </c>
      <c r="T321" s="122" t="s">
        <v>1487</v>
      </c>
      <c r="U321" s="115" t="s">
        <v>1488</v>
      </c>
      <c r="V321" s="142"/>
      <c r="W321" s="117"/>
      <c r="X321" s="142"/>
      <c r="Y321" s="142"/>
      <c r="Z321" s="117"/>
      <c r="AA321" s="143"/>
      <c r="AB321" s="125"/>
      <c r="AC321" s="125"/>
      <c r="AD321" s="125"/>
      <c r="AE321" s="117"/>
      <c r="AF321" s="122"/>
      <c r="AG321" s="122"/>
    </row>
    <row r="322" spans="1:33">
      <c r="A322" s="115" t="s">
        <v>16</v>
      </c>
      <c r="B322" s="116">
        <v>45372</v>
      </c>
      <c r="C322" s="115" t="s">
        <v>18</v>
      </c>
      <c r="D322" s="115" t="s">
        <v>19</v>
      </c>
      <c r="E322" s="118" t="s">
        <v>1474</v>
      </c>
      <c r="F322" s="118" t="s">
        <v>1486</v>
      </c>
      <c r="G322" s="120">
        <v>45372</v>
      </c>
      <c r="H322" s="118" t="s">
        <v>1472</v>
      </c>
      <c r="I322" s="118" t="s">
        <v>1512</v>
      </c>
      <c r="J322" s="118" t="s">
        <v>938</v>
      </c>
      <c r="K322" s="118" t="s">
        <v>939</v>
      </c>
      <c r="L322" s="115" t="s">
        <v>938</v>
      </c>
      <c r="M322" s="123">
        <v>-10451</v>
      </c>
      <c r="N322" s="123">
        <v>10451</v>
      </c>
      <c r="O322" s="124">
        <v>45352</v>
      </c>
      <c r="P322" s="125"/>
      <c r="Q322" s="125"/>
      <c r="R322" s="125" t="s">
        <v>1474</v>
      </c>
      <c r="S322" s="115" t="s">
        <v>1486</v>
      </c>
      <c r="T322" s="122" t="s">
        <v>1487</v>
      </c>
      <c r="U322" s="115" t="s">
        <v>1488</v>
      </c>
      <c r="V322" s="144"/>
      <c r="W322" s="117"/>
      <c r="X322" s="142"/>
      <c r="Y322" s="142"/>
      <c r="Z322" s="117"/>
      <c r="AA322" s="143"/>
      <c r="AB322" s="125"/>
      <c r="AC322" s="125"/>
      <c r="AD322" s="125"/>
      <c r="AE322" s="117"/>
      <c r="AF322" s="122"/>
      <c r="AG322" s="122"/>
    </row>
    <row r="323" spans="1:33">
      <c r="A323" s="115" t="s">
        <v>16</v>
      </c>
      <c r="B323" s="116">
        <v>45372</v>
      </c>
      <c r="C323" s="115" t="s">
        <v>1469</v>
      </c>
      <c r="D323" s="115" t="s">
        <v>1469</v>
      </c>
      <c r="E323" s="117" t="s">
        <v>1470</v>
      </c>
      <c r="F323" s="117" t="s">
        <v>1489</v>
      </c>
      <c r="G323" s="119">
        <v>45372</v>
      </c>
      <c r="H323" s="117" t="s">
        <v>1472</v>
      </c>
      <c r="I323" s="117" t="s">
        <v>1512</v>
      </c>
      <c r="J323" s="117" t="s">
        <v>980</v>
      </c>
      <c r="K323" s="117" t="s">
        <v>981</v>
      </c>
      <c r="L323" s="115" t="s">
        <v>980</v>
      </c>
      <c r="M323" s="123">
        <v>-1666.66</v>
      </c>
      <c r="N323" s="123">
        <v>1666.66</v>
      </c>
      <c r="O323" s="124">
        <v>45352</v>
      </c>
      <c r="P323" s="125"/>
      <c r="Q323" s="125"/>
      <c r="R323" s="125" t="s">
        <v>1474</v>
      </c>
      <c r="S323" s="115" t="s">
        <v>1489</v>
      </c>
      <c r="T323" s="122" t="s">
        <v>1490</v>
      </c>
      <c r="U323" s="115" t="s">
        <v>1488</v>
      </c>
      <c r="V323" s="142"/>
      <c r="W323" s="117"/>
      <c r="X323" s="142"/>
      <c r="Y323" s="142"/>
      <c r="Z323" s="117"/>
      <c r="AA323" s="143"/>
      <c r="AB323" s="125"/>
      <c r="AC323" s="125"/>
      <c r="AD323" s="125"/>
      <c r="AE323" s="117"/>
      <c r="AF323" s="122"/>
      <c r="AG323" s="122"/>
    </row>
    <row r="324" spans="1:33">
      <c r="A324" s="115" t="s">
        <v>16</v>
      </c>
      <c r="B324" s="116">
        <v>45372</v>
      </c>
      <c r="C324" s="115" t="s">
        <v>1469</v>
      </c>
      <c r="D324" s="115" t="s">
        <v>1469</v>
      </c>
      <c r="E324" s="117" t="s">
        <v>1470</v>
      </c>
      <c r="F324" s="117" t="s">
        <v>1489</v>
      </c>
      <c r="G324" s="119">
        <v>45372</v>
      </c>
      <c r="H324" s="117" t="s">
        <v>1472</v>
      </c>
      <c r="I324" s="117" t="s">
        <v>1512</v>
      </c>
      <c r="J324" s="117" t="s">
        <v>980</v>
      </c>
      <c r="K324" s="117" t="s">
        <v>981</v>
      </c>
      <c r="L324" s="115" t="s">
        <v>980</v>
      </c>
      <c r="M324" s="123">
        <v>-1666.66</v>
      </c>
      <c r="N324" s="123">
        <v>1666.66</v>
      </c>
      <c r="O324" s="124">
        <v>45352</v>
      </c>
      <c r="P324" s="125"/>
      <c r="Q324" s="125"/>
      <c r="R324" s="125" t="s">
        <v>1474</v>
      </c>
      <c r="S324" s="115" t="s">
        <v>1489</v>
      </c>
      <c r="T324" s="122" t="s">
        <v>1490</v>
      </c>
      <c r="U324" s="115" t="s">
        <v>1488</v>
      </c>
      <c r="V324" s="142"/>
      <c r="W324" s="117"/>
      <c r="X324" s="142"/>
      <c r="Y324" s="142"/>
      <c r="Z324" s="117"/>
      <c r="AA324" s="143"/>
      <c r="AB324" s="125"/>
      <c r="AC324" s="125"/>
      <c r="AD324" s="125"/>
      <c r="AE324" s="117"/>
      <c r="AF324" s="122"/>
      <c r="AG324" s="122"/>
    </row>
    <row r="325" spans="1:33">
      <c r="A325" s="115" t="s">
        <v>16</v>
      </c>
      <c r="B325" s="116">
        <v>45372</v>
      </c>
      <c r="C325" s="115" t="s">
        <v>1469</v>
      </c>
      <c r="D325" s="115" t="s">
        <v>1469</v>
      </c>
      <c r="E325" s="117" t="s">
        <v>1470</v>
      </c>
      <c r="F325" s="117" t="s">
        <v>1489</v>
      </c>
      <c r="G325" s="119">
        <v>45372</v>
      </c>
      <c r="H325" s="117" t="s">
        <v>1472</v>
      </c>
      <c r="I325" s="117" t="s">
        <v>1512</v>
      </c>
      <c r="J325" s="117" t="s">
        <v>980</v>
      </c>
      <c r="K325" s="117" t="s">
        <v>981</v>
      </c>
      <c r="L325" s="115" t="s">
        <v>980</v>
      </c>
      <c r="M325" s="123">
        <v>-1666.66</v>
      </c>
      <c r="N325" s="123">
        <v>1666.66</v>
      </c>
      <c r="O325" s="124">
        <v>45352</v>
      </c>
      <c r="P325" s="125"/>
      <c r="Q325" s="125"/>
      <c r="R325" s="125" t="s">
        <v>1474</v>
      </c>
      <c r="S325" s="115" t="s">
        <v>1489</v>
      </c>
      <c r="T325" s="122" t="s">
        <v>1490</v>
      </c>
      <c r="U325" s="115" t="s">
        <v>1488</v>
      </c>
      <c r="V325" s="142"/>
      <c r="W325" s="117"/>
      <c r="X325" s="142"/>
      <c r="Y325" s="142"/>
      <c r="Z325" s="117"/>
      <c r="AA325" s="143"/>
      <c r="AB325" s="125"/>
      <c r="AC325" s="125"/>
      <c r="AD325" s="125"/>
      <c r="AE325" s="117"/>
      <c r="AF325" s="122"/>
      <c r="AG325" s="122"/>
    </row>
    <row r="326" spans="1:33">
      <c r="A326" s="115" t="s">
        <v>16</v>
      </c>
      <c r="B326" s="116">
        <v>45372</v>
      </c>
      <c r="C326" s="115" t="s">
        <v>1469</v>
      </c>
      <c r="D326" s="115" t="s">
        <v>1469</v>
      </c>
      <c r="E326" s="117" t="s">
        <v>1470</v>
      </c>
      <c r="F326" s="117" t="s">
        <v>1489</v>
      </c>
      <c r="G326" s="119">
        <v>45372</v>
      </c>
      <c r="H326" s="117" t="s">
        <v>1472</v>
      </c>
      <c r="I326" s="117" t="s">
        <v>1512</v>
      </c>
      <c r="J326" s="117" t="s">
        <v>980</v>
      </c>
      <c r="K326" s="117" t="s">
        <v>981</v>
      </c>
      <c r="L326" s="115" t="s">
        <v>980</v>
      </c>
      <c r="M326" s="123">
        <v>-1666.66</v>
      </c>
      <c r="N326" s="123">
        <v>1666.66</v>
      </c>
      <c r="O326" s="124">
        <v>45352</v>
      </c>
      <c r="P326" s="125"/>
      <c r="Q326" s="125"/>
      <c r="R326" s="125" t="s">
        <v>1474</v>
      </c>
      <c r="S326" s="115" t="s">
        <v>1489</v>
      </c>
      <c r="T326" s="122" t="s">
        <v>1490</v>
      </c>
      <c r="U326" s="115" t="s">
        <v>1488</v>
      </c>
      <c r="V326" s="142"/>
      <c r="W326" s="117"/>
      <c r="X326" s="142"/>
      <c r="Y326" s="142"/>
      <c r="Z326" s="117"/>
      <c r="AA326" s="143"/>
      <c r="AB326" s="125"/>
      <c r="AC326" s="125"/>
      <c r="AD326" s="125"/>
      <c r="AE326" s="117"/>
      <c r="AF326" s="122"/>
      <c r="AG326" s="122"/>
    </row>
    <row r="327" spans="1:33">
      <c r="A327" s="115" t="s">
        <v>16</v>
      </c>
      <c r="B327" s="116">
        <v>45372</v>
      </c>
      <c r="C327" s="115" t="s">
        <v>18</v>
      </c>
      <c r="D327" s="115" t="s">
        <v>19</v>
      </c>
      <c r="E327" s="118" t="s">
        <v>1474</v>
      </c>
      <c r="F327" s="118" t="s">
        <v>1489</v>
      </c>
      <c r="G327" s="120">
        <v>45372</v>
      </c>
      <c r="H327" s="118" t="s">
        <v>1472</v>
      </c>
      <c r="I327" s="118" t="s">
        <v>1512</v>
      </c>
      <c r="J327" s="118" t="s">
        <v>980</v>
      </c>
      <c r="K327" s="118" t="s">
        <v>981</v>
      </c>
      <c r="L327" s="115" t="s">
        <v>980</v>
      </c>
      <c r="M327" s="123">
        <v>-1666.66</v>
      </c>
      <c r="N327" s="123">
        <v>1666.66</v>
      </c>
      <c r="O327" s="124">
        <v>45352</v>
      </c>
      <c r="P327" s="125"/>
      <c r="Q327" s="125"/>
      <c r="R327" s="125" t="s">
        <v>1474</v>
      </c>
      <c r="S327" s="115" t="s">
        <v>1489</v>
      </c>
      <c r="T327" s="122" t="s">
        <v>1490</v>
      </c>
      <c r="U327" s="115" t="s">
        <v>1488</v>
      </c>
      <c r="V327" s="144"/>
      <c r="W327" s="117"/>
      <c r="X327" s="142"/>
      <c r="Y327" s="142"/>
      <c r="Z327" s="117"/>
      <c r="AA327" s="143"/>
      <c r="AB327" s="125"/>
      <c r="AC327" s="125"/>
      <c r="AD327" s="125"/>
      <c r="AE327" s="117"/>
      <c r="AF327" s="122"/>
      <c r="AG327" s="122"/>
    </row>
    <row r="328" spans="1:33">
      <c r="A328" s="115" t="s">
        <v>16</v>
      </c>
      <c r="B328" s="116">
        <v>45372</v>
      </c>
      <c r="C328" s="115" t="s">
        <v>18</v>
      </c>
      <c r="D328" s="115" t="s">
        <v>19</v>
      </c>
      <c r="E328" s="118" t="s">
        <v>1474</v>
      </c>
      <c r="F328" s="118" t="s">
        <v>1489</v>
      </c>
      <c r="G328" s="120">
        <v>45372</v>
      </c>
      <c r="H328" s="118" t="s">
        <v>1472</v>
      </c>
      <c r="I328" s="118" t="s">
        <v>1512</v>
      </c>
      <c r="J328" s="118" t="s">
        <v>980</v>
      </c>
      <c r="K328" s="118" t="s">
        <v>981</v>
      </c>
      <c r="L328" s="115" t="s">
        <v>980</v>
      </c>
      <c r="M328" s="123">
        <v>-1666.66</v>
      </c>
      <c r="N328" s="123">
        <v>1666.66</v>
      </c>
      <c r="O328" s="124">
        <v>45352</v>
      </c>
      <c r="P328" s="125"/>
      <c r="Q328" s="125"/>
      <c r="R328" s="125" t="s">
        <v>1474</v>
      </c>
      <c r="S328" s="115" t="s">
        <v>1489</v>
      </c>
      <c r="T328" s="122" t="s">
        <v>1490</v>
      </c>
      <c r="U328" s="115" t="s">
        <v>1488</v>
      </c>
      <c r="V328" s="144"/>
      <c r="W328" s="117"/>
      <c r="X328" s="142"/>
      <c r="Y328" s="142"/>
      <c r="Z328" s="117"/>
      <c r="AA328" s="143"/>
      <c r="AB328" s="125"/>
      <c r="AC328" s="125"/>
      <c r="AD328" s="125"/>
      <c r="AE328" s="117"/>
      <c r="AF328" s="122"/>
      <c r="AG328" s="122"/>
    </row>
    <row r="329" spans="1:33">
      <c r="A329" s="115" t="s">
        <v>16</v>
      </c>
      <c r="B329" s="116">
        <v>45372</v>
      </c>
      <c r="C329" s="115" t="s">
        <v>18</v>
      </c>
      <c r="D329" s="115" t="s">
        <v>19</v>
      </c>
      <c r="E329" s="118" t="s">
        <v>1474</v>
      </c>
      <c r="F329" s="118" t="s">
        <v>1489</v>
      </c>
      <c r="G329" s="120">
        <v>45372</v>
      </c>
      <c r="H329" s="118" t="s">
        <v>1472</v>
      </c>
      <c r="I329" s="118" t="s">
        <v>1512</v>
      </c>
      <c r="J329" s="118" t="s">
        <v>980</v>
      </c>
      <c r="K329" s="118" t="s">
        <v>981</v>
      </c>
      <c r="L329" s="115" t="s">
        <v>980</v>
      </c>
      <c r="M329" s="123">
        <v>-1666.66</v>
      </c>
      <c r="N329" s="123">
        <v>1666.66</v>
      </c>
      <c r="O329" s="124">
        <v>45352</v>
      </c>
      <c r="P329" s="125"/>
      <c r="Q329" s="125"/>
      <c r="R329" s="125" t="s">
        <v>1474</v>
      </c>
      <c r="S329" s="115" t="s">
        <v>1489</v>
      </c>
      <c r="T329" s="122" t="s">
        <v>1490</v>
      </c>
      <c r="U329" s="115" t="s">
        <v>1488</v>
      </c>
      <c r="V329" s="144"/>
      <c r="W329" s="117"/>
      <c r="X329" s="142"/>
      <c r="Y329" s="142"/>
      <c r="Z329" s="117"/>
      <c r="AA329" s="143"/>
      <c r="AB329" s="125"/>
      <c r="AC329" s="125"/>
      <c r="AD329" s="125"/>
      <c r="AE329" s="117"/>
      <c r="AF329" s="122"/>
      <c r="AG329" s="122"/>
    </row>
    <row r="330" spans="1:33">
      <c r="A330" s="115" t="s">
        <v>16</v>
      </c>
      <c r="B330" s="116">
        <v>45372</v>
      </c>
      <c r="C330" s="115" t="s">
        <v>18</v>
      </c>
      <c r="D330" s="115" t="s">
        <v>19</v>
      </c>
      <c r="E330" s="118" t="s">
        <v>1474</v>
      </c>
      <c r="F330" s="118" t="s">
        <v>1489</v>
      </c>
      <c r="G330" s="120">
        <v>45372</v>
      </c>
      <c r="H330" s="118" t="s">
        <v>1472</v>
      </c>
      <c r="I330" s="118" t="s">
        <v>1512</v>
      </c>
      <c r="J330" s="118" t="s">
        <v>980</v>
      </c>
      <c r="K330" s="118" t="s">
        <v>981</v>
      </c>
      <c r="L330" s="115" t="s">
        <v>980</v>
      </c>
      <c r="M330" s="123">
        <v>-1666.66</v>
      </c>
      <c r="N330" s="123">
        <v>1666.66</v>
      </c>
      <c r="O330" s="124">
        <v>45352</v>
      </c>
      <c r="P330" s="125"/>
      <c r="Q330" s="125"/>
      <c r="R330" s="125" t="s">
        <v>1474</v>
      </c>
      <c r="S330" s="115" t="s">
        <v>1489</v>
      </c>
      <c r="T330" s="122" t="s">
        <v>1490</v>
      </c>
      <c r="U330" s="115" t="s">
        <v>1488</v>
      </c>
      <c r="V330" s="144"/>
      <c r="W330" s="117"/>
      <c r="X330" s="142"/>
      <c r="Y330" s="142"/>
      <c r="Z330" s="117"/>
      <c r="AA330" s="143"/>
      <c r="AB330" s="125"/>
      <c r="AC330" s="125"/>
      <c r="AD330" s="125"/>
      <c r="AE330" s="117"/>
      <c r="AF330" s="122"/>
      <c r="AG330" s="122"/>
    </row>
    <row r="331" spans="1:33">
      <c r="A331" s="115" t="s">
        <v>16</v>
      </c>
      <c r="B331" s="116">
        <v>45373</v>
      </c>
      <c r="C331" s="115" t="s">
        <v>18</v>
      </c>
      <c r="D331" s="115" t="s">
        <v>19</v>
      </c>
      <c r="E331" s="117" t="s">
        <v>1470</v>
      </c>
      <c r="F331" s="117" t="s">
        <v>1528</v>
      </c>
      <c r="G331" s="119">
        <v>45373</v>
      </c>
      <c r="H331" s="117" t="s">
        <v>1472</v>
      </c>
      <c r="I331" s="117" t="s">
        <v>1512</v>
      </c>
      <c r="J331" s="117" t="s">
        <v>764</v>
      </c>
      <c r="K331" s="117" t="s">
        <v>874</v>
      </c>
      <c r="L331" s="115" t="s">
        <v>764</v>
      </c>
      <c r="M331" s="123">
        <v>-130.43</v>
      </c>
      <c r="N331" s="123">
        <v>130.43</v>
      </c>
      <c r="O331" s="124">
        <v>45352</v>
      </c>
      <c r="P331" s="125"/>
      <c r="Q331" s="125"/>
      <c r="R331" s="125" t="s">
        <v>1474</v>
      </c>
      <c r="S331" s="115" t="s">
        <v>1528</v>
      </c>
      <c r="T331" s="122" t="s">
        <v>1478</v>
      </c>
      <c r="U331" s="115" t="s">
        <v>1479</v>
      </c>
      <c r="V331" s="142"/>
      <c r="W331" s="117"/>
      <c r="X331" s="142"/>
      <c r="Y331" s="142"/>
      <c r="Z331" s="117"/>
      <c r="AA331" s="143"/>
      <c r="AB331" s="125"/>
      <c r="AC331" s="125"/>
      <c r="AD331" s="125"/>
      <c r="AE331" s="117"/>
      <c r="AF331" s="122"/>
      <c r="AG331" s="122"/>
    </row>
    <row r="332" spans="1:33">
      <c r="A332" s="115" t="s">
        <v>16</v>
      </c>
      <c r="B332" s="116">
        <v>45373</v>
      </c>
      <c r="C332" s="115" t="s">
        <v>18</v>
      </c>
      <c r="D332" s="115" t="s">
        <v>19</v>
      </c>
      <c r="E332" s="117" t="s">
        <v>1470</v>
      </c>
      <c r="F332" s="117" t="s">
        <v>1528</v>
      </c>
      <c r="G332" s="119">
        <v>45373</v>
      </c>
      <c r="H332" s="117" t="s">
        <v>1472</v>
      </c>
      <c r="I332" s="117" t="s">
        <v>1512</v>
      </c>
      <c r="J332" s="117" t="s">
        <v>764</v>
      </c>
      <c r="K332" s="117" t="s">
        <v>884</v>
      </c>
      <c r="L332" s="115" t="s">
        <v>764</v>
      </c>
      <c r="M332" s="123">
        <v>-44.41</v>
      </c>
      <c r="N332" s="123">
        <v>44.41</v>
      </c>
      <c r="O332" s="124">
        <v>45352</v>
      </c>
      <c r="P332" s="125"/>
      <c r="Q332" s="125"/>
      <c r="R332" s="125" t="s">
        <v>1474</v>
      </c>
      <c r="S332" s="115" t="s">
        <v>1528</v>
      </c>
      <c r="T332" s="122" t="s">
        <v>1478</v>
      </c>
      <c r="U332" s="115" t="s">
        <v>1479</v>
      </c>
      <c r="V332" s="142"/>
      <c r="W332" s="117"/>
      <c r="X332" s="142"/>
      <c r="Y332" s="142"/>
      <c r="Z332" s="117"/>
      <c r="AA332" s="143"/>
      <c r="AB332" s="125"/>
      <c r="AC332" s="125"/>
      <c r="AD332" s="125"/>
      <c r="AE332" s="117"/>
      <c r="AF332" s="122"/>
      <c r="AG332" s="122"/>
    </row>
    <row r="333" spans="1:33">
      <c r="A333" s="115" t="s">
        <v>16</v>
      </c>
      <c r="B333" s="116">
        <v>45373</v>
      </c>
      <c r="C333" s="115" t="s">
        <v>18</v>
      </c>
      <c r="D333" s="115" t="s">
        <v>19</v>
      </c>
      <c r="E333" s="117" t="s">
        <v>1470</v>
      </c>
      <c r="F333" s="117" t="s">
        <v>1528</v>
      </c>
      <c r="G333" s="119">
        <v>45373</v>
      </c>
      <c r="H333" s="117" t="s">
        <v>1472</v>
      </c>
      <c r="I333" s="117" t="s">
        <v>1512</v>
      </c>
      <c r="J333" s="117" t="s">
        <v>764</v>
      </c>
      <c r="K333" s="117" t="s">
        <v>886</v>
      </c>
      <c r="L333" s="115" t="s">
        <v>764</v>
      </c>
      <c r="M333" s="123">
        <v>-44.41</v>
      </c>
      <c r="N333" s="123">
        <v>44.41</v>
      </c>
      <c r="O333" s="124">
        <v>45352</v>
      </c>
      <c r="P333" s="125"/>
      <c r="Q333" s="125"/>
      <c r="R333" s="125" t="s">
        <v>1474</v>
      </c>
      <c r="S333" s="115" t="s">
        <v>1528</v>
      </c>
      <c r="T333" s="122" t="s">
        <v>1478</v>
      </c>
      <c r="U333" s="115" t="s">
        <v>1479</v>
      </c>
      <c r="V333" s="142"/>
      <c r="W333" s="117"/>
      <c r="X333" s="142"/>
      <c r="Y333" s="142"/>
      <c r="Z333" s="117"/>
      <c r="AA333" s="143"/>
      <c r="AB333" s="125"/>
      <c r="AC333" s="125"/>
      <c r="AD333" s="125"/>
      <c r="AE333" s="117"/>
      <c r="AF333" s="122"/>
      <c r="AG333" s="122"/>
    </row>
    <row r="334" spans="1:33">
      <c r="A334" s="115" t="s">
        <v>16</v>
      </c>
      <c r="B334" s="116">
        <v>45373</v>
      </c>
      <c r="C334" s="115" t="s">
        <v>18</v>
      </c>
      <c r="D334" s="115" t="s">
        <v>19</v>
      </c>
      <c r="E334" s="117" t="s">
        <v>1470</v>
      </c>
      <c r="F334" s="117" t="s">
        <v>1528</v>
      </c>
      <c r="G334" s="119">
        <v>45373</v>
      </c>
      <c r="H334" s="117" t="s">
        <v>1472</v>
      </c>
      <c r="I334" s="117" t="s">
        <v>1512</v>
      </c>
      <c r="J334" s="117" t="s">
        <v>764</v>
      </c>
      <c r="K334" s="117" t="s">
        <v>887</v>
      </c>
      <c r="L334" s="115" t="s">
        <v>764</v>
      </c>
      <c r="M334" s="123">
        <v>-44.41</v>
      </c>
      <c r="N334" s="123">
        <v>44.41</v>
      </c>
      <c r="O334" s="124">
        <v>45352</v>
      </c>
      <c r="P334" s="125"/>
      <c r="Q334" s="125"/>
      <c r="R334" s="125" t="s">
        <v>1474</v>
      </c>
      <c r="S334" s="115" t="s">
        <v>1528</v>
      </c>
      <c r="T334" s="122" t="s">
        <v>1478</v>
      </c>
      <c r="U334" s="115" t="s">
        <v>1479</v>
      </c>
      <c r="V334" s="142"/>
      <c r="W334" s="117"/>
      <c r="X334" s="142"/>
      <c r="Y334" s="142"/>
      <c r="Z334" s="117"/>
      <c r="AA334" s="143"/>
      <c r="AB334" s="125"/>
      <c r="AC334" s="125"/>
      <c r="AD334" s="125"/>
      <c r="AE334" s="117"/>
      <c r="AF334" s="122"/>
      <c r="AG334" s="122"/>
    </row>
    <row r="335" spans="1:33">
      <c r="A335" s="115" t="s">
        <v>16</v>
      </c>
      <c r="B335" s="116">
        <v>45376</v>
      </c>
      <c r="C335" s="115" t="s">
        <v>18</v>
      </c>
      <c r="D335" s="115" t="s">
        <v>19</v>
      </c>
      <c r="E335" s="117" t="s">
        <v>1470</v>
      </c>
      <c r="F335" s="117" t="s">
        <v>1528</v>
      </c>
      <c r="G335" s="119">
        <v>45376</v>
      </c>
      <c r="H335" s="117" t="s">
        <v>1472</v>
      </c>
      <c r="I335" s="117" t="s">
        <v>1512</v>
      </c>
      <c r="J335" s="117" t="s">
        <v>764</v>
      </c>
      <c r="K335" s="117" t="s">
        <v>885</v>
      </c>
      <c r="L335" s="115" t="s">
        <v>764</v>
      </c>
      <c r="M335" s="123">
        <v>-44.41</v>
      </c>
      <c r="N335" s="123">
        <v>44.41</v>
      </c>
      <c r="O335" s="124">
        <v>45352</v>
      </c>
      <c r="P335" s="125"/>
      <c r="Q335" s="125"/>
      <c r="R335" s="125" t="s">
        <v>1474</v>
      </c>
      <c r="S335" s="115" t="s">
        <v>1528</v>
      </c>
      <c r="T335" s="122" t="s">
        <v>1478</v>
      </c>
      <c r="U335" s="115" t="s">
        <v>1479</v>
      </c>
      <c r="V335" s="142"/>
      <c r="W335" s="117"/>
      <c r="X335" s="142"/>
      <c r="Y335" s="142"/>
      <c r="Z335" s="117"/>
      <c r="AA335" s="143"/>
      <c r="AB335" s="125"/>
      <c r="AC335" s="125"/>
      <c r="AD335" s="125"/>
      <c r="AE335" s="117"/>
      <c r="AF335" s="122"/>
      <c r="AG335" s="122"/>
    </row>
    <row r="336" spans="1:33">
      <c r="A336" s="115" t="s">
        <v>16</v>
      </c>
      <c r="B336" s="116">
        <v>45377</v>
      </c>
      <c r="C336" s="115" t="s">
        <v>18</v>
      </c>
      <c r="D336" s="115" t="s">
        <v>19</v>
      </c>
      <c r="E336" s="117" t="s">
        <v>1470</v>
      </c>
      <c r="F336" s="117" t="s">
        <v>1562</v>
      </c>
      <c r="G336" s="119">
        <v>45377</v>
      </c>
      <c r="H336" s="117" t="s">
        <v>1472</v>
      </c>
      <c r="I336" s="117" t="s">
        <v>1512</v>
      </c>
      <c r="J336" s="117" t="s">
        <v>764</v>
      </c>
      <c r="K336" s="117" t="s">
        <v>888</v>
      </c>
      <c r="L336" s="115" t="s">
        <v>764</v>
      </c>
      <c r="M336" s="123">
        <v>-22.91</v>
      </c>
      <c r="N336" s="123">
        <v>22.91</v>
      </c>
      <c r="O336" s="124">
        <v>45352</v>
      </c>
      <c r="P336" s="125"/>
      <c r="Q336" s="125"/>
      <c r="R336" s="125" t="s">
        <v>1474</v>
      </c>
      <c r="S336" s="115" t="s">
        <v>1562</v>
      </c>
      <c r="T336" s="122" t="s">
        <v>1510</v>
      </c>
      <c r="U336" s="115" t="s">
        <v>1488</v>
      </c>
      <c r="V336" s="142"/>
      <c r="W336" s="117"/>
      <c r="X336" s="142"/>
      <c r="Y336" s="142"/>
      <c r="Z336" s="117"/>
      <c r="AA336" s="143"/>
      <c r="AB336" s="125"/>
      <c r="AC336" s="125"/>
      <c r="AD336" s="125"/>
      <c r="AE336" s="117"/>
      <c r="AF336" s="122"/>
      <c r="AG336" s="122"/>
    </row>
    <row r="337" spans="1:33">
      <c r="A337" s="115" t="s">
        <v>16</v>
      </c>
      <c r="B337" s="116">
        <v>45377</v>
      </c>
      <c r="C337" s="115" t="s">
        <v>18</v>
      </c>
      <c r="D337" s="115" t="s">
        <v>19</v>
      </c>
      <c r="E337" s="117" t="s">
        <v>1470</v>
      </c>
      <c r="F337" s="117" t="s">
        <v>1562</v>
      </c>
      <c r="G337" s="119">
        <v>45377</v>
      </c>
      <c r="H337" s="117" t="s">
        <v>1472</v>
      </c>
      <c r="I337" s="117" t="s">
        <v>1512</v>
      </c>
      <c r="J337" s="117" t="s">
        <v>764</v>
      </c>
      <c r="K337" s="117" t="s">
        <v>889</v>
      </c>
      <c r="L337" s="115" t="s">
        <v>764</v>
      </c>
      <c r="M337" s="123">
        <v>-65.930000000000007</v>
      </c>
      <c r="N337" s="123">
        <v>65.930000000000007</v>
      </c>
      <c r="O337" s="124">
        <v>45352</v>
      </c>
      <c r="P337" s="125"/>
      <c r="Q337" s="125"/>
      <c r="R337" s="125" t="s">
        <v>1474</v>
      </c>
      <c r="S337" s="115" t="s">
        <v>1562</v>
      </c>
      <c r="T337" s="122" t="s">
        <v>1510</v>
      </c>
      <c r="U337" s="115" t="s">
        <v>1488</v>
      </c>
      <c r="V337" s="142"/>
      <c r="W337" s="117"/>
      <c r="X337" s="142"/>
      <c r="Y337" s="142"/>
      <c r="Z337" s="117"/>
      <c r="AA337" s="143"/>
      <c r="AB337" s="125"/>
      <c r="AC337" s="125"/>
      <c r="AD337" s="125"/>
      <c r="AE337" s="117"/>
      <c r="AF337" s="122"/>
      <c r="AG337" s="122"/>
    </row>
    <row r="338" spans="1:33">
      <c r="A338" s="115" t="s">
        <v>16</v>
      </c>
      <c r="B338" s="116">
        <v>45379</v>
      </c>
      <c r="C338" s="115" t="s">
        <v>18</v>
      </c>
      <c r="D338" s="115" t="s">
        <v>19</v>
      </c>
      <c r="E338" s="117" t="s">
        <v>1470</v>
      </c>
      <c r="F338" s="117" t="s">
        <v>1528</v>
      </c>
      <c r="G338" s="119">
        <v>45379</v>
      </c>
      <c r="H338" s="117" t="s">
        <v>1472</v>
      </c>
      <c r="I338" s="117" t="s">
        <v>1512</v>
      </c>
      <c r="J338" s="117" t="s">
        <v>855</v>
      </c>
      <c r="K338" s="117" t="s">
        <v>856</v>
      </c>
      <c r="L338" s="115" t="s">
        <v>855</v>
      </c>
      <c r="M338" s="123">
        <v>-86.08</v>
      </c>
      <c r="N338" s="123">
        <v>86.08</v>
      </c>
      <c r="O338" s="124">
        <v>45352</v>
      </c>
      <c r="P338" s="125"/>
      <c r="Q338" s="125"/>
      <c r="R338" s="125" t="s">
        <v>1474</v>
      </c>
      <c r="S338" s="115" t="s">
        <v>1528</v>
      </c>
      <c r="T338" s="122" t="s">
        <v>1478</v>
      </c>
      <c r="U338" s="115" t="s">
        <v>1479</v>
      </c>
      <c r="V338" s="142"/>
      <c r="W338" s="117"/>
      <c r="X338" s="142"/>
      <c r="Y338" s="142"/>
      <c r="Z338" s="117"/>
      <c r="AA338" s="143"/>
      <c r="AB338" s="125"/>
      <c r="AC338" s="125"/>
      <c r="AD338" s="125"/>
      <c r="AE338" s="117"/>
      <c r="AF338" s="122"/>
      <c r="AG338" s="122"/>
    </row>
    <row r="339" spans="1:33">
      <c r="A339" s="115" t="s">
        <v>16</v>
      </c>
      <c r="B339" s="116">
        <v>45379</v>
      </c>
      <c r="C339" s="115" t="s">
        <v>18</v>
      </c>
      <c r="D339" s="115" t="s">
        <v>19</v>
      </c>
      <c r="E339" s="117" t="s">
        <v>1470</v>
      </c>
      <c r="F339" s="117" t="s">
        <v>1562</v>
      </c>
      <c r="G339" s="119">
        <v>45379</v>
      </c>
      <c r="H339" s="117" t="s">
        <v>1472</v>
      </c>
      <c r="I339" s="117" t="s">
        <v>1512</v>
      </c>
      <c r="J339" s="117" t="s">
        <v>764</v>
      </c>
      <c r="K339" s="117" t="s">
        <v>890</v>
      </c>
      <c r="L339" s="115" t="s">
        <v>764</v>
      </c>
      <c r="M339" s="123">
        <v>-65.930000000000007</v>
      </c>
      <c r="N339" s="123">
        <v>65.930000000000007</v>
      </c>
      <c r="O339" s="124">
        <v>45352</v>
      </c>
      <c r="P339" s="125"/>
      <c r="Q339" s="125"/>
      <c r="R339" s="125" t="s">
        <v>1474</v>
      </c>
      <c r="S339" s="115" t="s">
        <v>1562</v>
      </c>
      <c r="T339" s="122" t="s">
        <v>1510</v>
      </c>
      <c r="U339" s="115" t="s">
        <v>1488</v>
      </c>
      <c r="V339" s="142"/>
      <c r="W339" s="117"/>
      <c r="X339" s="142"/>
      <c r="Y339" s="142"/>
      <c r="Z339" s="117"/>
      <c r="AA339" s="143"/>
      <c r="AB339" s="125"/>
      <c r="AC339" s="125"/>
      <c r="AD339" s="125"/>
      <c r="AE339" s="117"/>
      <c r="AF339" s="122"/>
      <c r="AG339" s="122"/>
    </row>
    <row r="340" spans="1:33">
      <c r="A340" s="115" t="s">
        <v>16</v>
      </c>
      <c r="B340" s="116">
        <v>45379</v>
      </c>
      <c r="C340" s="115" t="s">
        <v>18</v>
      </c>
      <c r="D340" s="115" t="s">
        <v>19</v>
      </c>
      <c r="E340" s="117" t="s">
        <v>1470</v>
      </c>
      <c r="F340" s="117" t="s">
        <v>1528</v>
      </c>
      <c r="G340" s="119">
        <v>45379</v>
      </c>
      <c r="H340" s="117" t="s">
        <v>1472</v>
      </c>
      <c r="I340" s="117" t="s">
        <v>1512</v>
      </c>
      <c r="J340" s="117" t="s">
        <v>764</v>
      </c>
      <c r="K340" s="117" t="s">
        <v>891</v>
      </c>
      <c r="L340" s="115" t="s">
        <v>764</v>
      </c>
      <c r="M340" s="123">
        <v>-22.91</v>
      </c>
      <c r="N340" s="123">
        <v>22.91</v>
      </c>
      <c r="O340" s="124">
        <v>45352</v>
      </c>
      <c r="P340" s="125"/>
      <c r="Q340" s="125"/>
      <c r="R340" s="125" t="s">
        <v>1474</v>
      </c>
      <c r="S340" s="115" t="s">
        <v>1528</v>
      </c>
      <c r="T340" s="122" t="s">
        <v>1478</v>
      </c>
      <c r="U340" s="115" t="s">
        <v>1479</v>
      </c>
      <c r="V340" s="142"/>
      <c r="W340" s="117"/>
      <c r="X340" s="142"/>
      <c r="Y340" s="142"/>
      <c r="Z340" s="117"/>
      <c r="AA340" s="143"/>
      <c r="AB340" s="125"/>
      <c r="AC340" s="125"/>
      <c r="AD340" s="125"/>
      <c r="AE340" s="117"/>
      <c r="AF340" s="122"/>
      <c r="AG340" s="122"/>
    </row>
    <row r="341" spans="1:33">
      <c r="A341" s="115" t="s">
        <v>16</v>
      </c>
      <c r="B341" s="116">
        <v>45379</v>
      </c>
      <c r="C341" s="115" t="s">
        <v>18</v>
      </c>
      <c r="D341" s="115" t="s">
        <v>19</v>
      </c>
      <c r="E341" s="117" t="s">
        <v>1470</v>
      </c>
      <c r="F341" s="117" t="s">
        <v>1528</v>
      </c>
      <c r="G341" s="119">
        <v>45379</v>
      </c>
      <c r="H341" s="117" t="s">
        <v>1472</v>
      </c>
      <c r="I341" s="117" t="s">
        <v>1512</v>
      </c>
      <c r="J341" s="117" t="s">
        <v>936</v>
      </c>
      <c r="K341" s="117" t="s">
        <v>937</v>
      </c>
      <c r="L341" s="115" t="s">
        <v>936</v>
      </c>
      <c r="M341" s="123">
        <v>-86.08</v>
      </c>
      <c r="N341" s="123">
        <v>86.08</v>
      </c>
      <c r="O341" s="124">
        <v>45352</v>
      </c>
      <c r="P341" s="125"/>
      <c r="Q341" s="125"/>
      <c r="R341" s="125" t="s">
        <v>1474</v>
      </c>
      <c r="S341" s="115" t="s">
        <v>1528</v>
      </c>
      <c r="T341" s="122" t="s">
        <v>1478</v>
      </c>
      <c r="U341" s="115" t="s">
        <v>1479</v>
      </c>
      <c r="V341" s="142"/>
      <c r="W341" s="117"/>
      <c r="X341" s="142"/>
      <c r="Y341" s="142"/>
      <c r="Z341" s="117"/>
      <c r="AA341" s="143"/>
      <c r="AB341" s="125"/>
      <c r="AC341" s="125"/>
      <c r="AD341" s="125"/>
      <c r="AE341" s="117"/>
      <c r="AF341" s="122"/>
      <c r="AG341" s="122"/>
    </row>
    <row r="342" spans="1:33">
      <c r="A342" s="115" t="s">
        <v>16</v>
      </c>
      <c r="B342" s="116">
        <v>45379</v>
      </c>
      <c r="C342" s="115" t="s">
        <v>18</v>
      </c>
      <c r="D342" s="115" t="s">
        <v>19</v>
      </c>
      <c r="E342" s="117" t="s">
        <v>1470</v>
      </c>
      <c r="F342" s="117" t="s">
        <v>1546</v>
      </c>
      <c r="G342" s="119">
        <v>45379</v>
      </c>
      <c r="H342" s="117" t="s">
        <v>1472</v>
      </c>
      <c r="I342" s="117" t="s">
        <v>1512</v>
      </c>
      <c r="J342" s="117" t="s">
        <v>796</v>
      </c>
      <c r="K342" s="117" t="s">
        <v>944</v>
      </c>
      <c r="L342" s="115" t="s">
        <v>796</v>
      </c>
      <c r="M342" s="123">
        <v>-3750</v>
      </c>
      <c r="N342" s="123">
        <v>3750</v>
      </c>
      <c r="O342" s="124">
        <v>45352</v>
      </c>
      <c r="P342" s="125"/>
      <c r="Q342" s="125"/>
      <c r="R342" s="125" t="s">
        <v>1474</v>
      </c>
      <c r="S342" s="115" t="s">
        <v>1546</v>
      </c>
      <c r="T342" s="122" t="s">
        <v>1515</v>
      </c>
      <c r="U342" s="115" t="s">
        <v>1479</v>
      </c>
      <c r="V342" s="142"/>
      <c r="W342" s="117"/>
      <c r="X342" s="142"/>
      <c r="Y342" s="142"/>
      <c r="Z342" s="117"/>
      <c r="AA342" s="143"/>
      <c r="AB342" s="125"/>
      <c r="AC342" s="125"/>
      <c r="AD342" s="125"/>
      <c r="AE342" s="117"/>
      <c r="AF342" s="122"/>
      <c r="AG342" s="122"/>
    </row>
    <row r="343" spans="1:33">
      <c r="A343" s="115" t="s">
        <v>16</v>
      </c>
      <c r="B343" s="116">
        <v>45379</v>
      </c>
      <c r="C343" s="115" t="s">
        <v>18</v>
      </c>
      <c r="D343" s="115" t="s">
        <v>19</v>
      </c>
      <c r="E343" s="117" t="s">
        <v>1470</v>
      </c>
      <c r="F343" s="117" t="s">
        <v>1486</v>
      </c>
      <c r="G343" s="119">
        <v>45379</v>
      </c>
      <c r="H343" s="117" t="s">
        <v>1472</v>
      </c>
      <c r="I343" s="117" t="s">
        <v>1512</v>
      </c>
      <c r="J343" s="117" t="s">
        <v>949</v>
      </c>
      <c r="K343" s="117" t="s">
        <v>950</v>
      </c>
      <c r="L343" s="115" t="s">
        <v>949</v>
      </c>
      <c r="M343" s="123">
        <v>-35000</v>
      </c>
      <c r="N343" s="123">
        <v>35000</v>
      </c>
      <c r="O343" s="124">
        <v>45352</v>
      </c>
      <c r="P343" s="125"/>
      <c r="Q343" s="125"/>
      <c r="R343" s="125" t="s">
        <v>1474</v>
      </c>
      <c r="S343" s="115" t="s">
        <v>1486</v>
      </c>
      <c r="T343" s="122" t="s">
        <v>1487</v>
      </c>
      <c r="U343" s="115" t="s">
        <v>1488</v>
      </c>
      <c r="V343" s="142"/>
      <c r="W343" s="117"/>
      <c r="X343" s="142"/>
      <c r="Y343" s="142"/>
      <c r="Z343" s="117"/>
      <c r="AA343" s="143"/>
      <c r="AB343" s="125"/>
      <c r="AC343" s="125"/>
      <c r="AD343" s="125"/>
      <c r="AE343" s="117"/>
      <c r="AF343" s="122"/>
      <c r="AG343" s="122"/>
    </row>
    <row r="344" spans="1:33">
      <c r="A344" s="115" t="s">
        <v>16</v>
      </c>
      <c r="B344" s="116">
        <v>45379</v>
      </c>
      <c r="C344" s="115" t="s">
        <v>18</v>
      </c>
      <c r="D344" s="115" t="s">
        <v>19</v>
      </c>
      <c r="E344" s="117" t="s">
        <v>1470</v>
      </c>
      <c r="F344" s="117" t="s">
        <v>1503</v>
      </c>
      <c r="G344" s="119">
        <v>45379</v>
      </c>
      <c r="H344" s="117" t="s">
        <v>1472</v>
      </c>
      <c r="I344" s="117" t="s">
        <v>1512</v>
      </c>
      <c r="J344" s="117" t="s">
        <v>969</v>
      </c>
      <c r="K344" s="117" t="s">
        <v>971</v>
      </c>
      <c r="L344" s="115" t="s">
        <v>969</v>
      </c>
      <c r="M344" s="123">
        <v>-2000</v>
      </c>
      <c r="N344" s="123">
        <v>2000</v>
      </c>
      <c r="O344" s="124">
        <v>45352</v>
      </c>
      <c r="P344" s="125"/>
      <c r="Q344" s="125"/>
      <c r="R344" s="125" t="s">
        <v>1474</v>
      </c>
      <c r="S344" s="115" t="s">
        <v>1503</v>
      </c>
      <c r="T344" s="122" t="s">
        <v>1478</v>
      </c>
      <c r="U344" s="115" t="s">
        <v>1479</v>
      </c>
      <c r="V344" s="142"/>
      <c r="W344" s="117"/>
      <c r="X344" s="142"/>
      <c r="Y344" s="142"/>
      <c r="Z344" s="117"/>
      <c r="AA344" s="143"/>
      <c r="AB344" s="125"/>
      <c r="AC344" s="125"/>
      <c r="AD344" s="125"/>
      <c r="AE344" s="117"/>
      <c r="AF344" s="122"/>
      <c r="AG344" s="122"/>
    </row>
    <row r="345" spans="1:33">
      <c r="A345" s="115" t="s">
        <v>16</v>
      </c>
      <c r="B345" s="116">
        <v>45379</v>
      </c>
      <c r="C345" s="115" t="s">
        <v>18</v>
      </c>
      <c r="D345" s="115" t="s">
        <v>19</v>
      </c>
      <c r="E345" s="117" t="s">
        <v>1470</v>
      </c>
      <c r="F345" s="117" t="s">
        <v>1503</v>
      </c>
      <c r="G345" s="119">
        <v>45379</v>
      </c>
      <c r="H345" s="117" t="s">
        <v>1472</v>
      </c>
      <c r="I345" s="117" t="s">
        <v>1512</v>
      </c>
      <c r="J345" s="117" t="s">
        <v>969</v>
      </c>
      <c r="K345" s="117" t="s">
        <v>972</v>
      </c>
      <c r="L345" s="115" t="s">
        <v>969</v>
      </c>
      <c r="M345" s="123">
        <v>-1000</v>
      </c>
      <c r="N345" s="123">
        <v>1000</v>
      </c>
      <c r="O345" s="124">
        <v>45352</v>
      </c>
      <c r="P345" s="125"/>
      <c r="Q345" s="125"/>
      <c r="R345" s="125" t="s">
        <v>1474</v>
      </c>
      <c r="S345" s="115" t="s">
        <v>1503</v>
      </c>
      <c r="T345" s="122" t="s">
        <v>1478</v>
      </c>
      <c r="U345" s="115" t="s">
        <v>1479</v>
      </c>
      <c r="V345" s="142"/>
      <c r="W345" s="117"/>
      <c r="X345" s="142"/>
      <c r="Y345" s="142"/>
      <c r="Z345" s="117"/>
      <c r="AA345" s="143"/>
      <c r="AB345" s="125"/>
      <c r="AC345" s="125"/>
      <c r="AD345" s="125"/>
      <c r="AE345" s="117"/>
      <c r="AF345" s="122"/>
      <c r="AG345" s="122"/>
    </row>
    <row r="346" spans="1:33">
      <c r="A346" s="115" t="s">
        <v>16</v>
      </c>
      <c r="B346" s="116">
        <v>45379</v>
      </c>
      <c r="C346" s="115" t="s">
        <v>18</v>
      </c>
      <c r="D346" s="115" t="s">
        <v>19</v>
      </c>
      <c r="E346" s="117" t="s">
        <v>1470</v>
      </c>
      <c r="F346" s="117" t="s">
        <v>1558</v>
      </c>
      <c r="G346" s="119">
        <v>45379</v>
      </c>
      <c r="H346" s="117" t="s">
        <v>1472</v>
      </c>
      <c r="I346" s="117" t="s">
        <v>1512</v>
      </c>
      <c r="J346" s="117" t="s">
        <v>1134</v>
      </c>
      <c r="K346" s="117" t="s">
        <v>1136</v>
      </c>
      <c r="L346" s="115" t="s">
        <v>1134</v>
      </c>
      <c r="M346" s="123">
        <v>-11900</v>
      </c>
      <c r="N346" s="123">
        <v>11900</v>
      </c>
      <c r="O346" s="124">
        <v>45352</v>
      </c>
      <c r="P346" s="125"/>
      <c r="Q346" s="125"/>
      <c r="R346" s="125" t="s">
        <v>1474</v>
      </c>
      <c r="S346" s="115" t="s">
        <v>1558</v>
      </c>
      <c r="T346" s="122" t="s">
        <v>1515</v>
      </c>
      <c r="U346" s="115" t="s">
        <v>1479</v>
      </c>
      <c r="V346" s="142"/>
      <c r="W346" s="117"/>
      <c r="X346" s="142"/>
      <c r="Y346" s="142"/>
      <c r="Z346" s="117"/>
      <c r="AA346" s="143"/>
      <c r="AB346" s="125"/>
      <c r="AC346" s="125"/>
      <c r="AD346" s="125"/>
      <c r="AE346" s="117"/>
      <c r="AF346" s="122"/>
      <c r="AG346" s="122"/>
    </row>
    <row r="347" spans="1:33">
      <c r="A347" s="115" t="s">
        <v>16</v>
      </c>
      <c r="B347" s="116">
        <v>45379</v>
      </c>
      <c r="C347" s="115" t="s">
        <v>18</v>
      </c>
      <c r="D347" s="115" t="s">
        <v>19</v>
      </c>
      <c r="E347" s="117" t="s">
        <v>1470</v>
      </c>
      <c r="F347" s="117" t="s">
        <v>1504</v>
      </c>
      <c r="G347" s="119">
        <v>45379</v>
      </c>
      <c r="H347" s="117" t="s">
        <v>1472</v>
      </c>
      <c r="I347" s="117" t="s">
        <v>1505</v>
      </c>
      <c r="J347" s="117" t="s">
        <v>1559</v>
      </c>
      <c r="K347" s="117" t="s">
        <v>1136</v>
      </c>
      <c r="L347" s="115" t="s">
        <v>1134</v>
      </c>
      <c r="M347" s="123">
        <v>178.5</v>
      </c>
      <c r="N347" s="123">
        <v>178.5</v>
      </c>
      <c r="O347" s="124">
        <v>45352</v>
      </c>
      <c r="P347" s="125"/>
      <c r="Q347" s="125"/>
      <c r="R347" s="125" t="s">
        <v>1474</v>
      </c>
      <c r="S347" s="115" t="s">
        <v>1504</v>
      </c>
      <c r="T347" s="122" t="s">
        <v>1515</v>
      </c>
      <c r="U347" s="115" t="s">
        <v>1479</v>
      </c>
      <c r="V347" s="142"/>
      <c r="W347" s="117"/>
      <c r="X347" s="142"/>
      <c r="Y347" s="142"/>
      <c r="Z347" s="117"/>
      <c r="AA347" s="143"/>
      <c r="AB347" s="125"/>
      <c r="AC347" s="125"/>
      <c r="AD347" s="125"/>
      <c r="AE347" s="117"/>
      <c r="AF347" s="122"/>
      <c r="AG347" s="122"/>
    </row>
    <row r="348" spans="1:33">
      <c r="A348" s="115" t="s">
        <v>16</v>
      </c>
      <c r="B348" s="116">
        <v>45379</v>
      </c>
      <c r="C348" s="115" t="s">
        <v>18</v>
      </c>
      <c r="D348" s="115" t="s">
        <v>19</v>
      </c>
      <c r="E348" s="117" t="s">
        <v>1470</v>
      </c>
      <c r="F348" s="117" t="s">
        <v>1507</v>
      </c>
      <c r="G348" s="119">
        <v>45379</v>
      </c>
      <c r="H348" s="117" t="s">
        <v>1472</v>
      </c>
      <c r="I348" s="117" t="s">
        <v>1505</v>
      </c>
      <c r="J348" s="117" t="s">
        <v>1560</v>
      </c>
      <c r="K348" s="117" t="s">
        <v>1136</v>
      </c>
      <c r="L348" s="115" t="s">
        <v>1134</v>
      </c>
      <c r="M348" s="123">
        <v>531.63</v>
      </c>
      <c r="N348" s="123">
        <v>531.63</v>
      </c>
      <c r="O348" s="124">
        <v>45352</v>
      </c>
      <c r="P348" s="125"/>
      <c r="Q348" s="125"/>
      <c r="R348" s="125" t="s">
        <v>1474</v>
      </c>
      <c r="S348" s="115" t="s">
        <v>1507</v>
      </c>
      <c r="T348" s="122" t="s">
        <v>1515</v>
      </c>
      <c r="U348" s="115" t="s">
        <v>1479</v>
      </c>
      <c r="V348" s="142"/>
      <c r="W348" s="117"/>
      <c r="X348" s="142"/>
      <c r="Y348" s="142"/>
      <c r="Z348" s="117"/>
      <c r="AA348" s="143"/>
      <c r="AB348" s="125"/>
      <c r="AC348" s="125"/>
      <c r="AD348" s="125"/>
      <c r="AE348" s="117"/>
      <c r="AF348" s="122"/>
      <c r="AG348" s="122"/>
    </row>
    <row r="349" spans="1:33">
      <c r="A349" s="115" t="s">
        <v>16</v>
      </c>
      <c r="B349" s="116">
        <v>45379</v>
      </c>
      <c r="C349" s="115" t="s">
        <v>18</v>
      </c>
      <c r="D349" s="115" t="s">
        <v>19</v>
      </c>
      <c r="E349" s="117" t="s">
        <v>1470</v>
      </c>
      <c r="F349" s="117" t="s">
        <v>1494</v>
      </c>
      <c r="G349" s="119">
        <v>45379</v>
      </c>
      <c r="H349" s="117" t="s">
        <v>1500</v>
      </c>
      <c r="I349" s="117" t="s">
        <v>1496</v>
      </c>
      <c r="J349" s="117" t="s">
        <v>24</v>
      </c>
      <c r="K349" s="117" t="s">
        <v>1137</v>
      </c>
      <c r="L349" s="115" t="s">
        <v>24</v>
      </c>
      <c r="M349" s="123">
        <v>70000</v>
      </c>
      <c r="N349" s="123">
        <v>70000</v>
      </c>
      <c r="O349" s="124">
        <v>45352</v>
      </c>
      <c r="P349" s="125"/>
      <c r="Q349" s="125"/>
      <c r="R349" s="125" t="s">
        <v>1474</v>
      </c>
      <c r="S349" s="115" t="s">
        <v>1494</v>
      </c>
      <c r="T349" s="122" t="s">
        <v>1497</v>
      </c>
      <c r="U349" s="115" t="s">
        <v>1498</v>
      </c>
      <c r="V349" s="142"/>
      <c r="W349" s="117"/>
      <c r="X349" s="142"/>
      <c r="Y349" s="142"/>
      <c r="Z349" s="117"/>
      <c r="AA349" s="143"/>
      <c r="AB349" s="125"/>
      <c r="AC349" s="125"/>
      <c r="AD349" s="125"/>
      <c r="AE349" s="117"/>
      <c r="AF349" s="122"/>
      <c r="AG349" s="122"/>
    </row>
    <row r="350" spans="1:33">
      <c r="A350" s="115" t="s">
        <v>16</v>
      </c>
      <c r="B350" s="116">
        <v>45384</v>
      </c>
      <c r="C350" s="115" t="s">
        <v>18</v>
      </c>
      <c r="D350" s="115" t="s">
        <v>19</v>
      </c>
      <c r="E350" s="117" t="s">
        <v>1470</v>
      </c>
      <c r="F350" s="117" t="s">
        <v>1528</v>
      </c>
      <c r="G350" s="119">
        <v>45384</v>
      </c>
      <c r="H350" s="117" t="s">
        <v>1472</v>
      </c>
      <c r="I350" s="117" t="s">
        <v>1512</v>
      </c>
      <c r="J350" s="117" t="s">
        <v>761</v>
      </c>
      <c r="K350" s="117" t="s">
        <v>760</v>
      </c>
      <c r="L350" s="115" t="s">
        <v>761</v>
      </c>
      <c r="M350" s="123">
        <v>-1109.54</v>
      </c>
      <c r="N350" s="123">
        <v>1109.54</v>
      </c>
      <c r="O350" s="124">
        <v>45383</v>
      </c>
      <c r="P350" s="125"/>
      <c r="Q350" s="125">
        <v>7</v>
      </c>
      <c r="R350" s="125" t="s">
        <v>1470</v>
      </c>
      <c r="S350" s="115" t="s">
        <v>1528</v>
      </c>
      <c r="T350" s="122" t="s">
        <v>1478</v>
      </c>
      <c r="U350" s="115" t="s">
        <v>1479</v>
      </c>
      <c r="V350" s="142"/>
      <c r="W350" s="117"/>
      <c r="X350" s="142"/>
      <c r="Y350" s="142"/>
      <c r="Z350" s="117"/>
      <c r="AA350" s="143"/>
      <c r="AB350" s="125"/>
      <c r="AC350" s="125"/>
      <c r="AD350" s="125"/>
      <c r="AE350" s="117"/>
      <c r="AF350" s="122"/>
      <c r="AG350" s="122"/>
    </row>
    <row r="351" spans="1:33">
      <c r="A351" s="115" t="s">
        <v>16</v>
      </c>
      <c r="B351" s="116">
        <v>45384</v>
      </c>
      <c r="C351" s="115" t="s">
        <v>18</v>
      </c>
      <c r="D351" s="115" t="s">
        <v>19</v>
      </c>
      <c r="E351" s="117" t="s">
        <v>1470</v>
      </c>
      <c r="F351" s="117" t="s">
        <v>1499</v>
      </c>
      <c r="G351" s="119">
        <v>45384</v>
      </c>
      <c r="H351" s="117" t="s">
        <v>1565</v>
      </c>
      <c r="I351" s="117" t="s">
        <v>1501</v>
      </c>
      <c r="J351" s="117" t="s">
        <v>862</v>
      </c>
      <c r="K351" s="117" t="s">
        <v>863</v>
      </c>
      <c r="L351" s="115" t="s">
        <v>862</v>
      </c>
      <c r="M351" s="123">
        <v>-2.7</v>
      </c>
      <c r="N351" s="123">
        <v>2.7</v>
      </c>
      <c r="O351" s="124">
        <v>45383</v>
      </c>
      <c r="P351" s="125"/>
      <c r="Q351" s="125"/>
      <c r="R351" s="125" t="s">
        <v>1474</v>
      </c>
      <c r="S351" s="115" t="s">
        <v>1499</v>
      </c>
      <c r="T351" s="122" t="s">
        <v>1502</v>
      </c>
      <c r="U351" s="115" t="s">
        <v>1482</v>
      </c>
      <c r="V351" s="142"/>
      <c r="W351" s="117"/>
      <c r="X351" s="142"/>
      <c r="Y351" s="142"/>
      <c r="Z351" s="117"/>
      <c r="AA351" s="143"/>
      <c r="AB351" s="125"/>
      <c r="AC351" s="125"/>
      <c r="AD351" s="125"/>
      <c r="AE351" s="117"/>
      <c r="AF351" s="122"/>
      <c r="AG351" s="122"/>
    </row>
    <row r="352" spans="1:33">
      <c r="A352" s="115" t="s">
        <v>16</v>
      </c>
      <c r="B352" s="116">
        <v>45384</v>
      </c>
      <c r="C352" s="115" t="s">
        <v>18</v>
      </c>
      <c r="D352" s="115" t="s">
        <v>19</v>
      </c>
      <c r="E352" s="117" t="s">
        <v>1470</v>
      </c>
      <c r="F352" s="117" t="s">
        <v>1499</v>
      </c>
      <c r="G352" s="119">
        <v>45384</v>
      </c>
      <c r="H352" s="117" t="s">
        <v>1565</v>
      </c>
      <c r="I352" s="117" t="s">
        <v>1501</v>
      </c>
      <c r="J352" s="117" t="s">
        <v>864</v>
      </c>
      <c r="K352" s="117" t="s">
        <v>865</v>
      </c>
      <c r="L352" s="115" t="s">
        <v>864</v>
      </c>
      <c r="M352" s="123">
        <v>-49.92</v>
      </c>
      <c r="N352" s="123">
        <v>49.92</v>
      </c>
      <c r="O352" s="124">
        <v>45383</v>
      </c>
      <c r="P352" s="125"/>
      <c r="Q352" s="125"/>
      <c r="R352" s="125" t="s">
        <v>1474</v>
      </c>
      <c r="S352" s="115" t="s">
        <v>1499</v>
      </c>
      <c r="T352" s="122" t="s">
        <v>1502</v>
      </c>
      <c r="U352" s="115" t="s">
        <v>1482</v>
      </c>
      <c r="V352" s="142"/>
      <c r="W352" s="117"/>
      <c r="X352" s="142"/>
      <c r="Y352" s="142"/>
      <c r="Z352" s="117"/>
      <c r="AA352" s="143"/>
      <c r="AB352" s="125"/>
      <c r="AC352" s="125"/>
      <c r="AD352" s="125"/>
      <c r="AE352" s="117"/>
      <c r="AF352" s="122"/>
      <c r="AG352" s="122"/>
    </row>
    <row r="353" spans="1:33">
      <c r="A353" s="115" t="s">
        <v>16</v>
      </c>
      <c r="B353" s="116">
        <v>45384</v>
      </c>
      <c r="C353" s="115" t="s">
        <v>18</v>
      </c>
      <c r="D353" s="115" t="s">
        <v>19</v>
      </c>
      <c r="E353" s="117" t="s">
        <v>1470</v>
      </c>
      <c r="F353" s="117" t="s">
        <v>1528</v>
      </c>
      <c r="G353" s="119">
        <v>45384</v>
      </c>
      <c r="H353" s="117" t="s">
        <v>1472</v>
      </c>
      <c r="I353" s="117" t="s">
        <v>1512</v>
      </c>
      <c r="J353" s="117" t="s">
        <v>764</v>
      </c>
      <c r="K353" s="117" t="s">
        <v>763</v>
      </c>
      <c r="L353" s="115" t="s">
        <v>764</v>
      </c>
      <c r="M353" s="123">
        <v>-22.91</v>
      </c>
      <c r="N353" s="123">
        <v>22.91</v>
      </c>
      <c r="O353" s="124">
        <v>45383</v>
      </c>
      <c r="P353" s="125"/>
      <c r="Q353" s="125">
        <v>94</v>
      </c>
      <c r="R353" s="125" t="s">
        <v>1470</v>
      </c>
      <c r="S353" s="115" t="s">
        <v>1528</v>
      </c>
      <c r="T353" s="122" t="s">
        <v>1478</v>
      </c>
      <c r="U353" s="115" t="s">
        <v>1479</v>
      </c>
      <c r="V353" s="142"/>
      <c r="W353" s="117"/>
      <c r="X353" s="142"/>
      <c r="Y353" s="142"/>
      <c r="Z353" s="117"/>
      <c r="AA353" s="143"/>
      <c r="AB353" s="125"/>
      <c r="AC353" s="125"/>
      <c r="AD353" s="125"/>
      <c r="AE353" s="117"/>
      <c r="AF353" s="122"/>
      <c r="AG353" s="122"/>
    </row>
    <row r="354" spans="1:33">
      <c r="A354" s="115" t="s">
        <v>16</v>
      </c>
      <c r="B354" s="116">
        <v>45384</v>
      </c>
      <c r="C354" s="115" t="s">
        <v>18</v>
      </c>
      <c r="D354" s="115" t="s">
        <v>19</v>
      </c>
      <c r="E354" s="117" t="s">
        <v>1470</v>
      </c>
      <c r="F354" s="117" t="s">
        <v>1494</v>
      </c>
      <c r="G354" s="119">
        <v>45384</v>
      </c>
      <c r="H354" s="117" t="s">
        <v>1495</v>
      </c>
      <c r="I354" s="117" t="s">
        <v>1496</v>
      </c>
      <c r="J354" s="117" t="s">
        <v>984</v>
      </c>
      <c r="K354" s="117" t="s">
        <v>988</v>
      </c>
      <c r="L354" s="115" t="s">
        <v>984</v>
      </c>
      <c r="M354" s="123">
        <v>4861628.5999999996</v>
      </c>
      <c r="N354" s="123">
        <v>4861628.5999999996</v>
      </c>
      <c r="O354" s="124">
        <v>45383</v>
      </c>
      <c r="P354" s="125"/>
      <c r="Q354" s="125"/>
      <c r="R354" s="125" t="s">
        <v>1474</v>
      </c>
      <c r="S354" s="115" t="s">
        <v>1494</v>
      </c>
      <c r="T354" s="122" t="s">
        <v>1497</v>
      </c>
      <c r="U354" s="115" t="s">
        <v>1498</v>
      </c>
      <c r="V354" s="142"/>
      <c r="W354" s="117"/>
      <c r="X354" s="142"/>
      <c r="Y354" s="142"/>
      <c r="Z354" s="117"/>
      <c r="AA354" s="143"/>
      <c r="AB354" s="125"/>
      <c r="AC354" s="125"/>
      <c r="AD354" s="125"/>
      <c r="AE354" s="117"/>
      <c r="AF354" s="122"/>
      <c r="AG354" s="122"/>
    </row>
    <row r="355" spans="1:33">
      <c r="A355" s="115" t="s">
        <v>16</v>
      </c>
      <c r="B355" s="116">
        <v>45384</v>
      </c>
      <c r="C355" s="115" t="s">
        <v>18</v>
      </c>
      <c r="D355" s="115" t="s">
        <v>19</v>
      </c>
      <c r="E355" s="117" t="s">
        <v>1470</v>
      </c>
      <c r="F355" s="117" t="s">
        <v>1499</v>
      </c>
      <c r="G355" s="119">
        <v>45384</v>
      </c>
      <c r="H355" s="117" t="s">
        <v>1565</v>
      </c>
      <c r="I355" s="117" t="s">
        <v>1501</v>
      </c>
      <c r="J355" s="117" t="s">
        <v>35</v>
      </c>
      <c r="K355" s="117" t="s">
        <v>1138</v>
      </c>
      <c r="L355" s="115" t="s">
        <v>35</v>
      </c>
      <c r="M355" s="123">
        <v>-73</v>
      </c>
      <c r="N355" s="123">
        <v>73</v>
      </c>
      <c r="O355" s="124">
        <v>45383</v>
      </c>
      <c r="P355" s="125"/>
      <c r="Q355" s="125"/>
      <c r="R355" s="125" t="s">
        <v>1474</v>
      </c>
      <c r="S355" s="115" t="s">
        <v>1499</v>
      </c>
      <c r="T355" s="122" t="s">
        <v>1502</v>
      </c>
      <c r="U355" s="115" t="s">
        <v>1482</v>
      </c>
      <c r="V355" s="142"/>
      <c r="W355" s="117"/>
      <c r="X355" s="142"/>
      <c r="Y355" s="142"/>
      <c r="Z355" s="117"/>
      <c r="AA355" s="143"/>
      <c r="AB355" s="125"/>
      <c r="AC355" s="125"/>
      <c r="AD355" s="125"/>
      <c r="AE355" s="117"/>
      <c r="AF355" s="122"/>
      <c r="AG355" s="122"/>
    </row>
    <row r="356" spans="1:33">
      <c r="A356" s="115" t="s">
        <v>16</v>
      </c>
      <c r="B356" s="116">
        <v>45384</v>
      </c>
      <c r="C356" s="115" t="s">
        <v>18</v>
      </c>
      <c r="D356" s="115" t="s">
        <v>19</v>
      </c>
      <c r="E356" s="118" t="s">
        <v>1474</v>
      </c>
      <c r="F356" s="118" t="s">
        <v>1499</v>
      </c>
      <c r="G356" s="120">
        <v>45384</v>
      </c>
      <c r="H356" s="118" t="s">
        <v>1565</v>
      </c>
      <c r="I356" s="118" t="s">
        <v>1501</v>
      </c>
      <c r="J356" s="118" t="s">
        <v>36</v>
      </c>
      <c r="K356" s="118" t="s">
        <v>842</v>
      </c>
      <c r="L356" s="115" t="s">
        <v>36</v>
      </c>
      <c r="M356" s="123">
        <v>-1.5</v>
      </c>
      <c r="N356" s="123">
        <v>1.5</v>
      </c>
      <c r="O356" s="124">
        <v>45383</v>
      </c>
      <c r="P356" s="125"/>
      <c r="Q356" s="125"/>
      <c r="R356" s="125" t="s">
        <v>1474</v>
      </c>
      <c r="S356" s="115" t="s">
        <v>1499</v>
      </c>
      <c r="T356" s="122" t="s">
        <v>1502</v>
      </c>
      <c r="U356" s="115" t="s">
        <v>1482</v>
      </c>
      <c r="V356" s="144"/>
      <c r="W356" s="117"/>
      <c r="X356" s="142"/>
      <c r="Y356" s="142"/>
      <c r="Z356" s="117"/>
      <c r="AA356" s="143"/>
      <c r="AB356" s="125"/>
      <c r="AC356" s="125"/>
      <c r="AD356" s="125"/>
      <c r="AE356" s="117"/>
      <c r="AF356" s="122"/>
      <c r="AG356" s="122"/>
    </row>
    <row r="357" spans="1:33">
      <c r="A357" s="115" t="s">
        <v>16</v>
      </c>
      <c r="B357" s="116">
        <v>45384</v>
      </c>
      <c r="C357" s="115" t="s">
        <v>119</v>
      </c>
      <c r="D357" s="115" t="s">
        <v>120</v>
      </c>
      <c r="E357" s="117" t="s">
        <v>1541</v>
      </c>
      <c r="F357" s="117" t="s">
        <v>1542</v>
      </c>
      <c r="G357" s="121">
        <v>45384</v>
      </c>
      <c r="H357" s="117"/>
      <c r="I357" s="117" t="s">
        <v>1543</v>
      </c>
      <c r="J357" s="122" t="s">
        <v>129</v>
      </c>
      <c r="K357" s="117"/>
      <c r="L357" s="115" t="s">
        <v>129</v>
      </c>
      <c r="M357" s="123">
        <v>-3546709</v>
      </c>
      <c r="N357" s="123">
        <v>3546709</v>
      </c>
      <c r="O357" s="124">
        <v>45383</v>
      </c>
      <c r="P357" s="125"/>
      <c r="Q357" s="125"/>
      <c r="R357" s="125"/>
      <c r="S357" s="115" t="s">
        <v>1542</v>
      </c>
      <c r="T357" s="122" t="s">
        <v>158</v>
      </c>
      <c r="U357" s="115" t="s">
        <v>158</v>
      </c>
      <c r="V357" s="142"/>
      <c r="W357" s="117"/>
      <c r="X357" s="142"/>
      <c r="Y357" s="142"/>
      <c r="Z357" s="117"/>
      <c r="AA357" s="143"/>
      <c r="AB357" s="125"/>
      <c r="AC357" s="125"/>
      <c r="AD357" s="125"/>
      <c r="AE357" s="117"/>
      <c r="AF357" s="122"/>
      <c r="AG357" s="122"/>
    </row>
    <row r="358" spans="1:33">
      <c r="A358" s="115" t="s">
        <v>16</v>
      </c>
      <c r="B358" s="116">
        <v>45384</v>
      </c>
      <c r="C358" s="115" t="s">
        <v>119</v>
      </c>
      <c r="D358" s="115" t="s">
        <v>120</v>
      </c>
      <c r="E358" s="117" t="s">
        <v>1541</v>
      </c>
      <c r="F358" s="117" t="s">
        <v>1542</v>
      </c>
      <c r="G358" s="121">
        <v>45384</v>
      </c>
      <c r="H358" s="117"/>
      <c r="I358" s="117" t="s">
        <v>1543</v>
      </c>
      <c r="J358" s="122" t="s">
        <v>129</v>
      </c>
      <c r="K358" s="117"/>
      <c r="L358" s="115" t="s">
        <v>129</v>
      </c>
      <c r="M358" s="123">
        <v>-6104000</v>
      </c>
      <c r="N358" s="123">
        <v>6104000</v>
      </c>
      <c r="O358" s="124">
        <v>45383</v>
      </c>
      <c r="P358" s="125"/>
      <c r="Q358" s="125"/>
      <c r="R358" s="125"/>
      <c r="S358" s="115" t="s">
        <v>1542</v>
      </c>
      <c r="T358" s="122" t="s">
        <v>158</v>
      </c>
      <c r="U358" s="115" t="s">
        <v>158</v>
      </c>
      <c r="V358" s="142"/>
      <c r="W358" s="117"/>
      <c r="X358" s="142"/>
      <c r="Y358" s="142"/>
      <c r="Z358" s="117"/>
      <c r="AA358" s="143"/>
      <c r="AB358" s="125"/>
      <c r="AC358" s="125"/>
      <c r="AD358" s="125"/>
      <c r="AE358" s="117"/>
      <c r="AF358" s="122"/>
      <c r="AG358" s="122"/>
    </row>
    <row r="359" spans="1:33">
      <c r="A359" s="115" t="s">
        <v>16</v>
      </c>
      <c r="B359" s="116">
        <v>45384</v>
      </c>
      <c r="C359" s="115" t="s">
        <v>119</v>
      </c>
      <c r="D359" s="115" t="s">
        <v>120</v>
      </c>
      <c r="E359" s="117" t="s">
        <v>1541</v>
      </c>
      <c r="F359" s="117" t="s">
        <v>1542</v>
      </c>
      <c r="G359" s="121">
        <v>45384</v>
      </c>
      <c r="H359" s="117"/>
      <c r="I359" s="117" t="s">
        <v>1543</v>
      </c>
      <c r="J359" s="122" t="s">
        <v>129</v>
      </c>
      <c r="K359" s="117"/>
      <c r="L359" s="115" t="s">
        <v>129</v>
      </c>
      <c r="M359" s="123">
        <v>-4400956</v>
      </c>
      <c r="N359" s="123">
        <v>4400956</v>
      </c>
      <c r="O359" s="124">
        <v>45383</v>
      </c>
      <c r="P359" s="125"/>
      <c r="Q359" s="125"/>
      <c r="R359" s="125"/>
      <c r="S359" s="115" t="s">
        <v>1542</v>
      </c>
      <c r="T359" s="122" t="s">
        <v>158</v>
      </c>
      <c r="U359" s="115" t="s">
        <v>158</v>
      </c>
      <c r="V359" s="142"/>
      <c r="W359" s="117"/>
      <c r="X359" s="142"/>
      <c r="Y359" s="142"/>
      <c r="Z359" s="117"/>
      <c r="AA359" s="143"/>
      <c r="AB359" s="125"/>
      <c r="AC359" s="125"/>
      <c r="AD359" s="125"/>
      <c r="AE359" s="117"/>
      <c r="AF359" s="122"/>
      <c r="AG359" s="122"/>
    </row>
    <row r="360" spans="1:33">
      <c r="A360" s="115" t="s">
        <v>16</v>
      </c>
      <c r="B360" s="116">
        <v>45384</v>
      </c>
      <c r="C360" s="115" t="s">
        <v>119</v>
      </c>
      <c r="D360" s="115" t="s">
        <v>120</v>
      </c>
      <c r="E360" s="117" t="s">
        <v>1541</v>
      </c>
      <c r="F360" s="117" t="s">
        <v>1542</v>
      </c>
      <c r="G360" s="121">
        <v>45384</v>
      </c>
      <c r="H360" s="117"/>
      <c r="I360" s="117" t="s">
        <v>1543</v>
      </c>
      <c r="J360" s="122" t="s">
        <v>129</v>
      </c>
      <c r="K360" s="117"/>
      <c r="L360" s="115" t="s">
        <v>129</v>
      </c>
      <c r="M360" s="123">
        <v>-100000</v>
      </c>
      <c r="N360" s="123">
        <v>100000</v>
      </c>
      <c r="O360" s="124">
        <v>45383</v>
      </c>
      <c r="P360" s="125"/>
      <c r="Q360" s="125"/>
      <c r="R360" s="125"/>
      <c r="S360" s="115" t="s">
        <v>1542</v>
      </c>
      <c r="T360" s="122" t="s">
        <v>158</v>
      </c>
      <c r="U360" s="115" t="s">
        <v>158</v>
      </c>
      <c r="V360" s="142"/>
      <c r="W360" s="117"/>
      <c r="X360" s="142"/>
      <c r="Y360" s="142"/>
      <c r="Z360" s="117"/>
      <c r="AA360" s="143"/>
      <c r="AB360" s="125"/>
      <c r="AC360" s="125"/>
      <c r="AD360" s="125"/>
      <c r="AE360" s="117"/>
      <c r="AF360" s="122"/>
      <c r="AG360" s="122"/>
    </row>
    <row r="361" spans="1:33">
      <c r="A361" s="115" t="s">
        <v>16</v>
      </c>
      <c r="B361" s="116">
        <v>45384</v>
      </c>
      <c r="C361" s="115" t="s">
        <v>119</v>
      </c>
      <c r="D361" s="115" t="s">
        <v>120</v>
      </c>
      <c r="E361" s="117" t="s">
        <v>1541</v>
      </c>
      <c r="F361" s="117" t="s">
        <v>1542</v>
      </c>
      <c r="G361" s="121">
        <v>45384</v>
      </c>
      <c r="H361" s="117"/>
      <c r="I361" s="117" t="s">
        <v>1543</v>
      </c>
      <c r="J361" s="122" t="s">
        <v>130</v>
      </c>
      <c r="K361" s="117"/>
      <c r="L361" s="115" t="s">
        <v>130</v>
      </c>
      <c r="M361" s="123">
        <v>-31504944</v>
      </c>
      <c r="N361" s="123">
        <v>31504944</v>
      </c>
      <c r="O361" s="124">
        <v>45383</v>
      </c>
      <c r="P361" s="125"/>
      <c r="Q361" s="125"/>
      <c r="R361" s="125"/>
      <c r="S361" s="115" t="s">
        <v>1542</v>
      </c>
      <c r="T361" s="122" t="s">
        <v>158</v>
      </c>
      <c r="U361" s="115" t="s">
        <v>158</v>
      </c>
      <c r="V361" s="142"/>
      <c r="W361" s="117"/>
      <c r="X361" s="142"/>
      <c r="Y361" s="142"/>
      <c r="Z361" s="117"/>
      <c r="AA361" s="143"/>
      <c r="AB361" s="125"/>
      <c r="AC361" s="125"/>
      <c r="AD361" s="125"/>
      <c r="AE361" s="117"/>
      <c r="AF361" s="122"/>
      <c r="AG361" s="122"/>
    </row>
    <row r="362" spans="1:33">
      <c r="A362" s="115" t="s">
        <v>16</v>
      </c>
      <c r="B362" s="116">
        <v>45384</v>
      </c>
      <c r="C362" s="115" t="s">
        <v>119</v>
      </c>
      <c r="D362" s="115" t="s">
        <v>120</v>
      </c>
      <c r="E362" s="117" t="s">
        <v>1541</v>
      </c>
      <c r="F362" s="117" t="s">
        <v>1542</v>
      </c>
      <c r="G362" s="121">
        <v>45384</v>
      </c>
      <c r="H362" s="117"/>
      <c r="I362" s="117" t="s">
        <v>1543</v>
      </c>
      <c r="J362" s="122" t="s">
        <v>131</v>
      </c>
      <c r="K362" s="117"/>
      <c r="L362" s="115" t="s">
        <v>131</v>
      </c>
      <c r="M362" s="123">
        <v>46054000</v>
      </c>
      <c r="N362" s="123">
        <v>46054000</v>
      </c>
      <c r="O362" s="124">
        <v>45383</v>
      </c>
      <c r="P362" s="125"/>
      <c r="Q362" s="125"/>
      <c r="R362" s="125"/>
      <c r="S362" s="115" t="s">
        <v>1542</v>
      </c>
      <c r="T362" s="122" t="s">
        <v>1566</v>
      </c>
      <c r="U362" s="115" t="s">
        <v>1566</v>
      </c>
      <c r="V362" s="142"/>
      <c r="W362" s="117"/>
      <c r="X362" s="142"/>
      <c r="Y362" s="142"/>
      <c r="Z362" s="117"/>
      <c r="AA362" s="143"/>
      <c r="AB362" s="125"/>
      <c r="AC362" s="125"/>
      <c r="AD362" s="125"/>
      <c r="AE362" s="117"/>
      <c r="AF362" s="122"/>
      <c r="AG362" s="122"/>
    </row>
    <row r="363" spans="1:33">
      <c r="A363" s="115" t="s">
        <v>16</v>
      </c>
      <c r="B363" s="116">
        <v>45384</v>
      </c>
      <c r="C363" s="115" t="s">
        <v>119</v>
      </c>
      <c r="D363" s="115" t="s">
        <v>120</v>
      </c>
      <c r="E363" s="117" t="s">
        <v>1541</v>
      </c>
      <c r="F363" s="117" t="s">
        <v>1542</v>
      </c>
      <c r="G363" s="121">
        <v>45384</v>
      </c>
      <c r="H363" s="117"/>
      <c r="I363" s="117" t="s">
        <v>1543</v>
      </c>
      <c r="J363" s="122" t="s">
        <v>132</v>
      </c>
      <c r="K363" s="117"/>
      <c r="L363" s="115" t="s">
        <v>132</v>
      </c>
      <c r="M363" s="123">
        <v>-397317</v>
      </c>
      <c r="N363" s="123">
        <v>397317</v>
      </c>
      <c r="O363" s="124">
        <v>45383</v>
      </c>
      <c r="P363" s="125"/>
      <c r="Q363" s="125"/>
      <c r="R363" s="125"/>
      <c r="S363" s="115" t="s">
        <v>1542</v>
      </c>
      <c r="T363" s="122" t="s">
        <v>158</v>
      </c>
      <c r="U363" s="115" t="s">
        <v>158</v>
      </c>
      <c r="V363" s="142"/>
      <c r="W363" s="117"/>
      <c r="X363" s="142"/>
      <c r="Y363" s="142"/>
      <c r="Z363" s="117"/>
      <c r="AA363" s="143"/>
      <c r="AB363" s="125"/>
      <c r="AC363" s="125"/>
      <c r="AD363" s="125"/>
      <c r="AE363" s="117"/>
      <c r="AF363" s="122"/>
      <c r="AG363" s="122"/>
    </row>
    <row r="364" spans="1:33">
      <c r="A364" s="115" t="s">
        <v>16</v>
      </c>
      <c r="B364" s="116">
        <v>45384</v>
      </c>
      <c r="C364" s="115" t="s">
        <v>119</v>
      </c>
      <c r="D364" s="115" t="s">
        <v>120</v>
      </c>
      <c r="E364" s="117" t="s">
        <v>1541</v>
      </c>
      <c r="F364" s="117" t="s">
        <v>1542</v>
      </c>
      <c r="G364" s="121">
        <v>45384</v>
      </c>
      <c r="H364" s="117"/>
      <c r="I364" s="117" t="s">
        <v>1543</v>
      </c>
      <c r="J364" s="122" t="s">
        <v>133</v>
      </c>
      <c r="K364" s="117"/>
      <c r="L364" s="115" t="s">
        <v>133</v>
      </c>
      <c r="M364" s="123">
        <v>-73</v>
      </c>
      <c r="N364" s="123">
        <v>73</v>
      </c>
      <c r="O364" s="124">
        <v>45383</v>
      </c>
      <c r="P364" s="125"/>
      <c r="Q364" s="125"/>
      <c r="R364" s="125"/>
      <c r="S364" s="115" t="s">
        <v>1542</v>
      </c>
      <c r="T364" s="122" t="s">
        <v>1502</v>
      </c>
      <c r="U364" s="115" t="s">
        <v>1482</v>
      </c>
      <c r="V364" s="142"/>
      <c r="W364" s="117"/>
      <c r="X364" s="142"/>
      <c r="Y364" s="142"/>
      <c r="Z364" s="117"/>
      <c r="AA364" s="143"/>
      <c r="AB364" s="125"/>
      <c r="AC364" s="125"/>
      <c r="AD364" s="125"/>
      <c r="AE364" s="117"/>
      <c r="AF364" s="122"/>
      <c r="AG364" s="122"/>
    </row>
    <row r="365" spans="1:33">
      <c r="A365" s="115" t="s">
        <v>16</v>
      </c>
      <c r="B365" s="116">
        <v>45385</v>
      </c>
      <c r="C365" s="115" t="s">
        <v>18</v>
      </c>
      <c r="D365" s="115" t="s">
        <v>19</v>
      </c>
      <c r="E365" s="117" t="s">
        <v>1470</v>
      </c>
      <c r="F365" s="117" t="s">
        <v>1529</v>
      </c>
      <c r="G365" s="119">
        <v>45385</v>
      </c>
      <c r="H365" s="117" t="s">
        <v>1472</v>
      </c>
      <c r="I365" s="117" t="s">
        <v>1512</v>
      </c>
      <c r="J365" s="117" t="s">
        <v>1025</v>
      </c>
      <c r="K365" s="117" t="s">
        <v>1062</v>
      </c>
      <c r="L365" s="115" t="s">
        <v>1025</v>
      </c>
      <c r="M365" s="123">
        <v>-845</v>
      </c>
      <c r="N365" s="123">
        <v>845</v>
      </c>
      <c r="O365" s="124">
        <v>45383</v>
      </c>
      <c r="P365" s="125"/>
      <c r="Q365" s="125">
        <v>93</v>
      </c>
      <c r="R365" s="125" t="s">
        <v>1470</v>
      </c>
      <c r="S365" s="115" t="s">
        <v>1529</v>
      </c>
      <c r="T365" s="122" t="s">
        <v>1478</v>
      </c>
      <c r="U365" s="115" t="s">
        <v>1479</v>
      </c>
      <c r="V365" s="142"/>
      <c r="W365" s="117"/>
      <c r="X365" s="142"/>
      <c r="Y365" s="142"/>
      <c r="Z365" s="117"/>
      <c r="AA365" s="143"/>
      <c r="AB365" s="125"/>
      <c r="AC365" s="125"/>
      <c r="AD365" s="125"/>
      <c r="AE365" s="117"/>
      <c r="AF365" s="122"/>
      <c r="AG365" s="122"/>
    </row>
    <row r="366" spans="1:33">
      <c r="A366" s="115" t="s">
        <v>16</v>
      </c>
      <c r="B366" s="116">
        <v>45385</v>
      </c>
      <c r="C366" s="115" t="s">
        <v>18</v>
      </c>
      <c r="D366" s="115" t="s">
        <v>19</v>
      </c>
      <c r="E366" s="117" t="s">
        <v>1470</v>
      </c>
      <c r="F366" s="117" t="s">
        <v>1567</v>
      </c>
      <c r="G366" s="119">
        <v>45385</v>
      </c>
      <c r="H366" s="117" t="s">
        <v>1472</v>
      </c>
      <c r="I366" s="117" t="s">
        <v>1512</v>
      </c>
      <c r="J366" s="117" t="s">
        <v>1025</v>
      </c>
      <c r="K366" s="117" t="s">
        <v>1063</v>
      </c>
      <c r="L366" s="115" t="s">
        <v>1025</v>
      </c>
      <c r="M366" s="123">
        <v>-377475.45</v>
      </c>
      <c r="N366" s="123">
        <v>377475.45</v>
      </c>
      <c r="O366" s="124">
        <v>45383</v>
      </c>
      <c r="P366" s="125"/>
      <c r="Q366" s="125">
        <v>18</v>
      </c>
      <c r="R366" s="125" t="s">
        <v>1470</v>
      </c>
      <c r="S366" s="115" t="s">
        <v>1567</v>
      </c>
      <c r="T366" s="122" t="s">
        <v>1568</v>
      </c>
      <c r="U366" s="115" t="s">
        <v>1488</v>
      </c>
      <c r="V366" s="142"/>
      <c r="W366" s="117"/>
      <c r="X366" s="142"/>
      <c r="Y366" s="142"/>
      <c r="Z366" s="117"/>
      <c r="AA366" s="143"/>
      <c r="AB366" s="125"/>
      <c r="AC366" s="125"/>
      <c r="AD366" s="125"/>
      <c r="AE366" s="117"/>
      <c r="AF366" s="122"/>
      <c r="AG366" s="122"/>
    </row>
    <row r="367" spans="1:33">
      <c r="A367" s="115" t="s">
        <v>16</v>
      </c>
      <c r="B367" s="116">
        <v>45385</v>
      </c>
      <c r="C367" s="115" t="s">
        <v>18</v>
      </c>
      <c r="D367" s="115" t="s">
        <v>19</v>
      </c>
      <c r="E367" s="117" t="s">
        <v>1470</v>
      </c>
      <c r="F367" s="117" t="s">
        <v>1567</v>
      </c>
      <c r="G367" s="119">
        <v>45385</v>
      </c>
      <c r="H367" s="117" t="s">
        <v>1472</v>
      </c>
      <c r="I367" s="117" t="s">
        <v>1512</v>
      </c>
      <c r="J367" s="117" t="s">
        <v>1025</v>
      </c>
      <c r="K367" s="117" t="s">
        <v>1064</v>
      </c>
      <c r="L367" s="115" t="s">
        <v>1025</v>
      </c>
      <c r="M367" s="123">
        <v>-18540.62</v>
      </c>
      <c r="N367" s="123">
        <v>18540.62</v>
      </c>
      <c r="O367" s="124">
        <v>45383</v>
      </c>
      <c r="P367" s="125"/>
      <c r="Q367" s="125">
        <v>8</v>
      </c>
      <c r="R367" s="125" t="s">
        <v>1470</v>
      </c>
      <c r="S367" s="115" t="s">
        <v>1567</v>
      </c>
      <c r="T367" s="122" t="s">
        <v>1568</v>
      </c>
      <c r="U367" s="115" t="s">
        <v>1488</v>
      </c>
      <c r="V367" s="142"/>
      <c r="W367" s="117"/>
      <c r="X367" s="142"/>
      <c r="Y367" s="142"/>
      <c r="Z367" s="117"/>
      <c r="AA367" s="143"/>
      <c r="AB367" s="125"/>
      <c r="AC367" s="125"/>
      <c r="AD367" s="125"/>
      <c r="AE367" s="117"/>
      <c r="AF367" s="122"/>
      <c r="AG367" s="122"/>
    </row>
    <row r="368" spans="1:33">
      <c r="A368" s="115" t="s">
        <v>16</v>
      </c>
      <c r="B368" s="116">
        <v>45385</v>
      </c>
      <c r="C368" s="115" t="s">
        <v>18</v>
      </c>
      <c r="D368" s="115" t="s">
        <v>19</v>
      </c>
      <c r="E368" s="117" t="s">
        <v>1470</v>
      </c>
      <c r="F368" s="117" t="s">
        <v>1567</v>
      </c>
      <c r="G368" s="119">
        <v>45385</v>
      </c>
      <c r="H368" s="117" t="s">
        <v>1472</v>
      </c>
      <c r="I368" s="117" t="s">
        <v>1512</v>
      </c>
      <c r="J368" s="117" t="s">
        <v>1025</v>
      </c>
      <c r="K368" s="117" t="s">
        <v>1065</v>
      </c>
      <c r="L368" s="115" t="s">
        <v>1025</v>
      </c>
      <c r="M368" s="123">
        <v>-11918.76</v>
      </c>
      <c r="N368" s="123">
        <v>11918.76</v>
      </c>
      <c r="O368" s="124">
        <v>45383</v>
      </c>
      <c r="P368" s="125"/>
      <c r="Q368" s="125">
        <v>11</v>
      </c>
      <c r="R368" s="125" t="s">
        <v>1470</v>
      </c>
      <c r="S368" s="115" t="s">
        <v>1567</v>
      </c>
      <c r="T368" s="122" t="s">
        <v>1568</v>
      </c>
      <c r="U368" s="115" t="s">
        <v>1488</v>
      </c>
      <c r="V368" s="142"/>
      <c r="W368" s="117"/>
      <c r="X368" s="142"/>
      <c r="Y368" s="142"/>
      <c r="Z368" s="117"/>
      <c r="AA368" s="143"/>
      <c r="AB368" s="125"/>
      <c r="AC368" s="125"/>
      <c r="AD368" s="125"/>
      <c r="AE368" s="117"/>
      <c r="AF368" s="122"/>
      <c r="AG368" s="122"/>
    </row>
    <row r="369" spans="1:30">
      <c r="A369" s="115" t="s">
        <v>16</v>
      </c>
      <c r="B369" s="116">
        <v>45385</v>
      </c>
      <c r="C369" s="115" t="s">
        <v>18</v>
      </c>
      <c r="D369" s="115" t="s">
        <v>19</v>
      </c>
      <c r="E369" s="117" t="s">
        <v>1470</v>
      </c>
      <c r="F369" s="117" t="s">
        <v>1567</v>
      </c>
      <c r="G369" s="119">
        <v>45385</v>
      </c>
      <c r="H369" s="117" t="s">
        <v>1472</v>
      </c>
      <c r="I369" s="117" t="s">
        <v>1512</v>
      </c>
      <c r="J369" s="117" t="s">
        <v>1025</v>
      </c>
      <c r="K369" s="117" t="s">
        <v>1066</v>
      </c>
      <c r="L369" s="115" t="s">
        <v>1025</v>
      </c>
      <c r="M369" s="123">
        <v>-33770.31</v>
      </c>
      <c r="N369" s="123">
        <v>33770.31</v>
      </c>
      <c r="O369" s="124">
        <v>45383</v>
      </c>
      <c r="P369" s="125"/>
      <c r="Q369" s="125">
        <v>19</v>
      </c>
      <c r="R369" s="125" t="s">
        <v>1470</v>
      </c>
      <c r="S369" s="115" t="s">
        <v>1567</v>
      </c>
      <c r="T369" s="122" t="s">
        <v>1568</v>
      </c>
      <c r="U369" s="115" t="s">
        <v>1488</v>
      </c>
      <c r="V369" s="142"/>
      <c r="W369" s="117"/>
      <c r="X369" s="142"/>
      <c r="Y369" s="142"/>
      <c r="Z369" s="117"/>
      <c r="AA369" s="143"/>
      <c r="AB369" s="125"/>
      <c r="AC369" s="125"/>
      <c r="AD369" s="125"/>
    </row>
    <row r="370" spans="1:30">
      <c r="A370" s="115" t="s">
        <v>16</v>
      </c>
      <c r="B370" s="116">
        <v>45385</v>
      </c>
      <c r="C370" s="115" t="s">
        <v>18</v>
      </c>
      <c r="D370" s="115" t="s">
        <v>19</v>
      </c>
      <c r="E370" s="117" t="s">
        <v>1470</v>
      </c>
      <c r="F370" s="117" t="s">
        <v>1567</v>
      </c>
      <c r="G370" s="119">
        <v>45385</v>
      </c>
      <c r="H370" s="117" t="s">
        <v>1472</v>
      </c>
      <c r="I370" s="117" t="s">
        <v>1512</v>
      </c>
      <c r="J370" s="117" t="s">
        <v>1025</v>
      </c>
      <c r="K370" s="117" t="s">
        <v>1067</v>
      </c>
      <c r="L370" s="115" t="s">
        <v>1025</v>
      </c>
      <c r="M370" s="123">
        <v>-18919</v>
      </c>
      <c r="N370" s="123">
        <v>18919</v>
      </c>
      <c r="O370" s="124">
        <v>45383</v>
      </c>
      <c r="P370" s="125"/>
      <c r="Q370" s="125">
        <v>13</v>
      </c>
      <c r="R370" s="125" t="s">
        <v>1470</v>
      </c>
      <c r="S370" s="115" t="s">
        <v>1567</v>
      </c>
      <c r="T370" s="122" t="s">
        <v>1568</v>
      </c>
      <c r="U370" s="115" t="s">
        <v>1488</v>
      </c>
      <c r="V370" s="142"/>
      <c r="W370" s="117"/>
      <c r="X370" s="142"/>
      <c r="Y370" s="142"/>
      <c r="Z370" s="117"/>
      <c r="AA370" s="143"/>
      <c r="AB370" s="125"/>
      <c r="AC370" s="125"/>
      <c r="AD370" s="125"/>
    </row>
    <row r="371" spans="1:30">
      <c r="A371" s="115" t="s">
        <v>16</v>
      </c>
      <c r="B371" s="116">
        <v>45385</v>
      </c>
      <c r="C371" s="115" t="s">
        <v>18</v>
      </c>
      <c r="D371" s="115" t="s">
        <v>19</v>
      </c>
      <c r="E371" s="117" t="s">
        <v>1470</v>
      </c>
      <c r="F371" s="117" t="s">
        <v>1567</v>
      </c>
      <c r="G371" s="119">
        <v>45385</v>
      </c>
      <c r="H371" s="117" t="s">
        <v>1472</v>
      </c>
      <c r="I371" s="117" t="s">
        <v>1512</v>
      </c>
      <c r="J371" s="117" t="s">
        <v>1025</v>
      </c>
      <c r="K371" s="117" t="s">
        <v>1068</v>
      </c>
      <c r="L371" s="115" t="s">
        <v>1025</v>
      </c>
      <c r="M371" s="123">
        <v>-12162</v>
      </c>
      <c r="N371" s="123">
        <v>12162</v>
      </c>
      <c r="O371" s="124">
        <v>45383</v>
      </c>
      <c r="P371" s="125"/>
      <c r="Q371" s="125">
        <v>10</v>
      </c>
      <c r="R371" s="125" t="s">
        <v>1470</v>
      </c>
      <c r="S371" s="115" t="s">
        <v>1567</v>
      </c>
      <c r="T371" s="122" t="s">
        <v>1568</v>
      </c>
      <c r="U371" s="115" t="s">
        <v>1488</v>
      </c>
      <c r="V371" s="142"/>
      <c r="W371" s="117"/>
      <c r="X371" s="142"/>
      <c r="Y371" s="142"/>
      <c r="Z371" s="117"/>
      <c r="AA371" s="143"/>
      <c r="AB371" s="125"/>
      <c r="AC371" s="125"/>
      <c r="AD371" s="125"/>
    </row>
    <row r="372" spans="1:30">
      <c r="A372" s="115" t="s">
        <v>16</v>
      </c>
      <c r="B372" s="116">
        <v>45385</v>
      </c>
      <c r="C372" s="115" t="s">
        <v>18</v>
      </c>
      <c r="D372" s="115" t="s">
        <v>19</v>
      </c>
      <c r="E372" s="117" t="s">
        <v>1470</v>
      </c>
      <c r="F372" s="117" t="s">
        <v>1567</v>
      </c>
      <c r="G372" s="119">
        <v>45385</v>
      </c>
      <c r="H372" s="117" t="s">
        <v>1472</v>
      </c>
      <c r="I372" s="117" t="s">
        <v>1512</v>
      </c>
      <c r="J372" s="117" t="s">
        <v>1025</v>
      </c>
      <c r="K372" s="117" t="s">
        <v>1069</v>
      </c>
      <c r="L372" s="115" t="s">
        <v>1025</v>
      </c>
      <c r="M372" s="123">
        <v>-33770.31</v>
      </c>
      <c r="N372" s="123">
        <v>33770.31</v>
      </c>
      <c r="O372" s="124">
        <v>45383</v>
      </c>
      <c r="P372" s="125"/>
      <c r="Q372" s="125">
        <v>20</v>
      </c>
      <c r="R372" s="125" t="s">
        <v>1470</v>
      </c>
      <c r="S372" s="115" t="s">
        <v>1567</v>
      </c>
      <c r="T372" s="122" t="s">
        <v>1568</v>
      </c>
      <c r="U372" s="115" t="s">
        <v>1488</v>
      </c>
      <c r="V372" s="142"/>
      <c r="W372" s="117"/>
      <c r="X372" s="142"/>
      <c r="Y372" s="142"/>
      <c r="Z372" s="117"/>
      <c r="AA372" s="143"/>
      <c r="AB372" s="125"/>
      <c r="AC372" s="125"/>
      <c r="AD372" s="125"/>
    </row>
    <row r="373" spans="1:30">
      <c r="A373" s="115" t="s">
        <v>16</v>
      </c>
      <c r="B373" s="116">
        <v>45385</v>
      </c>
      <c r="C373" s="115" t="s">
        <v>18</v>
      </c>
      <c r="D373" s="115" t="s">
        <v>19</v>
      </c>
      <c r="E373" s="117" t="s">
        <v>1470</v>
      </c>
      <c r="F373" s="117" t="s">
        <v>1567</v>
      </c>
      <c r="G373" s="119">
        <v>45385</v>
      </c>
      <c r="H373" s="117" t="s">
        <v>1472</v>
      </c>
      <c r="I373" s="117" t="s">
        <v>1512</v>
      </c>
      <c r="J373" s="117" t="s">
        <v>1025</v>
      </c>
      <c r="K373" s="117" t="s">
        <v>1070</v>
      </c>
      <c r="L373" s="115" t="s">
        <v>1025</v>
      </c>
      <c r="M373" s="123">
        <v>-33770.31</v>
      </c>
      <c r="N373" s="123">
        <v>33770.31</v>
      </c>
      <c r="O373" s="124">
        <v>45383</v>
      </c>
      <c r="P373" s="125"/>
      <c r="Q373" s="125">
        <v>21</v>
      </c>
      <c r="R373" s="125" t="s">
        <v>1470</v>
      </c>
      <c r="S373" s="115" t="s">
        <v>1567</v>
      </c>
      <c r="T373" s="122" t="s">
        <v>1568</v>
      </c>
      <c r="U373" s="115" t="s">
        <v>1488</v>
      </c>
      <c r="V373" s="142"/>
      <c r="W373" s="117"/>
      <c r="X373" s="142"/>
      <c r="Y373" s="142"/>
      <c r="Z373" s="117"/>
      <c r="AA373" s="143"/>
      <c r="AB373" s="125"/>
      <c r="AC373" s="125"/>
      <c r="AD373" s="125"/>
    </row>
    <row r="374" spans="1:30">
      <c r="A374" s="115" t="s">
        <v>16</v>
      </c>
      <c r="B374" s="116">
        <v>45385</v>
      </c>
      <c r="C374" s="115" t="s">
        <v>18</v>
      </c>
      <c r="D374" s="115" t="s">
        <v>19</v>
      </c>
      <c r="E374" s="117" t="s">
        <v>1470</v>
      </c>
      <c r="F374" s="117" t="s">
        <v>1567</v>
      </c>
      <c r="G374" s="119">
        <v>45385</v>
      </c>
      <c r="H374" s="117" t="s">
        <v>1472</v>
      </c>
      <c r="I374" s="117" t="s">
        <v>1512</v>
      </c>
      <c r="J374" s="117" t="s">
        <v>1025</v>
      </c>
      <c r="K374" s="117" t="s">
        <v>1071</v>
      </c>
      <c r="L374" s="115" t="s">
        <v>1025</v>
      </c>
      <c r="M374" s="123">
        <v>-33770.31</v>
      </c>
      <c r="N374" s="123">
        <v>33770.31</v>
      </c>
      <c r="O374" s="124">
        <v>45383</v>
      </c>
      <c r="P374" s="125"/>
      <c r="Q374" s="125">
        <v>22</v>
      </c>
      <c r="R374" s="125" t="s">
        <v>1470</v>
      </c>
      <c r="S374" s="115" t="s">
        <v>1567</v>
      </c>
      <c r="T374" s="122" t="s">
        <v>1568</v>
      </c>
      <c r="U374" s="115" t="s">
        <v>1488</v>
      </c>
      <c r="V374" s="142"/>
      <c r="W374" s="117"/>
      <c r="X374" s="142"/>
      <c r="Y374" s="142"/>
      <c r="Z374" s="117"/>
      <c r="AA374" s="143"/>
      <c r="AB374" s="125"/>
      <c r="AC374" s="125"/>
      <c r="AD374" s="125"/>
    </row>
    <row r="375" spans="1:30">
      <c r="A375" s="115" t="s">
        <v>16</v>
      </c>
      <c r="B375" s="116">
        <v>45385</v>
      </c>
      <c r="C375" s="115" t="s">
        <v>18</v>
      </c>
      <c r="D375" s="115" t="s">
        <v>19</v>
      </c>
      <c r="E375" s="117" t="s">
        <v>1470</v>
      </c>
      <c r="F375" s="117" t="s">
        <v>1567</v>
      </c>
      <c r="G375" s="119">
        <v>45385</v>
      </c>
      <c r="H375" s="117" t="s">
        <v>1472</v>
      </c>
      <c r="I375" s="117" t="s">
        <v>1512</v>
      </c>
      <c r="J375" s="117" t="s">
        <v>1025</v>
      </c>
      <c r="K375" s="117" t="s">
        <v>1072</v>
      </c>
      <c r="L375" s="115" t="s">
        <v>1025</v>
      </c>
      <c r="M375" s="123">
        <v>-96618.27</v>
      </c>
      <c r="N375" s="123">
        <v>96618.27</v>
      </c>
      <c r="O375" s="124">
        <v>45383</v>
      </c>
      <c r="P375" s="125"/>
      <c r="Q375" s="125">
        <v>14</v>
      </c>
      <c r="R375" s="125" t="s">
        <v>1470</v>
      </c>
      <c r="S375" s="115" t="s">
        <v>1567</v>
      </c>
      <c r="T375" s="122" t="s">
        <v>1568</v>
      </c>
      <c r="U375" s="115" t="s">
        <v>1488</v>
      </c>
      <c r="V375" s="142"/>
      <c r="W375" s="117"/>
      <c r="X375" s="142"/>
      <c r="Y375" s="142"/>
      <c r="Z375" s="117"/>
      <c r="AA375" s="143"/>
      <c r="AB375" s="125"/>
      <c r="AC375" s="125"/>
      <c r="AD375" s="125"/>
    </row>
    <row r="376" spans="1:30">
      <c r="A376" s="115" t="s">
        <v>16</v>
      </c>
      <c r="B376" s="116">
        <v>45385</v>
      </c>
      <c r="C376" s="115" t="s">
        <v>18</v>
      </c>
      <c r="D376" s="115" t="s">
        <v>19</v>
      </c>
      <c r="E376" s="117" t="s">
        <v>1470</v>
      </c>
      <c r="F376" s="117" t="s">
        <v>1567</v>
      </c>
      <c r="G376" s="119">
        <v>45385</v>
      </c>
      <c r="H376" s="117" t="s">
        <v>1472</v>
      </c>
      <c r="I376" s="117" t="s">
        <v>1512</v>
      </c>
      <c r="J376" s="117" t="s">
        <v>1025</v>
      </c>
      <c r="K376" s="117" t="s">
        <v>1073</v>
      </c>
      <c r="L376" s="115" t="s">
        <v>1025</v>
      </c>
      <c r="M376" s="123">
        <v>-34459.5</v>
      </c>
      <c r="N376" s="123">
        <v>34459.5</v>
      </c>
      <c r="O376" s="124">
        <v>45383</v>
      </c>
      <c r="P376" s="125"/>
      <c r="Q376" s="125">
        <v>17</v>
      </c>
      <c r="R376" s="125" t="s">
        <v>1470</v>
      </c>
      <c r="S376" s="115" t="s">
        <v>1567</v>
      </c>
      <c r="T376" s="122" t="s">
        <v>1568</v>
      </c>
      <c r="U376" s="115" t="s">
        <v>1488</v>
      </c>
      <c r="V376" s="142"/>
      <c r="W376" s="117"/>
      <c r="X376" s="142"/>
      <c r="Y376" s="142"/>
      <c r="Z376" s="117"/>
      <c r="AA376" s="143"/>
      <c r="AB376" s="125"/>
      <c r="AC376" s="125"/>
      <c r="AD376" s="125"/>
    </row>
    <row r="377" spans="1:30">
      <c r="A377" s="115" t="s">
        <v>16</v>
      </c>
      <c r="B377" s="116">
        <v>45385</v>
      </c>
      <c r="C377" s="115" t="s">
        <v>18</v>
      </c>
      <c r="D377" s="115" t="s">
        <v>19</v>
      </c>
      <c r="E377" s="117" t="s">
        <v>1470</v>
      </c>
      <c r="F377" s="117" t="s">
        <v>1567</v>
      </c>
      <c r="G377" s="119">
        <v>45385</v>
      </c>
      <c r="H377" s="117" t="s">
        <v>1472</v>
      </c>
      <c r="I377" s="117" t="s">
        <v>1512</v>
      </c>
      <c r="J377" s="117" t="s">
        <v>1025</v>
      </c>
      <c r="K377" s="117" t="s">
        <v>1074</v>
      </c>
      <c r="L377" s="115" t="s">
        <v>1025</v>
      </c>
      <c r="M377" s="123">
        <v>-18540.62</v>
      </c>
      <c r="N377" s="123">
        <v>18540.62</v>
      </c>
      <c r="O377" s="124">
        <v>45383</v>
      </c>
      <c r="P377" s="125"/>
      <c r="Q377" s="125">
        <v>12</v>
      </c>
      <c r="R377" s="125" t="s">
        <v>1470</v>
      </c>
      <c r="S377" s="115" t="s">
        <v>1567</v>
      </c>
      <c r="T377" s="122" t="s">
        <v>1568</v>
      </c>
      <c r="U377" s="115" t="s">
        <v>1488</v>
      </c>
      <c r="V377" s="142"/>
      <c r="W377" s="117"/>
      <c r="X377" s="142"/>
      <c r="Y377" s="142"/>
      <c r="Z377" s="117"/>
      <c r="AA377" s="143"/>
      <c r="AB377" s="125"/>
      <c r="AC377" s="125"/>
      <c r="AD377" s="125"/>
    </row>
    <row r="378" spans="1:30">
      <c r="A378" s="115" t="s">
        <v>16</v>
      </c>
      <c r="B378" s="116">
        <v>45385</v>
      </c>
      <c r="C378" s="115" t="s">
        <v>18</v>
      </c>
      <c r="D378" s="115" t="s">
        <v>19</v>
      </c>
      <c r="E378" s="117" t="s">
        <v>1470</v>
      </c>
      <c r="F378" s="117" t="s">
        <v>1567</v>
      </c>
      <c r="G378" s="119">
        <v>45385</v>
      </c>
      <c r="H378" s="117" t="s">
        <v>1472</v>
      </c>
      <c r="I378" s="117" t="s">
        <v>1512</v>
      </c>
      <c r="J378" s="117" t="s">
        <v>1025</v>
      </c>
      <c r="K378" s="117" t="s">
        <v>1075</v>
      </c>
      <c r="L378" s="115" t="s">
        <v>1025</v>
      </c>
      <c r="M378" s="123">
        <v>-11918.76</v>
      </c>
      <c r="N378" s="123">
        <v>11918.76</v>
      </c>
      <c r="O378" s="124">
        <v>45383</v>
      </c>
      <c r="P378" s="125"/>
      <c r="Q378" s="125">
        <v>9</v>
      </c>
      <c r="R378" s="125" t="s">
        <v>1470</v>
      </c>
      <c r="S378" s="115" t="s">
        <v>1567</v>
      </c>
      <c r="T378" s="122" t="s">
        <v>1568</v>
      </c>
      <c r="U378" s="115" t="s">
        <v>1488</v>
      </c>
      <c r="V378" s="142"/>
      <c r="W378" s="117"/>
      <c r="X378" s="142"/>
      <c r="Y378" s="142"/>
      <c r="Z378" s="117"/>
      <c r="AA378" s="143"/>
      <c r="AB378" s="125"/>
      <c r="AC378" s="125"/>
      <c r="AD378" s="125"/>
    </row>
    <row r="379" spans="1:30">
      <c r="A379" s="115" t="s">
        <v>16</v>
      </c>
      <c r="B379" s="116">
        <v>45385</v>
      </c>
      <c r="C379" s="115" t="s">
        <v>18</v>
      </c>
      <c r="D379" s="115" t="s">
        <v>19</v>
      </c>
      <c r="E379" s="117" t="s">
        <v>1470</v>
      </c>
      <c r="F379" s="117" t="s">
        <v>1567</v>
      </c>
      <c r="G379" s="119">
        <v>45385</v>
      </c>
      <c r="H379" s="117" t="s">
        <v>1472</v>
      </c>
      <c r="I379" s="117" t="s">
        <v>1512</v>
      </c>
      <c r="J379" s="117" t="s">
        <v>1025</v>
      </c>
      <c r="K379" s="117" t="s">
        <v>1076</v>
      </c>
      <c r="L379" s="115" t="s">
        <v>1025</v>
      </c>
      <c r="M379" s="123">
        <v>-33770.31</v>
      </c>
      <c r="N379" s="123">
        <v>33770.31</v>
      </c>
      <c r="O379" s="124">
        <v>45383</v>
      </c>
      <c r="P379" s="125"/>
      <c r="Q379" s="125">
        <v>16</v>
      </c>
      <c r="R379" s="125" t="s">
        <v>1470</v>
      </c>
      <c r="S379" s="115" t="s">
        <v>1567</v>
      </c>
      <c r="T379" s="122" t="s">
        <v>1568</v>
      </c>
      <c r="U379" s="115" t="s">
        <v>1488</v>
      </c>
      <c r="V379" s="142"/>
      <c r="W379" s="117"/>
      <c r="X379" s="142"/>
      <c r="Y379" s="142"/>
      <c r="Z379" s="117"/>
      <c r="AA379" s="143"/>
      <c r="AB379" s="125"/>
      <c r="AC379" s="125"/>
      <c r="AD379" s="125"/>
    </row>
    <row r="380" spans="1:30">
      <c r="A380" s="115" t="s">
        <v>16</v>
      </c>
      <c r="B380" s="116">
        <v>45385</v>
      </c>
      <c r="C380" s="115" t="s">
        <v>18</v>
      </c>
      <c r="D380" s="115" t="s">
        <v>19</v>
      </c>
      <c r="E380" s="117" t="s">
        <v>1470</v>
      </c>
      <c r="F380" s="117" t="s">
        <v>1567</v>
      </c>
      <c r="G380" s="119">
        <v>45385</v>
      </c>
      <c r="H380" s="117" t="s">
        <v>1472</v>
      </c>
      <c r="I380" s="117" t="s">
        <v>1512</v>
      </c>
      <c r="J380" s="117" t="s">
        <v>1025</v>
      </c>
      <c r="K380" s="117" t="s">
        <v>1077</v>
      </c>
      <c r="L380" s="115" t="s">
        <v>1025</v>
      </c>
      <c r="M380" s="123">
        <v>-177045.55</v>
      </c>
      <c r="N380" s="123">
        <v>177045.55</v>
      </c>
      <c r="O380" s="124">
        <v>45383</v>
      </c>
      <c r="P380" s="125"/>
      <c r="Q380" s="125">
        <v>15</v>
      </c>
      <c r="R380" s="125" t="s">
        <v>1470</v>
      </c>
      <c r="S380" s="115" t="s">
        <v>1567</v>
      </c>
      <c r="T380" s="122" t="s">
        <v>1568</v>
      </c>
      <c r="U380" s="115" t="s">
        <v>1488</v>
      </c>
      <c r="V380" s="142"/>
      <c r="W380" s="117"/>
      <c r="X380" s="142"/>
      <c r="Y380" s="142"/>
      <c r="Z380" s="117"/>
      <c r="AA380" s="143"/>
      <c r="AB380" s="125"/>
      <c r="AC380" s="125"/>
      <c r="AD380" s="125"/>
    </row>
    <row r="381" spans="1:30">
      <c r="A381" s="115" t="s">
        <v>16</v>
      </c>
      <c r="B381" s="116">
        <v>45385</v>
      </c>
      <c r="C381" s="115" t="s">
        <v>18</v>
      </c>
      <c r="D381" s="115" t="s">
        <v>19</v>
      </c>
      <c r="E381" s="117" t="s">
        <v>1470</v>
      </c>
      <c r="F381" s="117" t="s">
        <v>1567</v>
      </c>
      <c r="G381" s="119">
        <v>45385</v>
      </c>
      <c r="H381" s="117" t="s">
        <v>1472</v>
      </c>
      <c r="I381" s="117" t="s">
        <v>1512</v>
      </c>
      <c r="J381" s="117" t="s">
        <v>1025</v>
      </c>
      <c r="K381" s="117" t="s">
        <v>1078</v>
      </c>
      <c r="L381" s="115" t="s">
        <v>1025</v>
      </c>
      <c r="M381" s="123">
        <v>-378.38</v>
      </c>
      <c r="N381" s="123">
        <v>378.38</v>
      </c>
      <c r="O381" s="124">
        <v>45383</v>
      </c>
      <c r="P381" s="125"/>
      <c r="Q381" s="125">
        <v>25</v>
      </c>
      <c r="R381" s="125" t="s">
        <v>1470</v>
      </c>
      <c r="S381" s="115" t="s">
        <v>1567</v>
      </c>
      <c r="T381" s="122" t="s">
        <v>1568</v>
      </c>
      <c r="U381" s="115" t="s">
        <v>1488</v>
      </c>
      <c r="V381" s="142"/>
      <c r="W381" s="117"/>
      <c r="X381" s="142"/>
      <c r="Y381" s="142"/>
      <c r="Z381" s="117"/>
      <c r="AA381" s="143"/>
      <c r="AB381" s="125"/>
      <c r="AC381" s="125"/>
      <c r="AD381" s="125"/>
    </row>
    <row r="382" spans="1:30">
      <c r="A382" s="115" t="s">
        <v>16</v>
      </c>
      <c r="B382" s="116">
        <v>45385</v>
      </c>
      <c r="C382" s="115" t="s">
        <v>18</v>
      </c>
      <c r="D382" s="115" t="s">
        <v>19</v>
      </c>
      <c r="E382" s="117" t="s">
        <v>1470</v>
      </c>
      <c r="F382" s="117" t="s">
        <v>1567</v>
      </c>
      <c r="G382" s="119">
        <v>45385</v>
      </c>
      <c r="H382" s="117" t="s">
        <v>1472</v>
      </c>
      <c r="I382" s="117" t="s">
        <v>1512</v>
      </c>
      <c r="J382" s="117" t="s">
        <v>1025</v>
      </c>
      <c r="K382" s="117" t="s">
        <v>1079</v>
      </c>
      <c r="L382" s="115" t="s">
        <v>1025</v>
      </c>
      <c r="M382" s="123">
        <v>-243.23</v>
      </c>
      <c r="N382" s="123">
        <v>243.23</v>
      </c>
      <c r="O382" s="124">
        <v>45383</v>
      </c>
      <c r="P382" s="125"/>
      <c r="Q382" s="125">
        <v>24</v>
      </c>
      <c r="R382" s="125" t="s">
        <v>1470</v>
      </c>
      <c r="S382" s="115" t="s">
        <v>1567</v>
      </c>
      <c r="T382" s="122" t="s">
        <v>1568</v>
      </c>
      <c r="U382" s="115" t="s">
        <v>1488</v>
      </c>
      <c r="V382" s="142"/>
      <c r="W382" s="117"/>
      <c r="X382" s="142"/>
      <c r="Y382" s="142"/>
      <c r="Z382" s="117"/>
      <c r="AA382" s="143"/>
      <c r="AB382" s="125"/>
      <c r="AC382" s="125"/>
      <c r="AD382" s="125"/>
    </row>
    <row r="383" spans="1:30">
      <c r="A383" s="115" t="s">
        <v>16</v>
      </c>
      <c r="B383" s="116">
        <v>45385</v>
      </c>
      <c r="C383" s="115" t="s">
        <v>18</v>
      </c>
      <c r="D383" s="115" t="s">
        <v>19</v>
      </c>
      <c r="E383" s="117" t="s">
        <v>1470</v>
      </c>
      <c r="F383" s="117" t="s">
        <v>1567</v>
      </c>
      <c r="G383" s="119">
        <v>45385</v>
      </c>
      <c r="H383" s="117" t="s">
        <v>1472</v>
      </c>
      <c r="I383" s="117" t="s">
        <v>1512</v>
      </c>
      <c r="J383" s="117" t="s">
        <v>1025</v>
      </c>
      <c r="K383" s="117" t="s">
        <v>1080</v>
      </c>
      <c r="L383" s="115" t="s">
        <v>1025</v>
      </c>
      <c r="M383" s="123">
        <v>-689.29</v>
      </c>
      <c r="N383" s="123">
        <v>689.29</v>
      </c>
      <c r="O383" s="124">
        <v>45383</v>
      </c>
      <c r="P383" s="125"/>
      <c r="Q383" s="125">
        <v>23</v>
      </c>
      <c r="R383" s="125" t="s">
        <v>1470</v>
      </c>
      <c r="S383" s="115" t="s">
        <v>1567</v>
      </c>
      <c r="T383" s="122" t="s">
        <v>1568</v>
      </c>
      <c r="U383" s="115" t="s">
        <v>1488</v>
      </c>
      <c r="V383" s="142"/>
      <c r="W383" s="117"/>
      <c r="X383" s="142"/>
      <c r="Y383" s="142"/>
      <c r="Z383" s="117"/>
      <c r="AA383" s="143"/>
      <c r="AB383" s="125"/>
      <c r="AC383" s="125"/>
      <c r="AD383" s="125"/>
    </row>
    <row r="384" spans="1:30">
      <c r="A384" s="115" t="s">
        <v>16</v>
      </c>
      <c r="B384" s="116">
        <v>45385</v>
      </c>
      <c r="C384" s="115" t="s">
        <v>18</v>
      </c>
      <c r="D384" s="115" t="s">
        <v>19</v>
      </c>
      <c r="E384" s="117" t="s">
        <v>1470</v>
      </c>
      <c r="F384" s="117" t="s">
        <v>1554</v>
      </c>
      <c r="G384" s="119">
        <v>45385</v>
      </c>
      <c r="H384" s="117" t="s">
        <v>1565</v>
      </c>
      <c r="I384" s="117" t="s">
        <v>1555</v>
      </c>
      <c r="J384" s="117" t="s">
        <v>26</v>
      </c>
      <c r="K384" s="117" t="s">
        <v>1132</v>
      </c>
      <c r="L384" s="115" t="s">
        <v>26</v>
      </c>
      <c r="M384" s="123">
        <v>0.54</v>
      </c>
      <c r="N384" s="123">
        <v>0.54</v>
      </c>
      <c r="O384" s="124">
        <v>45383</v>
      </c>
      <c r="P384" s="125"/>
      <c r="Q384" s="125"/>
      <c r="R384" s="125" t="s">
        <v>1474</v>
      </c>
      <c r="S384" s="115" t="s">
        <v>1554</v>
      </c>
      <c r="T384" s="122" t="s">
        <v>1556</v>
      </c>
      <c r="U384" s="115" t="s">
        <v>1557</v>
      </c>
      <c r="V384" s="142"/>
      <c r="W384" s="117"/>
      <c r="X384" s="142"/>
      <c r="Y384" s="142"/>
      <c r="Z384" s="117"/>
      <c r="AA384" s="143"/>
      <c r="AB384" s="125"/>
      <c r="AC384" s="125"/>
      <c r="AD384" s="125"/>
    </row>
    <row r="385" spans="1:21">
      <c r="A385" s="115" t="s">
        <v>16</v>
      </c>
      <c r="B385" s="116">
        <v>45385</v>
      </c>
      <c r="C385" s="115" t="s">
        <v>119</v>
      </c>
      <c r="D385" s="115" t="s">
        <v>120</v>
      </c>
      <c r="E385" s="117" t="s">
        <v>1541</v>
      </c>
      <c r="F385" s="117" t="s">
        <v>1542</v>
      </c>
      <c r="G385" s="121">
        <v>45385</v>
      </c>
      <c r="H385" s="117"/>
      <c r="I385" s="117" t="s">
        <v>1543</v>
      </c>
      <c r="J385" s="122" t="s">
        <v>134</v>
      </c>
      <c r="K385" s="117"/>
      <c r="L385" s="115" t="s">
        <v>134</v>
      </c>
      <c r="M385" s="123">
        <v>-397292</v>
      </c>
      <c r="N385" s="123">
        <v>397292</v>
      </c>
      <c r="O385" s="124">
        <v>45383</v>
      </c>
      <c r="P385" s="125"/>
      <c r="Q385" s="125"/>
      <c r="R385" s="125"/>
      <c r="S385" s="115" t="s">
        <v>1542</v>
      </c>
      <c r="T385" s="122" t="s">
        <v>1569</v>
      </c>
      <c r="U385" s="115" t="s">
        <v>1569</v>
      </c>
    </row>
    <row r="386" spans="1:21">
      <c r="A386" s="115" t="s">
        <v>16</v>
      </c>
      <c r="B386" s="116">
        <v>45385</v>
      </c>
      <c r="C386" s="115" t="s">
        <v>119</v>
      </c>
      <c r="D386" s="115" t="s">
        <v>120</v>
      </c>
      <c r="E386" s="117" t="s">
        <v>1541</v>
      </c>
      <c r="F386" s="117" t="s">
        <v>1542</v>
      </c>
      <c r="G386" s="121">
        <v>45385</v>
      </c>
      <c r="H386" s="117"/>
      <c r="I386" s="117" t="s">
        <v>1543</v>
      </c>
      <c r="J386" s="122" t="s">
        <v>134</v>
      </c>
      <c r="K386" s="117"/>
      <c r="L386" s="115" t="s">
        <v>134</v>
      </c>
      <c r="M386" s="123">
        <v>-618020.67000000004</v>
      </c>
      <c r="N386" s="123">
        <v>618020.67000000004</v>
      </c>
      <c r="O386" s="124">
        <v>45383</v>
      </c>
      <c r="P386" s="125"/>
      <c r="Q386" s="125"/>
      <c r="R386" s="125"/>
      <c r="S386" s="115" t="s">
        <v>1542</v>
      </c>
      <c r="T386" s="122" t="s">
        <v>1569</v>
      </c>
      <c r="U386" s="115" t="s">
        <v>1569</v>
      </c>
    </row>
    <row r="387" spans="1:21">
      <c r="A387" s="115" t="s">
        <v>16</v>
      </c>
      <c r="B387" s="116">
        <v>45385</v>
      </c>
      <c r="C387" s="115" t="s">
        <v>119</v>
      </c>
      <c r="D387" s="115" t="s">
        <v>120</v>
      </c>
      <c r="E387" s="117" t="s">
        <v>1541</v>
      </c>
      <c r="F387" s="117" t="s">
        <v>1542</v>
      </c>
      <c r="G387" s="121">
        <v>45385</v>
      </c>
      <c r="H387" s="117"/>
      <c r="I387" s="117" t="s">
        <v>1543</v>
      </c>
      <c r="J387" s="122" t="s">
        <v>129</v>
      </c>
      <c r="K387" s="117"/>
      <c r="L387" s="115" t="s">
        <v>129</v>
      </c>
      <c r="M387" s="123">
        <v>-3656065</v>
      </c>
      <c r="N387" s="123">
        <v>3656065</v>
      </c>
      <c r="O387" s="124">
        <v>45383</v>
      </c>
      <c r="P387" s="125"/>
      <c r="Q387" s="125"/>
      <c r="R387" s="125"/>
      <c r="S387" s="115" t="s">
        <v>1542</v>
      </c>
      <c r="T387" s="122" t="s">
        <v>158</v>
      </c>
      <c r="U387" s="115" t="s">
        <v>158</v>
      </c>
    </row>
    <row r="388" spans="1:21">
      <c r="A388" s="115" t="s">
        <v>16</v>
      </c>
      <c r="B388" s="116">
        <v>45385</v>
      </c>
      <c r="C388" s="115" t="s">
        <v>119</v>
      </c>
      <c r="D388" s="115" t="s">
        <v>120</v>
      </c>
      <c r="E388" s="117" t="s">
        <v>1541</v>
      </c>
      <c r="F388" s="117" t="s">
        <v>1542</v>
      </c>
      <c r="G388" s="121">
        <v>45385</v>
      </c>
      <c r="H388" s="117"/>
      <c r="I388" s="117" t="s">
        <v>1543</v>
      </c>
      <c r="J388" s="122" t="s">
        <v>129</v>
      </c>
      <c r="K388" s="117"/>
      <c r="L388" s="115" t="s">
        <v>129</v>
      </c>
      <c r="M388" s="123">
        <v>-600000</v>
      </c>
      <c r="N388" s="123">
        <v>600000</v>
      </c>
      <c r="O388" s="124">
        <v>45383</v>
      </c>
      <c r="P388" s="125"/>
      <c r="Q388" s="125"/>
      <c r="R388" s="125"/>
      <c r="S388" s="115" t="s">
        <v>1542</v>
      </c>
      <c r="T388" s="122" t="s">
        <v>158</v>
      </c>
      <c r="U388" s="115" t="s">
        <v>158</v>
      </c>
    </row>
    <row r="389" spans="1:21">
      <c r="A389" s="115" t="s">
        <v>16</v>
      </c>
      <c r="B389" s="116">
        <v>45385</v>
      </c>
      <c r="C389" s="115" t="s">
        <v>119</v>
      </c>
      <c r="D389" s="115" t="s">
        <v>120</v>
      </c>
      <c r="E389" s="117" t="s">
        <v>1541</v>
      </c>
      <c r="F389" s="117" t="s">
        <v>1542</v>
      </c>
      <c r="G389" s="121">
        <v>45385</v>
      </c>
      <c r="H389" s="117"/>
      <c r="I389" s="117" t="s">
        <v>1543</v>
      </c>
      <c r="J389" s="122" t="s">
        <v>125</v>
      </c>
      <c r="K389" s="117"/>
      <c r="L389" s="115" t="s">
        <v>125</v>
      </c>
      <c r="M389" s="123">
        <v>-64301.46</v>
      </c>
      <c r="N389" s="123">
        <v>64301.46</v>
      </c>
      <c r="O389" s="124">
        <v>45383</v>
      </c>
      <c r="P389" s="125"/>
      <c r="Q389" s="125"/>
      <c r="R389" s="125"/>
      <c r="S389" s="115" t="s">
        <v>1542</v>
      </c>
      <c r="T389" s="122" t="s">
        <v>1569</v>
      </c>
      <c r="U389" s="115" t="s">
        <v>1569</v>
      </c>
    </row>
    <row r="390" spans="1:21">
      <c r="A390" s="115" t="s">
        <v>16</v>
      </c>
      <c r="B390" s="116">
        <v>45385</v>
      </c>
      <c r="C390" s="115" t="s">
        <v>119</v>
      </c>
      <c r="D390" s="115" t="s">
        <v>120</v>
      </c>
      <c r="E390" s="117" t="s">
        <v>1541</v>
      </c>
      <c r="F390" s="117" t="s">
        <v>1542</v>
      </c>
      <c r="G390" s="121">
        <v>45385</v>
      </c>
      <c r="H390" s="117"/>
      <c r="I390" s="117" t="s">
        <v>1543</v>
      </c>
      <c r="J390" s="122" t="s">
        <v>23</v>
      </c>
      <c r="K390" s="117"/>
      <c r="L390" s="115" t="s">
        <v>23</v>
      </c>
      <c r="M390" s="123">
        <v>-5570587.2999999998</v>
      </c>
      <c r="N390" s="123">
        <v>5570587.2999999998</v>
      </c>
      <c r="O390" s="124">
        <v>45383</v>
      </c>
      <c r="P390" s="125"/>
      <c r="Q390" s="125"/>
      <c r="R390" s="125"/>
      <c r="S390" s="115" t="s">
        <v>1542</v>
      </c>
      <c r="T390" s="122" t="s">
        <v>1569</v>
      </c>
      <c r="U390" s="115" t="s">
        <v>1569</v>
      </c>
    </row>
    <row r="391" spans="1:21">
      <c r="A391" s="115" t="s">
        <v>16</v>
      </c>
      <c r="B391" s="116">
        <v>45385</v>
      </c>
      <c r="C391" s="115" t="s">
        <v>119</v>
      </c>
      <c r="D391" s="115" t="s">
        <v>120</v>
      </c>
      <c r="E391" s="117" t="s">
        <v>1541</v>
      </c>
      <c r="F391" s="117" t="s">
        <v>1542</v>
      </c>
      <c r="G391" s="121">
        <v>45385</v>
      </c>
      <c r="H391" s="117"/>
      <c r="I391" s="117" t="s">
        <v>1543</v>
      </c>
      <c r="J391" s="122" t="s">
        <v>23</v>
      </c>
      <c r="K391" s="117"/>
      <c r="L391" s="115" t="s">
        <v>23</v>
      </c>
      <c r="M391" s="123">
        <v>-4377112.12</v>
      </c>
      <c r="N391" s="123">
        <v>4377112.12</v>
      </c>
      <c r="O391" s="124">
        <v>45383</v>
      </c>
      <c r="P391" s="125"/>
      <c r="Q391" s="125"/>
      <c r="R391" s="125"/>
      <c r="S391" s="115" t="s">
        <v>1542</v>
      </c>
      <c r="T391" s="122" t="s">
        <v>1569</v>
      </c>
      <c r="U391" s="115" t="s">
        <v>1569</v>
      </c>
    </row>
    <row r="392" spans="1:21">
      <c r="A392" s="115" t="s">
        <v>16</v>
      </c>
      <c r="B392" s="116">
        <v>45385</v>
      </c>
      <c r="C392" s="115" t="s">
        <v>119</v>
      </c>
      <c r="D392" s="115" t="s">
        <v>120</v>
      </c>
      <c r="E392" s="117" t="s">
        <v>1541</v>
      </c>
      <c r="F392" s="117" t="s">
        <v>1542</v>
      </c>
      <c r="G392" s="121">
        <v>45385</v>
      </c>
      <c r="H392" s="117"/>
      <c r="I392" s="117" t="s">
        <v>1543</v>
      </c>
      <c r="J392" s="122" t="s">
        <v>23</v>
      </c>
      <c r="K392" s="117"/>
      <c r="L392" s="115" t="s">
        <v>23</v>
      </c>
      <c r="M392" s="123">
        <v>-1200000</v>
      </c>
      <c r="N392" s="123">
        <v>1200000</v>
      </c>
      <c r="O392" s="124">
        <v>45383</v>
      </c>
      <c r="P392" s="125"/>
      <c r="Q392" s="125"/>
      <c r="R392" s="125"/>
      <c r="S392" s="115" t="s">
        <v>1542</v>
      </c>
      <c r="T392" s="122" t="s">
        <v>1569</v>
      </c>
      <c r="U392" s="115" t="s">
        <v>1569</v>
      </c>
    </row>
    <row r="393" spans="1:21">
      <c r="A393" s="115" t="s">
        <v>16</v>
      </c>
      <c r="B393" s="116">
        <v>45385</v>
      </c>
      <c r="C393" s="115" t="s">
        <v>119</v>
      </c>
      <c r="D393" s="115" t="s">
        <v>120</v>
      </c>
      <c r="E393" s="117" t="s">
        <v>1541</v>
      </c>
      <c r="F393" s="117" t="s">
        <v>1542</v>
      </c>
      <c r="G393" s="121">
        <v>45385</v>
      </c>
      <c r="H393" s="117"/>
      <c r="I393" s="117" t="s">
        <v>1543</v>
      </c>
      <c r="J393" s="122" t="s">
        <v>30</v>
      </c>
      <c r="K393" s="117"/>
      <c r="L393" s="115" t="s">
        <v>30</v>
      </c>
      <c r="M393" s="123">
        <v>-10155256.560000001</v>
      </c>
      <c r="N393" s="123">
        <v>10155256.560000001</v>
      </c>
      <c r="O393" s="124">
        <v>45383</v>
      </c>
      <c r="P393" s="125"/>
      <c r="Q393" s="125"/>
      <c r="R393" s="125"/>
      <c r="S393" s="115" t="s">
        <v>1542</v>
      </c>
      <c r="T393" s="122" t="s">
        <v>1569</v>
      </c>
      <c r="U393" s="115" t="s">
        <v>1569</v>
      </c>
    </row>
    <row r="394" spans="1:21">
      <c r="A394" s="115" t="s">
        <v>16</v>
      </c>
      <c r="B394" s="116">
        <v>45385</v>
      </c>
      <c r="C394" s="115" t="s">
        <v>119</v>
      </c>
      <c r="D394" s="115" t="s">
        <v>120</v>
      </c>
      <c r="E394" s="117" t="s">
        <v>1541</v>
      </c>
      <c r="F394" s="117" t="s">
        <v>1542</v>
      </c>
      <c r="G394" s="121">
        <v>45385</v>
      </c>
      <c r="H394" s="117"/>
      <c r="I394" s="117" t="s">
        <v>1543</v>
      </c>
      <c r="J394" s="122" t="s">
        <v>30</v>
      </c>
      <c r="K394" s="117"/>
      <c r="L394" s="115" t="s">
        <v>30</v>
      </c>
      <c r="M394" s="123">
        <v>-14763787.02</v>
      </c>
      <c r="N394" s="123">
        <v>14763787.02</v>
      </c>
      <c r="O394" s="124">
        <v>45383</v>
      </c>
      <c r="P394" s="125"/>
      <c r="Q394" s="125"/>
      <c r="R394" s="125"/>
      <c r="S394" s="115" t="s">
        <v>1542</v>
      </c>
      <c r="T394" s="122" t="s">
        <v>1569</v>
      </c>
      <c r="U394" s="115" t="s">
        <v>1569</v>
      </c>
    </row>
    <row r="395" spans="1:21">
      <c r="A395" s="115" t="s">
        <v>16</v>
      </c>
      <c r="B395" s="116">
        <v>45385</v>
      </c>
      <c r="C395" s="115" t="s">
        <v>119</v>
      </c>
      <c r="D395" s="115" t="s">
        <v>120</v>
      </c>
      <c r="E395" s="117" t="s">
        <v>1541</v>
      </c>
      <c r="F395" s="117" t="s">
        <v>1542</v>
      </c>
      <c r="G395" s="121">
        <v>45385</v>
      </c>
      <c r="H395" s="117"/>
      <c r="I395" s="117" t="s">
        <v>1543</v>
      </c>
      <c r="J395" s="122" t="s">
        <v>32</v>
      </c>
      <c r="K395" s="117"/>
      <c r="L395" s="115" t="s">
        <v>32</v>
      </c>
      <c r="M395" s="123">
        <v>-18</v>
      </c>
      <c r="N395" s="123">
        <v>18</v>
      </c>
      <c r="O395" s="124">
        <v>45383</v>
      </c>
      <c r="P395" s="125"/>
      <c r="Q395" s="125"/>
      <c r="R395" s="125"/>
      <c r="S395" s="115" t="s">
        <v>1542</v>
      </c>
      <c r="T395" s="122" t="s">
        <v>1502</v>
      </c>
      <c r="U395" s="115" t="s">
        <v>1482</v>
      </c>
    </row>
    <row r="396" spans="1:21">
      <c r="A396" s="115" t="s">
        <v>16</v>
      </c>
      <c r="B396" s="116">
        <v>45385</v>
      </c>
      <c r="C396" s="115" t="s">
        <v>119</v>
      </c>
      <c r="D396" s="115" t="s">
        <v>120</v>
      </c>
      <c r="E396" s="117" t="s">
        <v>1541</v>
      </c>
      <c r="F396" s="117" t="s">
        <v>1542</v>
      </c>
      <c r="G396" s="121">
        <v>45385</v>
      </c>
      <c r="H396" s="117"/>
      <c r="I396" s="117" t="s">
        <v>1543</v>
      </c>
      <c r="J396" s="122" t="s">
        <v>32</v>
      </c>
      <c r="K396" s="117"/>
      <c r="L396" s="115" t="s">
        <v>32</v>
      </c>
      <c r="M396" s="123">
        <v>-2.7</v>
      </c>
      <c r="N396" s="123">
        <v>2.7</v>
      </c>
      <c r="O396" s="124">
        <v>45383</v>
      </c>
      <c r="P396" s="125"/>
      <c r="Q396" s="125"/>
      <c r="R396" s="125"/>
      <c r="S396" s="115" t="s">
        <v>1542</v>
      </c>
      <c r="T396" s="122" t="s">
        <v>1502</v>
      </c>
      <c r="U396" s="115" t="s">
        <v>1482</v>
      </c>
    </row>
    <row r="397" spans="1:21">
      <c r="A397" s="115" t="s">
        <v>16</v>
      </c>
      <c r="B397" s="116">
        <v>45385</v>
      </c>
      <c r="C397" s="115" t="s">
        <v>119</v>
      </c>
      <c r="D397" s="115" t="s">
        <v>120</v>
      </c>
      <c r="E397" s="117" t="s">
        <v>1541</v>
      </c>
      <c r="F397" s="117" t="s">
        <v>1542</v>
      </c>
      <c r="G397" s="121">
        <v>45385</v>
      </c>
      <c r="H397" s="117"/>
      <c r="I397" s="117" t="s">
        <v>1543</v>
      </c>
      <c r="J397" s="122" t="s">
        <v>32</v>
      </c>
      <c r="K397" s="117"/>
      <c r="L397" s="115" t="s">
        <v>32</v>
      </c>
      <c r="M397" s="123">
        <v>-0.9</v>
      </c>
      <c r="N397" s="123">
        <v>0.9</v>
      </c>
      <c r="O397" s="124">
        <v>45383</v>
      </c>
      <c r="P397" s="125"/>
      <c r="Q397" s="125"/>
      <c r="R397" s="125"/>
      <c r="S397" s="115" t="s">
        <v>1542</v>
      </c>
      <c r="T397" s="122" t="s">
        <v>1502</v>
      </c>
      <c r="U397" s="115" t="s">
        <v>1482</v>
      </c>
    </row>
    <row r="398" spans="1:21">
      <c r="A398" s="115" t="s">
        <v>16</v>
      </c>
      <c r="B398" s="116">
        <v>45385</v>
      </c>
      <c r="C398" s="115" t="s">
        <v>119</v>
      </c>
      <c r="D398" s="115" t="s">
        <v>120</v>
      </c>
      <c r="E398" s="117" t="s">
        <v>1541</v>
      </c>
      <c r="F398" s="117" t="s">
        <v>1542</v>
      </c>
      <c r="G398" s="121">
        <v>45385</v>
      </c>
      <c r="H398" s="117"/>
      <c r="I398" s="117" t="s">
        <v>1543</v>
      </c>
      <c r="J398" s="122" t="s">
        <v>33</v>
      </c>
      <c r="K398" s="117"/>
      <c r="L398" s="115" t="s">
        <v>33</v>
      </c>
      <c r="M398" s="123">
        <v>-28</v>
      </c>
      <c r="N398" s="123">
        <v>28</v>
      </c>
      <c r="O398" s="124">
        <v>45383</v>
      </c>
      <c r="P398" s="125"/>
      <c r="Q398" s="125"/>
      <c r="R398" s="125"/>
      <c r="S398" s="115" t="s">
        <v>1542</v>
      </c>
      <c r="T398" s="122" t="s">
        <v>1502</v>
      </c>
      <c r="U398" s="115" t="s">
        <v>1482</v>
      </c>
    </row>
    <row r="399" spans="1:21">
      <c r="A399" s="115" t="s">
        <v>16</v>
      </c>
      <c r="B399" s="116">
        <v>45385</v>
      </c>
      <c r="C399" s="115" t="s">
        <v>119</v>
      </c>
      <c r="D399" s="115" t="s">
        <v>120</v>
      </c>
      <c r="E399" s="117" t="s">
        <v>1541</v>
      </c>
      <c r="F399" s="117" t="s">
        <v>1542</v>
      </c>
      <c r="G399" s="121">
        <v>45385</v>
      </c>
      <c r="H399" s="117"/>
      <c r="I399" s="117" t="s">
        <v>1543</v>
      </c>
      <c r="J399" s="122" t="s">
        <v>33</v>
      </c>
      <c r="K399" s="117"/>
      <c r="L399" s="115" t="s">
        <v>33</v>
      </c>
      <c r="M399" s="123">
        <v>-10</v>
      </c>
      <c r="N399" s="123">
        <v>10</v>
      </c>
      <c r="O399" s="124">
        <v>45383</v>
      </c>
      <c r="P399" s="125"/>
      <c r="Q399" s="125"/>
      <c r="R399" s="125"/>
      <c r="S399" s="115" t="s">
        <v>1542</v>
      </c>
      <c r="T399" s="122" t="s">
        <v>1502</v>
      </c>
      <c r="U399" s="115" t="s">
        <v>1482</v>
      </c>
    </row>
    <row r="400" spans="1:21">
      <c r="A400" s="115" t="s">
        <v>16</v>
      </c>
      <c r="B400" s="116">
        <v>45385</v>
      </c>
      <c r="C400" s="115" t="s">
        <v>119</v>
      </c>
      <c r="D400" s="115" t="s">
        <v>120</v>
      </c>
      <c r="E400" s="117" t="s">
        <v>1541</v>
      </c>
      <c r="F400" s="117" t="s">
        <v>1542</v>
      </c>
      <c r="G400" s="121">
        <v>45385</v>
      </c>
      <c r="H400" s="117"/>
      <c r="I400" s="117" t="s">
        <v>1543</v>
      </c>
      <c r="J400" s="122" t="s">
        <v>121</v>
      </c>
      <c r="K400" s="117"/>
      <c r="L400" s="115" t="s">
        <v>121</v>
      </c>
      <c r="M400" s="123">
        <v>4401010.54</v>
      </c>
      <c r="N400" s="123">
        <v>4401010.54</v>
      </c>
      <c r="O400" s="124">
        <v>45383</v>
      </c>
      <c r="P400" s="125"/>
      <c r="Q400" s="125"/>
      <c r="R400" s="125"/>
      <c r="S400" s="115" t="s">
        <v>1542</v>
      </c>
      <c r="T400" s="122" t="s">
        <v>158</v>
      </c>
      <c r="U400" s="115" t="s">
        <v>158</v>
      </c>
    </row>
    <row r="401" spans="1:33">
      <c r="A401" s="115" t="s">
        <v>16</v>
      </c>
      <c r="B401" s="116">
        <v>45385</v>
      </c>
      <c r="C401" s="115" t="s">
        <v>119</v>
      </c>
      <c r="D401" s="115" t="s">
        <v>120</v>
      </c>
      <c r="E401" s="117" t="s">
        <v>1541</v>
      </c>
      <c r="F401" s="117" t="s">
        <v>1542</v>
      </c>
      <c r="G401" s="121">
        <v>45385</v>
      </c>
      <c r="H401" s="117"/>
      <c r="I401" s="117" t="s">
        <v>1543</v>
      </c>
      <c r="J401" s="122" t="s">
        <v>121</v>
      </c>
      <c r="K401" s="117"/>
      <c r="L401" s="115" t="s">
        <v>121</v>
      </c>
      <c r="M401" s="123">
        <v>6104075.6399999997</v>
      </c>
      <c r="N401" s="123">
        <v>6104075.6399999997</v>
      </c>
      <c r="O401" s="124">
        <v>45383</v>
      </c>
      <c r="P401" s="125"/>
      <c r="Q401" s="125"/>
      <c r="R401" s="125"/>
      <c r="S401" s="115" t="s">
        <v>1542</v>
      </c>
      <c r="T401" s="122" t="s">
        <v>158</v>
      </c>
      <c r="U401" s="115" t="s">
        <v>158</v>
      </c>
      <c r="V401" s="142"/>
      <c r="W401" s="117"/>
      <c r="X401" s="142"/>
      <c r="Y401" s="142"/>
      <c r="Z401" s="117"/>
      <c r="AA401" s="143"/>
      <c r="AB401" s="125"/>
      <c r="AC401" s="125"/>
      <c r="AD401" s="125"/>
      <c r="AE401" s="117"/>
      <c r="AF401" s="122"/>
      <c r="AG401" s="122"/>
    </row>
    <row r="402" spans="1:33">
      <c r="A402" s="115" t="s">
        <v>16</v>
      </c>
      <c r="B402" s="116">
        <v>45385</v>
      </c>
      <c r="C402" s="115" t="s">
        <v>119</v>
      </c>
      <c r="D402" s="115" t="s">
        <v>120</v>
      </c>
      <c r="E402" s="117" t="s">
        <v>1541</v>
      </c>
      <c r="F402" s="117" t="s">
        <v>1542</v>
      </c>
      <c r="G402" s="121">
        <v>45385</v>
      </c>
      <c r="H402" s="117"/>
      <c r="I402" s="117" t="s">
        <v>1543</v>
      </c>
      <c r="J402" s="122" t="s">
        <v>121</v>
      </c>
      <c r="K402" s="117"/>
      <c r="L402" s="115" t="s">
        <v>121</v>
      </c>
      <c r="M402" s="123">
        <v>31505318.68</v>
      </c>
      <c r="N402" s="123">
        <v>31505318.68</v>
      </c>
      <c r="O402" s="124">
        <v>45383</v>
      </c>
      <c r="P402" s="125"/>
      <c r="Q402" s="125"/>
      <c r="R402" s="125"/>
      <c r="S402" s="115" t="s">
        <v>1542</v>
      </c>
      <c r="T402" s="122" t="s">
        <v>158</v>
      </c>
      <c r="U402" s="115" t="s">
        <v>158</v>
      </c>
      <c r="V402" s="142"/>
      <c r="W402" s="117"/>
      <c r="X402" s="142"/>
      <c r="Y402" s="142"/>
      <c r="Z402" s="117"/>
      <c r="AA402" s="143"/>
      <c r="AB402" s="125"/>
      <c r="AC402" s="125"/>
      <c r="AD402" s="125"/>
      <c r="AE402" s="117"/>
      <c r="AF402" s="122"/>
      <c r="AG402" s="122"/>
    </row>
    <row r="403" spans="1:33">
      <c r="A403" s="115" t="s">
        <v>16</v>
      </c>
      <c r="B403" s="116">
        <v>45385</v>
      </c>
      <c r="C403" s="115" t="s">
        <v>119</v>
      </c>
      <c r="D403" s="115" t="s">
        <v>120</v>
      </c>
      <c r="E403" s="117" t="s">
        <v>1541</v>
      </c>
      <c r="F403" s="117" t="s">
        <v>1542</v>
      </c>
      <c r="G403" s="121">
        <v>45385</v>
      </c>
      <c r="H403" s="117"/>
      <c r="I403" s="117" t="s">
        <v>1543</v>
      </c>
      <c r="J403" s="122" t="s">
        <v>132</v>
      </c>
      <c r="K403" s="117"/>
      <c r="L403" s="115" t="s">
        <v>132</v>
      </c>
      <c r="M403" s="123">
        <v>-607923.13</v>
      </c>
      <c r="N403" s="123">
        <v>607923.13</v>
      </c>
      <c r="O403" s="124">
        <v>45383</v>
      </c>
      <c r="P403" s="125"/>
      <c r="Q403" s="125"/>
      <c r="R403" s="125"/>
      <c r="S403" s="115" t="s">
        <v>1542</v>
      </c>
      <c r="T403" s="122" t="s">
        <v>158</v>
      </c>
      <c r="U403" s="115" t="s">
        <v>158</v>
      </c>
      <c r="V403" s="142"/>
      <c r="W403" s="117"/>
      <c r="X403" s="142"/>
      <c r="Y403" s="142"/>
      <c r="Z403" s="117"/>
      <c r="AA403" s="143"/>
      <c r="AB403" s="125"/>
      <c r="AC403" s="125"/>
      <c r="AD403" s="125"/>
      <c r="AE403" s="117"/>
      <c r="AF403" s="122"/>
      <c r="AG403" s="122"/>
    </row>
    <row r="404" spans="1:33">
      <c r="A404" s="115" t="s">
        <v>16</v>
      </c>
      <c r="B404" s="116">
        <v>45386</v>
      </c>
      <c r="C404" s="115" t="s">
        <v>18</v>
      </c>
      <c r="D404" s="115" t="s">
        <v>19</v>
      </c>
      <c r="E404" s="117" t="s">
        <v>1470</v>
      </c>
      <c r="F404" s="117" t="s">
        <v>1554</v>
      </c>
      <c r="G404" s="119">
        <v>45386</v>
      </c>
      <c r="H404" s="117" t="s">
        <v>1500</v>
      </c>
      <c r="I404" s="117" t="s">
        <v>1555</v>
      </c>
      <c r="J404" s="117" t="s">
        <v>21</v>
      </c>
      <c r="K404" s="117" t="s">
        <v>843</v>
      </c>
      <c r="L404" s="115" t="s">
        <v>21</v>
      </c>
      <c r="M404" s="123">
        <v>0.01</v>
      </c>
      <c r="N404" s="123">
        <v>0.01</v>
      </c>
      <c r="O404" s="124">
        <v>45383</v>
      </c>
      <c r="P404" s="125"/>
      <c r="Q404" s="125"/>
      <c r="R404" s="125" t="s">
        <v>1474</v>
      </c>
      <c r="S404" s="115" t="s">
        <v>1554</v>
      </c>
      <c r="T404" s="122" t="s">
        <v>1556</v>
      </c>
      <c r="U404" s="115" t="s">
        <v>1557</v>
      </c>
      <c r="V404" s="142"/>
      <c r="W404" s="117"/>
      <c r="X404" s="142"/>
      <c r="Y404" s="142"/>
      <c r="Z404" s="117"/>
      <c r="AA404" s="143"/>
      <c r="AB404" s="125"/>
      <c r="AC404" s="125"/>
      <c r="AD404" s="125"/>
      <c r="AE404" s="117"/>
      <c r="AF404" s="122"/>
      <c r="AG404" s="122"/>
    </row>
    <row r="405" spans="1:33">
      <c r="A405" s="115" t="s">
        <v>16</v>
      </c>
      <c r="B405" s="116">
        <v>45386</v>
      </c>
      <c r="C405" s="115" t="s">
        <v>18</v>
      </c>
      <c r="D405" s="115" t="s">
        <v>19</v>
      </c>
      <c r="E405" s="117" t="s">
        <v>1470</v>
      </c>
      <c r="F405" s="117" t="s">
        <v>1570</v>
      </c>
      <c r="G405" s="119">
        <v>45386</v>
      </c>
      <c r="H405" s="117" t="s">
        <v>1472</v>
      </c>
      <c r="I405" s="117" t="s">
        <v>1512</v>
      </c>
      <c r="J405" s="117" t="s">
        <v>766</v>
      </c>
      <c r="K405" s="117" t="s">
        <v>765</v>
      </c>
      <c r="L405" s="115" t="s">
        <v>766</v>
      </c>
      <c r="M405" s="123">
        <v>-14876.75</v>
      </c>
      <c r="N405" s="123">
        <v>14876.75</v>
      </c>
      <c r="O405" s="124">
        <v>45383</v>
      </c>
      <c r="P405" s="125"/>
      <c r="Q405" s="125">
        <v>92</v>
      </c>
      <c r="R405" s="125" t="s">
        <v>1470</v>
      </c>
      <c r="S405" s="115" t="s">
        <v>1570</v>
      </c>
      <c r="T405" s="122" t="s">
        <v>1571</v>
      </c>
      <c r="U405" s="115" t="s">
        <v>1488</v>
      </c>
      <c r="V405" s="142"/>
      <c r="W405" s="117"/>
      <c r="X405" s="142"/>
      <c r="Y405" s="142"/>
      <c r="Z405" s="117"/>
      <c r="AA405" s="143"/>
      <c r="AB405" s="125"/>
      <c r="AC405" s="125"/>
      <c r="AD405" s="125"/>
      <c r="AE405" s="117"/>
      <c r="AF405" s="122"/>
      <c r="AG405" s="122"/>
    </row>
    <row r="406" spans="1:33">
      <c r="A406" s="115" t="s">
        <v>16</v>
      </c>
      <c r="B406" s="116">
        <v>45387</v>
      </c>
      <c r="C406" s="115" t="s">
        <v>18</v>
      </c>
      <c r="D406" s="115" t="s">
        <v>19</v>
      </c>
      <c r="E406" s="117" t="s">
        <v>1470</v>
      </c>
      <c r="F406" s="117" t="s">
        <v>1528</v>
      </c>
      <c r="G406" s="119">
        <v>45387</v>
      </c>
      <c r="H406" s="117" t="s">
        <v>1472</v>
      </c>
      <c r="I406" s="117" t="s">
        <v>1512</v>
      </c>
      <c r="J406" s="117" t="s">
        <v>770</v>
      </c>
      <c r="K406" s="117" t="s">
        <v>772</v>
      </c>
      <c r="L406" s="115" t="s">
        <v>770</v>
      </c>
      <c r="M406" s="123">
        <v>-10060.74</v>
      </c>
      <c r="N406" s="123">
        <v>10060.74</v>
      </c>
      <c r="O406" s="124">
        <v>45383</v>
      </c>
      <c r="P406" s="125"/>
      <c r="Q406" s="125">
        <v>29</v>
      </c>
      <c r="R406" s="125" t="s">
        <v>1470</v>
      </c>
      <c r="S406" s="115" t="s">
        <v>1528</v>
      </c>
      <c r="T406" s="122" t="s">
        <v>1478</v>
      </c>
      <c r="U406" s="115" t="s">
        <v>1479</v>
      </c>
      <c r="V406" s="142"/>
      <c r="W406" s="117"/>
      <c r="X406" s="142"/>
      <c r="Y406" s="142"/>
      <c r="Z406" s="117"/>
      <c r="AA406" s="143"/>
      <c r="AB406" s="125"/>
      <c r="AC406" s="125"/>
      <c r="AD406" s="125"/>
      <c r="AE406" s="117"/>
      <c r="AF406" s="122"/>
      <c r="AG406" s="122"/>
    </row>
    <row r="407" spans="1:33">
      <c r="A407" s="115" t="s">
        <v>16</v>
      </c>
      <c r="B407" s="116">
        <v>45387</v>
      </c>
      <c r="C407" s="115" t="s">
        <v>18</v>
      </c>
      <c r="D407" s="115" t="s">
        <v>19</v>
      </c>
      <c r="E407" s="117" t="s">
        <v>1470</v>
      </c>
      <c r="F407" s="117" t="s">
        <v>1528</v>
      </c>
      <c r="G407" s="119">
        <v>45387</v>
      </c>
      <c r="H407" s="117" t="s">
        <v>1472</v>
      </c>
      <c r="I407" s="117" t="s">
        <v>1512</v>
      </c>
      <c r="J407" s="117" t="s">
        <v>770</v>
      </c>
      <c r="K407" s="117" t="s">
        <v>769</v>
      </c>
      <c r="L407" s="115" t="s">
        <v>770</v>
      </c>
      <c r="M407" s="123">
        <v>-23668.13</v>
      </c>
      <c r="N407" s="123">
        <v>23668.13</v>
      </c>
      <c r="O407" s="124">
        <v>45383</v>
      </c>
      <c r="P407" s="125"/>
      <c r="Q407" s="125">
        <v>27</v>
      </c>
      <c r="R407" s="125" t="s">
        <v>1470</v>
      </c>
      <c r="S407" s="115" t="s">
        <v>1528</v>
      </c>
      <c r="T407" s="122" t="s">
        <v>1478</v>
      </c>
      <c r="U407" s="115" t="s">
        <v>1479</v>
      </c>
      <c r="V407" s="142"/>
      <c r="W407" s="117"/>
      <c r="X407" s="142"/>
      <c r="Y407" s="142"/>
      <c r="Z407" s="117"/>
      <c r="AA407" s="143"/>
      <c r="AB407" s="125"/>
      <c r="AC407" s="125"/>
      <c r="AD407" s="125"/>
      <c r="AE407" s="117"/>
      <c r="AF407" s="122"/>
      <c r="AG407" s="122"/>
    </row>
    <row r="408" spans="1:33">
      <c r="A408" s="115" t="s">
        <v>16</v>
      </c>
      <c r="B408" s="116">
        <v>45387</v>
      </c>
      <c r="C408" s="115" t="s">
        <v>18</v>
      </c>
      <c r="D408" s="115" t="s">
        <v>19</v>
      </c>
      <c r="E408" s="117" t="s">
        <v>1470</v>
      </c>
      <c r="F408" s="117" t="s">
        <v>1528</v>
      </c>
      <c r="G408" s="119">
        <v>45387</v>
      </c>
      <c r="H408" s="117" t="s">
        <v>1472</v>
      </c>
      <c r="I408" s="117" t="s">
        <v>1512</v>
      </c>
      <c r="J408" s="117" t="s">
        <v>770</v>
      </c>
      <c r="K408" s="117" t="s">
        <v>775</v>
      </c>
      <c r="L408" s="115" t="s">
        <v>770</v>
      </c>
      <c r="M408" s="123">
        <v>-6150.49</v>
      </c>
      <c r="N408" s="123">
        <v>6150.49</v>
      </c>
      <c r="O408" s="124">
        <v>45383</v>
      </c>
      <c r="P408" s="125"/>
      <c r="Q408" s="125">
        <v>32</v>
      </c>
      <c r="R408" s="125" t="s">
        <v>1470</v>
      </c>
      <c r="S408" s="115" t="s">
        <v>1528</v>
      </c>
      <c r="T408" s="122" t="s">
        <v>1478</v>
      </c>
      <c r="U408" s="115" t="s">
        <v>1479</v>
      </c>
      <c r="V408" s="142"/>
      <c r="W408" s="117"/>
      <c r="X408" s="142"/>
      <c r="Y408" s="142"/>
      <c r="Z408" s="117"/>
      <c r="AA408" s="143"/>
      <c r="AB408" s="125"/>
      <c r="AC408" s="125"/>
      <c r="AD408" s="125"/>
      <c r="AE408" s="117"/>
      <c r="AF408" s="122"/>
      <c r="AG408" s="122"/>
    </row>
    <row r="409" spans="1:33">
      <c r="A409" s="115" t="s">
        <v>16</v>
      </c>
      <c r="B409" s="116">
        <v>45387</v>
      </c>
      <c r="C409" s="115" t="s">
        <v>18</v>
      </c>
      <c r="D409" s="115" t="s">
        <v>19</v>
      </c>
      <c r="E409" s="117" t="s">
        <v>1470</v>
      </c>
      <c r="F409" s="117" t="s">
        <v>1528</v>
      </c>
      <c r="G409" s="119">
        <v>45387</v>
      </c>
      <c r="H409" s="117" t="s">
        <v>1472</v>
      </c>
      <c r="I409" s="117" t="s">
        <v>1512</v>
      </c>
      <c r="J409" s="117" t="s">
        <v>770</v>
      </c>
      <c r="K409" s="117" t="s">
        <v>771</v>
      </c>
      <c r="L409" s="115" t="s">
        <v>770</v>
      </c>
      <c r="M409" s="123">
        <v>-18521.91</v>
      </c>
      <c r="N409" s="123">
        <v>18521.91</v>
      </c>
      <c r="O409" s="124">
        <v>45383</v>
      </c>
      <c r="P409" s="125"/>
      <c r="Q409" s="125">
        <v>28</v>
      </c>
      <c r="R409" s="125" t="s">
        <v>1470</v>
      </c>
      <c r="S409" s="115" t="s">
        <v>1528</v>
      </c>
      <c r="T409" s="122" t="s">
        <v>1478</v>
      </c>
      <c r="U409" s="115" t="s">
        <v>1479</v>
      </c>
      <c r="V409" s="142"/>
      <c r="W409" s="117"/>
      <c r="X409" s="142"/>
      <c r="Y409" s="142"/>
      <c r="Z409" s="117"/>
      <c r="AA409" s="143"/>
      <c r="AB409" s="125"/>
      <c r="AC409" s="125"/>
      <c r="AD409" s="125"/>
      <c r="AE409" s="117"/>
      <c r="AF409" s="122"/>
      <c r="AG409" s="122"/>
    </row>
    <row r="410" spans="1:33">
      <c r="A410" s="115" t="s">
        <v>16</v>
      </c>
      <c r="B410" s="116">
        <v>45387</v>
      </c>
      <c r="C410" s="115" t="s">
        <v>18</v>
      </c>
      <c r="D410" s="115" t="s">
        <v>19</v>
      </c>
      <c r="E410" s="117" t="s">
        <v>1470</v>
      </c>
      <c r="F410" s="117" t="s">
        <v>1528</v>
      </c>
      <c r="G410" s="119">
        <v>45387</v>
      </c>
      <c r="H410" s="117" t="s">
        <v>1472</v>
      </c>
      <c r="I410" s="117" t="s">
        <v>1512</v>
      </c>
      <c r="J410" s="117" t="s">
        <v>770</v>
      </c>
      <c r="K410" s="117" t="s">
        <v>774</v>
      </c>
      <c r="L410" s="115" t="s">
        <v>770</v>
      </c>
      <c r="M410" s="123">
        <v>-16140.79</v>
      </c>
      <c r="N410" s="123">
        <v>16140.79</v>
      </c>
      <c r="O410" s="124">
        <v>45383</v>
      </c>
      <c r="P410" s="125"/>
      <c r="Q410" s="125">
        <v>31</v>
      </c>
      <c r="R410" s="125" t="s">
        <v>1470</v>
      </c>
      <c r="S410" s="115" t="s">
        <v>1528</v>
      </c>
      <c r="T410" s="122" t="s">
        <v>1478</v>
      </c>
      <c r="U410" s="115" t="s">
        <v>1479</v>
      </c>
      <c r="V410" s="142"/>
      <c r="W410" s="117"/>
      <c r="X410" s="142"/>
      <c r="Y410" s="142"/>
      <c r="Z410" s="117"/>
      <c r="AA410" s="143"/>
      <c r="AB410" s="125"/>
      <c r="AC410" s="125"/>
      <c r="AD410" s="125"/>
      <c r="AE410" s="117"/>
      <c r="AF410" s="122"/>
      <c r="AG410" s="122"/>
    </row>
    <row r="411" spans="1:33">
      <c r="A411" s="115" t="s">
        <v>16</v>
      </c>
      <c r="B411" s="116">
        <v>45387</v>
      </c>
      <c r="C411" s="115" t="s">
        <v>18</v>
      </c>
      <c r="D411" s="115" t="s">
        <v>19</v>
      </c>
      <c r="E411" s="117" t="s">
        <v>1470</v>
      </c>
      <c r="F411" s="117" t="s">
        <v>1528</v>
      </c>
      <c r="G411" s="119">
        <v>45387</v>
      </c>
      <c r="H411" s="117" t="s">
        <v>1472</v>
      </c>
      <c r="I411" s="117" t="s">
        <v>1512</v>
      </c>
      <c r="J411" s="117" t="s">
        <v>770</v>
      </c>
      <c r="K411" s="117" t="s">
        <v>773</v>
      </c>
      <c r="L411" s="115" t="s">
        <v>770</v>
      </c>
      <c r="M411" s="123">
        <v>-9509.5499999999993</v>
      </c>
      <c r="N411" s="123">
        <v>9509.5499999999993</v>
      </c>
      <c r="O411" s="124">
        <v>45383</v>
      </c>
      <c r="P411" s="125"/>
      <c r="Q411" s="125">
        <v>30</v>
      </c>
      <c r="R411" s="125" t="s">
        <v>1470</v>
      </c>
      <c r="S411" s="115" t="s">
        <v>1528</v>
      </c>
      <c r="T411" s="122" t="s">
        <v>1478</v>
      </c>
      <c r="U411" s="115" t="s">
        <v>1479</v>
      </c>
      <c r="V411" s="142"/>
      <c r="W411" s="117"/>
      <c r="X411" s="142"/>
      <c r="Y411" s="142"/>
      <c r="Z411" s="117"/>
      <c r="AA411" s="143"/>
      <c r="AB411" s="125"/>
      <c r="AC411" s="125"/>
      <c r="AD411" s="125"/>
      <c r="AE411" s="117"/>
      <c r="AF411" s="122"/>
      <c r="AG411" s="122"/>
    </row>
    <row r="412" spans="1:33">
      <c r="A412" s="115" t="s">
        <v>16</v>
      </c>
      <c r="B412" s="116">
        <v>45387</v>
      </c>
      <c r="C412" s="115" t="s">
        <v>18</v>
      </c>
      <c r="D412" s="115" t="s">
        <v>19</v>
      </c>
      <c r="E412" s="117" t="s">
        <v>1470</v>
      </c>
      <c r="F412" s="117" t="s">
        <v>1528</v>
      </c>
      <c r="G412" s="119">
        <v>45387</v>
      </c>
      <c r="H412" s="117" t="s">
        <v>1472</v>
      </c>
      <c r="I412" s="117" t="s">
        <v>1512</v>
      </c>
      <c r="J412" s="117" t="s">
        <v>770</v>
      </c>
      <c r="K412" s="117" t="s">
        <v>776</v>
      </c>
      <c r="L412" s="115" t="s">
        <v>770</v>
      </c>
      <c r="M412" s="123">
        <v>-16211.23</v>
      </c>
      <c r="N412" s="123">
        <v>16211.23</v>
      </c>
      <c r="O412" s="124">
        <v>45383</v>
      </c>
      <c r="P412" s="125"/>
      <c r="Q412" s="125">
        <v>33</v>
      </c>
      <c r="R412" s="125" t="s">
        <v>1470</v>
      </c>
      <c r="S412" s="115" t="s">
        <v>1528</v>
      </c>
      <c r="T412" s="122" t="s">
        <v>1478</v>
      </c>
      <c r="U412" s="115" t="s">
        <v>1479</v>
      </c>
      <c r="V412" s="142"/>
      <c r="W412" s="117"/>
      <c r="X412" s="142"/>
      <c r="Y412" s="142"/>
      <c r="Z412" s="117"/>
      <c r="AA412" s="143"/>
      <c r="AB412" s="125"/>
      <c r="AC412" s="125"/>
      <c r="AD412" s="125"/>
      <c r="AE412" s="117"/>
      <c r="AF412" s="122"/>
      <c r="AG412" s="122"/>
    </row>
    <row r="413" spans="1:33">
      <c r="A413" s="115" t="s">
        <v>16</v>
      </c>
      <c r="B413" s="116">
        <v>45387</v>
      </c>
      <c r="C413" s="115" t="s">
        <v>18</v>
      </c>
      <c r="D413" s="115" t="s">
        <v>19</v>
      </c>
      <c r="E413" s="117" t="s">
        <v>1470</v>
      </c>
      <c r="F413" s="117" t="s">
        <v>1528</v>
      </c>
      <c r="G413" s="119">
        <v>45387</v>
      </c>
      <c r="H413" s="117" t="s">
        <v>1472</v>
      </c>
      <c r="I413" s="117" t="s">
        <v>1512</v>
      </c>
      <c r="J413" s="117" t="s">
        <v>770</v>
      </c>
      <c r="K413" s="117" t="s">
        <v>777</v>
      </c>
      <c r="L413" s="115" t="s">
        <v>770</v>
      </c>
      <c r="M413" s="123">
        <v>-15172.99</v>
      </c>
      <c r="N413" s="123">
        <v>15172.99</v>
      </c>
      <c r="O413" s="124">
        <v>45383</v>
      </c>
      <c r="P413" s="125"/>
      <c r="Q413" s="125">
        <v>34</v>
      </c>
      <c r="R413" s="125" t="s">
        <v>1470</v>
      </c>
      <c r="S413" s="115" t="s">
        <v>1528</v>
      </c>
      <c r="T413" s="122" t="s">
        <v>1478</v>
      </c>
      <c r="U413" s="115" t="s">
        <v>1479</v>
      </c>
      <c r="V413" s="142"/>
      <c r="W413" s="117"/>
      <c r="X413" s="142"/>
      <c r="Y413" s="142"/>
      <c r="Z413" s="117"/>
      <c r="AA413" s="143"/>
      <c r="AB413" s="125"/>
      <c r="AC413" s="125"/>
      <c r="AD413" s="125"/>
      <c r="AE413" s="117"/>
      <c r="AF413" s="122"/>
      <c r="AG413" s="122"/>
    </row>
    <row r="414" spans="1:33">
      <c r="A414" s="115" t="s">
        <v>16</v>
      </c>
      <c r="B414" s="116">
        <v>45387</v>
      </c>
      <c r="C414" s="115" t="s">
        <v>18</v>
      </c>
      <c r="D414" s="115" t="s">
        <v>19</v>
      </c>
      <c r="E414" s="117" t="s">
        <v>1470</v>
      </c>
      <c r="F414" s="117" t="s">
        <v>1552</v>
      </c>
      <c r="G414" s="119">
        <v>45387</v>
      </c>
      <c r="H414" s="117" t="s">
        <v>1472</v>
      </c>
      <c r="I414" s="117" t="s">
        <v>1512</v>
      </c>
      <c r="J414" s="117" t="s">
        <v>768</v>
      </c>
      <c r="K414" s="117" t="s">
        <v>767</v>
      </c>
      <c r="L414" s="115" t="s">
        <v>768</v>
      </c>
      <c r="M414" s="123">
        <v>-20000</v>
      </c>
      <c r="N414" s="123">
        <v>20000</v>
      </c>
      <c r="O414" s="124">
        <v>45383</v>
      </c>
      <c r="P414" s="125"/>
      <c r="Q414" s="125">
        <v>26</v>
      </c>
      <c r="R414" s="125" t="s">
        <v>1470</v>
      </c>
      <c r="S414" s="115" t="s">
        <v>1552</v>
      </c>
      <c r="T414" s="122" t="s">
        <v>1475</v>
      </c>
      <c r="U414" s="115" t="s">
        <v>1476</v>
      </c>
      <c r="V414" s="142"/>
      <c r="W414" s="117"/>
      <c r="X414" s="142"/>
      <c r="Y414" s="142"/>
      <c r="Z414" s="117"/>
      <c r="AA414" s="143"/>
      <c r="AB414" s="125"/>
      <c r="AC414" s="125"/>
      <c r="AD414" s="125"/>
      <c r="AE414" s="117"/>
      <c r="AF414" s="122"/>
      <c r="AG414" s="122"/>
    </row>
    <row r="415" spans="1:33">
      <c r="A415" s="115" t="s">
        <v>16</v>
      </c>
      <c r="B415" s="116">
        <v>45387</v>
      </c>
      <c r="C415" s="115" t="s">
        <v>18</v>
      </c>
      <c r="D415" s="115" t="s">
        <v>19</v>
      </c>
      <c r="E415" s="117" t="s">
        <v>1470</v>
      </c>
      <c r="F415" s="117" t="s">
        <v>1554</v>
      </c>
      <c r="G415" s="119">
        <v>45387</v>
      </c>
      <c r="H415" s="117" t="s">
        <v>1565</v>
      </c>
      <c r="I415" s="117" t="s">
        <v>1555</v>
      </c>
      <c r="J415" s="117" t="s">
        <v>26</v>
      </c>
      <c r="K415" s="117" t="s">
        <v>1133</v>
      </c>
      <c r="L415" s="115" t="s">
        <v>26</v>
      </c>
      <c r="M415" s="123">
        <v>0.28999999999999998</v>
      </c>
      <c r="N415" s="123">
        <v>0.28999999999999998</v>
      </c>
      <c r="O415" s="124">
        <v>45383</v>
      </c>
      <c r="P415" s="125"/>
      <c r="Q415" s="125"/>
      <c r="R415" s="125" t="s">
        <v>1474</v>
      </c>
      <c r="S415" s="115" t="s">
        <v>1554</v>
      </c>
      <c r="T415" s="122" t="s">
        <v>1556</v>
      </c>
      <c r="U415" s="115" t="s">
        <v>1557</v>
      </c>
      <c r="V415" s="142"/>
      <c r="W415" s="117"/>
      <c r="X415" s="142"/>
      <c r="Y415" s="142"/>
      <c r="Z415" s="117"/>
      <c r="AA415" s="143"/>
      <c r="AB415" s="125"/>
      <c r="AC415" s="125"/>
      <c r="AD415" s="125"/>
      <c r="AE415" s="117"/>
      <c r="AF415" s="122"/>
      <c r="AG415" s="122"/>
    </row>
    <row r="416" spans="1:33">
      <c r="A416" s="115" t="s">
        <v>16</v>
      </c>
      <c r="B416" s="116">
        <v>45387</v>
      </c>
      <c r="C416" s="115" t="s">
        <v>18</v>
      </c>
      <c r="D416" s="115" t="s">
        <v>19</v>
      </c>
      <c r="E416" s="117" t="s">
        <v>1470</v>
      </c>
      <c r="F416" s="117" t="s">
        <v>1572</v>
      </c>
      <c r="G416" s="119">
        <v>45387</v>
      </c>
      <c r="H416" s="117" t="s">
        <v>1472</v>
      </c>
      <c r="I416" s="117" t="s">
        <v>1512</v>
      </c>
      <c r="J416" s="117" t="s">
        <v>1139</v>
      </c>
      <c r="K416" s="117" t="s">
        <v>1140</v>
      </c>
      <c r="L416" s="115" t="s">
        <v>1139</v>
      </c>
      <c r="M416" s="123">
        <v>-11080</v>
      </c>
      <c r="N416" s="123">
        <v>11080</v>
      </c>
      <c r="O416" s="124">
        <v>45383</v>
      </c>
      <c r="P416" s="125"/>
      <c r="Q416" s="125">
        <v>91</v>
      </c>
      <c r="R416" s="125" t="s">
        <v>1470</v>
      </c>
      <c r="S416" s="115" t="s">
        <v>1572</v>
      </c>
      <c r="T416" s="122" t="s">
        <v>1573</v>
      </c>
      <c r="U416" s="115" t="s">
        <v>1520</v>
      </c>
      <c r="V416" s="142"/>
      <c r="W416" s="117"/>
      <c r="X416" s="142"/>
      <c r="Y416" s="142"/>
      <c r="Z416" s="117"/>
      <c r="AA416" s="143"/>
      <c r="AB416" s="125"/>
      <c r="AC416" s="125"/>
      <c r="AD416" s="125"/>
      <c r="AE416" s="117"/>
      <c r="AF416" s="122"/>
      <c r="AG416" s="122"/>
    </row>
    <row r="417" spans="1:30">
      <c r="A417" s="115" t="s">
        <v>16</v>
      </c>
      <c r="B417" s="116">
        <v>45387</v>
      </c>
      <c r="C417" s="115" t="s">
        <v>119</v>
      </c>
      <c r="D417" s="115" t="s">
        <v>120</v>
      </c>
      <c r="E417" s="117" t="s">
        <v>1541</v>
      </c>
      <c r="F417" s="117" t="s">
        <v>1542</v>
      </c>
      <c r="G417" s="121">
        <v>45387</v>
      </c>
      <c r="H417" s="117"/>
      <c r="I417" s="117" t="s">
        <v>1543</v>
      </c>
      <c r="J417" s="122" t="s">
        <v>23</v>
      </c>
      <c r="K417" s="117"/>
      <c r="L417" s="115" t="s">
        <v>23</v>
      </c>
      <c r="M417" s="123">
        <v>-526944.97</v>
      </c>
      <c r="N417" s="123">
        <v>526944.97</v>
      </c>
      <c r="O417" s="124">
        <v>45383</v>
      </c>
      <c r="P417" s="125"/>
      <c r="Q417" s="125"/>
      <c r="R417" s="125"/>
      <c r="S417" s="115" t="s">
        <v>1542</v>
      </c>
      <c r="T417" s="122" t="s">
        <v>1569</v>
      </c>
      <c r="U417" s="115" t="s">
        <v>1569</v>
      </c>
      <c r="V417" s="142"/>
      <c r="W417" s="117"/>
      <c r="X417" s="142"/>
      <c r="Y417" s="142"/>
      <c r="Z417" s="117"/>
      <c r="AA417" s="143"/>
      <c r="AB417" s="125"/>
      <c r="AC417" s="125"/>
      <c r="AD417" s="125"/>
    </row>
    <row r="418" spans="1:30">
      <c r="A418" s="115" t="s">
        <v>16</v>
      </c>
      <c r="B418" s="116">
        <v>45387</v>
      </c>
      <c r="C418" s="115" t="s">
        <v>119</v>
      </c>
      <c r="D418" s="115" t="s">
        <v>120</v>
      </c>
      <c r="E418" s="117" t="s">
        <v>1541</v>
      </c>
      <c r="F418" s="117" t="s">
        <v>1542</v>
      </c>
      <c r="G418" s="121">
        <v>45387</v>
      </c>
      <c r="H418" s="117"/>
      <c r="I418" s="117" t="s">
        <v>1543</v>
      </c>
      <c r="J418" s="122" t="s">
        <v>32</v>
      </c>
      <c r="K418" s="117"/>
      <c r="L418" s="115" t="s">
        <v>32</v>
      </c>
      <c r="M418" s="123">
        <v>-1.8</v>
      </c>
      <c r="N418" s="123">
        <v>1.8</v>
      </c>
      <c r="O418" s="124">
        <v>45383</v>
      </c>
      <c r="P418" s="125"/>
      <c r="Q418" s="125"/>
      <c r="R418" s="125"/>
      <c r="S418" s="115" t="s">
        <v>1542</v>
      </c>
      <c r="T418" s="122" t="s">
        <v>1502</v>
      </c>
      <c r="U418" s="115" t="s">
        <v>1482</v>
      </c>
      <c r="V418" s="142"/>
      <c r="W418" s="117"/>
      <c r="X418" s="142"/>
      <c r="Y418" s="142"/>
      <c r="Z418" s="117"/>
      <c r="AA418" s="143"/>
      <c r="AB418" s="125"/>
      <c r="AC418" s="125"/>
      <c r="AD418" s="125"/>
    </row>
    <row r="419" spans="1:30">
      <c r="A419" s="115" t="s">
        <v>16</v>
      </c>
      <c r="B419" s="116">
        <v>45387</v>
      </c>
      <c r="C419" s="115" t="s">
        <v>119</v>
      </c>
      <c r="D419" s="115" t="s">
        <v>120</v>
      </c>
      <c r="E419" s="117" t="s">
        <v>1541</v>
      </c>
      <c r="F419" s="117" t="s">
        <v>1542</v>
      </c>
      <c r="G419" s="121">
        <v>45387</v>
      </c>
      <c r="H419" s="117"/>
      <c r="I419" s="117" t="s">
        <v>1543</v>
      </c>
      <c r="J419" s="122" t="s">
        <v>135</v>
      </c>
      <c r="K419" s="117"/>
      <c r="L419" s="115" t="s">
        <v>135</v>
      </c>
      <c r="M419" s="123">
        <v>526945.87</v>
      </c>
      <c r="N419" s="123">
        <v>526945.87</v>
      </c>
      <c r="O419" s="124">
        <v>45383</v>
      </c>
      <c r="P419" s="125"/>
      <c r="Q419" s="125"/>
      <c r="R419" s="125"/>
      <c r="S419" s="115" t="s">
        <v>1542</v>
      </c>
      <c r="T419" s="122" t="s">
        <v>158</v>
      </c>
      <c r="U419" s="115" t="s">
        <v>158</v>
      </c>
      <c r="V419" s="142"/>
      <c r="W419" s="117"/>
      <c r="X419" s="142"/>
      <c r="Y419" s="142"/>
      <c r="Z419" s="117"/>
      <c r="AA419" s="143"/>
      <c r="AB419" s="125"/>
      <c r="AC419" s="125"/>
      <c r="AD419" s="125"/>
    </row>
    <row r="420" spans="1:30">
      <c r="A420" s="115" t="s">
        <v>16</v>
      </c>
      <c r="B420" s="116">
        <v>45387</v>
      </c>
      <c r="C420" s="115" t="s">
        <v>119</v>
      </c>
      <c r="D420" s="115" t="s">
        <v>120</v>
      </c>
      <c r="E420" s="117" t="s">
        <v>1541</v>
      </c>
      <c r="F420" s="117" t="s">
        <v>1542</v>
      </c>
      <c r="G420" s="121">
        <v>45387</v>
      </c>
      <c r="H420" s="117"/>
      <c r="I420" s="117" t="s">
        <v>1543</v>
      </c>
      <c r="J420" s="122" t="s">
        <v>26</v>
      </c>
      <c r="K420" s="117"/>
      <c r="L420" s="115" t="s">
        <v>26</v>
      </c>
      <c r="M420" s="123">
        <v>0.91</v>
      </c>
      <c r="N420" s="123">
        <v>0.91</v>
      </c>
      <c r="O420" s="124">
        <v>45383</v>
      </c>
      <c r="P420" s="125"/>
      <c r="Q420" s="125"/>
      <c r="R420" s="125"/>
      <c r="S420" s="115" t="s">
        <v>1542</v>
      </c>
      <c r="T420" s="122" t="s">
        <v>1556</v>
      </c>
      <c r="U420" s="115" t="s">
        <v>1557</v>
      </c>
      <c r="V420" s="142"/>
      <c r="W420" s="117"/>
      <c r="X420" s="142"/>
      <c r="Y420" s="142"/>
      <c r="Z420" s="117"/>
      <c r="AA420" s="143"/>
      <c r="AB420" s="125"/>
      <c r="AC420" s="125"/>
      <c r="AD420" s="125"/>
    </row>
    <row r="421" spans="1:30">
      <c r="A421" s="115" t="s">
        <v>16</v>
      </c>
      <c r="B421" s="116">
        <v>45390</v>
      </c>
      <c r="C421" s="115" t="s">
        <v>18</v>
      </c>
      <c r="D421" s="115" t="s">
        <v>19</v>
      </c>
      <c r="E421" s="117" t="s">
        <v>1470</v>
      </c>
      <c r="F421" s="117" t="s">
        <v>1574</v>
      </c>
      <c r="G421" s="119">
        <v>45390</v>
      </c>
      <c r="H421" s="117" t="s">
        <v>1472</v>
      </c>
      <c r="I421" s="117" t="s">
        <v>1512</v>
      </c>
      <c r="J421" s="117" t="s">
        <v>780</v>
      </c>
      <c r="K421" s="117" t="s">
        <v>779</v>
      </c>
      <c r="L421" s="115" t="s">
        <v>780</v>
      </c>
      <c r="M421" s="123">
        <v>-245.22</v>
      </c>
      <c r="N421" s="123">
        <v>245.22</v>
      </c>
      <c r="O421" s="124">
        <v>45383</v>
      </c>
      <c r="P421" s="125"/>
      <c r="Q421" s="125">
        <v>35</v>
      </c>
      <c r="R421" s="125" t="s">
        <v>1470</v>
      </c>
      <c r="S421" s="115" t="s">
        <v>1574</v>
      </c>
      <c r="T421" s="122" t="s">
        <v>1492</v>
      </c>
      <c r="U421" s="115" t="s">
        <v>1476</v>
      </c>
      <c r="V421" s="142"/>
      <c r="W421" s="117"/>
      <c r="X421" s="142"/>
      <c r="Y421" s="142"/>
      <c r="Z421" s="117"/>
      <c r="AA421" s="143"/>
      <c r="AB421" s="125"/>
      <c r="AC421" s="125"/>
      <c r="AD421" s="125"/>
    </row>
    <row r="422" spans="1:30">
      <c r="A422" s="115" t="s">
        <v>16</v>
      </c>
      <c r="B422" s="116">
        <v>45390</v>
      </c>
      <c r="C422" s="115" t="s">
        <v>18</v>
      </c>
      <c r="D422" s="115" t="s">
        <v>19</v>
      </c>
      <c r="E422" s="117" t="s">
        <v>1470</v>
      </c>
      <c r="F422" s="117" t="s">
        <v>1552</v>
      </c>
      <c r="G422" s="119">
        <v>45390</v>
      </c>
      <c r="H422" s="117" t="s">
        <v>1472</v>
      </c>
      <c r="I422" s="117" t="s">
        <v>1512</v>
      </c>
      <c r="J422" s="117" t="s">
        <v>768</v>
      </c>
      <c r="K422" s="117" t="s">
        <v>778</v>
      </c>
      <c r="L422" s="115" t="s">
        <v>768</v>
      </c>
      <c r="M422" s="123">
        <v>-1354</v>
      </c>
      <c r="N422" s="123">
        <v>1354</v>
      </c>
      <c r="O422" s="124">
        <v>45383</v>
      </c>
      <c r="P422" s="125"/>
      <c r="Q422" s="125">
        <v>1</v>
      </c>
      <c r="R422" s="125" t="s">
        <v>1470</v>
      </c>
      <c r="S422" s="115" t="s">
        <v>1552</v>
      </c>
      <c r="T422" s="122" t="s">
        <v>1475</v>
      </c>
      <c r="U422" s="115" t="s">
        <v>1476</v>
      </c>
      <c r="V422" s="142"/>
      <c r="W422" s="117"/>
      <c r="X422" s="142"/>
      <c r="Y422" s="142"/>
      <c r="Z422" s="117"/>
      <c r="AA422" s="143"/>
      <c r="AB422" s="125"/>
      <c r="AC422" s="125"/>
      <c r="AD422" s="125"/>
    </row>
    <row r="423" spans="1:30">
      <c r="A423" s="115" t="s">
        <v>16</v>
      </c>
      <c r="B423" s="116">
        <v>45390</v>
      </c>
      <c r="C423" s="115" t="s">
        <v>18</v>
      </c>
      <c r="D423" s="115" t="s">
        <v>19</v>
      </c>
      <c r="E423" s="117" t="s">
        <v>1470</v>
      </c>
      <c r="F423" s="117" t="s">
        <v>1552</v>
      </c>
      <c r="G423" s="119">
        <v>45390</v>
      </c>
      <c r="H423" s="117" t="s">
        <v>1472</v>
      </c>
      <c r="I423" s="117" t="s">
        <v>1512</v>
      </c>
      <c r="J423" s="117" t="s">
        <v>768</v>
      </c>
      <c r="K423" s="117" t="s">
        <v>778</v>
      </c>
      <c r="L423" s="115" t="s">
        <v>768</v>
      </c>
      <c r="M423" s="123">
        <v>-20000</v>
      </c>
      <c r="N423" s="123">
        <v>20000</v>
      </c>
      <c r="O423" s="124">
        <v>45383</v>
      </c>
      <c r="P423" s="125"/>
      <c r="Q423" s="125">
        <v>1</v>
      </c>
      <c r="R423" s="125" t="s">
        <v>1470</v>
      </c>
      <c r="S423" s="115" t="s">
        <v>1552</v>
      </c>
      <c r="T423" s="122" t="s">
        <v>1475</v>
      </c>
      <c r="U423" s="115" t="s">
        <v>1476</v>
      </c>
      <c r="V423" s="142"/>
      <c r="W423" s="117"/>
      <c r="X423" s="142"/>
      <c r="Y423" s="142"/>
      <c r="Z423" s="117"/>
      <c r="AA423" s="143"/>
      <c r="AB423" s="125"/>
      <c r="AC423" s="125"/>
      <c r="AD423" s="125"/>
    </row>
    <row r="424" spans="1:30">
      <c r="A424" s="115" t="s">
        <v>16</v>
      </c>
      <c r="B424" s="116">
        <v>45390</v>
      </c>
      <c r="C424" s="115" t="s">
        <v>18</v>
      </c>
      <c r="D424" s="115" t="s">
        <v>19</v>
      </c>
      <c r="E424" s="117" t="s">
        <v>1470</v>
      </c>
      <c r="F424" s="117" t="s">
        <v>1574</v>
      </c>
      <c r="G424" s="119">
        <v>45390</v>
      </c>
      <c r="H424" s="117" t="s">
        <v>1472</v>
      </c>
      <c r="I424" s="117" t="s">
        <v>1512</v>
      </c>
      <c r="J424" s="117" t="s">
        <v>782</v>
      </c>
      <c r="K424" s="117" t="s">
        <v>781</v>
      </c>
      <c r="L424" s="115" t="s">
        <v>782</v>
      </c>
      <c r="M424" s="123">
        <v>-107.83</v>
      </c>
      <c r="N424" s="123">
        <v>107.83</v>
      </c>
      <c r="O424" s="124">
        <v>45383</v>
      </c>
      <c r="P424" s="125"/>
      <c r="Q424" s="125">
        <v>89</v>
      </c>
      <c r="R424" s="125" t="s">
        <v>1470</v>
      </c>
      <c r="S424" s="115" t="s">
        <v>1574</v>
      </c>
      <c r="T424" s="122" t="s">
        <v>1492</v>
      </c>
      <c r="U424" s="115" t="s">
        <v>1476</v>
      </c>
      <c r="V424" s="142"/>
      <c r="W424" s="117"/>
      <c r="X424" s="142"/>
      <c r="Y424" s="142"/>
      <c r="Z424" s="117"/>
      <c r="AA424" s="143"/>
      <c r="AB424" s="125"/>
      <c r="AC424" s="125"/>
      <c r="AD424" s="125"/>
    </row>
    <row r="425" spans="1:30">
      <c r="A425" s="115" t="s">
        <v>16</v>
      </c>
      <c r="B425" s="116">
        <v>45390</v>
      </c>
      <c r="C425" s="115" t="s">
        <v>18</v>
      </c>
      <c r="D425" s="115" t="s">
        <v>19</v>
      </c>
      <c r="E425" s="117" t="s">
        <v>1470</v>
      </c>
      <c r="F425" s="117" t="s">
        <v>1575</v>
      </c>
      <c r="G425" s="119">
        <v>45390</v>
      </c>
      <c r="H425" s="117" t="s">
        <v>1472</v>
      </c>
      <c r="I425" s="117" t="s">
        <v>1512</v>
      </c>
      <c r="J425" s="117" t="s">
        <v>784</v>
      </c>
      <c r="K425" s="117" t="s">
        <v>783</v>
      </c>
      <c r="L425" s="115" t="s">
        <v>784</v>
      </c>
      <c r="M425" s="123">
        <v>-10000</v>
      </c>
      <c r="N425" s="123">
        <v>10000</v>
      </c>
      <c r="O425" s="124">
        <v>45383</v>
      </c>
      <c r="P425" s="125"/>
      <c r="Q425" s="125">
        <v>90</v>
      </c>
      <c r="R425" s="125" t="s">
        <v>1470</v>
      </c>
      <c r="S425" s="115" t="s">
        <v>1575</v>
      </c>
      <c r="T425" s="122" t="s">
        <v>1519</v>
      </c>
      <c r="U425" s="115" t="s">
        <v>1520</v>
      </c>
      <c r="V425" s="142"/>
      <c r="W425" s="117"/>
      <c r="X425" s="142"/>
      <c r="Y425" s="142"/>
      <c r="Z425" s="117"/>
      <c r="AA425" s="143"/>
      <c r="AB425" s="125"/>
      <c r="AC425" s="125"/>
      <c r="AD425" s="125"/>
    </row>
    <row r="426" spans="1:30">
      <c r="A426" s="115" t="s">
        <v>16</v>
      </c>
      <c r="B426" s="116">
        <v>45390</v>
      </c>
      <c r="C426" s="115" t="s">
        <v>18</v>
      </c>
      <c r="D426" s="115" t="s">
        <v>19</v>
      </c>
      <c r="E426" s="117" t="s">
        <v>1470</v>
      </c>
      <c r="F426" s="117" t="s">
        <v>1554</v>
      </c>
      <c r="G426" s="119">
        <v>45390</v>
      </c>
      <c r="H426" s="117" t="s">
        <v>1565</v>
      </c>
      <c r="I426" s="117" t="s">
        <v>1555</v>
      </c>
      <c r="J426" s="117" t="s">
        <v>1141</v>
      </c>
      <c r="K426" s="117" t="s">
        <v>1142</v>
      </c>
      <c r="L426" s="115" t="s">
        <v>1141</v>
      </c>
      <c r="M426" s="123">
        <v>0.47</v>
      </c>
      <c r="N426" s="123">
        <v>0.47</v>
      </c>
      <c r="O426" s="124">
        <v>45383</v>
      </c>
      <c r="P426" s="125"/>
      <c r="Q426" s="125"/>
      <c r="R426" s="125" t="s">
        <v>1474</v>
      </c>
      <c r="S426" s="115" t="s">
        <v>1554</v>
      </c>
      <c r="T426" s="122" t="s">
        <v>1556</v>
      </c>
      <c r="U426" s="115" t="s">
        <v>1557</v>
      </c>
      <c r="V426" s="142"/>
      <c r="W426" s="117"/>
      <c r="X426" s="142"/>
      <c r="Y426" s="142"/>
      <c r="Z426" s="117"/>
      <c r="AA426" s="143"/>
      <c r="AB426" s="125"/>
      <c r="AC426" s="125"/>
      <c r="AD426" s="125"/>
    </row>
    <row r="427" spans="1:30">
      <c r="A427" s="115" t="s">
        <v>16</v>
      </c>
      <c r="B427" s="116">
        <v>45390</v>
      </c>
      <c r="C427" s="115" t="s">
        <v>18</v>
      </c>
      <c r="D427" s="115" t="s">
        <v>19</v>
      </c>
      <c r="E427" s="118" t="s">
        <v>1474</v>
      </c>
      <c r="F427" s="118" t="s">
        <v>1552</v>
      </c>
      <c r="G427" s="120">
        <v>45390</v>
      </c>
      <c r="H427" s="118"/>
      <c r="I427" s="118"/>
      <c r="J427" s="118" t="s">
        <v>1143</v>
      </c>
      <c r="K427" s="118" t="s">
        <v>842</v>
      </c>
      <c r="L427" s="115" t="s">
        <v>1143</v>
      </c>
      <c r="M427" s="123">
        <v>-60000</v>
      </c>
      <c r="N427" s="123">
        <v>60000</v>
      </c>
      <c r="O427" s="124">
        <v>45383</v>
      </c>
      <c r="P427" s="125"/>
      <c r="Q427" s="125"/>
      <c r="R427" s="125" t="s">
        <v>1474</v>
      </c>
      <c r="S427" s="115" t="s">
        <v>1552</v>
      </c>
      <c r="T427" s="122" t="s">
        <v>1478</v>
      </c>
      <c r="U427" s="115" t="s">
        <v>1479</v>
      </c>
      <c r="V427" s="144"/>
      <c r="W427" s="117"/>
      <c r="X427" s="142"/>
      <c r="Y427" s="142"/>
      <c r="Z427" s="117"/>
      <c r="AA427" s="143"/>
      <c r="AB427" s="125"/>
      <c r="AC427" s="125"/>
      <c r="AD427" s="125"/>
    </row>
    <row r="428" spans="1:30">
      <c r="A428" s="115" t="s">
        <v>16</v>
      </c>
      <c r="B428" s="116">
        <v>45390</v>
      </c>
      <c r="C428" s="115" t="s">
        <v>42</v>
      </c>
      <c r="D428" s="115" t="s">
        <v>43</v>
      </c>
      <c r="E428" s="117" t="s">
        <v>1470</v>
      </c>
      <c r="F428" s="117" t="s">
        <v>1499</v>
      </c>
      <c r="G428" s="119">
        <v>45390</v>
      </c>
      <c r="H428" s="117" t="s">
        <v>1500</v>
      </c>
      <c r="I428" s="117" t="s">
        <v>1512</v>
      </c>
      <c r="J428" s="117" t="s">
        <v>190</v>
      </c>
      <c r="K428" s="117" t="s">
        <v>1121</v>
      </c>
      <c r="L428" s="115" t="s">
        <v>190</v>
      </c>
      <c r="M428" s="123">
        <v>-74.95</v>
      </c>
      <c r="N428" s="123">
        <v>74.95</v>
      </c>
      <c r="O428" s="124">
        <v>45383</v>
      </c>
      <c r="P428" s="125"/>
      <c r="Q428" s="125"/>
      <c r="R428" s="125" t="s">
        <v>1474</v>
      </c>
      <c r="S428" s="115" t="s">
        <v>1499</v>
      </c>
      <c r="T428" s="122" t="s">
        <v>1502</v>
      </c>
      <c r="U428" s="115" t="s">
        <v>1482</v>
      </c>
      <c r="V428" s="142"/>
      <c r="W428" s="117"/>
      <c r="X428" s="142"/>
      <c r="Y428" s="142"/>
      <c r="Z428" s="117"/>
      <c r="AA428" s="143"/>
      <c r="AB428" s="125"/>
      <c r="AC428" s="125"/>
      <c r="AD428" s="125"/>
    </row>
    <row r="429" spans="1:30">
      <c r="A429" s="115" t="s">
        <v>16</v>
      </c>
      <c r="B429" s="116">
        <v>45391</v>
      </c>
      <c r="C429" s="115" t="s">
        <v>18</v>
      </c>
      <c r="D429" s="115" t="s">
        <v>19</v>
      </c>
      <c r="E429" s="117" t="s">
        <v>1470</v>
      </c>
      <c r="F429" s="117" t="s">
        <v>1554</v>
      </c>
      <c r="G429" s="119">
        <v>45391</v>
      </c>
      <c r="H429" s="117" t="s">
        <v>1500</v>
      </c>
      <c r="I429" s="117" t="s">
        <v>1555</v>
      </c>
      <c r="J429" s="117" t="s">
        <v>21</v>
      </c>
      <c r="K429" s="117" t="s">
        <v>844</v>
      </c>
      <c r="L429" s="115" t="s">
        <v>21</v>
      </c>
      <c r="M429" s="123">
        <v>0.98</v>
      </c>
      <c r="N429" s="123">
        <v>0.98</v>
      </c>
      <c r="O429" s="124">
        <v>45383</v>
      </c>
      <c r="P429" s="125"/>
      <c r="Q429" s="125"/>
      <c r="R429" s="125" t="s">
        <v>1474</v>
      </c>
      <c r="S429" s="115" t="s">
        <v>1554</v>
      </c>
      <c r="T429" s="122" t="s">
        <v>1556</v>
      </c>
      <c r="U429" s="115" t="s">
        <v>1557</v>
      </c>
      <c r="V429" s="142"/>
      <c r="W429" s="117"/>
      <c r="X429" s="142"/>
      <c r="Y429" s="142"/>
      <c r="Z429" s="117"/>
      <c r="AA429" s="143"/>
      <c r="AB429" s="125"/>
      <c r="AC429" s="125"/>
      <c r="AD429" s="125"/>
    </row>
    <row r="430" spans="1:30">
      <c r="A430" s="115" t="s">
        <v>16</v>
      </c>
      <c r="B430" s="116">
        <v>45391</v>
      </c>
      <c r="C430" s="115" t="s">
        <v>18</v>
      </c>
      <c r="D430" s="115" t="s">
        <v>19</v>
      </c>
      <c r="E430" s="117" t="s">
        <v>1470</v>
      </c>
      <c r="F430" s="117" t="s">
        <v>1576</v>
      </c>
      <c r="G430" s="119">
        <v>45391</v>
      </c>
      <c r="H430" s="117" t="s">
        <v>1472</v>
      </c>
      <c r="I430" s="117" t="s">
        <v>1512</v>
      </c>
      <c r="J430" s="117" t="s">
        <v>788</v>
      </c>
      <c r="K430" s="117" t="s">
        <v>785</v>
      </c>
      <c r="L430" s="115" t="s">
        <v>788</v>
      </c>
      <c r="M430" s="123">
        <v>-138518.91</v>
      </c>
      <c r="N430" s="123">
        <v>138518.91</v>
      </c>
      <c r="O430" s="124">
        <v>45383</v>
      </c>
      <c r="P430" s="125"/>
      <c r="Q430" s="125">
        <v>88</v>
      </c>
      <c r="R430" s="125" t="s">
        <v>1470</v>
      </c>
      <c r="S430" s="115" t="s">
        <v>1576</v>
      </c>
      <c r="T430" s="122" t="s">
        <v>1577</v>
      </c>
      <c r="U430" s="115" t="s">
        <v>1488</v>
      </c>
      <c r="V430" s="142"/>
      <c r="W430" s="117"/>
      <c r="X430" s="142"/>
      <c r="Y430" s="142"/>
      <c r="Z430" s="117"/>
      <c r="AA430" s="143"/>
      <c r="AB430" s="125"/>
      <c r="AC430" s="125"/>
      <c r="AD430" s="125"/>
    </row>
    <row r="431" spans="1:30">
      <c r="A431" s="115" t="s">
        <v>16</v>
      </c>
      <c r="B431" s="116">
        <v>45391</v>
      </c>
      <c r="C431" s="115" t="s">
        <v>18</v>
      </c>
      <c r="D431" s="115" t="s">
        <v>19</v>
      </c>
      <c r="E431" s="117" t="s">
        <v>1470</v>
      </c>
      <c r="F431" s="117" t="s">
        <v>1504</v>
      </c>
      <c r="G431" s="119">
        <v>45391</v>
      </c>
      <c r="H431" s="117" t="s">
        <v>1472</v>
      </c>
      <c r="I431" s="117" t="s">
        <v>1505</v>
      </c>
      <c r="J431" s="117" t="s">
        <v>787</v>
      </c>
      <c r="K431" s="117" t="s">
        <v>785</v>
      </c>
      <c r="L431" s="115" t="s">
        <v>788</v>
      </c>
      <c r="M431" s="123">
        <v>2077.7800000000002</v>
      </c>
      <c r="N431" s="123">
        <v>2077.7800000000002</v>
      </c>
      <c r="O431" s="124">
        <v>45383</v>
      </c>
      <c r="P431" s="125"/>
      <c r="Q431" s="125">
        <v>88</v>
      </c>
      <c r="R431" s="125" t="s">
        <v>1470</v>
      </c>
      <c r="S431" s="115" t="s">
        <v>1504</v>
      </c>
      <c r="T431" s="122" t="s">
        <v>1577</v>
      </c>
      <c r="U431" s="115" t="s">
        <v>1488</v>
      </c>
      <c r="V431" s="142"/>
      <c r="W431" s="117"/>
      <c r="X431" s="142"/>
      <c r="Y431" s="142"/>
      <c r="Z431" s="117"/>
      <c r="AA431" s="143"/>
      <c r="AB431" s="125"/>
      <c r="AC431" s="125"/>
      <c r="AD431" s="125"/>
    </row>
    <row r="432" spans="1:30">
      <c r="A432" s="115" t="s">
        <v>16</v>
      </c>
      <c r="B432" s="116">
        <v>45391</v>
      </c>
      <c r="C432" s="115" t="s">
        <v>18</v>
      </c>
      <c r="D432" s="115" t="s">
        <v>19</v>
      </c>
      <c r="E432" s="117" t="s">
        <v>1470</v>
      </c>
      <c r="F432" s="117" t="s">
        <v>1507</v>
      </c>
      <c r="G432" s="119">
        <v>45391</v>
      </c>
      <c r="H432" s="117" t="s">
        <v>1472</v>
      </c>
      <c r="I432" s="117" t="s">
        <v>1505</v>
      </c>
      <c r="J432" s="117" t="s">
        <v>786</v>
      </c>
      <c r="K432" s="117" t="s">
        <v>785</v>
      </c>
      <c r="L432" s="115" t="s">
        <v>788</v>
      </c>
      <c r="M432" s="123">
        <v>6441.13</v>
      </c>
      <c r="N432" s="123">
        <v>6441.13</v>
      </c>
      <c r="O432" s="124">
        <v>45383</v>
      </c>
      <c r="P432" s="125"/>
      <c r="Q432" s="125">
        <v>88</v>
      </c>
      <c r="R432" s="125" t="s">
        <v>1470</v>
      </c>
      <c r="S432" s="115" t="s">
        <v>1507</v>
      </c>
      <c r="T432" s="122" t="s">
        <v>1577</v>
      </c>
      <c r="U432" s="115" t="s">
        <v>1488</v>
      </c>
      <c r="V432" s="142"/>
      <c r="W432" s="117"/>
      <c r="X432" s="142"/>
      <c r="Y432" s="142"/>
      <c r="Z432" s="117"/>
      <c r="AA432" s="143"/>
      <c r="AB432" s="125"/>
      <c r="AC432" s="125"/>
      <c r="AD432" s="125"/>
    </row>
    <row r="433" spans="1:33">
      <c r="A433" s="115" t="s">
        <v>16</v>
      </c>
      <c r="B433" s="116">
        <v>45392</v>
      </c>
      <c r="C433" s="115" t="s">
        <v>18</v>
      </c>
      <c r="D433" s="115" t="s">
        <v>19</v>
      </c>
      <c r="E433" s="117" t="s">
        <v>1470</v>
      </c>
      <c r="F433" s="117" t="s">
        <v>1554</v>
      </c>
      <c r="G433" s="119">
        <v>45392</v>
      </c>
      <c r="H433" s="117" t="s">
        <v>1500</v>
      </c>
      <c r="I433" s="117" t="s">
        <v>1555</v>
      </c>
      <c r="J433" s="117" t="s">
        <v>21</v>
      </c>
      <c r="K433" s="117" t="s">
        <v>845</v>
      </c>
      <c r="L433" s="115" t="s">
        <v>21</v>
      </c>
      <c r="M433" s="123">
        <v>0.01</v>
      </c>
      <c r="N433" s="123">
        <v>0.01</v>
      </c>
      <c r="O433" s="124">
        <v>45383</v>
      </c>
      <c r="P433" s="125"/>
      <c r="Q433" s="125"/>
      <c r="R433" s="125" t="s">
        <v>1474</v>
      </c>
      <c r="S433" s="115" t="s">
        <v>1554</v>
      </c>
      <c r="T433" s="122" t="s">
        <v>1556</v>
      </c>
      <c r="U433" s="115" t="s">
        <v>1557</v>
      </c>
      <c r="V433" s="142"/>
      <c r="W433" s="117"/>
      <c r="X433" s="142"/>
      <c r="Y433" s="142"/>
      <c r="Z433" s="117"/>
      <c r="AA433" s="143"/>
      <c r="AB433" s="125"/>
      <c r="AC433" s="125"/>
      <c r="AD433" s="125"/>
      <c r="AE433" s="117"/>
      <c r="AF433" s="122"/>
      <c r="AG433" s="122"/>
    </row>
    <row r="434" spans="1:33">
      <c r="A434" s="115" t="s">
        <v>16</v>
      </c>
      <c r="B434" s="116">
        <v>45392</v>
      </c>
      <c r="C434" s="115" t="s">
        <v>18</v>
      </c>
      <c r="D434" s="115" t="s">
        <v>19</v>
      </c>
      <c r="E434" s="117" t="s">
        <v>1470</v>
      </c>
      <c r="F434" s="117" t="s">
        <v>1529</v>
      </c>
      <c r="G434" s="119">
        <v>45392</v>
      </c>
      <c r="H434" s="117" t="s">
        <v>1472</v>
      </c>
      <c r="I434" s="117" t="s">
        <v>1512</v>
      </c>
      <c r="J434" s="117" t="s">
        <v>1025</v>
      </c>
      <c r="K434" s="117" t="s">
        <v>1081</v>
      </c>
      <c r="L434" s="115" t="s">
        <v>1025</v>
      </c>
      <c r="M434" s="123">
        <v>-1021.33</v>
      </c>
      <c r="N434" s="123">
        <v>1021.33</v>
      </c>
      <c r="O434" s="124">
        <v>45383</v>
      </c>
      <c r="P434" s="125"/>
      <c r="Q434" s="125">
        <v>87</v>
      </c>
      <c r="R434" s="125" t="s">
        <v>1470</v>
      </c>
      <c r="S434" s="115" t="s">
        <v>1529</v>
      </c>
      <c r="T434" s="122" t="s">
        <v>1478</v>
      </c>
      <c r="U434" s="115" t="s">
        <v>1479</v>
      </c>
      <c r="V434" s="142"/>
      <c r="W434" s="117"/>
      <c r="X434" s="142"/>
      <c r="Y434" s="142"/>
      <c r="Z434" s="117"/>
      <c r="AA434" s="143"/>
      <c r="AB434" s="125"/>
      <c r="AC434" s="125"/>
      <c r="AD434" s="125"/>
      <c r="AE434" s="117"/>
      <c r="AF434" s="122"/>
      <c r="AG434" s="122"/>
    </row>
    <row r="435" spans="1:33">
      <c r="A435" s="115" t="s">
        <v>16</v>
      </c>
      <c r="B435" s="116">
        <v>45394</v>
      </c>
      <c r="C435" s="115" t="s">
        <v>18</v>
      </c>
      <c r="D435" s="115" t="s">
        <v>19</v>
      </c>
      <c r="E435" s="117" t="s">
        <v>1470</v>
      </c>
      <c r="F435" s="117" t="s">
        <v>1554</v>
      </c>
      <c r="G435" s="119">
        <v>45394</v>
      </c>
      <c r="H435" s="117" t="s">
        <v>1500</v>
      </c>
      <c r="I435" s="117" t="s">
        <v>1555</v>
      </c>
      <c r="J435" s="117" t="s">
        <v>21</v>
      </c>
      <c r="K435" s="117" t="s">
        <v>846</v>
      </c>
      <c r="L435" s="115" t="s">
        <v>21</v>
      </c>
      <c r="M435" s="123">
        <v>24.81</v>
      </c>
      <c r="N435" s="123">
        <v>24.81</v>
      </c>
      <c r="O435" s="124">
        <v>45383</v>
      </c>
      <c r="P435" s="125"/>
      <c r="Q435" s="125"/>
      <c r="R435" s="125" t="s">
        <v>1474</v>
      </c>
      <c r="S435" s="115" t="s">
        <v>1554</v>
      </c>
      <c r="T435" s="122" t="s">
        <v>1556</v>
      </c>
      <c r="U435" s="115" t="s">
        <v>1557</v>
      </c>
      <c r="V435" s="142"/>
      <c r="W435" s="117"/>
      <c r="X435" s="142"/>
      <c r="Y435" s="142"/>
      <c r="Z435" s="117"/>
      <c r="AA435" s="143"/>
      <c r="AB435" s="125"/>
      <c r="AC435" s="125"/>
      <c r="AD435" s="125"/>
      <c r="AE435" s="117"/>
      <c r="AF435" s="122"/>
      <c r="AG435" s="122"/>
    </row>
    <row r="436" spans="1:33">
      <c r="A436" s="115" t="s">
        <v>16</v>
      </c>
      <c r="B436" s="116">
        <v>45394</v>
      </c>
      <c r="C436" s="115" t="s">
        <v>18</v>
      </c>
      <c r="D436" s="115" t="s">
        <v>19</v>
      </c>
      <c r="E436" s="117" t="s">
        <v>1470</v>
      </c>
      <c r="F436" s="117" t="s">
        <v>1528</v>
      </c>
      <c r="G436" s="119">
        <v>45394</v>
      </c>
      <c r="H436" s="117" t="s">
        <v>1472</v>
      </c>
      <c r="I436" s="117" t="s">
        <v>1512</v>
      </c>
      <c r="J436" s="117" t="s">
        <v>798</v>
      </c>
      <c r="K436" s="117" t="s">
        <v>797</v>
      </c>
      <c r="L436" s="115" t="s">
        <v>798</v>
      </c>
      <c r="M436" s="123">
        <v>-503.74</v>
      </c>
      <c r="N436" s="123">
        <v>503.74</v>
      </c>
      <c r="O436" s="124">
        <v>45383</v>
      </c>
      <c r="P436" s="125"/>
      <c r="Q436" s="125">
        <v>40</v>
      </c>
      <c r="R436" s="125" t="s">
        <v>1470</v>
      </c>
      <c r="S436" s="115" t="s">
        <v>1528</v>
      </c>
      <c r="T436" s="122" t="s">
        <v>1478</v>
      </c>
      <c r="U436" s="115" t="s">
        <v>1479</v>
      </c>
      <c r="V436" s="142"/>
      <c r="W436" s="117"/>
      <c r="X436" s="142"/>
      <c r="Y436" s="142"/>
      <c r="Z436" s="117"/>
      <c r="AA436" s="143"/>
      <c r="AB436" s="125"/>
      <c r="AC436" s="125"/>
      <c r="AD436" s="125"/>
      <c r="AE436" s="117"/>
      <c r="AF436" s="122"/>
      <c r="AG436" s="122"/>
    </row>
    <row r="437" spans="1:33">
      <c r="A437" s="115" t="s">
        <v>16</v>
      </c>
      <c r="B437" s="116">
        <v>45394</v>
      </c>
      <c r="C437" s="115" t="s">
        <v>18</v>
      </c>
      <c r="D437" s="115" t="s">
        <v>19</v>
      </c>
      <c r="E437" s="117" t="s">
        <v>1470</v>
      </c>
      <c r="F437" s="117" t="s">
        <v>1576</v>
      </c>
      <c r="G437" s="119">
        <v>45394</v>
      </c>
      <c r="H437" s="117" t="s">
        <v>1472</v>
      </c>
      <c r="I437" s="117" t="s">
        <v>1512</v>
      </c>
      <c r="J437" s="117" t="s">
        <v>802</v>
      </c>
      <c r="K437" s="117" t="s">
        <v>801</v>
      </c>
      <c r="L437" s="115" t="s">
        <v>802</v>
      </c>
      <c r="M437" s="123">
        <v>-107325</v>
      </c>
      <c r="N437" s="123">
        <v>107325</v>
      </c>
      <c r="O437" s="124">
        <v>45383</v>
      </c>
      <c r="P437" s="125"/>
      <c r="Q437" s="125">
        <v>85</v>
      </c>
      <c r="R437" s="125" t="s">
        <v>1470</v>
      </c>
      <c r="S437" s="115" t="s">
        <v>1576</v>
      </c>
      <c r="T437" s="122" t="s">
        <v>1577</v>
      </c>
      <c r="U437" s="115" t="s">
        <v>1488</v>
      </c>
      <c r="V437" s="142"/>
      <c r="W437" s="117"/>
      <c r="X437" s="142"/>
      <c r="Y437" s="142"/>
      <c r="Z437" s="117"/>
      <c r="AA437" s="143"/>
      <c r="AB437" s="125"/>
      <c r="AC437" s="125"/>
      <c r="AD437" s="125"/>
      <c r="AE437" s="117"/>
      <c r="AF437" s="122"/>
      <c r="AG437" s="122"/>
    </row>
    <row r="438" spans="1:33">
      <c r="A438" s="115" t="s">
        <v>16</v>
      </c>
      <c r="B438" s="116">
        <v>45394</v>
      </c>
      <c r="C438" s="115" t="s">
        <v>18</v>
      </c>
      <c r="D438" s="115" t="s">
        <v>19</v>
      </c>
      <c r="E438" s="117" t="s">
        <v>1470</v>
      </c>
      <c r="F438" s="117" t="s">
        <v>1576</v>
      </c>
      <c r="G438" s="119">
        <v>45394</v>
      </c>
      <c r="H438" s="117" t="s">
        <v>1472</v>
      </c>
      <c r="I438" s="117" t="s">
        <v>1512</v>
      </c>
      <c r="J438" s="117" t="s">
        <v>790</v>
      </c>
      <c r="K438" s="117" t="s">
        <v>789</v>
      </c>
      <c r="L438" s="115" t="s">
        <v>790</v>
      </c>
      <c r="M438" s="123">
        <v>-357750</v>
      </c>
      <c r="N438" s="123">
        <v>357750</v>
      </c>
      <c r="O438" s="124">
        <v>45383</v>
      </c>
      <c r="P438" s="125"/>
      <c r="Q438" s="125">
        <v>36</v>
      </c>
      <c r="R438" s="125" t="s">
        <v>1470</v>
      </c>
      <c r="S438" s="115" t="s">
        <v>1576</v>
      </c>
      <c r="T438" s="122" t="s">
        <v>1577</v>
      </c>
      <c r="U438" s="115" t="s">
        <v>1488</v>
      </c>
      <c r="V438" s="142"/>
      <c r="W438" s="117"/>
      <c r="X438" s="142"/>
      <c r="Y438" s="142"/>
      <c r="Z438" s="117"/>
      <c r="AA438" s="143"/>
      <c r="AB438" s="125"/>
      <c r="AC438" s="125"/>
      <c r="AD438" s="125"/>
      <c r="AE438" s="117"/>
      <c r="AF438" s="122"/>
      <c r="AG438" s="122"/>
    </row>
    <row r="439" spans="1:33">
      <c r="A439" s="115" t="s">
        <v>16</v>
      </c>
      <c r="B439" s="116">
        <v>45394</v>
      </c>
      <c r="C439" s="115" t="s">
        <v>18</v>
      </c>
      <c r="D439" s="115" t="s">
        <v>19</v>
      </c>
      <c r="E439" s="117" t="s">
        <v>1470</v>
      </c>
      <c r="F439" s="117" t="s">
        <v>1546</v>
      </c>
      <c r="G439" s="119">
        <v>45394</v>
      </c>
      <c r="H439" s="117" t="s">
        <v>1472</v>
      </c>
      <c r="I439" s="117" t="s">
        <v>1512</v>
      </c>
      <c r="J439" s="117" t="s">
        <v>796</v>
      </c>
      <c r="K439" s="117" t="s">
        <v>795</v>
      </c>
      <c r="L439" s="115" t="s">
        <v>796</v>
      </c>
      <c r="M439" s="123">
        <v>-3750</v>
      </c>
      <c r="N439" s="123">
        <v>3750</v>
      </c>
      <c r="O439" s="124">
        <v>45383</v>
      </c>
      <c r="P439" s="125"/>
      <c r="Q439" s="125">
        <v>39</v>
      </c>
      <c r="R439" s="125" t="s">
        <v>1470</v>
      </c>
      <c r="S439" s="115" t="s">
        <v>1546</v>
      </c>
      <c r="T439" s="122" t="s">
        <v>1515</v>
      </c>
      <c r="U439" s="115" t="s">
        <v>1479</v>
      </c>
      <c r="V439" s="142"/>
      <c r="W439" s="117"/>
      <c r="X439" s="142"/>
      <c r="Y439" s="142"/>
      <c r="Z439" s="117"/>
      <c r="AA439" s="143"/>
      <c r="AB439" s="125"/>
      <c r="AC439" s="125"/>
      <c r="AD439" s="125"/>
      <c r="AE439" s="117"/>
      <c r="AF439" s="122"/>
      <c r="AG439" s="122"/>
    </row>
    <row r="440" spans="1:33">
      <c r="A440" s="115" t="s">
        <v>16</v>
      </c>
      <c r="B440" s="116">
        <v>45394</v>
      </c>
      <c r="C440" s="115" t="s">
        <v>18</v>
      </c>
      <c r="D440" s="115" t="s">
        <v>19</v>
      </c>
      <c r="E440" s="117" t="s">
        <v>1470</v>
      </c>
      <c r="F440" s="117" t="s">
        <v>1518</v>
      </c>
      <c r="G440" s="119">
        <v>45394</v>
      </c>
      <c r="H440" s="117" t="s">
        <v>1472</v>
      </c>
      <c r="I440" s="117" t="s">
        <v>1512</v>
      </c>
      <c r="J440" s="117" t="s">
        <v>800</v>
      </c>
      <c r="K440" s="117" t="s">
        <v>799</v>
      </c>
      <c r="L440" s="115" t="s">
        <v>800</v>
      </c>
      <c r="M440" s="123">
        <v>-2050</v>
      </c>
      <c r="N440" s="123">
        <v>2050</v>
      </c>
      <c r="O440" s="124">
        <v>45383</v>
      </c>
      <c r="P440" s="125"/>
      <c r="Q440" s="125">
        <v>41</v>
      </c>
      <c r="R440" s="125" t="s">
        <v>1470</v>
      </c>
      <c r="S440" s="115" t="s">
        <v>1518</v>
      </c>
      <c r="T440" s="122" t="s">
        <v>1519</v>
      </c>
      <c r="U440" s="115" t="s">
        <v>1520</v>
      </c>
      <c r="V440" s="142"/>
      <c r="W440" s="117"/>
      <c r="X440" s="142"/>
      <c r="Y440" s="142"/>
      <c r="Z440" s="117"/>
      <c r="AA440" s="143"/>
      <c r="AB440" s="125"/>
      <c r="AC440" s="125"/>
      <c r="AD440" s="125"/>
      <c r="AE440" s="117"/>
      <c r="AF440" s="122"/>
      <c r="AG440" s="122"/>
    </row>
    <row r="441" spans="1:33">
      <c r="A441" s="115" t="s">
        <v>16</v>
      </c>
      <c r="B441" s="116">
        <v>45394</v>
      </c>
      <c r="C441" s="115" t="s">
        <v>18</v>
      </c>
      <c r="D441" s="115" t="s">
        <v>19</v>
      </c>
      <c r="E441" s="117" t="s">
        <v>1470</v>
      </c>
      <c r="F441" s="117" t="s">
        <v>1576</v>
      </c>
      <c r="G441" s="119">
        <v>45394</v>
      </c>
      <c r="H441" s="117" t="s">
        <v>1472</v>
      </c>
      <c r="I441" s="117" t="s">
        <v>1512</v>
      </c>
      <c r="J441" s="117" t="s">
        <v>792</v>
      </c>
      <c r="K441" s="117" t="s">
        <v>791</v>
      </c>
      <c r="L441" s="115" t="s">
        <v>792</v>
      </c>
      <c r="M441" s="123">
        <v>-357750</v>
      </c>
      <c r="N441" s="123">
        <v>357750</v>
      </c>
      <c r="O441" s="124">
        <v>45383</v>
      </c>
      <c r="P441" s="125"/>
      <c r="Q441" s="125">
        <v>37</v>
      </c>
      <c r="R441" s="125" t="s">
        <v>1470</v>
      </c>
      <c r="S441" s="115" t="s">
        <v>1576</v>
      </c>
      <c r="T441" s="122" t="s">
        <v>1577</v>
      </c>
      <c r="U441" s="115" t="s">
        <v>1488</v>
      </c>
      <c r="V441" s="142"/>
      <c r="W441" s="117"/>
      <c r="X441" s="142"/>
      <c r="Y441" s="142"/>
      <c r="Z441" s="117"/>
      <c r="AA441" s="143"/>
      <c r="AB441" s="125"/>
      <c r="AC441" s="125"/>
      <c r="AD441" s="125"/>
      <c r="AE441" s="117"/>
      <c r="AF441" s="122"/>
      <c r="AG441" s="122"/>
    </row>
    <row r="442" spans="1:33">
      <c r="A442" s="115" t="s">
        <v>16</v>
      </c>
      <c r="B442" s="116">
        <v>45394</v>
      </c>
      <c r="C442" s="115" t="s">
        <v>18</v>
      </c>
      <c r="D442" s="115" t="s">
        <v>19</v>
      </c>
      <c r="E442" s="117" t="s">
        <v>1470</v>
      </c>
      <c r="F442" s="117" t="s">
        <v>1576</v>
      </c>
      <c r="G442" s="119">
        <v>45394</v>
      </c>
      <c r="H442" s="117" t="s">
        <v>1472</v>
      </c>
      <c r="I442" s="117" t="s">
        <v>1512</v>
      </c>
      <c r="J442" s="117" t="s">
        <v>794</v>
      </c>
      <c r="K442" s="117" t="s">
        <v>793</v>
      </c>
      <c r="L442" s="115" t="s">
        <v>794</v>
      </c>
      <c r="M442" s="123">
        <v>-357750</v>
      </c>
      <c r="N442" s="123">
        <v>357750</v>
      </c>
      <c r="O442" s="124">
        <v>45383</v>
      </c>
      <c r="P442" s="125"/>
      <c r="Q442" s="125">
        <v>38</v>
      </c>
      <c r="R442" s="125" t="s">
        <v>1470</v>
      </c>
      <c r="S442" s="115" t="s">
        <v>1576</v>
      </c>
      <c r="T442" s="122" t="s">
        <v>1577</v>
      </c>
      <c r="U442" s="115" t="s">
        <v>1488</v>
      </c>
      <c r="V442" s="142"/>
      <c r="W442" s="117"/>
      <c r="X442" s="142"/>
      <c r="Y442" s="142"/>
      <c r="Z442" s="117"/>
      <c r="AA442" s="143"/>
      <c r="AB442" s="125"/>
      <c r="AC442" s="125"/>
      <c r="AD442" s="125"/>
      <c r="AE442" s="117"/>
      <c r="AF442" s="122"/>
      <c r="AG442" s="122"/>
    </row>
    <row r="443" spans="1:33">
      <c r="A443" s="115" t="s">
        <v>16</v>
      </c>
      <c r="B443" s="116">
        <v>45394</v>
      </c>
      <c r="C443" s="115" t="s">
        <v>18</v>
      </c>
      <c r="D443" s="115" t="s">
        <v>19</v>
      </c>
      <c r="E443" s="117" t="s">
        <v>1470</v>
      </c>
      <c r="F443" s="117" t="s">
        <v>1576</v>
      </c>
      <c r="G443" s="119">
        <v>45394</v>
      </c>
      <c r="H443" s="117" t="s">
        <v>1472</v>
      </c>
      <c r="I443" s="117" t="s">
        <v>1512</v>
      </c>
      <c r="J443" s="117" t="s">
        <v>974</v>
      </c>
      <c r="K443" s="117" t="s">
        <v>975</v>
      </c>
      <c r="L443" s="115" t="s">
        <v>974</v>
      </c>
      <c r="M443" s="123">
        <v>-250425</v>
      </c>
      <c r="N443" s="123">
        <v>250425</v>
      </c>
      <c r="O443" s="124">
        <v>45383</v>
      </c>
      <c r="P443" s="125"/>
      <c r="Q443" s="125">
        <v>86</v>
      </c>
      <c r="R443" s="125" t="s">
        <v>1470</v>
      </c>
      <c r="S443" s="115" t="s">
        <v>1576</v>
      </c>
      <c r="T443" s="122" t="s">
        <v>1577</v>
      </c>
      <c r="U443" s="115" t="s">
        <v>1488</v>
      </c>
      <c r="V443" s="142"/>
      <c r="W443" s="117"/>
      <c r="X443" s="142"/>
      <c r="Y443" s="142"/>
      <c r="Z443" s="117"/>
      <c r="AA443" s="143"/>
      <c r="AB443" s="125"/>
      <c r="AC443" s="125"/>
      <c r="AD443" s="125"/>
      <c r="AE443" s="117"/>
      <c r="AF443" s="122"/>
      <c r="AG443" s="122"/>
    </row>
    <row r="444" spans="1:33">
      <c r="A444" s="115" t="s">
        <v>16</v>
      </c>
      <c r="B444" s="116">
        <v>45394</v>
      </c>
      <c r="C444" s="115" t="s">
        <v>18</v>
      </c>
      <c r="D444" s="115" t="s">
        <v>19</v>
      </c>
      <c r="E444" s="117" t="s">
        <v>1470</v>
      </c>
      <c r="F444" s="117" t="s">
        <v>1547</v>
      </c>
      <c r="G444" s="119">
        <v>45394</v>
      </c>
      <c r="H444" s="117" t="s">
        <v>1472</v>
      </c>
      <c r="I444" s="117" t="s">
        <v>1512</v>
      </c>
      <c r="J444" s="117" t="s">
        <v>1025</v>
      </c>
      <c r="K444" s="117" t="s">
        <v>1082</v>
      </c>
      <c r="L444" s="115" t="s">
        <v>1025</v>
      </c>
      <c r="M444" s="123">
        <v>-8931.7199999999993</v>
      </c>
      <c r="N444" s="123">
        <v>8931.7199999999993</v>
      </c>
      <c r="O444" s="124">
        <v>45383</v>
      </c>
      <c r="P444" s="125"/>
      <c r="Q444" s="125">
        <v>84</v>
      </c>
      <c r="R444" s="125" t="s">
        <v>1470</v>
      </c>
      <c r="S444" s="115" t="s">
        <v>1547</v>
      </c>
      <c r="T444" s="122" t="s">
        <v>1548</v>
      </c>
      <c r="U444" s="115" t="s">
        <v>1488</v>
      </c>
      <c r="V444" s="142"/>
      <c r="W444" s="117"/>
      <c r="X444" s="142"/>
      <c r="Y444" s="142"/>
      <c r="Z444" s="117"/>
      <c r="AA444" s="143"/>
      <c r="AB444" s="125"/>
      <c r="AC444" s="125"/>
      <c r="AD444" s="125"/>
      <c r="AE444" s="117"/>
      <c r="AF444" s="122"/>
      <c r="AG444" s="122"/>
    </row>
    <row r="445" spans="1:33">
      <c r="A445" s="115" t="s">
        <v>16</v>
      </c>
      <c r="B445" s="116">
        <v>45394</v>
      </c>
      <c r="C445" s="115" t="s">
        <v>18</v>
      </c>
      <c r="D445" s="115" t="s">
        <v>19</v>
      </c>
      <c r="E445" s="117" t="s">
        <v>1470</v>
      </c>
      <c r="F445" s="117" t="s">
        <v>1547</v>
      </c>
      <c r="G445" s="119">
        <v>45394</v>
      </c>
      <c r="H445" s="117" t="s">
        <v>1472</v>
      </c>
      <c r="I445" s="117" t="s">
        <v>1512</v>
      </c>
      <c r="J445" s="117" t="s">
        <v>1025</v>
      </c>
      <c r="K445" s="117" t="s">
        <v>1083</v>
      </c>
      <c r="L445" s="115" t="s">
        <v>1025</v>
      </c>
      <c r="M445" s="123">
        <v>-535.88</v>
      </c>
      <c r="N445" s="123">
        <v>535.88</v>
      </c>
      <c r="O445" s="124">
        <v>45383</v>
      </c>
      <c r="P445" s="125"/>
      <c r="Q445" s="125">
        <v>84</v>
      </c>
      <c r="R445" s="125" t="s">
        <v>1470</v>
      </c>
      <c r="S445" s="115" t="s">
        <v>1547</v>
      </c>
      <c r="T445" s="122" t="s">
        <v>1548</v>
      </c>
      <c r="U445" s="115" t="s">
        <v>1488</v>
      </c>
      <c r="V445" s="142"/>
      <c r="W445" s="117"/>
      <c r="X445" s="142"/>
      <c r="Y445" s="142"/>
      <c r="Z445" s="117"/>
      <c r="AA445" s="143"/>
      <c r="AB445" s="125"/>
      <c r="AC445" s="125"/>
      <c r="AD445" s="125"/>
      <c r="AE445" s="117"/>
      <c r="AF445" s="122"/>
      <c r="AG445" s="122"/>
    </row>
    <row r="446" spans="1:33">
      <c r="A446" s="115" t="s">
        <v>16</v>
      </c>
      <c r="B446" s="116">
        <v>45394</v>
      </c>
      <c r="C446" s="115" t="s">
        <v>18</v>
      </c>
      <c r="D446" s="115" t="s">
        <v>19</v>
      </c>
      <c r="E446" s="117" t="s">
        <v>1470</v>
      </c>
      <c r="F446" s="117" t="s">
        <v>1547</v>
      </c>
      <c r="G446" s="119">
        <v>45394</v>
      </c>
      <c r="H446" s="117" t="s">
        <v>1472</v>
      </c>
      <c r="I446" s="117" t="s">
        <v>1512</v>
      </c>
      <c r="J446" s="117" t="s">
        <v>1025</v>
      </c>
      <c r="K446" s="117" t="s">
        <v>1084</v>
      </c>
      <c r="L446" s="115" t="s">
        <v>1025</v>
      </c>
      <c r="M446" s="123">
        <v>-469.83</v>
      </c>
      <c r="N446" s="123">
        <v>469.83</v>
      </c>
      <c r="O446" s="124">
        <v>45383</v>
      </c>
      <c r="P446" s="125"/>
      <c r="Q446" s="125">
        <v>84</v>
      </c>
      <c r="R446" s="125" t="s">
        <v>1470</v>
      </c>
      <c r="S446" s="115" t="s">
        <v>1547</v>
      </c>
      <c r="T446" s="122" t="s">
        <v>1548</v>
      </c>
      <c r="U446" s="115" t="s">
        <v>1488</v>
      </c>
      <c r="V446" s="142"/>
      <c r="W446" s="117"/>
      <c r="X446" s="142"/>
      <c r="Y446" s="142"/>
      <c r="Z446" s="117"/>
      <c r="AA446" s="143"/>
      <c r="AB446" s="125"/>
      <c r="AC446" s="125"/>
      <c r="AD446" s="125"/>
      <c r="AE446" s="117"/>
      <c r="AF446" s="122"/>
      <c r="AG446" s="122"/>
    </row>
    <row r="447" spans="1:33">
      <c r="A447" s="115" t="s">
        <v>16</v>
      </c>
      <c r="B447" s="116">
        <v>45394</v>
      </c>
      <c r="C447" s="115" t="s">
        <v>18</v>
      </c>
      <c r="D447" s="115" t="s">
        <v>19</v>
      </c>
      <c r="E447" s="117" t="s">
        <v>1470</v>
      </c>
      <c r="F447" s="117" t="s">
        <v>1547</v>
      </c>
      <c r="G447" s="119">
        <v>45394</v>
      </c>
      <c r="H447" s="117" t="s">
        <v>1472</v>
      </c>
      <c r="I447" s="117" t="s">
        <v>1512</v>
      </c>
      <c r="J447" s="117" t="s">
        <v>1025</v>
      </c>
      <c r="K447" s="117" t="s">
        <v>1085</v>
      </c>
      <c r="L447" s="115" t="s">
        <v>1025</v>
      </c>
      <c r="M447" s="123">
        <v>-421.29</v>
      </c>
      <c r="N447" s="123">
        <v>421.29</v>
      </c>
      <c r="O447" s="124">
        <v>45383</v>
      </c>
      <c r="P447" s="125"/>
      <c r="Q447" s="125">
        <v>84</v>
      </c>
      <c r="R447" s="125" t="s">
        <v>1470</v>
      </c>
      <c r="S447" s="115" t="s">
        <v>1547</v>
      </c>
      <c r="T447" s="122" t="s">
        <v>1548</v>
      </c>
      <c r="U447" s="115" t="s">
        <v>1488</v>
      </c>
      <c r="V447" s="142"/>
      <c r="W447" s="117"/>
      <c r="X447" s="142"/>
      <c r="Y447" s="142"/>
      <c r="Z447" s="117"/>
      <c r="AA447" s="143"/>
      <c r="AB447" s="125"/>
      <c r="AC447" s="125"/>
      <c r="AD447" s="125"/>
      <c r="AE447" s="117"/>
      <c r="AF447" s="122"/>
      <c r="AG447" s="122"/>
    </row>
    <row r="448" spans="1:33">
      <c r="A448" s="115" t="s">
        <v>16</v>
      </c>
      <c r="B448" s="116">
        <v>45394</v>
      </c>
      <c r="C448" s="115" t="s">
        <v>18</v>
      </c>
      <c r="D448" s="115" t="s">
        <v>19</v>
      </c>
      <c r="E448" s="117" t="s">
        <v>1470</v>
      </c>
      <c r="F448" s="117" t="s">
        <v>1547</v>
      </c>
      <c r="G448" s="119">
        <v>45394</v>
      </c>
      <c r="H448" s="117" t="s">
        <v>1472</v>
      </c>
      <c r="I448" s="117" t="s">
        <v>1512</v>
      </c>
      <c r="J448" s="117" t="s">
        <v>1025</v>
      </c>
      <c r="K448" s="117" t="s">
        <v>1086</v>
      </c>
      <c r="L448" s="115" t="s">
        <v>1025</v>
      </c>
      <c r="M448" s="123">
        <v>-391.67</v>
      </c>
      <c r="N448" s="123">
        <v>391.67</v>
      </c>
      <c r="O448" s="124">
        <v>45383</v>
      </c>
      <c r="P448" s="125"/>
      <c r="Q448" s="125">
        <v>84</v>
      </c>
      <c r="R448" s="125" t="s">
        <v>1470</v>
      </c>
      <c r="S448" s="115" t="s">
        <v>1547</v>
      </c>
      <c r="T448" s="122" t="s">
        <v>1548</v>
      </c>
      <c r="U448" s="115" t="s">
        <v>1488</v>
      </c>
      <c r="V448" s="142"/>
      <c r="W448" s="117"/>
      <c r="X448" s="142"/>
      <c r="Y448" s="142"/>
      <c r="Z448" s="117"/>
      <c r="AA448" s="143"/>
      <c r="AB448" s="125"/>
      <c r="AC448" s="125"/>
      <c r="AD448" s="125"/>
      <c r="AE448" s="117"/>
      <c r="AF448" s="122"/>
      <c r="AG448" s="122"/>
    </row>
    <row r="449" spans="1:30">
      <c r="A449" s="115" t="s">
        <v>16</v>
      </c>
      <c r="B449" s="116">
        <v>45394</v>
      </c>
      <c r="C449" s="115" t="s">
        <v>18</v>
      </c>
      <c r="D449" s="115" t="s">
        <v>19</v>
      </c>
      <c r="E449" s="117" t="s">
        <v>1470</v>
      </c>
      <c r="F449" s="117" t="s">
        <v>1480</v>
      </c>
      <c r="G449" s="119">
        <v>45394</v>
      </c>
      <c r="H449" s="117" t="s">
        <v>1472</v>
      </c>
      <c r="I449" s="117" t="s">
        <v>1564</v>
      </c>
      <c r="J449" s="117" t="s">
        <v>1025</v>
      </c>
      <c r="K449" s="117" t="s">
        <v>1086</v>
      </c>
      <c r="L449" s="115" t="s">
        <v>1025</v>
      </c>
      <c r="M449" s="123">
        <v>-3.87</v>
      </c>
      <c r="N449" s="123">
        <v>3.87</v>
      </c>
      <c r="O449" s="124">
        <v>45383</v>
      </c>
      <c r="P449" s="125"/>
      <c r="Q449" s="125">
        <v>84</v>
      </c>
      <c r="R449" s="125" t="s">
        <v>1470</v>
      </c>
      <c r="S449" s="115" t="s">
        <v>1480</v>
      </c>
      <c r="T449" s="122" t="s">
        <v>1482</v>
      </c>
      <c r="U449" s="115" t="s">
        <v>1482</v>
      </c>
      <c r="V449" s="142"/>
      <c r="W449" s="117"/>
      <c r="X449" s="142"/>
      <c r="Y449" s="142"/>
      <c r="Z449" s="117"/>
      <c r="AA449" s="143"/>
      <c r="AB449" s="125"/>
      <c r="AC449" s="125"/>
      <c r="AD449" s="125"/>
    </row>
    <row r="450" spans="1:30">
      <c r="A450" s="115" t="s">
        <v>16</v>
      </c>
      <c r="B450" s="116">
        <v>45394</v>
      </c>
      <c r="C450" s="115" t="s">
        <v>18</v>
      </c>
      <c r="D450" s="115" t="s">
        <v>19</v>
      </c>
      <c r="E450" s="117" t="s">
        <v>1470</v>
      </c>
      <c r="F450" s="117" t="s">
        <v>1547</v>
      </c>
      <c r="G450" s="119">
        <v>45394</v>
      </c>
      <c r="H450" s="117" t="s">
        <v>1472</v>
      </c>
      <c r="I450" s="117" t="s">
        <v>1512</v>
      </c>
      <c r="J450" s="117" t="s">
        <v>1025</v>
      </c>
      <c r="K450" s="117" t="s">
        <v>1087</v>
      </c>
      <c r="L450" s="115" t="s">
        <v>1025</v>
      </c>
      <c r="M450" s="123">
        <v>-377.94</v>
      </c>
      <c r="N450" s="123">
        <v>377.94</v>
      </c>
      <c r="O450" s="124">
        <v>45383</v>
      </c>
      <c r="P450" s="125"/>
      <c r="Q450" s="125">
        <v>84</v>
      </c>
      <c r="R450" s="125" t="s">
        <v>1470</v>
      </c>
      <c r="S450" s="115" t="s">
        <v>1547</v>
      </c>
      <c r="T450" s="122" t="s">
        <v>1548</v>
      </c>
      <c r="U450" s="115" t="s">
        <v>1488</v>
      </c>
      <c r="V450" s="142"/>
      <c r="W450" s="117"/>
      <c r="X450" s="142"/>
      <c r="Y450" s="142"/>
      <c r="Z450" s="117"/>
      <c r="AA450" s="143"/>
      <c r="AB450" s="125"/>
      <c r="AC450" s="125"/>
      <c r="AD450" s="125"/>
    </row>
    <row r="451" spans="1:30">
      <c r="A451" s="115" t="s">
        <v>16</v>
      </c>
      <c r="B451" s="116">
        <v>45394</v>
      </c>
      <c r="C451" s="115" t="s">
        <v>18</v>
      </c>
      <c r="D451" s="115" t="s">
        <v>19</v>
      </c>
      <c r="E451" s="117" t="s">
        <v>1470</v>
      </c>
      <c r="F451" s="117" t="s">
        <v>1480</v>
      </c>
      <c r="G451" s="119">
        <v>45394</v>
      </c>
      <c r="H451" s="117" t="s">
        <v>1472</v>
      </c>
      <c r="I451" s="117" t="s">
        <v>1564</v>
      </c>
      <c r="J451" s="117" t="s">
        <v>1025</v>
      </c>
      <c r="K451" s="117" t="s">
        <v>1087</v>
      </c>
      <c r="L451" s="115" t="s">
        <v>1025</v>
      </c>
      <c r="M451" s="123">
        <v>-6.2</v>
      </c>
      <c r="N451" s="123">
        <v>6.2</v>
      </c>
      <c r="O451" s="124">
        <v>45383</v>
      </c>
      <c r="P451" s="125"/>
      <c r="Q451" s="125">
        <v>84</v>
      </c>
      <c r="R451" s="125" t="s">
        <v>1470</v>
      </c>
      <c r="S451" s="115" t="s">
        <v>1480</v>
      </c>
      <c r="T451" s="122" t="s">
        <v>1482</v>
      </c>
      <c r="U451" s="115" t="s">
        <v>1482</v>
      </c>
      <c r="V451" s="142"/>
      <c r="W451" s="117"/>
      <c r="X451" s="142"/>
      <c r="Y451" s="142"/>
      <c r="Z451" s="117"/>
      <c r="AA451" s="143"/>
      <c r="AB451" s="125"/>
      <c r="AC451" s="125"/>
      <c r="AD451" s="125"/>
    </row>
    <row r="452" spans="1:30">
      <c r="A452" s="115" t="s">
        <v>16</v>
      </c>
      <c r="B452" s="116">
        <v>45394</v>
      </c>
      <c r="C452" s="115" t="s">
        <v>18</v>
      </c>
      <c r="D452" s="115" t="s">
        <v>19</v>
      </c>
      <c r="E452" s="117" t="s">
        <v>1470</v>
      </c>
      <c r="F452" s="117" t="s">
        <v>1547</v>
      </c>
      <c r="G452" s="119">
        <v>45394</v>
      </c>
      <c r="H452" s="117" t="s">
        <v>1472</v>
      </c>
      <c r="I452" s="117" t="s">
        <v>1512</v>
      </c>
      <c r="J452" s="117" t="s">
        <v>1025</v>
      </c>
      <c r="K452" s="117" t="s">
        <v>1088</v>
      </c>
      <c r="L452" s="115" t="s">
        <v>1025</v>
      </c>
      <c r="M452" s="123">
        <v>-338.66</v>
      </c>
      <c r="N452" s="123">
        <v>338.66</v>
      </c>
      <c r="O452" s="124">
        <v>45383</v>
      </c>
      <c r="P452" s="125"/>
      <c r="Q452" s="125">
        <v>84</v>
      </c>
      <c r="R452" s="125" t="s">
        <v>1470</v>
      </c>
      <c r="S452" s="115" t="s">
        <v>1547</v>
      </c>
      <c r="T452" s="122" t="s">
        <v>1548</v>
      </c>
      <c r="U452" s="115" t="s">
        <v>1488</v>
      </c>
      <c r="V452" s="142"/>
      <c r="W452" s="117"/>
      <c r="X452" s="142"/>
      <c r="Y452" s="142"/>
      <c r="Z452" s="117"/>
      <c r="AA452" s="143"/>
      <c r="AB452" s="125"/>
      <c r="AC452" s="125"/>
      <c r="AD452" s="125"/>
    </row>
    <row r="453" spans="1:30">
      <c r="A453" s="115" t="s">
        <v>16</v>
      </c>
      <c r="B453" s="116">
        <v>45394</v>
      </c>
      <c r="C453" s="115" t="s">
        <v>18</v>
      </c>
      <c r="D453" s="115" t="s">
        <v>19</v>
      </c>
      <c r="E453" s="117" t="s">
        <v>1470</v>
      </c>
      <c r="F453" s="117" t="s">
        <v>1547</v>
      </c>
      <c r="G453" s="119">
        <v>45394</v>
      </c>
      <c r="H453" s="117" t="s">
        <v>1472</v>
      </c>
      <c r="I453" s="117" t="s">
        <v>1512</v>
      </c>
      <c r="J453" s="117" t="s">
        <v>1025</v>
      </c>
      <c r="K453" s="117" t="s">
        <v>1089</v>
      </c>
      <c r="L453" s="115" t="s">
        <v>1025</v>
      </c>
      <c r="M453" s="123">
        <v>-377.94</v>
      </c>
      <c r="N453" s="123">
        <v>377.94</v>
      </c>
      <c r="O453" s="124">
        <v>45383</v>
      </c>
      <c r="P453" s="125"/>
      <c r="Q453" s="125">
        <v>84</v>
      </c>
      <c r="R453" s="125" t="s">
        <v>1470</v>
      </c>
      <c r="S453" s="115" t="s">
        <v>1547</v>
      </c>
      <c r="T453" s="122" t="s">
        <v>1548</v>
      </c>
      <c r="U453" s="115" t="s">
        <v>1488</v>
      </c>
      <c r="V453" s="142"/>
      <c r="W453" s="117"/>
      <c r="X453" s="142"/>
      <c r="Y453" s="142"/>
      <c r="Z453" s="117"/>
      <c r="AA453" s="143"/>
      <c r="AB453" s="125"/>
      <c r="AC453" s="125"/>
      <c r="AD453" s="125"/>
    </row>
    <row r="454" spans="1:30">
      <c r="A454" s="115" t="s">
        <v>16</v>
      </c>
      <c r="B454" s="116">
        <v>45394</v>
      </c>
      <c r="C454" s="115" t="s">
        <v>18</v>
      </c>
      <c r="D454" s="115" t="s">
        <v>19</v>
      </c>
      <c r="E454" s="117" t="s">
        <v>1470</v>
      </c>
      <c r="F454" s="117" t="s">
        <v>1547</v>
      </c>
      <c r="G454" s="119">
        <v>45394</v>
      </c>
      <c r="H454" s="117" t="s">
        <v>1472</v>
      </c>
      <c r="I454" s="117" t="s">
        <v>1512</v>
      </c>
      <c r="J454" s="117" t="s">
        <v>1025</v>
      </c>
      <c r="K454" s="117" t="s">
        <v>1090</v>
      </c>
      <c r="L454" s="115" t="s">
        <v>1025</v>
      </c>
      <c r="M454" s="123">
        <v>-338.66</v>
      </c>
      <c r="N454" s="123">
        <v>338.66</v>
      </c>
      <c r="O454" s="124">
        <v>45383</v>
      </c>
      <c r="P454" s="125"/>
      <c r="Q454" s="125">
        <v>84</v>
      </c>
      <c r="R454" s="125" t="s">
        <v>1470</v>
      </c>
      <c r="S454" s="115" t="s">
        <v>1547</v>
      </c>
      <c r="T454" s="122" t="s">
        <v>1548</v>
      </c>
      <c r="U454" s="115" t="s">
        <v>1488</v>
      </c>
      <c r="V454" s="142"/>
      <c r="W454" s="117"/>
      <c r="X454" s="142"/>
      <c r="Y454" s="142"/>
      <c r="Z454" s="117"/>
      <c r="AA454" s="143"/>
      <c r="AB454" s="125"/>
      <c r="AC454" s="125"/>
      <c r="AD454" s="125"/>
    </row>
    <row r="455" spans="1:30">
      <c r="A455" s="115" t="s">
        <v>16</v>
      </c>
      <c r="B455" s="116">
        <v>45394</v>
      </c>
      <c r="C455" s="115" t="s">
        <v>18</v>
      </c>
      <c r="D455" s="115" t="s">
        <v>19</v>
      </c>
      <c r="E455" s="117" t="s">
        <v>1470</v>
      </c>
      <c r="F455" s="117" t="s">
        <v>1547</v>
      </c>
      <c r="G455" s="119">
        <v>45394</v>
      </c>
      <c r="H455" s="117" t="s">
        <v>1472</v>
      </c>
      <c r="I455" s="117" t="s">
        <v>1512</v>
      </c>
      <c r="J455" s="117" t="s">
        <v>1025</v>
      </c>
      <c r="K455" s="117" t="s">
        <v>1091</v>
      </c>
      <c r="L455" s="115" t="s">
        <v>1025</v>
      </c>
      <c r="M455" s="123">
        <v>-6672.9</v>
      </c>
      <c r="N455" s="123">
        <v>6672.9</v>
      </c>
      <c r="O455" s="124">
        <v>45383</v>
      </c>
      <c r="P455" s="125"/>
      <c r="Q455" s="125">
        <v>75</v>
      </c>
      <c r="R455" s="125" t="s">
        <v>1470</v>
      </c>
      <c r="S455" s="115" t="s">
        <v>1547</v>
      </c>
      <c r="T455" s="122" t="s">
        <v>1548</v>
      </c>
      <c r="U455" s="115" t="s">
        <v>1488</v>
      </c>
      <c r="V455" s="142"/>
      <c r="W455" s="117"/>
      <c r="X455" s="142"/>
      <c r="Y455" s="142"/>
      <c r="Z455" s="117"/>
      <c r="AA455" s="143"/>
      <c r="AB455" s="125"/>
      <c r="AC455" s="125"/>
      <c r="AD455" s="125"/>
    </row>
    <row r="456" spans="1:30">
      <c r="A456" s="115" t="s">
        <v>16</v>
      </c>
      <c r="B456" s="116">
        <v>45394</v>
      </c>
      <c r="C456" s="115" t="s">
        <v>18</v>
      </c>
      <c r="D456" s="115" t="s">
        <v>19</v>
      </c>
      <c r="E456" s="117" t="s">
        <v>1470</v>
      </c>
      <c r="F456" s="117" t="s">
        <v>1480</v>
      </c>
      <c r="G456" s="119">
        <v>45394</v>
      </c>
      <c r="H456" s="117" t="s">
        <v>1472</v>
      </c>
      <c r="I456" s="117" t="s">
        <v>1481</v>
      </c>
      <c r="J456" s="117" t="s">
        <v>1025</v>
      </c>
      <c r="K456" s="117" t="s">
        <v>1091</v>
      </c>
      <c r="L456" s="115" t="s">
        <v>1025</v>
      </c>
      <c r="M456" s="123">
        <v>-69.59</v>
      </c>
      <c r="N456" s="123">
        <v>69.59</v>
      </c>
      <c r="O456" s="124">
        <v>45383</v>
      </c>
      <c r="P456" s="125"/>
      <c r="Q456" s="125">
        <v>75</v>
      </c>
      <c r="R456" s="125" t="s">
        <v>1470</v>
      </c>
      <c r="S456" s="115" t="s">
        <v>1480</v>
      </c>
      <c r="T456" s="122" t="s">
        <v>1482</v>
      </c>
      <c r="U456" s="115" t="s">
        <v>1482</v>
      </c>
      <c r="V456" s="142"/>
      <c r="W456" s="117"/>
      <c r="X456" s="142"/>
      <c r="Y456" s="142"/>
      <c r="Z456" s="117"/>
      <c r="AA456" s="143"/>
      <c r="AB456" s="125"/>
      <c r="AC456" s="125"/>
      <c r="AD456" s="125"/>
    </row>
    <row r="457" spans="1:30">
      <c r="A457" s="115" t="s">
        <v>16</v>
      </c>
      <c r="B457" s="116">
        <v>45394</v>
      </c>
      <c r="C457" s="115" t="s">
        <v>18</v>
      </c>
      <c r="D457" s="115" t="s">
        <v>19</v>
      </c>
      <c r="E457" s="117" t="s">
        <v>1470</v>
      </c>
      <c r="F457" s="117" t="s">
        <v>1480</v>
      </c>
      <c r="G457" s="119">
        <v>45394</v>
      </c>
      <c r="H457" s="117" t="s">
        <v>1472</v>
      </c>
      <c r="I457" s="117" t="s">
        <v>1564</v>
      </c>
      <c r="J457" s="117" t="s">
        <v>1025</v>
      </c>
      <c r="K457" s="117" t="s">
        <v>1091</v>
      </c>
      <c r="L457" s="115" t="s">
        <v>1025</v>
      </c>
      <c r="M457" s="123">
        <v>-286.26</v>
      </c>
      <c r="N457" s="123">
        <v>286.26</v>
      </c>
      <c r="O457" s="124">
        <v>45383</v>
      </c>
      <c r="P457" s="125"/>
      <c r="Q457" s="125">
        <v>75</v>
      </c>
      <c r="R457" s="125" t="s">
        <v>1470</v>
      </c>
      <c r="S457" s="115" t="s">
        <v>1480</v>
      </c>
      <c r="T457" s="122" t="s">
        <v>1482</v>
      </c>
      <c r="U457" s="115" t="s">
        <v>1482</v>
      </c>
      <c r="V457" s="142"/>
      <c r="W457" s="117"/>
      <c r="X457" s="142"/>
      <c r="Y457" s="142"/>
      <c r="Z457" s="117"/>
      <c r="AA457" s="143"/>
      <c r="AB457" s="125"/>
      <c r="AC457" s="125"/>
      <c r="AD457" s="125"/>
    </row>
    <row r="458" spans="1:30">
      <c r="A458" s="115" t="s">
        <v>16</v>
      </c>
      <c r="B458" s="116">
        <v>45394</v>
      </c>
      <c r="C458" s="115" t="s">
        <v>119</v>
      </c>
      <c r="D458" s="115" t="s">
        <v>120</v>
      </c>
      <c r="E458" s="117" t="s">
        <v>1541</v>
      </c>
      <c r="F458" s="117" t="s">
        <v>1542</v>
      </c>
      <c r="G458" s="121">
        <v>45394</v>
      </c>
      <c r="H458" s="117"/>
      <c r="I458" s="117" t="s">
        <v>1543</v>
      </c>
      <c r="J458" s="122" t="s">
        <v>23</v>
      </c>
      <c r="K458" s="117"/>
      <c r="L458" s="115" t="s">
        <v>23</v>
      </c>
      <c r="M458" s="123">
        <v>-18770</v>
      </c>
      <c r="N458" s="123">
        <v>18770</v>
      </c>
      <c r="O458" s="124">
        <v>45383</v>
      </c>
      <c r="P458" s="125"/>
      <c r="Q458" s="125"/>
      <c r="R458" s="125"/>
      <c r="S458" s="115" t="s">
        <v>1542</v>
      </c>
      <c r="T458" s="122" t="s">
        <v>1569</v>
      </c>
      <c r="U458" s="115" t="s">
        <v>1569</v>
      </c>
      <c r="V458" s="142"/>
      <c r="W458" s="117"/>
      <c r="X458" s="142"/>
      <c r="Y458" s="142"/>
      <c r="Z458" s="117"/>
      <c r="AA458" s="143"/>
      <c r="AB458" s="125"/>
      <c r="AC458" s="125"/>
      <c r="AD458" s="125"/>
    </row>
    <row r="459" spans="1:30">
      <c r="A459" s="115" t="s">
        <v>16</v>
      </c>
      <c r="B459" s="116">
        <v>45394</v>
      </c>
      <c r="C459" s="115" t="s">
        <v>119</v>
      </c>
      <c r="D459" s="115" t="s">
        <v>120</v>
      </c>
      <c r="E459" s="117" t="s">
        <v>1541</v>
      </c>
      <c r="F459" s="117" t="s">
        <v>1542</v>
      </c>
      <c r="G459" s="121">
        <v>45394</v>
      </c>
      <c r="H459" s="117"/>
      <c r="I459" s="117" t="s">
        <v>1543</v>
      </c>
      <c r="J459" s="122" t="s">
        <v>32</v>
      </c>
      <c r="K459" s="117"/>
      <c r="L459" s="115" t="s">
        <v>32</v>
      </c>
      <c r="M459" s="123">
        <v>-0.9</v>
      </c>
      <c r="N459" s="123">
        <v>0.9</v>
      </c>
      <c r="O459" s="124">
        <v>45383</v>
      </c>
      <c r="P459" s="125"/>
      <c r="Q459" s="125"/>
      <c r="R459" s="125"/>
      <c r="S459" s="115" t="s">
        <v>1542</v>
      </c>
      <c r="T459" s="122" t="s">
        <v>1502</v>
      </c>
      <c r="U459" s="115" t="s">
        <v>1482</v>
      </c>
      <c r="V459" s="142"/>
      <c r="W459" s="117"/>
      <c r="X459" s="142"/>
      <c r="Y459" s="142"/>
      <c r="Z459" s="117"/>
      <c r="AA459" s="143"/>
      <c r="AB459" s="125"/>
      <c r="AC459" s="125"/>
      <c r="AD459" s="125"/>
    </row>
    <row r="460" spans="1:30">
      <c r="A460" s="115" t="s">
        <v>16</v>
      </c>
      <c r="B460" s="116">
        <v>45394</v>
      </c>
      <c r="C460" s="115" t="s">
        <v>119</v>
      </c>
      <c r="D460" s="115" t="s">
        <v>120</v>
      </c>
      <c r="E460" s="117" t="s">
        <v>1541</v>
      </c>
      <c r="F460" s="117" t="s">
        <v>1542</v>
      </c>
      <c r="G460" s="121">
        <v>45394</v>
      </c>
      <c r="H460" s="117"/>
      <c r="I460" s="117" t="s">
        <v>1543</v>
      </c>
      <c r="J460" s="122" t="s">
        <v>135</v>
      </c>
      <c r="K460" s="117"/>
      <c r="L460" s="115" t="s">
        <v>135</v>
      </c>
      <c r="M460" s="123">
        <v>18770.64</v>
      </c>
      <c r="N460" s="123">
        <v>18770.64</v>
      </c>
      <c r="O460" s="124">
        <v>45383</v>
      </c>
      <c r="P460" s="125"/>
      <c r="Q460" s="125"/>
      <c r="R460" s="125"/>
      <c r="S460" s="115" t="s">
        <v>1542</v>
      </c>
      <c r="T460" s="122" t="s">
        <v>158</v>
      </c>
      <c r="U460" s="115" t="s">
        <v>158</v>
      </c>
      <c r="V460" s="142"/>
      <c r="W460" s="117"/>
      <c r="X460" s="142"/>
      <c r="Y460" s="142"/>
      <c r="Z460" s="117"/>
      <c r="AA460" s="143"/>
      <c r="AB460" s="125"/>
      <c r="AC460" s="125"/>
      <c r="AD460" s="125"/>
    </row>
    <row r="461" spans="1:30">
      <c r="A461" s="115" t="s">
        <v>16</v>
      </c>
      <c r="B461" s="116">
        <v>45394</v>
      </c>
      <c r="C461" s="115" t="s">
        <v>119</v>
      </c>
      <c r="D461" s="115" t="s">
        <v>120</v>
      </c>
      <c r="E461" s="117" t="s">
        <v>1541</v>
      </c>
      <c r="F461" s="117" t="s">
        <v>1542</v>
      </c>
      <c r="G461" s="121">
        <v>45394</v>
      </c>
      <c r="H461" s="117"/>
      <c r="I461" s="117" t="s">
        <v>1543</v>
      </c>
      <c r="J461" s="122" t="s">
        <v>26</v>
      </c>
      <c r="K461" s="117"/>
      <c r="L461" s="115" t="s">
        <v>26</v>
      </c>
      <c r="M461" s="123">
        <v>0.26</v>
      </c>
      <c r="N461" s="123">
        <v>0.26</v>
      </c>
      <c r="O461" s="124">
        <v>45383</v>
      </c>
      <c r="P461" s="125"/>
      <c r="Q461" s="125"/>
      <c r="R461" s="125"/>
      <c r="S461" s="115" t="s">
        <v>1542</v>
      </c>
      <c r="T461" s="122" t="s">
        <v>1556</v>
      </c>
      <c r="U461" s="115" t="s">
        <v>1557</v>
      </c>
      <c r="V461" s="142"/>
      <c r="W461" s="117"/>
      <c r="X461" s="142"/>
      <c r="Y461" s="142"/>
      <c r="Z461" s="117"/>
      <c r="AA461" s="143"/>
      <c r="AB461" s="125"/>
      <c r="AC461" s="125"/>
      <c r="AD461" s="125"/>
    </row>
    <row r="462" spans="1:30">
      <c r="A462" s="115" t="s">
        <v>16</v>
      </c>
      <c r="B462" s="116">
        <v>45397</v>
      </c>
      <c r="C462" s="115" t="s">
        <v>18</v>
      </c>
      <c r="D462" s="115" t="s">
        <v>19</v>
      </c>
      <c r="E462" s="117" t="s">
        <v>1470</v>
      </c>
      <c r="F462" s="117" t="s">
        <v>1554</v>
      </c>
      <c r="G462" s="119">
        <v>45397</v>
      </c>
      <c r="H462" s="117" t="s">
        <v>1500</v>
      </c>
      <c r="I462" s="117" t="s">
        <v>1555</v>
      </c>
      <c r="J462" s="117" t="s">
        <v>21</v>
      </c>
      <c r="K462" s="117" t="s">
        <v>847</v>
      </c>
      <c r="L462" s="115" t="s">
        <v>21</v>
      </c>
      <c r="M462" s="123">
        <v>0.99</v>
      </c>
      <c r="N462" s="123">
        <v>0.99</v>
      </c>
      <c r="O462" s="124">
        <v>45383</v>
      </c>
      <c r="P462" s="125"/>
      <c r="Q462" s="125"/>
      <c r="R462" s="125" t="s">
        <v>1474</v>
      </c>
      <c r="S462" s="115" t="s">
        <v>1554</v>
      </c>
      <c r="T462" s="122" t="s">
        <v>1556</v>
      </c>
      <c r="U462" s="115" t="s">
        <v>1557</v>
      </c>
      <c r="V462" s="142"/>
      <c r="W462" s="117"/>
      <c r="X462" s="142"/>
      <c r="Y462" s="142"/>
      <c r="Z462" s="117"/>
      <c r="AA462" s="143"/>
      <c r="AB462" s="125"/>
      <c r="AC462" s="125"/>
      <c r="AD462" s="125"/>
    </row>
    <row r="463" spans="1:30">
      <c r="A463" s="115" t="s">
        <v>16</v>
      </c>
      <c r="B463" s="116">
        <v>45397</v>
      </c>
      <c r="C463" s="115" t="s">
        <v>18</v>
      </c>
      <c r="D463" s="115" t="s">
        <v>19</v>
      </c>
      <c r="E463" s="117" t="s">
        <v>1470</v>
      </c>
      <c r="F463" s="117" t="s">
        <v>1578</v>
      </c>
      <c r="G463" s="119">
        <v>45397</v>
      </c>
      <c r="H463" s="117" t="s">
        <v>1472</v>
      </c>
      <c r="I463" s="117" t="s">
        <v>1473</v>
      </c>
      <c r="J463" s="117" t="s">
        <v>804</v>
      </c>
      <c r="K463" s="117" t="s">
        <v>803</v>
      </c>
      <c r="L463" s="115" t="s">
        <v>804</v>
      </c>
      <c r="M463" s="123">
        <v>-40000</v>
      </c>
      <c r="N463" s="123">
        <v>40000</v>
      </c>
      <c r="O463" s="124">
        <v>45383</v>
      </c>
      <c r="P463" s="125"/>
      <c r="Q463" s="125">
        <v>82</v>
      </c>
      <c r="R463" s="125" t="s">
        <v>1470</v>
      </c>
      <c r="S463" s="115" t="s">
        <v>1578</v>
      </c>
      <c r="T463" s="122" t="s">
        <v>1515</v>
      </c>
      <c r="U463" s="115" t="s">
        <v>1479</v>
      </c>
      <c r="V463" s="142"/>
      <c r="W463" s="117"/>
      <c r="X463" s="142"/>
      <c r="Y463" s="142"/>
      <c r="Z463" s="117"/>
      <c r="AA463" s="143"/>
      <c r="AB463" s="125"/>
      <c r="AC463" s="125"/>
      <c r="AD463" s="125"/>
    </row>
    <row r="464" spans="1:30">
      <c r="A464" s="115" t="s">
        <v>16</v>
      </c>
      <c r="B464" s="116">
        <v>45398</v>
      </c>
      <c r="C464" s="115" t="s">
        <v>18</v>
      </c>
      <c r="D464" s="115" t="s">
        <v>19</v>
      </c>
      <c r="E464" s="117" t="s">
        <v>1470</v>
      </c>
      <c r="F464" s="117" t="s">
        <v>1554</v>
      </c>
      <c r="G464" s="119">
        <v>45398</v>
      </c>
      <c r="H464" s="117" t="s">
        <v>1500</v>
      </c>
      <c r="I464" s="117" t="s">
        <v>1555</v>
      </c>
      <c r="J464" s="117" t="s">
        <v>21</v>
      </c>
      <c r="K464" s="117" t="s">
        <v>848</v>
      </c>
      <c r="L464" s="115" t="s">
        <v>21</v>
      </c>
      <c r="M464" s="123">
        <v>0.41</v>
      </c>
      <c r="N464" s="123">
        <v>0.41</v>
      </c>
      <c r="O464" s="124">
        <v>45383</v>
      </c>
      <c r="P464" s="125"/>
      <c r="Q464" s="125"/>
      <c r="R464" s="125" t="s">
        <v>1474</v>
      </c>
      <c r="S464" s="115" t="s">
        <v>1554</v>
      </c>
      <c r="T464" s="122" t="s">
        <v>1556</v>
      </c>
      <c r="U464" s="115" t="s">
        <v>1557</v>
      </c>
      <c r="V464" s="142"/>
      <c r="W464" s="117"/>
      <c r="X464" s="142"/>
      <c r="Y464" s="142"/>
      <c r="Z464" s="117"/>
      <c r="AA464" s="143"/>
      <c r="AB464" s="125"/>
      <c r="AC464" s="125"/>
      <c r="AD464" s="125"/>
    </row>
    <row r="465" spans="1:33">
      <c r="A465" s="115" t="s">
        <v>16</v>
      </c>
      <c r="B465" s="116">
        <v>45398</v>
      </c>
      <c r="C465" s="115" t="s">
        <v>18</v>
      </c>
      <c r="D465" s="115" t="s">
        <v>19</v>
      </c>
      <c r="E465" s="117" t="s">
        <v>1470</v>
      </c>
      <c r="F465" s="117" t="s">
        <v>1518</v>
      </c>
      <c r="G465" s="119">
        <v>45398</v>
      </c>
      <c r="H465" s="117" t="s">
        <v>1472</v>
      </c>
      <c r="I465" s="117" t="s">
        <v>1512</v>
      </c>
      <c r="J465" s="117" t="s">
        <v>800</v>
      </c>
      <c r="K465" s="117" t="s">
        <v>805</v>
      </c>
      <c r="L465" s="115" t="s">
        <v>800</v>
      </c>
      <c r="M465" s="123">
        <v>-800</v>
      </c>
      <c r="N465" s="123">
        <v>800</v>
      </c>
      <c r="O465" s="124">
        <v>45383</v>
      </c>
      <c r="P465" s="125"/>
      <c r="Q465" s="125">
        <v>79</v>
      </c>
      <c r="R465" s="125" t="s">
        <v>1470</v>
      </c>
      <c r="S465" s="115" t="s">
        <v>1518</v>
      </c>
      <c r="T465" s="122" t="s">
        <v>1519</v>
      </c>
      <c r="U465" s="115" t="s">
        <v>1520</v>
      </c>
      <c r="V465" s="142"/>
      <c r="W465" s="117"/>
      <c r="X465" s="142"/>
      <c r="Y465" s="142"/>
      <c r="Z465" s="117"/>
      <c r="AA465" s="143"/>
      <c r="AB465" s="125"/>
      <c r="AC465" s="125"/>
      <c r="AD465" s="125"/>
      <c r="AE465" s="117"/>
      <c r="AF465" s="122"/>
      <c r="AG465" s="122"/>
    </row>
    <row r="466" spans="1:33">
      <c r="A466" s="115" t="s">
        <v>16</v>
      </c>
      <c r="B466" s="116">
        <v>45398</v>
      </c>
      <c r="C466" s="115" t="s">
        <v>18</v>
      </c>
      <c r="D466" s="115" t="s">
        <v>19</v>
      </c>
      <c r="E466" s="117" t="s">
        <v>1470</v>
      </c>
      <c r="F466" s="117" t="s">
        <v>1518</v>
      </c>
      <c r="G466" s="119">
        <v>45398</v>
      </c>
      <c r="H466" s="117" t="s">
        <v>1472</v>
      </c>
      <c r="I466" s="117" t="s">
        <v>1512</v>
      </c>
      <c r="J466" s="117" t="s">
        <v>800</v>
      </c>
      <c r="K466" s="117" t="s">
        <v>799</v>
      </c>
      <c r="L466" s="115" t="s">
        <v>800</v>
      </c>
      <c r="M466" s="123">
        <v>-2050</v>
      </c>
      <c r="N466" s="123">
        <v>2050</v>
      </c>
      <c r="O466" s="124">
        <v>45383</v>
      </c>
      <c r="P466" s="125"/>
      <c r="Q466" s="125">
        <v>80</v>
      </c>
      <c r="R466" s="125" t="s">
        <v>1470</v>
      </c>
      <c r="S466" s="115" t="s">
        <v>1518</v>
      </c>
      <c r="T466" s="122" t="s">
        <v>1519</v>
      </c>
      <c r="U466" s="115" t="s">
        <v>1520</v>
      </c>
      <c r="V466" s="142"/>
      <c r="W466" s="117"/>
      <c r="X466" s="142"/>
      <c r="Y466" s="142"/>
      <c r="Z466" s="117"/>
      <c r="AA466" s="143"/>
      <c r="AB466" s="125"/>
      <c r="AC466" s="125"/>
      <c r="AD466" s="125"/>
      <c r="AE466" s="117"/>
      <c r="AF466" s="122"/>
      <c r="AG466" s="122"/>
    </row>
    <row r="467" spans="1:33">
      <c r="A467" s="115" t="s">
        <v>16</v>
      </c>
      <c r="B467" s="116">
        <v>45398</v>
      </c>
      <c r="C467" s="115" t="s">
        <v>18</v>
      </c>
      <c r="D467" s="115" t="s">
        <v>19</v>
      </c>
      <c r="E467" s="117" t="s">
        <v>1470</v>
      </c>
      <c r="F467" s="117" t="s">
        <v>1533</v>
      </c>
      <c r="G467" s="119">
        <v>45398</v>
      </c>
      <c r="H467" s="117" t="s">
        <v>1472</v>
      </c>
      <c r="I467" s="117" t="s">
        <v>1512</v>
      </c>
      <c r="J467" s="117" t="s">
        <v>809</v>
      </c>
      <c r="K467" s="117" t="s">
        <v>806</v>
      </c>
      <c r="L467" s="115" t="s">
        <v>809</v>
      </c>
      <c r="M467" s="123">
        <v>-11700</v>
      </c>
      <c r="N467" s="123">
        <v>11700</v>
      </c>
      <c r="O467" s="124">
        <v>45383</v>
      </c>
      <c r="P467" s="125"/>
      <c r="Q467" s="125">
        <v>81</v>
      </c>
      <c r="R467" s="125" t="s">
        <v>1470</v>
      </c>
      <c r="S467" s="115" t="s">
        <v>1533</v>
      </c>
      <c r="T467" s="122" t="s">
        <v>1515</v>
      </c>
      <c r="U467" s="115" t="s">
        <v>1479</v>
      </c>
      <c r="V467" s="142"/>
      <c r="W467" s="117"/>
      <c r="X467" s="142"/>
      <c r="Y467" s="142"/>
      <c r="Z467" s="117"/>
      <c r="AA467" s="143"/>
      <c r="AB467" s="125"/>
      <c r="AC467" s="125"/>
      <c r="AD467" s="125"/>
      <c r="AE467" s="117"/>
      <c r="AF467" s="122"/>
      <c r="AG467" s="122"/>
    </row>
    <row r="468" spans="1:33">
      <c r="A468" s="115" t="s">
        <v>16</v>
      </c>
      <c r="B468" s="116">
        <v>45398</v>
      </c>
      <c r="C468" s="115" t="s">
        <v>18</v>
      </c>
      <c r="D468" s="115" t="s">
        <v>19</v>
      </c>
      <c r="E468" s="117" t="s">
        <v>1470</v>
      </c>
      <c r="F468" s="117" t="s">
        <v>1504</v>
      </c>
      <c r="G468" s="119">
        <v>45398</v>
      </c>
      <c r="H468" s="117" t="s">
        <v>1472</v>
      </c>
      <c r="I468" s="117" t="s">
        <v>1505</v>
      </c>
      <c r="J468" s="117" t="s">
        <v>808</v>
      </c>
      <c r="K468" s="117" t="s">
        <v>806</v>
      </c>
      <c r="L468" s="115" t="s">
        <v>809</v>
      </c>
      <c r="M468" s="123">
        <v>175.5</v>
      </c>
      <c r="N468" s="123">
        <v>175.5</v>
      </c>
      <c r="O468" s="124">
        <v>45383</v>
      </c>
      <c r="P468" s="125"/>
      <c r="Q468" s="125">
        <v>81</v>
      </c>
      <c r="R468" s="125" t="s">
        <v>1470</v>
      </c>
      <c r="S468" s="115" t="s">
        <v>1504</v>
      </c>
      <c r="T468" s="122" t="s">
        <v>1515</v>
      </c>
      <c r="U468" s="115" t="s">
        <v>1479</v>
      </c>
      <c r="V468" s="142"/>
      <c r="W468" s="117"/>
      <c r="X468" s="142"/>
      <c r="Y468" s="142"/>
      <c r="Z468" s="117"/>
      <c r="AA468" s="143"/>
      <c r="AB468" s="125"/>
      <c r="AC468" s="125"/>
      <c r="AD468" s="125"/>
      <c r="AE468" s="117"/>
      <c r="AF468" s="122"/>
      <c r="AG468" s="122"/>
    </row>
    <row r="469" spans="1:33">
      <c r="A469" s="115" t="s">
        <v>16</v>
      </c>
      <c r="B469" s="116">
        <v>45398</v>
      </c>
      <c r="C469" s="115" t="s">
        <v>18</v>
      </c>
      <c r="D469" s="115" t="s">
        <v>19</v>
      </c>
      <c r="E469" s="117" t="s">
        <v>1470</v>
      </c>
      <c r="F469" s="117" t="s">
        <v>1507</v>
      </c>
      <c r="G469" s="119">
        <v>45398</v>
      </c>
      <c r="H469" s="117" t="s">
        <v>1472</v>
      </c>
      <c r="I469" s="117" t="s">
        <v>1505</v>
      </c>
      <c r="J469" s="117" t="s">
        <v>807</v>
      </c>
      <c r="K469" s="117" t="s">
        <v>806</v>
      </c>
      <c r="L469" s="115" t="s">
        <v>809</v>
      </c>
      <c r="M469" s="123">
        <v>544.04999999999995</v>
      </c>
      <c r="N469" s="123">
        <v>544.04999999999995</v>
      </c>
      <c r="O469" s="124">
        <v>45383</v>
      </c>
      <c r="P469" s="125"/>
      <c r="Q469" s="125">
        <v>81</v>
      </c>
      <c r="R469" s="125" t="s">
        <v>1470</v>
      </c>
      <c r="S469" s="115" t="s">
        <v>1507</v>
      </c>
      <c r="T469" s="122" t="s">
        <v>1515</v>
      </c>
      <c r="U469" s="115" t="s">
        <v>1479</v>
      </c>
      <c r="V469" s="142"/>
      <c r="W469" s="117"/>
      <c r="X469" s="142"/>
      <c r="Y469" s="142"/>
      <c r="Z469" s="117"/>
      <c r="AA469" s="143"/>
      <c r="AB469" s="125"/>
      <c r="AC469" s="125"/>
      <c r="AD469" s="125"/>
      <c r="AE469" s="117"/>
      <c r="AF469" s="122"/>
      <c r="AG469" s="122"/>
    </row>
    <row r="470" spans="1:33">
      <c r="A470" s="115" t="s">
        <v>16</v>
      </c>
      <c r="B470" s="116">
        <v>45399</v>
      </c>
      <c r="C470" s="115" t="s">
        <v>18</v>
      </c>
      <c r="D470" s="115" t="s">
        <v>19</v>
      </c>
      <c r="E470" s="117" t="s">
        <v>1470</v>
      </c>
      <c r="F470" s="117" t="s">
        <v>1554</v>
      </c>
      <c r="G470" s="119">
        <v>45399</v>
      </c>
      <c r="H470" s="117" t="s">
        <v>1500</v>
      </c>
      <c r="I470" s="117" t="s">
        <v>1555</v>
      </c>
      <c r="J470" s="117" t="s">
        <v>21</v>
      </c>
      <c r="K470" s="117" t="s">
        <v>849</v>
      </c>
      <c r="L470" s="115" t="s">
        <v>21</v>
      </c>
      <c r="M470" s="123">
        <v>3.49</v>
      </c>
      <c r="N470" s="123">
        <v>3.49</v>
      </c>
      <c r="O470" s="124">
        <v>45383</v>
      </c>
      <c r="P470" s="125"/>
      <c r="Q470" s="125"/>
      <c r="R470" s="125" t="s">
        <v>1474</v>
      </c>
      <c r="S470" s="115" t="s">
        <v>1554</v>
      </c>
      <c r="T470" s="122" t="s">
        <v>1556</v>
      </c>
      <c r="U470" s="115" t="s">
        <v>1557</v>
      </c>
      <c r="V470" s="142"/>
      <c r="W470" s="117"/>
      <c r="X470" s="142"/>
      <c r="Y470" s="142"/>
      <c r="Z470" s="117"/>
      <c r="AA470" s="143"/>
      <c r="AB470" s="125"/>
      <c r="AC470" s="125"/>
      <c r="AD470" s="125"/>
      <c r="AE470" s="117"/>
      <c r="AF470" s="122"/>
      <c r="AG470" s="122"/>
    </row>
    <row r="471" spans="1:33">
      <c r="A471" s="115" t="s">
        <v>16</v>
      </c>
      <c r="B471" s="116">
        <v>45399</v>
      </c>
      <c r="C471" s="115" t="s">
        <v>18</v>
      </c>
      <c r="D471" s="115" t="s">
        <v>19</v>
      </c>
      <c r="E471" s="117" t="s">
        <v>1470</v>
      </c>
      <c r="F471" s="117" t="s">
        <v>1561</v>
      </c>
      <c r="G471" s="119">
        <v>45399</v>
      </c>
      <c r="H471" s="117" t="s">
        <v>1472</v>
      </c>
      <c r="I471" s="117" t="s">
        <v>1512</v>
      </c>
      <c r="J471" s="117" t="s">
        <v>815</v>
      </c>
      <c r="K471" s="117" t="s">
        <v>814</v>
      </c>
      <c r="L471" s="115" t="s">
        <v>815</v>
      </c>
      <c r="M471" s="123">
        <v>-2100</v>
      </c>
      <c r="N471" s="123">
        <v>2100</v>
      </c>
      <c r="O471" s="124">
        <v>45383</v>
      </c>
      <c r="P471" s="125"/>
      <c r="Q471" s="125">
        <v>83</v>
      </c>
      <c r="R471" s="125" t="s">
        <v>1470</v>
      </c>
      <c r="S471" s="115" t="s">
        <v>1561</v>
      </c>
      <c r="T471" s="122" t="s">
        <v>1515</v>
      </c>
      <c r="U471" s="115" t="s">
        <v>1479</v>
      </c>
      <c r="V471" s="142"/>
      <c r="W471" s="117"/>
      <c r="X471" s="142"/>
      <c r="Y471" s="142"/>
      <c r="Z471" s="117"/>
      <c r="AA471" s="143"/>
      <c r="AB471" s="125"/>
      <c r="AC471" s="125"/>
      <c r="AD471" s="125"/>
      <c r="AE471" s="117"/>
      <c r="AF471" s="122"/>
      <c r="AG471" s="122"/>
    </row>
    <row r="472" spans="1:33">
      <c r="A472" s="115" t="s">
        <v>16</v>
      </c>
      <c r="B472" s="116">
        <v>45399</v>
      </c>
      <c r="C472" s="115" t="s">
        <v>18</v>
      </c>
      <c r="D472" s="115" t="s">
        <v>19</v>
      </c>
      <c r="E472" s="117" t="s">
        <v>1470</v>
      </c>
      <c r="F472" s="117" t="s">
        <v>1504</v>
      </c>
      <c r="G472" s="119">
        <v>45399</v>
      </c>
      <c r="H472" s="117" t="s">
        <v>1472</v>
      </c>
      <c r="I472" s="117" t="s">
        <v>1505</v>
      </c>
      <c r="J472" s="117" t="s">
        <v>817</v>
      </c>
      <c r="K472" s="117" t="s">
        <v>814</v>
      </c>
      <c r="L472" s="115" t="s">
        <v>815</v>
      </c>
      <c r="M472" s="123">
        <v>31.5</v>
      </c>
      <c r="N472" s="123">
        <v>31.5</v>
      </c>
      <c r="O472" s="124">
        <v>45383</v>
      </c>
      <c r="P472" s="125"/>
      <c r="Q472" s="125">
        <v>83</v>
      </c>
      <c r="R472" s="125" t="s">
        <v>1470</v>
      </c>
      <c r="S472" s="115" t="s">
        <v>1504</v>
      </c>
      <c r="T472" s="122" t="s">
        <v>1515</v>
      </c>
      <c r="U472" s="115" t="s">
        <v>1479</v>
      </c>
      <c r="V472" s="142"/>
      <c r="W472" s="117"/>
      <c r="X472" s="142"/>
      <c r="Y472" s="142"/>
      <c r="Z472" s="117"/>
      <c r="AA472" s="143"/>
      <c r="AB472" s="125"/>
      <c r="AC472" s="125"/>
      <c r="AD472" s="125"/>
      <c r="AE472" s="117"/>
      <c r="AF472" s="122"/>
      <c r="AG472" s="122"/>
    </row>
    <row r="473" spans="1:33">
      <c r="A473" s="115" t="s">
        <v>16</v>
      </c>
      <c r="B473" s="116">
        <v>45399</v>
      </c>
      <c r="C473" s="115" t="s">
        <v>18</v>
      </c>
      <c r="D473" s="115" t="s">
        <v>19</v>
      </c>
      <c r="E473" s="117" t="s">
        <v>1470</v>
      </c>
      <c r="F473" s="117" t="s">
        <v>1507</v>
      </c>
      <c r="G473" s="119">
        <v>45399</v>
      </c>
      <c r="H473" s="117" t="s">
        <v>1472</v>
      </c>
      <c r="I473" s="117" t="s">
        <v>1505</v>
      </c>
      <c r="J473" s="117" t="s">
        <v>816</v>
      </c>
      <c r="K473" s="117" t="s">
        <v>814</v>
      </c>
      <c r="L473" s="115" t="s">
        <v>815</v>
      </c>
      <c r="M473" s="123">
        <v>97.65</v>
      </c>
      <c r="N473" s="123">
        <v>97.65</v>
      </c>
      <c r="O473" s="124">
        <v>45383</v>
      </c>
      <c r="P473" s="125"/>
      <c r="Q473" s="125">
        <v>83</v>
      </c>
      <c r="R473" s="125" t="s">
        <v>1470</v>
      </c>
      <c r="S473" s="115" t="s">
        <v>1507</v>
      </c>
      <c r="T473" s="122" t="s">
        <v>1515</v>
      </c>
      <c r="U473" s="115" t="s">
        <v>1479</v>
      </c>
      <c r="V473" s="142"/>
      <c r="W473" s="117"/>
      <c r="X473" s="142"/>
      <c r="Y473" s="142"/>
      <c r="Z473" s="117"/>
      <c r="AA473" s="143"/>
      <c r="AB473" s="125"/>
      <c r="AC473" s="125"/>
      <c r="AD473" s="125"/>
      <c r="AE473" s="117"/>
      <c r="AF473" s="122"/>
      <c r="AG473" s="122"/>
    </row>
    <row r="474" spans="1:33">
      <c r="A474" s="115" t="s">
        <v>16</v>
      </c>
      <c r="B474" s="116">
        <v>45399</v>
      </c>
      <c r="C474" s="115" t="s">
        <v>18</v>
      </c>
      <c r="D474" s="115" t="s">
        <v>19</v>
      </c>
      <c r="E474" s="117" t="s">
        <v>1470</v>
      </c>
      <c r="F474" s="117" t="s">
        <v>1576</v>
      </c>
      <c r="G474" s="119">
        <v>45399</v>
      </c>
      <c r="H474" s="117" t="s">
        <v>1472</v>
      </c>
      <c r="I474" s="117" t="s">
        <v>1512</v>
      </c>
      <c r="J474" s="117" t="s">
        <v>813</v>
      </c>
      <c r="K474" s="117" t="s">
        <v>812</v>
      </c>
      <c r="L474" s="115" t="s">
        <v>813</v>
      </c>
      <c r="M474" s="123">
        <v>-100000</v>
      </c>
      <c r="N474" s="123">
        <v>100000</v>
      </c>
      <c r="O474" s="124">
        <v>45383</v>
      </c>
      <c r="P474" s="125"/>
      <c r="Q474" s="125">
        <v>42</v>
      </c>
      <c r="R474" s="125" t="s">
        <v>1470</v>
      </c>
      <c r="S474" s="115" t="s">
        <v>1576</v>
      </c>
      <c r="T474" s="122" t="s">
        <v>1577</v>
      </c>
      <c r="U474" s="115" t="s">
        <v>1488</v>
      </c>
      <c r="V474" s="142"/>
      <c r="W474" s="117"/>
      <c r="X474" s="142"/>
      <c r="Y474" s="142"/>
      <c r="Z474" s="117"/>
      <c r="AA474" s="143"/>
      <c r="AB474" s="125"/>
      <c r="AC474" s="125"/>
      <c r="AD474" s="125"/>
      <c r="AE474" s="117"/>
      <c r="AF474" s="122"/>
      <c r="AG474" s="122"/>
    </row>
    <row r="475" spans="1:33">
      <c r="A475" s="115" t="s">
        <v>16</v>
      </c>
      <c r="B475" s="116">
        <v>45400</v>
      </c>
      <c r="C475" s="115" t="s">
        <v>119</v>
      </c>
      <c r="D475" s="115" t="s">
        <v>120</v>
      </c>
      <c r="E475" s="117" t="s">
        <v>1541</v>
      </c>
      <c r="F475" s="117" t="s">
        <v>1542</v>
      </c>
      <c r="G475" s="121">
        <v>45400</v>
      </c>
      <c r="H475" s="117"/>
      <c r="I475" s="117" t="s">
        <v>1543</v>
      </c>
      <c r="J475" s="122" t="s">
        <v>30</v>
      </c>
      <c r="K475" s="117"/>
      <c r="L475" s="115" t="s">
        <v>30</v>
      </c>
      <c r="M475" s="123">
        <v>-8869.31</v>
      </c>
      <c r="N475" s="123">
        <v>8869.31</v>
      </c>
      <c r="O475" s="124">
        <v>45383</v>
      </c>
      <c r="P475" s="125"/>
      <c r="Q475" s="125"/>
      <c r="R475" s="125"/>
      <c r="S475" s="115" t="s">
        <v>1542</v>
      </c>
      <c r="T475" s="122" t="s">
        <v>1569</v>
      </c>
      <c r="U475" s="115" t="s">
        <v>1569</v>
      </c>
      <c r="V475" s="142"/>
      <c r="W475" s="117"/>
      <c r="X475" s="142"/>
      <c r="Y475" s="142"/>
      <c r="Z475" s="117"/>
      <c r="AA475" s="143"/>
      <c r="AB475" s="125"/>
      <c r="AC475" s="125"/>
      <c r="AD475" s="125"/>
      <c r="AE475" s="117"/>
      <c r="AF475" s="122"/>
      <c r="AG475" s="122"/>
    </row>
    <row r="476" spans="1:33">
      <c r="A476" s="115" t="s">
        <v>16</v>
      </c>
      <c r="B476" s="116">
        <v>45400</v>
      </c>
      <c r="C476" s="115" t="s">
        <v>119</v>
      </c>
      <c r="D476" s="115" t="s">
        <v>120</v>
      </c>
      <c r="E476" s="117" t="s">
        <v>1541</v>
      </c>
      <c r="F476" s="117" t="s">
        <v>1542</v>
      </c>
      <c r="G476" s="121">
        <v>45400</v>
      </c>
      <c r="H476" s="117"/>
      <c r="I476" s="117" t="s">
        <v>1543</v>
      </c>
      <c r="J476" s="122" t="s">
        <v>33</v>
      </c>
      <c r="K476" s="117"/>
      <c r="L476" s="115" t="s">
        <v>33</v>
      </c>
      <c r="M476" s="123">
        <v>-4</v>
      </c>
      <c r="N476" s="123">
        <v>4</v>
      </c>
      <c r="O476" s="124">
        <v>45383</v>
      </c>
      <c r="P476" s="125"/>
      <c r="Q476" s="125"/>
      <c r="R476" s="125"/>
      <c r="S476" s="115" t="s">
        <v>1542</v>
      </c>
      <c r="T476" s="122" t="s">
        <v>1502</v>
      </c>
      <c r="U476" s="115" t="s">
        <v>1482</v>
      </c>
      <c r="V476" s="142"/>
      <c r="W476" s="117"/>
      <c r="X476" s="142"/>
      <c r="Y476" s="142"/>
      <c r="Z476" s="117"/>
      <c r="AA476" s="143"/>
      <c r="AB476" s="125"/>
      <c r="AC476" s="125"/>
      <c r="AD476" s="125"/>
      <c r="AE476" s="117"/>
      <c r="AF476" s="122"/>
      <c r="AG476" s="122"/>
    </row>
    <row r="477" spans="1:33">
      <c r="A477" s="115" t="s">
        <v>16</v>
      </c>
      <c r="B477" s="116">
        <v>45400</v>
      </c>
      <c r="C477" s="115" t="s">
        <v>119</v>
      </c>
      <c r="D477" s="115" t="s">
        <v>120</v>
      </c>
      <c r="E477" s="117" t="s">
        <v>1541</v>
      </c>
      <c r="F477" s="117" t="s">
        <v>1542</v>
      </c>
      <c r="G477" s="121">
        <v>45400</v>
      </c>
      <c r="H477" s="117"/>
      <c r="I477" s="117" t="s">
        <v>1543</v>
      </c>
      <c r="J477" s="122" t="s">
        <v>135</v>
      </c>
      <c r="K477" s="117"/>
      <c r="L477" s="115" t="s">
        <v>135</v>
      </c>
      <c r="M477" s="123">
        <v>8872.99</v>
      </c>
      <c r="N477" s="123">
        <v>8872.99</v>
      </c>
      <c r="O477" s="124">
        <v>45383</v>
      </c>
      <c r="P477" s="125"/>
      <c r="Q477" s="125"/>
      <c r="R477" s="125"/>
      <c r="S477" s="115" t="s">
        <v>1542</v>
      </c>
      <c r="T477" s="122" t="s">
        <v>158</v>
      </c>
      <c r="U477" s="115" t="s">
        <v>158</v>
      </c>
      <c r="V477" s="142"/>
      <c r="W477" s="117"/>
      <c r="X477" s="142"/>
      <c r="Y477" s="142"/>
      <c r="Z477" s="117"/>
      <c r="AA477" s="143"/>
      <c r="AB477" s="125"/>
      <c r="AC477" s="125"/>
      <c r="AD477" s="125"/>
      <c r="AE477" s="117"/>
      <c r="AF477" s="122"/>
      <c r="AG477" s="122"/>
    </row>
    <row r="478" spans="1:33">
      <c r="A478" s="115" t="s">
        <v>16</v>
      </c>
      <c r="B478" s="116">
        <v>45400</v>
      </c>
      <c r="C478" s="115" t="s">
        <v>119</v>
      </c>
      <c r="D478" s="115" t="s">
        <v>120</v>
      </c>
      <c r="E478" s="117" t="s">
        <v>1541</v>
      </c>
      <c r="F478" s="117" t="s">
        <v>1542</v>
      </c>
      <c r="G478" s="121">
        <v>45400</v>
      </c>
      <c r="H478" s="117"/>
      <c r="I478" s="117" t="s">
        <v>1543</v>
      </c>
      <c r="J478" s="122" t="s">
        <v>26</v>
      </c>
      <c r="K478" s="117"/>
      <c r="L478" s="115" t="s">
        <v>26</v>
      </c>
      <c r="M478" s="123">
        <v>0.31</v>
      </c>
      <c r="N478" s="123">
        <v>0.31</v>
      </c>
      <c r="O478" s="124">
        <v>45383</v>
      </c>
      <c r="P478" s="125"/>
      <c r="Q478" s="125"/>
      <c r="R478" s="125"/>
      <c r="S478" s="115" t="s">
        <v>1542</v>
      </c>
      <c r="T478" s="122" t="s">
        <v>1556</v>
      </c>
      <c r="U478" s="115" t="s">
        <v>1557</v>
      </c>
      <c r="V478" s="142"/>
      <c r="W478" s="117"/>
      <c r="X478" s="142"/>
      <c r="Y478" s="142"/>
      <c r="Z478" s="117"/>
      <c r="AA478" s="143"/>
      <c r="AB478" s="125"/>
      <c r="AC478" s="125"/>
      <c r="AD478" s="125"/>
      <c r="AE478" s="117"/>
      <c r="AF478" s="122"/>
      <c r="AG478" s="122"/>
    </row>
    <row r="479" spans="1:33">
      <c r="A479" s="115" t="s">
        <v>16</v>
      </c>
      <c r="B479" s="116">
        <v>45401</v>
      </c>
      <c r="C479" s="115" t="s">
        <v>18</v>
      </c>
      <c r="D479" s="115" t="s">
        <v>19</v>
      </c>
      <c r="E479" s="118" t="s">
        <v>1474</v>
      </c>
      <c r="F479" s="118" t="s">
        <v>1554</v>
      </c>
      <c r="G479" s="120">
        <v>45401</v>
      </c>
      <c r="H479" s="118" t="s">
        <v>1500</v>
      </c>
      <c r="I479" s="118" t="s">
        <v>1555</v>
      </c>
      <c r="J479" s="118" t="s">
        <v>21</v>
      </c>
      <c r="K479" s="118" t="s">
        <v>842</v>
      </c>
      <c r="L479" s="115" t="s">
        <v>21</v>
      </c>
      <c r="M479" s="123">
        <v>5.49</v>
      </c>
      <c r="N479" s="123">
        <v>5.49</v>
      </c>
      <c r="O479" s="124">
        <v>45383</v>
      </c>
      <c r="P479" s="125"/>
      <c r="Q479" s="125"/>
      <c r="R479" s="125" t="s">
        <v>1474</v>
      </c>
      <c r="S479" s="115" t="s">
        <v>1554</v>
      </c>
      <c r="T479" s="122" t="s">
        <v>1556</v>
      </c>
      <c r="U479" s="115" t="s">
        <v>1557</v>
      </c>
      <c r="V479" s="144"/>
      <c r="W479" s="117"/>
      <c r="X479" s="142"/>
      <c r="Y479" s="142"/>
      <c r="Z479" s="117"/>
      <c r="AA479" s="143"/>
      <c r="AB479" s="125"/>
      <c r="AC479" s="125"/>
      <c r="AD479" s="125"/>
      <c r="AE479" s="117"/>
      <c r="AF479" s="122"/>
      <c r="AG479" s="122"/>
    </row>
    <row r="480" spans="1:33">
      <c r="A480" s="115" t="s">
        <v>16</v>
      </c>
      <c r="B480" s="116">
        <v>45401</v>
      </c>
      <c r="C480" s="115" t="s">
        <v>18</v>
      </c>
      <c r="D480" s="115" t="s">
        <v>19</v>
      </c>
      <c r="E480" s="117" t="s">
        <v>1470</v>
      </c>
      <c r="F480" s="117" t="s">
        <v>1579</v>
      </c>
      <c r="G480" s="119">
        <v>45401</v>
      </c>
      <c r="H480" s="117" t="s">
        <v>1472</v>
      </c>
      <c r="I480" s="117" t="s">
        <v>1512</v>
      </c>
      <c r="J480" s="117" t="s">
        <v>819</v>
      </c>
      <c r="K480" s="117" t="s">
        <v>818</v>
      </c>
      <c r="L480" s="115" t="s">
        <v>819</v>
      </c>
      <c r="M480" s="123">
        <v>-10000</v>
      </c>
      <c r="N480" s="123">
        <v>10000</v>
      </c>
      <c r="O480" s="124">
        <v>45383</v>
      </c>
      <c r="P480" s="125"/>
      <c r="Q480" s="125">
        <v>43</v>
      </c>
      <c r="R480" s="125" t="s">
        <v>1470</v>
      </c>
      <c r="S480" s="115" t="s">
        <v>1579</v>
      </c>
      <c r="T480" s="122" t="s">
        <v>1478</v>
      </c>
      <c r="U480" s="115" t="s">
        <v>1479</v>
      </c>
      <c r="V480" s="142"/>
      <c r="W480" s="117"/>
      <c r="X480" s="142"/>
      <c r="Y480" s="142"/>
      <c r="Z480" s="117"/>
      <c r="AA480" s="143"/>
      <c r="AB480" s="125"/>
      <c r="AC480" s="125"/>
      <c r="AD480" s="125"/>
      <c r="AE480" s="117"/>
      <c r="AF480" s="122"/>
      <c r="AG480" s="122"/>
    </row>
    <row r="481" spans="1:33">
      <c r="A481" s="115" t="s">
        <v>16</v>
      </c>
      <c r="B481" s="116">
        <v>45401</v>
      </c>
      <c r="C481" s="115" t="s">
        <v>18</v>
      </c>
      <c r="D481" s="115" t="s">
        <v>19</v>
      </c>
      <c r="E481" s="117" t="s">
        <v>1470</v>
      </c>
      <c r="F481" s="117" t="s">
        <v>1504</v>
      </c>
      <c r="G481" s="119">
        <v>45401</v>
      </c>
      <c r="H481" s="117" t="s">
        <v>1472</v>
      </c>
      <c r="I481" s="117" t="s">
        <v>1505</v>
      </c>
      <c r="J481" s="117" t="s">
        <v>821</v>
      </c>
      <c r="K481" s="117" t="s">
        <v>818</v>
      </c>
      <c r="L481" s="115" t="s">
        <v>819</v>
      </c>
      <c r="M481" s="123">
        <v>150</v>
      </c>
      <c r="N481" s="123">
        <v>150</v>
      </c>
      <c r="O481" s="124">
        <v>45383</v>
      </c>
      <c r="P481" s="125"/>
      <c r="Q481" s="125">
        <v>43</v>
      </c>
      <c r="R481" s="125" t="s">
        <v>1470</v>
      </c>
      <c r="S481" s="115" t="s">
        <v>1504</v>
      </c>
      <c r="T481" s="122" t="s">
        <v>1478</v>
      </c>
      <c r="U481" s="115" t="s">
        <v>1479</v>
      </c>
      <c r="V481" s="142"/>
      <c r="W481" s="117"/>
      <c r="X481" s="142"/>
      <c r="Y481" s="142"/>
      <c r="Z481" s="117"/>
      <c r="AA481" s="143"/>
      <c r="AB481" s="125"/>
      <c r="AC481" s="125"/>
      <c r="AD481" s="125"/>
      <c r="AE481" s="117"/>
      <c r="AF481" s="122"/>
      <c r="AG481" s="122"/>
    </row>
    <row r="482" spans="1:33">
      <c r="A482" s="115" t="s">
        <v>16</v>
      </c>
      <c r="B482" s="116">
        <v>45401</v>
      </c>
      <c r="C482" s="115" t="s">
        <v>18</v>
      </c>
      <c r="D482" s="115" t="s">
        <v>19</v>
      </c>
      <c r="E482" s="117" t="s">
        <v>1470</v>
      </c>
      <c r="F482" s="117" t="s">
        <v>1507</v>
      </c>
      <c r="G482" s="119">
        <v>45401</v>
      </c>
      <c r="H482" s="117" t="s">
        <v>1472</v>
      </c>
      <c r="I482" s="117" t="s">
        <v>1505</v>
      </c>
      <c r="J482" s="117" t="s">
        <v>820</v>
      </c>
      <c r="K482" s="117" t="s">
        <v>818</v>
      </c>
      <c r="L482" s="115" t="s">
        <v>819</v>
      </c>
      <c r="M482" s="123">
        <v>465</v>
      </c>
      <c r="N482" s="123">
        <v>465</v>
      </c>
      <c r="O482" s="124">
        <v>45383</v>
      </c>
      <c r="P482" s="125"/>
      <c r="Q482" s="125">
        <v>43</v>
      </c>
      <c r="R482" s="125" t="s">
        <v>1470</v>
      </c>
      <c r="S482" s="115" t="s">
        <v>1507</v>
      </c>
      <c r="T482" s="122" t="s">
        <v>1478</v>
      </c>
      <c r="U482" s="115" t="s">
        <v>1479</v>
      </c>
      <c r="V482" s="142"/>
      <c r="W482" s="117"/>
      <c r="X482" s="142"/>
      <c r="Y482" s="142"/>
      <c r="Z482" s="117"/>
      <c r="AA482" s="143"/>
      <c r="AB482" s="125"/>
      <c r="AC482" s="125"/>
      <c r="AD482" s="125"/>
      <c r="AE482" s="117"/>
      <c r="AF482" s="122"/>
      <c r="AG482" s="122"/>
    </row>
    <row r="483" spans="1:33">
      <c r="A483" s="115" t="s">
        <v>16</v>
      </c>
      <c r="B483" s="116">
        <v>45401</v>
      </c>
      <c r="C483" s="115" t="s">
        <v>18</v>
      </c>
      <c r="D483" s="115" t="s">
        <v>19</v>
      </c>
      <c r="E483" s="117" t="s">
        <v>1470</v>
      </c>
      <c r="F483" s="117" t="s">
        <v>1578</v>
      </c>
      <c r="G483" s="119">
        <v>45401</v>
      </c>
      <c r="H483" s="117" t="s">
        <v>1472</v>
      </c>
      <c r="I483" s="117" t="s">
        <v>1512</v>
      </c>
      <c r="J483" s="117" t="s">
        <v>804</v>
      </c>
      <c r="K483" s="117" t="s">
        <v>897</v>
      </c>
      <c r="L483" s="115" t="s">
        <v>804</v>
      </c>
      <c r="M483" s="123">
        <v>-40000</v>
      </c>
      <c r="N483" s="123">
        <v>40000</v>
      </c>
      <c r="O483" s="124">
        <v>45383</v>
      </c>
      <c r="P483" s="125"/>
      <c r="Q483" s="125"/>
      <c r="R483" s="125" t="s">
        <v>1474</v>
      </c>
      <c r="S483" s="115" t="s">
        <v>1578</v>
      </c>
      <c r="T483" s="122" t="s">
        <v>1515</v>
      </c>
      <c r="U483" s="115" t="s">
        <v>1479</v>
      </c>
      <c r="V483" s="142"/>
      <c r="W483" s="117"/>
      <c r="X483" s="142"/>
      <c r="Y483" s="142"/>
      <c r="Z483" s="117"/>
      <c r="AA483" s="143"/>
      <c r="AB483" s="125"/>
      <c r="AC483" s="125"/>
      <c r="AD483" s="125"/>
      <c r="AE483" s="117"/>
      <c r="AF483" s="122"/>
      <c r="AG483" s="122"/>
    </row>
    <row r="484" spans="1:33">
      <c r="A484" s="115" t="s">
        <v>16</v>
      </c>
      <c r="B484" s="116">
        <v>45401</v>
      </c>
      <c r="C484" s="115" t="s">
        <v>18</v>
      </c>
      <c r="D484" s="115" t="s">
        <v>19</v>
      </c>
      <c r="E484" s="117" t="s">
        <v>1470</v>
      </c>
      <c r="F484" s="117" t="s">
        <v>1518</v>
      </c>
      <c r="G484" s="119">
        <v>45401</v>
      </c>
      <c r="H484" s="117" t="s">
        <v>1472</v>
      </c>
      <c r="I484" s="117" t="s">
        <v>1473</v>
      </c>
      <c r="J484" s="117" t="s">
        <v>800</v>
      </c>
      <c r="K484" s="117" t="s">
        <v>826</v>
      </c>
      <c r="L484" s="115" t="s">
        <v>800</v>
      </c>
      <c r="M484" s="123">
        <v>-900</v>
      </c>
      <c r="N484" s="123">
        <v>900</v>
      </c>
      <c r="O484" s="124">
        <v>45383</v>
      </c>
      <c r="P484" s="125"/>
      <c r="Q484" s="125">
        <v>78</v>
      </c>
      <c r="R484" s="125" t="s">
        <v>1470</v>
      </c>
      <c r="S484" s="115" t="s">
        <v>1518</v>
      </c>
      <c r="T484" s="122" t="s">
        <v>1519</v>
      </c>
      <c r="U484" s="115" t="s">
        <v>1520</v>
      </c>
      <c r="V484" s="142"/>
      <c r="W484" s="117"/>
      <c r="X484" s="142"/>
      <c r="Y484" s="142"/>
      <c r="Z484" s="117"/>
      <c r="AA484" s="143"/>
      <c r="AB484" s="125"/>
      <c r="AC484" s="125"/>
      <c r="AD484" s="125"/>
      <c r="AE484" s="117"/>
      <c r="AF484" s="122"/>
      <c r="AG484" s="122"/>
    </row>
    <row r="485" spans="1:33">
      <c r="A485" s="115" t="s">
        <v>16</v>
      </c>
      <c r="B485" s="116">
        <v>45401</v>
      </c>
      <c r="C485" s="115" t="s">
        <v>18</v>
      </c>
      <c r="D485" s="115" t="s">
        <v>19</v>
      </c>
      <c r="E485" s="117" t="s">
        <v>1470</v>
      </c>
      <c r="F485" s="117" t="s">
        <v>1553</v>
      </c>
      <c r="G485" s="119">
        <v>45401</v>
      </c>
      <c r="H485" s="117" t="s">
        <v>1472</v>
      </c>
      <c r="I485" s="117" t="s">
        <v>1512</v>
      </c>
      <c r="J485" s="117" t="s">
        <v>825</v>
      </c>
      <c r="K485" s="117" t="s">
        <v>822</v>
      </c>
      <c r="L485" s="115" t="s">
        <v>825</v>
      </c>
      <c r="M485" s="123">
        <v>-70000</v>
      </c>
      <c r="N485" s="123">
        <v>70000</v>
      </c>
      <c r="O485" s="124">
        <v>45383</v>
      </c>
      <c r="P485" s="125"/>
      <c r="Q485" s="125">
        <v>44</v>
      </c>
      <c r="R485" s="125" t="s">
        <v>1470</v>
      </c>
      <c r="S485" s="115" t="s">
        <v>1553</v>
      </c>
      <c r="T485" s="122" t="s">
        <v>1515</v>
      </c>
      <c r="U485" s="115" t="s">
        <v>1479</v>
      </c>
      <c r="V485" s="142"/>
      <c r="W485" s="117"/>
      <c r="X485" s="142"/>
      <c r="Y485" s="142"/>
      <c r="Z485" s="117"/>
      <c r="AA485" s="143"/>
      <c r="AB485" s="125"/>
      <c r="AC485" s="125"/>
      <c r="AD485" s="125"/>
      <c r="AE485" s="117"/>
      <c r="AF485" s="122"/>
      <c r="AG485" s="122"/>
    </row>
    <row r="486" spans="1:33">
      <c r="A486" s="115" t="s">
        <v>16</v>
      </c>
      <c r="B486" s="116">
        <v>45401</v>
      </c>
      <c r="C486" s="115" t="s">
        <v>18</v>
      </c>
      <c r="D486" s="115" t="s">
        <v>19</v>
      </c>
      <c r="E486" s="117" t="s">
        <v>1470</v>
      </c>
      <c r="F486" s="117" t="s">
        <v>1504</v>
      </c>
      <c r="G486" s="119">
        <v>45401</v>
      </c>
      <c r="H486" s="117" t="s">
        <v>1472</v>
      </c>
      <c r="I486" s="117" t="s">
        <v>1505</v>
      </c>
      <c r="J486" s="117" t="s">
        <v>824</v>
      </c>
      <c r="K486" s="117" t="s">
        <v>822</v>
      </c>
      <c r="L486" s="115" t="s">
        <v>825</v>
      </c>
      <c r="M486" s="123">
        <v>1050</v>
      </c>
      <c r="N486" s="123">
        <v>1050</v>
      </c>
      <c r="O486" s="124">
        <v>45383</v>
      </c>
      <c r="P486" s="125"/>
      <c r="Q486" s="125">
        <v>44</v>
      </c>
      <c r="R486" s="125" t="s">
        <v>1470</v>
      </c>
      <c r="S486" s="115" t="s">
        <v>1504</v>
      </c>
      <c r="T486" s="122" t="s">
        <v>1515</v>
      </c>
      <c r="U486" s="115" t="s">
        <v>1479</v>
      </c>
      <c r="V486" s="142"/>
      <c r="W486" s="117"/>
      <c r="X486" s="142"/>
      <c r="Y486" s="142"/>
      <c r="Z486" s="117"/>
      <c r="AA486" s="143"/>
      <c r="AB486" s="125"/>
      <c r="AC486" s="125"/>
      <c r="AD486" s="125"/>
      <c r="AE486" s="117"/>
      <c r="AF486" s="122"/>
      <c r="AG486" s="122"/>
    </row>
    <row r="487" spans="1:33">
      <c r="A487" s="115" t="s">
        <v>16</v>
      </c>
      <c r="B487" s="116">
        <v>45401</v>
      </c>
      <c r="C487" s="115" t="s">
        <v>18</v>
      </c>
      <c r="D487" s="115" t="s">
        <v>19</v>
      </c>
      <c r="E487" s="117" t="s">
        <v>1470</v>
      </c>
      <c r="F487" s="117" t="s">
        <v>1507</v>
      </c>
      <c r="G487" s="119">
        <v>45401</v>
      </c>
      <c r="H487" s="117" t="s">
        <v>1472</v>
      </c>
      <c r="I487" s="117" t="s">
        <v>1505</v>
      </c>
      <c r="J487" s="117" t="s">
        <v>823</v>
      </c>
      <c r="K487" s="117" t="s">
        <v>822</v>
      </c>
      <c r="L487" s="115" t="s">
        <v>825</v>
      </c>
      <c r="M487" s="123">
        <v>3255</v>
      </c>
      <c r="N487" s="123">
        <v>3255</v>
      </c>
      <c r="O487" s="124">
        <v>45383</v>
      </c>
      <c r="P487" s="125"/>
      <c r="Q487" s="125">
        <v>44</v>
      </c>
      <c r="R487" s="125" t="s">
        <v>1470</v>
      </c>
      <c r="S487" s="115" t="s">
        <v>1507</v>
      </c>
      <c r="T487" s="122" t="s">
        <v>1515</v>
      </c>
      <c r="U487" s="115" t="s">
        <v>1479</v>
      </c>
      <c r="V487" s="142"/>
      <c r="W487" s="117"/>
      <c r="X487" s="142"/>
      <c r="Y487" s="142"/>
      <c r="Z487" s="117"/>
      <c r="AA487" s="143"/>
      <c r="AB487" s="125"/>
      <c r="AC487" s="125"/>
      <c r="AD487" s="125"/>
      <c r="AE487" s="117"/>
      <c r="AF487" s="122"/>
      <c r="AG487" s="122"/>
    </row>
    <row r="488" spans="1:33">
      <c r="A488" s="115" t="s">
        <v>16</v>
      </c>
      <c r="B488" s="116">
        <v>45401</v>
      </c>
      <c r="C488" s="115" t="s">
        <v>18</v>
      </c>
      <c r="D488" s="115" t="s">
        <v>19</v>
      </c>
      <c r="E488" s="117" t="s">
        <v>1470</v>
      </c>
      <c r="F488" s="117" t="s">
        <v>1579</v>
      </c>
      <c r="G488" s="119">
        <v>45401</v>
      </c>
      <c r="H488" s="117" t="s">
        <v>1472</v>
      </c>
      <c r="I488" s="117" t="s">
        <v>1512</v>
      </c>
      <c r="J488" s="117" t="s">
        <v>1025</v>
      </c>
      <c r="K488" s="117" t="s">
        <v>1092</v>
      </c>
      <c r="L488" s="115" t="s">
        <v>1025</v>
      </c>
      <c r="M488" s="123">
        <v>-547</v>
      </c>
      <c r="N488" s="123">
        <v>547</v>
      </c>
      <c r="O488" s="124">
        <v>45383</v>
      </c>
      <c r="P488" s="125"/>
      <c r="Q488" s="125">
        <v>46</v>
      </c>
      <c r="R488" s="125" t="s">
        <v>1470</v>
      </c>
      <c r="S488" s="115" t="s">
        <v>1579</v>
      </c>
      <c r="T488" s="122" t="s">
        <v>1478</v>
      </c>
      <c r="U488" s="115" t="s">
        <v>1479</v>
      </c>
      <c r="V488" s="142"/>
      <c r="W488" s="117"/>
      <c r="X488" s="142"/>
      <c r="Y488" s="142"/>
      <c r="Z488" s="117"/>
      <c r="AA488" s="143"/>
      <c r="AB488" s="125"/>
      <c r="AC488" s="125"/>
      <c r="AD488" s="125"/>
      <c r="AE488" s="117"/>
      <c r="AF488" s="122"/>
      <c r="AG488" s="122"/>
    </row>
    <row r="489" spans="1:33">
      <c r="A489" s="115" t="s">
        <v>16</v>
      </c>
      <c r="B489" s="116">
        <v>45401</v>
      </c>
      <c r="C489" s="115" t="s">
        <v>18</v>
      </c>
      <c r="D489" s="115" t="s">
        <v>19</v>
      </c>
      <c r="E489" s="117" t="s">
        <v>1470</v>
      </c>
      <c r="F489" s="117" t="s">
        <v>1483</v>
      </c>
      <c r="G489" s="119">
        <v>45401</v>
      </c>
      <c r="H489" s="117" t="s">
        <v>1472</v>
      </c>
      <c r="I489" s="117" t="s">
        <v>1512</v>
      </c>
      <c r="J489" s="117" t="s">
        <v>1095</v>
      </c>
      <c r="K489" s="117" t="s">
        <v>1109</v>
      </c>
      <c r="L489" s="115" t="s">
        <v>1095</v>
      </c>
      <c r="M489" s="123">
        <v>-175.5</v>
      </c>
      <c r="N489" s="123">
        <v>175.5</v>
      </c>
      <c r="O489" s="124">
        <v>45383</v>
      </c>
      <c r="P489" s="125"/>
      <c r="Q489" s="125">
        <v>4</v>
      </c>
      <c r="R489" s="125" t="s">
        <v>1470</v>
      </c>
      <c r="S489" s="115" t="s">
        <v>1483</v>
      </c>
      <c r="T489" s="122" t="s">
        <v>1484</v>
      </c>
      <c r="U489" s="115" t="s">
        <v>1484</v>
      </c>
      <c r="V489" s="142"/>
      <c r="W489" s="117"/>
      <c r="X489" s="142"/>
      <c r="Y489" s="142"/>
      <c r="Z489" s="117"/>
      <c r="AA489" s="143"/>
      <c r="AB489" s="125"/>
      <c r="AC489" s="125"/>
      <c r="AD489" s="125"/>
      <c r="AE489" s="117"/>
      <c r="AF489" s="122"/>
      <c r="AG489" s="122"/>
    </row>
    <row r="490" spans="1:33">
      <c r="A490" s="115" t="s">
        <v>16</v>
      </c>
      <c r="B490" s="116">
        <v>45401</v>
      </c>
      <c r="C490" s="115" t="s">
        <v>18</v>
      </c>
      <c r="D490" s="115" t="s">
        <v>19</v>
      </c>
      <c r="E490" s="117" t="s">
        <v>1470</v>
      </c>
      <c r="F490" s="117" t="s">
        <v>1485</v>
      </c>
      <c r="G490" s="119">
        <v>45401</v>
      </c>
      <c r="H490" s="117" t="s">
        <v>1472</v>
      </c>
      <c r="I490" s="117" t="s">
        <v>1512</v>
      </c>
      <c r="J490" s="117" t="s">
        <v>1095</v>
      </c>
      <c r="K490" s="117" t="s">
        <v>1109</v>
      </c>
      <c r="L490" s="115" t="s">
        <v>1095</v>
      </c>
      <c r="M490" s="123">
        <v>-544.04999999999995</v>
      </c>
      <c r="N490" s="123">
        <v>544.04999999999995</v>
      </c>
      <c r="O490" s="124">
        <v>45383</v>
      </c>
      <c r="P490" s="125"/>
      <c r="Q490" s="125">
        <v>5</v>
      </c>
      <c r="R490" s="125" t="s">
        <v>1470</v>
      </c>
      <c r="S490" s="115" t="s">
        <v>1485</v>
      </c>
      <c r="T490" s="122" t="s">
        <v>1484</v>
      </c>
      <c r="U490" s="115" t="s">
        <v>1484</v>
      </c>
      <c r="V490" s="142"/>
      <c r="W490" s="117"/>
      <c r="X490" s="142"/>
      <c r="Y490" s="142"/>
      <c r="Z490" s="117"/>
      <c r="AA490" s="143"/>
      <c r="AB490" s="125"/>
      <c r="AC490" s="125"/>
      <c r="AD490" s="125"/>
      <c r="AE490" s="117"/>
      <c r="AF490" s="122"/>
      <c r="AG490" s="122"/>
    </row>
    <row r="491" spans="1:33">
      <c r="A491" s="115" t="s">
        <v>16</v>
      </c>
      <c r="B491" s="116">
        <v>45401</v>
      </c>
      <c r="C491" s="115" t="s">
        <v>18</v>
      </c>
      <c r="D491" s="115" t="s">
        <v>19</v>
      </c>
      <c r="E491" s="117" t="s">
        <v>1470</v>
      </c>
      <c r="F491" s="117" t="s">
        <v>1485</v>
      </c>
      <c r="G491" s="119">
        <v>45401</v>
      </c>
      <c r="H491" s="117" t="s">
        <v>1472</v>
      </c>
      <c r="I491" s="117" t="s">
        <v>1512</v>
      </c>
      <c r="J491" s="117" t="s">
        <v>1095</v>
      </c>
      <c r="K491" s="117" t="s">
        <v>1110</v>
      </c>
      <c r="L491" s="115" t="s">
        <v>1095</v>
      </c>
      <c r="M491" s="123">
        <v>-130.19999999999999</v>
      </c>
      <c r="N491" s="123">
        <v>130.19999999999999</v>
      </c>
      <c r="O491" s="124">
        <v>45383</v>
      </c>
      <c r="P491" s="125"/>
      <c r="Q491" s="125">
        <v>3</v>
      </c>
      <c r="R491" s="125" t="s">
        <v>1470</v>
      </c>
      <c r="S491" s="115" t="s">
        <v>1485</v>
      </c>
      <c r="T491" s="122" t="s">
        <v>1484</v>
      </c>
      <c r="U491" s="115" t="s">
        <v>1484</v>
      </c>
      <c r="V491" s="142"/>
      <c r="W491" s="117"/>
      <c r="X491" s="142"/>
      <c r="Y491" s="142"/>
      <c r="Z491" s="117"/>
      <c r="AA491" s="143"/>
      <c r="AB491" s="125"/>
      <c r="AC491" s="125"/>
      <c r="AD491" s="125"/>
      <c r="AE491" s="117"/>
      <c r="AF491" s="122"/>
      <c r="AG491" s="122"/>
    </row>
    <row r="492" spans="1:33">
      <c r="A492" s="115" t="s">
        <v>16</v>
      </c>
      <c r="B492" s="116">
        <v>45401</v>
      </c>
      <c r="C492" s="115" t="s">
        <v>18</v>
      </c>
      <c r="D492" s="115" t="s">
        <v>19</v>
      </c>
      <c r="E492" s="117" t="s">
        <v>1470</v>
      </c>
      <c r="F492" s="117" t="s">
        <v>1483</v>
      </c>
      <c r="G492" s="119">
        <v>45401</v>
      </c>
      <c r="H492" s="117" t="s">
        <v>1472</v>
      </c>
      <c r="I492" s="117" t="s">
        <v>1512</v>
      </c>
      <c r="J492" s="117" t="s">
        <v>1095</v>
      </c>
      <c r="K492" s="117" t="s">
        <v>1110</v>
      </c>
      <c r="L492" s="115" t="s">
        <v>1095</v>
      </c>
      <c r="M492" s="123">
        <v>-42</v>
      </c>
      <c r="N492" s="123">
        <v>42</v>
      </c>
      <c r="O492" s="124">
        <v>45383</v>
      </c>
      <c r="P492" s="125"/>
      <c r="Q492" s="125">
        <v>2</v>
      </c>
      <c r="R492" s="125" t="s">
        <v>1470</v>
      </c>
      <c r="S492" s="115" t="s">
        <v>1483</v>
      </c>
      <c r="T492" s="122" t="s">
        <v>1484</v>
      </c>
      <c r="U492" s="115" t="s">
        <v>1484</v>
      </c>
      <c r="V492" s="142"/>
      <c r="W492" s="117"/>
      <c r="X492" s="142"/>
      <c r="Y492" s="142"/>
      <c r="Z492" s="117"/>
      <c r="AA492" s="143"/>
      <c r="AB492" s="125"/>
      <c r="AC492" s="125"/>
      <c r="AD492" s="125"/>
      <c r="AE492" s="117"/>
      <c r="AF492" s="122"/>
      <c r="AG492" s="122"/>
    </row>
    <row r="493" spans="1:33">
      <c r="A493" s="115" t="s">
        <v>16</v>
      </c>
      <c r="B493" s="116">
        <v>45401</v>
      </c>
      <c r="C493" s="115" t="s">
        <v>18</v>
      </c>
      <c r="D493" s="115" t="s">
        <v>19</v>
      </c>
      <c r="E493" s="118" t="s">
        <v>1474</v>
      </c>
      <c r="F493" s="118" t="s">
        <v>1483</v>
      </c>
      <c r="G493" s="120">
        <v>45401</v>
      </c>
      <c r="H493" s="118" t="s">
        <v>1472</v>
      </c>
      <c r="I493" s="118" t="s">
        <v>1512</v>
      </c>
      <c r="J493" s="118" t="s">
        <v>1095</v>
      </c>
      <c r="K493" s="118" t="s">
        <v>1110</v>
      </c>
      <c r="L493" s="115" t="s">
        <v>1095</v>
      </c>
      <c r="M493" s="123">
        <v>-0.01</v>
      </c>
      <c r="N493" s="123">
        <v>0.01</v>
      </c>
      <c r="O493" s="124">
        <v>45383</v>
      </c>
      <c r="P493" s="125"/>
      <c r="Q493" s="125"/>
      <c r="R493" s="125" t="s">
        <v>1474</v>
      </c>
      <c r="S493" s="115" t="s">
        <v>1483</v>
      </c>
      <c r="T493" s="122" t="s">
        <v>1484</v>
      </c>
      <c r="U493" s="115" t="s">
        <v>1484</v>
      </c>
      <c r="V493" s="144"/>
      <c r="W493" s="117"/>
      <c r="X493" s="142"/>
      <c r="Y493" s="142"/>
      <c r="Z493" s="117"/>
      <c r="AA493" s="143"/>
      <c r="AB493" s="125"/>
      <c r="AC493" s="125"/>
      <c r="AD493" s="125"/>
      <c r="AE493" s="117"/>
      <c r="AF493" s="122"/>
      <c r="AG493" s="122"/>
    </row>
    <row r="494" spans="1:33">
      <c r="A494" s="115" t="s">
        <v>16</v>
      </c>
      <c r="B494" s="116">
        <v>45401</v>
      </c>
      <c r="C494" s="115" t="s">
        <v>18</v>
      </c>
      <c r="D494" s="115" t="s">
        <v>19</v>
      </c>
      <c r="E494" s="117" t="s">
        <v>1470</v>
      </c>
      <c r="F494" s="117" t="s">
        <v>1580</v>
      </c>
      <c r="G494" s="119">
        <v>45401</v>
      </c>
      <c r="H494" s="117" t="s">
        <v>1472</v>
      </c>
      <c r="I494" s="117" t="s">
        <v>1512</v>
      </c>
      <c r="J494" s="117" t="s">
        <v>1144</v>
      </c>
      <c r="K494" s="117" t="s">
        <v>1145</v>
      </c>
      <c r="L494" s="115" t="s">
        <v>1144</v>
      </c>
      <c r="M494" s="123">
        <v>-2000</v>
      </c>
      <c r="N494" s="123">
        <v>2000</v>
      </c>
      <c r="O494" s="124">
        <v>45383</v>
      </c>
      <c r="P494" s="125"/>
      <c r="Q494" s="125">
        <v>45</v>
      </c>
      <c r="R494" s="125" t="s">
        <v>1470</v>
      </c>
      <c r="S494" s="115" t="s">
        <v>1580</v>
      </c>
      <c r="T494" s="122" t="s">
        <v>1478</v>
      </c>
      <c r="U494" s="115" t="s">
        <v>1479</v>
      </c>
      <c r="V494" s="142"/>
      <c r="W494" s="117"/>
      <c r="X494" s="142"/>
      <c r="Y494" s="142"/>
      <c r="Z494" s="117"/>
      <c r="AA494" s="143"/>
      <c r="AB494" s="125"/>
      <c r="AC494" s="125"/>
      <c r="AD494" s="125"/>
      <c r="AE494" s="117"/>
      <c r="AF494" s="122"/>
      <c r="AG494" s="122"/>
    </row>
    <row r="495" spans="1:33">
      <c r="A495" s="115" t="s">
        <v>16</v>
      </c>
      <c r="B495" s="116">
        <v>45401</v>
      </c>
      <c r="C495" s="115" t="s">
        <v>18</v>
      </c>
      <c r="D495" s="115" t="s">
        <v>19</v>
      </c>
      <c r="E495" s="117" t="s">
        <v>1470</v>
      </c>
      <c r="F495" s="117" t="s">
        <v>1504</v>
      </c>
      <c r="G495" s="119">
        <v>45401</v>
      </c>
      <c r="H495" s="117" t="s">
        <v>1472</v>
      </c>
      <c r="I495" s="117" t="s">
        <v>1505</v>
      </c>
      <c r="J495" s="117" t="s">
        <v>1581</v>
      </c>
      <c r="K495" s="117" t="s">
        <v>1145</v>
      </c>
      <c r="L495" s="115" t="s">
        <v>1144</v>
      </c>
      <c r="M495" s="123">
        <v>30</v>
      </c>
      <c r="N495" s="123">
        <v>30</v>
      </c>
      <c r="O495" s="124">
        <v>45383</v>
      </c>
      <c r="P495" s="125"/>
      <c r="Q495" s="125">
        <v>45</v>
      </c>
      <c r="R495" s="125" t="s">
        <v>1470</v>
      </c>
      <c r="S495" s="115" t="s">
        <v>1504</v>
      </c>
      <c r="T495" s="122" t="s">
        <v>1478</v>
      </c>
      <c r="U495" s="115" t="s">
        <v>1479</v>
      </c>
      <c r="V495" s="142"/>
      <c r="W495" s="117"/>
      <c r="X495" s="142"/>
      <c r="Y495" s="142"/>
      <c r="Z495" s="117"/>
      <c r="AA495" s="143"/>
      <c r="AB495" s="125"/>
      <c r="AC495" s="125"/>
      <c r="AD495" s="125"/>
      <c r="AE495" s="117"/>
      <c r="AF495" s="122"/>
      <c r="AG495" s="122"/>
    </row>
    <row r="496" spans="1:33">
      <c r="A496" s="115" t="s">
        <v>16</v>
      </c>
      <c r="B496" s="116">
        <v>45401</v>
      </c>
      <c r="C496" s="115" t="s">
        <v>18</v>
      </c>
      <c r="D496" s="115" t="s">
        <v>19</v>
      </c>
      <c r="E496" s="117" t="s">
        <v>1470</v>
      </c>
      <c r="F496" s="117" t="s">
        <v>1507</v>
      </c>
      <c r="G496" s="119">
        <v>45401</v>
      </c>
      <c r="H496" s="117" t="s">
        <v>1472</v>
      </c>
      <c r="I496" s="117" t="s">
        <v>1505</v>
      </c>
      <c r="J496" s="117" t="s">
        <v>1582</v>
      </c>
      <c r="K496" s="117" t="s">
        <v>1145</v>
      </c>
      <c r="L496" s="115" t="s">
        <v>1144</v>
      </c>
      <c r="M496" s="123">
        <v>93</v>
      </c>
      <c r="N496" s="123">
        <v>93</v>
      </c>
      <c r="O496" s="124">
        <v>45383</v>
      </c>
      <c r="P496" s="125"/>
      <c r="Q496" s="125">
        <v>45</v>
      </c>
      <c r="R496" s="125" t="s">
        <v>1470</v>
      </c>
      <c r="S496" s="115" t="s">
        <v>1507</v>
      </c>
      <c r="T496" s="122" t="s">
        <v>1478</v>
      </c>
      <c r="U496" s="115" t="s">
        <v>1479</v>
      </c>
      <c r="V496" s="142"/>
      <c r="W496" s="117"/>
      <c r="X496" s="142"/>
      <c r="Y496" s="142"/>
      <c r="Z496" s="117"/>
      <c r="AA496" s="143"/>
      <c r="AB496" s="125"/>
      <c r="AC496" s="125"/>
      <c r="AD496" s="125"/>
      <c r="AE496" s="117"/>
      <c r="AF496" s="122"/>
      <c r="AG496" s="122"/>
    </row>
    <row r="497" spans="1:33">
      <c r="A497" s="115" t="s">
        <v>16</v>
      </c>
      <c r="B497" s="116">
        <v>45401</v>
      </c>
      <c r="C497" s="115" t="s">
        <v>119</v>
      </c>
      <c r="D497" s="115" t="s">
        <v>120</v>
      </c>
      <c r="E497" s="117" t="s">
        <v>1541</v>
      </c>
      <c r="F497" s="117" t="s">
        <v>1542</v>
      </c>
      <c r="G497" s="121">
        <v>45401</v>
      </c>
      <c r="H497" s="117"/>
      <c r="I497" s="117" t="s">
        <v>1543</v>
      </c>
      <c r="J497" s="122" t="s">
        <v>125</v>
      </c>
      <c r="K497" s="117"/>
      <c r="L497" s="115" t="s">
        <v>125</v>
      </c>
      <c r="M497" s="123">
        <v>-3985.33</v>
      </c>
      <c r="N497" s="123">
        <v>3985.33</v>
      </c>
      <c r="O497" s="124">
        <v>45383</v>
      </c>
      <c r="P497" s="125"/>
      <c r="Q497" s="125"/>
      <c r="R497" s="125"/>
      <c r="S497" s="115" t="s">
        <v>1542</v>
      </c>
      <c r="T497" s="122" t="s">
        <v>1569</v>
      </c>
      <c r="U497" s="115" t="s">
        <v>1569</v>
      </c>
      <c r="V497" s="142"/>
      <c r="W497" s="117"/>
      <c r="X497" s="142"/>
      <c r="Y497" s="142"/>
      <c r="Z497" s="117"/>
      <c r="AA497" s="143"/>
      <c r="AB497" s="125"/>
      <c r="AC497" s="125"/>
      <c r="AD497" s="125"/>
      <c r="AE497" s="117"/>
      <c r="AF497" s="122"/>
      <c r="AG497" s="122"/>
    </row>
    <row r="498" spans="1:33">
      <c r="A498" s="115" t="s">
        <v>16</v>
      </c>
      <c r="B498" s="116">
        <v>45401</v>
      </c>
      <c r="C498" s="115" t="s">
        <v>119</v>
      </c>
      <c r="D498" s="115" t="s">
        <v>120</v>
      </c>
      <c r="E498" s="117" t="s">
        <v>1541</v>
      </c>
      <c r="F498" s="117" t="s">
        <v>1542</v>
      </c>
      <c r="G498" s="121">
        <v>45401</v>
      </c>
      <c r="H498" s="117"/>
      <c r="I498" s="117" t="s">
        <v>1543</v>
      </c>
      <c r="J498" s="122" t="s">
        <v>32</v>
      </c>
      <c r="K498" s="117"/>
      <c r="L498" s="115" t="s">
        <v>32</v>
      </c>
      <c r="M498" s="123">
        <v>-0.9</v>
      </c>
      <c r="N498" s="123">
        <v>0.9</v>
      </c>
      <c r="O498" s="124">
        <v>45383</v>
      </c>
      <c r="P498" s="125"/>
      <c r="Q498" s="125"/>
      <c r="R498" s="125"/>
      <c r="S498" s="115" t="s">
        <v>1542</v>
      </c>
      <c r="T498" s="122" t="s">
        <v>1502</v>
      </c>
      <c r="U498" s="115" t="s">
        <v>1482</v>
      </c>
      <c r="V498" s="142"/>
      <c r="W498" s="117"/>
      <c r="X498" s="142"/>
      <c r="Y498" s="142"/>
      <c r="Z498" s="117"/>
      <c r="AA498" s="143"/>
      <c r="AB498" s="125"/>
      <c r="AC498" s="125"/>
      <c r="AD498" s="125"/>
      <c r="AE498" s="117"/>
      <c r="AF498" s="122"/>
      <c r="AG498" s="122"/>
    </row>
    <row r="499" spans="1:33">
      <c r="A499" s="115" t="s">
        <v>16</v>
      </c>
      <c r="B499" s="116">
        <v>45401</v>
      </c>
      <c r="C499" s="115" t="s">
        <v>119</v>
      </c>
      <c r="D499" s="115" t="s">
        <v>120</v>
      </c>
      <c r="E499" s="117" t="s">
        <v>1541</v>
      </c>
      <c r="F499" s="117" t="s">
        <v>1542</v>
      </c>
      <c r="G499" s="121">
        <v>45401</v>
      </c>
      <c r="H499" s="117"/>
      <c r="I499" s="117" t="s">
        <v>1543</v>
      </c>
      <c r="J499" s="122" t="s">
        <v>135</v>
      </c>
      <c r="K499" s="117"/>
      <c r="L499" s="115" t="s">
        <v>135</v>
      </c>
      <c r="M499" s="123">
        <v>3986.06</v>
      </c>
      <c r="N499" s="123">
        <v>3986.06</v>
      </c>
      <c r="O499" s="124">
        <v>45383</v>
      </c>
      <c r="P499" s="125"/>
      <c r="Q499" s="125"/>
      <c r="R499" s="125"/>
      <c r="S499" s="115" t="s">
        <v>1542</v>
      </c>
      <c r="T499" s="122" t="s">
        <v>158</v>
      </c>
      <c r="U499" s="115" t="s">
        <v>158</v>
      </c>
      <c r="V499" s="142"/>
      <c r="W499" s="117"/>
      <c r="X499" s="142"/>
      <c r="Y499" s="142"/>
      <c r="Z499" s="117"/>
      <c r="AA499" s="143"/>
      <c r="AB499" s="125"/>
      <c r="AC499" s="125"/>
      <c r="AD499" s="125"/>
      <c r="AE499" s="117"/>
      <c r="AF499" s="122"/>
      <c r="AG499" s="122"/>
    </row>
    <row r="500" spans="1:33">
      <c r="A500" s="115" t="s">
        <v>16</v>
      </c>
      <c r="B500" s="116">
        <v>45401</v>
      </c>
      <c r="C500" s="115" t="s">
        <v>119</v>
      </c>
      <c r="D500" s="115" t="s">
        <v>120</v>
      </c>
      <c r="E500" s="117" t="s">
        <v>1541</v>
      </c>
      <c r="F500" s="117" t="s">
        <v>1542</v>
      </c>
      <c r="G500" s="121">
        <v>45401</v>
      </c>
      <c r="H500" s="117"/>
      <c r="I500" s="117" t="s">
        <v>1543</v>
      </c>
      <c r="J500" s="122" t="s">
        <v>26</v>
      </c>
      <c r="K500" s="117"/>
      <c r="L500" s="115" t="s">
        <v>26</v>
      </c>
      <c r="M500" s="123">
        <v>0.17</v>
      </c>
      <c r="N500" s="123">
        <v>0.17</v>
      </c>
      <c r="O500" s="124">
        <v>45383</v>
      </c>
      <c r="P500" s="125"/>
      <c r="Q500" s="125"/>
      <c r="R500" s="125"/>
      <c r="S500" s="115" t="s">
        <v>1542</v>
      </c>
      <c r="T500" s="122" t="s">
        <v>1556</v>
      </c>
      <c r="U500" s="115" t="s">
        <v>1557</v>
      </c>
      <c r="V500" s="142"/>
      <c r="W500" s="117"/>
      <c r="X500" s="142"/>
      <c r="Y500" s="142"/>
      <c r="Z500" s="117"/>
      <c r="AA500" s="143"/>
      <c r="AB500" s="125"/>
      <c r="AC500" s="125"/>
      <c r="AD500" s="125"/>
      <c r="AE500" s="117"/>
      <c r="AF500" s="122"/>
      <c r="AG500" s="122"/>
    </row>
    <row r="501" spans="1:33">
      <c r="A501" s="115" t="s">
        <v>16</v>
      </c>
      <c r="B501" s="116">
        <v>45404</v>
      </c>
      <c r="C501" s="115" t="s">
        <v>18</v>
      </c>
      <c r="D501" s="115" t="s">
        <v>19</v>
      </c>
      <c r="E501" s="117" t="s">
        <v>1470</v>
      </c>
      <c r="F501" s="117" t="s">
        <v>1583</v>
      </c>
      <c r="G501" s="119">
        <v>45404</v>
      </c>
      <c r="H501" s="117" t="s">
        <v>1500</v>
      </c>
      <c r="I501" s="117" t="s">
        <v>1584</v>
      </c>
      <c r="J501" s="117" t="s">
        <v>895</v>
      </c>
      <c r="K501" s="117" t="s">
        <v>896</v>
      </c>
      <c r="L501" s="115" t="s">
        <v>895</v>
      </c>
      <c r="M501" s="123">
        <v>40000</v>
      </c>
      <c r="N501" s="123">
        <v>40000</v>
      </c>
      <c r="O501" s="124">
        <v>45383</v>
      </c>
      <c r="P501" s="125"/>
      <c r="Q501" s="125"/>
      <c r="R501" s="125" t="s">
        <v>1474</v>
      </c>
      <c r="S501" s="115" t="s">
        <v>1583</v>
      </c>
      <c r="T501" s="122" t="s">
        <v>1515</v>
      </c>
      <c r="U501" s="115" t="s">
        <v>1479</v>
      </c>
      <c r="V501" s="142"/>
      <c r="W501" s="117"/>
      <c r="X501" s="142"/>
      <c r="Y501" s="142"/>
      <c r="Z501" s="117"/>
      <c r="AA501" s="143"/>
      <c r="AB501" s="125"/>
      <c r="AC501" s="125"/>
      <c r="AD501" s="125"/>
      <c r="AE501" s="117"/>
      <c r="AF501" s="122"/>
      <c r="AG501" s="122"/>
    </row>
    <row r="502" spans="1:33">
      <c r="A502" s="115" t="s">
        <v>16</v>
      </c>
      <c r="B502" s="116">
        <v>45404</v>
      </c>
      <c r="C502" s="115" t="s">
        <v>119</v>
      </c>
      <c r="D502" s="115" t="s">
        <v>120</v>
      </c>
      <c r="E502" s="117" t="s">
        <v>1541</v>
      </c>
      <c r="F502" s="117" t="s">
        <v>1542</v>
      </c>
      <c r="G502" s="121">
        <v>45404</v>
      </c>
      <c r="H502" s="117"/>
      <c r="I502" s="117" t="s">
        <v>1543</v>
      </c>
      <c r="J502" s="122" t="s">
        <v>136</v>
      </c>
      <c r="K502" s="117"/>
      <c r="L502" s="115" t="s">
        <v>136</v>
      </c>
      <c r="M502" s="123">
        <v>-18000</v>
      </c>
      <c r="N502" s="123">
        <v>18000</v>
      </c>
      <c r="O502" s="124">
        <v>45383</v>
      </c>
      <c r="P502" s="125"/>
      <c r="Q502" s="125"/>
      <c r="R502" s="125"/>
      <c r="S502" s="115" t="s">
        <v>1542</v>
      </c>
      <c r="T502" s="122" t="s">
        <v>1569</v>
      </c>
      <c r="U502" s="115" t="s">
        <v>1569</v>
      </c>
      <c r="V502" s="142"/>
      <c r="W502" s="117"/>
      <c r="X502" s="142"/>
      <c r="Y502" s="142"/>
      <c r="Z502" s="117"/>
      <c r="AA502" s="143"/>
      <c r="AB502" s="125"/>
      <c r="AC502" s="125"/>
      <c r="AD502" s="125"/>
      <c r="AE502" s="117"/>
      <c r="AF502" s="122"/>
      <c r="AG502" s="122"/>
    </row>
    <row r="503" spans="1:33">
      <c r="A503" s="115" t="s">
        <v>16</v>
      </c>
      <c r="B503" s="116">
        <v>45404</v>
      </c>
      <c r="C503" s="115" t="s">
        <v>119</v>
      </c>
      <c r="D503" s="115" t="s">
        <v>120</v>
      </c>
      <c r="E503" s="117" t="s">
        <v>1541</v>
      </c>
      <c r="F503" s="117" t="s">
        <v>1542</v>
      </c>
      <c r="G503" s="121">
        <v>45404</v>
      </c>
      <c r="H503" s="117"/>
      <c r="I503" s="117" t="s">
        <v>1543</v>
      </c>
      <c r="J503" s="122" t="s">
        <v>135</v>
      </c>
      <c r="K503" s="117"/>
      <c r="L503" s="115" t="s">
        <v>135</v>
      </c>
      <c r="M503" s="123">
        <v>17999.060000000001</v>
      </c>
      <c r="N503" s="123">
        <v>17999.060000000001</v>
      </c>
      <c r="O503" s="124">
        <v>45383</v>
      </c>
      <c r="P503" s="125"/>
      <c r="Q503" s="125"/>
      <c r="R503" s="125"/>
      <c r="S503" s="115" t="s">
        <v>1542</v>
      </c>
      <c r="T503" s="122" t="s">
        <v>158</v>
      </c>
      <c r="U503" s="115" t="s">
        <v>158</v>
      </c>
      <c r="V503" s="142"/>
      <c r="W503" s="117"/>
      <c r="X503" s="142"/>
      <c r="Y503" s="142"/>
      <c r="Z503" s="117"/>
      <c r="AA503" s="143"/>
      <c r="AB503" s="125"/>
      <c r="AC503" s="125"/>
      <c r="AD503" s="125"/>
      <c r="AE503" s="117"/>
      <c r="AF503" s="122"/>
      <c r="AG503" s="122"/>
    </row>
    <row r="504" spans="1:33">
      <c r="A504" s="115" t="s">
        <v>16</v>
      </c>
      <c r="B504" s="116">
        <v>45404</v>
      </c>
      <c r="C504" s="115" t="s">
        <v>119</v>
      </c>
      <c r="D504" s="115" t="s">
        <v>120</v>
      </c>
      <c r="E504" s="117" t="s">
        <v>1541</v>
      </c>
      <c r="F504" s="117" t="s">
        <v>1542</v>
      </c>
      <c r="G504" s="121">
        <v>45404</v>
      </c>
      <c r="H504" s="117"/>
      <c r="I504" s="117" t="s">
        <v>1543</v>
      </c>
      <c r="J504" s="122" t="s">
        <v>26</v>
      </c>
      <c r="K504" s="117"/>
      <c r="L504" s="115" t="s">
        <v>26</v>
      </c>
      <c r="M504" s="123">
        <v>0.94</v>
      </c>
      <c r="N504" s="123">
        <v>0.94</v>
      </c>
      <c r="O504" s="124">
        <v>45383</v>
      </c>
      <c r="P504" s="125"/>
      <c r="Q504" s="125"/>
      <c r="R504" s="125"/>
      <c r="S504" s="115" t="s">
        <v>1542</v>
      </c>
      <c r="T504" s="122" t="s">
        <v>1556</v>
      </c>
      <c r="U504" s="115" t="s">
        <v>1557</v>
      </c>
      <c r="V504" s="142"/>
      <c r="W504" s="117"/>
      <c r="X504" s="142"/>
      <c r="Y504" s="142"/>
      <c r="Z504" s="117"/>
      <c r="AA504" s="143"/>
      <c r="AB504" s="125"/>
      <c r="AC504" s="125"/>
      <c r="AD504" s="125"/>
      <c r="AE504" s="117"/>
      <c r="AF504" s="122"/>
      <c r="AG504" s="122"/>
    </row>
    <row r="505" spans="1:33">
      <c r="A505" s="115" t="s">
        <v>16</v>
      </c>
      <c r="B505" s="116">
        <v>45407</v>
      </c>
      <c r="C505" s="115" t="s">
        <v>42</v>
      </c>
      <c r="D505" s="115" t="s">
        <v>43</v>
      </c>
      <c r="E505" s="118" t="s">
        <v>1474</v>
      </c>
      <c r="F505" s="118" t="s">
        <v>1499</v>
      </c>
      <c r="G505" s="120">
        <v>45407</v>
      </c>
      <c r="H505" s="118" t="s">
        <v>1500</v>
      </c>
      <c r="I505" s="118" t="s">
        <v>1512</v>
      </c>
      <c r="J505" s="118" t="s">
        <v>275</v>
      </c>
      <c r="K505" s="118">
        <v>5971186</v>
      </c>
      <c r="L505" s="115" t="s">
        <v>275</v>
      </c>
      <c r="M505" s="123">
        <v>-26.66</v>
      </c>
      <c r="N505" s="123">
        <v>26.66</v>
      </c>
      <c r="O505" s="124">
        <v>45383</v>
      </c>
      <c r="P505" s="125"/>
      <c r="Q505" s="125"/>
      <c r="R505" s="125" t="s">
        <v>1474</v>
      </c>
      <c r="S505" s="115" t="s">
        <v>1499</v>
      </c>
      <c r="T505" s="122" t="s">
        <v>1502</v>
      </c>
      <c r="U505" s="115" t="s">
        <v>1482</v>
      </c>
      <c r="V505" s="144"/>
      <c r="W505" s="117"/>
      <c r="X505" s="142"/>
      <c r="Y505" s="142"/>
      <c r="Z505" s="117"/>
      <c r="AA505" s="143"/>
      <c r="AB505" s="125"/>
      <c r="AC505" s="125"/>
      <c r="AD505" s="125"/>
      <c r="AE505" s="117"/>
      <c r="AF505" s="122"/>
      <c r="AG505" s="122"/>
    </row>
    <row r="506" spans="1:33">
      <c r="A506" s="115" t="s">
        <v>16</v>
      </c>
      <c r="B506" s="116">
        <v>45408</v>
      </c>
      <c r="C506" s="115" t="s">
        <v>18</v>
      </c>
      <c r="D506" s="115" t="s">
        <v>19</v>
      </c>
      <c r="E506" s="117" t="s">
        <v>1470</v>
      </c>
      <c r="F506" s="117" t="s">
        <v>1554</v>
      </c>
      <c r="G506" s="119">
        <v>45408</v>
      </c>
      <c r="H506" s="117" t="s">
        <v>1500</v>
      </c>
      <c r="I506" s="117" t="s">
        <v>1555</v>
      </c>
      <c r="J506" s="117" t="s">
        <v>21</v>
      </c>
      <c r="K506" s="117" t="s">
        <v>850</v>
      </c>
      <c r="L506" s="115" t="s">
        <v>21</v>
      </c>
      <c r="M506" s="123">
        <v>46.36</v>
      </c>
      <c r="N506" s="123">
        <v>46.36</v>
      </c>
      <c r="O506" s="124">
        <v>45383</v>
      </c>
      <c r="P506" s="125"/>
      <c r="Q506" s="125"/>
      <c r="R506" s="125" t="s">
        <v>1474</v>
      </c>
      <c r="S506" s="115" t="s">
        <v>1554</v>
      </c>
      <c r="T506" s="122" t="s">
        <v>1556</v>
      </c>
      <c r="U506" s="115" t="s">
        <v>1557</v>
      </c>
      <c r="V506" s="142"/>
      <c r="W506" s="117"/>
      <c r="X506" s="142"/>
      <c r="Y506" s="142"/>
      <c r="Z506" s="117"/>
      <c r="AA506" s="143"/>
      <c r="AB506" s="125"/>
      <c r="AC506" s="125"/>
      <c r="AD506" s="125"/>
      <c r="AE506" s="117"/>
      <c r="AF506" s="122"/>
      <c r="AG506" s="122"/>
    </row>
    <row r="507" spans="1:33">
      <c r="A507" s="115" t="s">
        <v>16</v>
      </c>
      <c r="B507" s="116">
        <v>45408</v>
      </c>
      <c r="C507" s="115" t="s">
        <v>18</v>
      </c>
      <c r="D507" s="115" t="s">
        <v>19</v>
      </c>
      <c r="E507" s="117" t="s">
        <v>1470</v>
      </c>
      <c r="F507" s="117" t="s">
        <v>1561</v>
      </c>
      <c r="G507" s="119">
        <v>45408</v>
      </c>
      <c r="H507" s="117" t="s">
        <v>1472</v>
      </c>
      <c r="I507" s="117" t="s">
        <v>1512</v>
      </c>
      <c r="J507" s="117" t="s">
        <v>815</v>
      </c>
      <c r="K507" s="117" t="s">
        <v>833</v>
      </c>
      <c r="L507" s="115" t="s">
        <v>815</v>
      </c>
      <c r="M507" s="123">
        <v>-2100</v>
      </c>
      <c r="N507" s="123">
        <v>2100</v>
      </c>
      <c r="O507" s="124">
        <v>45383</v>
      </c>
      <c r="P507" s="125"/>
      <c r="Q507" s="125">
        <v>51</v>
      </c>
      <c r="R507" s="125" t="s">
        <v>1470</v>
      </c>
      <c r="S507" s="115" t="s">
        <v>1561</v>
      </c>
      <c r="T507" s="122" t="s">
        <v>1515</v>
      </c>
      <c r="U507" s="115" t="s">
        <v>1479</v>
      </c>
      <c r="V507" s="142"/>
      <c r="W507" s="117"/>
      <c r="X507" s="142"/>
      <c r="Y507" s="142"/>
      <c r="Z507" s="117"/>
      <c r="AA507" s="143"/>
      <c r="AB507" s="125"/>
      <c r="AC507" s="125"/>
      <c r="AD507" s="125"/>
      <c r="AE507" s="117"/>
      <c r="AF507" s="122"/>
      <c r="AG507" s="122"/>
    </row>
    <row r="508" spans="1:33">
      <c r="A508" s="115" t="s">
        <v>16</v>
      </c>
      <c r="B508" s="116">
        <v>45408</v>
      </c>
      <c r="C508" s="115" t="s">
        <v>18</v>
      </c>
      <c r="D508" s="115" t="s">
        <v>19</v>
      </c>
      <c r="E508" s="117" t="s">
        <v>1470</v>
      </c>
      <c r="F508" s="117" t="s">
        <v>1504</v>
      </c>
      <c r="G508" s="119">
        <v>45408</v>
      </c>
      <c r="H508" s="117" t="s">
        <v>1472</v>
      </c>
      <c r="I508" s="117" t="s">
        <v>1505</v>
      </c>
      <c r="J508" s="117" t="s">
        <v>817</v>
      </c>
      <c r="K508" s="117" t="s">
        <v>833</v>
      </c>
      <c r="L508" s="115" t="s">
        <v>815</v>
      </c>
      <c r="M508" s="123">
        <v>31.5</v>
      </c>
      <c r="N508" s="123">
        <v>31.5</v>
      </c>
      <c r="O508" s="124">
        <v>45383</v>
      </c>
      <c r="P508" s="125"/>
      <c r="Q508" s="125">
        <v>51</v>
      </c>
      <c r="R508" s="125" t="s">
        <v>1470</v>
      </c>
      <c r="S508" s="115" t="s">
        <v>1504</v>
      </c>
      <c r="T508" s="122" t="s">
        <v>1515</v>
      </c>
      <c r="U508" s="115" t="s">
        <v>1479</v>
      </c>
      <c r="V508" s="142"/>
      <c r="W508" s="117"/>
      <c r="X508" s="142"/>
      <c r="Y508" s="142"/>
      <c r="Z508" s="117"/>
      <c r="AA508" s="143"/>
      <c r="AB508" s="125"/>
      <c r="AC508" s="125"/>
      <c r="AD508" s="125"/>
      <c r="AE508" s="117"/>
      <c r="AF508" s="122"/>
      <c r="AG508" s="122"/>
    </row>
    <row r="509" spans="1:33">
      <c r="A509" s="115" t="s">
        <v>16</v>
      </c>
      <c r="B509" s="116">
        <v>45408</v>
      </c>
      <c r="C509" s="115" t="s">
        <v>18</v>
      </c>
      <c r="D509" s="115" t="s">
        <v>19</v>
      </c>
      <c r="E509" s="117" t="s">
        <v>1470</v>
      </c>
      <c r="F509" s="117" t="s">
        <v>1507</v>
      </c>
      <c r="G509" s="119">
        <v>45408</v>
      </c>
      <c r="H509" s="117" t="s">
        <v>1472</v>
      </c>
      <c r="I509" s="117" t="s">
        <v>1505</v>
      </c>
      <c r="J509" s="117" t="s">
        <v>816</v>
      </c>
      <c r="K509" s="117" t="s">
        <v>833</v>
      </c>
      <c r="L509" s="115" t="s">
        <v>815</v>
      </c>
      <c r="M509" s="123">
        <v>97.65</v>
      </c>
      <c r="N509" s="123">
        <v>97.65</v>
      </c>
      <c r="O509" s="124">
        <v>45383</v>
      </c>
      <c r="P509" s="125"/>
      <c r="Q509" s="125">
        <v>51</v>
      </c>
      <c r="R509" s="125" t="s">
        <v>1470</v>
      </c>
      <c r="S509" s="115" t="s">
        <v>1507</v>
      </c>
      <c r="T509" s="122" t="s">
        <v>1515</v>
      </c>
      <c r="U509" s="115" t="s">
        <v>1479</v>
      </c>
      <c r="V509" s="142"/>
      <c r="W509" s="117"/>
      <c r="X509" s="142"/>
      <c r="Y509" s="142"/>
      <c r="Z509" s="117"/>
      <c r="AA509" s="143"/>
      <c r="AB509" s="125"/>
      <c r="AC509" s="125"/>
      <c r="AD509" s="125"/>
      <c r="AE509" s="117"/>
      <c r="AF509" s="122"/>
      <c r="AG509" s="122"/>
    </row>
    <row r="510" spans="1:33">
      <c r="A510" s="115" t="s">
        <v>16</v>
      </c>
      <c r="B510" s="116">
        <v>45408</v>
      </c>
      <c r="C510" s="115" t="s">
        <v>18</v>
      </c>
      <c r="D510" s="115" t="s">
        <v>19</v>
      </c>
      <c r="E510" s="117" t="s">
        <v>1470</v>
      </c>
      <c r="F510" s="117" t="s">
        <v>1585</v>
      </c>
      <c r="G510" s="119">
        <v>45408</v>
      </c>
      <c r="H510" s="117" t="s">
        <v>1472</v>
      </c>
      <c r="I510" s="117" t="s">
        <v>1512</v>
      </c>
      <c r="J510" s="117" t="s">
        <v>832</v>
      </c>
      <c r="K510" s="117" t="s">
        <v>831</v>
      </c>
      <c r="L510" s="115" t="s">
        <v>832</v>
      </c>
      <c r="M510" s="123">
        <v>-515410.49</v>
      </c>
      <c r="N510" s="123">
        <v>515410.49</v>
      </c>
      <c r="O510" s="124">
        <v>45383</v>
      </c>
      <c r="P510" s="125"/>
      <c r="Q510" s="125">
        <v>50</v>
      </c>
      <c r="R510" s="125" t="s">
        <v>1470</v>
      </c>
      <c r="S510" s="115" t="s">
        <v>1585</v>
      </c>
      <c r="T510" s="122" t="s">
        <v>1586</v>
      </c>
      <c r="U510" s="115" t="s">
        <v>1586</v>
      </c>
      <c r="V510" s="142"/>
      <c r="W510" s="117"/>
      <c r="X510" s="142"/>
      <c r="Y510" s="142"/>
      <c r="Z510" s="117"/>
      <c r="AA510" s="143"/>
      <c r="AB510" s="125"/>
      <c r="AC510" s="125"/>
      <c r="AD510" s="125"/>
      <c r="AE510" s="117"/>
      <c r="AF510" s="122"/>
      <c r="AG510" s="122"/>
    </row>
    <row r="511" spans="1:33">
      <c r="A511" s="115" t="s">
        <v>16</v>
      </c>
      <c r="B511" s="116">
        <v>45408</v>
      </c>
      <c r="C511" s="115" t="s">
        <v>18</v>
      </c>
      <c r="D511" s="115" t="s">
        <v>19</v>
      </c>
      <c r="E511" s="117" t="s">
        <v>1470</v>
      </c>
      <c r="F511" s="117" t="s">
        <v>1540</v>
      </c>
      <c r="G511" s="119">
        <v>45408</v>
      </c>
      <c r="H511" s="117" t="s">
        <v>1472</v>
      </c>
      <c r="I511" s="117" t="s">
        <v>1512</v>
      </c>
      <c r="J511" s="117" t="s">
        <v>828</v>
      </c>
      <c r="K511" s="117" t="s">
        <v>827</v>
      </c>
      <c r="L511" s="115" t="s">
        <v>828</v>
      </c>
      <c r="M511" s="123">
        <v>-715.32</v>
      </c>
      <c r="N511" s="123">
        <v>715.32</v>
      </c>
      <c r="O511" s="124">
        <v>45383</v>
      </c>
      <c r="P511" s="125"/>
      <c r="Q511" s="125">
        <v>48</v>
      </c>
      <c r="R511" s="125" t="s">
        <v>1470</v>
      </c>
      <c r="S511" s="115" t="s">
        <v>1540</v>
      </c>
      <c r="T511" s="122" t="s">
        <v>1492</v>
      </c>
      <c r="U511" s="115" t="s">
        <v>1476</v>
      </c>
      <c r="V511" s="142"/>
      <c r="W511" s="117"/>
      <c r="X511" s="142"/>
      <c r="Y511" s="142"/>
      <c r="Z511" s="117"/>
      <c r="AA511" s="143"/>
      <c r="AB511" s="125"/>
      <c r="AC511" s="125"/>
      <c r="AD511" s="125"/>
      <c r="AE511" s="117"/>
      <c r="AF511" s="122"/>
      <c r="AG511" s="122"/>
    </row>
    <row r="512" spans="1:33">
      <c r="A512" s="115" t="s">
        <v>16</v>
      </c>
      <c r="B512" s="116">
        <v>45408</v>
      </c>
      <c r="C512" s="115" t="s">
        <v>1469</v>
      </c>
      <c r="D512" s="115" t="s">
        <v>1469</v>
      </c>
      <c r="E512" s="117" t="s">
        <v>1470</v>
      </c>
      <c r="F512" s="117" t="s">
        <v>1503</v>
      </c>
      <c r="G512" s="119">
        <v>45408</v>
      </c>
      <c r="H512" s="117" t="s">
        <v>1472</v>
      </c>
      <c r="I512" s="117" t="s">
        <v>1512</v>
      </c>
      <c r="J512" s="117" t="s">
        <v>969</v>
      </c>
      <c r="K512" s="117" t="s">
        <v>973</v>
      </c>
      <c r="L512" s="115" t="s">
        <v>969</v>
      </c>
      <c r="M512" s="123">
        <v>-2000</v>
      </c>
      <c r="N512" s="123">
        <v>2000</v>
      </c>
      <c r="O512" s="124">
        <v>45383</v>
      </c>
      <c r="P512" s="125"/>
      <c r="Q512" s="125"/>
      <c r="R512" s="125" t="s">
        <v>1474</v>
      </c>
      <c r="S512" s="115" t="s">
        <v>1503</v>
      </c>
      <c r="T512" s="122" t="s">
        <v>1478</v>
      </c>
      <c r="U512" s="115" t="s">
        <v>1479</v>
      </c>
      <c r="V512" s="142"/>
      <c r="W512" s="117"/>
      <c r="X512" s="142"/>
      <c r="Y512" s="142"/>
      <c r="Z512" s="117"/>
      <c r="AA512" s="143"/>
      <c r="AB512" s="125"/>
      <c r="AC512" s="125"/>
      <c r="AD512" s="125"/>
      <c r="AE512" s="117"/>
      <c r="AF512" s="122"/>
      <c r="AG512" s="122"/>
    </row>
    <row r="513" spans="1:36">
      <c r="A513" s="115" t="s">
        <v>16</v>
      </c>
      <c r="B513" s="116">
        <v>45408</v>
      </c>
      <c r="C513" s="115" t="s">
        <v>1469</v>
      </c>
      <c r="D513" s="115" t="s">
        <v>1469</v>
      </c>
      <c r="E513" s="117" t="s">
        <v>1470</v>
      </c>
      <c r="F513" s="117" t="s">
        <v>1504</v>
      </c>
      <c r="G513" s="119">
        <v>45408</v>
      </c>
      <c r="H513" s="117" t="s">
        <v>1472</v>
      </c>
      <c r="I513" s="117" t="s">
        <v>1505</v>
      </c>
      <c r="J513" s="117" t="s">
        <v>1506</v>
      </c>
      <c r="K513" s="117" t="s">
        <v>973</v>
      </c>
      <c r="L513" s="115" t="s">
        <v>969</v>
      </c>
      <c r="M513" s="123">
        <v>30</v>
      </c>
      <c r="N513" s="123">
        <v>30</v>
      </c>
      <c r="O513" s="124">
        <v>45383</v>
      </c>
      <c r="P513" s="125"/>
      <c r="Q513" s="125"/>
      <c r="R513" s="125" t="s">
        <v>1474</v>
      </c>
      <c r="S513" s="115" t="s">
        <v>1504</v>
      </c>
      <c r="T513" s="122" t="s">
        <v>1478</v>
      </c>
      <c r="U513" s="115" t="s">
        <v>1479</v>
      </c>
      <c r="V513" s="142"/>
      <c r="W513" s="117"/>
      <c r="X513" s="142"/>
      <c r="Y513" s="142"/>
      <c r="Z513" s="117"/>
      <c r="AA513" s="143"/>
      <c r="AB513" s="125"/>
      <c r="AC513" s="125"/>
      <c r="AD513" s="125"/>
      <c r="AE513" s="117"/>
      <c r="AF513" s="122"/>
      <c r="AG513" s="122"/>
      <c r="AH513" s="117"/>
      <c r="AI513" s="122"/>
      <c r="AJ513" s="122"/>
    </row>
    <row r="514" spans="1:36">
      <c r="A514" s="115" t="s">
        <v>16</v>
      </c>
      <c r="B514" s="116">
        <v>45408</v>
      </c>
      <c r="C514" s="115" t="s">
        <v>1469</v>
      </c>
      <c r="D514" s="115" t="s">
        <v>1469</v>
      </c>
      <c r="E514" s="117" t="s">
        <v>1470</v>
      </c>
      <c r="F514" s="117" t="s">
        <v>1507</v>
      </c>
      <c r="G514" s="119">
        <v>45408</v>
      </c>
      <c r="H514" s="117" t="s">
        <v>1472</v>
      </c>
      <c r="I514" s="117" t="s">
        <v>1505</v>
      </c>
      <c r="J514" s="117" t="s">
        <v>1508</v>
      </c>
      <c r="K514" s="117" t="s">
        <v>973</v>
      </c>
      <c r="L514" s="115" t="s">
        <v>969</v>
      </c>
      <c r="M514" s="123">
        <v>93</v>
      </c>
      <c r="N514" s="123">
        <v>93</v>
      </c>
      <c r="O514" s="124">
        <v>45383</v>
      </c>
      <c r="P514" s="125"/>
      <c r="Q514" s="125"/>
      <c r="R514" s="125" t="s">
        <v>1474</v>
      </c>
      <c r="S514" s="115" t="s">
        <v>1507</v>
      </c>
      <c r="T514" s="122" t="s">
        <v>1478</v>
      </c>
      <c r="U514" s="115" t="s">
        <v>1479</v>
      </c>
      <c r="V514" s="142"/>
      <c r="W514" s="117"/>
      <c r="X514" s="142"/>
      <c r="Y514" s="142"/>
      <c r="Z514" s="117"/>
      <c r="AA514" s="143"/>
      <c r="AB514" s="125"/>
      <c r="AC514" s="125"/>
      <c r="AD514" s="125"/>
      <c r="AE514" s="117"/>
      <c r="AF514" s="122"/>
      <c r="AG514" s="122"/>
      <c r="AH514" s="117"/>
      <c r="AI514" s="122"/>
      <c r="AJ514" s="122"/>
    </row>
    <row r="515" spans="1:36">
      <c r="A515" s="115" t="s">
        <v>16</v>
      </c>
      <c r="B515" s="116">
        <v>45408</v>
      </c>
      <c r="C515" s="115" t="s">
        <v>18</v>
      </c>
      <c r="D515" s="115" t="s">
        <v>19</v>
      </c>
      <c r="E515" s="117" t="s">
        <v>1470</v>
      </c>
      <c r="F515" s="117" t="s">
        <v>1540</v>
      </c>
      <c r="G515" s="119">
        <v>45408</v>
      </c>
      <c r="H515" s="117" t="s">
        <v>1472</v>
      </c>
      <c r="I515" s="117" t="s">
        <v>1512</v>
      </c>
      <c r="J515" s="117" t="s">
        <v>830</v>
      </c>
      <c r="K515" s="117" t="s">
        <v>829</v>
      </c>
      <c r="L515" s="115" t="s">
        <v>830</v>
      </c>
      <c r="M515" s="123">
        <v>-456</v>
      </c>
      <c r="N515" s="123">
        <v>456</v>
      </c>
      <c r="O515" s="124">
        <v>45383</v>
      </c>
      <c r="P515" s="125"/>
      <c r="Q515" s="125">
        <v>49</v>
      </c>
      <c r="R515" s="125" t="s">
        <v>1470</v>
      </c>
      <c r="S515" s="115" t="s">
        <v>1540</v>
      </c>
      <c r="T515" s="122" t="s">
        <v>1492</v>
      </c>
      <c r="U515" s="115" t="s">
        <v>1476</v>
      </c>
      <c r="V515" s="142"/>
      <c r="W515" s="117"/>
      <c r="X515" s="142"/>
      <c r="Y515" s="142"/>
      <c r="Z515" s="117"/>
      <c r="AA515" s="143"/>
      <c r="AB515" s="125"/>
      <c r="AC515" s="125"/>
      <c r="AD515" s="125"/>
      <c r="AE515" s="117"/>
      <c r="AF515" s="122"/>
      <c r="AG515" s="122"/>
      <c r="AH515" s="117"/>
      <c r="AI515" s="122"/>
      <c r="AJ515" s="122" t="s">
        <v>1587</v>
      </c>
    </row>
    <row r="516" spans="1:36">
      <c r="A516" s="115" t="s">
        <v>16</v>
      </c>
      <c r="B516" s="116">
        <v>45408</v>
      </c>
      <c r="C516" s="115" t="s">
        <v>18</v>
      </c>
      <c r="D516" s="115" t="s">
        <v>19</v>
      </c>
      <c r="E516" s="117" t="s">
        <v>1470</v>
      </c>
      <c r="F516" s="117" t="s">
        <v>1588</v>
      </c>
      <c r="G516" s="119">
        <v>45408</v>
      </c>
      <c r="H516" s="117" t="s">
        <v>1472</v>
      </c>
      <c r="I516" s="117" t="s">
        <v>1512</v>
      </c>
      <c r="J516" s="117" t="s">
        <v>992</v>
      </c>
      <c r="K516" s="117" t="s">
        <v>1589</v>
      </c>
      <c r="L516" s="115" t="s">
        <v>992</v>
      </c>
      <c r="M516" s="123">
        <v>-400</v>
      </c>
      <c r="N516" s="123">
        <v>400</v>
      </c>
      <c r="O516" s="124">
        <v>45383</v>
      </c>
      <c r="P516" s="125"/>
      <c r="Q516" s="125">
        <v>47</v>
      </c>
      <c r="R516" s="125" t="s">
        <v>1470</v>
      </c>
      <c r="S516" s="115" t="s">
        <v>1588</v>
      </c>
      <c r="T516" s="122" t="s">
        <v>1475</v>
      </c>
      <c r="U516" s="115" t="s">
        <v>1476</v>
      </c>
      <c r="V516" s="142"/>
      <c r="W516" s="117"/>
      <c r="X516" s="142"/>
      <c r="Y516" s="142"/>
      <c r="Z516" s="117"/>
      <c r="AA516" s="143"/>
      <c r="AB516" s="125"/>
      <c r="AC516" s="125"/>
      <c r="AD516" s="125"/>
      <c r="AE516" s="117"/>
      <c r="AF516" s="122"/>
      <c r="AG516" s="122"/>
      <c r="AH516" s="117"/>
      <c r="AI516" s="122"/>
      <c r="AJ516" s="122"/>
    </row>
    <row r="517" spans="1:36">
      <c r="A517" s="115" t="s">
        <v>16</v>
      </c>
      <c r="B517" s="116">
        <v>45408</v>
      </c>
      <c r="C517" s="115" t="s">
        <v>119</v>
      </c>
      <c r="D517" s="115" t="s">
        <v>120</v>
      </c>
      <c r="E517" s="117" t="s">
        <v>1541</v>
      </c>
      <c r="F517" s="117" t="s">
        <v>1542</v>
      </c>
      <c r="G517" s="121">
        <v>45408</v>
      </c>
      <c r="H517" s="117"/>
      <c r="I517" s="117" t="s">
        <v>1543</v>
      </c>
      <c r="J517" s="122" t="s">
        <v>137</v>
      </c>
      <c r="K517" s="117"/>
      <c r="L517" s="115" t="s">
        <v>137</v>
      </c>
      <c r="M517" s="123">
        <v>515410.49</v>
      </c>
      <c r="N517" s="123">
        <v>515410.49</v>
      </c>
      <c r="O517" s="124">
        <v>45383</v>
      </c>
      <c r="P517" s="125"/>
      <c r="Q517" s="125"/>
      <c r="R517" s="125"/>
      <c r="S517" s="115" t="s">
        <v>1542</v>
      </c>
      <c r="T517" s="122" t="s">
        <v>1590</v>
      </c>
      <c r="U517" s="115" t="s">
        <v>1590</v>
      </c>
      <c r="V517" s="142"/>
      <c r="W517" s="117"/>
      <c r="X517" s="142"/>
      <c r="Y517" s="142"/>
      <c r="Z517" s="117"/>
      <c r="AA517" s="143"/>
      <c r="AB517" s="125"/>
      <c r="AC517" s="125"/>
      <c r="AD517" s="125"/>
      <c r="AE517" s="117"/>
      <c r="AF517" s="122"/>
      <c r="AG517" s="122"/>
      <c r="AH517" s="117"/>
      <c r="AI517" s="122"/>
      <c r="AJ517" s="122"/>
    </row>
    <row r="518" spans="1:36">
      <c r="A518" s="115" t="s">
        <v>16</v>
      </c>
      <c r="B518" s="116">
        <v>45408</v>
      </c>
      <c r="C518" s="115" t="s">
        <v>119</v>
      </c>
      <c r="D518" s="115" t="s">
        <v>120</v>
      </c>
      <c r="E518" s="117" t="s">
        <v>1541</v>
      </c>
      <c r="F518" s="117" t="s">
        <v>1542</v>
      </c>
      <c r="G518" s="121">
        <v>45408</v>
      </c>
      <c r="H518" s="117"/>
      <c r="I518" s="117" t="s">
        <v>1543</v>
      </c>
      <c r="J518" s="122" t="s">
        <v>132</v>
      </c>
      <c r="K518" s="117"/>
      <c r="L518" s="115" t="s">
        <v>132</v>
      </c>
      <c r="M518" s="123">
        <v>-515410.49</v>
      </c>
      <c r="N518" s="123">
        <v>515410.49</v>
      </c>
      <c r="O518" s="124">
        <v>45383</v>
      </c>
      <c r="P518" s="125"/>
      <c r="Q518" s="125"/>
      <c r="R518" s="125"/>
      <c r="S518" s="115" t="s">
        <v>1542</v>
      </c>
      <c r="T518" s="122" t="s">
        <v>158</v>
      </c>
      <c r="U518" s="115" t="s">
        <v>158</v>
      </c>
      <c r="V518" s="142"/>
      <c r="W518" s="117"/>
      <c r="X518" s="142"/>
      <c r="Y518" s="142"/>
      <c r="Z518" s="117"/>
      <c r="AA518" s="143"/>
      <c r="AB518" s="125"/>
      <c r="AC518" s="125"/>
      <c r="AD518" s="125"/>
      <c r="AE518" s="117"/>
      <c r="AF518" s="122"/>
      <c r="AG518" s="122"/>
      <c r="AH518" s="117"/>
      <c r="AI518" s="122"/>
      <c r="AJ518" s="122"/>
    </row>
    <row r="519" spans="1:36">
      <c r="A519" s="115" t="s">
        <v>16</v>
      </c>
      <c r="B519" s="116">
        <v>45411</v>
      </c>
      <c r="C519" s="115" t="s">
        <v>119</v>
      </c>
      <c r="D519" s="115" t="s">
        <v>120</v>
      </c>
      <c r="E519" s="117" t="s">
        <v>1541</v>
      </c>
      <c r="F519" s="117" t="s">
        <v>1542</v>
      </c>
      <c r="G519" s="121">
        <v>45411</v>
      </c>
      <c r="H519" s="117"/>
      <c r="I519" s="117" t="s">
        <v>1543</v>
      </c>
      <c r="J519" s="122" t="s">
        <v>131</v>
      </c>
      <c r="K519" s="117"/>
      <c r="L519" s="115" t="s">
        <v>131</v>
      </c>
      <c r="M519" s="123">
        <v>-515410.49</v>
      </c>
      <c r="N519" s="123">
        <v>515410.49</v>
      </c>
      <c r="O519" s="124">
        <v>45383</v>
      </c>
      <c r="P519" s="125"/>
      <c r="Q519" s="125"/>
      <c r="R519" s="125"/>
      <c r="S519" s="115" t="s">
        <v>1542</v>
      </c>
      <c r="T519" s="122" t="s">
        <v>1591</v>
      </c>
      <c r="U519" s="115" t="s">
        <v>1591</v>
      </c>
      <c r="V519" s="142"/>
      <c r="W519" s="117"/>
      <c r="X519" s="142"/>
      <c r="Y519" s="142"/>
      <c r="Z519" s="117"/>
      <c r="AA519" s="143"/>
      <c r="AB519" s="125"/>
      <c r="AC519" s="125"/>
      <c r="AD519" s="125"/>
      <c r="AE519" s="117"/>
      <c r="AF519" s="122"/>
      <c r="AG519" s="122"/>
      <c r="AH519" s="117"/>
      <c r="AI519" s="122"/>
      <c r="AJ519" s="122"/>
    </row>
    <row r="520" spans="1:36">
      <c r="A520" s="115" t="s">
        <v>16</v>
      </c>
      <c r="B520" s="116">
        <v>45411</v>
      </c>
      <c r="C520" s="115" t="s">
        <v>119</v>
      </c>
      <c r="D520" s="115" t="s">
        <v>120</v>
      </c>
      <c r="E520" s="117" t="s">
        <v>1541</v>
      </c>
      <c r="F520" s="117" t="s">
        <v>1542</v>
      </c>
      <c r="G520" s="121">
        <v>45411</v>
      </c>
      <c r="H520" s="117"/>
      <c r="I520" s="117" t="s">
        <v>1543</v>
      </c>
      <c r="J520" s="122" t="s">
        <v>138</v>
      </c>
      <c r="K520" s="117"/>
      <c r="L520" s="115" t="s">
        <v>138</v>
      </c>
      <c r="M520" s="123">
        <v>1.32</v>
      </c>
      <c r="N520" s="123">
        <v>1.32</v>
      </c>
      <c r="O520" s="124">
        <v>45383</v>
      </c>
      <c r="P520" s="125"/>
      <c r="Q520" s="125"/>
      <c r="R520" s="125"/>
      <c r="S520" s="115" t="s">
        <v>1542</v>
      </c>
      <c r="T520" s="122" t="s">
        <v>1591</v>
      </c>
      <c r="U520" s="115" t="s">
        <v>1591</v>
      </c>
      <c r="V520" s="142"/>
      <c r="W520" s="117"/>
      <c r="X520" s="142"/>
      <c r="Y520" s="142"/>
      <c r="Z520" s="117"/>
      <c r="AA520" s="143"/>
      <c r="AB520" s="125"/>
      <c r="AC520" s="125"/>
      <c r="AD520" s="125"/>
      <c r="AE520" s="117"/>
      <c r="AF520" s="122"/>
      <c r="AG520" s="122"/>
      <c r="AH520" s="117"/>
      <c r="AI520" s="122"/>
      <c r="AJ520" s="122"/>
    </row>
    <row r="521" spans="1:36">
      <c r="A521" s="115" t="s">
        <v>16</v>
      </c>
      <c r="B521" s="116">
        <v>45411</v>
      </c>
      <c r="C521" s="115" t="s">
        <v>119</v>
      </c>
      <c r="D521" s="115" t="s">
        <v>120</v>
      </c>
      <c r="E521" s="117" t="s">
        <v>1541</v>
      </c>
      <c r="F521" s="117" t="s">
        <v>1542</v>
      </c>
      <c r="G521" s="121">
        <v>45411</v>
      </c>
      <c r="H521" s="117"/>
      <c r="I521" s="117" t="s">
        <v>1543</v>
      </c>
      <c r="J521" s="122" t="s">
        <v>135</v>
      </c>
      <c r="K521" s="117"/>
      <c r="L521" s="115" t="s">
        <v>135</v>
      </c>
      <c r="M521" s="123">
        <v>515367.45</v>
      </c>
      <c r="N521" s="123">
        <v>515367.45</v>
      </c>
      <c r="O521" s="124">
        <v>45383</v>
      </c>
      <c r="P521" s="125"/>
      <c r="Q521" s="125"/>
      <c r="R521" s="125"/>
      <c r="S521" s="115" t="s">
        <v>1542</v>
      </c>
      <c r="T521" s="122" t="s">
        <v>158</v>
      </c>
      <c r="U521" s="115" t="s">
        <v>158</v>
      </c>
      <c r="V521" s="142"/>
      <c r="W521" s="117"/>
      <c r="X521" s="142"/>
      <c r="Y521" s="142"/>
      <c r="Z521" s="117"/>
      <c r="AA521" s="143"/>
      <c r="AB521" s="125"/>
      <c r="AC521" s="125"/>
      <c r="AD521" s="125"/>
      <c r="AE521" s="117"/>
      <c r="AF521" s="122"/>
      <c r="AG521" s="122"/>
      <c r="AH521" s="117"/>
      <c r="AI521" s="122"/>
      <c r="AJ521" s="122"/>
    </row>
    <row r="522" spans="1:36">
      <c r="A522" s="115" t="s">
        <v>16</v>
      </c>
      <c r="B522" s="116">
        <v>45411</v>
      </c>
      <c r="C522" s="115" t="s">
        <v>119</v>
      </c>
      <c r="D522" s="115" t="s">
        <v>120</v>
      </c>
      <c r="E522" s="117" t="s">
        <v>1541</v>
      </c>
      <c r="F522" s="117" t="s">
        <v>1542</v>
      </c>
      <c r="G522" s="121">
        <v>45411</v>
      </c>
      <c r="H522" s="117"/>
      <c r="I522" s="117" t="s">
        <v>1543</v>
      </c>
      <c r="J522" s="122" t="s">
        <v>26</v>
      </c>
      <c r="K522" s="117"/>
      <c r="L522" s="115" t="s">
        <v>26</v>
      </c>
      <c r="M522" s="123">
        <v>41.72</v>
      </c>
      <c r="N522" s="123">
        <v>41.72</v>
      </c>
      <c r="O522" s="124">
        <v>45383</v>
      </c>
      <c r="P522" s="125"/>
      <c r="Q522" s="125"/>
      <c r="R522" s="125"/>
      <c r="S522" s="115" t="s">
        <v>1542</v>
      </c>
      <c r="T522" s="122" t="s">
        <v>1556</v>
      </c>
      <c r="U522" s="115" t="s">
        <v>1557</v>
      </c>
      <c r="V522" s="142"/>
      <c r="W522" s="117"/>
      <c r="X522" s="142"/>
      <c r="Y522" s="142"/>
      <c r="Z522" s="117"/>
      <c r="AA522" s="143"/>
      <c r="AB522" s="125"/>
      <c r="AC522" s="125"/>
      <c r="AD522" s="125"/>
      <c r="AE522" s="117"/>
      <c r="AF522" s="122"/>
      <c r="AG522" s="122"/>
      <c r="AH522" s="117"/>
      <c r="AI522" s="122"/>
      <c r="AJ522" s="122"/>
    </row>
    <row r="523" spans="1:36">
      <c r="A523" s="115" t="s">
        <v>16</v>
      </c>
      <c r="B523" s="116">
        <v>45414</v>
      </c>
      <c r="C523" s="115" t="s">
        <v>18</v>
      </c>
      <c r="D523" s="115" t="s">
        <v>19</v>
      </c>
      <c r="E523" s="118" t="s">
        <v>1474</v>
      </c>
      <c r="F523" s="118" t="s">
        <v>1554</v>
      </c>
      <c r="G523" s="120">
        <v>45414</v>
      </c>
      <c r="H523" s="118" t="s">
        <v>1500</v>
      </c>
      <c r="I523" s="118" t="s">
        <v>1555</v>
      </c>
      <c r="J523" s="118" t="s">
        <v>21</v>
      </c>
      <c r="K523" s="118" t="s">
        <v>842</v>
      </c>
      <c r="L523" s="115" t="s">
        <v>21</v>
      </c>
      <c r="M523" s="123">
        <v>0.02</v>
      </c>
      <c r="N523" s="123">
        <v>0.02</v>
      </c>
      <c r="O523" s="124">
        <v>45413</v>
      </c>
      <c r="P523" s="125"/>
      <c r="Q523" s="125"/>
      <c r="R523" s="125" t="s">
        <v>1474</v>
      </c>
      <c r="S523" s="115" t="s">
        <v>1554</v>
      </c>
      <c r="T523" s="122" t="s">
        <v>1556</v>
      </c>
      <c r="U523" s="115" t="s">
        <v>1557</v>
      </c>
      <c r="V523" s="144"/>
      <c r="W523" s="117"/>
      <c r="X523" s="142"/>
      <c r="Y523" s="142"/>
      <c r="Z523" s="117"/>
      <c r="AA523" s="143"/>
      <c r="AB523" s="125"/>
      <c r="AC523" s="125"/>
      <c r="AD523" s="125"/>
      <c r="AE523" s="117"/>
      <c r="AF523" s="122"/>
      <c r="AG523" s="122"/>
      <c r="AH523" s="117"/>
      <c r="AI523" s="122"/>
      <c r="AJ523" s="122"/>
    </row>
    <row r="524" spans="1:36">
      <c r="A524" s="115" t="s">
        <v>16</v>
      </c>
      <c r="B524" s="116">
        <v>45414</v>
      </c>
      <c r="C524" s="115" t="s">
        <v>18</v>
      </c>
      <c r="D524" s="115" t="s">
        <v>19</v>
      </c>
      <c r="E524" s="118" t="s">
        <v>1474</v>
      </c>
      <c r="F524" s="118" t="s">
        <v>1499</v>
      </c>
      <c r="G524" s="120">
        <v>45414</v>
      </c>
      <c r="H524" s="118" t="s">
        <v>1565</v>
      </c>
      <c r="I524" s="118" t="s">
        <v>1501</v>
      </c>
      <c r="J524" s="118" t="s">
        <v>32</v>
      </c>
      <c r="K524" s="118" t="s">
        <v>842</v>
      </c>
      <c r="L524" s="115" t="s">
        <v>32</v>
      </c>
      <c r="M524" s="123">
        <v>-18.899999999999999</v>
      </c>
      <c r="N524" s="123">
        <v>18.899999999999999</v>
      </c>
      <c r="O524" s="124">
        <v>45413</v>
      </c>
      <c r="P524" s="125"/>
      <c r="Q524" s="125"/>
      <c r="R524" s="125" t="s">
        <v>1474</v>
      </c>
      <c r="S524" s="115" t="s">
        <v>1499</v>
      </c>
      <c r="T524" s="122" t="s">
        <v>1502</v>
      </c>
      <c r="U524" s="115" t="s">
        <v>1482</v>
      </c>
      <c r="V524" s="144"/>
      <c r="W524" s="117"/>
      <c r="X524" s="142"/>
      <c r="Y524" s="142"/>
      <c r="Z524" s="117"/>
      <c r="AA524" s="143"/>
      <c r="AB524" s="125"/>
      <c r="AC524" s="125"/>
      <c r="AD524" s="125"/>
      <c r="AE524" s="117"/>
      <c r="AF524" s="122"/>
      <c r="AG524" s="122"/>
      <c r="AH524" s="117"/>
      <c r="AI524" s="122"/>
      <c r="AJ524" s="122"/>
    </row>
    <row r="525" spans="1:36">
      <c r="A525" s="115" t="s">
        <v>16</v>
      </c>
      <c r="B525" s="116">
        <v>45415</v>
      </c>
      <c r="C525" s="115" t="s">
        <v>18</v>
      </c>
      <c r="D525" s="115" t="s">
        <v>19</v>
      </c>
      <c r="E525" s="117" t="s">
        <v>1470</v>
      </c>
      <c r="F525" s="117" t="s">
        <v>1554</v>
      </c>
      <c r="G525" s="119">
        <v>45415</v>
      </c>
      <c r="H525" s="117" t="s">
        <v>1500</v>
      </c>
      <c r="I525" s="117" t="s">
        <v>1555</v>
      </c>
      <c r="J525" s="117" t="s">
        <v>21</v>
      </c>
      <c r="K525" s="117" t="s">
        <v>1592</v>
      </c>
      <c r="L525" s="115" t="s">
        <v>21</v>
      </c>
      <c r="M525" s="123">
        <v>136.81</v>
      </c>
      <c r="N525" s="123">
        <v>136.81</v>
      </c>
      <c r="O525" s="124">
        <v>45413</v>
      </c>
      <c r="P525" s="125"/>
      <c r="Q525" s="125"/>
      <c r="R525" s="125" t="s">
        <v>1474</v>
      </c>
      <c r="S525" s="115" t="s">
        <v>1554</v>
      </c>
      <c r="T525" s="122" t="s">
        <v>1556</v>
      </c>
      <c r="U525" s="115" t="s">
        <v>1557</v>
      </c>
      <c r="V525" s="142"/>
      <c r="W525" s="117"/>
      <c r="X525" s="142"/>
      <c r="Y525" s="142"/>
      <c r="Z525" s="117"/>
      <c r="AA525" s="143"/>
      <c r="AB525" s="125"/>
      <c r="AC525" s="125"/>
      <c r="AD525" s="125"/>
      <c r="AE525" s="117"/>
      <c r="AF525" s="122"/>
      <c r="AG525" s="122"/>
      <c r="AH525" s="117"/>
      <c r="AI525" s="122"/>
      <c r="AJ525" s="122"/>
    </row>
    <row r="526" spans="1:36">
      <c r="A526" s="115" t="s">
        <v>16</v>
      </c>
      <c r="B526" s="116">
        <v>45415</v>
      </c>
      <c r="C526" s="115" t="s">
        <v>18</v>
      </c>
      <c r="D526" s="115" t="s">
        <v>19</v>
      </c>
      <c r="E526" s="117" t="s">
        <v>1470</v>
      </c>
      <c r="F526" s="117" t="s">
        <v>1499</v>
      </c>
      <c r="G526" s="119">
        <v>45415</v>
      </c>
      <c r="H526" s="117" t="s">
        <v>1500</v>
      </c>
      <c r="I526" s="117" t="s">
        <v>1501</v>
      </c>
      <c r="J526" s="117" t="s">
        <v>21</v>
      </c>
      <c r="K526" s="117" t="s">
        <v>1593</v>
      </c>
      <c r="L526" s="115" t="s">
        <v>21</v>
      </c>
      <c r="M526" s="123">
        <v>-73</v>
      </c>
      <c r="N526" s="123">
        <v>73</v>
      </c>
      <c r="O526" s="124">
        <v>45413</v>
      </c>
      <c r="P526" s="125"/>
      <c r="Q526" s="125"/>
      <c r="R526" s="125" t="s">
        <v>1474</v>
      </c>
      <c r="S526" s="115" t="s">
        <v>1499</v>
      </c>
      <c r="T526" s="122" t="s">
        <v>1502</v>
      </c>
      <c r="U526" s="115" t="s">
        <v>1482</v>
      </c>
      <c r="V526" s="142"/>
      <c r="W526" s="117"/>
      <c r="X526" s="142"/>
      <c r="Y526" s="142"/>
      <c r="Z526" s="117"/>
      <c r="AA526" s="143"/>
      <c r="AB526" s="125"/>
      <c r="AC526" s="125"/>
      <c r="AD526" s="125"/>
      <c r="AE526" s="117"/>
      <c r="AF526" s="122"/>
      <c r="AG526" s="122"/>
      <c r="AH526" s="117"/>
      <c r="AI526" s="122"/>
      <c r="AJ526" s="122"/>
    </row>
    <row r="527" spans="1:36">
      <c r="A527" s="115" t="s">
        <v>16</v>
      </c>
      <c r="B527" s="116">
        <v>45415</v>
      </c>
      <c r="C527" s="115" t="s">
        <v>18</v>
      </c>
      <c r="D527" s="115" t="s">
        <v>19</v>
      </c>
      <c r="E527" s="117" t="s">
        <v>1470</v>
      </c>
      <c r="F527" s="117" t="s">
        <v>1499</v>
      </c>
      <c r="G527" s="119">
        <v>45415</v>
      </c>
      <c r="H527" s="117" t="s">
        <v>1500</v>
      </c>
      <c r="I527" s="117" t="s">
        <v>1501</v>
      </c>
      <c r="J527" s="117" t="s">
        <v>21</v>
      </c>
      <c r="K527" s="117" t="s">
        <v>1593</v>
      </c>
      <c r="L527" s="115" t="s">
        <v>21</v>
      </c>
      <c r="M527" s="123">
        <v>-6.5</v>
      </c>
      <c r="N527" s="123">
        <v>6.5</v>
      </c>
      <c r="O527" s="124">
        <v>45413</v>
      </c>
      <c r="P527" s="125"/>
      <c r="Q527" s="125"/>
      <c r="R527" s="125" t="s">
        <v>1474</v>
      </c>
      <c r="S527" s="115" t="s">
        <v>1499</v>
      </c>
      <c r="T527" s="122" t="s">
        <v>1502</v>
      </c>
      <c r="U527" s="115" t="s">
        <v>1482</v>
      </c>
      <c r="V527" s="142"/>
      <c r="W527" s="117"/>
      <c r="X527" s="142"/>
      <c r="Y527" s="142"/>
      <c r="Z527" s="117"/>
      <c r="AA527" s="143"/>
      <c r="AB527" s="125"/>
      <c r="AC527" s="125"/>
      <c r="AD527" s="125"/>
      <c r="AE527" s="117"/>
      <c r="AF527" s="122"/>
      <c r="AG527" s="122"/>
      <c r="AH527" s="117"/>
      <c r="AI527" s="122"/>
      <c r="AJ527" s="122"/>
    </row>
    <row r="528" spans="1:36">
      <c r="A528" s="115" t="s">
        <v>1594</v>
      </c>
      <c r="B528" s="116">
        <v>45415</v>
      </c>
      <c r="C528" s="115" t="s">
        <v>1594</v>
      </c>
      <c r="D528" s="115" t="s">
        <v>1594</v>
      </c>
      <c r="E528" s="117" t="s">
        <v>1470</v>
      </c>
      <c r="F528" s="117" t="s">
        <v>1595</v>
      </c>
      <c r="G528" s="119">
        <v>45415</v>
      </c>
      <c r="H528" s="117" t="s">
        <v>1472</v>
      </c>
      <c r="I528" s="117" t="s">
        <v>1512</v>
      </c>
      <c r="J528" s="117" t="s">
        <v>1596</v>
      </c>
      <c r="K528" s="117" t="s">
        <v>1597</v>
      </c>
      <c r="L528" s="115" t="s">
        <v>1596</v>
      </c>
      <c r="M528" s="123">
        <v>-249.5</v>
      </c>
      <c r="N528" s="123">
        <v>249.5</v>
      </c>
      <c r="O528" s="124">
        <v>45413</v>
      </c>
      <c r="P528" s="125"/>
      <c r="Q528" s="125">
        <v>57</v>
      </c>
      <c r="R528" s="125" t="s">
        <v>1470</v>
      </c>
      <c r="S528" s="115" t="s">
        <v>1595</v>
      </c>
      <c r="T528" s="122" t="s">
        <v>1492</v>
      </c>
      <c r="U528" s="115" t="s">
        <v>1476</v>
      </c>
      <c r="V528" s="142"/>
      <c r="W528" s="117"/>
      <c r="X528" s="142"/>
      <c r="Y528" s="142"/>
      <c r="Z528" s="117"/>
      <c r="AA528" s="143"/>
      <c r="AB528" s="125"/>
      <c r="AC528" s="125"/>
      <c r="AD528" s="125"/>
      <c r="AE528" s="117"/>
      <c r="AF528" s="122"/>
      <c r="AG528" s="122"/>
      <c r="AH528" s="117"/>
      <c r="AI528" s="122"/>
      <c r="AJ528" s="122"/>
    </row>
    <row r="529" spans="1:30">
      <c r="A529" s="115" t="s">
        <v>16</v>
      </c>
      <c r="B529" s="116">
        <v>45415</v>
      </c>
      <c r="C529" s="115" t="s">
        <v>18</v>
      </c>
      <c r="D529" s="115" t="s">
        <v>19</v>
      </c>
      <c r="E529" s="117" t="s">
        <v>1470</v>
      </c>
      <c r="F529" s="117" t="s">
        <v>1518</v>
      </c>
      <c r="G529" s="119">
        <v>45415</v>
      </c>
      <c r="H529" s="117" t="s">
        <v>1472</v>
      </c>
      <c r="I529" s="117" t="s">
        <v>1512</v>
      </c>
      <c r="J529" s="117" t="s">
        <v>800</v>
      </c>
      <c r="K529" s="117" t="s">
        <v>1598</v>
      </c>
      <c r="L529" s="115" t="s">
        <v>800</v>
      </c>
      <c r="M529" s="123">
        <v>-1800</v>
      </c>
      <c r="N529" s="123">
        <v>1800</v>
      </c>
      <c r="O529" s="124">
        <v>45413</v>
      </c>
      <c r="P529" s="125"/>
      <c r="Q529" s="125">
        <v>52</v>
      </c>
      <c r="R529" s="125" t="s">
        <v>1470</v>
      </c>
      <c r="S529" s="115" t="s">
        <v>1518</v>
      </c>
      <c r="T529" s="122" t="s">
        <v>1519</v>
      </c>
      <c r="U529" s="115" t="s">
        <v>1520</v>
      </c>
      <c r="V529" s="142"/>
      <c r="W529" s="117"/>
      <c r="X529" s="142"/>
      <c r="Y529" s="142"/>
      <c r="Z529" s="117"/>
      <c r="AA529" s="143"/>
      <c r="AB529" s="125"/>
      <c r="AC529" s="125"/>
      <c r="AD529" s="125"/>
    </row>
    <row r="530" spans="1:30">
      <c r="A530" s="115" t="s">
        <v>1594</v>
      </c>
      <c r="B530" s="116">
        <v>45415</v>
      </c>
      <c r="C530" s="115" t="s">
        <v>1594</v>
      </c>
      <c r="D530" s="115" t="s">
        <v>1594</v>
      </c>
      <c r="E530" s="117" t="s">
        <v>1470</v>
      </c>
      <c r="F530" s="117" t="s">
        <v>1552</v>
      </c>
      <c r="G530" s="119">
        <v>45415</v>
      </c>
      <c r="H530" s="117" t="s">
        <v>1472</v>
      </c>
      <c r="I530" s="117" t="s">
        <v>1512</v>
      </c>
      <c r="J530" s="117" t="s">
        <v>768</v>
      </c>
      <c r="K530" s="117" t="s">
        <v>1599</v>
      </c>
      <c r="L530" s="115" t="s">
        <v>768</v>
      </c>
      <c r="M530" s="123">
        <v>-20000</v>
      </c>
      <c r="N530" s="123">
        <v>20000</v>
      </c>
      <c r="O530" s="124">
        <v>45413</v>
      </c>
      <c r="P530" s="125"/>
      <c r="Q530" s="125">
        <v>58</v>
      </c>
      <c r="R530" s="125" t="s">
        <v>1470</v>
      </c>
      <c r="S530" s="115" t="s">
        <v>1552</v>
      </c>
      <c r="T530" s="122" t="s">
        <v>1475</v>
      </c>
      <c r="U530" s="115" t="s">
        <v>1476</v>
      </c>
      <c r="V530" s="142"/>
      <c r="W530" s="117"/>
      <c r="X530" s="142"/>
      <c r="Y530" s="142"/>
      <c r="Z530" s="117"/>
      <c r="AA530" s="143"/>
      <c r="AB530" s="125"/>
      <c r="AC530" s="125"/>
      <c r="AD530" s="125"/>
    </row>
    <row r="531" spans="1:30">
      <c r="A531" s="115" t="s">
        <v>16</v>
      </c>
      <c r="B531" s="116">
        <v>45415</v>
      </c>
      <c r="C531" s="115" t="s">
        <v>18</v>
      </c>
      <c r="D531" s="115" t="s">
        <v>19</v>
      </c>
      <c r="E531" s="117" t="s">
        <v>1470</v>
      </c>
      <c r="F531" s="117" t="s">
        <v>1600</v>
      </c>
      <c r="G531" s="119">
        <v>45415</v>
      </c>
      <c r="H531" s="117" t="s">
        <v>1472</v>
      </c>
      <c r="I531" s="117" t="s">
        <v>1512</v>
      </c>
      <c r="J531" s="117" t="s">
        <v>1601</v>
      </c>
      <c r="K531" s="117" t="s">
        <v>1602</v>
      </c>
      <c r="L531" s="115" t="s">
        <v>1601</v>
      </c>
      <c r="M531" s="123">
        <v>-78000</v>
      </c>
      <c r="N531" s="123">
        <v>78000</v>
      </c>
      <c r="O531" s="124">
        <v>45413</v>
      </c>
      <c r="P531" s="125"/>
      <c r="Q531" s="125">
        <v>76</v>
      </c>
      <c r="R531" s="125" t="s">
        <v>1470</v>
      </c>
      <c r="S531" s="115" t="s">
        <v>1600</v>
      </c>
      <c r="T531" s="122" t="s">
        <v>1519</v>
      </c>
      <c r="U531" s="115" t="s">
        <v>1520</v>
      </c>
      <c r="V531" s="142"/>
      <c r="W531" s="117"/>
      <c r="X531" s="142"/>
      <c r="Y531" s="142"/>
      <c r="Z531" s="117"/>
      <c r="AA531" s="143"/>
      <c r="AB531" s="125"/>
      <c r="AC531" s="125"/>
      <c r="AD531" s="125"/>
    </row>
    <row r="532" spans="1:30">
      <c r="A532" s="115" t="s">
        <v>1594</v>
      </c>
      <c r="B532" s="116">
        <v>45415</v>
      </c>
      <c r="C532" s="115" t="s">
        <v>1594</v>
      </c>
      <c r="D532" s="115" t="s">
        <v>1594</v>
      </c>
      <c r="E532" s="117" t="s">
        <v>1470</v>
      </c>
      <c r="F532" s="117" t="s">
        <v>1533</v>
      </c>
      <c r="G532" s="119">
        <v>45415</v>
      </c>
      <c r="H532" s="117" t="s">
        <v>1472</v>
      </c>
      <c r="I532" s="117" t="s">
        <v>1512</v>
      </c>
      <c r="J532" s="117" t="s">
        <v>809</v>
      </c>
      <c r="K532" s="117" t="s">
        <v>1603</v>
      </c>
      <c r="L532" s="115" t="s">
        <v>809</v>
      </c>
      <c r="M532" s="123">
        <v>-11700</v>
      </c>
      <c r="N532" s="123">
        <v>11700</v>
      </c>
      <c r="O532" s="124">
        <v>45413</v>
      </c>
      <c r="P532" s="125"/>
      <c r="Q532" s="125">
        <v>53</v>
      </c>
      <c r="R532" s="125" t="s">
        <v>1470</v>
      </c>
      <c r="S532" s="115" t="s">
        <v>1533</v>
      </c>
      <c r="T532" s="122" t="s">
        <v>1515</v>
      </c>
      <c r="U532" s="115" t="s">
        <v>1479</v>
      </c>
      <c r="V532" s="142"/>
      <c r="W532" s="117"/>
      <c r="X532" s="142"/>
      <c r="Y532" s="142"/>
      <c r="Z532" s="117"/>
      <c r="AA532" s="143"/>
      <c r="AB532" s="125"/>
      <c r="AC532" s="125"/>
      <c r="AD532" s="125"/>
    </row>
    <row r="533" spans="1:30">
      <c r="A533" s="115" t="s">
        <v>1594</v>
      </c>
      <c r="B533" s="116">
        <v>45415</v>
      </c>
      <c r="C533" s="115" t="s">
        <v>1594</v>
      </c>
      <c r="D533" s="115" t="s">
        <v>1594</v>
      </c>
      <c r="E533" s="117" t="s">
        <v>1470</v>
      </c>
      <c r="F533" s="117" t="s">
        <v>1504</v>
      </c>
      <c r="G533" s="119">
        <v>45415</v>
      </c>
      <c r="H533" s="117" t="s">
        <v>1472</v>
      </c>
      <c r="I533" s="117" t="s">
        <v>1505</v>
      </c>
      <c r="J533" s="117" t="s">
        <v>808</v>
      </c>
      <c r="K533" s="117" t="s">
        <v>1603</v>
      </c>
      <c r="L533" s="115" t="s">
        <v>809</v>
      </c>
      <c r="M533" s="123">
        <v>175.5</v>
      </c>
      <c r="N533" s="123">
        <v>175.5</v>
      </c>
      <c r="O533" s="124">
        <v>45413</v>
      </c>
      <c r="P533" s="125"/>
      <c r="Q533" s="125">
        <v>53</v>
      </c>
      <c r="R533" s="125" t="s">
        <v>1470</v>
      </c>
      <c r="S533" s="115" t="s">
        <v>1504</v>
      </c>
      <c r="T533" s="122" t="s">
        <v>1515</v>
      </c>
      <c r="U533" s="115" t="s">
        <v>1479</v>
      </c>
      <c r="V533" s="142"/>
      <c r="W533" s="117"/>
      <c r="X533" s="142"/>
      <c r="Y533" s="142"/>
      <c r="Z533" s="117"/>
      <c r="AA533" s="143"/>
      <c r="AB533" s="125"/>
      <c r="AC533" s="125"/>
      <c r="AD533" s="125"/>
    </row>
    <row r="534" spans="1:30">
      <c r="A534" s="115" t="s">
        <v>1594</v>
      </c>
      <c r="B534" s="116">
        <v>45415</v>
      </c>
      <c r="C534" s="115" t="s">
        <v>1594</v>
      </c>
      <c r="D534" s="115" t="s">
        <v>1594</v>
      </c>
      <c r="E534" s="117" t="s">
        <v>1470</v>
      </c>
      <c r="F534" s="117" t="s">
        <v>1507</v>
      </c>
      <c r="G534" s="119">
        <v>45415</v>
      </c>
      <c r="H534" s="117" t="s">
        <v>1472</v>
      </c>
      <c r="I534" s="117" t="s">
        <v>1505</v>
      </c>
      <c r="J534" s="117" t="s">
        <v>807</v>
      </c>
      <c r="K534" s="117" t="s">
        <v>1603</v>
      </c>
      <c r="L534" s="115" t="s">
        <v>809</v>
      </c>
      <c r="M534" s="123">
        <v>544.04999999999995</v>
      </c>
      <c r="N534" s="123">
        <v>544.04999999999995</v>
      </c>
      <c r="O534" s="124">
        <v>45413</v>
      </c>
      <c r="P534" s="125"/>
      <c r="Q534" s="125">
        <v>53</v>
      </c>
      <c r="R534" s="125" t="s">
        <v>1470</v>
      </c>
      <c r="S534" s="115" t="s">
        <v>1507</v>
      </c>
      <c r="T534" s="122" t="s">
        <v>1515</v>
      </c>
      <c r="U534" s="115" t="s">
        <v>1479</v>
      </c>
      <c r="V534" s="142"/>
      <c r="W534" s="117"/>
      <c r="X534" s="142"/>
      <c r="Y534" s="142"/>
      <c r="Z534" s="117"/>
      <c r="AA534" s="143"/>
      <c r="AB534" s="125"/>
      <c r="AC534" s="125"/>
      <c r="AD534" s="125"/>
    </row>
    <row r="535" spans="1:30">
      <c r="A535" s="115" t="s">
        <v>1594</v>
      </c>
      <c r="B535" s="116">
        <v>45415</v>
      </c>
      <c r="C535" s="115" t="s">
        <v>1594</v>
      </c>
      <c r="D535" s="115" t="s">
        <v>1594</v>
      </c>
      <c r="E535" s="117" t="s">
        <v>1470</v>
      </c>
      <c r="F535" s="117" t="s">
        <v>1572</v>
      </c>
      <c r="G535" s="119">
        <v>45415</v>
      </c>
      <c r="H535" s="117" t="s">
        <v>1472</v>
      </c>
      <c r="I535" s="117" t="s">
        <v>1512</v>
      </c>
      <c r="J535" s="117" t="s">
        <v>1604</v>
      </c>
      <c r="K535" s="117" t="s">
        <v>1605</v>
      </c>
      <c r="L535" s="115" t="s">
        <v>1604</v>
      </c>
      <c r="M535" s="123">
        <v>-11212.5</v>
      </c>
      <c r="N535" s="123">
        <v>11212.5</v>
      </c>
      <c r="O535" s="124">
        <v>45413</v>
      </c>
      <c r="P535" s="125"/>
      <c r="Q535" s="125">
        <v>54</v>
      </c>
      <c r="R535" s="125" t="s">
        <v>1470</v>
      </c>
      <c r="S535" s="115" t="s">
        <v>1572</v>
      </c>
      <c r="T535" s="122" t="s">
        <v>1573</v>
      </c>
      <c r="U535" s="115" t="s">
        <v>1520</v>
      </c>
      <c r="V535" s="142"/>
      <c r="W535" s="117"/>
      <c r="X535" s="142"/>
      <c r="Y535" s="142"/>
      <c r="Z535" s="117"/>
      <c r="AA535" s="143"/>
      <c r="AB535" s="125"/>
      <c r="AC535" s="125"/>
      <c r="AD535" s="125"/>
    </row>
    <row r="536" spans="1:30">
      <c r="A536" s="115" t="s">
        <v>16</v>
      </c>
      <c r="B536" s="116">
        <v>45415</v>
      </c>
      <c r="C536" s="115" t="s">
        <v>18</v>
      </c>
      <c r="D536" s="115" t="s">
        <v>19</v>
      </c>
      <c r="E536" s="117" t="s">
        <v>1470</v>
      </c>
      <c r="F536" s="117" t="s">
        <v>1575</v>
      </c>
      <c r="G536" s="119">
        <v>45415</v>
      </c>
      <c r="H536" s="117" t="s">
        <v>1472</v>
      </c>
      <c r="I536" s="117" t="s">
        <v>1512</v>
      </c>
      <c r="J536" s="117" t="s">
        <v>784</v>
      </c>
      <c r="K536" s="117" t="s">
        <v>1606</v>
      </c>
      <c r="L536" s="115" t="s">
        <v>784</v>
      </c>
      <c r="M536" s="123">
        <v>-10000</v>
      </c>
      <c r="N536" s="123">
        <v>10000</v>
      </c>
      <c r="O536" s="124">
        <v>45413</v>
      </c>
      <c r="P536" s="125"/>
      <c r="Q536" s="125">
        <v>56</v>
      </c>
      <c r="R536" s="125" t="s">
        <v>1470</v>
      </c>
      <c r="S536" s="115" t="s">
        <v>1575</v>
      </c>
      <c r="T536" s="122" t="s">
        <v>1519</v>
      </c>
      <c r="U536" s="115" t="s">
        <v>1520</v>
      </c>
      <c r="V536" s="142"/>
      <c r="W536" s="117"/>
      <c r="X536" s="142"/>
      <c r="Y536" s="142"/>
      <c r="Z536" s="117"/>
      <c r="AA536" s="143"/>
      <c r="AB536" s="125"/>
      <c r="AC536" s="125"/>
      <c r="AD536" s="125"/>
    </row>
    <row r="537" spans="1:30">
      <c r="A537" s="115" t="s">
        <v>1594</v>
      </c>
      <c r="B537" s="116">
        <v>45415</v>
      </c>
      <c r="C537" s="115" t="s">
        <v>1594</v>
      </c>
      <c r="D537" s="115" t="s">
        <v>1594</v>
      </c>
      <c r="E537" s="117" t="s">
        <v>1470</v>
      </c>
      <c r="F537" s="117" t="s">
        <v>1607</v>
      </c>
      <c r="G537" s="119">
        <v>45415</v>
      </c>
      <c r="H537" s="117" t="s">
        <v>1472</v>
      </c>
      <c r="I537" s="117" t="s">
        <v>1512</v>
      </c>
      <c r="J537" s="117" t="s">
        <v>1608</v>
      </c>
      <c r="K537" s="117" t="s">
        <v>1609</v>
      </c>
      <c r="L537" s="115" t="s">
        <v>1608</v>
      </c>
      <c r="M537" s="123">
        <v>-1000</v>
      </c>
      <c r="N537" s="123">
        <v>1000</v>
      </c>
      <c r="O537" s="124">
        <v>45413</v>
      </c>
      <c r="P537" s="125"/>
      <c r="Q537" s="125">
        <v>55</v>
      </c>
      <c r="R537" s="125" t="s">
        <v>1470</v>
      </c>
      <c r="S537" s="115" t="s">
        <v>1607</v>
      </c>
      <c r="T537" s="122" t="s">
        <v>1515</v>
      </c>
      <c r="U537" s="115" t="s">
        <v>1479</v>
      </c>
      <c r="V537" s="142"/>
      <c r="W537" s="117"/>
      <c r="X537" s="142"/>
      <c r="Y537" s="142"/>
      <c r="Z537" s="117"/>
      <c r="AA537" s="143"/>
      <c r="AB537" s="125"/>
      <c r="AC537" s="125"/>
      <c r="AD537" s="125"/>
    </row>
    <row r="538" spans="1:30">
      <c r="A538" s="115" t="s">
        <v>1594</v>
      </c>
      <c r="B538" s="116">
        <v>45415</v>
      </c>
      <c r="C538" s="115" t="s">
        <v>1594</v>
      </c>
      <c r="D538" s="115" t="s">
        <v>1594</v>
      </c>
      <c r="E538" s="117" t="s">
        <v>1470</v>
      </c>
      <c r="F538" s="117" t="s">
        <v>1504</v>
      </c>
      <c r="G538" s="119">
        <v>45415</v>
      </c>
      <c r="H538" s="117" t="s">
        <v>1472</v>
      </c>
      <c r="I538" s="117" t="s">
        <v>1505</v>
      </c>
      <c r="J538" s="117" t="s">
        <v>1610</v>
      </c>
      <c r="K538" s="117" t="s">
        <v>1609</v>
      </c>
      <c r="L538" s="115" t="s">
        <v>1608</v>
      </c>
      <c r="M538" s="123">
        <v>15</v>
      </c>
      <c r="N538" s="123">
        <v>15</v>
      </c>
      <c r="O538" s="124">
        <v>45413</v>
      </c>
      <c r="P538" s="125"/>
      <c r="Q538" s="125">
        <v>55</v>
      </c>
      <c r="R538" s="125" t="s">
        <v>1470</v>
      </c>
      <c r="S538" s="115" t="s">
        <v>1504</v>
      </c>
      <c r="T538" s="122" t="s">
        <v>1515</v>
      </c>
      <c r="U538" s="115" t="s">
        <v>1479</v>
      </c>
      <c r="V538" s="142"/>
      <c r="W538" s="117"/>
      <c r="X538" s="142"/>
      <c r="Y538" s="142"/>
      <c r="Z538" s="117"/>
      <c r="AA538" s="143"/>
      <c r="AB538" s="125"/>
      <c r="AC538" s="125"/>
      <c r="AD538" s="125"/>
    </row>
    <row r="539" spans="1:30">
      <c r="A539" s="115" t="s">
        <v>1594</v>
      </c>
      <c r="B539" s="116">
        <v>45415</v>
      </c>
      <c r="C539" s="115" t="s">
        <v>1594</v>
      </c>
      <c r="D539" s="115" t="s">
        <v>1594</v>
      </c>
      <c r="E539" s="117" t="s">
        <v>1470</v>
      </c>
      <c r="F539" s="117" t="s">
        <v>1507</v>
      </c>
      <c r="G539" s="119">
        <v>45415</v>
      </c>
      <c r="H539" s="117" t="s">
        <v>1472</v>
      </c>
      <c r="I539" s="117" t="s">
        <v>1505</v>
      </c>
      <c r="J539" s="117" t="s">
        <v>1611</v>
      </c>
      <c r="K539" s="117" t="s">
        <v>1609</v>
      </c>
      <c r="L539" s="115" t="s">
        <v>1608</v>
      </c>
      <c r="M539" s="123">
        <v>46.5</v>
      </c>
      <c r="N539" s="123">
        <v>46.5</v>
      </c>
      <c r="O539" s="124">
        <v>45413</v>
      </c>
      <c r="P539" s="125"/>
      <c r="Q539" s="125">
        <v>55</v>
      </c>
      <c r="R539" s="125" t="s">
        <v>1470</v>
      </c>
      <c r="S539" s="115" t="s">
        <v>1507</v>
      </c>
      <c r="T539" s="122" t="s">
        <v>1515</v>
      </c>
      <c r="U539" s="115" t="s">
        <v>1479</v>
      </c>
      <c r="V539" s="142"/>
      <c r="W539" s="117"/>
      <c r="X539" s="142"/>
      <c r="Y539" s="142"/>
      <c r="Z539" s="117"/>
      <c r="AA539" s="143"/>
      <c r="AB539" s="125"/>
      <c r="AC539" s="125"/>
      <c r="AD539" s="125"/>
    </row>
    <row r="540" spans="1:30">
      <c r="A540" s="115" t="s">
        <v>16</v>
      </c>
      <c r="B540" s="116">
        <v>45415</v>
      </c>
      <c r="C540" s="115" t="s">
        <v>18</v>
      </c>
      <c r="D540" s="115" t="s">
        <v>19</v>
      </c>
      <c r="E540" s="117"/>
      <c r="F540" s="117" t="s">
        <v>1542</v>
      </c>
      <c r="G540" s="119">
        <v>45415</v>
      </c>
      <c r="H540" s="117" t="s">
        <v>1472</v>
      </c>
      <c r="I540" s="117" t="s">
        <v>1543</v>
      </c>
      <c r="J540" s="122" t="s">
        <v>23</v>
      </c>
      <c r="K540" s="122" t="s">
        <v>23</v>
      </c>
      <c r="L540" s="115" t="s">
        <v>23</v>
      </c>
      <c r="M540" s="123">
        <v>-43380.95</v>
      </c>
      <c r="N540" s="123">
        <v>43380.95</v>
      </c>
      <c r="O540" s="124">
        <v>45413</v>
      </c>
      <c r="P540" s="125"/>
      <c r="Q540" s="125"/>
      <c r="R540" s="125"/>
      <c r="S540" s="115" t="s">
        <v>1542</v>
      </c>
      <c r="T540" s="122" t="s">
        <v>1569</v>
      </c>
      <c r="U540" s="115" t="s">
        <v>1569</v>
      </c>
      <c r="V540" s="142"/>
      <c r="W540" s="117"/>
      <c r="X540" s="142"/>
      <c r="Y540" s="142"/>
      <c r="Z540" s="117"/>
      <c r="AA540" s="143"/>
      <c r="AB540" s="125"/>
      <c r="AC540" s="125"/>
      <c r="AD540" s="125"/>
    </row>
    <row r="541" spans="1:30">
      <c r="A541" s="115" t="s">
        <v>16</v>
      </c>
      <c r="B541" s="116">
        <v>45415</v>
      </c>
      <c r="C541" s="115" t="s">
        <v>119</v>
      </c>
      <c r="D541" s="115" t="s">
        <v>120</v>
      </c>
      <c r="E541" s="117" t="s">
        <v>1541</v>
      </c>
      <c r="F541" s="117" t="s">
        <v>1542</v>
      </c>
      <c r="G541" s="121">
        <v>45415</v>
      </c>
      <c r="H541" s="117"/>
      <c r="I541" s="117" t="s">
        <v>1543</v>
      </c>
      <c r="J541" s="122" t="s">
        <v>83</v>
      </c>
      <c r="K541" s="117"/>
      <c r="L541" s="115" t="s">
        <v>83</v>
      </c>
      <c r="M541" s="123">
        <v>-73</v>
      </c>
      <c r="N541" s="123">
        <v>73</v>
      </c>
      <c r="O541" s="124">
        <v>45413</v>
      </c>
      <c r="P541" s="125"/>
      <c r="Q541" s="125"/>
      <c r="R541" s="125"/>
      <c r="S541" s="115" t="s">
        <v>1542</v>
      </c>
      <c r="T541" s="122" t="s">
        <v>1502</v>
      </c>
      <c r="U541" s="115" t="s">
        <v>1482</v>
      </c>
      <c r="V541" s="142"/>
      <c r="W541" s="117"/>
      <c r="X541" s="142"/>
      <c r="Y541" s="142"/>
      <c r="Z541" s="117"/>
      <c r="AA541" s="143"/>
      <c r="AB541" s="125"/>
      <c r="AC541" s="125"/>
      <c r="AD541" s="125"/>
    </row>
    <row r="542" spans="1:30">
      <c r="A542" s="115" t="s">
        <v>16</v>
      </c>
      <c r="B542" s="116">
        <v>45415</v>
      </c>
      <c r="C542" s="115" t="s">
        <v>119</v>
      </c>
      <c r="D542" s="115" t="s">
        <v>120</v>
      </c>
      <c r="E542" s="117" t="s">
        <v>1541</v>
      </c>
      <c r="F542" s="117" t="s">
        <v>1542</v>
      </c>
      <c r="G542" s="121">
        <v>45415</v>
      </c>
      <c r="H542" s="117"/>
      <c r="I542" s="117" t="s">
        <v>1543</v>
      </c>
      <c r="J542" s="122" t="s">
        <v>36</v>
      </c>
      <c r="K542" s="117"/>
      <c r="L542" s="115" t="s">
        <v>36</v>
      </c>
      <c r="M542" s="123">
        <v>-0.5</v>
      </c>
      <c r="N542" s="123">
        <v>0.5</v>
      </c>
      <c r="O542" s="124">
        <v>45413</v>
      </c>
      <c r="P542" s="125"/>
      <c r="Q542" s="125"/>
      <c r="R542" s="125"/>
      <c r="S542" s="115" t="s">
        <v>1542</v>
      </c>
      <c r="T542" s="122" t="s">
        <v>1502</v>
      </c>
      <c r="U542" s="115" t="s">
        <v>1482</v>
      </c>
      <c r="V542" s="142"/>
      <c r="W542" s="117"/>
      <c r="X542" s="142"/>
      <c r="Y542" s="142"/>
      <c r="Z542" s="117"/>
      <c r="AA542" s="143"/>
      <c r="AB542" s="125"/>
      <c r="AC542" s="125"/>
      <c r="AD542" s="125"/>
    </row>
    <row r="543" spans="1:30">
      <c r="A543" s="115" t="s">
        <v>16</v>
      </c>
      <c r="B543" s="116">
        <v>45418</v>
      </c>
      <c r="C543" s="115" t="s">
        <v>18</v>
      </c>
      <c r="D543" s="115" t="s">
        <v>19</v>
      </c>
      <c r="E543" s="118" t="s">
        <v>1474</v>
      </c>
      <c r="F543" s="118" t="s">
        <v>1554</v>
      </c>
      <c r="G543" s="120">
        <v>45418</v>
      </c>
      <c r="H543" s="118" t="s">
        <v>1500</v>
      </c>
      <c r="I543" s="118" t="s">
        <v>1555</v>
      </c>
      <c r="J543" s="118" t="s">
        <v>21</v>
      </c>
      <c r="K543" s="118" t="s">
        <v>842</v>
      </c>
      <c r="L543" s="115" t="s">
        <v>21</v>
      </c>
      <c r="M543" s="123">
        <v>0.67</v>
      </c>
      <c r="N543" s="123">
        <v>0.67</v>
      </c>
      <c r="O543" s="124">
        <v>45413</v>
      </c>
      <c r="P543" s="125"/>
      <c r="Q543" s="125"/>
      <c r="R543" s="125" t="s">
        <v>1474</v>
      </c>
      <c r="S543" s="115" t="s">
        <v>1554</v>
      </c>
      <c r="T543" s="122" t="s">
        <v>1556</v>
      </c>
      <c r="U543" s="115" t="s">
        <v>1557</v>
      </c>
      <c r="V543" s="144"/>
      <c r="W543" s="117"/>
      <c r="X543" s="142"/>
      <c r="Y543" s="142"/>
      <c r="Z543" s="117"/>
      <c r="AA543" s="143"/>
      <c r="AB543" s="125"/>
      <c r="AC543" s="125"/>
      <c r="AD543" s="125"/>
    </row>
    <row r="544" spans="1:30">
      <c r="A544" s="115" t="s">
        <v>16</v>
      </c>
      <c r="B544" s="116">
        <v>45418</v>
      </c>
      <c r="C544" s="115" t="s">
        <v>18</v>
      </c>
      <c r="D544" s="115" t="s">
        <v>19</v>
      </c>
      <c r="E544" s="117" t="s">
        <v>1470</v>
      </c>
      <c r="F544" s="117" t="s">
        <v>1612</v>
      </c>
      <c r="G544" s="119">
        <v>45418</v>
      </c>
      <c r="H544" s="117" t="s">
        <v>1472</v>
      </c>
      <c r="I544" s="117" t="s">
        <v>1512</v>
      </c>
      <c r="J544" s="117" t="s">
        <v>1613</v>
      </c>
      <c r="K544" s="117" t="s">
        <v>1614</v>
      </c>
      <c r="L544" s="115" t="s">
        <v>1613</v>
      </c>
      <c r="M544" s="123">
        <v>-622</v>
      </c>
      <c r="N544" s="123">
        <v>622</v>
      </c>
      <c r="O544" s="124">
        <v>45413</v>
      </c>
      <c r="P544" s="125"/>
      <c r="Q544" s="125">
        <v>59</v>
      </c>
      <c r="R544" s="125" t="s">
        <v>1470</v>
      </c>
      <c r="S544" s="115" t="s">
        <v>1612</v>
      </c>
      <c r="T544" s="122" t="s">
        <v>1573</v>
      </c>
      <c r="U544" s="115" t="s">
        <v>1520</v>
      </c>
      <c r="V544" s="142"/>
      <c r="W544" s="117"/>
      <c r="X544" s="142"/>
      <c r="Y544" s="142"/>
      <c r="Z544" s="117"/>
      <c r="AA544" s="143"/>
      <c r="AB544" s="125"/>
      <c r="AC544" s="125"/>
      <c r="AD544" s="125"/>
    </row>
    <row r="545" spans="1:30">
      <c r="A545" s="115" t="s">
        <v>16</v>
      </c>
      <c r="B545" s="116">
        <v>45421</v>
      </c>
      <c r="C545" s="115" t="s">
        <v>42</v>
      </c>
      <c r="D545" s="115" t="s">
        <v>43</v>
      </c>
      <c r="E545" s="118" t="s">
        <v>1474</v>
      </c>
      <c r="F545" s="118" t="s">
        <v>1499</v>
      </c>
      <c r="G545" s="120">
        <v>45421</v>
      </c>
      <c r="H545" s="118" t="s">
        <v>1500</v>
      </c>
      <c r="I545" s="118" t="s">
        <v>1512</v>
      </c>
      <c r="J545" s="118" t="s">
        <v>190</v>
      </c>
      <c r="K545" s="118" t="s">
        <v>1121</v>
      </c>
      <c r="L545" s="115" t="s">
        <v>190</v>
      </c>
      <c r="M545" s="123">
        <v>-74.95</v>
      </c>
      <c r="N545" s="123">
        <v>74.95</v>
      </c>
      <c r="O545" s="124">
        <v>45413</v>
      </c>
      <c r="P545" s="125"/>
      <c r="Q545" s="125"/>
      <c r="R545" s="125" t="s">
        <v>1474</v>
      </c>
      <c r="S545" s="115" t="s">
        <v>1499</v>
      </c>
      <c r="T545" s="122" t="s">
        <v>1502</v>
      </c>
      <c r="U545" s="115" t="s">
        <v>1482</v>
      </c>
      <c r="V545" s="144"/>
      <c r="W545" s="117"/>
      <c r="X545" s="142"/>
      <c r="Y545" s="142"/>
      <c r="Z545" s="117"/>
      <c r="AA545" s="143"/>
      <c r="AB545" s="125"/>
      <c r="AC545" s="125"/>
      <c r="AD545" s="125"/>
    </row>
    <row r="546" spans="1:30">
      <c r="A546" s="115" t="s">
        <v>16</v>
      </c>
      <c r="B546" s="116">
        <v>45422</v>
      </c>
      <c r="C546" s="115" t="s">
        <v>18</v>
      </c>
      <c r="D546" s="115" t="s">
        <v>19</v>
      </c>
      <c r="E546" s="118" t="s">
        <v>1474</v>
      </c>
      <c r="F546" s="118" t="s">
        <v>1554</v>
      </c>
      <c r="G546" s="120">
        <v>45422</v>
      </c>
      <c r="H546" s="118" t="s">
        <v>1500</v>
      </c>
      <c r="I546" s="118" t="s">
        <v>1555</v>
      </c>
      <c r="J546" s="118" t="s">
        <v>21</v>
      </c>
      <c r="K546" s="118" t="s">
        <v>842</v>
      </c>
      <c r="L546" s="115" t="s">
        <v>21</v>
      </c>
      <c r="M546" s="123">
        <v>15.11</v>
      </c>
      <c r="N546" s="123">
        <v>15.11</v>
      </c>
      <c r="O546" s="124">
        <v>45413</v>
      </c>
      <c r="P546" s="125"/>
      <c r="Q546" s="125"/>
      <c r="R546" s="125" t="s">
        <v>1474</v>
      </c>
      <c r="S546" s="115" t="s">
        <v>1554</v>
      </c>
      <c r="T546" s="122" t="s">
        <v>1556</v>
      </c>
      <c r="U546" s="115" t="s">
        <v>1557</v>
      </c>
      <c r="V546" s="144"/>
      <c r="W546" s="117"/>
      <c r="X546" s="142"/>
      <c r="Y546" s="142"/>
      <c r="Z546" s="117"/>
      <c r="AA546" s="143"/>
      <c r="AB546" s="125"/>
      <c r="AC546" s="125"/>
      <c r="AD546" s="125"/>
    </row>
    <row r="547" spans="1:30">
      <c r="A547" s="115" t="s">
        <v>1594</v>
      </c>
      <c r="B547" s="116">
        <v>45422</v>
      </c>
      <c r="C547" s="115" t="s">
        <v>1594</v>
      </c>
      <c r="D547" s="115" t="s">
        <v>1594</v>
      </c>
      <c r="E547" s="117" t="s">
        <v>1470</v>
      </c>
      <c r="F547" s="117" t="s">
        <v>1595</v>
      </c>
      <c r="G547" s="119">
        <v>45422</v>
      </c>
      <c r="H547" s="117" t="s">
        <v>1472</v>
      </c>
      <c r="I547" s="117" t="s">
        <v>1512</v>
      </c>
      <c r="J547" s="117" t="s">
        <v>1596</v>
      </c>
      <c r="K547" s="117" t="s">
        <v>1615</v>
      </c>
      <c r="L547" s="115" t="s">
        <v>1596</v>
      </c>
      <c r="M547" s="123">
        <v>-749.5</v>
      </c>
      <c r="N547" s="123">
        <v>749.5</v>
      </c>
      <c r="O547" s="124">
        <v>45413</v>
      </c>
      <c r="P547" s="125"/>
      <c r="Q547" s="125">
        <v>62</v>
      </c>
      <c r="R547" s="125" t="s">
        <v>1470</v>
      </c>
      <c r="S547" s="115" t="s">
        <v>1595</v>
      </c>
      <c r="T547" s="122" t="s">
        <v>1492</v>
      </c>
      <c r="U547" s="115" t="s">
        <v>1476</v>
      </c>
      <c r="V547" s="142"/>
      <c r="W547" s="117"/>
      <c r="X547" s="142"/>
      <c r="Y547" s="142"/>
      <c r="Z547" s="117"/>
      <c r="AA547" s="143"/>
      <c r="AB547" s="125"/>
      <c r="AC547" s="125"/>
      <c r="AD547" s="125"/>
    </row>
    <row r="548" spans="1:30">
      <c r="A548" s="115" t="s">
        <v>16</v>
      </c>
      <c r="B548" s="116">
        <v>45422</v>
      </c>
      <c r="C548" s="115" t="s">
        <v>18</v>
      </c>
      <c r="D548" s="115" t="s">
        <v>19</v>
      </c>
      <c r="E548" s="117" t="s">
        <v>1470</v>
      </c>
      <c r="F548" s="117" t="s">
        <v>1616</v>
      </c>
      <c r="G548" s="119">
        <v>45422</v>
      </c>
      <c r="H548" s="117" t="s">
        <v>1472</v>
      </c>
      <c r="I548" s="117" t="s">
        <v>1512</v>
      </c>
      <c r="J548" s="117" t="s">
        <v>1617</v>
      </c>
      <c r="K548" s="117" t="s">
        <v>1618</v>
      </c>
      <c r="L548" s="115" t="s">
        <v>1617</v>
      </c>
      <c r="M548" s="123">
        <v>-117</v>
      </c>
      <c r="N548" s="123">
        <v>117</v>
      </c>
      <c r="O548" s="124">
        <v>45413</v>
      </c>
      <c r="P548" s="125"/>
      <c r="Q548" s="125">
        <v>63</v>
      </c>
      <c r="R548" s="125" t="s">
        <v>1470</v>
      </c>
      <c r="S548" s="115" t="s">
        <v>1616</v>
      </c>
      <c r="T548" s="122" t="s">
        <v>1519</v>
      </c>
      <c r="U548" s="115" t="s">
        <v>1520</v>
      </c>
      <c r="V548" s="142"/>
      <c r="W548" s="117"/>
      <c r="X548" s="142"/>
      <c r="Y548" s="142"/>
      <c r="Z548" s="117"/>
      <c r="AA548" s="143"/>
      <c r="AB548" s="125"/>
      <c r="AC548" s="125"/>
      <c r="AD548" s="125"/>
    </row>
    <row r="549" spans="1:30">
      <c r="A549" s="115" t="s">
        <v>1594</v>
      </c>
      <c r="B549" s="116">
        <v>45422</v>
      </c>
      <c r="C549" s="115" t="s">
        <v>1594</v>
      </c>
      <c r="D549" s="115" t="s">
        <v>1594</v>
      </c>
      <c r="E549" s="117" t="s">
        <v>1470</v>
      </c>
      <c r="F549" s="117" t="s">
        <v>1576</v>
      </c>
      <c r="G549" s="119">
        <v>45422</v>
      </c>
      <c r="H549" s="117" t="s">
        <v>1472</v>
      </c>
      <c r="I549" s="117" t="s">
        <v>1512</v>
      </c>
      <c r="J549" s="117" t="s">
        <v>788</v>
      </c>
      <c r="K549" s="117" t="s">
        <v>1619</v>
      </c>
      <c r="L549" s="115" t="s">
        <v>788</v>
      </c>
      <c r="M549" s="123">
        <v>-10655.3</v>
      </c>
      <c r="N549" s="123">
        <v>10655.3</v>
      </c>
      <c r="O549" s="124">
        <v>45413</v>
      </c>
      <c r="P549" s="125"/>
      <c r="Q549" s="125">
        <v>64</v>
      </c>
      <c r="R549" s="125" t="s">
        <v>1470</v>
      </c>
      <c r="S549" s="115" t="s">
        <v>1576</v>
      </c>
      <c r="T549" s="122" t="s">
        <v>1577</v>
      </c>
      <c r="U549" s="115" t="s">
        <v>1488</v>
      </c>
      <c r="V549" s="142"/>
      <c r="W549" s="117"/>
      <c r="X549" s="142"/>
      <c r="Y549" s="142"/>
      <c r="Z549" s="117"/>
      <c r="AA549" s="143"/>
      <c r="AB549" s="125"/>
      <c r="AC549" s="125"/>
      <c r="AD549" s="125"/>
    </row>
    <row r="550" spans="1:30">
      <c r="A550" s="115" t="s">
        <v>1594</v>
      </c>
      <c r="B550" s="116">
        <v>45422</v>
      </c>
      <c r="C550" s="115" t="s">
        <v>1594</v>
      </c>
      <c r="D550" s="115" t="s">
        <v>1594</v>
      </c>
      <c r="E550" s="117" t="s">
        <v>1470</v>
      </c>
      <c r="F550" s="117" t="s">
        <v>1504</v>
      </c>
      <c r="G550" s="119">
        <v>45422</v>
      </c>
      <c r="H550" s="117" t="s">
        <v>1472</v>
      </c>
      <c r="I550" s="117" t="s">
        <v>1505</v>
      </c>
      <c r="J550" s="117" t="s">
        <v>787</v>
      </c>
      <c r="K550" s="117" t="s">
        <v>1619</v>
      </c>
      <c r="L550" s="115" t="s">
        <v>788</v>
      </c>
      <c r="M550" s="123">
        <v>159.83000000000001</v>
      </c>
      <c r="N550" s="123">
        <v>159.83000000000001</v>
      </c>
      <c r="O550" s="124">
        <v>45413</v>
      </c>
      <c r="P550" s="125"/>
      <c r="Q550" s="125">
        <v>64</v>
      </c>
      <c r="R550" s="125" t="s">
        <v>1470</v>
      </c>
      <c r="S550" s="115" t="s">
        <v>1504</v>
      </c>
      <c r="T550" s="122" t="s">
        <v>1577</v>
      </c>
      <c r="U550" s="115" t="s">
        <v>1488</v>
      </c>
      <c r="V550" s="142"/>
      <c r="W550" s="117"/>
      <c r="X550" s="142"/>
      <c r="Y550" s="142"/>
      <c r="Z550" s="117"/>
      <c r="AA550" s="143"/>
      <c r="AB550" s="125"/>
      <c r="AC550" s="125"/>
      <c r="AD550" s="125"/>
    </row>
    <row r="551" spans="1:30">
      <c r="A551" s="115" t="s">
        <v>1594</v>
      </c>
      <c r="B551" s="116">
        <v>45422</v>
      </c>
      <c r="C551" s="115" t="s">
        <v>1594</v>
      </c>
      <c r="D551" s="115" t="s">
        <v>1594</v>
      </c>
      <c r="E551" s="117" t="s">
        <v>1470</v>
      </c>
      <c r="F551" s="117" t="s">
        <v>1507</v>
      </c>
      <c r="G551" s="119">
        <v>45422</v>
      </c>
      <c r="H551" s="117" t="s">
        <v>1472</v>
      </c>
      <c r="I551" s="117" t="s">
        <v>1505</v>
      </c>
      <c r="J551" s="117" t="s">
        <v>786</v>
      </c>
      <c r="K551" s="117" t="s">
        <v>1619</v>
      </c>
      <c r="L551" s="115" t="s">
        <v>788</v>
      </c>
      <c r="M551" s="123">
        <v>495.47</v>
      </c>
      <c r="N551" s="123">
        <v>495.47</v>
      </c>
      <c r="O551" s="124">
        <v>45413</v>
      </c>
      <c r="P551" s="125"/>
      <c r="Q551" s="125">
        <v>64</v>
      </c>
      <c r="R551" s="125" t="s">
        <v>1470</v>
      </c>
      <c r="S551" s="115" t="s">
        <v>1507</v>
      </c>
      <c r="T551" s="122" t="s">
        <v>1577</v>
      </c>
      <c r="U551" s="115" t="s">
        <v>1488</v>
      </c>
      <c r="V551" s="142"/>
      <c r="W551" s="117"/>
      <c r="X551" s="142"/>
      <c r="Y551" s="142"/>
      <c r="Z551" s="117"/>
      <c r="AA551" s="143"/>
      <c r="AB551" s="125"/>
      <c r="AC551" s="125"/>
      <c r="AD551" s="125"/>
    </row>
    <row r="552" spans="1:30">
      <c r="A552" s="115" t="s">
        <v>16</v>
      </c>
      <c r="B552" s="116">
        <v>45422</v>
      </c>
      <c r="C552" s="115" t="s">
        <v>18</v>
      </c>
      <c r="D552" s="115" t="s">
        <v>19</v>
      </c>
      <c r="E552" s="117" t="s">
        <v>1470</v>
      </c>
      <c r="F552" s="117" t="s">
        <v>1612</v>
      </c>
      <c r="G552" s="119">
        <v>45422</v>
      </c>
      <c r="H552" s="117" t="s">
        <v>1472</v>
      </c>
      <c r="I552" s="117" t="s">
        <v>1512</v>
      </c>
      <c r="J552" s="117" t="s">
        <v>976</v>
      </c>
      <c r="K552" s="117" t="s">
        <v>1620</v>
      </c>
      <c r="L552" s="115" t="s">
        <v>976</v>
      </c>
      <c r="M552" s="123">
        <v>-987</v>
      </c>
      <c r="N552" s="123">
        <v>987</v>
      </c>
      <c r="O552" s="124">
        <v>45413</v>
      </c>
      <c r="P552" s="125"/>
      <c r="Q552" s="125">
        <v>60</v>
      </c>
      <c r="R552" s="125" t="s">
        <v>1470</v>
      </c>
      <c r="S552" s="115" t="s">
        <v>1612</v>
      </c>
      <c r="T552" s="122" t="s">
        <v>1573</v>
      </c>
      <c r="U552" s="115" t="s">
        <v>1520</v>
      </c>
      <c r="V552" s="142"/>
      <c r="W552" s="117"/>
      <c r="X552" s="142"/>
      <c r="Y552" s="142"/>
      <c r="Z552" s="117"/>
      <c r="AA552" s="143"/>
      <c r="AB552" s="125"/>
      <c r="AC552" s="125"/>
      <c r="AD552" s="125"/>
    </row>
    <row r="553" spans="1:30">
      <c r="A553" s="115" t="s">
        <v>16</v>
      </c>
      <c r="B553" s="116">
        <v>45422</v>
      </c>
      <c r="C553" s="115" t="s">
        <v>18</v>
      </c>
      <c r="D553" s="115" t="s">
        <v>19</v>
      </c>
      <c r="E553" s="117" t="s">
        <v>1470</v>
      </c>
      <c r="F553" s="117" t="s">
        <v>1612</v>
      </c>
      <c r="G553" s="119">
        <v>45422</v>
      </c>
      <c r="H553" s="117" t="s">
        <v>1472</v>
      </c>
      <c r="I553" s="117" t="s">
        <v>1512</v>
      </c>
      <c r="J553" s="117" t="s">
        <v>976</v>
      </c>
      <c r="K553" s="117" t="s">
        <v>1621</v>
      </c>
      <c r="L553" s="115" t="s">
        <v>976</v>
      </c>
      <c r="M553" s="123">
        <v>-151.80000000000001</v>
      </c>
      <c r="N553" s="123">
        <v>151.80000000000001</v>
      </c>
      <c r="O553" s="124">
        <v>45413</v>
      </c>
      <c r="P553" s="125"/>
      <c r="Q553" s="125">
        <v>61</v>
      </c>
      <c r="R553" s="125" t="s">
        <v>1470</v>
      </c>
      <c r="S553" s="115" t="s">
        <v>1612</v>
      </c>
      <c r="T553" s="122" t="s">
        <v>1573</v>
      </c>
      <c r="U553" s="115" t="s">
        <v>1520</v>
      </c>
      <c r="V553" s="142"/>
      <c r="W553" s="117"/>
      <c r="X553" s="142"/>
      <c r="Y553" s="142"/>
      <c r="Z553" s="117"/>
      <c r="AA553" s="143"/>
      <c r="AB553" s="125"/>
      <c r="AC553" s="125"/>
      <c r="AD553" s="125"/>
    </row>
    <row r="554" spans="1:30">
      <c r="A554" s="115" t="s">
        <v>16</v>
      </c>
      <c r="B554" s="116">
        <v>45422</v>
      </c>
      <c r="C554" s="115" t="s">
        <v>18</v>
      </c>
      <c r="D554" s="115" t="s">
        <v>19</v>
      </c>
      <c r="E554" s="117"/>
      <c r="F554" s="117" t="s">
        <v>1542</v>
      </c>
      <c r="G554" s="119">
        <v>45422</v>
      </c>
      <c r="H554" s="117" t="s">
        <v>1472</v>
      </c>
      <c r="I554" s="117" t="s">
        <v>1543</v>
      </c>
      <c r="J554" s="117" t="s">
        <v>23</v>
      </c>
      <c r="K554" s="117" t="s">
        <v>23</v>
      </c>
      <c r="L554" s="115" t="s">
        <v>23</v>
      </c>
      <c r="M554" s="123">
        <v>-10749.5</v>
      </c>
      <c r="N554" s="123">
        <v>10749.5</v>
      </c>
      <c r="O554" s="124">
        <v>45413</v>
      </c>
      <c r="P554" s="125"/>
      <c r="Q554" s="125"/>
      <c r="R554" s="125"/>
      <c r="S554" s="115" t="s">
        <v>1542</v>
      </c>
      <c r="T554" s="122" t="s">
        <v>1569</v>
      </c>
      <c r="U554" s="115" t="s">
        <v>1569</v>
      </c>
      <c r="V554" s="142"/>
      <c r="W554" s="117"/>
      <c r="X554" s="142"/>
      <c r="Y554" s="142"/>
      <c r="Z554" s="117"/>
      <c r="AA554" s="143"/>
      <c r="AB554" s="125"/>
      <c r="AC554" s="125"/>
      <c r="AD554" s="125"/>
    </row>
    <row r="555" spans="1:30">
      <c r="A555" s="115" t="s">
        <v>16</v>
      </c>
      <c r="B555" s="116">
        <v>45425</v>
      </c>
      <c r="C555" s="115" t="s">
        <v>18</v>
      </c>
      <c r="D555" s="115" t="s">
        <v>19</v>
      </c>
      <c r="E555" s="118" t="s">
        <v>1474</v>
      </c>
      <c r="F555" s="118" t="s">
        <v>1554</v>
      </c>
      <c r="G555" s="120">
        <v>45425</v>
      </c>
      <c r="H555" s="118" t="s">
        <v>1500</v>
      </c>
      <c r="I555" s="118" t="s">
        <v>1555</v>
      </c>
      <c r="J555" s="118" t="s">
        <v>21</v>
      </c>
      <c r="K555" s="118" t="s">
        <v>842</v>
      </c>
      <c r="L555" s="115" t="s">
        <v>21</v>
      </c>
      <c r="M555" s="123">
        <v>23.97</v>
      </c>
      <c r="N555" s="123">
        <v>23.97</v>
      </c>
      <c r="O555" s="124">
        <v>45413</v>
      </c>
      <c r="P555" s="125"/>
      <c r="Q555" s="125"/>
      <c r="R555" s="125" t="s">
        <v>1474</v>
      </c>
      <c r="S555" s="115" t="s">
        <v>1554</v>
      </c>
      <c r="T555" s="122" t="s">
        <v>1556</v>
      </c>
      <c r="U555" s="115" t="s">
        <v>1557</v>
      </c>
      <c r="V555" s="144"/>
      <c r="W555" s="117"/>
      <c r="X555" s="142"/>
      <c r="Y555" s="142"/>
      <c r="Z555" s="117"/>
      <c r="AA555" s="143"/>
      <c r="AB555" s="125"/>
      <c r="AC555" s="125"/>
      <c r="AD555" s="125"/>
    </row>
    <row r="556" spans="1:30">
      <c r="A556" s="115" t="s">
        <v>16</v>
      </c>
      <c r="B556" s="116">
        <v>45425</v>
      </c>
      <c r="C556" s="115" t="s">
        <v>18</v>
      </c>
      <c r="D556" s="115" t="s">
        <v>19</v>
      </c>
      <c r="E556" s="117" t="s">
        <v>1470</v>
      </c>
      <c r="F556" s="117" t="s">
        <v>1622</v>
      </c>
      <c r="G556" s="119">
        <v>45425</v>
      </c>
      <c r="H556" s="117" t="s">
        <v>1472</v>
      </c>
      <c r="I556" s="117" t="s">
        <v>1512</v>
      </c>
      <c r="J556" s="117" t="s">
        <v>1623</v>
      </c>
      <c r="K556" s="117" t="s">
        <v>1624</v>
      </c>
      <c r="L556" s="115" t="s">
        <v>1623</v>
      </c>
      <c r="M556" s="123">
        <v>-1500</v>
      </c>
      <c r="N556" s="123">
        <v>1500</v>
      </c>
      <c r="O556" s="124">
        <v>45413</v>
      </c>
      <c r="P556" s="125"/>
      <c r="Q556" s="125">
        <v>96</v>
      </c>
      <c r="R556" s="125" t="s">
        <v>1470</v>
      </c>
      <c r="S556" s="115" t="s">
        <v>1622</v>
      </c>
      <c r="T556" s="122" t="s">
        <v>1487</v>
      </c>
      <c r="U556" s="115" t="s">
        <v>1488</v>
      </c>
      <c r="V556" s="142"/>
      <c r="W556" s="117"/>
      <c r="X556" s="142"/>
      <c r="Y556" s="142"/>
      <c r="Z556" s="117"/>
      <c r="AA556" s="143"/>
      <c r="AB556" s="125"/>
      <c r="AC556" s="125"/>
      <c r="AD556" s="125"/>
    </row>
    <row r="557" spans="1:30">
      <c r="A557" s="115" t="s">
        <v>16</v>
      </c>
      <c r="B557" s="116">
        <v>45425</v>
      </c>
      <c r="C557" s="115" t="s">
        <v>18</v>
      </c>
      <c r="D557" s="115" t="s">
        <v>19</v>
      </c>
      <c r="E557" s="117" t="s">
        <v>1470</v>
      </c>
      <c r="F557" s="117" t="s">
        <v>1622</v>
      </c>
      <c r="G557" s="119">
        <v>45425</v>
      </c>
      <c r="H557" s="117" t="s">
        <v>1472</v>
      </c>
      <c r="I557" s="117" t="s">
        <v>1512</v>
      </c>
      <c r="J557" s="117" t="s">
        <v>1623</v>
      </c>
      <c r="K557" s="117" t="s">
        <v>1624</v>
      </c>
      <c r="L557" s="115" t="s">
        <v>1623</v>
      </c>
      <c r="M557" s="123">
        <v>-800</v>
      </c>
      <c r="N557" s="123">
        <v>800</v>
      </c>
      <c r="O557" s="124">
        <v>45413</v>
      </c>
      <c r="P557" s="125"/>
      <c r="Q557" s="125">
        <v>6</v>
      </c>
      <c r="R557" s="125" t="s">
        <v>1470</v>
      </c>
      <c r="S557" s="115" t="s">
        <v>1622</v>
      </c>
      <c r="T557" s="122" t="s">
        <v>1487</v>
      </c>
      <c r="U557" s="115" t="s">
        <v>1488</v>
      </c>
      <c r="V557" s="142"/>
      <c r="W557" s="117"/>
      <c r="X557" s="142"/>
      <c r="Y557" s="142"/>
      <c r="Z557" s="117"/>
      <c r="AA557" s="143"/>
      <c r="AB557" s="125"/>
      <c r="AC557" s="125"/>
      <c r="AD557" s="125"/>
    </row>
    <row r="558" spans="1:30">
      <c r="A558" s="115" t="s">
        <v>16</v>
      </c>
      <c r="B558" s="116">
        <v>45425</v>
      </c>
      <c r="C558" s="115" t="s">
        <v>18</v>
      </c>
      <c r="D558" s="115" t="s">
        <v>19</v>
      </c>
      <c r="E558" s="117" t="s">
        <v>1470</v>
      </c>
      <c r="F558" s="117" t="s">
        <v>1612</v>
      </c>
      <c r="G558" s="119">
        <v>45425</v>
      </c>
      <c r="H558" s="117" t="s">
        <v>1472</v>
      </c>
      <c r="I558" s="117" t="s">
        <v>1512</v>
      </c>
      <c r="J558" s="117" t="s">
        <v>1625</v>
      </c>
      <c r="K558" s="117" t="s">
        <v>789</v>
      </c>
      <c r="L558" s="115" t="s">
        <v>1625</v>
      </c>
      <c r="M558" s="123">
        <v>-16074.5</v>
      </c>
      <c r="N558" s="123">
        <v>16074.5</v>
      </c>
      <c r="O558" s="124">
        <v>45413</v>
      </c>
      <c r="P558" s="125"/>
      <c r="Q558" s="125">
        <v>77</v>
      </c>
      <c r="R558" s="125" t="s">
        <v>1470</v>
      </c>
      <c r="S558" s="115" t="s">
        <v>1612</v>
      </c>
      <c r="T558" s="122" t="s">
        <v>1573</v>
      </c>
      <c r="U558" s="115" t="s">
        <v>1520</v>
      </c>
      <c r="V558" s="142"/>
      <c r="W558" s="117"/>
      <c r="X558" s="142"/>
      <c r="Y558" s="142"/>
      <c r="Z558" s="117"/>
      <c r="AA558" s="143"/>
      <c r="AB558" s="125"/>
      <c r="AC558" s="125"/>
      <c r="AD558" s="125"/>
    </row>
    <row r="559" spans="1:30">
      <c r="A559" s="115" t="s">
        <v>16</v>
      </c>
      <c r="B559" s="116">
        <v>45426</v>
      </c>
      <c r="C559" s="115" t="s">
        <v>18</v>
      </c>
      <c r="D559" s="115" t="s">
        <v>19</v>
      </c>
      <c r="E559" s="118" t="s">
        <v>1474</v>
      </c>
      <c r="F559" s="118" t="s">
        <v>1554</v>
      </c>
      <c r="G559" s="120">
        <v>45426</v>
      </c>
      <c r="H559" s="118" t="s">
        <v>1500</v>
      </c>
      <c r="I559" s="118" t="s">
        <v>1555</v>
      </c>
      <c r="J559" s="118" t="s">
        <v>21</v>
      </c>
      <c r="K559" s="118" t="s">
        <v>842</v>
      </c>
      <c r="L559" s="115" t="s">
        <v>21</v>
      </c>
      <c r="M559" s="123">
        <v>44.74</v>
      </c>
      <c r="N559" s="123">
        <v>44.74</v>
      </c>
      <c r="O559" s="124">
        <v>45413</v>
      </c>
      <c r="P559" s="125"/>
      <c r="Q559" s="125"/>
      <c r="R559" s="125" t="s">
        <v>1474</v>
      </c>
      <c r="S559" s="115" t="s">
        <v>1554</v>
      </c>
      <c r="T559" s="122" t="s">
        <v>1556</v>
      </c>
      <c r="U559" s="115" t="s">
        <v>1557</v>
      </c>
      <c r="V559" s="144"/>
      <c r="W559" s="117"/>
      <c r="X559" s="142"/>
      <c r="Y559" s="142"/>
      <c r="Z559" s="117"/>
      <c r="AA559" s="143"/>
      <c r="AB559" s="125"/>
      <c r="AC559" s="125"/>
      <c r="AD559" s="125"/>
    </row>
    <row r="560" spans="1:30">
      <c r="A560" s="115" t="s">
        <v>16</v>
      </c>
      <c r="B560" s="116">
        <v>45426</v>
      </c>
      <c r="C560" s="115" t="s">
        <v>18</v>
      </c>
      <c r="D560" s="115" t="s">
        <v>19</v>
      </c>
      <c r="E560" s="117" t="s">
        <v>1470</v>
      </c>
      <c r="F560" s="117" t="s">
        <v>1612</v>
      </c>
      <c r="G560" s="119">
        <v>45426</v>
      </c>
      <c r="H560" s="117" t="s">
        <v>1472</v>
      </c>
      <c r="I560" s="117" t="s">
        <v>1512</v>
      </c>
      <c r="J560" s="117" t="s">
        <v>1626</v>
      </c>
      <c r="K560" s="117" t="s">
        <v>1627</v>
      </c>
      <c r="L560" s="115" t="s">
        <v>1626</v>
      </c>
      <c r="M560" s="123">
        <v>-33150</v>
      </c>
      <c r="N560" s="123">
        <v>33150</v>
      </c>
      <c r="O560" s="124">
        <v>45413</v>
      </c>
      <c r="P560" s="125"/>
      <c r="Q560" s="125">
        <v>65</v>
      </c>
      <c r="R560" s="125" t="s">
        <v>1470</v>
      </c>
      <c r="S560" s="115" t="s">
        <v>1612</v>
      </c>
      <c r="T560" s="122" t="s">
        <v>1573</v>
      </c>
      <c r="U560" s="115" t="s">
        <v>1520</v>
      </c>
      <c r="V560" s="142"/>
      <c r="W560" s="117"/>
      <c r="X560" s="142"/>
      <c r="Y560" s="142"/>
      <c r="Z560" s="117"/>
      <c r="AA560" s="143"/>
      <c r="AB560" s="125"/>
      <c r="AC560" s="125"/>
      <c r="AD560" s="125"/>
    </row>
    <row r="561" spans="1:33">
      <c r="A561" s="115" t="s">
        <v>16</v>
      </c>
      <c r="B561" s="116">
        <v>45427</v>
      </c>
      <c r="C561" s="115" t="s">
        <v>18</v>
      </c>
      <c r="D561" s="115" t="s">
        <v>19</v>
      </c>
      <c r="E561" s="118" t="s">
        <v>1474</v>
      </c>
      <c r="F561" s="118" t="s">
        <v>1554</v>
      </c>
      <c r="G561" s="120">
        <v>45427</v>
      </c>
      <c r="H561" s="118" t="s">
        <v>1500</v>
      </c>
      <c r="I561" s="118" t="s">
        <v>1555</v>
      </c>
      <c r="J561" s="118" t="s">
        <v>21</v>
      </c>
      <c r="K561" s="118" t="s">
        <v>842</v>
      </c>
      <c r="L561" s="115" t="s">
        <v>21</v>
      </c>
      <c r="M561" s="123">
        <v>1.1200000000000001</v>
      </c>
      <c r="N561" s="123">
        <v>1.1200000000000001</v>
      </c>
      <c r="O561" s="124">
        <v>45413</v>
      </c>
      <c r="P561" s="125"/>
      <c r="Q561" s="125"/>
      <c r="R561" s="125" t="s">
        <v>1474</v>
      </c>
      <c r="S561" s="115" t="s">
        <v>1554</v>
      </c>
      <c r="T561" s="122" t="s">
        <v>1556</v>
      </c>
      <c r="U561" s="115" t="s">
        <v>1557</v>
      </c>
      <c r="V561" s="144"/>
      <c r="W561" s="117"/>
      <c r="X561" s="142"/>
      <c r="Y561" s="142"/>
      <c r="Z561" s="117"/>
      <c r="AA561" s="143"/>
      <c r="AB561" s="125"/>
      <c r="AC561" s="125"/>
      <c r="AD561" s="125"/>
      <c r="AE561" s="117"/>
      <c r="AF561" s="122"/>
      <c r="AG561" s="122"/>
    </row>
    <row r="562" spans="1:33">
      <c r="A562" s="115" t="s">
        <v>16</v>
      </c>
      <c r="B562" s="116">
        <v>45427</v>
      </c>
      <c r="C562" s="115" t="s">
        <v>18</v>
      </c>
      <c r="D562" s="115" t="s">
        <v>19</v>
      </c>
      <c r="E562" s="117" t="s">
        <v>1470</v>
      </c>
      <c r="F562" s="117" t="s">
        <v>1523</v>
      </c>
      <c r="G562" s="119">
        <v>45427</v>
      </c>
      <c r="H562" s="117" t="s">
        <v>1472</v>
      </c>
      <c r="I562" s="117" t="s">
        <v>1512</v>
      </c>
      <c r="J562" s="117" t="s">
        <v>866</v>
      </c>
      <c r="K562" s="117" t="s">
        <v>1628</v>
      </c>
      <c r="L562" s="115" t="s">
        <v>866</v>
      </c>
      <c r="M562" s="123">
        <v>-251.76</v>
      </c>
      <c r="N562" s="123">
        <v>251.76</v>
      </c>
      <c r="O562" s="124">
        <v>45413</v>
      </c>
      <c r="P562" s="125"/>
      <c r="Q562" s="125">
        <v>67</v>
      </c>
      <c r="R562" s="125" t="s">
        <v>1470</v>
      </c>
      <c r="S562" s="115" t="s">
        <v>1523</v>
      </c>
      <c r="T562" s="122" t="s">
        <v>1492</v>
      </c>
      <c r="U562" s="115" t="s">
        <v>1476</v>
      </c>
      <c r="V562" s="142"/>
      <c r="W562" s="117"/>
      <c r="X562" s="142"/>
      <c r="Y562" s="142"/>
      <c r="Z562" s="117"/>
      <c r="AA562" s="143"/>
      <c r="AB562" s="125"/>
      <c r="AC562" s="125"/>
      <c r="AD562" s="125"/>
      <c r="AE562" s="117"/>
      <c r="AF562" s="122"/>
      <c r="AG562" s="122"/>
    </row>
    <row r="563" spans="1:33">
      <c r="A563" s="115" t="s">
        <v>16</v>
      </c>
      <c r="B563" s="116">
        <v>45427</v>
      </c>
      <c r="C563" s="115" t="s">
        <v>18</v>
      </c>
      <c r="D563" s="115" t="s">
        <v>19</v>
      </c>
      <c r="E563" s="117" t="s">
        <v>1470</v>
      </c>
      <c r="F563" s="117" t="s">
        <v>1523</v>
      </c>
      <c r="G563" s="119">
        <v>45427</v>
      </c>
      <c r="H563" s="117" t="s">
        <v>1472</v>
      </c>
      <c r="I563" s="117" t="s">
        <v>1512</v>
      </c>
      <c r="J563" s="117" t="s">
        <v>866</v>
      </c>
      <c r="K563" s="117" t="s">
        <v>1629</v>
      </c>
      <c r="L563" s="115" t="s">
        <v>866</v>
      </c>
      <c r="M563" s="123">
        <v>-251.76</v>
      </c>
      <c r="N563" s="123">
        <v>251.76</v>
      </c>
      <c r="O563" s="124">
        <v>45413</v>
      </c>
      <c r="P563" s="125"/>
      <c r="Q563" s="125">
        <v>68</v>
      </c>
      <c r="R563" s="125" t="s">
        <v>1470</v>
      </c>
      <c r="S563" s="115" t="s">
        <v>1523</v>
      </c>
      <c r="T563" s="122" t="s">
        <v>1492</v>
      </c>
      <c r="U563" s="115" t="s">
        <v>1476</v>
      </c>
      <c r="V563" s="142"/>
      <c r="W563" s="117"/>
      <c r="X563" s="142"/>
      <c r="Y563" s="142"/>
      <c r="Z563" s="117"/>
      <c r="AA563" s="143"/>
      <c r="AB563" s="125"/>
      <c r="AC563" s="125"/>
      <c r="AD563" s="125"/>
      <c r="AE563" s="117"/>
      <c r="AF563" s="122"/>
      <c r="AG563" s="122"/>
    </row>
    <row r="564" spans="1:33">
      <c r="A564" s="115" t="s">
        <v>16</v>
      </c>
      <c r="B564" s="116">
        <v>45427</v>
      </c>
      <c r="C564" s="115" t="s">
        <v>18</v>
      </c>
      <c r="D564" s="115" t="s">
        <v>19</v>
      </c>
      <c r="E564" s="117" t="s">
        <v>1470</v>
      </c>
      <c r="F564" s="117" t="s">
        <v>1529</v>
      </c>
      <c r="G564" s="119">
        <v>45427</v>
      </c>
      <c r="H564" s="117" t="s">
        <v>1472</v>
      </c>
      <c r="I564" s="117" t="s">
        <v>1512</v>
      </c>
      <c r="J564" s="117" t="s">
        <v>1025</v>
      </c>
      <c r="K564" s="117" t="s">
        <v>1630</v>
      </c>
      <c r="L564" s="115" t="s">
        <v>1025</v>
      </c>
      <c r="M564" s="123">
        <v>-300.3</v>
      </c>
      <c r="N564" s="123">
        <v>300.3</v>
      </c>
      <c r="O564" s="124">
        <v>45413</v>
      </c>
      <c r="P564" s="125"/>
      <c r="Q564" s="125">
        <v>66</v>
      </c>
      <c r="R564" s="125" t="s">
        <v>1470</v>
      </c>
      <c r="S564" s="115" t="s">
        <v>1529</v>
      </c>
      <c r="T564" s="122" t="s">
        <v>1478</v>
      </c>
      <c r="U564" s="115" t="s">
        <v>1479</v>
      </c>
      <c r="V564" s="142"/>
      <c r="W564" s="117"/>
      <c r="X564" s="142"/>
      <c r="Y564" s="142"/>
      <c r="Z564" s="117"/>
      <c r="AA564" s="143"/>
      <c r="AB564" s="125"/>
      <c r="AC564" s="125"/>
      <c r="AD564" s="125"/>
      <c r="AE564" s="117"/>
      <c r="AF564" s="122"/>
      <c r="AG564" s="122"/>
    </row>
    <row r="565" spans="1:33">
      <c r="A565" s="115" t="s">
        <v>16</v>
      </c>
      <c r="B565" s="116">
        <v>45428</v>
      </c>
      <c r="C565" s="115" t="s">
        <v>18</v>
      </c>
      <c r="D565" s="115" t="s">
        <v>19</v>
      </c>
      <c r="E565" s="118" t="s">
        <v>1474</v>
      </c>
      <c r="F565" s="118" t="s">
        <v>1554</v>
      </c>
      <c r="G565" s="120">
        <v>45428</v>
      </c>
      <c r="H565" s="118" t="s">
        <v>1500</v>
      </c>
      <c r="I565" s="118" t="s">
        <v>1555</v>
      </c>
      <c r="J565" s="118" t="s">
        <v>21</v>
      </c>
      <c r="K565" s="118" t="s">
        <v>842</v>
      </c>
      <c r="L565" s="115" t="s">
        <v>21</v>
      </c>
      <c r="M565" s="123">
        <v>253.22</v>
      </c>
      <c r="N565" s="123">
        <v>253.22</v>
      </c>
      <c r="O565" s="124">
        <v>45413</v>
      </c>
      <c r="P565" s="125"/>
      <c r="Q565" s="125"/>
      <c r="R565" s="125" t="s">
        <v>1474</v>
      </c>
      <c r="S565" s="115" t="s">
        <v>1554</v>
      </c>
      <c r="T565" s="122" t="s">
        <v>1556</v>
      </c>
      <c r="U565" s="115" t="s">
        <v>1557</v>
      </c>
      <c r="V565" s="144"/>
      <c r="W565" s="117"/>
      <c r="X565" s="142"/>
      <c r="Y565" s="142"/>
      <c r="Z565" s="117"/>
      <c r="AA565" s="143"/>
      <c r="AB565" s="125"/>
      <c r="AC565" s="125"/>
      <c r="AD565" s="125"/>
      <c r="AE565" s="117"/>
      <c r="AF565" s="122"/>
      <c r="AG565" s="122"/>
    </row>
    <row r="566" spans="1:33">
      <c r="A566" s="115" t="s">
        <v>16</v>
      </c>
      <c r="B566" s="116">
        <v>45428</v>
      </c>
      <c r="C566" s="115" t="s">
        <v>18</v>
      </c>
      <c r="D566" s="115" t="s">
        <v>19</v>
      </c>
      <c r="E566" s="117" t="s">
        <v>1470</v>
      </c>
      <c r="F566" s="117" t="s">
        <v>1528</v>
      </c>
      <c r="G566" s="119">
        <v>45428</v>
      </c>
      <c r="H566" s="117" t="s">
        <v>1472</v>
      </c>
      <c r="I566" s="117" t="s">
        <v>1512</v>
      </c>
      <c r="J566" s="117" t="s">
        <v>761</v>
      </c>
      <c r="K566" s="117" t="s">
        <v>1631</v>
      </c>
      <c r="L566" s="115" t="s">
        <v>761</v>
      </c>
      <c r="M566" s="123">
        <v>-6419.45</v>
      </c>
      <c r="N566" s="123">
        <v>6419.45</v>
      </c>
      <c r="O566" s="124">
        <v>45413</v>
      </c>
      <c r="P566" s="125"/>
      <c r="Q566" s="125">
        <v>71</v>
      </c>
      <c r="R566" s="125" t="s">
        <v>1470</v>
      </c>
      <c r="S566" s="115" t="s">
        <v>1528</v>
      </c>
      <c r="T566" s="122" t="s">
        <v>1478</v>
      </c>
      <c r="U566" s="115" t="s">
        <v>1479</v>
      </c>
      <c r="V566" s="142"/>
      <c r="W566" s="117"/>
      <c r="X566" s="142"/>
      <c r="Y566" s="142"/>
      <c r="Z566" s="117"/>
      <c r="AA566" s="143"/>
      <c r="AB566" s="125"/>
      <c r="AC566" s="125"/>
      <c r="AD566" s="125"/>
      <c r="AE566" s="117"/>
      <c r="AF566" s="122"/>
      <c r="AG566" s="122"/>
    </row>
    <row r="567" spans="1:33">
      <c r="A567" s="115" t="s">
        <v>16</v>
      </c>
      <c r="B567" s="116">
        <v>45428</v>
      </c>
      <c r="C567" s="115" t="s">
        <v>18</v>
      </c>
      <c r="D567" s="115" t="s">
        <v>19</v>
      </c>
      <c r="E567" s="117" t="s">
        <v>1470</v>
      </c>
      <c r="F567" s="117" t="s">
        <v>1528</v>
      </c>
      <c r="G567" s="119">
        <v>45428</v>
      </c>
      <c r="H567" s="117" t="s">
        <v>1472</v>
      </c>
      <c r="I567" s="117" t="s">
        <v>1512</v>
      </c>
      <c r="J567" s="117" t="s">
        <v>761</v>
      </c>
      <c r="K567" s="117" t="s">
        <v>1632</v>
      </c>
      <c r="L567" s="115" t="s">
        <v>761</v>
      </c>
      <c r="M567" s="123">
        <v>-22879.03</v>
      </c>
      <c r="N567" s="123">
        <v>22879.03</v>
      </c>
      <c r="O567" s="124">
        <v>45413</v>
      </c>
      <c r="P567" s="125"/>
      <c r="Q567" s="125">
        <v>72</v>
      </c>
      <c r="R567" s="125" t="s">
        <v>1470</v>
      </c>
      <c r="S567" s="115" t="s">
        <v>1528</v>
      </c>
      <c r="T567" s="122" t="s">
        <v>1478</v>
      </c>
      <c r="U567" s="115" t="s">
        <v>1479</v>
      </c>
      <c r="V567" s="142"/>
      <c r="W567" s="117"/>
      <c r="X567" s="142"/>
      <c r="Y567" s="142"/>
      <c r="Z567" s="117"/>
      <c r="AA567" s="143"/>
      <c r="AB567" s="125"/>
      <c r="AC567" s="125"/>
      <c r="AD567" s="125"/>
      <c r="AE567" s="117"/>
      <c r="AF567" s="122"/>
      <c r="AG567" s="122"/>
    </row>
    <row r="568" spans="1:33">
      <c r="A568" s="115" t="s">
        <v>16</v>
      </c>
      <c r="B568" s="116">
        <v>45428</v>
      </c>
      <c r="C568" s="115" t="s">
        <v>18</v>
      </c>
      <c r="D568" s="115" t="s">
        <v>19</v>
      </c>
      <c r="E568" s="117" t="s">
        <v>1470</v>
      </c>
      <c r="F568" s="117" t="s">
        <v>1528</v>
      </c>
      <c r="G568" s="119">
        <v>45428</v>
      </c>
      <c r="H568" s="117" t="s">
        <v>1472</v>
      </c>
      <c r="I568" s="117" t="s">
        <v>1512</v>
      </c>
      <c r="J568" s="117" t="s">
        <v>761</v>
      </c>
      <c r="K568" s="117" t="s">
        <v>1633</v>
      </c>
      <c r="L568" s="115" t="s">
        <v>761</v>
      </c>
      <c r="M568" s="123">
        <v>-11706.86</v>
      </c>
      <c r="N568" s="123">
        <v>11706.86</v>
      </c>
      <c r="O568" s="124">
        <v>45413</v>
      </c>
      <c r="P568" s="125"/>
      <c r="Q568" s="125">
        <v>70</v>
      </c>
      <c r="R568" s="125" t="s">
        <v>1470</v>
      </c>
      <c r="S568" s="115" t="s">
        <v>1528</v>
      </c>
      <c r="T568" s="122" t="s">
        <v>1478</v>
      </c>
      <c r="U568" s="115" t="s">
        <v>1479</v>
      </c>
      <c r="V568" s="142"/>
      <c r="W568" s="117"/>
      <c r="X568" s="142"/>
      <c r="Y568" s="142"/>
      <c r="Z568" s="117"/>
      <c r="AA568" s="143"/>
      <c r="AB568" s="125"/>
      <c r="AC568" s="125"/>
      <c r="AD568" s="125"/>
      <c r="AE568" s="117"/>
      <c r="AF568" s="122"/>
      <c r="AG568" s="122"/>
    </row>
    <row r="569" spans="1:33">
      <c r="A569" s="115" t="s">
        <v>16</v>
      </c>
      <c r="B569" s="116">
        <v>45428</v>
      </c>
      <c r="C569" s="115" t="s">
        <v>18</v>
      </c>
      <c r="D569" s="115" t="s">
        <v>19</v>
      </c>
      <c r="E569" s="117" t="s">
        <v>1470</v>
      </c>
      <c r="F569" s="117" t="s">
        <v>1528</v>
      </c>
      <c r="G569" s="119">
        <v>45428</v>
      </c>
      <c r="H569" s="117" t="s">
        <v>1472</v>
      </c>
      <c r="I569" s="117" t="s">
        <v>1512</v>
      </c>
      <c r="J569" s="117" t="s">
        <v>761</v>
      </c>
      <c r="K569" s="117" t="s">
        <v>1634</v>
      </c>
      <c r="L569" s="115" t="s">
        <v>761</v>
      </c>
      <c r="M569" s="123">
        <v>-10383.23</v>
      </c>
      <c r="N569" s="123">
        <v>10383.23</v>
      </c>
      <c r="O569" s="124">
        <v>45413</v>
      </c>
      <c r="P569" s="125"/>
      <c r="Q569" s="125">
        <v>69</v>
      </c>
      <c r="R569" s="125" t="s">
        <v>1470</v>
      </c>
      <c r="S569" s="115" t="s">
        <v>1528</v>
      </c>
      <c r="T569" s="122" t="s">
        <v>1478</v>
      </c>
      <c r="U569" s="115" t="s">
        <v>1479</v>
      </c>
      <c r="V569" s="142"/>
      <c r="W569" s="117"/>
      <c r="X569" s="142"/>
      <c r="Y569" s="142"/>
      <c r="Z569" s="117"/>
      <c r="AA569" s="143"/>
      <c r="AB569" s="125"/>
      <c r="AC569" s="125"/>
      <c r="AD569" s="125"/>
      <c r="AE569" s="117"/>
      <c r="AF569" s="122"/>
      <c r="AG569" s="122"/>
    </row>
    <row r="570" spans="1:33">
      <c r="A570" s="115" t="s">
        <v>16</v>
      </c>
      <c r="B570" s="116">
        <v>45428</v>
      </c>
      <c r="C570" s="115" t="s">
        <v>18</v>
      </c>
      <c r="D570" s="115" t="s">
        <v>19</v>
      </c>
      <c r="E570" s="117" t="s">
        <v>1470</v>
      </c>
      <c r="F570" s="117" t="s">
        <v>1528</v>
      </c>
      <c r="G570" s="119">
        <v>45428</v>
      </c>
      <c r="H570" s="117" t="s">
        <v>1472</v>
      </c>
      <c r="I570" s="117" t="s">
        <v>1512</v>
      </c>
      <c r="J570" s="117" t="s">
        <v>761</v>
      </c>
      <c r="K570" s="117" t="s">
        <v>1635</v>
      </c>
      <c r="L570" s="115" t="s">
        <v>761</v>
      </c>
      <c r="M570" s="123">
        <v>-12551.22</v>
      </c>
      <c r="N570" s="123">
        <v>12551.22</v>
      </c>
      <c r="O570" s="124">
        <v>45413</v>
      </c>
      <c r="P570" s="125"/>
      <c r="Q570" s="125">
        <v>73</v>
      </c>
      <c r="R570" s="125" t="s">
        <v>1470</v>
      </c>
      <c r="S570" s="115" t="s">
        <v>1528</v>
      </c>
      <c r="T570" s="122" t="s">
        <v>1478</v>
      </c>
      <c r="U570" s="115" t="s">
        <v>1479</v>
      </c>
      <c r="V570" s="142"/>
      <c r="W570" s="117"/>
      <c r="X570" s="142"/>
      <c r="Y570" s="142"/>
      <c r="Z570" s="117"/>
      <c r="AA570" s="143"/>
      <c r="AB570" s="125"/>
      <c r="AC570" s="125"/>
      <c r="AD570" s="125"/>
      <c r="AE570" s="117"/>
      <c r="AF570" s="122"/>
      <c r="AG570" s="122"/>
    </row>
    <row r="571" spans="1:33">
      <c r="A571" s="115" t="s">
        <v>16</v>
      </c>
      <c r="B571" s="116">
        <v>45428</v>
      </c>
      <c r="C571" s="115" t="s">
        <v>18</v>
      </c>
      <c r="D571" s="115" t="s">
        <v>19</v>
      </c>
      <c r="E571" s="117" t="s">
        <v>1470</v>
      </c>
      <c r="F571" s="117" t="s">
        <v>1528</v>
      </c>
      <c r="G571" s="119">
        <v>45428</v>
      </c>
      <c r="H571" s="117" t="s">
        <v>1472</v>
      </c>
      <c r="I571" s="117" t="s">
        <v>1512</v>
      </c>
      <c r="J571" s="117" t="s">
        <v>761</v>
      </c>
      <c r="K571" s="117" t="s">
        <v>1636</v>
      </c>
      <c r="L571" s="115" t="s">
        <v>761</v>
      </c>
      <c r="M571" s="123">
        <v>-10383.23</v>
      </c>
      <c r="N571" s="123">
        <v>10383.23</v>
      </c>
      <c r="O571" s="124">
        <v>45413</v>
      </c>
      <c r="P571" s="125"/>
      <c r="Q571" s="125">
        <v>74</v>
      </c>
      <c r="R571" s="125" t="s">
        <v>1470</v>
      </c>
      <c r="S571" s="115" t="s">
        <v>1528</v>
      </c>
      <c r="T571" s="122" t="s">
        <v>1478</v>
      </c>
      <c r="U571" s="115" t="s">
        <v>1479</v>
      </c>
      <c r="V571" s="142"/>
      <c r="W571" s="117"/>
      <c r="X571" s="142"/>
      <c r="Y571" s="142"/>
      <c r="Z571" s="117"/>
      <c r="AA571" s="143"/>
      <c r="AB571" s="125"/>
      <c r="AC571" s="125"/>
      <c r="AD571" s="125"/>
      <c r="AE571" s="117"/>
      <c r="AF571" s="122"/>
      <c r="AG571" s="122"/>
    </row>
    <row r="572" spans="1:33">
      <c r="A572" s="115" t="s">
        <v>16</v>
      </c>
      <c r="B572" s="116">
        <v>45428</v>
      </c>
      <c r="C572" s="115" t="s">
        <v>18</v>
      </c>
      <c r="D572" s="115" t="s">
        <v>19</v>
      </c>
      <c r="E572" s="118" t="s">
        <v>1474</v>
      </c>
      <c r="F572" s="118" t="s">
        <v>1576</v>
      </c>
      <c r="G572" s="120">
        <v>45428</v>
      </c>
      <c r="H572" s="118" t="s">
        <v>1472</v>
      </c>
      <c r="I572" s="118" t="s">
        <v>1512</v>
      </c>
      <c r="J572" s="118" t="s">
        <v>1637</v>
      </c>
      <c r="K572" s="118" t="s">
        <v>842</v>
      </c>
      <c r="L572" s="115" t="s">
        <v>1637</v>
      </c>
      <c r="M572" s="123">
        <v>-100000</v>
      </c>
      <c r="N572" s="123">
        <v>100000</v>
      </c>
      <c r="O572" s="124">
        <v>45413</v>
      </c>
      <c r="P572" s="125"/>
      <c r="Q572" s="125"/>
      <c r="R572" s="125" t="s">
        <v>1474</v>
      </c>
      <c r="S572" s="115" t="s">
        <v>1576</v>
      </c>
      <c r="T572" s="122" t="s">
        <v>1577</v>
      </c>
      <c r="U572" s="115" t="s">
        <v>1488</v>
      </c>
      <c r="V572" s="144"/>
      <c r="W572" s="117"/>
      <c r="X572" s="142"/>
      <c r="Y572" s="142"/>
      <c r="Z572" s="117"/>
      <c r="AA572" s="143"/>
      <c r="AB572" s="125"/>
      <c r="AC572" s="125"/>
      <c r="AD572" s="125"/>
      <c r="AE572" s="117"/>
      <c r="AF572" s="122"/>
      <c r="AG572" s="122"/>
    </row>
    <row r="573" spans="1:33">
      <c r="A573" s="115" t="s">
        <v>16</v>
      </c>
      <c r="B573" s="116">
        <v>45428</v>
      </c>
      <c r="C573" s="115" t="s">
        <v>18</v>
      </c>
      <c r="D573" s="115" t="s">
        <v>19</v>
      </c>
      <c r="E573" s="118" t="s">
        <v>1474</v>
      </c>
      <c r="F573" s="117" t="s">
        <v>1542</v>
      </c>
      <c r="G573" s="120">
        <v>45428</v>
      </c>
      <c r="H573" s="118"/>
      <c r="I573" s="118"/>
      <c r="J573" s="118" t="s">
        <v>29</v>
      </c>
      <c r="K573" s="118" t="s">
        <v>842</v>
      </c>
      <c r="L573" s="115" t="s">
        <v>29</v>
      </c>
      <c r="M573" s="123">
        <v>-1405</v>
      </c>
      <c r="N573" s="123">
        <v>1405</v>
      </c>
      <c r="O573" s="124">
        <v>45413</v>
      </c>
      <c r="P573" s="125"/>
      <c r="Q573" s="125">
        <v>95</v>
      </c>
      <c r="R573" s="125" t="s">
        <v>1470</v>
      </c>
      <c r="S573" s="115" t="s">
        <v>1542</v>
      </c>
      <c r="T573" s="122" t="s">
        <v>1478</v>
      </c>
      <c r="U573" s="115" t="s">
        <v>1479</v>
      </c>
      <c r="V573" s="144"/>
      <c r="W573" s="117"/>
      <c r="X573" s="142"/>
      <c r="Y573" s="142"/>
      <c r="Z573" s="117"/>
      <c r="AA573" s="143"/>
      <c r="AB573" s="125"/>
      <c r="AC573" s="125"/>
      <c r="AD573" s="125"/>
      <c r="AE573" s="117"/>
      <c r="AF573" s="122"/>
      <c r="AG573" s="122"/>
    </row>
    <row r="574" spans="1:33">
      <c r="A574" s="115" t="s">
        <v>1594</v>
      </c>
      <c r="B574" s="116">
        <v>45429</v>
      </c>
      <c r="C574" s="115" t="s">
        <v>1594</v>
      </c>
      <c r="D574" s="115" t="s">
        <v>1594</v>
      </c>
      <c r="E574" s="117"/>
      <c r="F574" s="117" t="s">
        <v>1528</v>
      </c>
      <c r="G574" s="119">
        <v>45429</v>
      </c>
      <c r="H574" s="117" t="s">
        <v>1472</v>
      </c>
      <c r="I574" s="117" t="s">
        <v>1512</v>
      </c>
      <c r="J574" s="117" t="s">
        <v>761</v>
      </c>
      <c r="K574" s="117" t="s">
        <v>1638</v>
      </c>
      <c r="L574" s="115" t="s">
        <v>761</v>
      </c>
      <c r="M574" s="123">
        <v>-4159.16</v>
      </c>
      <c r="N574" s="123">
        <v>4159.16</v>
      </c>
      <c r="O574" s="124">
        <v>45413</v>
      </c>
      <c r="P574" s="125"/>
      <c r="Q574" s="125"/>
      <c r="R574" s="125"/>
      <c r="S574" s="115" t="s">
        <v>1528</v>
      </c>
      <c r="T574" s="122" t="s">
        <v>1478</v>
      </c>
      <c r="U574" s="115" t="s">
        <v>1479</v>
      </c>
      <c r="V574" s="142"/>
      <c r="W574" s="117"/>
      <c r="X574" s="142"/>
      <c r="Y574" s="142"/>
      <c r="Z574" s="117"/>
      <c r="AA574" s="143"/>
      <c r="AB574" s="125"/>
      <c r="AC574" s="125"/>
      <c r="AD574" s="125"/>
      <c r="AE574" s="117"/>
      <c r="AF574" s="122"/>
      <c r="AG574" s="122"/>
    </row>
    <row r="575" spans="1:33">
      <c r="A575" s="115" t="s">
        <v>1594</v>
      </c>
      <c r="B575" s="116">
        <v>45429</v>
      </c>
      <c r="C575" s="115" t="s">
        <v>1594</v>
      </c>
      <c r="D575" s="115" t="s">
        <v>1594</v>
      </c>
      <c r="E575" s="117"/>
      <c r="F575" s="117" t="s">
        <v>1528</v>
      </c>
      <c r="G575" s="119">
        <v>45429</v>
      </c>
      <c r="H575" s="117" t="s">
        <v>1472</v>
      </c>
      <c r="I575" s="117" t="s">
        <v>1512</v>
      </c>
      <c r="J575" s="117" t="s">
        <v>761</v>
      </c>
      <c r="K575" s="117" t="s">
        <v>1639</v>
      </c>
      <c r="L575" s="115" t="s">
        <v>761</v>
      </c>
      <c r="M575" s="123">
        <v>-6260.94</v>
      </c>
      <c r="N575" s="123">
        <v>6260.94</v>
      </c>
      <c r="O575" s="124">
        <v>45413</v>
      </c>
      <c r="P575" s="125"/>
      <c r="Q575" s="125"/>
      <c r="R575" s="125"/>
      <c r="S575" s="115" t="s">
        <v>1528</v>
      </c>
      <c r="T575" s="122" t="s">
        <v>1478</v>
      </c>
      <c r="U575" s="115" t="s">
        <v>1479</v>
      </c>
      <c r="V575" s="142"/>
      <c r="W575" s="117"/>
      <c r="X575" s="142"/>
      <c r="Y575" s="142"/>
      <c r="Z575" s="117"/>
      <c r="AA575" s="143"/>
      <c r="AB575" s="125"/>
      <c r="AC575" s="125"/>
      <c r="AD575" s="125"/>
      <c r="AE575" s="117"/>
      <c r="AF575" s="122"/>
      <c r="AG575" s="122"/>
    </row>
    <row r="576" spans="1:33">
      <c r="A576" s="115" t="s">
        <v>1594</v>
      </c>
      <c r="B576" s="116">
        <v>45429</v>
      </c>
      <c r="C576" s="115" t="s">
        <v>1594</v>
      </c>
      <c r="D576" s="115" t="s">
        <v>1594</v>
      </c>
      <c r="E576" s="117"/>
      <c r="F576" s="117" t="s">
        <v>1528</v>
      </c>
      <c r="G576" s="119">
        <v>45429</v>
      </c>
      <c r="H576" s="117" t="s">
        <v>1472</v>
      </c>
      <c r="I576" s="117" t="s">
        <v>1512</v>
      </c>
      <c r="J576" s="117" t="s">
        <v>798</v>
      </c>
      <c r="K576" s="117" t="s">
        <v>1640</v>
      </c>
      <c r="L576" s="115" t="s">
        <v>798</v>
      </c>
      <c r="M576" s="123">
        <v>-589.91999999999996</v>
      </c>
      <c r="N576" s="123">
        <v>589.91999999999996</v>
      </c>
      <c r="O576" s="124">
        <v>45413</v>
      </c>
      <c r="P576" s="125"/>
      <c r="Q576" s="125"/>
      <c r="R576" s="125"/>
      <c r="S576" s="115" t="s">
        <v>1528</v>
      </c>
      <c r="T576" s="122" t="s">
        <v>1478</v>
      </c>
      <c r="U576" s="115" t="s">
        <v>1479</v>
      </c>
      <c r="V576" s="142"/>
      <c r="W576" s="117"/>
      <c r="X576" s="142"/>
      <c r="Y576" s="142"/>
      <c r="Z576" s="117"/>
      <c r="AA576" s="143"/>
      <c r="AB576" s="125"/>
      <c r="AC576" s="125"/>
      <c r="AD576" s="125"/>
      <c r="AE576" s="117"/>
      <c r="AF576" s="122"/>
      <c r="AG576" s="122"/>
    </row>
    <row r="577" spans="1:33">
      <c r="A577" s="115" t="s">
        <v>1594</v>
      </c>
      <c r="B577" s="116">
        <v>45429</v>
      </c>
      <c r="C577" s="115" t="s">
        <v>1594</v>
      </c>
      <c r="D577" s="115" t="s">
        <v>1594</v>
      </c>
      <c r="E577" s="117"/>
      <c r="F577" s="117" t="s">
        <v>1579</v>
      </c>
      <c r="G577" s="119">
        <v>45429</v>
      </c>
      <c r="H577" s="117" t="s">
        <v>1472</v>
      </c>
      <c r="I577" s="117" t="s">
        <v>1512</v>
      </c>
      <c r="J577" s="117" t="s">
        <v>819</v>
      </c>
      <c r="K577" s="117" t="s">
        <v>1641</v>
      </c>
      <c r="L577" s="115" t="s">
        <v>819</v>
      </c>
      <c r="M577" s="123">
        <v>-7038.75</v>
      </c>
      <c r="N577" s="123">
        <v>7038.75</v>
      </c>
      <c r="O577" s="124">
        <v>45413</v>
      </c>
      <c r="P577" s="125"/>
      <c r="Q577" s="125"/>
      <c r="R577" s="125"/>
      <c r="S577" s="115" t="s">
        <v>1579</v>
      </c>
      <c r="T577" s="122" t="s">
        <v>1478</v>
      </c>
      <c r="U577" s="115" t="s">
        <v>1479</v>
      </c>
      <c r="V577" s="142"/>
      <c r="W577" s="117"/>
      <c r="X577" s="142"/>
      <c r="Y577" s="142"/>
      <c r="Z577" s="117"/>
      <c r="AA577" s="143"/>
      <c r="AB577" s="125"/>
      <c r="AC577" s="125"/>
      <c r="AD577" s="125"/>
      <c r="AE577" s="117"/>
      <c r="AF577" s="122"/>
      <c r="AG577" s="122"/>
    </row>
    <row r="578" spans="1:33">
      <c r="A578" s="115" t="s">
        <v>16</v>
      </c>
      <c r="B578" s="116">
        <v>45429</v>
      </c>
      <c r="C578" s="115" t="s">
        <v>18</v>
      </c>
      <c r="D578" s="115" t="s">
        <v>19</v>
      </c>
      <c r="E578" s="117"/>
      <c r="F578" s="117" t="s">
        <v>1622</v>
      </c>
      <c r="G578" s="119">
        <v>45429</v>
      </c>
      <c r="H578" s="117" t="s">
        <v>1472</v>
      </c>
      <c r="I578" s="117" t="s">
        <v>1512</v>
      </c>
      <c r="J578" s="117" t="s">
        <v>1642</v>
      </c>
      <c r="K578" s="117" t="s">
        <v>1643</v>
      </c>
      <c r="L578" s="115" t="s">
        <v>1642</v>
      </c>
      <c r="M578" s="123">
        <v>-450</v>
      </c>
      <c r="N578" s="123">
        <v>450</v>
      </c>
      <c r="O578" s="124">
        <v>45413</v>
      </c>
      <c r="P578" s="125"/>
      <c r="Q578" s="125"/>
      <c r="R578" s="125"/>
      <c r="S578" s="115" t="s">
        <v>1622</v>
      </c>
      <c r="T578" s="122" t="s">
        <v>1487</v>
      </c>
      <c r="U578" s="115" t="s">
        <v>1488</v>
      </c>
      <c r="V578" s="142"/>
      <c r="W578" s="117"/>
      <c r="X578" s="142"/>
      <c r="Y578" s="142"/>
      <c r="Z578" s="117"/>
      <c r="AA578" s="143"/>
      <c r="AB578" s="125"/>
      <c r="AC578" s="125"/>
      <c r="AD578" s="125"/>
      <c r="AE578" s="117"/>
      <c r="AF578" s="122"/>
      <c r="AG578" s="122"/>
    </row>
    <row r="579" spans="1:33">
      <c r="A579" s="115" t="s">
        <v>1594</v>
      </c>
      <c r="B579" s="116">
        <v>45429</v>
      </c>
      <c r="C579" s="115" t="s">
        <v>1594</v>
      </c>
      <c r="D579" s="115" t="s">
        <v>1594</v>
      </c>
      <c r="E579" s="117"/>
      <c r="F579" s="117" t="s">
        <v>1644</v>
      </c>
      <c r="G579" s="119">
        <v>45429</v>
      </c>
      <c r="H579" s="117" t="s">
        <v>1472</v>
      </c>
      <c r="I579" s="117" t="s">
        <v>1512</v>
      </c>
      <c r="J579" s="117" t="s">
        <v>1645</v>
      </c>
      <c r="K579" s="117" t="s">
        <v>1646</v>
      </c>
      <c r="L579" s="115" t="s">
        <v>1645</v>
      </c>
      <c r="M579" s="123">
        <v>-24671.37</v>
      </c>
      <c r="N579" s="123">
        <v>24671.37</v>
      </c>
      <c r="O579" s="124">
        <v>45413</v>
      </c>
      <c r="P579" s="125"/>
      <c r="Q579" s="125"/>
      <c r="R579" s="125"/>
      <c r="S579" s="115" t="s">
        <v>1644</v>
      </c>
      <c r="T579" s="122" t="s">
        <v>1487</v>
      </c>
      <c r="U579" s="115" t="s">
        <v>1488</v>
      </c>
      <c r="V579" s="142"/>
      <c r="W579" s="117"/>
      <c r="X579" s="142"/>
      <c r="Y579" s="142"/>
      <c r="Z579" s="117"/>
      <c r="AA579" s="143"/>
      <c r="AB579" s="125"/>
      <c r="AC579" s="125"/>
      <c r="AD579" s="125"/>
      <c r="AE579" s="117"/>
      <c r="AF579" s="122"/>
      <c r="AG579" s="122"/>
    </row>
    <row r="580" spans="1:33">
      <c r="A580" s="115" t="s">
        <v>1594</v>
      </c>
      <c r="B580" s="116">
        <v>45429</v>
      </c>
      <c r="C580" s="115" t="s">
        <v>1594</v>
      </c>
      <c r="D580" s="115" t="s">
        <v>1594</v>
      </c>
      <c r="E580" s="117"/>
      <c r="F580" s="117" t="s">
        <v>1647</v>
      </c>
      <c r="G580" s="119">
        <v>45429</v>
      </c>
      <c r="H580" s="117" t="s">
        <v>1472</v>
      </c>
      <c r="I580" s="117" t="s">
        <v>1512</v>
      </c>
      <c r="J580" s="117" t="s">
        <v>1648</v>
      </c>
      <c r="K580" s="117" t="s">
        <v>1649</v>
      </c>
      <c r="L580" s="115" t="s">
        <v>1648</v>
      </c>
      <c r="M580" s="123">
        <v>-602.70000000000005</v>
      </c>
      <c r="N580" s="123">
        <v>602.70000000000005</v>
      </c>
      <c r="O580" s="124">
        <v>45413</v>
      </c>
      <c r="P580" s="125"/>
      <c r="Q580" s="125"/>
      <c r="R580" s="125"/>
      <c r="S580" s="115" t="s">
        <v>1647</v>
      </c>
      <c r="T580" s="122" t="s">
        <v>1487</v>
      </c>
      <c r="U580" s="115" t="s">
        <v>1488</v>
      </c>
      <c r="V580" s="142"/>
      <c r="W580" s="117"/>
      <c r="X580" s="142"/>
      <c r="Y580" s="142"/>
      <c r="Z580" s="117"/>
      <c r="AA580" s="143"/>
      <c r="AB580" s="125"/>
      <c r="AC580" s="125"/>
      <c r="AD580" s="125"/>
      <c r="AE580" s="117"/>
      <c r="AF580" s="122"/>
      <c r="AG580" s="122"/>
    </row>
    <row r="581" spans="1:33">
      <c r="A581" s="115" t="s">
        <v>1594</v>
      </c>
      <c r="B581" s="116">
        <v>45429</v>
      </c>
      <c r="C581" s="115" t="s">
        <v>1594</v>
      </c>
      <c r="D581" s="115" t="s">
        <v>1594</v>
      </c>
      <c r="E581" s="117"/>
      <c r="F581" s="117" t="s">
        <v>1529</v>
      </c>
      <c r="G581" s="119">
        <v>45429</v>
      </c>
      <c r="H581" s="117" t="s">
        <v>1472</v>
      </c>
      <c r="I581" s="117" t="s">
        <v>1512</v>
      </c>
      <c r="J581" s="117" t="s">
        <v>1025</v>
      </c>
      <c r="K581" s="117" t="s">
        <v>1650</v>
      </c>
      <c r="L581" s="115" t="s">
        <v>1025</v>
      </c>
      <c r="M581" s="123">
        <v>-1405</v>
      </c>
      <c r="N581" s="123">
        <v>1405</v>
      </c>
      <c r="O581" s="124">
        <v>45413</v>
      </c>
      <c r="P581" s="125"/>
      <c r="Q581" s="125"/>
      <c r="R581" s="125"/>
      <c r="S581" s="115" t="s">
        <v>1529</v>
      </c>
      <c r="T581" s="122" t="s">
        <v>1478</v>
      </c>
      <c r="U581" s="115" t="s">
        <v>1479</v>
      </c>
      <c r="V581" s="142"/>
      <c r="W581" s="117"/>
      <c r="X581" s="142"/>
      <c r="Y581" s="142"/>
      <c r="Z581" s="117"/>
      <c r="AA581" s="143"/>
      <c r="AB581" s="125"/>
      <c r="AC581" s="125"/>
      <c r="AD581" s="125"/>
      <c r="AE581" s="117"/>
      <c r="AF581" s="122"/>
      <c r="AG581" s="122"/>
    </row>
    <row r="582" spans="1:33">
      <c r="A582" s="115" t="s">
        <v>16</v>
      </c>
      <c r="B582" s="116">
        <v>45429</v>
      </c>
      <c r="C582" s="115" t="s">
        <v>18</v>
      </c>
      <c r="D582" s="115" t="s">
        <v>19</v>
      </c>
      <c r="E582" s="117"/>
      <c r="F582" s="117" t="s">
        <v>1554</v>
      </c>
      <c r="G582" s="119">
        <v>45429</v>
      </c>
      <c r="H582" s="117" t="s">
        <v>1500</v>
      </c>
      <c r="I582" s="117"/>
      <c r="J582" s="122" t="s">
        <v>26</v>
      </c>
      <c r="K582" s="117"/>
      <c r="L582" s="115" t="s">
        <v>26</v>
      </c>
      <c r="M582" s="123">
        <v>37.96</v>
      </c>
      <c r="N582" s="123">
        <v>37.96</v>
      </c>
      <c r="O582" s="124">
        <v>45413</v>
      </c>
      <c r="P582" s="125"/>
      <c r="Q582" s="125"/>
      <c r="R582" s="125"/>
      <c r="S582" s="115" t="s">
        <v>1554</v>
      </c>
      <c r="T582" s="122" t="s">
        <v>1556</v>
      </c>
      <c r="U582" s="115" t="s">
        <v>1557</v>
      </c>
      <c r="V582" s="142"/>
      <c r="W582" s="117"/>
      <c r="X582" s="142"/>
      <c r="Y582" s="142"/>
      <c r="Z582" s="117"/>
      <c r="AA582" s="143"/>
      <c r="AB582" s="125"/>
      <c r="AC582" s="125"/>
      <c r="AD582" s="125"/>
      <c r="AE582" s="117"/>
      <c r="AF582" s="122"/>
      <c r="AG582" s="122"/>
    </row>
    <row r="583" spans="1:33">
      <c r="A583" s="115" t="s">
        <v>16</v>
      </c>
      <c r="B583" s="116">
        <v>45429</v>
      </c>
      <c r="C583" s="115" t="s">
        <v>18</v>
      </c>
      <c r="D583" s="115" t="s">
        <v>19</v>
      </c>
      <c r="E583" s="117"/>
      <c r="F583" s="117" t="s">
        <v>1542</v>
      </c>
      <c r="G583" s="119">
        <v>45429</v>
      </c>
      <c r="H583" s="117" t="s">
        <v>1472</v>
      </c>
      <c r="I583" s="117" t="s">
        <v>1543</v>
      </c>
      <c r="J583" s="122" t="s">
        <v>23</v>
      </c>
      <c r="K583" s="117"/>
      <c r="L583" s="115" t="s">
        <v>23</v>
      </c>
      <c r="M583" s="123">
        <v>-25087.52</v>
      </c>
      <c r="N583" s="123">
        <v>25087.52</v>
      </c>
      <c r="O583" s="124">
        <v>45413</v>
      </c>
      <c r="P583" s="125"/>
      <c r="Q583" s="125"/>
      <c r="R583" s="125"/>
      <c r="S583" s="115" t="s">
        <v>1542</v>
      </c>
      <c r="T583" s="122" t="s">
        <v>1569</v>
      </c>
      <c r="U583" s="115" t="s">
        <v>1569</v>
      </c>
      <c r="V583" s="142"/>
      <c r="W583" s="117"/>
      <c r="X583" s="142"/>
      <c r="Y583" s="142"/>
      <c r="Z583" s="117"/>
      <c r="AA583" s="143"/>
      <c r="AB583" s="125"/>
      <c r="AC583" s="125"/>
      <c r="AD583" s="125"/>
      <c r="AE583" s="117"/>
      <c r="AF583" s="122"/>
      <c r="AG583" s="122"/>
    </row>
    <row r="584" spans="1:33">
      <c r="A584" s="115" t="s">
        <v>1594</v>
      </c>
      <c r="B584" s="116">
        <v>45429</v>
      </c>
      <c r="C584" s="115" t="s">
        <v>1594</v>
      </c>
      <c r="D584" s="115" t="s">
        <v>1594</v>
      </c>
      <c r="E584" s="117"/>
      <c r="F584" s="117" t="s">
        <v>1534</v>
      </c>
      <c r="G584" s="119">
        <v>45429</v>
      </c>
      <c r="H584" s="117" t="s">
        <v>1472</v>
      </c>
      <c r="I584" s="117" t="s">
        <v>1512</v>
      </c>
      <c r="J584" s="117" t="s">
        <v>1122</v>
      </c>
      <c r="K584" s="117" t="s">
        <v>1651</v>
      </c>
      <c r="L584" s="115" t="s">
        <v>1122</v>
      </c>
      <c r="M584" s="123">
        <v>-7038.75</v>
      </c>
      <c r="N584" s="123">
        <v>7038.75</v>
      </c>
      <c r="O584" s="124">
        <v>45413</v>
      </c>
      <c r="P584" s="125"/>
      <c r="Q584" s="125"/>
      <c r="R584" s="125"/>
      <c r="S584" s="115" t="s">
        <v>1534</v>
      </c>
      <c r="T584" s="122" t="s">
        <v>1515</v>
      </c>
      <c r="U584" s="115" t="s">
        <v>1479</v>
      </c>
      <c r="V584" s="142"/>
      <c r="W584" s="117"/>
      <c r="X584" s="142"/>
      <c r="Y584" s="142"/>
      <c r="Z584" s="117"/>
      <c r="AA584" s="143"/>
      <c r="AB584" s="125"/>
      <c r="AC584" s="125"/>
      <c r="AD584" s="125"/>
      <c r="AE584" s="117"/>
      <c r="AF584" s="122"/>
      <c r="AG584" s="122"/>
    </row>
    <row r="585" spans="1:33">
      <c r="A585" s="115" t="s">
        <v>16</v>
      </c>
      <c r="B585" s="116">
        <v>45432</v>
      </c>
      <c r="C585" s="115" t="s">
        <v>18</v>
      </c>
      <c r="D585" s="115" t="s">
        <v>19</v>
      </c>
      <c r="E585" s="117"/>
      <c r="F585" s="117" t="s">
        <v>1652</v>
      </c>
      <c r="G585" s="119">
        <v>45432</v>
      </c>
      <c r="H585" s="117" t="s">
        <v>1472</v>
      </c>
      <c r="I585" s="117" t="s">
        <v>1512</v>
      </c>
      <c r="J585" s="117" t="s">
        <v>1653</v>
      </c>
      <c r="K585" s="117" t="s">
        <v>1654</v>
      </c>
      <c r="L585" s="115" t="s">
        <v>1653</v>
      </c>
      <c r="M585" s="123">
        <v>-2178</v>
      </c>
      <c r="N585" s="123">
        <v>2178</v>
      </c>
      <c r="O585" s="124">
        <v>45413</v>
      </c>
      <c r="P585" s="125"/>
      <c r="Q585" s="125"/>
      <c r="R585" s="125"/>
      <c r="S585" s="115" t="s">
        <v>1652</v>
      </c>
      <c r="T585" s="122" t="s">
        <v>1519</v>
      </c>
      <c r="U585" s="115" t="s">
        <v>1520</v>
      </c>
      <c r="V585" s="142"/>
      <c r="W585" s="117"/>
      <c r="X585" s="142"/>
      <c r="Y585" s="142"/>
      <c r="Z585" s="117"/>
      <c r="AA585" s="143"/>
      <c r="AB585" s="125"/>
      <c r="AC585" s="125"/>
      <c r="AD585" s="125"/>
      <c r="AE585" s="117"/>
      <c r="AF585" s="122"/>
      <c r="AG585" s="122"/>
    </row>
    <row r="586" spans="1:33">
      <c r="A586" s="115" t="s">
        <v>16</v>
      </c>
      <c r="B586" s="116">
        <v>45432</v>
      </c>
      <c r="C586" s="115" t="s">
        <v>18</v>
      </c>
      <c r="D586" s="115" t="s">
        <v>19</v>
      </c>
      <c r="E586" s="117"/>
      <c r="F586" s="117" t="s">
        <v>1655</v>
      </c>
      <c r="G586" s="119">
        <v>45432</v>
      </c>
      <c r="H586" s="117" t="s">
        <v>1472</v>
      </c>
      <c r="I586" s="117" t="s">
        <v>1512</v>
      </c>
      <c r="J586" s="117" t="s">
        <v>960</v>
      </c>
      <c r="K586" s="117" t="s">
        <v>1656</v>
      </c>
      <c r="L586" s="115" t="s">
        <v>960</v>
      </c>
      <c r="M586" s="123">
        <v>-18000</v>
      </c>
      <c r="N586" s="123">
        <v>18000</v>
      </c>
      <c r="O586" s="124">
        <v>45413</v>
      </c>
      <c r="P586" s="125"/>
      <c r="Q586" s="125"/>
      <c r="R586" s="125"/>
      <c r="S586" s="115" t="s">
        <v>1655</v>
      </c>
      <c r="T586" s="122" t="s">
        <v>1519</v>
      </c>
      <c r="U586" s="115" t="s">
        <v>1520</v>
      </c>
      <c r="V586" s="142"/>
      <c r="W586" s="117"/>
      <c r="X586" s="142"/>
      <c r="Y586" s="142"/>
      <c r="Z586" s="117"/>
      <c r="AA586" s="143"/>
      <c r="AB586" s="125"/>
      <c r="AC586" s="125"/>
      <c r="AD586" s="125"/>
      <c r="AE586" s="117"/>
      <c r="AF586" s="122"/>
      <c r="AG586" s="122"/>
    </row>
    <row r="587" spans="1:33">
      <c r="A587" s="115" t="s">
        <v>16</v>
      </c>
      <c r="B587" s="116">
        <v>45432</v>
      </c>
      <c r="C587" s="115" t="s">
        <v>18</v>
      </c>
      <c r="D587" s="115" t="s">
        <v>19</v>
      </c>
      <c r="E587" s="117"/>
      <c r="F587" s="117" t="s">
        <v>1547</v>
      </c>
      <c r="G587" s="119">
        <v>45432</v>
      </c>
      <c r="H587" s="117" t="s">
        <v>1472</v>
      </c>
      <c r="I587" s="117" t="s">
        <v>1512</v>
      </c>
      <c r="J587" s="117" t="s">
        <v>1025</v>
      </c>
      <c r="K587" s="117" t="s">
        <v>1657</v>
      </c>
      <c r="L587" s="115" t="s">
        <v>1025</v>
      </c>
      <c r="M587" s="123">
        <v>-40738.35</v>
      </c>
      <c r="N587" s="123">
        <v>40738.35</v>
      </c>
      <c r="O587" s="124">
        <v>45413</v>
      </c>
      <c r="P587" s="125"/>
      <c r="Q587" s="125"/>
      <c r="R587" s="125"/>
      <c r="S587" s="115" t="s">
        <v>1547</v>
      </c>
      <c r="T587" s="122" t="s">
        <v>1548</v>
      </c>
      <c r="U587" s="115" t="s">
        <v>1488</v>
      </c>
      <c r="V587" s="142"/>
      <c r="W587" s="117"/>
      <c r="X587" s="142"/>
      <c r="Y587" s="142"/>
      <c r="Z587" s="117"/>
      <c r="AA587" s="143"/>
      <c r="AB587" s="125"/>
      <c r="AC587" s="125"/>
      <c r="AD587" s="125"/>
      <c r="AE587" s="117"/>
      <c r="AF587" s="122"/>
      <c r="AG587" s="122"/>
    </row>
    <row r="588" spans="1:33">
      <c r="A588" s="115" t="s">
        <v>16</v>
      </c>
      <c r="B588" s="116">
        <v>45432</v>
      </c>
      <c r="C588" s="115" t="s">
        <v>18</v>
      </c>
      <c r="D588" s="115" t="s">
        <v>19</v>
      </c>
      <c r="E588" s="117"/>
      <c r="F588" s="117" t="s">
        <v>1554</v>
      </c>
      <c r="G588" s="119">
        <v>45432</v>
      </c>
      <c r="H588" s="117" t="s">
        <v>1500</v>
      </c>
      <c r="I588" s="117" t="s">
        <v>1543</v>
      </c>
      <c r="J588" s="122" t="s">
        <v>26</v>
      </c>
      <c r="K588" s="117"/>
      <c r="L588" s="115" t="s">
        <v>26</v>
      </c>
      <c r="M588" s="123">
        <v>116.54</v>
      </c>
      <c r="N588" s="123">
        <v>116.54</v>
      </c>
      <c r="O588" s="124">
        <v>45413</v>
      </c>
      <c r="P588" s="125"/>
      <c r="Q588" s="125"/>
      <c r="R588" s="125"/>
      <c r="S588" s="115" t="s">
        <v>1554</v>
      </c>
      <c r="T588" s="122" t="s">
        <v>1556</v>
      </c>
      <c r="U588" s="115" t="s">
        <v>1557</v>
      </c>
      <c r="V588" s="142"/>
      <c r="W588" s="117"/>
      <c r="X588" s="142"/>
      <c r="Y588" s="142"/>
      <c r="Z588" s="117"/>
      <c r="AA588" s="143"/>
      <c r="AB588" s="125"/>
      <c r="AC588" s="125"/>
      <c r="AD588" s="125"/>
      <c r="AE588" s="117"/>
      <c r="AF588" s="122"/>
      <c r="AG588" s="122"/>
    </row>
    <row r="589" spans="1:33">
      <c r="A589" s="115" t="s">
        <v>16</v>
      </c>
      <c r="B589" s="116">
        <v>45432</v>
      </c>
      <c r="C589" s="115" t="s">
        <v>18</v>
      </c>
      <c r="D589" s="115" t="s">
        <v>19</v>
      </c>
      <c r="E589" s="117"/>
      <c r="F589" s="117" t="s">
        <v>1483</v>
      </c>
      <c r="G589" s="119">
        <v>45432</v>
      </c>
      <c r="H589" s="117" t="s">
        <v>1472</v>
      </c>
      <c r="I589" s="117" t="s">
        <v>1512</v>
      </c>
      <c r="J589" s="117" t="s">
        <v>1095</v>
      </c>
      <c r="K589" s="117" t="s">
        <v>1658</v>
      </c>
      <c r="L589" s="115" t="s">
        <v>1095</v>
      </c>
      <c r="M589" s="123">
        <v>-2077.7800000000002</v>
      </c>
      <c r="N589" s="123">
        <v>2077.7800000000002</v>
      </c>
      <c r="O589" s="124">
        <v>45413</v>
      </c>
      <c r="P589" s="125"/>
      <c r="Q589" s="125"/>
      <c r="R589" s="125"/>
      <c r="S589" s="115" t="s">
        <v>1483</v>
      </c>
      <c r="T589" s="122" t="s">
        <v>1484</v>
      </c>
      <c r="U589" s="115" t="s">
        <v>1484</v>
      </c>
      <c r="V589" s="142"/>
      <c r="W589" s="117"/>
      <c r="X589" s="142"/>
      <c r="Y589" s="142"/>
      <c r="Z589" s="117"/>
      <c r="AA589" s="143"/>
      <c r="AB589" s="125"/>
      <c r="AC589" s="125"/>
      <c r="AD589" s="125"/>
      <c r="AE589" s="117"/>
      <c r="AF589" s="122"/>
      <c r="AG589" s="122"/>
    </row>
    <row r="590" spans="1:33">
      <c r="A590" s="115" t="s">
        <v>16</v>
      </c>
      <c r="B590" s="116">
        <v>45432</v>
      </c>
      <c r="C590" s="115" t="s">
        <v>18</v>
      </c>
      <c r="D590" s="115" t="s">
        <v>19</v>
      </c>
      <c r="E590" s="117"/>
      <c r="F590" s="117" t="s">
        <v>1485</v>
      </c>
      <c r="G590" s="119">
        <v>45432</v>
      </c>
      <c r="H590" s="117" t="s">
        <v>1472</v>
      </c>
      <c r="I590" s="117" t="s">
        <v>1512</v>
      </c>
      <c r="J590" s="117" t="s">
        <v>1095</v>
      </c>
      <c r="K590" s="117" t="s">
        <v>1658</v>
      </c>
      <c r="L590" s="115" t="s">
        <v>1095</v>
      </c>
      <c r="M590" s="123">
        <v>-6441.13</v>
      </c>
      <c r="N590" s="123">
        <v>6441.13</v>
      </c>
      <c r="O590" s="124">
        <v>45413</v>
      </c>
      <c r="P590" s="125"/>
      <c r="Q590" s="125"/>
      <c r="R590" s="125"/>
      <c r="S590" s="115" t="s">
        <v>1485</v>
      </c>
      <c r="T590" s="122" t="s">
        <v>1484</v>
      </c>
      <c r="U590" s="115" t="s">
        <v>1484</v>
      </c>
      <c r="V590" s="142"/>
      <c r="W590" s="117"/>
      <c r="X590" s="142"/>
      <c r="Y590" s="142"/>
      <c r="Z590" s="117"/>
      <c r="AA590" s="143"/>
      <c r="AB590" s="125"/>
      <c r="AC590" s="125"/>
      <c r="AD590" s="125"/>
      <c r="AE590" s="117"/>
      <c r="AF590" s="122"/>
      <c r="AG590" s="122"/>
    </row>
    <row r="591" spans="1:33">
      <c r="A591" s="115" t="s">
        <v>16</v>
      </c>
      <c r="B591" s="116">
        <v>45432</v>
      </c>
      <c r="C591" s="115" t="s">
        <v>18</v>
      </c>
      <c r="D591" s="115" t="s">
        <v>19</v>
      </c>
      <c r="E591" s="117"/>
      <c r="F591" s="117" t="s">
        <v>1483</v>
      </c>
      <c r="G591" s="119">
        <v>45432</v>
      </c>
      <c r="H591" s="117" t="s">
        <v>1472</v>
      </c>
      <c r="I591" s="117" t="s">
        <v>1512</v>
      </c>
      <c r="J591" s="117" t="s">
        <v>1095</v>
      </c>
      <c r="K591" s="117" t="s">
        <v>1659</v>
      </c>
      <c r="L591" s="115" t="s">
        <v>1095</v>
      </c>
      <c r="M591" s="123">
        <v>-175.5</v>
      </c>
      <c r="N591" s="123">
        <v>175.5</v>
      </c>
      <c r="O591" s="124">
        <v>45413</v>
      </c>
      <c r="P591" s="125"/>
      <c r="Q591" s="125"/>
      <c r="R591" s="125"/>
      <c r="S591" s="115" t="s">
        <v>1483</v>
      </c>
      <c r="T591" s="122" t="s">
        <v>1484</v>
      </c>
      <c r="U591" s="115" t="s">
        <v>1484</v>
      </c>
      <c r="V591" s="142"/>
      <c r="W591" s="117"/>
      <c r="X591" s="142"/>
      <c r="Y591" s="142"/>
      <c r="Z591" s="117"/>
      <c r="AA591" s="143"/>
      <c r="AB591" s="125"/>
      <c r="AC591" s="125"/>
      <c r="AD591" s="125"/>
      <c r="AE591" s="117"/>
      <c r="AF591" s="122"/>
      <c r="AG591" s="122"/>
    </row>
    <row r="592" spans="1:33">
      <c r="A592" s="115" t="s">
        <v>16</v>
      </c>
      <c r="B592" s="116">
        <v>45432</v>
      </c>
      <c r="C592" s="115" t="s">
        <v>18</v>
      </c>
      <c r="D592" s="115" t="s">
        <v>19</v>
      </c>
      <c r="E592" s="117"/>
      <c r="F592" s="117" t="s">
        <v>1485</v>
      </c>
      <c r="G592" s="119">
        <v>45432</v>
      </c>
      <c r="H592" s="117" t="s">
        <v>1472</v>
      </c>
      <c r="I592" s="117" t="s">
        <v>1512</v>
      </c>
      <c r="J592" s="117" t="s">
        <v>1095</v>
      </c>
      <c r="K592" s="117" t="s">
        <v>1659</v>
      </c>
      <c r="L592" s="115" t="s">
        <v>1095</v>
      </c>
      <c r="M592" s="123">
        <v>-544.04999999999995</v>
      </c>
      <c r="N592" s="123">
        <v>544.04999999999995</v>
      </c>
      <c r="O592" s="124">
        <v>45413</v>
      </c>
      <c r="P592" s="125"/>
      <c r="Q592" s="125"/>
      <c r="R592" s="125"/>
      <c r="S592" s="115" t="s">
        <v>1485</v>
      </c>
      <c r="T592" s="122" t="s">
        <v>1484</v>
      </c>
      <c r="U592" s="115" t="s">
        <v>1484</v>
      </c>
      <c r="V592" s="142"/>
      <c r="W592" s="117"/>
      <c r="X592" s="142"/>
      <c r="Y592" s="142"/>
      <c r="Z592" s="117"/>
      <c r="AA592" s="143"/>
      <c r="AB592" s="125"/>
      <c r="AC592" s="125"/>
      <c r="AD592" s="125"/>
      <c r="AE592" s="117"/>
      <c r="AF592" s="122"/>
      <c r="AG592" s="122"/>
    </row>
    <row r="593" spans="1:21">
      <c r="A593" s="115" t="s">
        <v>16</v>
      </c>
      <c r="B593" s="116">
        <v>45432</v>
      </c>
      <c r="C593" s="115" t="s">
        <v>18</v>
      </c>
      <c r="D593" s="115" t="s">
        <v>19</v>
      </c>
      <c r="E593" s="117"/>
      <c r="F593" s="117" t="s">
        <v>1483</v>
      </c>
      <c r="G593" s="119">
        <v>45432</v>
      </c>
      <c r="H593" s="117" t="s">
        <v>1472</v>
      </c>
      <c r="I593" s="117" t="s">
        <v>1512</v>
      </c>
      <c r="J593" s="117" t="s">
        <v>1095</v>
      </c>
      <c r="K593" s="117" t="s">
        <v>1660</v>
      </c>
      <c r="L593" s="115" t="s">
        <v>1095</v>
      </c>
      <c r="M593" s="123">
        <v>-150</v>
      </c>
      <c r="N593" s="123">
        <v>150</v>
      </c>
      <c r="O593" s="124">
        <v>45413</v>
      </c>
      <c r="P593" s="125"/>
      <c r="Q593" s="125"/>
      <c r="R593" s="125"/>
      <c r="S593" s="115" t="s">
        <v>1483</v>
      </c>
      <c r="T593" s="122" t="s">
        <v>1484</v>
      </c>
      <c r="U593" s="115" t="s">
        <v>1484</v>
      </c>
    </row>
    <row r="594" spans="1:21">
      <c r="A594" s="115" t="s">
        <v>16</v>
      </c>
      <c r="B594" s="116">
        <v>45432</v>
      </c>
      <c r="C594" s="115" t="s">
        <v>18</v>
      </c>
      <c r="D594" s="115" t="s">
        <v>19</v>
      </c>
      <c r="E594" s="117"/>
      <c r="F594" s="117" t="s">
        <v>1485</v>
      </c>
      <c r="G594" s="119">
        <v>45432</v>
      </c>
      <c r="H594" s="117" t="s">
        <v>1472</v>
      </c>
      <c r="I594" s="117" t="s">
        <v>1512</v>
      </c>
      <c r="J594" s="117" t="s">
        <v>1095</v>
      </c>
      <c r="K594" s="117" t="s">
        <v>1660</v>
      </c>
      <c r="L594" s="115" t="s">
        <v>1095</v>
      </c>
      <c r="M594" s="123">
        <v>-465</v>
      </c>
      <c r="N594" s="123">
        <v>465</v>
      </c>
      <c r="O594" s="124">
        <v>45413</v>
      </c>
      <c r="P594" s="125"/>
      <c r="Q594" s="125"/>
      <c r="R594" s="125"/>
      <c r="S594" s="115" t="s">
        <v>1485</v>
      </c>
      <c r="T594" s="122" t="s">
        <v>1484</v>
      </c>
      <c r="U594" s="115" t="s">
        <v>1484</v>
      </c>
    </row>
    <row r="595" spans="1:21">
      <c r="A595" s="115" t="s">
        <v>16</v>
      </c>
      <c r="B595" s="116">
        <v>45432</v>
      </c>
      <c r="C595" s="115" t="s">
        <v>18</v>
      </c>
      <c r="D595" s="115" t="s">
        <v>19</v>
      </c>
      <c r="E595" s="117"/>
      <c r="F595" s="117" t="s">
        <v>1483</v>
      </c>
      <c r="G595" s="119">
        <v>45432</v>
      </c>
      <c r="H595" s="117" t="s">
        <v>1472</v>
      </c>
      <c r="I595" s="117" t="s">
        <v>1512</v>
      </c>
      <c r="J595" s="117" t="s">
        <v>1095</v>
      </c>
      <c r="K595" s="117" t="s">
        <v>1661</v>
      </c>
      <c r="L595" s="115" t="s">
        <v>1095</v>
      </c>
      <c r="M595" s="123">
        <v>-112.5</v>
      </c>
      <c r="N595" s="123">
        <v>112.5</v>
      </c>
      <c r="O595" s="124">
        <v>45413</v>
      </c>
      <c r="P595" s="125"/>
      <c r="Q595" s="125"/>
      <c r="R595" s="125"/>
      <c r="S595" s="115" t="s">
        <v>1483</v>
      </c>
      <c r="T595" s="122" t="s">
        <v>1484</v>
      </c>
      <c r="U595" s="115" t="s">
        <v>1484</v>
      </c>
    </row>
    <row r="596" spans="1:21">
      <c r="A596" s="115" t="s">
        <v>16</v>
      </c>
      <c r="B596" s="116">
        <v>45432</v>
      </c>
      <c r="C596" s="115" t="s">
        <v>18</v>
      </c>
      <c r="D596" s="115" t="s">
        <v>19</v>
      </c>
      <c r="E596" s="117"/>
      <c r="F596" s="117" t="s">
        <v>1485</v>
      </c>
      <c r="G596" s="119">
        <v>45432</v>
      </c>
      <c r="H596" s="117" t="s">
        <v>1472</v>
      </c>
      <c r="I596" s="117" t="s">
        <v>1512</v>
      </c>
      <c r="J596" s="117" t="s">
        <v>1095</v>
      </c>
      <c r="K596" s="117" t="s">
        <v>1661</v>
      </c>
      <c r="L596" s="115" t="s">
        <v>1095</v>
      </c>
      <c r="M596" s="123">
        <v>-348.75</v>
      </c>
      <c r="N596" s="123">
        <v>348.75</v>
      </c>
      <c r="O596" s="124">
        <v>45413</v>
      </c>
      <c r="P596" s="125"/>
      <c r="Q596" s="125"/>
      <c r="R596" s="125"/>
      <c r="S596" s="115" t="s">
        <v>1485</v>
      </c>
      <c r="T596" s="122" t="s">
        <v>1484</v>
      </c>
      <c r="U596" s="115" t="s">
        <v>1484</v>
      </c>
    </row>
    <row r="597" spans="1:21">
      <c r="A597" s="115" t="s">
        <v>16</v>
      </c>
      <c r="B597" s="116">
        <v>45432</v>
      </c>
      <c r="C597" s="115" t="s">
        <v>18</v>
      </c>
      <c r="D597" s="115" t="s">
        <v>19</v>
      </c>
      <c r="E597" s="117"/>
      <c r="F597" s="117" t="s">
        <v>1483</v>
      </c>
      <c r="G597" s="119">
        <v>45432</v>
      </c>
      <c r="H597" s="117" t="s">
        <v>1472</v>
      </c>
      <c r="I597" s="117" t="s">
        <v>1512</v>
      </c>
      <c r="J597" s="117" t="s">
        <v>1095</v>
      </c>
      <c r="K597" s="117" t="s">
        <v>1662</v>
      </c>
      <c r="L597" s="115" t="s">
        <v>1095</v>
      </c>
      <c r="M597" s="123">
        <v>-31.5</v>
      </c>
      <c r="N597" s="123">
        <v>31.5</v>
      </c>
      <c r="O597" s="124">
        <v>45413</v>
      </c>
      <c r="P597" s="125"/>
      <c r="Q597" s="125"/>
      <c r="R597" s="125"/>
      <c r="S597" s="115" t="s">
        <v>1483</v>
      </c>
      <c r="T597" s="122" t="s">
        <v>1484</v>
      </c>
      <c r="U597" s="115" t="s">
        <v>1484</v>
      </c>
    </row>
    <row r="598" spans="1:21">
      <c r="A598" s="115" t="s">
        <v>16</v>
      </c>
      <c r="B598" s="116">
        <v>45432</v>
      </c>
      <c r="C598" s="115" t="s">
        <v>18</v>
      </c>
      <c r="D598" s="115" t="s">
        <v>19</v>
      </c>
      <c r="E598" s="117"/>
      <c r="F598" s="117" t="s">
        <v>1485</v>
      </c>
      <c r="G598" s="119">
        <v>45432</v>
      </c>
      <c r="H598" s="117" t="s">
        <v>1472</v>
      </c>
      <c r="I598" s="117" t="s">
        <v>1512</v>
      </c>
      <c r="J598" s="117" t="s">
        <v>1095</v>
      </c>
      <c r="K598" s="117" t="s">
        <v>1662</v>
      </c>
      <c r="L598" s="115" t="s">
        <v>1095</v>
      </c>
      <c r="M598" s="123">
        <v>-97.65</v>
      </c>
      <c r="N598" s="123">
        <v>97.65</v>
      </c>
      <c r="O598" s="124">
        <v>45413</v>
      </c>
      <c r="P598" s="125"/>
      <c r="Q598" s="125"/>
      <c r="R598" s="125"/>
      <c r="S598" s="115" t="s">
        <v>1485</v>
      </c>
      <c r="T598" s="122" t="s">
        <v>1484</v>
      </c>
      <c r="U598" s="115" t="s">
        <v>1484</v>
      </c>
    </row>
    <row r="599" spans="1:21">
      <c r="A599" s="115" t="s">
        <v>16</v>
      </c>
      <c r="B599" s="116">
        <v>45432</v>
      </c>
      <c r="C599" s="115" t="s">
        <v>18</v>
      </c>
      <c r="D599" s="115" t="s">
        <v>19</v>
      </c>
      <c r="E599" s="117"/>
      <c r="F599" s="117" t="s">
        <v>1483</v>
      </c>
      <c r="G599" s="119">
        <v>45432</v>
      </c>
      <c r="H599" s="117" t="s">
        <v>1472</v>
      </c>
      <c r="I599" s="117" t="s">
        <v>1512</v>
      </c>
      <c r="J599" s="117" t="s">
        <v>1095</v>
      </c>
      <c r="K599" s="117" t="s">
        <v>1663</v>
      </c>
      <c r="L599" s="115" t="s">
        <v>1095</v>
      </c>
      <c r="M599" s="123">
        <v>-31.5</v>
      </c>
      <c r="N599" s="123">
        <v>31.5</v>
      </c>
      <c r="O599" s="124">
        <v>45413</v>
      </c>
      <c r="P599" s="125"/>
      <c r="Q599" s="125"/>
      <c r="R599" s="125"/>
      <c r="S599" s="115" t="s">
        <v>1483</v>
      </c>
      <c r="T599" s="122" t="s">
        <v>1484</v>
      </c>
      <c r="U599" s="115" t="s">
        <v>1484</v>
      </c>
    </row>
    <row r="600" spans="1:21">
      <c r="A600" s="115" t="s">
        <v>16</v>
      </c>
      <c r="B600" s="116">
        <v>45432</v>
      </c>
      <c r="C600" s="115" t="s">
        <v>18</v>
      </c>
      <c r="D600" s="115" t="s">
        <v>19</v>
      </c>
      <c r="E600" s="117"/>
      <c r="F600" s="117" t="s">
        <v>1485</v>
      </c>
      <c r="G600" s="119">
        <v>45432</v>
      </c>
      <c r="H600" s="117" t="s">
        <v>1472</v>
      </c>
      <c r="I600" s="117" t="s">
        <v>1512</v>
      </c>
      <c r="J600" s="117" t="s">
        <v>1095</v>
      </c>
      <c r="K600" s="117" t="s">
        <v>1663</v>
      </c>
      <c r="L600" s="115" t="s">
        <v>1095</v>
      </c>
      <c r="M600" s="123">
        <v>-97.65</v>
      </c>
      <c r="N600" s="123">
        <v>97.65</v>
      </c>
      <c r="O600" s="124">
        <v>45413</v>
      </c>
      <c r="P600" s="125"/>
      <c r="Q600" s="125"/>
      <c r="R600" s="125"/>
      <c r="S600" s="115" t="s">
        <v>1485</v>
      </c>
      <c r="T600" s="122" t="s">
        <v>1484</v>
      </c>
      <c r="U600" s="115" t="s">
        <v>1484</v>
      </c>
    </row>
    <row r="601" spans="1:21">
      <c r="A601" s="115" t="s">
        <v>16</v>
      </c>
      <c r="B601" s="116">
        <v>45432</v>
      </c>
      <c r="C601" s="115" t="s">
        <v>18</v>
      </c>
      <c r="D601" s="115" t="s">
        <v>19</v>
      </c>
      <c r="E601" s="117"/>
      <c r="F601" s="117" t="s">
        <v>1483</v>
      </c>
      <c r="G601" s="119">
        <v>45432</v>
      </c>
      <c r="H601" s="117" t="s">
        <v>1472</v>
      </c>
      <c r="I601" s="117" t="s">
        <v>1512</v>
      </c>
      <c r="J601" s="117" t="s">
        <v>1095</v>
      </c>
      <c r="K601" s="117" t="s">
        <v>1664</v>
      </c>
      <c r="L601" s="115" t="s">
        <v>1095</v>
      </c>
      <c r="M601" s="123">
        <v>-1050</v>
      </c>
      <c r="N601" s="123">
        <v>1050</v>
      </c>
      <c r="O601" s="124">
        <v>45413</v>
      </c>
      <c r="P601" s="125"/>
      <c r="Q601" s="125"/>
      <c r="R601" s="125"/>
      <c r="S601" s="115" t="s">
        <v>1483</v>
      </c>
      <c r="T601" s="122" t="s">
        <v>1484</v>
      </c>
      <c r="U601" s="115" t="s">
        <v>1484</v>
      </c>
    </row>
    <row r="602" spans="1:21">
      <c r="A602" s="115" t="s">
        <v>16</v>
      </c>
      <c r="B602" s="116">
        <v>45432</v>
      </c>
      <c r="C602" s="115" t="s">
        <v>18</v>
      </c>
      <c r="D602" s="115" t="s">
        <v>19</v>
      </c>
      <c r="E602" s="117"/>
      <c r="F602" s="117" t="s">
        <v>1485</v>
      </c>
      <c r="G602" s="119">
        <v>45432</v>
      </c>
      <c r="H602" s="117" t="s">
        <v>1472</v>
      </c>
      <c r="I602" s="117" t="s">
        <v>1512</v>
      </c>
      <c r="J602" s="117" t="s">
        <v>1095</v>
      </c>
      <c r="K602" s="117" t="s">
        <v>1664</v>
      </c>
      <c r="L602" s="115" t="s">
        <v>1095</v>
      </c>
      <c r="M602" s="123">
        <v>-3255</v>
      </c>
      <c r="N602" s="123">
        <v>3255</v>
      </c>
      <c r="O602" s="124">
        <v>45413</v>
      </c>
      <c r="P602" s="125"/>
      <c r="Q602" s="125"/>
      <c r="R602" s="125"/>
      <c r="S602" s="115" t="s">
        <v>1485</v>
      </c>
      <c r="T602" s="122" t="s">
        <v>1484</v>
      </c>
      <c r="U602" s="115" t="s">
        <v>1484</v>
      </c>
    </row>
    <row r="603" spans="1:21">
      <c r="A603" s="115" t="s">
        <v>16</v>
      </c>
      <c r="B603" s="116">
        <v>45432</v>
      </c>
      <c r="C603" s="115" t="s">
        <v>18</v>
      </c>
      <c r="D603" s="115" t="s">
        <v>19</v>
      </c>
      <c r="E603" s="117"/>
      <c r="F603" s="117" t="s">
        <v>1485</v>
      </c>
      <c r="G603" s="119">
        <v>45432</v>
      </c>
      <c r="H603" s="117" t="s">
        <v>1472</v>
      </c>
      <c r="I603" s="117" t="s">
        <v>1512</v>
      </c>
      <c r="J603" s="117" t="s">
        <v>1095</v>
      </c>
      <c r="K603" s="117" t="s">
        <v>1665</v>
      </c>
      <c r="L603" s="115" t="s">
        <v>1095</v>
      </c>
      <c r="M603" s="123">
        <v>-93</v>
      </c>
      <c r="N603" s="123">
        <v>93</v>
      </c>
      <c r="O603" s="124">
        <v>45413</v>
      </c>
      <c r="P603" s="125"/>
      <c r="Q603" s="125"/>
      <c r="R603" s="125"/>
      <c r="S603" s="115" t="s">
        <v>1485</v>
      </c>
      <c r="T603" s="122" t="s">
        <v>1484</v>
      </c>
      <c r="U603" s="115" t="s">
        <v>1484</v>
      </c>
    </row>
    <row r="604" spans="1:21">
      <c r="A604" s="115" t="s">
        <v>16</v>
      </c>
      <c r="B604" s="116">
        <v>45432</v>
      </c>
      <c r="C604" s="115" t="s">
        <v>18</v>
      </c>
      <c r="D604" s="115" t="s">
        <v>19</v>
      </c>
      <c r="E604" s="117"/>
      <c r="F604" s="117" t="s">
        <v>1483</v>
      </c>
      <c r="G604" s="119">
        <v>45432</v>
      </c>
      <c r="H604" s="117" t="s">
        <v>1472</v>
      </c>
      <c r="I604" s="117" t="s">
        <v>1512</v>
      </c>
      <c r="J604" s="117" t="s">
        <v>1095</v>
      </c>
      <c r="K604" s="117" t="s">
        <v>1666</v>
      </c>
      <c r="L604" s="115" t="s">
        <v>1095</v>
      </c>
      <c r="M604" s="123">
        <v>-15</v>
      </c>
      <c r="N604" s="123">
        <v>15</v>
      </c>
      <c r="O604" s="124">
        <v>45413</v>
      </c>
      <c r="P604" s="125"/>
      <c r="Q604" s="125"/>
      <c r="R604" s="125"/>
      <c r="S604" s="115" t="s">
        <v>1483</v>
      </c>
      <c r="T604" s="122" t="s">
        <v>1484</v>
      </c>
      <c r="U604" s="115" t="s">
        <v>1484</v>
      </c>
    </row>
    <row r="605" spans="1:21">
      <c r="A605" s="115" t="s">
        <v>16</v>
      </c>
      <c r="B605" s="116">
        <v>45432</v>
      </c>
      <c r="C605" s="115" t="s">
        <v>18</v>
      </c>
      <c r="D605" s="115" t="s">
        <v>19</v>
      </c>
      <c r="E605" s="117"/>
      <c r="F605" s="117" t="s">
        <v>1485</v>
      </c>
      <c r="G605" s="119">
        <v>45432</v>
      </c>
      <c r="H605" s="117" t="s">
        <v>1472</v>
      </c>
      <c r="I605" s="117" t="s">
        <v>1512</v>
      </c>
      <c r="J605" s="117" t="s">
        <v>1095</v>
      </c>
      <c r="K605" s="117" t="s">
        <v>1666</v>
      </c>
      <c r="L605" s="115" t="s">
        <v>1095</v>
      </c>
      <c r="M605" s="123">
        <v>-46.5</v>
      </c>
      <c r="N605" s="123">
        <v>46.5</v>
      </c>
      <c r="O605" s="124">
        <v>45413</v>
      </c>
      <c r="P605" s="125"/>
      <c r="Q605" s="125"/>
      <c r="R605" s="125"/>
      <c r="S605" s="115" t="s">
        <v>1485</v>
      </c>
      <c r="T605" s="122" t="s">
        <v>1484</v>
      </c>
      <c r="U605" s="115" t="s">
        <v>1484</v>
      </c>
    </row>
    <row r="606" spans="1:21">
      <c r="A606" s="115" t="s">
        <v>16</v>
      </c>
      <c r="B606" s="116">
        <v>45432</v>
      </c>
      <c r="C606" s="115" t="s">
        <v>18</v>
      </c>
      <c r="D606" s="115" t="s">
        <v>19</v>
      </c>
      <c r="E606" s="117"/>
      <c r="F606" s="117" t="s">
        <v>1483</v>
      </c>
      <c r="G606" s="119">
        <v>45432</v>
      </c>
      <c r="H606" s="117" t="s">
        <v>1472</v>
      </c>
      <c r="I606" s="117" t="s">
        <v>1512</v>
      </c>
      <c r="J606" s="117" t="s">
        <v>1095</v>
      </c>
      <c r="K606" s="117" t="s">
        <v>1667</v>
      </c>
      <c r="L606" s="115" t="s">
        <v>1095</v>
      </c>
      <c r="M606" s="123">
        <v>-112.5</v>
      </c>
      <c r="N606" s="123">
        <v>112.5</v>
      </c>
      <c r="O606" s="124">
        <v>45413</v>
      </c>
      <c r="P606" s="125"/>
      <c r="Q606" s="125"/>
      <c r="R606" s="125"/>
      <c r="S606" s="115" t="s">
        <v>1483</v>
      </c>
      <c r="T606" s="122" t="s">
        <v>1484</v>
      </c>
      <c r="U606" s="115" t="s">
        <v>1484</v>
      </c>
    </row>
    <row r="607" spans="1:21">
      <c r="A607" s="115" t="s">
        <v>16</v>
      </c>
      <c r="B607" s="116">
        <v>45432</v>
      </c>
      <c r="C607" s="115" t="s">
        <v>119</v>
      </c>
      <c r="D607" s="115" t="s">
        <v>120</v>
      </c>
      <c r="E607" s="117" t="s">
        <v>1541</v>
      </c>
      <c r="F607" s="117" t="s">
        <v>1542</v>
      </c>
      <c r="G607" s="121">
        <v>45432</v>
      </c>
      <c r="H607" s="117"/>
      <c r="I607" s="117" t="s">
        <v>1543</v>
      </c>
      <c r="J607" s="122" t="s">
        <v>121</v>
      </c>
      <c r="K607" s="117"/>
      <c r="L607" s="115" t="s">
        <v>121</v>
      </c>
      <c r="M607" s="123">
        <v>5400.73</v>
      </c>
      <c r="N607" s="123">
        <v>5400.73</v>
      </c>
      <c r="O607" s="124">
        <v>45413</v>
      </c>
      <c r="P607" s="125"/>
      <c r="Q607" s="125"/>
      <c r="R607" s="125"/>
      <c r="S607" s="115" t="s">
        <v>1542</v>
      </c>
      <c r="T607" s="122" t="s">
        <v>158</v>
      </c>
      <c r="U607" s="115" t="s">
        <v>158</v>
      </c>
    </row>
    <row r="608" spans="1:21">
      <c r="A608" s="115" t="s">
        <v>16</v>
      </c>
      <c r="B608" s="116">
        <v>45433</v>
      </c>
      <c r="C608" s="115" t="s">
        <v>119</v>
      </c>
      <c r="D608" s="115" t="s">
        <v>120</v>
      </c>
      <c r="E608" s="117" t="s">
        <v>1541</v>
      </c>
      <c r="F608" s="117" t="s">
        <v>1542</v>
      </c>
      <c r="G608" s="121">
        <v>45433</v>
      </c>
      <c r="H608" s="117"/>
      <c r="I608" s="117" t="s">
        <v>1543</v>
      </c>
      <c r="J608" s="122" t="s">
        <v>125</v>
      </c>
      <c r="K608" s="117"/>
      <c r="L608" s="115" t="s">
        <v>125</v>
      </c>
      <c r="M608" s="123">
        <v>-313357.06</v>
      </c>
      <c r="N608" s="123">
        <v>313357.06</v>
      </c>
      <c r="O608" s="124">
        <v>45413</v>
      </c>
      <c r="P608" s="125"/>
      <c r="Q608" s="125"/>
      <c r="R608" s="125"/>
      <c r="S608" s="115" t="s">
        <v>1542</v>
      </c>
      <c r="T608" s="122" t="s">
        <v>1569</v>
      </c>
      <c r="U608" s="115" t="s">
        <v>1569</v>
      </c>
    </row>
    <row r="609" spans="1:33">
      <c r="A609" s="115" t="s">
        <v>16</v>
      </c>
      <c r="B609" s="116">
        <v>45433</v>
      </c>
      <c r="C609" s="115" t="s">
        <v>119</v>
      </c>
      <c r="D609" s="115" t="s">
        <v>120</v>
      </c>
      <c r="E609" s="117" t="s">
        <v>1541</v>
      </c>
      <c r="F609" s="117" t="s">
        <v>1542</v>
      </c>
      <c r="G609" s="121">
        <v>45433</v>
      </c>
      <c r="H609" s="117"/>
      <c r="I609" s="117" t="s">
        <v>1543</v>
      </c>
      <c r="J609" s="122" t="s">
        <v>30</v>
      </c>
      <c r="K609" s="117"/>
      <c r="L609" s="115" t="s">
        <v>30</v>
      </c>
      <c r="M609" s="123">
        <v>-27670.17</v>
      </c>
      <c r="N609" s="123">
        <v>27670.17</v>
      </c>
      <c r="O609" s="124">
        <v>45413</v>
      </c>
      <c r="P609" s="125"/>
      <c r="Q609" s="125"/>
      <c r="R609" s="125"/>
      <c r="S609" s="115" t="s">
        <v>1542</v>
      </c>
      <c r="T609" s="122" t="s">
        <v>1569</v>
      </c>
      <c r="U609" s="115" t="s">
        <v>1569</v>
      </c>
      <c r="V609" s="142"/>
      <c r="W609" s="117"/>
      <c r="X609" s="142"/>
      <c r="Y609" s="142"/>
      <c r="Z609" s="117"/>
      <c r="AA609" s="143"/>
      <c r="AB609" s="125"/>
      <c r="AC609" s="125"/>
      <c r="AD609" s="125"/>
      <c r="AE609" s="117"/>
      <c r="AF609" s="122"/>
      <c r="AG609" s="122"/>
    </row>
    <row r="610" spans="1:33">
      <c r="A610" s="115" t="s">
        <v>16</v>
      </c>
      <c r="B610" s="116">
        <v>45433</v>
      </c>
      <c r="C610" s="115" t="s">
        <v>119</v>
      </c>
      <c r="D610" s="115" t="s">
        <v>120</v>
      </c>
      <c r="E610" s="117" t="s">
        <v>1541</v>
      </c>
      <c r="F610" s="117" t="s">
        <v>1542</v>
      </c>
      <c r="G610" s="121">
        <v>45433</v>
      </c>
      <c r="H610" s="117"/>
      <c r="I610" s="117" t="s">
        <v>1543</v>
      </c>
      <c r="J610" s="122" t="s">
        <v>32</v>
      </c>
      <c r="K610" s="117"/>
      <c r="L610" s="115" t="s">
        <v>32</v>
      </c>
      <c r="M610" s="123">
        <v>-0.9</v>
      </c>
      <c r="N610" s="123">
        <v>0.9</v>
      </c>
      <c r="O610" s="124">
        <v>45413</v>
      </c>
      <c r="P610" s="125"/>
      <c r="Q610" s="125"/>
      <c r="R610" s="125"/>
      <c r="S610" s="115" t="s">
        <v>1542</v>
      </c>
      <c r="T610" s="122" t="s">
        <v>1502</v>
      </c>
      <c r="U610" s="115" t="s">
        <v>1482</v>
      </c>
      <c r="V610" s="142"/>
      <c r="W610" s="117"/>
      <c r="X610" s="142"/>
      <c r="Y610" s="142"/>
      <c r="Z610" s="117"/>
      <c r="AA610" s="143"/>
      <c r="AB610" s="125"/>
      <c r="AC610" s="125"/>
      <c r="AD610" s="125"/>
      <c r="AE610" s="117"/>
      <c r="AF610" s="122"/>
      <c r="AG610" s="122"/>
    </row>
    <row r="611" spans="1:33">
      <c r="A611" s="115" t="s">
        <v>16</v>
      </c>
      <c r="B611" s="116">
        <v>45433</v>
      </c>
      <c r="C611" s="115" t="s">
        <v>119</v>
      </c>
      <c r="D611" s="115" t="s">
        <v>120</v>
      </c>
      <c r="E611" s="117" t="s">
        <v>1541</v>
      </c>
      <c r="F611" s="117" t="s">
        <v>1542</v>
      </c>
      <c r="G611" s="121">
        <v>45433</v>
      </c>
      <c r="H611" s="117"/>
      <c r="I611" s="117" t="s">
        <v>1543</v>
      </c>
      <c r="J611" s="122" t="s">
        <v>33</v>
      </c>
      <c r="K611" s="117"/>
      <c r="L611" s="115" t="s">
        <v>33</v>
      </c>
      <c r="M611" s="123">
        <v>-2</v>
      </c>
      <c r="N611" s="123">
        <v>2</v>
      </c>
      <c r="O611" s="124">
        <v>45413</v>
      </c>
      <c r="P611" s="125"/>
      <c r="Q611" s="125"/>
      <c r="R611" s="125"/>
      <c r="S611" s="115" t="s">
        <v>1542</v>
      </c>
      <c r="T611" s="122" t="s">
        <v>1502</v>
      </c>
      <c r="U611" s="115" t="s">
        <v>1482</v>
      </c>
      <c r="V611" s="142"/>
      <c r="W611" s="117"/>
      <c r="X611" s="142"/>
      <c r="Y611" s="142"/>
      <c r="Z611" s="117"/>
      <c r="AA611" s="143"/>
      <c r="AB611" s="125"/>
      <c r="AC611" s="125"/>
      <c r="AD611" s="125"/>
      <c r="AE611" s="117"/>
      <c r="AF611" s="122"/>
      <c r="AG611" s="122"/>
    </row>
    <row r="612" spans="1:33">
      <c r="A612" s="115" t="s">
        <v>16</v>
      </c>
      <c r="B612" s="116">
        <v>45433</v>
      </c>
      <c r="C612" s="115" t="s">
        <v>119</v>
      </c>
      <c r="D612" s="115" t="s">
        <v>120</v>
      </c>
      <c r="E612" s="117" t="s">
        <v>1541</v>
      </c>
      <c r="F612" s="117" t="s">
        <v>1542</v>
      </c>
      <c r="G612" s="121">
        <v>45433</v>
      </c>
      <c r="H612" s="117"/>
      <c r="I612" s="117" t="s">
        <v>1543</v>
      </c>
      <c r="J612" s="122" t="s">
        <v>26</v>
      </c>
      <c r="K612" s="117"/>
      <c r="L612" s="115" t="s">
        <v>26</v>
      </c>
      <c r="M612" s="123">
        <v>28.25</v>
      </c>
      <c r="N612" s="123">
        <v>28.25</v>
      </c>
      <c r="O612" s="124">
        <v>45413</v>
      </c>
      <c r="P612" s="125"/>
      <c r="Q612" s="125"/>
      <c r="R612" s="125"/>
      <c r="S612" s="115" t="s">
        <v>1542</v>
      </c>
      <c r="T612" s="122" t="s">
        <v>1556</v>
      </c>
      <c r="U612" s="115" t="s">
        <v>1557</v>
      </c>
      <c r="V612" s="142"/>
      <c r="W612" s="117"/>
      <c r="X612" s="142"/>
      <c r="Y612" s="142"/>
      <c r="Z612" s="117"/>
      <c r="AA612" s="143"/>
      <c r="AB612" s="125"/>
      <c r="AC612" s="125"/>
      <c r="AD612" s="125"/>
      <c r="AE612" s="117"/>
      <c r="AF612" s="122"/>
      <c r="AG612" s="122"/>
    </row>
    <row r="613" spans="1:33">
      <c r="A613" s="115" t="s">
        <v>16</v>
      </c>
      <c r="B613" s="116">
        <v>45435</v>
      </c>
      <c r="C613" s="115" t="s">
        <v>18</v>
      </c>
      <c r="D613" s="115" t="s">
        <v>19</v>
      </c>
      <c r="E613" s="117"/>
      <c r="F613" s="117" t="s">
        <v>1652</v>
      </c>
      <c r="G613" s="119">
        <v>45435</v>
      </c>
      <c r="H613" s="117" t="s">
        <v>1472</v>
      </c>
      <c r="I613" s="117" t="s">
        <v>1512</v>
      </c>
      <c r="J613" s="117" t="s">
        <v>1668</v>
      </c>
      <c r="K613" s="117" t="s">
        <v>1669</v>
      </c>
      <c r="L613" s="115" t="s">
        <v>1668</v>
      </c>
      <c r="M613" s="123">
        <v>-4422</v>
      </c>
      <c r="N613" s="123">
        <v>4422</v>
      </c>
      <c r="O613" s="124">
        <v>45413</v>
      </c>
      <c r="P613" s="125"/>
      <c r="Q613" s="125"/>
      <c r="R613" s="125"/>
      <c r="S613" s="115" t="s">
        <v>1652</v>
      </c>
      <c r="T613" s="122" t="s">
        <v>1519</v>
      </c>
      <c r="U613" s="115" t="s">
        <v>1520</v>
      </c>
      <c r="V613" s="142"/>
      <c r="W613" s="117"/>
      <c r="X613" s="142"/>
      <c r="Y613" s="142"/>
      <c r="Z613" s="117"/>
      <c r="AA613" s="143"/>
      <c r="AB613" s="125"/>
      <c r="AC613" s="125"/>
      <c r="AD613" s="125"/>
      <c r="AE613" s="117"/>
      <c r="AF613" s="122"/>
      <c r="AG613" s="122"/>
    </row>
    <row r="614" spans="1:33">
      <c r="A614" s="115" t="s">
        <v>16</v>
      </c>
      <c r="B614" s="116">
        <v>45435</v>
      </c>
      <c r="C614" s="115" t="s">
        <v>18</v>
      </c>
      <c r="D614" s="115" t="s">
        <v>19</v>
      </c>
      <c r="E614" s="117"/>
      <c r="F614" s="117" t="s">
        <v>1554</v>
      </c>
      <c r="G614" s="119">
        <v>45435</v>
      </c>
      <c r="H614" s="117" t="s">
        <v>1500</v>
      </c>
      <c r="I614" s="117" t="s">
        <v>1543</v>
      </c>
      <c r="J614" s="122" t="s">
        <v>26</v>
      </c>
      <c r="K614" s="117"/>
      <c r="L614" s="115" t="s">
        <v>26</v>
      </c>
      <c r="M614" s="123">
        <v>7.38</v>
      </c>
      <c r="N614" s="123">
        <v>7.38</v>
      </c>
      <c r="O614" s="124">
        <v>45413</v>
      </c>
      <c r="P614" s="125"/>
      <c r="Q614" s="125"/>
      <c r="R614" s="125"/>
      <c r="S614" s="115" t="s">
        <v>1554</v>
      </c>
      <c r="T614" s="122" t="s">
        <v>1556</v>
      </c>
      <c r="U614" s="115" t="s">
        <v>1557</v>
      </c>
      <c r="V614" s="142"/>
      <c r="W614" s="117"/>
      <c r="X614" s="142"/>
      <c r="Y614" s="142"/>
      <c r="Z614" s="117"/>
      <c r="AA614" s="143"/>
      <c r="AB614" s="125"/>
      <c r="AC614" s="125"/>
      <c r="AD614" s="125"/>
      <c r="AE614" s="117"/>
      <c r="AF614" s="122"/>
      <c r="AG614" s="122"/>
    </row>
    <row r="615" spans="1:33">
      <c r="A615" s="115" t="s">
        <v>16</v>
      </c>
      <c r="B615" s="116">
        <v>45435</v>
      </c>
      <c r="C615" s="115" t="s">
        <v>119</v>
      </c>
      <c r="D615" s="115" t="s">
        <v>120</v>
      </c>
      <c r="E615" s="117" t="s">
        <v>1541</v>
      </c>
      <c r="F615" s="117" t="s">
        <v>1542</v>
      </c>
      <c r="G615" s="121">
        <v>45435</v>
      </c>
      <c r="H615" s="117"/>
      <c r="I615" s="117" t="s">
        <v>1543</v>
      </c>
      <c r="J615" s="122" t="s">
        <v>125</v>
      </c>
      <c r="K615" s="117"/>
      <c r="L615" s="115" t="s">
        <v>125</v>
      </c>
      <c r="M615" s="123">
        <v>-16151.52</v>
      </c>
      <c r="N615" s="123">
        <v>16151.52</v>
      </c>
      <c r="O615" s="124">
        <v>45413</v>
      </c>
      <c r="P615" s="125"/>
      <c r="Q615" s="125"/>
      <c r="R615" s="125"/>
      <c r="S615" s="115" t="s">
        <v>1542</v>
      </c>
      <c r="T615" s="122" t="s">
        <v>1569</v>
      </c>
      <c r="U615" s="115" t="s">
        <v>1569</v>
      </c>
      <c r="V615" s="142"/>
      <c r="W615" s="117"/>
      <c r="X615" s="142"/>
      <c r="Y615" s="142"/>
      <c r="Z615" s="117"/>
      <c r="AA615" s="143"/>
      <c r="AB615" s="125"/>
      <c r="AC615" s="125"/>
      <c r="AD615" s="125"/>
      <c r="AE615" s="117"/>
      <c r="AF615" s="122"/>
      <c r="AG615" s="122"/>
    </row>
    <row r="616" spans="1:33">
      <c r="A616" s="115" t="s">
        <v>16</v>
      </c>
      <c r="B616" s="116">
        <v>45435</v>
      </c>
      <c r="C616" s="115" t="s">
        <v>119</v>
      </c>
      <c r="D616" s="115" t="s">
        <v>120</v>
      </c>
      <c r="E616" s="117" t="s">
        <v>1541</v>
      </c>
      <c r="F616" s="117" t="s">
        <v>1542</v>
      </c>
      <c r="G616" s="121">
        <v>45435</v>
      </c>
      <c r="H616" s="117"/>
      <c r="I616" s="117" t="s">
        <v>1543</v>
      </c>
      <c r="J616" s="122" t="s">
        <v>32</v>
      </c>
      <c r="K616" s="117"/>
      <c r="L616" s="115" t="s">
        <v>32</v>
      </c>
      <c r="M616" s="123">
        <v>-0.9</v>
      </c>
      <c r="N616" s="123">
        <v>0.9</v>
      </c>
      <c r="O616" s="124">
        <v>45413</v>
      </c>
      <c r="P616" s="125"/>
      <c r="Q616" s="125"/>
      <c r="R616" s="125"/>
      <c r="S616" s="115" t="s">
        <v>1542</v>
      </c>
      <c r="T616" s="122" t="s">
        <v>1502</v>
      </c>
      <c r="U616" s="115" t="s">
        <v>1482</v>
      </c>
      <c r="V616" s="142"/>
      <c r="W616" s="117"/>
      <c r="X616" s="142"/>
      <c r="Y616" s="142"/>
      <c r="Z616" s="117"/>
      <c r="AA616" s="143"/>
      <c r="AB616" s="125"/>
      <c r="AC616" s="125"/>
      <c r="AD616" s="125"/>
      <c r="AE616" s="117"/>
      <c r="AF616" s="122"/>
      <c r="AG616" s="122"/>
    </row>
    <row r="617" spans="1:33">
      <c r="A617" s="115" t="s">
        <v>16</v>
      </c>
      <c r="B617" s="116">
        <v>45435</v>
      </c>
      <c r="C617" s="115" t="s">
        <v>119</v>
      </c>
      <c r="D617" s="115" t="s">
        <v>120</v>
      </c>
      <c r="E617" s="117" t="s">
        <v>1541</v>
      </c>
      <c r="F617" s="117" t="s">
        <v>1542</v>
      </c>
      <c r="G617" s="121">
        <v>45435</v>
      </c>
      <c r="H617" s="117"/>
      <c r="I617" s="117" t="s">
        <v>1543</v>
      </c>
      <c r="J617" s="122" t="s">
        <v>121</v>
      </c>
      <c r="K617" s="117"/>
      <c r="L617" s="115" t="s">
        <v>121</v>
      </c>
      <c r="M617" s="123">
        <v>16152.25</v>
      </c>
      <c r="N617" s="123">
        <v>16152.25</v>
      </c>
      <c r="O617" s="124">
        <v>45413</v>
      </c>
      <c r="P617" s="125"/>
      <c r="Q617" s="125"/>
      <c r="R617" s="125"/>
      <c r="S617" s="115" t="s">
        <v>1542</v>
      </c>
      <c r="T617" s="122" t="s">
        <v>158</v>
      </c>
      <c r="U617" s="115" t="s">
        <v>158</v>
      </c>
      <c r="V617" s="142"/>
      <c r="W617" s="117"/>
      <c r="X617" s="142"/>
      <c r="Y617" s="142"/>
      <c r="Z617" s="117"/>
      <c r="AA617" s="143"/>
      <c r="AB617" s="125"/>
      <c r="AC617" s="125"/>
      <c r="AD617" s="125"/>
      <c r="AE617" s="117"/>
      <c r="AF617" s="122"/>
      <c r="AG617" s="122"/>
    </row>
    <row r="618" spans="1:33">
      <c r="A618" s="115" t="s">
        <v>16</v>
      </c>
      <c r="B618" s="116">
        <v>45435</v>
      </c>
      <c r="C618" s="115" t="s">
        <v>119</v>
      </c>
      <c r="D618" s="115" t="s">
        <v>120</v>
      </c>
      <c r="E618" s="117" t="s">
        <v>1541</v>
      </c>
      <c r="F618" s="117" t="s">
        <v>1542</v>
      </c>
      <c r="G618" s="121">
        <v>45435</v>
      </c>
      <c r="H618" s="117"/>
      <c r="I618" s="117" t="s">
        <v>1543</v>
      </c>
      <c r="J618" s="122" t="s">
        <v>131</v>
      </c>
      <c r="K618" s="117"/>
      <c r="L618" s="115" t="s">
        <v>131</v>
      </c>
      <c r="M618" s="123">
        <v>100994.4</v>
      </c>
      <c r="N618" s="123">
        <v>100994.4</v>
      </c>
      <c r="O618" s="124">
        <v>45413</v>
      </c>
      <c r="P618" s="125"/>
      <c r="Q618" s="125"/>
      <c r="R618" s="125"/>
      <c r="S618" s="115" t="s">
        <v>1542</v>
      </c>
      <c r="T618" s="122" t="s">
        <v>1566</v>
      </c>
      <c r="U618" s="115" t="s">
        <v>1566</v>
      </c>
      <c r="V618" s="142"/>
      <c r="W618" s="117"/>
      <c r="X618" s="142"/>
      <c r="Y618" s="142"/>
      <c r="Z618" s="117"/>
      <c r="AA618" s="143"/>
      <c r="AB618" s="125"/>
      <c r="AC618" s="125"/>
      <c r="AD618" s="125"/>
      <c r="AE618" s="117"/>
      <c r="AF618" s="122"/>
      <c r="AG618" s="122"/>
    </row>
    <row r="619" spans="1:33">
      <c r="A619" s="115" t="s">
        <v>1594</v>
      </c>
      <c r="B619" s="116">
        <v>45436</v>
      </c>
      <c r="C619" s="115" t="s">
        <v>1594</v>
      </c>
      <c r="D619" s="115" t="s">
        <v>1594</v>
      </c>
      <c r="E619" s="117"/>
      <c r="F619" s="117" t="s">
        <v>1518</v>
      </c>
      <c r="G619" s="119">
        <v>45436</v>
      </c>
      <c r="H619" s="117" t="s">
        <v>1472</v>
      </c>
      <c r="I619" s="117" t="s">
        <v>1512</v>
      </c>
      <c r="J619" s="117" t="s">
        <v>800</v>
      </c>
      <c r="K619" s="117" t="s">
        <v>1670</v>
      </c>
      <c r="L619" s="115" t="s">
        <v>800</v>
      </c>
      <c r="M619" s="123">
        <v>-700</v>
      </c>
      <c r="N619" s="123">
        <v>700</v>
      </c>
      <c r="O619" s="124">
        <v>45413</v>
      </c>
      <c r="P619" s="125"/>
      <c r="Q619" s="125"/>
      <c r="R619" s="125"/>
      <c r="S619" s="115" t="s">
        <v>1518</v>
      </c>
      <c r="T619" s="122" t="s">
        <v>1519</v>
      </c>
      <c r="U619" s="115" t="s">
        <v>1520</v>
      </c>
      <c r="V619" s="142"/>
      <c r="W619" s="117"/>
      <c r="X619" s="142"/>
      <c r="Y619" s="142"/>
      <c r="Z619" s="117"/>
      <c r="AA619" s="143"/>
      <c r="AB619" s="125"/>
      <c r="AC619" s="125"/>
      <c r="AD619" s="125"/>
      <c r="AE619" s="117"/>
      <c r="AF619" s="122"/>
      <c r="AG619" s="122"/>
    </row>
    <row r="620" spans="1:33">
      <c r="A620" s="115" t="s">
        <v>1594</v>
      </c>
      <c r="B620" s="116">
        <v>45436</v>
      </c>
      <c r="C620" s="115" t="s">
        <v>1594</v>
      </c>
      <c r="D620" s="115" t="s">
        <v>1594</v>
      </c>
      <c r="E620" s="117"/>
      <c r="F620" s="117" t="s">
        <v>1547</v>
      </c>
      <c r="G620" s="119">
        <v>45436</v>
      </c>
      <c r="H620" s="117" t="s">
        <v>1472</v>
      </c>
      <c r="I620" s="117" t="s">
        <v>1512</v>
      </c>
      <c r="J620" s="117" t="s">
        <v>1025</v>
      </c>
      <c r="K620" s="117" t="s">
        <v>1671</v>
      </c>
      <c r="L620" s="115" t="s">
        <v>1025</v>
      </c>
      <c r="M620" s="123">
        <v>-2287.19</v>
      </c>
      <c r="N620" s="123">
        <v>2287.19</v>
      </c>
      <c r="O620" s="124">
        <v>45413</v>
      </c>
      <c r="P620" s="125"/>
      <c r="Q620" s="125"/>
      <c r="R620" s="125"/>
      <c r="S620" s="115" t="s">
        <v>1547</v>
      </c>
      <c r="T620" s="122" t="s">
        <v>1548</v>
      </c>
      <c r="U620" s="115" t="s">
        <v>1488</v>
      </c>
      <c r="V620" s="142"/>
      <c r="W620" s="117"/>
      <c r="X620" s="142"/>
      <c r="Y620" s="142"/>
      <c r="Z620" s="117"/>
      <c r="AA620" s="143"/>
      <c r="AB620" s="125"/>
      <c r="AC620" s="125"/>
      <c r="AD620" s="125"/>
      <c r="AE620" s="117"/>
      <c r="AF620" s="122"/>
      <c r="AG620" s="122"/>
    </row>
    <row r="621" spans="1:33">
      <c r="A621" s="115" t="s">
        <v>1594</v>
      </c>
      <c r="B621" s="116">
        <v>45436</v>
      </c>
      <c r="C621" s="115" t="s">
        <v>1594</v>
      </c>
      <c r="D621" s="115" t="s">
        <v>1594</v>
      </c>
      <c r="E621" s="117"/>
      <c r="F621" s="117" t="s">
        <v>1547</v>
      </c>
      <c r="G621" s="119">
        <v>45436</v>
      </c>
      <c r="H621" s="117" t="s">
        <v>1472</v>
      </c>
      <c r="I621" s="117" t="s">
        <v>1512</v>
      </c>
      <c r="J621" s="117" t="s">
        <v>1025</v>
      </c>
      <c r="K621" s="117" t="s">
        <v>1082</v>
      </c>
      <c r="L621" s="115" t="s">
        <v>1025</v>
      </c>
      <c r="M621" s="123">
        <v>-8931.7199999999993</v>
      </c>
      <c r="N621" s="123">
        <v>8931.7199999999993</v>
      </c>
      <c r="O621" s="124">
        <v>45413</v>
      </c>
      <c r="P621" s="125"/>
      <c r="Q621" s="125"/>
      <c r="R621" s="125"/>
      <c r="S621" s="115" t="s">
        <v>1547</v>
      </c>
      <c r="T621" s="122" t="s">
        <v>1548</v>
      </c>
      <c r="U621" s="115" t="s">
        <v>1488</v>
      </c>
      <c r="V621" s="142"/>
      <c r="W621" s="117"/>
      <c r="X621" s="142"/>
      <c r="Y621" s="142"/>
      <c r="Z621" s="117"/>
      <c r="AA621" s="143"/>
      <c r="AB621" s="125"/>
      <c r="AC621" s="125"/>
      <c r="AD621" s="125"/>
      <c r="AE621" s="117"/>
      <c r="AF621" s="122"/>
      <c r="AG621" s="122"/>
    </row>
    <row r="622" spans="1:33">
      <c r="A622" s="115" t="s">
        <v>1594</v>
      </c>
      <c r="B622" s="116">
        <v>45436</v>
      </c>
      <c r="C622" s="115" t="s">
        <v>1594</v>
      </c>
      <c r="D622" s="115" t="s">
        <v>1594</v>
      </c>
      <c r="E622" s="117"/>
      <c r="F622" s="117" t="s">
        <v>1547</v>
      </c>
      <c r="G622" s="119">
        <v>45436</v>
      </c>
      <c r="H622" s="117" t="s">
        <v>1472</v>
      </c>
      <c r="I622" s="117" t="s">
        <v>1512</v>
      </c>
      <c r="J622" s="117" t="s">
        <v>1025</v>
      </c>
      <c r="K622" s="117" t="s">
        <v>1083</v>
      </c>
      <c r="L622" s="115" t="s">
        <v>1025</v>
      </c>
      <c r="M622" s="123">
        <v>-535.88</v>
      </c>
      <c r="N622" s="123">
        <v>535.88</v>
      </c>
      <c r="O622" s="124">
        <v>45413</v>
      </c>
      <c r="P622" s="125"/>
      <c r="Q622" s="125"/>
      <c r="R622" s="125"/>
      <c r="S622" s="115" t="s">
        <v>1547</v>
      </c>
      <c r="T622" s="122" t="s">
        <v>1548</v>
      </c>
      <c r="U622" s="115" t="s">
        <v>1488</v>
      </c>
      <c r="V622" s="142"/>
      <c r="W622" s="117"/>
      <c r="X622" s="142"/>
      <c r="Y622" s="142"/>
      <c r="Z622" s="117"/>
      <c r="AA622" s="143"/>
      <c r="AB622" s="125"/>
      <c r="AC622" s="125"/>
      <c r="AD622" s="125"/>
      <c r="AE622" s="117"/>
      <c r="AF622" s="122"/>
      <c r="AG622" s="122"/>
    </row>
    <row r="623" spans="1:33">
      <c r="A623" s="115" t="s">
        <v>1594</v>
      </c>
      <c r="B623" s="116">
        <v>45436</v>
      </c>
      <c r="C623" s="115" t="s">
        <v>1594</v>
      </c>
      <c r="D623" s="115" t="s">
        <v>1594</v>
      </c>
      <c r="E623" s="117"/>
      <c r="F623" s="117" t="s">
        <v>1547</v>
      </c>
      <c r="G623" s="119">
        <v>45436</v>
      </c>
      <c r="H623" s="117" t="s">
        <v>1472</v>
      </c>
      <c r="I623" s="117" t="s">
        <v>1512</v>
      </c>
      <c r="J623" s="117" t="s">
        <v>1025</v>
      </c>
      <c r="K623" s="117" t="s">
        <v>1084</v>
      </c>
      <c r="L623" s="115" t="s">
        <v>1025</v>
      </c>
      <c r="M623" s="123">
        <v>-469.83</v>
      </c>
      <c r="N623" s="123">
        <v>469.83</v>
      </c>
      <c r="O623" s="124">
        <v>45413</v>
      </c>
      <c r="P623" s="125"/>
      <c r="Q623" s="125"/>
      <c r="R623" s="125"/>
      <c r="S623" s="115" t="s">
        <v>1547</v>
      </c>
      <c r="T623" s="122" t="s">
        <v>1548</v>
      </c>
      <c r="U623" s="115" t="s">
        <v>1488</v>
      </c>
      <c r="V623" s="142"/>
      <c r="W623" s="117"/>
      <c r="X623" s="142"/>
      <c r="Y623" s="142"/>
      <c r="Z623" s="117"/>
      <c r="AA623" s="143"/>
      <c r="AB623" s="125"/>
      <c r="AC623" s="125"/>
      <c r="AD623" s="125"/>
      <c r="AE623" s="117"/>
      <c r="AF623" s="122"/>
      <c r="AG623" s="122"/>
    </row>
    <row r="624" spans="1:33">
      <c r="A624" s="115" t="s">
        <v>1594</v>
      </c>
      <c r="B624" s="116">
        <v>45436</v>
      </c>
      <c r="C624" s="115" t="s">
        <v>1594</v>
      </c>
      <c r="D624" s="115" t="s">
        <v>1594</v>
      </c>
      <c r="E624" s="117"/>
      <c r="F624" s="117" t="s">
        <v>1547</v>
      </c>
      <c r="G624" s="119">
        <v>45436</v>
      </c>
      <c r="H624" s="117" t="s">
        <v>1472</v>
      </c>
      <c r="I624" s="117" t="s">
        <v>1512</v>
      </c>
      <c r="J624" s="117" t="s">
        <v>1025</v>
      </c>
      <c r="K624" s="117" t="s">
        <v>1085</v>
      </c>
      <c r="L624" s="115" t="s">
        <v>1025</v>
      </c>
      <c r="M624" s="123">
        <v>-421.29</v>
      </c>
      <c r="N624" s="123">
        <v>421.29</v>
      </c>
      <c r="O624" s="124">
        <v>45413</v>
      </c>
      <c r="P624" s="125"/>
      <c r="Q624" s="125"/>
      <c r="R624" s="125"/>
      <c r="S624" s="115" t="s">
        <v>1547</v>
      </c>
      <c r="T624" s="122" t="s">
        <v>1548</v>
      </c>
      <c r="U624" s="115" t="s">
        <v>1488</v>
      </c>
      <c r="V624" s="142"/>
      <c r="W624" s="117"/>
      <c r="X624" s="142"/>
      <c r="Y624" s="142"/>
      <c r="Z624" s="117"/>
      <c r="AA624" s="143"/>
      <c r="AB624" s="125"/>
      <c r="AC624" s="125"/>
      <c r="AD624" s="125"/>
      <c r="AE624" s="117"/>
      <c r="AF624" s="122"/>
      <c r="AG624" s="122"/>
    </row>
    <row r="625" spans="1:33">
      <c r="A625" s="115" t="s">
        <v>1594</v>
      </c>
      <c r="B625" s="116">
        <v>45436</v>
      </c>
      <c r="C625" s="115" t="s">
        <v>1594</v>
      </c>
      <c r="D625" s="115" t="s">
        <v>1594</v>
      </c>
      <c r="E625" s="117"/>
      <c r="F625" s="117" t="s">
        <v>1547</v>
      </c>
      <c r="G625" s="119">
        <v>45436</v>
      </c>
      <c r="H625" s="117" t="s">
        <v>1472</v>
      </c>
      <c r="I625" s="117" t="s">
        <v>1512</v>
      </c>
      <c r="J625" s="117" t="s">
        <v>1025</v>
      </c>
      <c r="K625" s="117" t="s">
        <v>1088</v>
      </c>
      <c r="L625" s="115" t="s">
        <v>1025</v>
      </c>
      <c r="M625" s="123">
        <v>-338.66</v>
      </c>
      <c r="N625" s="123">
        <v>338.66</v>
      </c>
      <c r="O625" s="124">
        <v>45413</v>
      </c>
      <c r="P625" s="125"/>
      <c r="Q625" s="125"/>
      <c r="R625" s="125"/>
      <c r="S625" s="115" t="s">
        <v>1547</v>
      </c>
      <c r="T625" s="122" t="s">
        <v>1548</v>
      </c>
      <c r="U625" s="115" t="s">
        <v>1488</v>
      </c>
      <c r="V625" s="142"/>
      <c r="W625" s="117"/>
      <c r="X625" s="142"/>
      <c r="Y625" s="142"/>
      <c r="Z625" s="117"/>
      <c r="AA625" s="143"/>
      <c r="AB625" s="125"/>
      <c r="AC625" s="125"/>
      <c r="AD625" s="125"/>
      <c r="AE625" s="117"/>
      <c r="AF625" s="122"/>
      <c r="AG625" s="122"/>
    </row>
    <row r="626" spans="1:33">
      <c r="A626" s="115" t="s">
        <v>1594</v>
      </c>
      <c r="B626" s="116">
        <v>45436</v>
      </c>
      <c r="C626" s="115" t="s">
        <v>1594</v>
      </c>
      <c r="D626" s="115" t="s">
        <v>1594</v>
      </c>
      <c r="E626" s="117"/>
      <c r="F626" s="117" t="s">
        <v>1547</v>
      </c>
      <c r="G626" s="119">
        <v>45436</v>
      </c>
      <c r="H626" s="117" t="s">
        <v>1472</v>
      </c>
      <c r="I626" s="117" t="s">
        <v>1512</v>
      </c>
      <c r="J626" s="117" t="s">
        <v>1025</v>
      </c>
      <c r="K626" s="117" t="s">
        <v>1089</v>
      </c>
      <c r="L626" s="115" t="s">
        <v>1025</v>
      </c>
      <c r="M626" s="123">
        <v>-377.94</v>
      </c>
      <c r="N626" s="123">
        <v>377.94</v>
      </c>
      <c r="O626" s="124">
        <v>45413</v>
      </c>
      <c r="P626" s="125"/>
      <c r="Q626" s="125"/>
      <c r="R626" s="125"/>
      <c r="S626" s="115" t="s">
        <v>1547</v>
      </c>
      <c r="T626" s="122" t="s">
        <v>1548</v>
      </c>
      <c r="U626" s="115" t="s">
        <v>1488</v>
      </c>
      <c r="V626" s="142"/>
      <c r="W626" s="117"/>
      <c r="X626" s="142"/>
      <c r="Y626" s="142"/>
      <c r="Z626" s="117"/>
      <c r="AA626" s="143"/>
      <c r="AB626" s="125"/>
      <c r="AC626" s="125"/>
      <c r="AD626" s="125"/>
      <c r="AE626" s="117"/>
      <c r="AF626" s="122"/>
      <c r="AG626" s="122"/>
    </row>
    <row r="627" spans="1:33">
      <c r="A627" s="115" t="s">
        <v>1594</v>
      </c>
      <c r="B627" s="116">
        <v>45436</v>
      </c>
      <c r="C627" s="115" t="s">
        <v>1594</v>
      </c>
      <c r="D627" s="115" t="s">
        <v>1594</v>
      </c>
      <c r="E627" s="117"/>
      <c r="F627" s="117" t="s">
        <v>1547</v>
      </c>
      <c r="G627" s="119">
        <v>45436</v>
      </c>
      <c r="H627" s="117" t="s">
        <v>1472</v>
      </c>
      <c r="I627" s="117" t="s">
        <v>1512</v>
      </c>
      <c r="J627" s="117" t="s">
        <v>1025</v>
      </c>
      <c r="K627" s="117" t="s">
        <v>1090</v>
      </c>
      <c r="L627" s="115" t="s">
        <v>1025</v>
      </c>
      <c r="M627" s="123">
        <v>-338.66</v>
      </c>
      <c r="N627" s="123">
        <v>338.66</v>
      </c>
      <c r="O627" s="124">
        <v>45413</v>
      </c>
      <c r="P627" s="125"/>
      <c r="Q627" s="125"/>
      <c r="R627" s="125"/>
      <c r="S627" s="115" t="s">
        <v>1547</v>
      </c>
      <c r="T627" s="122" t="s">
        <v>1548</v>
      </c>
      <c r="U627" s="115" t="s">
        <v>1488</v>
      </c>
      <c r="V627" s="142"/>
      <c r="W627" s="117"/>
      <c r="X627" s="142"/>
      <c r="Y627" s="142"/>
      <c r="Z627" s="117"/>
      <c r="AA627" s="143"/>
      <c r="AB627" s="125"/>
      <c r="AC627" s="125"/>
      <c r="AD627" s="125"/>
      <c r="AE627" s="117"/>
      <c r="AF627" s="122"/>
      <c r="AG627" s="122"/>
    </row>
    <row r="628" spans="1:33">
      <c r="A628" s="115" t="s">
        <v>16</v>
      </c>
      <c r="B628" s="116">
        <v>45436</v>
      </c>
      <c r="C628" s="115" t="s">
        <v>18</v>
      </c>
      <c r="D628" s="115" t="s">
        <v>19</v>
      </c>
      <c r="E628" s="117"/>
      <c r="F628" s="117" t="s">
        <v>1554</v>
      </c>
      <c r="G628" s="119">
        <v>45436</v>
      </c>
      <c r="H628" s="117" t="s">
        <v>1500</v>
      </c>
      <c r="I628" s="117" t="s">
        <v>1543</v>
      </c>
      <c r="J628" s="122" t="s">
        <v>26</v>
      </c>
      <c r="K628" s="117"/>
      <c r="L628" s="115" t="s">
        <v>26</v>
      </c>
      <c r="M628" s="123">
        <v>20.68</v>
      </c>
      <c r="N628" s="123">
        <v>20.68</v>
      </c>
      <c r="O628" s="124">
        <v>45413</v>
      </c>
      <c r="P628" s="125"/>
      <c r="Q628" s="125"/>
      <c r="R628" s="125"/>
      <c r="S628" s="115" t="s">
        <v>1554</v>
      </c>
      <c r="T628" s="122" t="s">
        <v>1556</v>
      </c>
      <c r="U628" s="115" t="s">
        <v>1557</v>
      </c>
      <c r="V628" s="142"/>
      <c r="W628" s="117"/>
      <c r="X628" s="142"/>
      <c r="Y628" s="142"/>
      <c r="Z628" s="117"/>
      <c r="AA628" s="143"/>
      <c r="AB628" s="125"/>
      <c r="AC628" s="125"/>
      <c r="AD628" s="125"/>
      <c r="AE628" s="117"/>
      <c r="AF628" s="122"/>
      <c r="AG628" s="122"/>
    </row>
    <row r="629" spans="1:33">
      <c r="A629" s="115" t="s">
        <v>16</v>
      </c>
      <c r="B629" s="116">
        <v>45436</v>
      </c>
      <c r="C629" s="115" t="s">
        <v>18</v>
      </c>
      <c r="D629" s="115" t="s">
        <v>19</v>
      </c>
      <c r="E629" s="117"/>
      <c r="F629" s="117" t="s">
        <v>1542</v>
      </c>
      <c r="G629" s="119">
        <v>45436</v>
      </c>
      <c r="H629" s="117" t="s">
        <v>1472</v>
      </c>
      <c r="I629" s="117" t="s">
        <v>1543</v>
      </c>
      <c r="J629" s="117" t="s">
        <v>84</v>
      </c>
      <c r="K629" s="117"/>
      <c r="L629" s="115" t="s">
        <v>84</v>
      </c>
      <c r="M629" s="123">
        <v>-175</v>
      </c>
      <c r="N629" s="123">
        <v>175</v>
      </c>
      <c r="O629" s="124">
        <v>45413</v>
      </c>
      <c r="P629" s="125"/>
      <c r="Q629" s="125"/>
      <c r="R629" s="125"/>
      <c r="S629" s="115" t="s">
        <v>1542</v>
      </c>
      <c r="T629" s="122" t="s">
        <v>1569</v>
      </c>
      <c r="U629" s="115" t="s">
        <v>1569</v>
      </c>
      <c r="V629" s="142"/>
      <c r="W629" s="117"/>
      <c r="X629" s="142"/>
      <c r="Y629" s="142"/>
      <c r="Z629" s="117"/>
      <c r="AA629" s="143"/>
      <c r="AB629" s="125"/>
      <c r="AC629" s="125"/>
      <c r="AD629" s="125"/>
      <c r="AE629" s="117"/>
      <c r="AF629" s="122"/>
      <c r="AG629" s="122"/>
    </row>
    <row r="630" spans="1:33">
      <c r="A630" s="115" t="s">
        <v>16</v>
      </c>
      <c r="B630" s="116">
        <v>45436</v>
      </c>
      <c r="C630" s="115" t="s">
        <v>18</v>
      </c>
      <c r="D630" s="115" t="s">
        <v>19</v>
      </c>
      <c r="E630" s="117"/>
      <c r="F630" s="117" t="s">
        <v>1542</v>
      </c>
      <c r="G630" s="119">
        <v>45436</v>
      </c>
      <c r="H630" s="117" t="s">
        <v>1472</v>
      </c>
      <c r="I630" s="117" t="s">
        <v>1543</v>
      </c>
      <c r="J630" s="117" t="s">
        <v>29</v>
      </c>
      <c r="K630" s="117"/>
      <c r="L630" s="115" t="s">
        <v>29</v>
      </c>
      <c r="M630" s="123">
        <v>-251.76</v>
      </c>
      <c r="N630" s="123">
        <v>251.76</v>
      </c>
      <c r="O630" s="124">
        <v>45413</v>
      </c>
      <c r="P630" s="125"/>
      <c r="Q630" s="125"/>
      <c r="R630" s="125"/>
      <c r="S630" s="115" t="s">
        <v>1542</v>
      </c>
      <c r="T630" s="122" t="s">
        <v>1478</v>
      </c>
      <c r="U630" s="115" t="s">
        <v>1479</v>
      </c>
      <c r="V630" s="142"/>
      <c r="W630" s="117"/>
      <c r="X630" s="142"/>
      <c r="Y630" s="142"/>
      <c r="Z630" s="117"/>
      <c r="AA630" s="143"/>
      <c r="AB630" s="125"/>
      <c r="AC630" s="125"/>
      <c r="AD630" s="125"/>
      <c r="AE630" s="117"/>
      <c r="AF630" s="122"/>
      <c r="AG630" s="122"/>
    </row>
    <row r="631" spans="1:33">
      <c r="A631" s="115" t="s">
        <v>16</v>
      </c>
      <c r="B631" s="116">
        <v>45436</v>
      </c>
      <c r="C631" s="115" t="s">
        <v>18</v>
      </c>
      <c r="D631" s="115" t="s">
        <v>19</v>
      </c>
      <c r="E631" s="117"/>
      <c r="F631" s="117" t="s">
        <v>1542</v>
      </c>
      <c r="G631" s="119">
        <v>45436</v>
      </c>
      <c r="H631" s="117" t="s">
        <v>1472</v>
      </c>
      <c r="I631" s="117" t="s">
        <v>1543</v>
      </c>
      <c r="J631" s="117" t="s">
        <v>29</v>
      </c>
      <c r="K631" s="117"/>
      <c r="L631" s="115" t="s">
        <v>29</v>
      </c>
      <c r="M631" s="123">
        <v>-11634.77</v>
      </c>
      <c r="N631" s="123">
        <v>11634.77</v>
      </c>
      <c r="O631" s="124">
        <v>45413</v>
      </c>
      <c r="P631" s="125"/>
      <c r="Q631" s="125"/>
      <c r="R631" s="125"/>
      <c r="S631" s="115" t="s">
        <v>1542</v>
      </c>
      <c r="T631" s="122" t="s">
        <v>1478</v>
      </c>
      <c r="U631" s="115" t="s">
        <v>1479</v>
      </c>
      <c r="V631" s="142"/>
      <c r="W631" s="117"/>
      <c r="X631" s="142"/>
      <c r="Y631" s="142"/>
      <c r="Z631" s="117"/>
      <c r="AA631" s="143"/>
      <c r="AB631" s="125"/>
      <c r="AC631" s="125"/>
      <c r="AD631" s="125"/>
      <c r="AE631" s="117"/>
      <c r="AF631" s="122"/>
      <c r="AG631" s="122"/>
    </row>
    <row r="632" spans="1:33">
      <c r="A632" s="115" t="s">
        <v>16</v>
      </c>
      <c r="B632" s="116">
        <v>45436</v>
      </c>
      <c r="C632" s="115" t="s">
        <v>119</v>
      </c>
      <c r="D632" s="115" t="s">
        <v>120</v>
      </c>
      <c r="E632" s="117" t="s">
        <v>1541</v>
      </c>
      <c r="F632" s="117" t="s">
        <v>1542</v>
      </c>
      <c r="G632" s="121">
        <v>45436</v>
      </c>
      <c r="H632" s="117"/>
      <c r="I632" s="117" t="s">
        <v>1543</v>
      </c>
      <c r="J632" s="122" t="s">
        <v>129</v>
      </c>
      <c r="K632" s="117"/>
      <c r="L632" s="115" t="s">
        <v>129</v>
      </c>
      <c r="M632" s="123">
        <v>-100994</v>
      </c>
      <c r="N632" s="123">
        <v>100994</v>
      </c>
      <c r="O632" s="124">
        <v>45413</v>
      </c>
      <c r="P632" s="125"/>
      <c r="Q632" s="125"/>
      <c r="R632" s="125"/>
      <c r="S632" s="115" t="s">
        <v>1542</v>
      </c>
      <c r="T632" s="122" t="s">
        <v>158</v>
      </c>
      <c r="U632" s="115" t="s">
        <v>158</v>
      </c>
      <c r="V632" s="142"/>
      <c r="W632" s="117"/>
      <c r="X632" s="142"/>
      <c r="Y632" s="142"/>
      <c r="Z632" s="117"/>
      <c r="AA632" s="143"/>
      <c r="AB632" s="125"/>
      <c r="AC632" s="125"/>
      <c r="AD632" s="125"/>
      <c r="AE632" s="117"/>
      <c r="AF632" s="122"/>
      <c r="AG632" s="122"/>
    </row>
    <row r="633" spans="1:33">
      <c r="A633" s="115" t="s">
        <v>16</v>
      </c>
      <c r="B633" s="116">
        <v>45436</v>
      </c>
      <c r="C633" s="115" t="s">
        <v>119</v>
      </c>
      <c r="D633" s="115" t="s">
        <v>120</v>
      </c>
      <c r="E633" s="117" t="s">
        <v>1541</v>
      </c>
      <c r="F633" s="117" t="s">
        <v>1542</v>
      </c>
      <c r="G633" s="121">
        <v>45436</v>
      </c>
      <c r="H633" s="117"/>
      <c r="I633" s="117" t="s">
        <v>1543</v>
      </c>
      <c r="J633" s="122" t="s">
        <v>121</v>
      </c>
      <c r="K633" s="117"/>
      <c r="L633" s="115" t="s">
        <v>121</v>
      </c>
      <c r="M633" s="123">
        <v>5400.22</v>
      </c>
      <c r="N633" s="123">
        <v>5400.22</v>
      </c>
      <c r="O633" s="124">
        <v>45413</v>
      </c>
      <c r="P633" s="125"/>
      <c r="Q633" s="125"/>
      <c r="R633" s="125"/>
      <c r="S633" s="115" t="s">
        <v>1542</v>
      </c>
      <c r="T633" s="122" t="s">
        <v>158</v>
      </c>
      <c r="U633" s="115" t="s">
        <v>158</v>
      </c>
      <c r="V633" s="142"/>
      <c r="W633" s="117"/>
      <c r="X633" s="142"/>
      <c r="Y633" s="142"/>
      <c r="Z633" s="117"/>
      <c r="AA633" s="143"/>
      <c r="AB633" s="125"/>
      <c r="AC633" s="125"/>
      <c r="AD633" s="125"/>
      <c r="AE633" s="117"/>
      <c r="AF633" s="122"/>
      <c r="AG633" s="122"/>
    </row>
    <row r="634" spans="1:33">
      <c r="A634" s="115" t="s">
        <v>16</v>
      </c>
      <c r="B634" s="116">
        <v>45436</v>
      </c>
      <c r="C634" s="115" t="s">
        <v>119</v>
      </c>
      <c r="D634" s="115" t="s">
        <v>120</v>
      </c>
      <c r="E634" s="117" t="s">
        <v>1541</v>
      </c>
      <c r="F634" s="117" t="s">
        <v>1542</v>
      </c>
      <c r="G634" s="121">
        <v>45436</v>
      </c>
      <c r="H634" s="117"/>
      <c r="I634" s="117" t="s">
        <v>1543</v>
      </c>
      <c r="J634" s="122" t="s">
        <v>121</v>
      </c>
      <c r="K634" s="117"/>
      <c r="L634" s="115" t="s">
        <v>121</v>
      </c>
      <c r="M634" s="123">
        <v>566623.34</v>
      </c>
      <c r="N634" s="123">
        <v>566623.34</v>
      </c>
      <c r="O634" s="124">
        <v>45413</v>
      </c>
      <c r="P634" s="125"/>
      <c r="Q634" s="125"/>
      <c r="R634" s="125"/>
      <c r="S634" s="115" t="s">
        <v>1542</v>
      </c>
      <c r="T634" s="122" t="s">
        <v>158</v>
      </c>
      <c r="U634" s="115" t="s">
        <v>158</v>
      </c>
      <c r="V634" s="142"/>
      <c r="W634" s="117"/>
      <c r="X634" s="142"/>
      <c r="Y634" s="142"/>
      <c r="Z634" s="117"/>
      <c r="AA634" s="143"/>
      <c r="AB634" s="125"/>
      <c r="AC634" s="125"/>
      <c r="AD634" s="125"/>
      <c r="AE634" s="117"/>
      <c r="AF634" s="122"/>
      <c r="AG634" s="122"/>
    </row>
    <row r="635" spans="1:33">
      <c r="A635" s="115" t="s">
        <v>16</v>
      </c>
      <c r="B635" s="116">
        <v>45439</v>
      </c>
      <c r="C635" s="115" t="s">
        <v>18</v>
      </c>
      <c r="D635" s="115" t="s">
        <v>19</v>
      </c>
      <c r="E635" s="117"/>
      <c r="F635" s="117" t="s">
        <v>1572</v>
      </c>
      <c r="G635" s="119">
        <v>45439</v>
      </c>
      <c r="H635" s="117" t="s">
        <v>1472</v>
      </c>
      <c r="I635" s="117" t="s">
        <v>1512</v>
      </c>
      <c r="J635" s="117" t="s">
        <v>1672</v>
      </c>
      <c r="K635" s="117" t="s">
        <v>1673</v>
      </c>
      <c r="L635" s="115" t="s">
        <v>1672</v>
      </c>
      <c r="M635" s="123">
        <v>-16740</v>
      </c>
      <c r="N635" s="123">
        <v>16740</v>
      </c>
      <c r="O635" s="124">
        <v>45413</v>
      </c>
      <c r="P635" s="125"/>
      <c r="Q635" s="125"/>
      <c r="R635" s="125"/>
      <c r="S635" s="115" t="s">
        <v>1572</v>
      </c>
      <c r="T635" s="122" t="s">
        <v>1573</v>
      </c>
      <c r="U635" s="115" t="s">
        <v>1520</v>
      </c>
      <c r="V635" s="142"/>
      <c r="W635" s="117"/>
      <c r="X635" s="142"/>
      <c r="Y635" s="142"/>
      <c r="Z635" s="117"/>
      <c r="AA635" s="143"/>
      <c r="AB635" s="125"/>
      <c r="AC635" s="125"/>
      <c r="AD635" s="125"/>
      <c r="AE635" s="117"/>
      <c r="AF635" s="122"/>
      <c r="AG635" s="122"/>
    </row>
    <row r="636" spans="1:33">
      <c r="A636" s="115" t="s">
        <v>16</v>
      </c>
      <c r="B636" s="116">
        <v>45439</v>
      </c>
      <c r="C636" s="115" t="s">
        <v>18</v>
      </c>
      <c r="D636" s="115" t="s">
        <v>19</v>
      </c>
      <c r="E636" s="117"/>
      <c r="F636" s="117" t="s">
        <v>1529</v>
      </c>
      <c r="G636" s="119">
        <v>45439</v>
      </c>
      <c r="H636" s="117" t="s">
        <v>1472</v>
      </c>
      <c r="I636" s="117" t="s">
        <v>1512</v>
      </c>
      <c r="J636" s="117" t="s">
        <v>1025</v>
      </c>
      <c r="K636" s="117" t="s">
        <v>1674</v>
      </c>
      <c r="L636" s="115" t="s">
        <v>1025</v>
      </c>
      <c r="M636" s="123">
        <v>-1405</v>
      </c>
      <c r="N636" s="123">
        <v>1405</v>
      </c>
      <c r="O636" s="124">
        <v>45413</v>
      </c>
      <c r="P636" s="125"/>
      <c r="Q636" s="125"/>
      <c r="R636" s="125"/>
      <c r="S636" s="115" t="s">
        <v>1529</v>
      </c>
      <c r="T636" s="122" t="s">
        <v>1478</v>
      </c>
      <c r="U636" s="115" t="s">
        <v>1479</v>
      </c>
      <c r="V636" s="142"/>
      <c r="W636" s="117"/>
      <c r="X636" s="142"/>
      <c r="Y636" s="142"/>
      <c r="Z636" s="117"/>
      <c r="AA636" s="143"/>
      <c r="AB636" s="125"/>
      <c r="AC636" s="125"/>
      <c r="AD636" s="125"/>
      <c r="AE636" s="117"/>
      <c r="AF636" s="122"/>
      <c r="AG636" s="122"/>
    </row>
    <row r="637" spans="1:33">
      <c r="A637" s="115" t="s">
        <v>16</v>
      </c>
      <c r="B637" s="116">
        <v>45439</v>
      </c>
      <c r="C637" s="115" t="s">
        <v>18</v>
      </c>
      <c r="D637" s="115" t="s">
        <v>19</v>
      </c>
      <c r="E637" s="117"/>
      <c r="F637" s="117" t="s">
        <v>1554</v>
      </c>
      <c r="G637" s="119">
        <v>45439</v>
      </c>
      <c r="H637" s="117" t="s">
        <v>1500</v>
      </c>
      <c r="I637" s="117"/>
      <c r="J637" s="122" t="s">
        <v>26</v>
      </c>
      <c r="K637" s="117"/>
      <c r="L637" s="115" t="s">
        <v>26</v>
      </c>
      <c r="M637" s="123">
        <v>31.93</v>
      </c>
      <c r="N637" s="123">
        <v>31.93</v>
      </c>
      <c r="O637" s="124">
        <v>45413</v>
      </c>
      <c r="P637" s="125"/>
      <c r="Q637" s="125"/>
      <c r="R637" s="125"/>
      <c r="S637" s="115" t="s">
        <v>1554</v>
      </c>
      <c r="T637" s="122" t="s">
        <v>1556</v>
      </c>
      <c r="U637" s="115" t="s">
        <v>1557</v>
      </c>
      <c r="V637" s="142"/>
      <c r="W637" s="117"/>
      <c r="X637" s="142"/>
      <c r="Y637" s="142"/>
      <c r="Z637" s="117"/>
      <c r="AA637" s="143"/>
      <c r="AB637" s="125"/>
      <c r="AC637" s="125"/>
      <c r="AD637" s="125"/>
      <c r="AE637" s="117"/>
      <c r="AF637" s="122"/>
      <c r="AG637" s="122"/>
    </row>
    <row r="638" spans="1:33">
      <c r="A638" s="115" t="s">
        <v>16</v>
      </c>
      <c r="B638" s="116">
        <v>45439</v>
      </c>
      <c r="C638" s="115" t="s">
        <v>119</v>
      </c>
      <c r="D638" s="115" t="s">
        <v>120</v>
      </c>
      <c r="E638" s="117" t="s">
        <v>1541</v>
      </c>
      <c r="F638" s="117" t="s">
        <v>1542</v>
      </c>
      <c r="G638" s="121">
        <v>45439</v>
      </c>
      <c r="H638" s="117"/>
      <c r="I638" s="117" t="s">
        <v>1543</v>
      </c>
      <c r="J638" s="122" t="s">
        <v>129</v>
      </c>
      <c r="K638" s="117"/>
      <c r="L638" s="115" t="s">
        <v>129</v>
      </c>
      <c r="M638" s="123">
        <v>-5400</v>
      </c>
      <c r="N638" s="123">
        <v>5400</v>
      </c>
      <c r="O638" s="124">
        <v>45413</v>
      </c>
      <c r="P638" s="125"/>
      <c r="Q638" s="125"/>
      <c r="R638" s="125"/>
      <c r="S638" s="115" t="s">
        <v>1542</v>
      </c>
      <c r="T638" s="122" t="s">
        <v>158</v>
      </c>
      <c r="U638" s="115" t="s">
        <v>158</v>
      </c>
      <c r="V638" s="142"/>
      <c r="W638" s="117"/>
      <c r="X638" s="142"/>
      <c r="Y638" s="142"/>
      <c r="Z638" s="117"/>
      <c r="AA638" s="143"/>
      <c r="AB638" s="125"/>
      <c r="AC638" s="125"/>
      <c r="AD638" s="125"/>
      <c r="AE638" s="117"/>
      <c r="AF638" s="122"/>
      <c r="AG638" s="122"/>
    </row>
    <row r="639" spans="1:33">
      <c r="A639" s="115" t="s">
        <v>16</v>
      </c>
      <c r="B639" s="116">
        <v>45439</v>
      </c>
      <c r="C639" s="115" t="s">
        <v>119</v>
      </c>
      <c r="D639" s="115" t="s">
        <v>120</v>
      </c>
      <c r="E639" s="117" t="s">
        <v>1541</v>
      </c>
      <c r="F639" s="117" t="s">
        <v>1542</v>
      </c>
      <c r="G639" s="121">
        <v>45439</v>
      </c>
      <c r="H639" s="117"/>
      <c r="I639" s="117" t="s">
        <v>1543</v>
      </c>
      <c r="J639" s="122" t="s">
        <v>26</v>
      </c>
      <c r="K639" s="117"/>
      <c r="L639" s="115" t="s">
        <v>26</v>
      </c>
      <c r="M639" s="123">
        <v>0.66</v>
      </c>
      <c r="N639" s="123">
        <v>0.66</v>
      </c>
      <c r="O639" s="124">
        <v>45413</v>
      </c>
      <c r="P639" s="125"/>
      <c r="Q639" s="125"/>
      <c r="R639" s="125"/>
      <c r="S639" s="115" t="s">
        <v>1542</v>
      </c>
      <c r="T639" s="122" t="s">
        <v>1556</v>
      </c>
      <c r="U639" s="115" t="s">
        <v>1557</v>
      </c>
      <c r="V639" s="142"/>
      <c r="W639" s="117"/>
      <c r="X639" s="142"/>
      <c r="Y639" s="142"/>
      <c r="Z639" s="117"/>
      <c r="AA639" s="143"/>
      <c r="AB639" s="125"/>
      <c r="AC639" s="125"/>
      <c r="AD639" s="125"/>
      <c r="AE639" s="117"/>
      <c r="AF639" s="122"/>
      <c r="AG639" s="122"/>
    </row>
    <row r="640" spans="1:33">
      <c r="A640" s="115" t="s">
        <v>16</v>
      </c>
      <c r="B640" s="116">
        <v>45440</v>
      </c>
      <c r="C640" s="115" t="s">
        <v>119</v>
      </c>
      <c r="D640" s="115" t="s">
        <v>120</v>
      </c>
      <c r="E640" s="117" t="s">
        <v>1541</v>
      </c>
      <c r="F640" s="117" t="s">
        <v>1542</v>
      </c>
      <c r="G640" s="121">
        <v>45440</v>
      </c>
      <c r="H640" s="117"/>
      <c r="I640" s="117" t="s">
        <v>1543</v>
      </c>
      <c r="J640" s="122" t="s">
        <v>138</v>
      </c>
      <c r="K640" s="117"/>
      <c r="L640" s="115" t="s">
        <v>138</v>
      </c>
      <c r="M640" s="123">
        <v>-565395.52</v>
      </c>
      <c r="N640" s="123">
        <v>565395.52</v>
      </c>
      <c r="O640" s="124">
        <v>45413</v>
      </c>
      <c r="P640" s="125"/>
      <c r="Q640" s="125"/>
      <c r="R640" s="125"/>
      <c r="S640" s="115" t="s">
        <v>1542</v>
      </c>
      <c r="T640" s="122" t="s">
        <v>1591</v>
      </c>
      <c r="U640" s="115" t="s">
        <v>1591</v>
      </c>
      <c r="V640" s="142"/>
      <c r="W640" s="117"/>
      <c r="X640" s="142"/>
      <c r="Y640" s="142"/>
      <c r="Z640" s="117"/>
      <c r="AA640" s="143"/>
      <c r="AB640" s="125"/>
      <c r="AC640" s="125"/>
      <c r="AD640" s="125"/>
      <c r="AE640" s="117"/>
      <c r="AF640" s="122"/>
      <c r="AG640" s="122"/>
    </row>
    <row r="641" spans="1:33">
      <c r="A641" s="115" t="s">
        <v>16</v>
      </c>
      <c r="B641" s="116">
        <v>45440</v>
      </c>
      <c r="C641" s="115" t="s">
        <v>119</v>
      </c>
      <c r="D641" s="115" t="s">
        <v>120</v>
      </c>
      <c r="E641" s="117" t="s">
        <v>1541</v>
      </c>
      <c r="F641" s="117" t="s">
        <v>1542</v>
      </c>
      <c r="G641" s="121">
        <v>45440</v>
      </c>
      <c r="H641" s="117"/>
      <c r="I641" s="117" t="s">
        <v>1543</v>
      </c>
      <c r="J641" s="122" t="s">
        <v>26</v>
      </c>
      <c r="K641" s="117"/>
      <c r="L641" s="115" t="s">
        <v>26</v>
      </c>
      <c r="M641" s="123">
        <v>11.61</v>
      </c>
      <c r="N641" s="123">
        <v>11.61</v>
      </c>
      <c r="O641" s="124">
        <v>45413</v>
      </c>
      <c r="P641" s="125"/>
      <c r="Q641" s="125"/>
      <c r="R641" s="125"/>
      <c r="S641" s="115" t="s">
        <v>1542</v>
      </c>
      <c r="T641" s="122" t="s">
        <v>1556</v>
      </c>
      <c r="U641" s="115" t="s">
        <v>1557</v>
      </c>
      <c r="V641" s="142"/>
      <c r="W641" s="117"/>
      <c r="X641" s="142"/>
      <c r="Y641" s="142"/>
      <c r="Z641" s="117"/>
      <c r="AA641" s="143"/>
      <c r="AB641" s="125"/>
      <c r="AC641" s="125"/>
      <c r="AD641" s="125"/>
      <c r="AE641" s="117"/>
      <c r="AF641" s="122"/>
      <c r="AG641" s="122"/>
    </row>
    <row r="642" spans="1:33">
      <c r="A642" s="115" t="s">
        <v>16</v>
      </c>
      <c r="B642" s="116">
        <v>45441</v>
      </c>
      <c r="C642" s="115" t="s">
        <v>18</v>
      </c>
      <c r="D642" s="115" t="s">
        <v>19</v>
      </c>
      <c r="E642" s="117"/>
      <c r="F642" s="117" t="s">
        <v>1675</v>
      </c>
      <c r="G642" s="119">
        <v>45441</v>
      </c>
      <c r="H642" s="117" t="s">
        <v>1472</v>
      </c>
      <c r="I642" s="117" t="s">
        <v>1512</v>
      </c>
      <c r="J642" s="117" t="s">
        <v>1676</v>
      </c>
      <c r="K642" s="117" t="s">
        <v>1677</v>
      </c>
      <c r="L642" s="115" t="s">
        <v>1676</v>
      </c>
      <c r="M642" s="123">
        <v>-262</v>
      </c>
      <c r="N642" s="123">
        <v>262</v>
      </c>
      <c r="O642" s="124">
        <v>45413</v>
      </c>
      <c r="P642" s="125"/>
      <c r="Q642" s="125"/>
      <c r="R642" s="125"/>
      <c r="S642" s="115" t="s">
        <v>1675</v>
      </c>
      <c r="T642" s="122" t="s">
        <v>1487</v>
      </c>
      <c r="U642" s="115" t="s">
        <v>1488</v>
      </c>
      <c r="V642" s="142"/>
      <c r="W642" s="117"/>
      <c r="X642" s="142"/>
      <c r="Y642" s="142"/>
      <c r="Z642" s="117"/>
      <c r="AA642" s="143"/>
      <c r="AB642" s="125"/>
      <c r="AC642" s="125"/>
      <c r="AD642" s="125"/>
      <c r="AE642" s="117"/>
      <c r="AF642" s="122"/>
      <c r="AG642" s="122"/>
    </row>
    <row r="643" spans="1:33">
      <c r="A643" s="115" t="s">
        <v>16</v>
      </c>
      <c r="B643" s="116">
        <v>45441</v>
      </c>
      <c r="C643" s="115" t="s">
        <v>18</v>
      </c>
      <c r="D643" s="115" t="s">
        <v>19</v>
      </c>
      <c r="E643" s="117"/>
      <c r="F643" s="117" t="s">
        <v>1678</v>
      </c>
      <c r="G643" s="119">
        <v>45441</v>
      </c>
      <c r="H643" s="117" t="s">
        <v>1472</v>
      </c>
      <c r="I643" s="117" t="s">
        <v>1512</v>
      </c>
      <c r="J643" s="117" t="s">
        <v>1679</v>
      </c>
      <c r="K643" s="117" t="s">
        <v>1680</v>
      </c>
      <c r="L643" s="115" t="s">
        <v>1679</v>
      </c>
      <c r="M643" s="123">
        <v>-15000</v>
      </c>
      <c r="N643" s="123">
        <v>15000</v>
      </c>
      <c r="O643" s="124">
        <v>45413</v>
      </c>
      <c r="P643" s="125"/>
      <c r="Q643" s="125"/>
      <c r="R643" s="125"/>
      <c r="S643" s="115" t="s">
        <v>1678</v>
      </c>
      <c r="T643" s="122" t="s">
        <v>1573</v>
      </c>
      <c r="U643" s="115" t="s">
        <v>1520</v>
      </c>
      <c r="V643" s="142"/>
      <c r="W643" s="117"/>
      <c r="X643" s="142"/>
      <c r="Y643" s="142"/>
      <c r="Z643" s="117"/>
      <c r="AA643" s="143"/>
      <c r="AB643" s="125"/>
      <c r="AC643" s="125"/>
      <c r="AD643" s="125"/>
      <c r="AE643" s="117"/>
      <c r="AF643" s="122"/>
      <c r="AG643" s="122"/>
    </row>
    <row r="644" spans="1:33">
      <c r="A644" s="115" t="s">
        <v>16</v>
      </c>
      <c r="B644" s="116">
        <v>45441</v>
      </c>
      <c r="C644" s="115" t="s">
        <v>18</v>
      </c>
      <c r="D644" s="115" t="s">
        <v>19</v>
      </c>
      <c r="E644" s="117"/>
      <c r="F644" s="117" t="s">
        <v>1681</v>
      </c>
      <c r="G644" s="119">
        <v>45441</v>
      </c>
      <c r="H644" s="117" t="s">
        <v>1472</v>
      </c>
      <c r="I644" s="117" t="s">
        <v>1512</v>
      </c>
      <c r="J644" s="117" t="s">
        <v>1682</v>
      </c>
      <c r="K644" s="117" t="s">
        <v>1683</v>
      </c>
      <c r="L644" s="115" t="s">
        <v>1682</v>
      </c>
      <c r="M644" s="123">
        <v>-10000</v>
      </c>
      <c r="N644" s="123">
        <v>10000</v>
      </c>
      <c r="O644" s="124">
        <v>45413</v>
      </c>
      <c r="P644" s="125"/>
      <c r="Q644" s="125"/>
      <c r="R644" s="125"/>
      <c r="S644" s="115" t="s">
        <v>1681</v>
      </c>
      <c r="T644" s="122" t="s">
        <v>1519</v>
      </c>
      <c r="U644" s="115" t="s">
        <v>1520</v>
      </c>
      <c r="V644" s="142"/>
      <c r="W644" s="117"/>
      <c r="X644" s="142"/>
      <c r="Y644" s="142"/>
      <c r="Z644" s="117"/>
      <c r="AA644" s="143"/>
      <c r="AB644" s="125"/>
      <c r="AC644" s="125"/>
      <c r="AD644" s="125"/>
      <c r="AE644" s="117"/>
      <c r="AF644" s="122"/>
      <c r="AG644" s="122"/>
    </row>
    <row r="645" spans="1:33">
      <c r="A645" s="115" t="s">
        <v>16</v>
      </c>
      <c r="B645" s="116">
        <v>45441</v>
      </c>
      <c r="C645" s="115" t="s">
        <v>18</v>
      </c>
      <c r="D645" s="115" t="s">
        <v>19</v>
      </c>
      <c r="E645" s="117"/>
      <c r="F645" s="117" t="s">
        <v>1552</v>
      </c>
      <c r="G645" s="119">
        <v>45441</v>
      </c>
      <c r="H645" s="117" t="s">
        <v>1472</v>
      </c>
      <c r="I645" s="117" t="s">
        <v>1512</v>
      </c>
      <c r="J645" s="117" t="s">
        <v>768</v>
      </c>
      <c r="K645" s="117" t="s">
        <v>1684</v>
      </c>
      <c r="L645" s="115" t="s">
        <v>768</v>
      </c>
      <c r="M645" s="123">
        <v>-20000</v>
      </c>
      <c r="N645" s="123">
        <v>20000</v>
      </c>
      <c r="O645" s="124">
        <v>45413</v>
      </c>
      <c r="P645" s="125"/>
      <c r="Q645" s="125"/>
      <c r="R645" s="125"/>
      <c r="S645" s="115" t="s">
        <v>1552</v>
      </c>
      <c r="T645" s="122" t="s">
        <v>1475</v>
      </c>
      <c r="U645" s="115" t="s">
        <v>1476</v>
      </c>
      <c r="V645" s="142"/>
      <c r="W645" s="117"/>
      <c r="X645" s="142"/>
      <c r="Y645" s="142"/>
      <c r="Z645" s="117"/>
      <c r="AA645" s="143"/>
      <c r="AB645" s="125"/>
      <c r="AC645" s="125"/>
      <c r="AD645" s="125"/>
      <c r="AE645" s="117"/>
      <c r="AF645" s="122"/>
      <c r="AG645" s="122"/>
    </row>
    <row r="646" spans="1:33">
      <c r="A646" s="115" t="s">
        <v>16</v>
      </c>
      <c r="B646" s="116">
        <v>45441</v>
      </c>
      <c r="C646" s="115" t="s">
        <v>18</v>
      </c>
      <c r="D646" s="115" t="s">
        <v>19</v>
      </c>
      <c r="E646" s="117"/>
      <c r="F646" s="117" t="s">
        <v>1622</v>
      </c>
      <c r="G646" s="119">
        <v>45441</v>
      </c>
      <c r="H646" s="117" t="s">
        <v>1472</v>
      </c>
      <c r="I646" s="117" t="s">
        <v>1512</v>
      </c>
      <c r="J646" s="117" t="s">
        <v>976</v>
      </c>
      <c r="K646" s="117" t="s">
        <v>1685</v>
      </c>
      <c r="L646" s="115" t="s">
        <v>976</v>
      </c>
      <c r="M646" s="123">
        <v>-128</v>
      </c>
      <c r="N646" s="123">
        <v>128</v>
      </c>
      <c r="O646" s="124">
        <v>45413</v>
      </c>
      <c r="P646" s="125"/>
      <c r="Q646" s="125"/>
      <c r="R646" s="125"/>
      <c r="S646" s="115" t="s">
        <v>1622</v>
      </c>
      <c r="T646" s="122" t="s">
        <v>1487</v>
      </c>
      <c r="U646" s="115" t="s">
        <v>1488</v>
      </c>
      <c r="V646" s="142"/>
      <c r="W646" s="117"/>
      <c r="X646" s="142"/>
      <c r="Y646" s="142"/>
      <c r="Z646" s="117"/>
      <c r="AA646" s="143"/>
      <c r="AB646" s="125"/>
      <c r="AC646" s="125"/>
      <c r="AD646" s="125"/>
      <c r="AE646" s="117"/>
      <c r="AF646" s="122"/>
      <c r="AG646" s="122"/>
    </row>
    <row r="647" spans="1:33">
      <c r="A647" s="115" t="s">
        <v>16</v>
      </c>
      <c r="B647" s="116">
        <v>45441</v>
      </c>
      <c r="C647" s="115" t="s">
        <v>18</v>
      </c>
      <c r="D647" s="115" t="s">
        <v>19</v>
      </c>
      <c r="E647" s="117"/>
      <c r="F647" s="117" t="s">
        <v>1612</v>
      </c>
      <c r="G647" s="119">
        <v>45441</v>
      </c>
      <c r="H647" s="117" t="s">
        <v>1472</v>
      </c>
      <c r="I647" s="117" t="s">
        <v>1512</v>
      </c>
      <c r="J647" s="117" t="s">
        <v>976</v>
      </c>
      <c r="K647" s="117" t="s">
        <v>1686</v>
      </c>
      <c r="L647" s="115" t="s">
        <v>976</v>
      </c>
      <c r="M647" s="123">
        <v>-227.7</v>
      </c>
      <c r="N647" s="123">
        <v>227.7</v>
      </c>
      <c r="O647" s="124">
        <v>45413</v>
      </c>
      <c r="P647" s="125"/>
      <c r="Q647" s="125"/>
      <c r="R647" s="125"/>
      <c r="S647" s="115" t="s">
        <v>1612</v>
      </c>
      <c r="T647" s="122" t="s">
        <v>1573</v>
      </c>
      <c r="U647" s="115" t="s">
        <v>1520</v>
      </c>
      <c r="V647" s="142"/>
      <c r="W647" s="117"/>
      <c r="X647" s="142"/>
      <c r="Y647" s="142"/>
      <c r="Z647" s="117"/>
      <c r="AA647" s="143"/>
      <c r="AB647" s="125"/>
      <c r="AC647" s="125"/>
      <c r="AD647" s="125"/>
      <c r="AE647" s="117"/>
      <c r="AF647" s="122"/>
      <c r="AG647" s="122"/>
    </row>
    <row r="648" spans="1:33">
      <c r="A648" s="115" t="s">
        <v>16</v>
      </c>
      <c r="B648" s="116">
        <v>45441</v>
      </c>
      <c r="C648" s="115" t="s">
        <v>18</v>
      </c>
      <c r="D648" s="115" t="s">
        <v>19</v>
      </c>
      <c r="E648" s="117"/>
      <c r="F648" s="117" t="s">
        <v>1612</v>
      </c>
      <c r="G648" s="119">
        <v>45441</v>
      </c>
      <c r="H648" s="117" t="s">
        <v>1472</v>
      </c>
      <c r="I648" s="117" t="s">
        <v>1512</v>
      </c>
      <c r="J648" s="117" t="s">
        <v>976</v>
      </c>
      <c r="K648" s="117" t="s">
        <v>1687</v>
      </c>
      <c r="L648" s="115" t="s">
        <v>976</v>
      </c>
      <c r="M648" s="123">
        <v>-729.6</v>
      </c>
      <c r="N648" s="123">
        <v>729.6</v>
      </c>
      <c r="O648" s="124">
        <v>45413</v>
      </c>
      <c r="P648" s="125"/>
      <c r="Q648" s="125"/>
      <c r="R648" s="125"/>
      <c r="S648" s="115" t="s">
        <v>1612</v>
      </c>
      <c r="T648" s="122" t="s">
        <v>1573</v>
      </c>
      <c r="U648" s="115" t="s">
        <v>1520</v>
      </c>
      <c r="V648" s="142"/>
      <c r="W648" s="117"/>
      <c r="X648" s="142"/>
      <c r="Y648" s="142"/>
      <c r="Z648" s="117"/>
      <c r="AA648" s="143"/>
      <c r="AB648" s="125"/>
      <c r="AC648" s="125"/>
      <c r="AD648" s="125"/>
      <c r="AE648" s="117"/>
      <c r="AF648" s="122"/>
      <c r="AG648" s="122"/>
    </row>
    <row r="649" spans="1:33">
      <c r="A649" s="115" t="s">
        <v>16</v>
      </c>
      <c r="B649" s="116">
        <v>45441</v>
      </c>
      <c r="C649" s="115" t="s">
        <v>18</v>
      </c>
      <c r="D649" s="115" t="s">
        <v>19</v>
      </c>
      <c r="E649" s="117"/>
      <c r="F649" s="117" t="s">
        <v>1622</v>
      </c>
      <c r="G649" s="119">
        <v>45441</v>
      </c>
      <c r="H649" s="117" t="s">
        <v>1472</v>
      </c>
      <c r="I649" s="117" t="s">
        <v>1512</v>
      </c>
      <c r="J649" s="117" t="s">
        <v>976</v>
      </c>
      <c r="K649" s="117" t="s">
        <v>1688</v>
      </c>
      <c r="L649" s="115" t="s">
        <v>976</v>
      </c>
      <c r="M649" s="123">
        <v>-86.9</v>
      </c>
      <c r="N649" s="123">
        <v>86.9</v>
      </c>
      <c r="O649" s="124">
        <v>45413</v>
      </c>
      <c r="P649" s="125"/>
      <c r="Q649" s="125"/>
      <c r="R649" s="125"/>
      <c r="S649" s="115" t="s">
        <v>1622</v>
      </c>
      <c r="T649" s="122" t="s">
        <v>1487</v>
      </c>
      <c r="U649" s="115" t="s">
        <v>1488</v>
      </c>
      <c r="V649" s="142"/>
      <c r="W649" s="117"/>
      <c r="X649" s="142"/>
      <c r="Y649" s="142"/>
      <c r="Z649" s="117"/>
      <c r="AA649" s="143"/>
      <c r="AB649" s="125"/>
      <c r="AC649" s="125"/>
      <c r="AD649" s="125"/>
      <c r="AE649" s="117"/>
      <c r="AF649" s="122"/>
      <c r="AG649" s="122"/>
    </row>
    <row r="650" spans="1:33">
      <c r="A650" s="115" t="s">
        <v>16</v>
      </c>
      <c r="B650" s="116">
        <v>45441</v>
      </c>
      <c r="C650" s="115" t="s">
        <v>18</v>
      </c>
      <c r="D650" s="115" t="s">
        <v>19</v>
      </c>
      <c r="E650" s="117"/>
      <c r="F650" s="117" t="s">
        <v>1600</v>
      </c>
      <c r="G650" s="119">
        <v>45441</v>
      </c>
      <c r="H650" s="117" t="s">
        <v>1472</v>
      </c>
      <c r="I650" s="117" t="s">
        <v>1512</v>
      </c>
      <c r="J650" s="117" t="s">
        <v>1601</v>
      </c>
      <c r="K650" s="117" t="s">
        <v>1689</v>
      </c>
      <c r="L650" s="115" t="s">
        <v>1601</v>
      </c>
      <c r="M650" s="123">
        <v>-78000</v>
      </c>
      <c r="N650" s="123">
        <v>78000</v>
      </c>
      <c r="O650" s="124">
        <v>45413</v>
      </c>
      <c r="P650" s="125"/>
      <c r="Q650" s="125"/>
      <c r="R650" s="125"/>
      <c r="S650" s="115" t="s">
        <v>1600</v>
      </c>
      <c r="T650" s="122" t="s">
        <v>1519</v>
      </c>
      <c r="U650" s="115" t="s">
        <v>1520</v>
      </c>
      <c r="V650" s="142"/>
      <c r="W650" s="117"/>
      <c r="X650" s="142"/>
      <c r="Y650" s="142"/>
      <c r="Z650" s="117"/>
      <c r="AA650" s="143"/>
      <c r="AB650" s="125"/>
      <c r="AC650" s="125"/>
      <c r="AD650" s="125"/>
      <c r="AE650" s="117"/>
      <c r="AF650" s="122"/>
      <c r="AG650" s="122"/>
    </row>
    <row r="651" spans="1:33">
      <c r="A651" s="115" t="s">
        <v>16</v>
      </c>
      <c r="B651" s="116">
        <v>45441</v>
      </c>
      <c r="C651" s="115" t="s">
        <v>18</v>
      </c>
      <c r="D651" s="115" t="s">
        <v>19</v>
      </c>
      <c r="E651" s="117"/>
      <c r="F651" s="117" t="s">
        <v>1588</v>
      </c>
      <c r="G651" s="119">
        <v>45441</v>
      </c>
      <c r="H651" s="117" t="s">
        <v>1472</v>
      </c>
      <c r="I651" s="117" t="s">
        <v>1512</v>
      </c>
      <c r="J651" s="117" t="s">
        <v>992</v>
      </c>
      <c r="K651" s="117" t="s">
        <v>1690</v>
      </c>
      <c r="L651" s="115" t="s">
        <v>992</v>
      </c>
      <c r="M651" s="123">
        <v>-400</v>
      </c>
      <c r="N651" s="123">
        <v>400</v>
      </c>
      <c r="O651" s="124">
        <v>45413</v>
      </c>
      <c r="P651" s="125"/>
      <c r="Q651" s="125"/>
      <c r="R651" s="125"/>
      <c r="S651" s="115" t="s">
        <v>1588</v>
      </c>
      <c r="T651" s="122" t="s">
        <v>1475</v>
      </c>
      <c r="U651" s="115" t="s">
        <v>1476</v>
      </c>
      <c r="V651" s="142"/>
      <c r="W651" s="117"/>
      <c r="X651" s="142"/>
      <c r="Y651" s="142"/>
      <c r="Z651" s="117"/>
      <c r="AA651" s="143"/>
      <c r="AB651" s="125"/>
      <c r="AC651" s="125"/>
      <c r="AD651" s="125"/>
      <c r="AE651" s="117"/>
      <c r="AF651" s="122"/>
      <c r="AG651" s="122"/>
    </row>
    <row r="652" spans="1:33">
      <c r="A652" s="115" t="s">
        <v>16</v>
      </c>
      <c r="B652" s="116">
        <v>45441</v>
      </c>
      <c r="C652" s="115" t="s">
        <v>18</v>
      </c>
      <c r="D652" s="115" t="s">
        <v>19</v>
      </c>
      <c r="E652" s="117"/>
      <c r="F652" s="117" t="s">
        <v>1691</v>
      </c>
      <c r="G652" s="119">
        <v>45441</v>
      </c>
      <c r="H652" s="117" t="s">
        <v>1472</v>
      </c>
      <c r="I652" s="117" t="s">
        <v>1512</v>
      </c>
      <c r="J652" s="117" t="s">
        <v>1692</v>
      </c>
      <c r="K652" s="117" t="s">
        <v>1693</v>
      </c>
      <c r="L652" s="115" t="s">
        <v>1692</v>
      </c>
      <c r="M652" s="123">
        <v>-8446.5</v>
      </c>
      <c r="N652" s="123">
        <v>8446.5</v>
      </c>
      <c r="O652" s="124">
        <v>45413</v>
      </c>
      <c r="P652" s="125"/>
      <c r="Q652" s="125"/>
      <c r="R652" s="125"/>
      <c r="S652" s="115" t="s">
        <v>1691</v>
      </c>
      <c r="T652" s="122" t="s">
        <v>1487</v>
      </c>
      <c r="U652" s="115" t="s">
        <v>1488</v>
      </c>
      <c r="V652" s="142"/>
      <c r="W652" s="117"/>
      <c r="X652" s="142"/>
      <c r="Y652" s="142"/>
      <c r="Z652" s="117"/>
      <c r="AA652" s="143"/>
      <c r="AB652" s="125"/>
      <c r="AC652" s="125"/>
      <c r="AD652" s="125"/>
      <c r="AE652" s="117"/>
      <c r="AF652" s="122"/>
      <c r="AG652" s="122"/>
    </row>
    <row r="653" spans="1:33">
      <c r="A653" s="115" t="s">
        <v>16</v>
      </c>
      <c r="B653" s="116">
        <v>45441</v>
      </c>
      <c r="C653" s="115" t="s">
        <v>18</v>
      </c>
      <c r="D653" s="115" t="s">
        <v>19</v>
      </c>
      <c r="E653" s="117"/>
      <c r="F653" s="117" t="s">
        <v>1554</v>
      </c>
      <c r="G653" s="119">
        <v>45441</v>
      </c>
      <c r="H653" s="117" t="s">
        <v>1500</v>
      </c>
      <c r="I653" s="117" t="s">
        <v>1543</v>
      </c>
      <c r="J653" s="122" t="s">
        <v>26</v>
      </c>
      <c r="K653" s="117"/>
      <c r="L653" s="115" t="s">
        <v>26</v>
      </c>
      <c r="M653" s="123">
        <v>267.32</v>
      </c>
      <c r="N653" s="123">
        <v>267.32</v>
      </c>
      <c r="O653" s="124">
        <v>45413</v>
      </c>
      <c r="P653" s="125"/>
      <c r="Q653" s="125"/>
      <c r="R653" s="125"/>
      <c r="S653" s="115" t="s">
        <v>1554</v>
      </c>
      <c r="T653" s="122" t="s">
        <v>1556</v>
      </c>
      <c r="U653" s="115" t="s">
        <v>1557</v>
      </c>
      <c r="V653" s="142"/>
      <c r="W653" s="117"/>
      <c r="X653" s="142"/>
      <c r="Y653" s="142"/>
      <c r="Z653" s="117"/>
      <c r="AA653" s="143"/>
      <c r="AB653" s="125"/>
      <c r="AC653" s="125"/>
      <c r="AD653" s="125"/>
      <c r="AE653" s="117"/>
      <c r="AF653" s="122"/>
      <c r="AG653" s="122"/>
    </row>
    <row r="654" spans="1:33">
      <c r="A654" s="115" t="s">
        <v>16</v>
      </c>
      <c r="B654" s="116">
        <v>45441</v>
      </c>
      <c r="C654" s="115" t="s">
        <v>18</v>
      </c>
      <c r="D654" s="115" t="s">
        <v>19</v>
      </c>
      <c r="E654" s="117"/>
      <c r="F654" s="117" t="s">
        <v>1580</v>
      </c>
      <c r="G654" s="119">
        <v>45441</v>
      </c>
      <c r="H654" s="117" t="s">
        <v>1472</v>
      </c>
      <c r="I654" s="117" t="s">
        <v>1512</v>
      </c>
      <c r="J654" s="117" t="s">
        <v>1144</v>
      </c>
      <c r="K654" s="117" t="s">
        <v>1694</v>
      </c>
      <c r="L654" s="115" t="s">
        <v>1144</v>
      </c>
      <c r="M654" s="123">
        <v>-4692.5</v>
      </c>
      <c r="N654" s="123">
        <v>4692.5</v>
      </c>
      <c r="O654" s="124">
        <v>45413</v>
      </c>
      <c r="P654" s="125"/>
      <c r="Q654" s="125"/>
      <c r="R654" s="125"/>
      <c r="S654" s="115" t="s">
        <v>1580</v>
      </c>
      <c r="T654" s="122" t="s">
        <v>1478</v>
      </c>
      <c r="U654" s="115" t="s">
        <v>1479</v>
      </c>
      <c r="V654" s="142"/>
      <c r="W654" s="117"/>
      <c r="X654" s="142"/>
      <c r="Y654" s="142"/>
      <c r="Z654" s="117"/>
      <c r="AA654" s="143"/>
      <c r="AB654" s="125"/>
      <c r="AC654" s="125"/>
      <c r="AD654" s="125"/>
      <c r="AE654" s="117"/>
      <c r="AF654" s="122"/>
      <c r="AG654" s="122"/>
    </row>
    <row r="655" spans="1:33">
      <c r="A655" s="115" t="s">
        <v>16</v>
      </c>
      <c r="B655" s="116">
        <v>45441</v>
      </c>
      <c r="C655" s="115" t="s">
        <v>18</v>
      </c>
      <c r="D655" s="115" t="s">
        <v>19</v>
      </c>
      <c r="E655" s="117"/>
      <c r="F655" s="117" t="s">
        <v>1612</v>
      </c>
      <c r="G655" s="119">
        <v>45441</v>
      </c>
      <c r="H655" s="117" t="s">
        <v>1472</v>
      </c>
      <c r="I655" s="117" t="s">
        <v>1512</v>
      </c>
      <c r="J655" s="117" t="s">
        <v>1695</v>
      </c>
      <c r="K655" s="117" t="s">
        <v>1696</v>
      </c>
      <c r="L655" s="115" t="s">
        <v>1695</v>
      </c>
      <c r="M655" s="123">
        <v>-5133.33</v>
      </c>
      <c r="N655" s="123">
        <v>5133.33</v>
      </c>
      <c r="O655" s="124">
        <v>45413</v>
      </c>
      <c r="P655" s="125"/>
      <c r="Q655" s="125"/>
      <c r="R655" s="125"/>
      <c r="S655" s="115" t="s">
        <v>1612</v>
      </c>
      <c r="T655" s="122" t="s">
        <v>1573</v>
      </c>
      <c r="U655" s="115" t="s">
        <v>1520</v>
      </c>
      <c r="V655" s="142"/>
      <c r="W655" s="117"/>
      <c r="X655" s="142"/>
      <c r="Y655" s="142"/>
      <c r="Z655" s="117"/>
      <c r="AA655" s="143"/>
      <c r="AB655" s="125"/>
      <c r="AC655" s="125"/>
      <c r="AD655" s="125"/>
      <c r="AE655" s="117"/>
      <c r="AF655" s="122"/>
      <c r="AG655" s="122"/>
    </row>
    <row r="656" spans="1:33">
      <c r="A656" s="115" t="s">
        <v>16</v>
      </c>
      <c r="B656" s="116">
        <v>45441</v>
      </c>
      <c r="C656" s="115" t="s">
        <v>18</v>
      </c>
      <c r="D656" s="115" t="s">
        <v>19</v>
      </c>
      <c r="E656" s="117"/>
      <c r="F656" s="117" t="s">
        <v>1622</v>
      </c>
      <c r="G656" s="119">
        <v>45441</v>
      </c>
      <c r="H656" s="117" t="s">
        <v>1472</v>
      </c>
      <c r="I656" s="117" t="s">
        <v>1512</v>
      </c>
      <c r="J656" s="117" t="s">
        <v>1697</v>
      </c>
      <c r="K656" s="117" t="s">
        <v>1698</v>
      </c>
      <c r="L656" s="115" t="s">
        <v>1697</v>
      </c>
      <c r="M656" s="123">
        <v>-1239.83</v>
      </c>
      <c r="N656" s="123">
        <v>1239.83</v>
      </c>
      <c r="O656" s="124">
        <v>45413</v>
      </c>
      <c r="P656" s="125"/>
      <c r="Q656" s="125"/>
      <c r="R656" s="125"/>
      <c r="S656" s="115" t="s">
        <v>1622</v>
      </c>
      <c r="T656" s="122" t="s">
        <v>1487</v>
      </c>
      <c r="U656" s="115" t="s">
        <v>1488</v>
      </c>
      <c r="V656" s="142"/>
      <c r="W656" s="117"/>
      <c r="X656" s="142"/>
      <c r="Y656" s="142"/>
      <c r="Z656" s="117"/>
      <c r="AA656" s="143"/>
      <c r="AB656" s="125"/>
      <c r="AC656" s="125"/>
      <c r="AD656" s="125"/>
      <c r="AE656" s="117"/>
      <c r="AF656" s="122"/>
      <c r="AG656" s="122"/>
    </row>
    <row r="657" spans="1:33">
      <c r="A657" s="115" t="s">
        <v>16</v>
      </c>
      <c r="B657" s="116">
        <v>45441</v>
      </c>
      <c r="C657" s="115" t="s">
        <v>119</v>
      </c>
      <c r="D657" s="115" t="s">
        <v>120</v>
      </c>
      <c r="E657" s="117" t="s">
        <v>1541</v>
      </c>
      <c r="F657" s="117" t="s">
        <v>1542</v>
      </c>
      <c r="G657" s="121">
        <v>45441</v>
      </c>
      <c r="H657" s="117"/>
      <c r="I657" s="117" t="s">
        <v>1543</v>
      </c>
      <c r="J657" s="122" t="s">
        <v>136</v>
      </c>
      <c r="K657" s="117"/>
      <c r="L657" s="115" t="s">
        <v>136</v>
      </c>
      <c r="M657" s="123">
        <v>-5341.49</v>
      </c>
      <c r="N657" s="123">
        <v>5341.49</v>
      </c>
      <c r="O657" s="124">
        <v>45413</v>
      </c>
      <c r="P657" s="125"/>
      <c r="Q657" s="125"/>
      <c r="R657" s="125"/>
      <c r="S657" s="115" t="s">
        <v>1542</v>
      </c>
      <c r="T657" s="122" t="s">
        <v>1569</v>
      </c>
      <c r="U657" s="115" t="s">
        <v>1569</v>
      </c>
      <c r="V657" s="142"/>
      <c r="W657" s="117"/>
      <c r="X657" s="142"/>
      <c r="Y657" s="142"/>
      <c r="Z657" s="117"/>
      <c r="AA657" s="143"/>
      <c r="AB657" s="125"/>
      <c r="AC657" s="125"/>
      <c r="AD657" s="125"/>
      <c r="AE657" s="117"/>
      <c r="AF657" s="122"/>
      <c r="AG657" s="122"/>
    </row>
    <row r="658" spans="1:33">
      <c r="A658" s="115" t="s">
        <v>16</v>
      </c>
      <c r="B658" s="116">
        <v>45441</v>
      </c>
      <c r="C658" s="115" t="s">
        <v>119</v>
      </c>
      <c r="D658" s="115" t="s">
        <v>120</v>
      </c>
      <c r="E658" s="117" t="s">
        <v>1541</v>
      </c>
      <c r="F658" s="117" t="s">
        <v>1542</v>
      </c>
      <c r="G658" s="121">
        <v>45441</v>
      </c>
      <c r="H658" s="117"/>
      <c r="I658" s="117" t="s">
        <v>1543</v>
      </c>
      <c r="J658" s="122" t="s">
        <v>136</v>
      </c>
      <c r="K658" s="117"/>
      <c r="L658" s="115" t="s">
        <v>136</v>
      </c>
      <c r="M658" s="123">
        <v>-17092.77</v>
      </c>
      <c r="N658" s="123">
        <v>17092.77</v>
      </c>
      <c r="O658" s="124">
        <v>45413</v>
      </c>
      <c r="P658" s="125"/>
      <c r="Q658" s="125"/>
      <c r="R658" s="125"/>
      <c r="S658" s="115" t="s">
        <v>1542</v>
      </c>
      <c r="T658" s="122" t="s">
        <v>1569</v>
      </c>
      <c r="U658" s="115" t="s">
        <v>1569</v>
      </c>
      <c r="V658" s="142"/>
      <c r="W658" s="117"/>
      <c r="X658" s="142"/>
      <c r="Y658" s="142"/>
      <c r="Z658" s="117"/>
      <c r="AA658" s="143"/>
      <c r="AB658" s="125"/>
      <c r="AC658" s="125"/>
      <c r="AD658" s="125"/>
      <c r="AE658" s="117"/>
      <c r="AF658" s="122"/>
      <c r="AG658" s="122"/>
    </row>
    <row r="659" spans="1:33">
      <c r="A659" s="115" t="s">
        <v>16</v>
      </c>
      <c r="B659" s="116">
        <v>45441</v>
      </c>
      <c r="C659" s="115" t="s">
        <v>119</v>
      </c>
      <c r="D659" s="115" t="s">
        <v>120</v>
      </c>
      <c r="E659" s="117" t="s">
        <v>1541</v>
      </c>
      <c r="F659" s="117" t="s">
        <v>1542</v>
      </c>
      <c r="G659" s="121">
        <v>45441</v>
      </c>
      <c r="H659" s="117"/>
      <c r="I659" s="117" t="s">
        <v>1543</v>
      </c>
      <c r="J659" s="122" t="s">
        <v>131</v>
      </c>
      <c r="K659" s="117"/>
      <c r="L659" s="115" t="s">
        <v>131</v>
      </c>
      <c r="M659" s="123">
        <v>-1225.0899999999999</v>
      </c>
      <c r="N659" s="123">
        <v>1225.0899999999999</v>
      </c>
      <c r="O659" s="124">
        <v>45413</v>
      </c>
      <c r="P659" s="125"/>
      <c r="Q659" s="125"/>
      <c r="R659" s="125"/>
      <c r="S659" s="115" t="s">
        <v>1542</v>
      </c>
      <c r="T659" s="122" t="s">
        <v>1591</v>
      </c>
      <c r="U659" s="115" t="s">
        <v>1591</v>
      </c>
      <c r="V659" s="142"/>
      <c r="W659" s="117"/>
      <c r="X659" s="142"/>
      <c r="Y659" s="142"/>
      <c r="Z659" s="117"/>
      <c r="AA659" s="143"/>
      <c r="AB659" s="125"/>
      <c r="AC659" s="125"/>
      <c r="AD659" s="125"/>
      <c r="AE659" s="117"/>
      <c r="AF659" s="122"/>
      <c r="AG659" s="122"/>
    </row>
    <row r="660" spans="1:33">
      <c r="A660" s="115" t="s">
        <v>16</v>
      </c>
      <c r="B660" s="116">
        <v>45441</v>
      </c>
      <c r="C660" s="115" t="s">
        <v>119</v>
      </c>
      <c r="D660" s="115" t="s">
        <v>120</v>
      </c>
      <c r="E660" s="117" t="s">
        <v>1541</v>
      </c>
      <c r="F660" s="117" t="s">
        <v>1542</v>
      </c>
      <c r="G660" s="121">
        <v>45441</v>
      </c>
      <c r="H660" s="117"/>
      <c r="I660" s="117" t="s">
        <v>1543</v>
      </c>
      <c r="J660" s="122" t="s">
        <v>126</v>
      </c>
      <c r="K660" s="117"/>
      <c r="L660" s="115" t="s">
        <v>126</v>
      </c>
      <c r="M660" s="123">
        <v>-2.8</v>
      </c>
      <c r="N660" s="123">
        <v>2.8</v>
      </c>
      <c r="O660" s="124">
        <v>45413</v>
      </c>
      <c r="P660" s="125"/>
      <c r="Q660" s="125"/>
      <c r="R660" s="125"/>
      <c r="S660" s="115" t="s">
        <v>1542</v>
      </c>
      <c r="T660" s="122" t="s">
        <v>1502</v>
      </c>
      <c r="U660" s="115" t="s">
        <v>1482</v>
      </c>
      <c r="V660" s="142"/>
      <c r="W660" s="117"/>
      <c r="X660" s="142"/>
      <c r="Y660" s="142"/>
      <c r="Z660" s="117"/>
      <c r="AA660" s="143"/>
      <c r="AB660" s="125"/>
      <c r="AC660" s="125"/>
      <c r="AD660" s="125"/>
      <c r="AE660" s="117"/>
      <c r="AF660" s="122"/>
      <c r="AG660" s="122"/>
    </row>
    <row r="661" spans="1:33">
      <c r="A661" s="115" t="s">
        <v>16</v>
      </c>
      <c r="B661" s="116">
        <v>45441</v>
      </c>
      <c r="C661" s="115" t="s">
        <v>119</v>
      </c>
      <c r="D661" s="115" t="s">
        <v>120</v>
      </c>
      <c r="E661" s="117" t="s">
        <v>1541</v>
      </c>
      <c r="F661" s="117" t="s">
        <v>1542</v>
      </c>
      <c r="G661" s="121">
        <v>45441</v>
      </c>
      <c r="H661" s="117"/>
      <c r="I661" s="117" t="s">
        <v>1543</v>
      </c>
      <c r="J661" s="122" t="s">
        <v>26</v>
      </c>
      <c r="K661" s="117"/>
      <c r="L661" s="115" t="s">
        <v>26</v>
      </c>
      <c r="M661" s="123">
        <v>0.08</v>
      </c>
      <c r="N661" s="123">
        <v>0.08</v>
      </c>
      <c r="O661" s="124">
        <v>45413</v>
      </c>
      <c r="P661" s="125"/>
      <c r="Q661" s="125"/>
      <c r="R661" s="125"/>
      <c r="S661" s="115" t="s">
        <v>1542</v>
      </c>
      <c r="T661" s="122" t="s">
        <v>1556</v>
      </c>
      <c r="U661" s="115" t="s">
        <v>1557</v>
      </c>
      <c r="V661" s="142"/>
      <c r="W661" s="117"/>
      <c r="X661" s="142"/>
      <c r="Y661" s="142"/>
      <c r="Z661" s="117"/>
      <c r="AA661" s="143"/>
      <c r="AB661" s="125"/>
      <c r="AC661" s="125"/>
      <c r="AD661" s="125"/>
      <c r="AE661" s="117"/>
      <c r="AF661" s="122"/>
      <c r="AG661" s="122"/>
    </row>
    <row r="662" spans="1:33">
      <c r="A662" s="115" t="s">
        <v>16</v>
      </c>
      <c r="B662" s="116">
        <v>45443</v>
      </c>
      <c r="C662" s="115" t="s">
        <v>18</v>
      </c>
      <c r="D662" s="115" t="s">
        <v>19</v>
      </c>
      <c r="E662" s="117"/>
      <c r="F662" s="117" t="s">
        <v>1644</v>
      </c>
      <c r="G662" s="119">
        <v>45443</v>
      </c>
      <c r="H662" s="117" t="s">
        <v>1472</v>
      </c>
      <c r="I662" s="117" t="s">
        <v>1512</v>
      </c>
      <c r="J662" s="117" t="s">
        <v>1699</v>
      </c>
      <c r="K662" s="117" t="s">
        <v>1700</v>
      </c>
      <c r="L662" s="115" t="s">
        <v>1699</v>
      </c>
      <c r="M662" s="123">
        <v>-24671.37</v>
      </c>
      <c r="N662" s="123">
        <v>24671.37</v>
      </c>
      <c r="O662" s="124">
        <v>45413</v>
      </c>
      <c r="P662" s="125"/>
      <c r="Q662" s="125"/>
      <c r="R662" s="125"/>
      <c r="S662" s="115" t="s">
        <v>1644</v>
      </c>
      <c r="T662" s="122" t="s">
        <v>1487</v>
      </c>
      <c r="U662" s="115" t="s">
        <v>1488</v>
      </c>
      <c r="V662" s="142"/>
      <c r="W662" s="117"/>
      <c r="X662" s="142"/>
      <c r="Y662" s="142"/>
      <c r="Z662" s="117"/>
      <c r="AA662" s="143"/>
      <c r="AB662" s="125"/>
      <c r="AC662" s="125"/>
      <c r="AD662" s="125"/>
      <c r="AE662" s="117"/>
      <c r="AF662" s="122"/>
      <c r="AG662" s="122"/>
    </row>
    <row r="663" spans="1:33">
      <c r="A663" s="115" t="s">
        <v>16</v>
      </c>
      <c r="B663" s="116">
        <v>45443</v>
      </c>
      <c r="C663" s="115" t="s">
        <v>18</v>
      </c>
      <c r="D663" s="115" t="s">
        <v>19</v>
      </c>
      <c r="E663" s="117"/>
      <c r="F663" s="117" t="s">
        <v>1681</v>
      </c>
      <c r="G663" s="119">
        <v>45443</v>
      </c>
      <c r="H663" s="117" t="s">
        <v>1472</v>
      </c>
      <c r="I663" s="117" t="s">
        <v>1512</v>
      </c>
      <c r="J663" s="117" t="s">
        <v>1701</v>
      </c>
      <c r="K663" s="117" t="s">
        <v>1598</v>
      </c>
      <c r="L663" s="115" t="s">
        <v>1701</v>
      </c>
      <c r="M663" s="123">
        <v>-17500</v>
      </c>
      <c r="N663" s="123">
        <v>17500</v>
      </c>
      <c r="O663" s="124">
        <v>45413</v>
      </c>
      <c r="P663" s="125"/>
      <c r="Q663" s="125"/>
      <c r="R663" s="125"/>
      <c r="S663" s="115" t="s">
        <v>1681</v>
      </c>
      <c r="T663" s="122" t="s">
        <v>1519</v>
      </c>
      <c r="U663" s="115" t="s">
        <v>1520</v>
      </c>
      <c r="V663" s="142"/>
      <c r="W663" s="117"/>
      <c r="X663" s="142"/>
      <c r="Y663" s="142"/>
      <c r="Z663" s="117"/>
      <c r="AA663" s="143"/>
      <c r="AB663" s="125"/>
      <c r="AC663" s="125"/>
      <c r="AD663" s="125"/>
      <c r="AE663" s="117"/>
      <c r="AF663" s="122"/>
      <c r="AG663" s="122"/>
    </row>
    <row r="664" spans="1:33">
      <c r="A664" s="115" t="s">
        <v>16</v>
      </c>
      <c r="B664" s="116">
        <v>45443</v>
      </c>
      <c r="C664" s="115" t="s">
        <v>18</v>
      </c>
      <c r="D664" s="115" t="s">
        <v>19</v>
      </c>
      <c r="E664" s="117"/>
      <c r="F664" s="117" t="s">
        <v>1552</v>
      </c>
      <c r="G664" s="119">
        <v>45443</v>
      </c>
      <c r="H664" s="117" t="s">
        <v>1472</v>
      </c>
      <c r="I664" s="117" t="s">
        <v>1512</v>
      </c>
      <c r="J664" s="117" t="s">
        <v>940</v>
      </c>
      <c r="K664" s="117" t="s">
        <v>1702</v>
      </c>
      <c r="L664" s="115" t="s">
        <v>940</v>
      </c>
      <c r="M664" s="123">
        <v>-750</v>
      </c>
      <c r="N664" s="123">
        <v>750</v>
      </c>
      <c r="O664" s="124">
        <v>45413</v>
      </c>
      <c r="P664" s="125"/>
      <c r="Q664" s="125"/>
      <c r="R664" s="125"/>
      <c r="S664" s="115" t="s">
        <v>1552</v>
      </c>
      <c r="T664" s="122" t="s">
        <v>1475</v>
      </c>
      <c r="U664" s="115" t="s">
        <v>1476</v>
      </c>
      <c r="V664" s="142"/>
      <c r="W664" s="117"/>
      <c r="X664" s="142"/>
      <c r="Y664" s="142"/>
      <c r="Z664" s="117"/>
      <c r="AA664" s="143"/>
      <c r="AB664" s="125"/>
      <c r="AC664" s="125"/>
      <c r="AD664" s="125"/>
      <c r="AE664" s="117"/>
      <c r="AF664" s="122"/>
      <c r="AG664" s="122"/>
    </row>
    <row r="665" spans="1:33">
      <c r="A665" s="115" t="s">
        <v>16</v>
      </c>
      <c r="B665" s="116">
        <v>45443</v>
      </c>
      <c r="C665" s="115" t="s">
        <v>18</v>
      </c>
      <c r="D665" s="115" t="s">
        <v>19</v>
      </c>
      <c r="E665" s="117"/>
      <c r="F665" s="117" t="s">
        <v>1546</v>
      </c>
      <c r="G665" s="119">
        <v>45443</v>
      </c>
      <c r="H665" s="117" t="s">
        <v>1472</v>
      </c>
      <c r="I665" s="117" t="s">
        <v>1512</v>
      </c>
      <c r="J665" s="117" t="s">
        <v>796</v>
      </c>
      <c r="K665" s="117" t="s">
        <v>1703</v>
      </c>
      <c r="L665" s="115" t="s">
        <v>796</v>
      </c>
      <c r="M665" s="123">
        <v>-3750</v>
      </c>
      <c r="N665" s="123">
        <v>3750</v>
      </c>
      <c r="O665" s="124">
        <v>45413</v>
      </c>
      <c r="P665" s="125"/>
      <c r="Q665" s="125"/>
      <c r="R665" s="125"/>
      <c r="S665" s="115" t="s">
        <v>1546</v>
      </c>
      <c r="T665" s="122" t="s">
        <v>1515</v>
      </c>
      <c r="U665" s="115" t="s">
        <v>1479</v>
      </c>
      <c r="V665" s="142"/>
      <c r="W665" s="117"/>
      <c r="X665" s="142"/>
      <c r="Y665" s="142"/>
      <c r="Z665" s="117"/>
      <c r="AA665" s="143"/>
      <c r="AB665" s="125"/>
      <c r="AC665" s="125"/>
      <c r="AD665" s="125"/>
      <c r="AE665" s="117"/>
      <c r="AF665" s="122"/>
      <c r="AG665" s="122"/>
    </row>
    <row r="666" spans="1:33">
      <c r="A666" s="115" t="s">
        <v>16</v>
      </c>
      <c r="B666" s="116">
        <v>45443</v>
      </c>
      <c r="C666" s="115" t="s">
        <v>18</v>
      </c>
      <c r="D666" s="115" t="s">
        <v>19</v>
      </c>
      <c r="E666" s="117"/>
      <c r="F666" s="117" t="s">
        <v>1704</v>
      </c>
      <c r="G666" s="119">
        <v>45443</v>
      </c>
      <c r="H666" s="117" t="s">
        <v>1472</v>
      </c>
      <c r="I666" s="117" t="s">
        <v>1512</v>
      </c>
      <c r="J666" s="117" t="s">
        <v>1705</v>
      </c>
      <c r="K666" s="117" t="s">
        <v>1706</v>
      </c>
      <c r="L666" s="115" t="s">
        <v>1705</v>
      </c>
      <c r="M666" s="123">
        <v>-81649.5</v>
      </c>
      <c r="N666" s="123">
        <v>81649.5</v>
      </c>
      <c r="O666" s="124">
        <v>45413</v>
      </c>
      <c r="P666" s="125"/>
      <c r="Q666" s="125"/>
      <c r="R666" s="125"/>
      <c r="S666" s="115" t="s">
        <v>1704</v>
      </c>
      <c r="T666" s="122" t="s">
        <v>1515</v>
      </c>
      <c r="U666" s="115" t="s">
        <v>1479</v>
      </c>
      <c r="V666" s="142"/>
      <c r="W666" s="117"/>
      <c r="X666" s="142"/>
      <c r="Y666" s="142"/>
      <c r="Z666" s="117"/>
      <c r="AA666" s="143"/>
      <c r="AB666" s="125"/>
      <c r="AC666" s="125"/>
      <c r="AD666" s="125"/>
      <c r="AE666" s="117"/>
      <c r="AF666" s="122"/>
      <c r="AG666" s="122"/>
    </row>
    <row r="667" spans="1:33">
      <c r="A667" s="115" t="s">
        <v>16</v>
      </c>
      <c r="B667" s="116">
        <v>45443</v>
      </c>
      <c r="C667" s="115" t="s">
        <v>18</v>
      </c>
      <c r="D667" s="115" t="s">
        <v>19</v>
      </c>
      <c r="E667" s="117"/>
      <c r="F667" s="117" t="s">
        <v>1655</v>
      </c>
      <c r="G667" s="119">
        <v>45443</v>
      </c>
      <c r="H667" s="117" t="s">
        <v>1472</v>
      </c>
      <c r="I667" s="117" t="s">
        <v>1512</v>
      </c>
      <c r="J667" s="117" t="s">
        <v>784</v>
      </c>
      <c r="K667" s="117" t="s">
        <v>1707</v>
      </c>
      <c r="L667" s="115" t="s">
        <v>784</v>
      </c>
      <c r="M667" s="123">
        <v>-76</v>
      </c>
      <c r="N667" s="123">
        <v>76</v>
      </c>
      <c r="O667" s="124">
        <v>45413</v>
      </c>
      <c r="P667" s="125"/>
      <c r="Q667" s="125"/>
      <c r="R667" s="125"/>
      <c r="S667" s="115" t="s">
        <v>1655</v>
      </c>
      <c r="T667" s="122" t="s">
        <v>1573</v>
      </c>
      <c r="U667" s="115" t="s">
        <v>1520</v>
      </c>
      <c r="V667" s="142"/>
      <c r="W667" s="117"/>
      <c r="X667" s="142"/>
      <c r="Y667" s="142"/>
      <c r="Z667" s="117"/>
      <c r="AA667" s="143"/>
      <c r="AB667" s="125"/>
      <c r="AC667" s="125"/>
      <c r="AD667" s="125"/>
      <c r="AE667" s="117"/>
      <c r="AF667" s="122"/>
      <c r="AG667" s="122"/>
    </row>
    <row r="668" spans="1:33">
      <c r="A668" s="115" t="s">
        <v>16</v>
      </c>
      <c r="B668" s="116">
        <v>45443</v>
      </c>
      <c r="C668" s="115" t="s">
        <v>18</v>
      </c>
      <c r="D668" s="115" t="s">
        <v>19</v>
      </c>
      <c r="E668" s="117"/>
      <c r="F668" s="117" t="s">
        <v>1554</v>
      </c>
      <c r="G668" s="119">
        <v>45443</v>
      </c>
      <c r="H668" s="117" t="s">
        <v>1500</v>
      </c>
      <c r="I668" s="117" t="s">
        <v>1543</v>
      </c>
      <c r="J668" s="122" t="s">
        <v>26</v>
      </c>
      <c r="K668" s="117"/>
      <c r="L668" s="115" t="s">
        <v>26</v>
      </c>
      <c r="M668" s="123">
        <v>249.41</v>
      </c>
      <c r="N668" s="123">
        <v>249.41</v>
      </c>
      <c r="O668" s="124">
        <v>45413</v>
      </c>
      <c r="P668" s="125"/>
      <c r="Q668" s="125"/>
      <c r="R668" s="125"/>
      <c r="S668" s="115" t="s">
        <v>1554</v>
      </c>
      <c r="T668" s="122" t="s">
        <v>1556</v>
      </c>
      <c r="U668" s="115" t="s">
        <v>1557</v>
      </c>
      <c r="V668" s="142"/>
      <c r="W668" s="117"/>
      <c r="X668" s="142"/>
      <c r="Y668" s="142"/>
      <c r="Z668" s="117"/>
      <c r="AA668" s="143"/>
      <c r="AB668" s="125"/>
      <c r="AC668" s="125"/>
      <c r="AD668" s="125"/>
      <c r="AE668" s="117"/>
      <c r="AF668" s="122"/>
      <c r="AG668" s="122"/>
    </row>
    <row r="669" spans="1:33">
      <c r="A669" s="115" t="s">
        <v>16</v>
      </c>
      <c r="B669" s="116">
        <v>45443</v>
      </c>
      <c r="C669" s="115" t="s">
        <v>18</v>
      </c>
      <c r="D669" s="115" t="s">
        <v>19</v>
      </c>
      <c r="E669" s="117"/>
      <c r="F669" s="117" t="s">
        <v>1580</v>
      </c>
      <c r="G669" s="119">
        <v>45443</v>
      </c>
      <c r="H669" s="117" t="s">
        <v>1472</v>
      </c>
      <c r="I669" s="117" t="s">
        <v>1512</v>
      </c>
      <c r="J669" s="117" t="s">
        <v>1144</v>
      </c>
      <c r="K669" s="117" t="s">
        <v>1708</v>
      </c>
      <c r="L669" s="115" t="s">
        <v>1144</v>
      </c>
      <c r="M669" s="123">
        <v>-3050.13</v>
      </c>
      <c r="N669" s="123">
        <v>3050.13</v>
      </c>
      <c r="O669" s="124">
        <v>45413</v>
      </c>
      <c r="P669" s="125"/>
      <c r="Q669" s="125"/>
      <c r="R669" s="125"/>
      <c r="S669" s="115" t="s">
        <v>1580</v>
      </c>
      <c r="T669" s="122" t="s">
        <v>1478</v>
      </c>
      <c r="U669" s="115" t="s">
        <v>1479</v>
      </c>
      <c r="V669" s="142"/>
      <c r="W669" s="117"/>
      <c r="X669" s="142"/>
      <c r="Y669" s="142"/>
      <c r="Z669" s="117"/>
      <c r="AA669" s="143"/>
      <c r="AB669" s="125"/>
      <c r="AC669" s="125"/>
      <c r="AD669" s="125"/>
      <c r="AE669" s="117"/>
      <c r="AF669" s="122"/>
      <c r="AG669" s="122"/>
    </row>
    <row r="670" spans="1:33">
      <c r="A670" s="115" t="s">
        <v>16</v>
      </c>
      <c r="B670" s="116">
        <v>45446</v>
      </c>
      <c r="C670" s="115" t="s">
        <v>18</v>
      </c>
      <c r="D670" s="115" t="s">
        <v>19</v>
      </c>
      <c r="E670" s="117" t="s">
        <v>1709</v>
      </c>
      <c r="F670" s="117" t="s">
        <v>1499</v>
      </c>
      <c r="G670" s="119">
        <v>45446</v>
      </c>
      <c r="H670" s="117" t="s">
        <v>1565</v>
      </c>
      <c r="I670" s="117" t="s">
        <v>1512</v>
      </c>
      <c r="J670" s="117" t="s">
        <v>1710</v>
      </c>
      <c r="K670" s="117" t="s">
        <v>1711</v>
      </c>
      <c r="L670" s="115" t="s">
        <v>1710</v>
      </c>
      <c r="M670" s="123">
        <v>-26.1</v>
      </c>
      <c r="N670" s="123">
        <v>26.1</v>
      </c>
      <c r="O670" s="124">
        <v>45444</v>
      </c>
      <c r="P670" s="125"/>
      <c r="Q670" s="125"/>
      <c r="R670" s="125"/>
      <c r="S670" s="115" t="s">
        <v>1499</v>
      </c>
      <c r="T670" s="122" t="s">
        <v>1502</v>
      </c>
      <c r="U670" s="115" t="s">
        <v>1482</v>
      </c>
      <c r="V670" s="142"/>
      <c r="W670" s="117"/>
      <c r="X670" s="142"/>
      <c r="Y670" s="142"/>
      <c r="Z670" s="117"/>
      <c r="AA670" s="143"/>
      <c r="AB670" s="125"/>
      <c r="AC670" s="125"/>
      <c r="AD670" s="125"/>
      <c r="AE670" s="117"/>
      <c r="AF670" s="122"/>
      <c r="AG670" s="122"/>
    </row>
    <row r="671" spans="1:33">
      <c r="A671" s="115" t="s">
        <v>16</v>
      </c>
      <c r="B671" s="116">
        <v>45446</v>
      </c>
      <c r="C671" s="115" t="s">
        <v>18</v>
      </c>
      <c r="D671" s="115" t="s">
        <v>19</v>
      </c>
      <c r="E671" s="117" t="s">
        <v>1709</v>
      </c>
      <c r="F671" s="117" t="s">
        <v>1499</v>
      </c>
      <c r="G671" s="119">
        <v>45446</v>
      </c>
      <c r="H671" s="117" t="s">
        <v>1565</v>
      </c>
      <c r="I671" s="117" t="s">
        <v>1512</v>
      </c>
      <c r="J671" s="117" t="s">
        <v>1712</v>
      </c>
      <c r="K671" s="117" t="s">
        <v>1713</v>
      </c>
      <c r="L671" s="115" t="s">
        <v>1712</v>
      </c>
      <c r="M671" s="123">
        <v>-58.24</v>
      </c>
      <c r="N671" s="123">
        <v>58.24</v>
      </c>
      <c r="O671" s="124">
        <v>45444</v>
      </c>
      <c r="P671" s="125"/>
      <c r="Q671" s="125"/>
      <c r="R671" s="125"/>
      <c r="S671" s="115" t="s">
        <v>1499</v>
      </c>
      <c r="T671" s="122" t="s">
        <v>1502</v>
      </c>
      <c r="U671" s="115" t="s">
        <v>1482</v>
      </c>
      <c r="V671" s="142"/>
      <c r="W671" s="117"/>
      <c r="X671" s="142"/>
      <c r="Y671" s="142"/>
      <c r="Z671" s="117"/>
      <c r="AA671" s="143"/>
      <c r="AB671" s="125"/>
      <c r="AC671" s="125"/>
      <c r="AD671" s="125"/>
      <c r="AE671" s="117"/>
      <c r="AF671" s="122"/>
      <c r="AG671" s="122"/>
    </row>
    <row r="672" spans="1:33">
      <c r="A672" s="115" t="s">
        <v>16</v>
      </c>
      <c r="B672" s="116">
        <v>45446</v>
      </c>
      <c r="C672" s="115" t="s">
        <v>18</v>
      </c>
      <c r="D672" s="115" t="s">
        <v>19</v>
      </c>
      <c r="E672" s="117" t="s">
        <v>1709</v>
      </c>
      <c r="F672" s="117" t="s">
        <v>1612</v>
      </c>
      <c r="G672" s="119">
        <v>45446</v>
      </c>
      <c r="H672" s="117" t="s">
        <v>1472</v>
      </c>
      <c r="I672" s="117" t="s">
        <v>1512</v>
      </c>
      <c r="J672" s="117" t="s">
        <v>1714</v>
      </c>
      <c r="K672" s="117" t="s">
        <v>1715</v>
      </c>
      <c r="L672" s="115" t="s">
        <v>1714</v>
      </c>
      <c r="M672" s="123">
        <v>-576.29999999999995</v>
      </c>
      <c r="N672" s="123">
        <v>576.29999999999995</v>
      </c>
      <c r="O672" s="124">
        <v>45444</v>
      </c>
      <c r="P672" s="125"/>
      <c r="Q672" s="125"/>
      <c r="R672" s="125"/>
      <c r="S672" s="115" t="s">
        <v>1612</v>
      </c>
      <c r="T672" s="122" t="s">
        <v>1492</v>
      </c>
      <c r="U672" s="115" t="s">
        <v>1476</v>
      </c>
      <c r="V672" s="145"/>
      <c r="W672" s="117"/>
      <c r="X672" s="142"/>
      <c r="Y672" s="142"/>
      <c r="Z672" s="117"/>
      <c r="AA672" s="143"/>
      <c r="AB672" s="125"/>
      <c r="AC672" s="125"/>
      <c r="AD672" s="125"/>
      <c r="AE672" s="117"/>
      <c r="AF672" s="122"/>
      <c r="AG672" s="122"/>
    </row>
    <row r="673" spans="1:33">
      <c r="A673" s="115" t="s">
        <v>16</v>
      </c>
      <c r="B673" s="116">
        <v>45446</v>
      </c>
      <c r="C673" s="115" t="s">
        <v>42</v>
      </c>
      <c r="D673" s="115" t="s">
        <v>43</v>
      </c>
      <c r="E673" s="117" t="s">
        <v>1709</v>
      </c>
      <c r="F673" s="117" t="s">
        <v>1583</v>
      </c>
      <c r="G673" s="119">
        <v>45446</v>
      </c>
      <c r="H673" s="117" t="s">
        <v>1500</v>
      </c>
      <c r="I673" s="117" t="s">
        <v>1496</v>
      </c>
      <c r="J673" s="117" t="s">
        <v>1716</v>
      </c>
      <c r="K673" s="117" t="s">
        <v>1717</v>
      </c>
      <c r="L673" s="115" t="s">
        <v>1716</v>
      </c>
      <c r="M673" s="123">
        <v>3758299.84</v>
      </c>
      <c r="N673" s="123">
        <v>3758299.84</v>
      </c>
      <c r="O673" s="124">
        <v>45444</v>
      </c>
      <c r="P673" s="125"/>
      <c r="Q673" s="125"/>
      <c r="R673" s="125"/>
      <c r="S673" s="115" t="s">
        <v>1583</v>
      </c>
      <c r="T673" s="122" t="s">
        <v>1718</v>
      </c>
      <c r="U673" s="115" t="s">
        <v>1718</v>
      </c>
      <c r="V673" s="142"/>
      <c r="W673" s="117"/>
      <c r="X673" s="142"/>
      <c r="Y673" s="142"/>
      <c r="Z673" s="117"/>
      <c r="AA673" s="143"/>
      <c r="AB673" s="125"/>
      <c r="AC673" s="125"/>
      <c r="AD673" s="125"/>
      <c r="AE673" s="117"/>
      <c r="AF673" s="122"/>
      <c r="AG673" s="122"/>
    </row>
    <row r="674" spans="1:33">
      <c r="A674" s="115" t="s">
        <v>16</v>
      </c>
      <c r="B674" s="116">
        <v>45446</v>
      </c>
      <c r="C674" s="115" t="s">
        <v>18</v>
      </c>
      <c r="D674" s="115" t="s">
        <v>19</v>
      </c>
      <c r="E674" s="117" t="s">
        <v>1709</v>
      </c>
      <c r="F674" s="117" t="s">
        <v>1554</v>
      </c>
      <c r="G674" s="119">
        <v>45446</v>
      </c>
      <c r="H674" s="117" t="s">
        <v>1565</v>
      </c>
      <c r="I674" s="117" t="s">
        <v>1555</v>
      </c>
      <c r="J674" s="117" t="s">
        <v>1719</v>
      </c>
      <c r="K674" s="117" t="s">
        <v>1720</v>
      </c>
      <c r="L674" s="115" t="s">
        <v>1719</v>
      </c>
      <c r="M674" s="123">
        <v>1.28</v>
      </c>
      <c r="N674" s="123">
        <v>1.28</v>
      </c>
      <c r="O674" s="124">
        <v>45444</v>
      </c>
      <c r="P674" s="125"/>
      <c r="Q674" s="125"/>
      <c r="R674" s="125"/>
      <c r="S674" s="115" t="s">
        <v>1554</v>
      </c>
      <c r="T674" s="122" t="s">
        <v>1556</v>
      </c>
      <c r="U674" s="115" t="s">
        <v>1557</v>
      </c>
      <c r="V674" s="142"/>
      <c r="W674" s="117"/>
      <c r="X674" s="142"/>
      <c r="Y674" s="142"/>
      <c r="Z674" s="117"/>
      <c r="AA674" s="143"/>
      <c r="AB674" s="125"/>
      <c r="AC674" s="125"/>
      <c r="AD674" s="125"/>
      <c r="AE674" s="117"/>
      <c r="AF674" s="122"/>
      <c r="AG674" s="122"/>
    </row>
    <row r="675" spans="1:33">
      <c r="A675" s="115" t="s">
        <v>16</v>
      </c>
      <c r="B675" s="116">
        <v>45446</v>
      </c>
      <c r="C675" s="115" t="s">
        <v>119</v>
      </c>
      <c r="D675" s="115" t="s">
        <v>120</v>
      </c>
      <c r="E675" s="117" t="s">
        <v>1541</v>
      </c>
      <c r="F675" s="117" t="s">
        <v>1721</v>
      </c>
      <c r="G675" s="119">
        <v>45446</v>
      </c>
      <c r="H675" s="117" t="s">
        <v>1500</v>
      </c>
      <c r="I675" s="117" t="s">
        <v>1543</v>
      </c>
      <c r="J675" s="117" t="s">
        <v>121</v>
      </c>
      <c r="K675" s="117"/>
      <c r="L675" s="115" t="s">
        <v>121</v>
      </c>
      <c r="M675" s="123">
        <v>55842.61</v>
      </c>
      <c r="N675" s="123">
        <v>55842.61</v>
      </c>
      <c r="O675" s="124">
        <v>45444</v>
      </c>
      <c r="P675" s="125"/>
      <c r="Q675" s="125"/>
      <c r="R675" s="125"/>
      <c r="S675" s="115" t="s">
        <v>1721</v>
      </c>
      <c r="T675" s="122" t="s">
        <v>158</v>
      </c>
      <c r="U675" s="115" t="s">
        <v>158</v>
      </c>
      <c r="V675" s="142"/>
      <c r="W675" s="117"/>
      <c r="X675" s="142"/>
      <c r="Y675" s="142"/>
      <c r="Z675" s="117"/>
      <c r="AA675" s="143"/>
      <c r="AB675" s="125"/>
      <c r="AC675" s="125"/>
      <c r="AD675" s="125"/>
      <c r="AE675" s="117"/>
      <c r="AF675" s="122"/>
      <c r="AG675" s="122"/>
    </row>
    <row r="676" spans="1:33">
      <c r="A676" s="115" t="s">
        <v>16</v>
      </c>
      <c r="B676" s="116">
        <v>45446</v>
      </c>
      <c r="C676" s="115" t="s">
        <v>119</v>
      </c>
      <c r="D676" s="115" t="s">
        <v>120</v>
      </c>
      <c r="E676" s="117" t="s">
        <v>1541</v>
      </c>
      <c r="F676" s="117" t="s">
        <v>1721</v>
      </c>
      <c r="G676" s="119">
        <v>45446</v>
      </c>
      <c r="H676" s="117" t="s">
        <v>1500</v>
      </c>
      <c r="I676" s="117" t="s">
        <v>1543</v>
      </c>
      <c r="J676" s="117" t="s">
        <v>121</v>
      </c>
      <c r="K676" s="117"/>
      <c r="L676" s="115" t="s">
        <v>121</v>
      </c>
      <c r="M676" s="123">
        <v>3702456.94</v>
      </c>
      <c r="N676" s="123">
        <v>3702456.94</v>
      </c>
      <c r="O676" s="124">
        <v>45444</v>
      </c>
      <c r="P676" s="125"/>
      <c r="Q676" s="125"/>
      <c r="R676" s="125"/>
      <c r="S676" s="115" t="s">
        <v>1721</v>
      </c>
      <c r="T676" s="122" t="s">
        <v>158</v>
      </c>
      <c r="U676" s="115" t="s">
        <v>158</v>
      </c>
      <c r="V676" s="142"/>
      <c r="W676" s="117"/>
      <c r="X676" s="142"/>
      <c r="Y676" s="142"/>
      <c r="Z676" s="117"/>
      <c r="AA676" s="143"/>
      <c r="AB676" s="125"/>
      <c r="AC676" s="125"/>
      <c r="AD676" s="125"/>
      <c r="AE676" s="117"/>
      <c r="AF676" s="122"/>
      <c r="AG676" s="122"/>
    </row>
    <row r="677" spans="1:33">
      <c r="A677" s="115" t="s">
        <v>16</v>
      </c>
      <c r="B677" s="116">
        <v>45446</v>
      </c>
      <c r="C677" s="115" t="s">
        <v>119</v>
      </c>
      <c r="D677" s="115" t="s">
        <v>120</v>
      </c>
      <c r="E677" s="117" t="s">
        <v>1541</v>
      </c>
      <c r="F677" s="117" t="s">
        <v>1542</v>
      </c>
      <c r="G677" s="119">
        <v>45446</v>
      </c>
      <c r="H677" s="117" t="s">
        <v>1472</v>
      </c>
      <c r="I677" s="117" t="s">
        <v>1543</v>
      </c>
      <c r="J677" s="117" t="s">
        <v>30</v>
      </c>
      <c r="K677" s="117"/>
      <c r="L677" s="115" t="s">
        <v>30</v>
      </c>
      <c r="M677" s="123">
        <v>-3758299.84</v>
      </c>
      <c r="N677" s="123">
        <v>3758299.84</v>
      </c>
      <c r="O677" s="124">
        <v>45444</v>
      </c>
      <c r="P677" s="125"/>
      <c r="Q677" s="125"/>
      <c r="R677" s="125"/>
      <c r="S677" s="115" t="s">
        <v>1542</v>
      </c>
      <c r="T677" s="122" t="s">
        <v>1722</v>
      </c>
      <c r="U677" s="115" t="s">
        <v>1722</v>
      </c>
      <c r="V677" s="142"/>
      <c r="W677" s="117"/>
      <c r="X677" s="142"/>
      <c r="Y677" s="142"/>
      <c r="Z677" s="117"/>
      <c r="AA677" s="143"/>
      <c r="AB677" s="125"/>
      <c r="AC677" s="125"/>
      <c r="AD677" s="125"/>
      <c r="AE677" s="117"/>
      <c r="AF677" s="122"/>
      <c r="AG677" s="122"/>
    </row>
    <row r="678" spans="1:33">
      <c r="A678" s="115" t="s">
        <v>16</v>
      </c>
      <c r="B678" s="116">
        <v>45446</v>
      </c>
      <c r="C678" s="115" t="s">
        <v>119</v>
      </c>
      <c r="D678" s="115" t="s">
        <v>120</v>
      </c>
      <c r="E678" s="117" t="s">
        <v>1541</v>
      </c>
      <c r="F678" s="117" t="s">
        <v>1499</v>
      </c>
      <c r="G678" s="119">
        <v>45446</v>
      </c>
      <c r="H678" s="117" t="s">
        <v>1565</v>
      </c>
      <c r="I678" s="117" t="s">
        <v>1543</v>
      </c>
      <c r="J678" s="117" t="s">
        <v>33</v>
      </c>
      <c r="K678" s="117"/>
      <c r="L678" s="115" t="s">
        <v>33</v>
      </c>
      <c r="M678" s="123">
        <v>-2</v>
      </c>
      <c r="N678" s="123">
        <v>2</v>
      </c>
      <c r="O678" s="124">
        <v>45444</v>
      </c>
      <c r="P678" s="125"/>
      <c r="Q678" s="125"/>
      <c r="R678" s="125"/>
      <c r="S678" s="115" t="s">
        <v>1499</v>
      </c>
      <c r="T678" s="122" t="s">
        <v>1502</v>
      </c>
      <c r="U678" s="115" t="s">
        <v>1482</v>
      </c>
      <c r="V678" s="142"/>
      <c r="W678" s="117"/>
      <c r="X678" s="142"/>
      <c r="Y678" s="142"/>
      <c r="Z678" s="117"/>
      <c r="AA678" s="143"/>
      <c r="AB678" s="125"/>
      <c r="AC678" s="125"/>
      <c r="AD678" s="125"/>
      <c r="AE678" s="117"/>
      <c r="AF678" s="122"/>
      <c r="AG678" s="122"/>
    </row>
    <row r="679" spans="1:33">
      <c r="A679" s="115" t="s">
        <v>16</v>
      </c>
      <c r="B679" s="116">
        <v>45447</v>
      </c>
      <c r="C679" s="115" t="s">
        <v>42</v>
      </c>
      <c r="D679" s="115" t="s">
        <v>43</v>
      </c>
      <c r="E679" s="117" t="s">
        <v>1709</v>
      </c>
      <c r="F679" s="117" t="s">
        <v>1499</v>
      </c>
      <c r="G679" s="119">
        <v>45447</v>
      </c>
      <c r="H679" s="117" t="s">
        <v>1500</v>
      </c>
      <c r="I679" s="117"/>
      <c r="J679" s="117" t="s">
        <v>1723</v>
      </c>
      <c r="K679" s="117" t="s">
        <v>1724</v>
      </c>
      <c r="L679" s="115" t="s">
        <v>1723</v>
      </c>
      <c r="M679" s="123">
        <v>-3758000</v>
      </c>
      <c r="N679" s="123">
        <v>3758000</v>
      </c>
      <c r="O679" s="124">
        <v>45444</v>
      </c>
      <c r="P679" s="125"/>
      <c r="Q679" s="125"/>
      <c r="R679" s="125"/>
      <c r="S679" s="115" t="s">
        <v>1499</v>
      </c>
      <c r="T679" s="122" t="s">
        <v>158</v>
      </c>
      <c r="U679" s="115" t="s">
        <v>158</v>
      </c>
      <c r="V679" s="142"/>
      <c r="W679" s="117"/>
      <c r="X679" s="142"/>
      <c r="Y679" s="142"/>
      <c r="Z679" s="117"/>
      <c r="AA679" s="143"/>
      <c r="AB679" s="125"/>
      <c r="AC679" s="125"/>
      <c r="AD679" s="125"/>
      <c r="AE679" s="117"/>
      <c r="AF679" s="122"/>
      <c r="AG679" s="122"/>
    </row>
    <row r="680" spans="1:33">
      <c r="A680" s="115" t="s">
        <v>16</v>
      </c>
      <c r="B680" s="116">
        <v>45447</v>
      </c>
      <c r="C680" s="115" t="s">
        <v>18</v>
      </c>
      <c r="D680" s="115" t="s">
        <v>19</v>
      </c>
      <c r="E680" s="117" t="s">
        <v>1709</v>
      </c>
      <c r="F680" s="117" t="s">
        <v>1499</v>
      </c>
      <c r="G680" s="119">
        <v>45447</v>
      </c>
      <c r="H680" s="117" t="s">
        <v>1565</v>
      </c>
      <c r="I680" s="117" t="s">
        <v>1512</v>
      </c>
      <c r="J680" s="117" t="s">
        <v>1725</v>
      </c>
      <c r="K680" s="117" t="s">
        <v>1726</v>
      </c>
      <c r="L680" s="115" t="s">
        <v>1725</v>
      </c>
      <c r="M680" s="123">
        <v>-73</v>
      </c>
      <c r="N680" s="123">
        <v>73</v>
      </c>
      <c r="O680" s="124">
        <v>45444</v>
      </c>
      <c r="P680" s="125"/>
      <c r="Q680" s="125"/>
      <c r="R680" s="125"/>
      <c r="S680" s="115" t="s">
        <v>1499</v>
      </c>
      <c r="T680" s="122" t="s">
        <v>1502</v>
      </c>
      <c r="U680" s="115" t="s">
        <v>1482</v>
      </c>
      <c r="V680" s="142"/>
      <c r="W680" s="117"/>
      <c r="X680" s="142"/>
      <c r="Y680" s="142"/>
      <c r="Z680" s="117"/>
      <c r="AA680" s="143"/>
      <c r="AB680" s="125"/>
      <c r="AC680" s="125"/>
      <c r="AD680" s="125"/>
      <c r="AE680" s="117"/>
      <c r="AF680" s="122"/>
      <c r="AG680" s="122"/>
    </row>
    <row r="681" spans="1:33">
      <c r="A681" s="115" t="s">
        <v>16</v>
      </c>
      <c r="B681" s="116">
        <v>45447</v>
      </c>
      <c r="C681" s="115" t="s">
        <v>18</v>
      </c>
      <c r="D681" s="115" t="s">
        <v>19</v>
      </c>
      <c r="E681" s="117" t="s">
        <v>1709</v>
      </c>
      <c r="F681" s="117" t="s">
        <v>1499</v>
      </c>
      <c r="G681" s="119">
        <v>45447</v>
      </c>
      <c r="H681" s="117" t="s">
        <v>1565</v>
      </c>
      <c r="I681" s="117" t="s">
        <v>1512</v>
      </c>
      <c r="J681" s="117" t="s">
        <v>1727</v>
      </c>
      <c r="K681" s="117" t="s">
        <v>1728</v>
      </c>
      <c r="L681" s="115" t="s">
        <v>1727</v>
      </c>
      <c r="M681" s="123">
        <v>-3</v>
      </c>
      <c r="N681" s="123">
        <v>3</v>
      </c>
      <c r="O681" s="124">
        <v>45444</v>
      </c>
      <c r="P681" s="125"/>
      <c r="Q681" s="125"/>
      <c r="R681" s="125"/>
      <c r="S681" s="115" t="s">
        <v>1499</v>
      </c>
      <c r="T681" s="122" t="s">
        <v>1502</v>
      </c>
      <c r="U681" s="115" t="s">
        <v>1482</v>
      </c>
      <c r="V681" s="142"/>
      <c r="W681" s="117"/>
      <c r="X681" s="142"/>
      <c r="Y681" s="142"/>
      <c r="Z681" s="117"/>
      <c r="AA681" s="143"/>
      <c r="AB681" s="125"/>
      <c r="AC681" s="125"/>
      <c r="AD681" s="125"/>
      <c r="AE681" s="117"/>
      <c r="AF681" s="122"/>
      <c r="AG681" s="122"/>
    </row>
    <row r="682" spans="1:33">
      <c r="A682" s="115" t="s">
        <v>16</v>
      </c>
      <c r="B682" s="116">
        <v>45447</v>
      </c>
      <c r="C682" s="115" t="s">
        <v>18</v>
      </c>
      <c r="D682" s="115" t="s">
        <v>19</v>
      </c>
      <c r="E682" s="117" t="s">
        <v>1709</v>
      </c>
      <c r="F682" s="117" t="s">
        <v>1554</v>
      </c>
      <c r="G682" s="119">
        <v>45447</v>
      </c>
      <c r="H682" s="117" t="s">
        <v>1565</v>
      </c>
      <c r="I682" s="117" t="s">
        <v>1555</v>
      </c>
      <c r="J682" s="117" t="s">
        <v>1719</v>
      </c>
      <c r="K682" s="117" t="s">
        <v>1729</v>
      </c>
      <c r="L682" s="115" t="s">
        <v>1719</v>
      </c>
      <c r="M682" s="123">
        <v>0.15</v>
      </c>
      <c r="N682" s="123">
        <v>0.15</v>
      </c>
      <c r="O682" s="124">
        <v>45444</v>
      </c>
      <c r="P682" s="125"/>
      <c r="Q682" s="125"/>
      <c r="R682" s="125"/>
      <c r="S682" s="115" t="s">
        <v>1554</v>
      </c>
      <c r="T682" s="122" t="s">
        <v>1556</v>
      </c>
      <c r="U682" s="115" t="s">
        <v>1557</v>
      </c>
      <c r="V682" s="142"/>
      <c r="W682" s="117"/>
      <c r="X682" s="142"/>
      <c r="Y682" s="142"/>
      <c r="Z682" s="117"/>
      <c r="AA682" s="143"/>
      <c r="AB682" s="125"/>
      <c r="AC682" s="125"/>
      <c r="AD682" s="125"/>
      <c r="AE682" s="117"/>
      <c r="AF682" s="122"/>
      <c r="AG682" s="122"/>
    </row>
    <row r="683" spans="1:33">
      <c r="A683" s="115" t="s">
        <v>16</v>
      </c>
      <c r="B683" s="116">
        <v>45447</v>
      </c>
      <c r="C683" s="115" t="s">
        <v>119</v>
      </c>
      <c r="D683" s="115" t="s">
        <v>120</v>
      </c>
      <c r="E683" s="117" t="s">
        <v>1541</v>
      </c>
      <c r="F683" s="117" t="s">
        <v>1499</v>
      </c>
      <c r="G683" s="119">
        <v>45447</v>
      </c>
      <c r="H683" s="117" t="s">
        <v>1565</v>
      </c>
      <c r="I683" s="117" t="s">
        <v>1543</v>
      </c>
      <c r="J683" s="117" t="s">
        <v>122</v>
      </c>
      <c r="K683" s="117"/>
      <c r="L683" s="115" t="s">
        <v>122</v>
      </c>
      <c r="M683" s="123">
        <v>-73</v>
      </c>
      <c r="N683" s="123">
        <v>73</v>
      </c>
      <c r="O683" s="124">
        <v>45444</v>
      </c>
      <c r="P683" s="125"/>
      <c r="Q683" s="125"/>
      <c r="R683" s="125"/>
      <c r="S683" s="115" t="s">
        <v>1499</v>
      </c>
      <c r="T683" s="122" t="s">
        <v>1502</v>
      </c>
      <c r="U683" s="115" t="s">
        <v>1482</v>
      </c>
      <c r="V683" s="142"/>
      <c r="W683" s="117"/>
      <c r="X683" s="142"/>
      <c r="Y683" s="142"/>
      <c r="Z683" s="117"/>
      <c r="AA683" s="143"/>
      <c r="AB683" s="125"/>
      <c r="AC683" s="125"/>
      <c r="AD683" s="125"/>
      <c r="AE683" s="117"/>
      <c r="AF683" s="122"/>
      <c r="AG683" s="122"/>
    </row>
    <row r="684" spans="1:33">
      <c r="A684" s="115" t="s">
        <v>1594</v>
      </c>
      <c r="B684" s="116">
        <v>45450</v>
      </c>
      <c r="C684" s="115" t="s">
        <v>1594</v>
      </c>
      <c r="D684" s="115" t="s">
        <v>1594</v>
      </c>
      <c r="E684" s="117" t="s">
        <v>1709</v>
      </c>
      <c r="F684" s="117" t="s">
        <v>1504</v>
      </c>
      <c r="G684" s="119">
        <v>45450</v>
      </c>
      <c r="H684" s="117" t="s">
        <v>1472</v>
      </c>
      <c r="I684" s="117" t="s">
        <v>1505</v>
      </c>
      <c r="J684" s="117" t="s">
        <v>1730</v>
      </c>
      <c r="K684" s="117" t="s">
        <v>1731</v>
      </c>
      <c r="L684" s="115" t="s">
        <v>1732</v>
      </c>
      <c r="M684" s="123">
        <v>1492.5</v>
      </c>
      <c r="N684" s="123">
        <v>1492.5</v>
      </c>
      <c r="O684" s="124">
        <v>45444</v>
      </c>
      <c r="P684" s="125"/>
      <c r="Q684" s="125"/>
      <c r="R684" s="125"/>
      <c r="S684" s="115" t="s">
        <v>1504</v>
      </c>
      <c r="T684" s="122" t="s">
        <v>1478</v>
      </c>
      <c r="U684" s="115" t="s">
        <v>1479</v>
      </c>
      <c r="V684" s="142"/>
      <c r="W684" s="117"/>
      <c r="X684" s="142"/>
      <c r="Y684" s="142"/>
      <c r="Z684" s="117"/>
      <c r="AA684" s="143"/>
      <c r="AB684" s="125"/>
      <c r="AC684" s="125"/>
      <c r="AD684" s="125"/>
      <c r="AE684" s="117"/>
      <c r="AF684" s="122"/>
      <c r="AG684" s="122"/>
    </row>
    <row r="685" spans="1:33">
      <c r="A685" s="115" t="s">
        <v>1594</v>
      </c>
      <c r="B685" s="116">
        <v>45450</v>
      </c>
      <c r="C685" s="115" t="s">
        <v>1594</v>
      </c>
      <c r="D685" s="115" t="s">
        <v>1594</v>
      </c>
      <c r="E685" s="117" t="s">
        <v>1709</v>
      </c>
      <c r="F685" s="117" t="s">
        <v>1733</v>
      </c>
      <c r="G685" s="119">
        <v>45450</v>
      </c>
      <c r="H685" s="117" t="s">
        <v>1472</v>
      </c>
      <c r="I685" s="117" t="s">
        <v>1505</v>
      </c>
      <c r="J685" s="117" t="s">
        <v>1734</v>
      </c>
      <c r="K685" s="117" t="s">
        <v>1731</v>
      </c>
      <c r="L685" s="115" t="s">
        <v>1732</v>
      </c>
      <c r="M685" s="123">
        <v>4626.75</v>
      </c>
      <c r="N685" s="123">
        <v>4626.75</v>
      </c>
      <c r="O685" s="124">
        <v>45444</v>
      </c>
      <c r="P685" s="125"/>
      <c r="Q685" s="125"/>
      <c r="R685" s="125"/>
      <c r="S685" s="115" t="s">
        <v>1733</v>
      </c>
      <c r="T685" s="122" t="s">
        <v>1515</v>
      </c>
      <c r="U685" s="115" t="s">
        <v>1479</v>
      </c>
      <c r="V685" s="142"/>
      <c r="W685" s="117"/>
      <c r="X685" s="142"/>
      <c r="Y685" s="142"/>
      <c r="Z685" s="117"/>
      <c r="AA685" s="143"/>
      <c r="AB685" s="125"/>
      <c r="AC685" s="125"/>
      <c r="AD685" s="125"/>
      <c r="AE685" s="117"/>
      <c r="AF685" s="122"/>
      <c r="AG685" s="122"/>
    </row>
    <row r="686" spans="1:33">
      <c r="A686" s="115" t="s">
        <v>16</v>
      </c>
      <c r="B686" s="116">
        <v>45450</v>
      </c>
      <c r="C686" s="115" t="s">
        <v>18</v>
      </c>
      <c r="D686" s="115" t="s">
        <v>19</v>
      </c>
      <c r="E686" s="117" t="s">
        <v>1709</v>
      </c>
      <c r="F686" s="117" t="s">
        <v>1528</v>
      </c>
      <c r="G686" s="119">
        <v>45450</v>
      </c>
      <c r="H686" s="117" t="s">
        <v>1472</v>
      </c>
      <c r="I686" s="117" t="s">
        <v>1512</v>
      </c>
      <c r="J686" s="117" t="s">
        <v>1735</v>
      </c>
      <c r="K686" s="117" t="s">
        <v>1736</v>
      </c>
      <c r="L686" s="115" t="s">
        <v>1735</v>
      </c>
      <c r="M686" s="123">
        <v>-700</v>
      </c>
      <c r="N686" s="123">
        <v>700</v>
      </c>
      <c r="O686" s="124">
        <v>45444</v>
      </c>
      <c r="P686" s="125"/>
      <c r="Q686" s="125"/>
      <c r="R686" s="125"/>
      <c r="S686" s="115" t="s">
        <v>1528</v>
      </c>
      <c r="T686" s="122" t="s">
        <v>1478</v>
      </c>
      <c r="U686" s="115" t="s">
        <v>1479</v>
      </c>
      <c r="V686" s="142"/>
      <c r="W686" s="117"/>
      <c r="X686" s="142"/>
      <c r="Y686" s="142"/>
      <c r="Z686" s="117"/>
      <c r="AA686" s="143"/>
      <c r="AB686" s="125"/>
      <c r="AC686" s="125"/>
      <c r="AD686" s="125"/>
      <c r="AE686" s="117"/>
      <c r="AF686" s="122"/>
      <c r="AG686" s="122"/>
    </row>
    <row r="687" spans="1:33">
      <c r="A687" s="115" t="s">
        <v>16</v>
      </c>
      <c r="B687" s="116">
        <v>45450</v>
      </c>
      <c r="C687" s="115" t="s">
        <v>18</v>
      </c>
      <c r="D687" s="115" t="s">
        <v>19</v>
      </c>
      <c r="E687" s="117" t="s">
        <v>1709</v>
      </c>
      <c r="F687" s="117" t="s">
        <v>1737</v>
      </c>
      <c r="G687" s="119">
        <v>45450</v>
      </c>
      <c r="H687" s="117" t="s">
        <v>1472</v>
      </c>
      <c r="I687" s="117" t="s">
        <v>1512</v>
      </c>
      <c r="J687" s="117" t="s">
        <v>1738</v>
      </c>
      <c r="K687" s="117" t="s">
        <v>1731</v>
      </c>
      <c r="L687" s="115" t="s">
        <v>1738</v>
      </c>
      <c r="M687" s="123">
        <v>-93380.75</v>
      </c>
      <c r="N687" s="123">
        <v>93380.75</v>
      </c>
      <c r="O687" s="124">
        <v>45444</v>
      </c>
      <c r="P687" s="125"/>
      <c r="Q687" s="125"/>
      <c r="R687" s="125"/>
      <c r="S687" s="115" t="s">
        <v>1737</v>
      </c>
      <c r="T687" s="122" t="s">
        <v>1515</v>
      </c>
      <c r="U687" s="115" t="s">
        <v>1479</v>
      </c>
      <c r="V687" s="142"/>
      <c r="W687" s="117"/>
      <c r="X687" s="142"/>
      <c r="Y687" s="142"/>
      <c r="Z687" s="117"/>
      <c r="AA687" s="143"/>
      <c r="AB687" s="125"/>
      <c r="AC687" s="125"/>
      <c r="AD687" s="125"/>
      <c r="AE687" s="117"/>
      <c r="AF687" s="122"/>
      <c r="AG687" s="122"/>
    </row>
    <row r="688" spans="1:33">
      <c r="A688" s="115" t="s">
        <v>16</v>
      </c>
      <c r="B688" s="116">
        <v>45450</v>
      </c>
      <c r="C688" s="115" t="s">
        <v>18</v>
      </c>
      <c r="D688" s="115" t="s">
        <v>19</v>
      </c>
      <c r="E688" s="117" t="s">
        <v>1709</v>
      </c>
      <c r="F688" s="117" t="s">
        <v>1612</v>
      </c>
      <c r="G688" s="119">
        <v>45450</v>
      </c>
      <c r="H688" s="117" t="s">
        <v>1472</v>
      </c>
      <c r="I688" s="117" t="s">
        <v>1512</v>
      </c>
      <c r="J688" s="117" t="s">
        <v>1739</v>
      </c>
      <c r="K688" s="117" t="s">
        <v>1740</v>
      </c>
      <c r="L688" s="115" t="s">
        <v>1739</v>
      </c>
      <c r="M688" s="123">
        <v>-236.2</v>
      </c>
      <c r="N688" s="123">
        <v>236.2</v>
      </c>
      <c r="O688" s="124">
        <v>45444</v>
      </c>
      <c r="P688" s="125"/>
      <c r="Q688" s="125"/>
      <c r="R688" s="125"/>
      <c r="S688" s="115" t="s">
        <v>1612</v>
      </c>
      <c r="T688" s="122" t="s">
        <v>1573</v>
      </c>
      <c r="U688" s="115" t="s">
        <v>1520</v>
      </c>
      <c r="V688" s="142"/>
      <c r="W688" s="117"/>
      <c r="X688" s="142"/>
      <c r="Y688" s="142"/>
      <c r="Z688" s="117"/>
      <c r="AA688" s="143"/>
      <c r="AB688" s="125"/>
      <c r="AC688" s="125"/>
      <c r="AD688" s="125"/>
      <c r="AE688" s="117"/>
      <c r="AF688" s="122"/>
      <c r="AG688" s="122"/>
    </row>
    <row r="689" spans="1:21">
      <c r="A689" s="115" t="s">
        <v>16</v>
      </c>
      <c r="B689" s="116">
        <v>45450</v>
      </c>
      <c r="C689" s="115" t="s">
        <v>18</v>
      </c>
      <c r="D689" s="115" t="s">
        <v>19</v>
      </c>
      <c r="E689" s="117" t="s">
        <v>1709</v>
      </c>
      <c r="F689" s="117" t="s">
        <v>1572</v>
      </c>
      <c r="G689" s="119">
        <v>45450</v>
      </c>
      <c r="H689" s="117" t="s">
        <v>1472</v>
      </c>
      <c r="I689" s="117" t="s">
        <v>1512</v>
      </c>
      <c r="J689" s="117" t="s">
        <v>1741</v>
      </c>
      <c r="K689" s="117" t="s">
        <v>1742</v>
      </c>
      <c r="L689" s="115" t="s">
        <v>1741</v>
      </c>
      <c r="M689" s="123">
        <v>-6360</v>
      </c>
      <c r="N689" s="123">
        <v>6360</v>
      </c>
      <c r="O689" s="124">
        <v>45444</v>
      </c>
      <c r="P689" s="125"/>
      <c r="Q689" s="125"/>
      <c r="R689" s="125"/>
      <c r="S689" s="115" t="s">
        <v>1572</v>
      </c>
      <c r="T689" s="122" t="s">
        <v>1573</v>
      </c>
      <c r="U689" s="115" t="s">
        <v>1520</v>
      </c>
    </row>
    <row r="690" spans="1:21">
      <c r="A690" s="115" t="s">
        <v>16</v>
      </c>
      <c r="B690" s="116">
        <v>45450</v>
      </c>
      <c r="C690" s="115" t="s">
        <v>18</v>
      </c>
      <c r="D690" s="115" t="s">
        <v>19</v>
      </c>
      <c r="E690" s="117" t="s">
        <v>1709</v>
      </c>
      <c r="F690" s="117" t="s">
        <v>1575</v>
      </c>
      <c r="G690" s="119">
        <v>45450</v>
      </c>
      <c r="H690" s="117" t="s">
        <v>1472</v>
      </c>
      <c r="I690" s="117" t="s">
        <v>1512</v>
      </c>
      <c r="J690" s="117" t="s">
        <v>1743</v>
      </c>
      <c r="K690" s="117" t="s">
        <v>1744</v>
      </c>
      <c r="L690" s="115" t="s">
        <v>1743</v>
      </c>
      <c r="M690" s="123">
        <v>-10000</v>
      </c>
      <c r="N690" s="123">
        <v>10000</v>
      </c>
      <c r="O690" s="124">
        <v>45444</v>
      </c>
      <c r="P690" s="125"/>
      <c r="Q690" s="125"/>
      <c r="R690" s="125"/>
      <c r="S690" s="115" t="s">
        <v>1575</v>
      </c>
      <c r="T690" s="122" t="s">
        <v>1519</v>
      </c>
      <c r="U690" s="115" t="s">
        <v>1520</v>
      </c>
    </row>
    <row r="691" spans="1:21">
      <c r="A691" s="115" t="s">
        <v>16</v>
      </c>
      <c r="B691" s="116">
        <v>45450</v>
      </c>
      <c r="C691" s="115" t="s">
        <v>18</v>
      </c>
      <c r="D691" s="115" t="s">
        <v>19</v>
      </c>
      <c r="E691" s="117" t="s">
        <v>1709</v>
      </c>
      <c r="F691" s="117" t="s">
        <v>1745</v>
      </c>
      <c r="G691" s="119">
        <v>45450</v>
      </c>
      <c r="H691" s="117" t="s">
        <v>1472</v>
      </c>
      <c r="I691" s="117" t="s">
        <v>1512</v>
      </c>
      <c r="J691" s="117" t="s">
        <v>1746</v>
      </c>
      <c r="K691" s="117" t="s">
        <v>1747</v>
      </c>
      <c r="L691" s="115" t="s">
        <v>1746</v>
      </c>
      <c r="M691" s="123">
        <v>-8931.7199999999993</v>
      </c>
      <c r="N691" s="123">
        <v>8931.7199999999993</v>
      </c>
      <c r="O691" s="124">
        <v>45444</v>
      </c>
      <c r="P691" s="125"/>
      <c r="Q691" s="125"/>
      <c r="R691" s="125"/>
      <c r="S691" s="115" t="s">
        <v>1745</v>
      </c>
      <c r="T691" s="122" t="s">
        <v>1548</v>
      </c>
      <c r="U691" s="115" t="s">
        <v>1488</v>
      </c>
    </row>
    <row r="692" spans="1:21">
      <c r="A692" s="115" t="s">
        <v>16</v>
      </c>
      <c r="B692" s="116">
        <v>45450</v>
      </c>
      <c r="C692" s="115" t="s">
        <v>18</v>
      </c>
      <c r="D692" s="115" t="s">
        <v>19</v>
      </c>
      <c r="E692" s="117" t="s">
        <v>1709</v>
      </c>
      <c r="F692" s="117" t="s">
        <v>1745</v>
      </c>
      <c r="G692" s="119">
        <v>45450</v>
      </c>
      <c r="H692" s="117" t="s">
        <v>1472</v>
      </c>
      <c r="I692" s="117" t="s">
        <v>1512</v>
      </c>
      <c r="J692" s="117" t="s">
        <v>1746</v>
      </c>
      <c r="K692" s="117" t="s">
        <v>1748</v>
      </c>
      <c r="L692" s="115" t="s">
        <v>1746</v>
      </c>
      <c r="M692" s="123">
        <v>-535.88</v>
      </c>
      <c r="N692" s="123">
        <v>535.88</v>
      </c>
      <c r="O692" s="124">
        <v>45444</v>
      </c>
      <c r="P692" s="125"/>
      <c r="Q692" s="125"/>
      <c r="R692" s="125"/>
      <c r="S692" s="115" t="s">
        <v>1745</v>
      </c>
      <c r="T692" s="122" t="s">
        <v>1548</v>
      </c>
      <c r="U692" s="115" t="s">
        <v>1488</v>
      </c>
    </row>
    <row r="693" spans="1:21">
      <c r="A693" s="115" t="s">
        <v>16</v>
      </c>
      <c r="B693" s="116">
        <v>45450</v>
      </c>
      <c r="C693" s="115" t="s">
        <v>18</v>
      </c>
      <c r="D693" s="115" t="s">
        <v>19</v>
      </c>
      <c r="E693" s="117" t="s">
        <v>1709</v>
      </c>
      <c r="F693" s="117" t="s">
        <v>1745</v>
      </c>
      <c r="G693" s="119">
        <v>45450</v>
      </c>
      <c r="H693" s="117" t="s">
        <v>1472</v>
      </c>
      <c r="I693" s="117" t="s">
        <v>1512</v>
      </c>
      <c r="J693" s="117" t="s">
        <v>1746</v>
      </c>
      <c r="K693" s="117" t="s">
        <v>1749</v>
      </c>
      <c r="L693" s="115" t="s">
        <v>1746</v>
      </c>
      <c r="M693" s="123">
        <v>-391.67</v>
      </c>
      <c r="N693" s="123">
        <v>391.67</v>
      </c>
      <c r="O693" s="124">
        <v>45444</v>
      </c>
      <c r="P693" s="125"/>
      <c r="Q693" s="125"/>
      <c r="R693" s="125"/>
      <c r="S693" s="115" t="s">
        <v>1745</v>
      </c>
      <c r="T693" s="122" t="s">
        <v>1548</v>
      </c>
      <c r="U693" s="115" t="s">
        <v>1488</v>
      </c>
    </row>
    <row r="694" spans="1:21">
      <c r="A694" s="115" t="s">
        <v>16</v>
      </c>
      <c r="B694" s="116">
        <v>45450</v>
      </c>
      <c r="C694" s="115" t="s">
        <v>18</v>
      </c>
      <c r="D694" s="115" t="s">
        <v>19</v>
      </c>
      <c r="E694" s="117" t="s">
        <v>1709</v>
      </c>
      <c r="F694" s="117" t="s">
        <v>1745</v>
      </c>
      <c r="G694" s="119">
        <v>45450</v>
      </c>
      <c r="H694" s="117" t="s">
        <v>1472</v>
      </c>
      <c r="I694" s="117" t="s">
        <v>1512</v>
      </c>
      <c r="J694" s="117" t="s">
        <v>1746</v>
      </c>
      <c r="K694" s="117" t="s">
        <v>1750</v>
      </c>
      <c r="L694" s="115" t="s">
        <v>1746</v>
      </c>
      <c r="M694" s="123">
        <v>-377.94</v>
      </c>
      <c r="N694" s="123">
        <v>377.94</v>
      </c>
      <c r="O694" s="124">
        <v>45444</v>
      </c>
      <c r="P694" s="125"/>
      <c r="Q694" s="125"/>
      <c r="R694" s="125"/>
      <c r="S694" s="115" t="s">
        <v>1745</v>
      </c>
      <c r="T694" s="122" t="s">
        <v>1548</v>
      </c>
      <c r="U694" s="115" t="s">
        <v>1488</v>
      </c>
    </row>
    <row r="695" spans="1:21">
      <c r="A695" s="115" t="s">
        <v>16</v>
      </c>
      <c r="B695" s="116">
        <v>45450</v>
      </c>
      <c r="C695" s="115" t="s">
        <v>18</v>
      </c>
      <c r="D695" s="115" t="s">
        <v>19</v>
      </c>
      <c r="E695" s="117" t="s">
        <v>1709</v>
      </c>
      <c r="F695" s="117" t="s">
        <v>1745</v>
      </c>
      <c r="G695" s="119">
        <v>45450</v>
      </c>
      <c r="H695" s="117" t="s">
        <v>1472</v>
      </c>
      <c r="I695" s="117" t="s">
        <v>1512</v>
      </c>
      <c r="J695" s="117" t="s">
        <v>1746</v>
      </c>
      <c r="K695" s="117" t="s">
        <v>1750</v>
      </c>
      <c r="L695" s="115" t="s">
        <v>1746</v>
      </c>
      <c r="M695" s="123">
        <v>-421.29</v>
      </c>
      <c r="N695" s="123">
        <v>421.29</v>
      </c>
      <c r="O695" s="124">
        <v>45444</v>
      </c>
      <c r="P695" s="125"/>
      <c r="Q695" s="125"/>
      <c r="R695" s="125"/>
      <c r="S695" s="115" t="s">
        <v>1745</v>
      </c>
      <c r="T695" s="122" t="s">
        <v>1548</v>
      </c>
      <c r="U695" s="115" t="s">
        <v>1488</v>
      </c>
    </row>
    <row r="696" spans="1:21">
      <c r="A696" s="115" t="s">
        <v>16</v>
      </c>
      <c r="B696" s="116">
        <v>45450</v>
      </c>
      <c r="C696" s="115" t="s">
        <v>18</v>
      </c>
      <c r="D696" s="115" t="s">
        <v>19</v>
      </c>
      <c r="E696" s="117" t="s">
        <v>1709</v>
      </c>
      <c r="F696" s="117" t="s">
        <v>1745</v>
      </c>
      <c r="G696" s="119">
        <v>45450</v>
      </c>
      <c r="H696" s="117" t="s">
        <v>1472</v>
      </c>
      <c r="I696" s="117" t="s">
        <v>1512</v>
      </c>
      <c r="J696" s="117" t="s">
        <v>1746</v>
      </c>
      <c r="K696" s="117" t="s">
        <v>1750</v>
      </c>
      <c r="L696" s="115" t="s">
        <v>1746</v>
      </c>
      <c r="M696" s="123">
        <v>-469.83</v>
      </c>
      <c r="N696" s="123">
        <v>469.83</v>
      </c>
      <c r="O696" s="124">
        <v>45444</v>
      </c>
      <c r="P696" s="125"/>
      <c r="Q696" s="125"/>
      <c r="R696" s="125"/>
      <c r="S696" s="115" t="s">
        <v>1745</v>
      </c>
      <c r="T696" s="122" t="s">
        <v>1548</v>
      </c>
      <c r="U696" s="115" t="s">
        <v>1488</v>
      </c>
    </row>
    <row r="697" spans="1:21">
      <c r="A697" s="115" t="s">
        <v>16</v>
      </c>
      <c r="B697" s="116">
        <v>45450</v>
      </c>
      <c r="C697" s="115" t="s">
        <v>18</v>
      </c>
      <c r="D697" s="115" t="s">
        <v>19</v>
      </c>
      <c r="E697" s="117" t="s">
        <v>1709</v>
      </c>
      <c r="F697" s="117" t="s">
        <v>1745</v>
      </c>
      <c r="G697" s="119">
        <v>45450</v>
      </c>
      <c r="H697" s="117" t="s">
        <v>1472</v>
      </c>
      <c r="I697" s="117" t="s">
        <v>1512</v>
      </c>
      <c r="J697" s="117" t="s">
        <v>1746</v>
      </c>
      <c r="K697" s="117" t="s">
        <v>1750</v>
      </c>
      <c r="L697" s="115" t="s">
        <v>1746</v>
      </c>
      <c r="M697" s="123">
        <v>-377.94</v>
      </c>
      <c r="N697" s="123">
        <v>377.94</v>
      </c>
      <c r="O697" s="124">
        <v>45444</v>
      </c>
      <c r="P697" s="125"/>
      <c r="Q697" s="125"/>
      <c r="R697" s="125"/>
      <c r="S697" s="115" t="s">
        <v>1745</v>
      </c>
      <c r="T697" s="122" t="s">
        <v>1548</v>
      </c>
      <c r="U697" s="115" t="s">
        <v>1488</v>
      </c>
    </row>
    <row r="698" spans="1:21">
      <c r="A698" s="115" t="s">
        <v>16</v>
      </c>
      <c r="B698" s="116">
        <v>45450</v>
      </c>
      <c r="C698" s="115" t="s">
        <v>18</v>
      </c>
      <c r="D698" s="115" t="s">
        <v>19</v>
      </c>
      <c r="E698" s="117" t="s">
        <v>1709</v>
      </c>
      <c r="F698" s="117" t="s">
        <v>1745</v>
      </c>
      <c r="G698" s="119">
        <v>45450</v>
      </c>
      <c r="H698" s="117" t="s">
        <v>1472</v>
      </c>
      <c r="I698" s="117" t="s">
        <v>1512</v>
      </c>
      <c r="J698" s="117" t="s">
        <v>1746</v>
      </c>
      <c r="K698" s="117" t="s">
        <v>1750</v>
      </c>
      <c r="L698" s="115" t="s">
        <v>1746</v>
      </c>
      <c r="M698" s="123">
        <v>-42.6</v>
      </c>
      <c r="N698" s="123">
        <v>42.6</v>
      </c>
      <c r="O698" s="124">
        <v>45444</v>
      </c>
      <c r="P698" s="125"/>
      <c r="Q698" s="125"/>
      <c r="R698" s="125"/>
      <c r="S698" s="115" t="s">
        <v>1745</v>
      </c>
      <c r="T698" s="122" t="s">
        <v>1548</v>
      </c>
      <c r="U698" s="115" t="s">
        <v>1488</v>
      </c>
    </row>
    <row r="699" spans="1:21">
      <c r="A699" s="115" t="s">
        <v>16</v>
      </c>
      <c r="B699" s="116">
        <v>45450</v>
      </c>
      <c r="C699" s="115" t="s">
        <v>18</v>
      </c>
      <c r="D699" s="115" t="s">
        <v>19</v>
      </c>
      <c r="E699" s="117" t="s">
        <v>1709</v>
      </c>
      <c r="F699" s="117" t="s">
        <v>1745</v>
      </c>
      <c r="G699" s="119">
        <v>45450</v>
      </c>
      <c r="H699" s="117" t="s">
        <v>1472</v>
      </c>
      <c r="I699" s="117" t="s">
        <v>1512</v>
      </c>
      <c r="J699" s="117" t="s">
        <v>1746</v>
      </c>
      <c r="K699" s="117" t="s">
        <v>1750</v>
      </c>
      <c r="L699" s="115" t="s">
        <v>1746</v>
      </c>
      <c r="M699" s="123">
        <v>-377.94</v>
      </c>
      <c r="N699" s="123">
        <v>377.94</v>
      </c>
      <c r="O699" s="124">
        <v>45444</v>
      </c>
      <c r="P699" s="125"/>
      <c r="Q699" s="125"/>
      <c r="R699" s="125"/>
      <c r="S699" s="115" t="s">
        <v>1745</v>
      </c>
      <c r="T699" s="122" t="s">
        <v>1548</v>
      </c>
      <c r="U699" s="115" t="s">
        <v>1488</v>
      </c>
    </row>
    <row r="700" spans="1:21">
      <c r="A700" s="115" t="s">
        <v>16</v>
      </c>
      <c r="B700" s="116">
        <v>45450</v>
      </c>
      <c r="C700" s="115" t="s">
        <v>18</v>
      </c>
      <c r="D700" s="115" t="s">
        <v>19</v>
      </c>
      <c r="E700" s="117" t="s">
        <v>1709</v>
      </c>
      <c r="F700" s="117" t="s">
        <v>1745</v>
      </c>
      <c r="G700" s="119">
        <v>45450</v>
      </c>
      <c r="H700" s="117" t="s">
        <v>1472</v>
      </c>
      <c r="I700" s="117" t="s">
        <v>1512</v>
      </c>
      <c r="J700" s="117" t="s">
        <v>1746</v>
      </c>
      <c r="K700" s="117" t="s">
        <v>1751</v>
      </c>
      <c r="L700" s="115" t="s">
        <v>1746</v>
      </c>
      <c r="M700" s="123">
        <v>-338.66</v>
      </c>
      <c r="N700" s="123">
        <v>338.66</v>
      </c>
      <c r="O700" s="124">
        <v>45444</v>
      </c>
      <c r="P700" s="125"/>
      <c r="Q700" s="125"/>
      <c r="R700" s="125"/>
      <c r="S700" s="115" t="s">
        <v>1745</v>
      </c>
      <c r="T700" s="122" t="s">
        <v>1548</v>
      </c>
      <c r="U700" s="115" t="s">
        <v>1488</v>
      </c>
    </row>
    <row r="701" spans="1:21">
      <c r="A701" s="115" t="s">
        <v>16</v>
      </c>
      <c r="B701" s="116">
        <v>45450</v>
      </c>
      <c r="C701" s="115" t="s">
        <v>18</v>
      </c>
      <c r="D701" s="115" t="s">
        <v>19</v>
      </c>
      <c r="E701" s="117" t="s">
        <v>1709</v>
      </c>
      <c r="F701" s="117" t="s">
        <v>1745</v>
      </c>
      <c r="G701" s="119">
        <v>45450</v>
      </c>
      <c r="H701" s="117" t="s">
        <v>1472</v>
      </c>
      <c r="I701" s="117" t="s">
        <v>1512</v>
      </c>
      <c r="J701" s="117" t="s">
        <v>1746</v>
      </c>
      <c r="K701" s="117" t="s">
        <v>1752</v>
      </c>
      <c r="L701" s="115" t="s">
        <v>1746</v>
      </c>
      <c r="M701" s="123">
        <v>-377.94</v>
      </c>
      <c r="N701" s="123">
        <v>377.94</v>
      </c>
      <c r="O701" s="124">
        <v>45444</v>
      </c>
      <c r="P701" s="125"/>
      <c r="Q701" s="125"/>
      <c r="R701" s="125"/>
      <c r="S701" s="115" t="s">
        <v>1745</v>
      </c>
      <c r="T701" s="122" t="s">
        <v>1548</v>
      </c>
      <c r="U701" s="115" t="s">
        <v>1488</v>
      </c>
    </row>
    <row r="702" spans="1:21">
      <c r="A702" s="115" t="s">
        <v>16</v>
      </c>
      <c r="B702" s="116">
        <v>45450</v>
      </c>
      <c r="C702" s="115" t="s">
        <v>18</v>
      </c>
      <c r="D702" s="115" t="s">
        <v>19</v>
      </c>
      <c r="E702" s="117" t="s">
        <v>1709</v>
      </c>
      <c r="F702" s="117" t="s">
        <v>1745</v>
      </c>
      <c r="G702" s="119">
        <v>45450</v>
      </c>
      <c r="H702" s="117" t="s">
        <v>1472</v>
      </c>
      <c r="I702" s="117" t="s">
        <v>1512</v>
      </c>
      <c r="J702" s="117" t="s">
        <v>1746</v>
      </c>
      <c r="K702" s="117" t="s">
        <v>1753</v>
      </c>
      <c r="L702" s="115" t="s">
        <v>1746</v>
      </c>
      <c r="M702" s="123">
        <v>-338.66</v>
      </c>
      <c r="N702" s="123">
        <v>338.66</v>
      </c>
      <c r="O702" s="124">
        <v>45444</v>
      </c>
      <c r="P702" s="125"/>
      <c r="Q702" s="125"/>
      <c r="R702" s="125"/>
      <c r="S702" s="115" t="s">
        <v>1745</v>
      </c>
      <c r="T702" s="122" t="s">
        <v>1548</v>
      </c>
      <c r="U702" s="115" t="s">
        <v>1488</v>
      </c>
    </row>
    <row r="703" spans="1:21">
      <c r="A703" s="115" t="s">
        <v>16</v>
      </c>
      <c r="B703" s="116">
        <v>45450</v>
      </c>
      <c r="C703" s="115" t="s">
        <v>18</v>
      </c>
      <c r="D703" s="115" t="s">
        <v>19</v>
      </c>
      <c r="E703" s="117" t="s">
        <v>1709</v>
      </c>
      <c r="F703" s="117" t="s">
        <v>1745</v>
      </c>
      <c r="G703" s="119">
        <v>45450</v>
      </c>
      <c r="H703" s="117" t="s">
        <v>1472</v>
      </c>
      <c r="I703" s="117" t="s">
        <v>1512</v>
      </c>
      <c r="J703" s="117" t="s">
        <v>1746</v>
      </c>
      <c r="K703" s="117" t="s">
        <v>1671</v>
      </c>
      <c r="L703" s="115" t="s">
        <v>1746</v>
      </c>
      <c r="M703" s="123">
        <v>-2577.2199999999998</v>
      </c>
      <c r="N703" s="123">
        <v>2577.2199999999998</v>
      </c>
      <c r="O703" s="124">
        <v>45444</v>
      </c>
      <c r="P703" s="125"/>
      <c r="Q703" s="125"/>
      <c r="R703" s="125"/>
      <c r="S703" s="115" t="s">
        <v>1745</v>
      </c>
      <c r="T703" s="122" t="s">
        <v>1548</v>
      </c>
      <c r="U703" s="115" t="s">
        <v>1488</v>
      </c>
    </row>
    <row r="704" spans="1:21">
      <c r="A704" s="115" t="s">
        <v>16</v>
      </c>
      <c r="B704" s="116">
        <v>45450</v>
      </c>
      <c r="C704" s="115" t="s">
        <v>18</v>
      </c>
      <c r="D704" s="115" t="s">
        <v>19</v>
      </c>
      <c r="E704" s="117" t="s">
        <v>1709</v>
      </c>
      <c r="F704" s="117" t="s">
        <v>1554</v>
      </c>
      <c r="G704" s="119">
        <v>45450</v>
      </c>
      <c r="H704" s="117" t="s">
        <v>1565</v>
      </c>
      <c r="I704" s="117" t="s">
        <v>1555</v>
      </c>
      <c r="J704" s="117" t="s">
        <v>1719</v>
      </c>
      <c r="K704" s="117" t="s">
        <v>1754</v>
      </c>
      <c r="L704" s="115" t="s">
        <v>1719</v>
      </c>
      <c r="M704" s="123">
        <v>268.27</v>
      </c>
      <c r="N704" s="123">
        <v>268.27</v>
      </c>
      <c r="O704" s="124">
        <v>45444</v>
      </c>
      <c r="P704" s="125"/>
      <c r="Q704" s="125"/>
      <c r="R704" s="125"/>
      <c r="S704" s="115" t="s">
        <v>1554</v>
      </c>
      <c r="T704" s="122" t="s">
        <v>1556</v>
      </c>
      <c r="U704" s="115" t="s">
        <v>1557</v>
      </c>
    </row>
    <row r="705" spans="1:33">
      <c r="A705" s="115" t="s">
        <v>1594</v>
      </c>
      <c r="B705" s="116">
        <v>45453</v>
      </c>
      <c r="C705" s="115" t="s">
        <v>1594</v>
      </c>
      <c r="D705" s="115" t="s">
        <v>1594</v>
      </c>
      <c r="E705" s="117" t="s">
        <v>1709</v>
      </c>
      <c r="F705" s="117" t="s">
        <v>1755</v>
      </c>
      <c r="G705" s="119">
        <v>45453</v>
      </c>
      <c r="H705" s="117" t="s">
        <v>1472</v>
      </c>
      <c r="I705" s="117" t="s">
        <v>1505</v>
      </c>
      <c r="J705" s="117" t="s">
        <v>1756</v>
      </c>
      <c r="K705" s="117" t="s">
        <v>1757</v>
      </c>
      <c r="L705" s="115" t="s">
        <v>1758</v>
      </c>
      <c r="M705" s="123">
        <v>301</v>
      </c>
      <c r="N705" s="123">
        <v>301</v>
      </c>
      <c r="O705" s="124">
        <v>45444</v>
      </c>
      <c r="P705" s="125"/>
      <c r="Q705" s="125"/>
      <c r="R705" s="125"/>
      <c r="S705" s="115" t="s">
        <v>1755</v>
      </c>
      <c r="T705" s="122" t="s">
        <v>1478</v>
      </c>
      <c r="U705" s="115" t="s">
        <v>1479</v>
      </c>
      <c r="V705" s="142"/>
      <c r="W705" s="117"/>
      <c r="X705" s="142"/>
      <c r="Y705" s="142"/>
      <c r="Z705" s="117"/>
      <c r="AA705" s="143"/>
      <c r="AB705" s="125"/>
      <c r="AC705" s="125"/>
      <c r="AD705" s="125"/>
      <c r="AE705" s="117"/>
      <c r="AF705" s="122"/>
      <c r="AG705" s="122"/>
    </row>
    <row r="706" spans="1:33">
      <c r="A706" s="115" t="s">
        <v>16</v>
      </c>
      <c r="B706" s="116">
        <v>45453</v>
      </c>
      <c r="C706" s="115" t="s">
        <v>42</v>
      </c>
      <c r="D706" s="115" t="s">
        <v>43</v>
      </c>
      <c r="E706" s="117" t="s">
        <v>1709</v>
      </c>
      <c r="F706" s="117" t="s">
        <v>1499</v>
      </c>
      <c r="G706" s="119">
        <v>45453</v>
      </c>
      <c r="H706" s="117" t="s">
        <v>1500</v>
      </c>
      <c r="I706" s="117" t="s">
        <v>1512</v>
      </c>
      <c r="J706" s="117" t="s">
        <v>1759</v>
      </c>
      <c r="K706" s="117" t="s">
        <v>1760</v>
      </c>
      <c r="L706" s="115" t="s">
        <v>1759</v>
      </c>
      <c r="M706" s="123">
        <v>-74.95</v>
      </c>
      <c r="N706" s="123">
        <v>74.95</v>
      </c>
      <c r="O706" s="124">
        <v>45444</v>
      </c>
      <c r="P706" s="125"/>
      <c r="Q706" s="125"/>
      <c r="R706" s="125"/>
      <c r="S706" s="115" t="s">
        <v>1499</v>
      </c>
      <c r="T706" s="122" t="s">
        <v>1502</v>
      </c>
      <c r="U706" s="115" t="s">
        <v>1482</v>
      </c>
      <c r="V706" s="142"/>
      <c r="W706" s="117"/>
      <c r="X706" s="142"/>
      <c r="Y706" s="142"/>
      <c r="Z706" s="117"/>
      <c r="AA706" s="143"/>
      <c r="AB706" s="125"/>
      <c r="AC706" s="125"/>
      <c r="AD706" s="125"/>
      <c r="AE706" s="117"/>
      <c r="AF706" s="122"/>
      <c r="AG706" s="122"/>
    </row>
    <row r="707" spans="1:33">
      <c r="A707" s="115" t="s">
        <v>16</v>
      </c>
      <c r="B707" s="116">
        <v>45453</v>
      </c>
      <c r="C707" s="115" t="s">
        <v>18</v>
      </c>
      <c r="D707" s="115" t="s">
        <v>19</v>
      </c>
      <c r="E707" s="117" t="s">
        <v>1709</v>
      </c>
      <c r="F707" s="117" t="s">
        <v>1647</v>
      </c>
      <c r="G707" s="119">
        <v>45453</v>
      </c>
      <c r="H707" s="117" t="s">
        <v>1472</v>
      </c>
      <c r="I707" s="117" t="s">
        <v>1512</v>
      </c>
      <c r="J707" s="117" t="s">
        <v>1761</v>
      </c>
      <c r="K707" s="117" t="s">
        <v>1757</v>
      </c>
      <c r="L707" s="115" t="s">
        <v>1761</v>
      </c>
      <c r="M707" s="123">
        <v>-8716.5</v>
      </c>
      <c r="N707" s="123">
        <v>8716.5</v>
      </c>
      <c r="O707" s="124">
        <v>45444</v>
      </c>
      <c r="P707" s="125"/>
      <c r="Q707" s="125"/>
      <c r="R707" s="125"/>
      <c r="S707" s="115" t="s">
        <v>1647</v>
      </c>
      <c r="T707" s="122" t="s">
        <v>1487</v>
      </c>
      <c r="U707" s="115" t="s">
        <v>1488</v>
      </c>
      <c r="V707" s="142"/>
      <c r="W707" s="117"/>
      <c r="X707" s="142"/>
      <c r="Y707" s="142"/>
      <c r="Z707" s="117"/>
      <c r="AA707" s="143"/>
      <c r="AB707" s="125"/>
      <c r="AC707" s="125"/>
      <c r="AD707" s="125"/>
      <c r="AE707" s="117"/>
      <c r="AF707" s="122"/>
      <c r="AG707" s="122"/>
    </row>
    <row r="708" spans="1:33">
      <c r="A708" s="115" t="s">
        <v>16</v>
      </c>
      <c r="B708" s="116">
        <v>45453</v>
      </c>
      <c r="C708" s="115" t="s">
        <v>18</v>
      </c>
      <c r="D708" s="115" t="s">
        <v>19</v>
      </c>
      <c r="E708" s="117" t="s">
        <v>1709</v>
      </c>
      <c r="F708" s="117" t="s">
        <v>1647</v>
      </c>
      <c r="G708" s="119">
        <v>45453</v>
      </c>
      <c r="H708" s="117" t="s">
        <v>1472</v>
      </c>
      <c r="I708" s="117" t="s">
        <v>1512</v>
      </c>
      <c r="J708" s="117" t="s">
        <v>1762</v>
      </c>
      <c r="K708" s="117" t="s">
        <v>1763</v>
      </c>
      <c r="L708" s="115" t="s">
        <v>1762</v>
      </c>
      <c r="M708" s="123">
        <v>-442</v>
      </c>
      <c r="N708" s="123">
        <v>442</v>
      </c>
      <c r="O708" s="124">
        <v>45444</v>
      </c>
      <c r="P708" s="125"/>
      <c r="Q708" s="125"/>
      <c r="R708" s="125"/>
      <c r="S708" s="115" t="s">
        <v>1647</v>
      </c>
      <c r="T708" s="122" t="s">
        <v>1487</v>
      </c>
      <c r="U708" s="115" t="s">
        <v>1488</v>
      </c>
      <c r="V708" s="142"/>
      <c r="W708" s="117"/>
      <c r="X708" s="142"/>
      <c r="Y708" s="142"/>
      <c r="Z708" s="117"/>
      <c r="AA708" s="143"/>
      <c r="AB708" s="125"/>
      <c r="AC708" s="125"/>
      <c r="AD708" s="125"/>
      <c r="AE708" s="117"/>
      <c r="AF708" s="122"/>
      <c r="AG708" s="122"/>
    </row>
    <row r="709" spans="1:33">
      <c r="A709" s="115" t="s">
        <v>16</v>
      </c>
      <c r="B709" s="116">
        <v>45453</v>
      </c>
      <c r="C709" s="115" t="s">
        <v>18</v>
      </c>
      <c r="D709" s="115" t="s">
        <v>19</v>
      </c>
      <c r="E709" s="117" t="s">
        <v>1709</v>
      </c>
      <c r="F709" s="117" t="s">
        <v>1554</v>
      </c>
      <c r="G709" s="119">
        <v>45453</v>
      </c>
      <c r="H709" s="117" t="s">
        <v>1565</v>
      </c>
      <c r="I709" s="117" t="s">
        <v>1555</v>
      </c>
      <c r="J709" s="117" t="s">
        <v>1719</v>
      </c>
      <c r="K709" s="117" t="s">
        <v>1764</v>
      </c>
      <c r="L709" s="115" t="s">
        <v>1719</v>
      </c>
      <c r="M709" s="123">
        <v>19.88</v>
      </c>
      <c r="N709" s="123">
        <v>19.88</v>
      </c>
      <c r="O709" s="124">
        <v>45444</v>
      </c>
      <c r="P709" s="125"/>
      <c r="Q709" s="125"/>
      <c r="R709" s="125"/>
      <c r="S709" s="115" t="s">
        <v>1554</v>
      </c>
      <c r="T709" s="122" t="s">
        <v>1556</v>
      </c>
      <c r="U709" s="115" t="s">
        <v>1557</v>
      </c>
      <c r="V709" s="142"/>
      <c r="W709" s="117"/>
      <c r="X709" s="142"/>
      <c r="Y709" s="142"/>
      <c r="Z709" s="117"/>
      <c r="AA709" s="143"/>
      <c r="AB709" s="125"/>
      <c r="AC709" s="125"/>
      <c r="AD709" s="125"/>
      <c r="AE709" s="117"/>
      <c r="AF709" s="122"/>
      <c r="AG709" s="122"/>
    </row>
    <row r="710" spans="1:33">
      <c r="A710" s="115" t="s">
        <v>16</v>
      </c>
      <c r="B710" s="116">
        <v>45455</v>
      </c>
      <c r="C710" s="115" t="s">
        <v>18</v>
      </c>
      <c r="D710" s="115" t="s">
        <v>19</v>
      </c>
      <c r="E710" s="117" t="s">
        <v>1709</v>
      </c>
      <c r="F710" s="117" t="s">
        <v>1765</v>
      </c>
      <c r="G710" s="119">
        <v>45455</v>
      </c>
      <c r="H710" s="117" t="s">
        <v>1472</v>
      </c>
      <c r="I710" s="117" t="s">
        <v>1512</v>
      </c>
      <c r="J710" s="117" t="s">
        <v>1766</v>
      </c>
      <c r="K710" s="117" t="s">
        <v>1767</v>
      </c>
      <c r="L710" s="115" t="s">
        <v>1766</v>
      </c>
      <c r="M710" s="123">
        <v>-1600</v>
      </c>
      <c r="N710" s="123">
        <v>1600</v>
      </c>
      <c r="O710" s="124">
        <v>45444</v>
      </c>
      <c r="P710" s="125"/>
      <c r="Q710" s="125"/>
      <c r="R710" s="125"/>
      <c r="S710" s="115" t="s">
        <v>1765</v>
      </c>
      <c r="T710" s="122" t="s">
        <v>1573</v>
      </c>
      <c r="U710" s="115" t="s">
        <v>1520</v>
      </c>
      <c r="V710" s="142"/>
      <c r="W710" s="117"/>
      <c r="X710" s="142"/>
      <c r="Y710" s="142"/>
      <c r="Z710" s="117"/>
      <c r="AA710" s="143"/>
      <c r="AB710" s="125"/>
      <c r="AC710" s="125"/>
      <c r="AD710" s="125"/>
      <c r="AE710" s="117"/>
      <c r="AF710" s="122"/>
      <c r="AG710" s="122"/>
    </row>
    <row r="711" spans="1:33">
      <c r="A711" s="115" t="s">
        <v>16</v>
      </c>
      <c r="B711" s="116">
        <v>45455</v>
      </c>
      <c r="C711" s="115" t="s">
        <v>18</v>
      </c>
      <c r="D711" s="115" t="s">
        <v>19</v>
      </c>
      <c r="E711" s="117" t="s">
        <v>1709</v>
      </c>
      <c r="F711" s="117" t="s">
        <v>1765</v>
      </c>
      <c r="G711" s="119">
        <v>45455</v>
      </c>
      <c r="H711" s="117" t="s">
        <v>1472</v>
      </c>
      <c r="I711" s="117" t="s">
        <v>1512</v>
      </c>
      <c r="J711" s="117" t="s">
        <v>1768</v>
      </c>
      <c r="K711" s="117" t="s">
        <v>1769</v>
      </c>
      <c r="L711" s="115" t="s">
        <v>1768</v>
      </c>
      <c r="M711" s="123">
        <v>-1000</v>
      </c>
      <c r="N711" s="123">
        <v>1000</v>
      </c>
      <c r="O711" s="124">
        <v>45444</v>
      </c>
      <c r="P711" s="125"/>
      <c r="Q711" s="125"/>
      <c r="R711" s="125"/>
      <c r="S711" s="115" t="s">
        <v>1765</v>
      </c>
      <c r="T711" s="122" t="s">
        <v>1573</v>
      </c>
      <c r="U711" s="115" t="s">
        <v>1520</v>
      </c>
      <c r="V711" s="142"/>
      <c r="W711" s="117"/>
      <c r="X711" s="142"/>
      <c r="Y711" s="142"/>
      <c r="Z711" s="117"/>
      <c r="AA711" s="143"/>
      <c r="AB711" s="125"/>
      <c r="AC711" s="125"/>
      <c r="AD711" s="125"/>
      <c r="AE711" s="117"/>
      <c r="AF711" s="122"/>
      <c r="AG711" s="122"/>
    </row>
    <row r="712" spans="1:33">
      <c r="A712" s="115" t="s">
        <v>16</v>
      </c>
      <c r="B712" s="116">
        <v>45455</v>
      </c>
      <c r="C712" s="115" t="s">
        <v>18</v>
      </c>
      <c r="D712" s="115" t="s">
        <v>19</v>
      </c>
      <c r="E712" s="117" t="s">
        <v>1709</v>
      </c>
      <c r="F712" s="117" t="s">
        <v>1554</v>
      </c>
      <c r="G712" s="119">
        <v>45455</v>
      </c>
      <c r="H712" s="117" t="s">
        <v>1565</v>
      </c>
      <c r="I712" s="117" t="s">
        <v>1555</v>
      </c>
      <c r="J712" s="117" t="s">
        <v>1719</v>
      </c>
      <c r="K712" s="117" t="s">
        <v>1770</v>
      </c>
      <c r="L712" s="115" t="s">
        <v>1719</v>
      </c>
      <c r="M712" s="123">
        <v>5.88</v>
      </c>
      <c r="N712" s="123">
        <v>5.88</v>
      </c>
      <c r="O712" s="124">
        <v>45444</v>
      </c>
      <c r="P712" s="125"/>
      <c r="Q712" s="125"/>
      <c r="R712" s="125"/>
      <c r="S712" s="115" t="s">
        <v>1554</v>
      </c>
      <c r="T712" s="122" t="s">
        <v>1556</v>
      </c>
      <c r="U712" s="115" t="s">
        <v>1557</v>
      </c>
      <c r="V712" s="142"/>
      <c r="W712" s="117"/>
      <c r="X712" s="142"/>
      <c r="Y712" s="142"/>
      <c r="Z712" s="117"/>
      <c r="AA712" s="143"/>
      <c r="AB712" s="125"/>
      <c r="AC712" s="125"/>
      <c r="AD712" s="125"/>
      <c r="AE712" s="117"/>
      <c r="AF712" s="122"/>
      <c r="AG712" s="122"/>
    </row>
    <row r="713" spans="1:33">
      <c r="A713" s="115" t="s">
        <v>16</v>
      </c>
      <c r="B713" s="116">
        <v>45456</v>
      </c>
      <c r="C713" s="115" t="s">
        <v>18</v>
      </c>
      <c r="D713" s="115" t="s">
        <v>19</v>
      </c>
      <c r="E713" s="117" t="s">
        <v>1709</v>
      </c>
      <c r="F713" s="117" t="s">
        <v>1771</v>
      </c>
      <c r="G713" s="119">
        <v>45456</v>
      </c>
      <c r="H713" s="117" t="s">
        <v>1472</v>
      </c>
      <c r="I713" s="117" t="s">
        <v>1512</v>
      </c>
      <c r="J713" s="117" t="s">
        <v>1772</v>
      </c>
      <c r="K713" s="117" t="s">
        <v>1773</v>
      </c>
      <c r="L713" s="115" t="s">
        <v>1772</v>
      </c>
      <c r="M713" s="123">
        <v>-20000</v>
      </c>
      <c r="N713" s="123">
        <v>20000</v>
      </c>
      <c r="O713" s="124">
        <v>45444</v>
      </c>
      <c r="P713" s="125"/>
      <c r="Q713" s="125"/>
      <c r="R713" s="125"/>
      <c r="S713" s="115" t="s">
        <v>1771</v>
      </c>
      <c r="T713" s="122" t="s">
        <v>1487</v>
      </c>
      <c r="U713" s="115" t="s">
        <v>1488</v>
      </c>
      <c r="V713" s="142"/>
      <c r="W713" s="117"/>
      <c r="X713" s="142"/>
      <c r="Y713" s="142"/>
      <c r="Z713" s="117"/>
      <c r="AA713" s="143"/>
      <c r="AB713" s="125"/>
      <c r="AC713" s="125"/>
      <c r="AD713" s="125"/>
      <c r="AE713" s="117"/>
      <c r="AF713" s="122"/>
      <c r="AG713" s="122"/>
    </row>
    <row r="714" spans="1:33">
      <c r="A714" s="115" t="s">
        <v>16</v>
      </c>
      <c r="B714" s="116">
        <v>45456</v>
      </c>
      <c r="C714" s="115" t="s">
        <v>18</v>
      </c>
      <c r="D714" s="115" t="s">
        <v>19</v>
      </c>
      <c r="E714" s="117" t="s">
        <v>1709</v>
      </c>
      <c r="F714" s="117" t="s">
        <v>1554</v>
      </c>
      <c r="G714" s="119">
        <v>45456</v>
      </c>
      <c r="H714" s="117" t="s">
        <v>1565</v>
      </c>
      <c r="I714" s="117" t="s">
        <v>1555</v>
      </c>
      <c r="J714" s="117" t="s">
        <v>1719</v>
      </c>
      <c r="K714" s="117" t="s">
        <v>1774</v>
      </c>
      <c r="L714" s="115" t="s">
        <v>1719</v>
      </c>
      <c r="M714" s="123">
        <v>46.15</v>
      </c>
      <c r="N714" s="123">
        <v>46.15</v>
      </c>
      <c r="O714" s="124">
        <v>45444</v>
      </c>
      <c r="P714" s="125"/>
      <c r="Q714" s="125"/>
      <c r="R714" s="125"/>
      <c r="S714" s="115" t="s">
        <v>1554</v>
      </c>
      <c r="T714" s="122" t="s">
        <v>1556</v>
      </c>
      <c r="U714" s="115" t="s">
        <v>1557</v>
      </c>
      <c r="V714" s="142"/>
      <c r="W714" s="117"/>
      <c r="X714" s="142"/>
      <c r="Y714" s="142"/>
      <c r="Z714" s="117"/>
      <c r="AA714" s="143"/>
      <c r="AB714" s="125"/>
      <c r="AC714" s="125"/>
      <c r="AD714" s="125"/>
      <c r="AE714" s="117"/>
      <c r="AF714" s="122"/>
      <c r="AG714" s="122"/>
    </row>
    <row r="715" spans="1:33">
      <c r="A715" s="115" t="s">
        <v>1594</v>
      </c>
      <c r="B715" s="116">
        <v>45457</v>
      </c>
      <c r="C715" s="115" t="s">
        <v>1594</v>
      </c>
      <c r="D715" s="115" t="s">
        <v>1594</v>
      </c>
      <c r="E715" s="117" t="s">
        <v>1709</v>
      </c>
      <c r="F715" s="117" t="s">
        <v>1504</v>
      </c>
      <c r="G715" s="119">
        <v>45457</v>
      </c>
      <c r="H715" s="117" t="s">
        <v>1472</v>
      </c>
      <c r="I715" s="117" t="s">
        <v>1505</v>
      </c>
      <c r="J715" s="117" t="s">
        <v>1775</v>
      </c>
      <c r="K715" s="117" t="s">
        <v>1776</v>
      </c>
      <c r="L715" s="115" t="s">
        <v>1777</v>
      </c>
      <c r="M715" s="123">
        <v>300</v>
      </c>
      <c r="N715" s="123">
        <v>300</v>
      </c>
      <c r="O715" s="124">
        <v>45444</v>
      </c>
      <c r="P715" s="125"/>
      <c r="Q715" s="125"/>
      <c r="R715" s="125"/>
      <c r="S715" s="115" t="s">
        <v>1504</v>
      </c>
      <c r="T715" s="122" t="s">
        <v>1478</v>
      </c>
      <c r="U715" s="115" t="s">
        <v>1479</v>
      </c>
      <c r="V715" s="142"/>
      <c r="W715" s="117"/>
      <c r="X715" s="142"/>
      <c r="Y715" s="142"/>
      <c r="Z715" s="117"/>
      <c r="AA715" s="143"/>
      <c r="AB715" s="125"/>
      <c r="AC715" s="125"/>
      <c r="AD715" s="125"/>
      <c r="AE715" s="117"/>
      <c r="AF715" s="122"/>
      <c r="AG715" s="122"/>
    </row>
    <row r="716" spans="1:33">
      <c r="A716" s="115" t="s">
        <v>1594</v>
      </c>
      <c r="B716" s="116">
        <v>45457</v>
      </c>
      <c r="C716" s="115" t="s">
        <v>1594</v>
      </c>
      <c r="D716" s="115" t="s">
        <v>1594</v>
      </c>
      <c r="E716" s="117" t="s">
        <v>1709</v>
      </c>
      <c r="F716" s="117" t="s">
        <v>1733</v>
      </c>
      <c r="G716" s="119">
        <v>45457</v>
      </c>
      <c r="H716" s="117" t="s">
        <v>1472</v>
      </c>
      <c r="I716" s="117" t="s">
        <v>1505</v>
      </c>
      <c r="J716" s="117" t="s">
        <v>1778</v>
      </c>
      <c r="K716" s="117" t="s">
        <v>1776</v>
      </c>
      <c r="L716" s="115" t="s">
        <v>1777</v>
      </c>
      <c r="M716" s="123">
        <v>930</v>
      </c>
      <c r="N716" s="123">
        <v>930</v>
      </c>
      <c r="O716" s="124">
        <v>45444</v>
      </c>
      <c r="P716" s="125"/>
      <c r="Q716" s="125"/>
      <c r="R716" s="125"/>
      <c r="S716" s="115" t="s">
        <v>1733</v>
      </c>
      <c r="T716" s="122" t="s">
        <v>1515</v>
      </c>
      <c r="U716" s="115" t="s">
        <v>1479</v>
      </c>
      <c r="V716" s="142"/>
      <c r="W716" s="117"/>
      <c r="X716" s="142"/>
      <c r="Y716" s="142"/>
      <c r="Z716" s="117"/>
      <c r="AA716" s="143"/>
      <c r="AB716" s="125"/>
      <c r="AC716" s="125"/>
      <c r="AD716" s="125"/>
      <c r="AE716" s="117"/>
      <c r="AF716" s="122"/>
      <c r="AG716" s="122"/>
    </row>
    <row r="717" spans="1:33">
      <c r="A717" s="115" t="s">
        <v>16</v>
      </c>
      <c r="B717" s="116">
        <v>45457</v>
      </c>
      <c r="C717" s="115" t="s">
        <v>18</v>
      </c>
      <c r="D717" s="115" t="s">
        <v>19</v>
      </c>
      <c r="E717" s="117" t="s">
        <v>1709</v>
      </c>
      <c r="F717" s="117" t="s">
        <v>1779</v>
      </c>
      <c r="G717" s="119">
        <v>45457</v>
      </c>
      <c r="H717" s="117" t="s">
        <v>1472</v>
      </c>
      <c r="I717" s="117" t="s">
        <v>1512</v>
      </c>
      <c r="J717" s="117" t="s">
        <v>1780</v>
      </c>
      <c r="K717" s="117" t="s">
        <v>1776</v>
      </c>
      <c r="L717" s="115" t="s">
        <v>1780</v>
      </c>
      <c r="M717" s="123">
        <v>-18770</v>
      </c>
      <c r="N717" s="123">
        <v>18770</v>
      </c>
      <c r="O717" s="124">
        <v>45444</v>
      </c>
      <c r="P717" s="125"/>
      <c r="Q717" s="125"/>
      <c r="R717" s="125"/>
      <c r="S717" s="115" t="s">
        <v>1779</v>
      </c>
      <c r="T717" s="122" t="s">
        <v>1515</v>
      </c>
      <c r="U717" s="115" t="s">
        <v>1479</v>
      </c>
      <c r="V717" s="142"/>
      <c r="W717" s="117"/>
      <c r="X717" s="142"/>
      <c r="Y717" s="142"/>
      <c r="Z717" s="117"/>
      <c r="AA717" s="143"/>
      <c r="AB717" s="125"/>
      <c r="AC717" s="125"/>
      <c r="AD717" s="125"/>
      <c r="AE717" s="117"/>
      <c r="AF717" s="122"/>
      <c r="AG717" s="122"/>
    </row>
    <row r="718" spans="1:33">
      <c r="A718" s="115" t="s">
        <v>16</v>
      </c>
      <c r="B718" s="116">
        <v>45457</v>
      </c>
      <c r="C718" s="115" t="s">
        <v>18</v>
      </c>
      <c r="D718" s="115" t="s">
        <v>19</v>
      </c>
      <c r="E718" s="117" t="s">
        <v>1709</v>
      </c>
      <c r="F718" s="117" t="s">
        <v>1647</v>
      </c>
      <c r="G718" s="119">
        <v>45457</v>
      </c>
      <c r="H718" s="117" t="s">
        <v>1472</v>
      </c>
      <c r="I718" s="117" t="s">
        <v>1512</v>
      </c>
      <c r="J718" s="117" t="s">
        <v>1781</v>
      </c>
      <c r="K718" s="117" t="s">
        <v>1782</v>
      </c>
      <c r="L718" s="115" t="s">
        <v>1781</v>
      </c>
      <c r="M718" s="123">
        <v>-1013.5</v>
      </c>
      <c r="N718" s="123">
        <v>1013.5</v>
      </c>
      <c r="O718" s="124">
        <v>45444</v>
      </c>
      <c r="P718" s="125"/>
      <c r="Q718" s="125"/>
      <c r="R718" s="125"/>
      <c r="S718" s="115" t="s">
        <v>1647</v>
      </c>
      <c r="T718" s="122" t="s">
        <v>1487</v>
      </c>
      <c r="U718" s="115" t="s">
        <v>1488</v>
      </c>
      <c r="V718" s="142"/>
      <c r="W718" s="117"/>
      <c r="X718" s="142"/>
      <c r="Y718" s="142"/>
      <c r="Z718" s="117"/>
      <c r="AA718" s="143"/>
      <c r="AB718" s="125"/>
      <c r="AC718" s="125"/>
      <c r="AD718" s="125"/>
      <c r="AE718" s="117"/>
      <c r="AF718" s="122"/>
      <c r="AG718" s="122"/>
    </row>
    <row r="719" spans="1:33">
      <c r="A719" s="115" t="s">
        <v>16</v>
      </c>
      <c r="B719" s="116">
        <v>45457</v>
      </c>
      <c r="C719" s="115" t="s">
        <v>18</v>
      </c>
      <c r="D719" s="115" t="s">
        <v>19</v>
      </c>
      <c r="E719" s="117" t="s">
        <v>1709</v>
      </c>
      <c r="F719" s="117" t="s">
        <v>1647</v>
      </c>
      <c r="G719" s="119">
        <v>45457</v>
      </c>
      <c r="H719" s="117" t="s">
        <v>1472</v>
      </c>
      <c r="I719" s="117" t="s">
        <v>1512</v>
      </c>
      <c r="J719" s="117" t="s">
        <v>1781</v>
      </c>
      <c r="K719" s="117" t="s">
        <v>1783</v>
      </c>
      <c r="L719" s="115" t="s">
        <v>1781</v>
      </c>
      <c r="M719" s="123">
        <v>-1035</v>
      </c>
      <c r="N719" s="123">
        <v>1035</v>
      </c>
      <c r="O719" s="124">
        <v>45444</v>
      </c>
      <c r="P719" s="125"/>
      <c r="Q719" s="125"/>
      <c r="R719" s="125"/>
      <c r="S719" s="115" t="s">
        <v>1647</v>
      </c>
      <c r="T719" s="122" t="s">
        <v>1487</v>
      </c>
      <c r="U719" s="115" t="s">
        <v>1488</v>
      </c>
      <c r="V719" s="142"/>
      <c r="W719" s="117"/>
      <c r="X719" s="142"/>
      <c r="Y719" s="142"/>
      <c r="Z719" s="117"/>
      <c r="AA719" s="143"/>
      <c r="AB719" s="125"/>
      <c r="AC719" s="125"/>
      <c r="AD719" s="125"/>
      <c r="AE719" s="117"/>
      <c r="AF719" s="122"/>
      <c r="AG719" s="122"/>
    </row>
    <row r="720" spans="1:33">
      <c r="A720" s="115" t="s">
        <v>16</v>
      </c>
      <c r="B720" s="116">
        <v>45457</v>
      </c>
      <c r="C720" s="115" t="s">
        <v>18</v>
      </c>
      <c r="D720" s="115" t="s">
        <v>19</v>
      </c>
      <c r="E720" s="117" t="s">
        <v>1709</v>
      </c>
      <c r="F720" s="117" t="s">
        <v>1647</v>
      </c>
      <c r="G720" s="119">
        <v>45457</v>
      </c>
      <c r="H720" s="117" t="s">
        <v>1472</v>
      </c>
      <c r="I720" s="117" t="s">
        <v>1512</v>
      </c>
      <c r="J720" s="117" t="s">
        <v>1781</v>
      </c>
      <c r="K720" s="117" t="s">
        <v>1784</v>
      </c>
      <c r="L720" s="115" t="s">
        <v>1781</v>
      </c>
      <c r="M720" s="123">
        <v>-1034.0999999999999</v>
      </c>
      <c r="N720" s="123">
        <v>1034.0999999999999</v>
      </c>
      <c r="O720" s="124">
        <v>45444</v>
      </c>
      <c r="P720" s="125"/>
      <c r="Q720" s="125"/>
      <c r="R720" s="125"/>
      <c r="S720" s="115" t="s">
        <v>1647</v>
      </c>
      <c r="T720" s="122" t="s">
        <v>1487</v>
      </c>
      <c r="U720" s="115" t="s">
        <v>1488</v>
      </c>
      <c r="V720" s="142"/>
      <c r="W720" s="117"/>
      <c r="X720" s="142"/>
      <c r="Y720" s="142"/>
      <c r="Z720" s="117"/>
      <c r="AA720" s="143"/>
      <c r="AB720" s="125"/>
      <c r="AC720" s="125"/>
      <c r="AD720" s="125"/>
      <c r="AE720" s="117"/>
      <c r="AF720" s="122"/>
      <c r="AG720" s="122"/>
    </row>
    <row r="721" spans="1:33">
      <c r="A721" s="115" t="s">
        <v>16</v>
      </c>
      <c r="B721" s="116">
        <v>45457</v>
      </c>
      <c r="C721" s="115" t="s">
        <v>18</v>
      </c>
      <c r="D721" s="115" t="s">
        <v>19</v>
      </c>
      <c r="E721" s="117" t="s">
        <v>1709</v>
      </c>
      <c r="F721" s="117" t="s">
        <v>1647</v>
      </c>
      <c r="G721" s="119">
        <v>45457</v>
      </c>
      <c r="H721" s="117" t="s">
        <v>1472</v>
      </c>
      <c r="I721" s="117" t="s">
        <v>1512</v>
      </c>
      <c r="J721" s="117" t="s">
        <v>1781</v>
      </c>
      <c r="K721" s="117" t="s">
        <v>1785</v>
      </c>
      <c r="L721" s="115" t="s">
        <v>1781</v>
      </c>
      <c r="M721" s="123">
        <v>-1707.45</v>
      </c>
      <c r="N721" s="123">
        <v>1707.45</v>
      </c>
      <c r="O721" s="124">
        <v>45444</v>
      </c>
      <c r="P721" s="125"/>
      <c r="Q721" s="125"/>
      <c r="R721" s="125"/>
      <c r="S721" s="115" t="s">
        <v>1647</v>
      </c>
      <c r="T721" s="122" t="s">
        <v>1487</v>
      </c>
      <c r="U721" s="115" t="s">
        <v>1488</v>
      </c>
      <c r="V721" s="142"/>
      <c r="W721" s="117"/>
      <c r="X721" s="142"/>
      <c r="Y721" s="142"/>
      <c r="Z721" s="117"/>
      <c r="AA721" s="143"/>
      <c r="AB721" s="125"/>
      <c r="AC721" s="125"/>
      <c r="AD721" s="125"/>
      <c r="AE721" s="117"/>
      <c r="AF721" s="122"/>
      <c r="AG721" s="122"/>
    </row>
    <row r="722" spans="1:33">
      <c r="A722" s="115" t="s">
        <v>16</v>
      </c>
      <c r="B722" s="116">
        <v>45457</v>
      </c>
      <c r="C722" s="115" t="s">
        <v>18</v>
      </c>
      <c r="D722" s="115" t="s">
        <v>19</v>
      </c>
      <c r="E722" s="117" t="s">
        <v>1709</v>
      </c>
      <c r="F722" s="117" t="s">
        <v>1647</v>
      </c>
      <c r="G722" s="119">
        <v>45457</v>
      </c>
      <c r="H722" s="117" t="s">
        <v>1472</v>
      </c>
      <c r="I722" s="117" t="s">
        <v>1512</v>
      </c>
      <c r="J722" s="117" t="s">
        <v>1786</v>
      </c>
      <c r="K722" s="117" t="s">
        <v>1787</v>
      </c>
      <c r="L722" s="115" t="s">
        <v>1786</v>
      </c>
      <c r="M722" s="123">
        <v>-1407</v>
      </c>
      <c r="N722" s="123">
        <v>1407</v>
      </c>
      <c r="O722" s="124">
        <v>45444</v>
      </c>
      <c r="P722" s="125"/>
      <c r="Q722" s="125"/>
      <c r="R722" s="125"/>
      <c r="S722" s="115" t="s">
        <v>1647</v>
      </c>
      <c r="T722" s="122" t="s">
        <v>1487</v>
      </c>
      <c r="U722" s="115" t="s">
        <v>1488</v>
      </c>
      <c r="V722" s="142"/>
      <c r="W722" s="117"/>
      <c r="X722" s="142"/>
      <c r="Y722" s="142"/>
      <c r="Z722" s="117"/>
      <c r="AA722" s="143"/>
      <c r="AB722" s="125"/>
      <c r="AC722" s="125"/>
      <c r="AD722" s="125"/>
      <c r="AE722" s="117"/>
      <c r="AF722" s="122"/>
      <c r="AG722" s="122"/>
    </row>
    <row r="723" spans="1:33">
      <c r="A723" s="115" t="s">
        <v>16</v>
      </c>
      <c r="B723" s="116">
        <v>45457</v>
      </c>
      <c r="C723" s="115" t="s">
        <v>18</v>
      </c>
      <c r="D723" s="115" t="s">
        <v>19</v>
      </c>
      <c r="E723" s="117" t="s">
        <v>1709</v>
      </c>
      <c r="F723" s="117" t="s">
        <v>1612</v>
      </c>
      <c r="G723" s="119">
        <v>45457</v>
      </c>
      <c r="H723" s="117" t="s">
        <v>1472</v>
      </c>
      <c r="I723" s="117" t="s">
        <v>1512</v>
      </c>
      <c r="J723" s="117" t="s">
        <v>1788</v>
      </c>
      <c r="K723" s="117" t="s">
        <v>1789</v>
      </c>
      <c r="L723" s="115" t="s">
        <v>1788</v>
      </c>
      <c r="M723" s="123">
        <v>-465.92</v>
      </c>
      <c r="N723" s="123">
        <v>465.92</v>
      </c>
      <c r="O723" s="124">
        <v>45444</v>
      </c>
      <c r="P723" s="125"/>
      <c r="Q723" s="125"/>
      <c r="R723" s="125"/>
      <c r="S723" s="115" t="s">
        <v>1612</v>
      </c>
      <c r="T723" s="122" t="s">
        <v>1492</v>
      </c>
      <c r="U723" s="115" t="s">
        <v>1476</v>
      </c>
      <c r="V723" s="142"/>
      <c r="W723" s="117"/>
      <c r="X723" s="142"/>
      <c r="Y723" s="142"/>
      <c r="Z723" s="117"/>
      <c r="AA723" s="143"/>
      <c r="AB723" s="125"/>
      <c r="AC723" s="125"/>
      <c r="AD723" s="125"/>
      <c r="AE723" s="117"/>
      <c r="AF723" s="122"/>
      <c r="AG723" s="122"/>
    </row>
    <row r="724" spans="1:33">
      <c r="A724" s="115" t="s">
        <v>16</v>
      </c>
      <c r="B724" s="116">
        <v>45457</v>
      </c>
      <c r="C724" s="115" t="s">
        <v>18</v>
      </c>
      <c r="D724" s="115" t="s">
        <v>19</v>
      </c>
      <c r="E724" s="117" t="s">
        <v>1709</v>
      </c>
      <c r="F724" s="117" t="s">
        <v>1647</v>
      </c>
      <c r="G724" s="119">
        <v>45457</v>
      </c>
      <c r="H724" s="117" t="s">
        <v>1472</v>
      </c>
      <c r="I724" s="117" t="s">
        <v>1512</v>
      </c>
      <c r="J724" s="117" t="s">
        <v>1790</v>
      </c>
      <c r="K724" s="117" t="s">
        <v>1791</v>
      </c>
      <c r="L724" s="115" t="s">
        <v>1790</v>
      </c>
      <c r="M724" s="123">
        <v>-2843.17</v>
      </c>
      <c r="N724" s="123">
        <v>2843.17</v>
      </c>
      <c r="O724" s="124">
        <v>45444</v>
      </c>
      <c r="P724" s="125"/>
      <c r="Q724" s="125"/>
      <c r="R724" s="125"/>
      <c r="S724" s="115" t="s">
        <v>1647</v>
      </c>
      <c r="T724" s="122" t="s">
        <v>1487</v>
      </c>
      <c r="U724" s="115" t="s">
        <v>1488</v>
      </c>
      <c r="V724" s="142"/>
      <c r="W724" s="117"/>
      <c r="X724" s="142"/>
      <c r="Y724" s="142"/>
      <c r="Z724" s="117"/>
      <c r="AA724" s="143"/>
      <c r="AB724" s="125"/>
      <c r="AC724" s="125"/>
      <c r="AD724" s="125"/>
      <c r="AE724" s="117"/>
      <c r="AF724" s="122"/>
      <c r="AG724" s="122"/>
    </row>
    <row r="725" spans="1:33">
      <c r="A725" s="115" t="s">
        <v>16</v>
      </c>
      <c r="B725" s="116">
        <v>45457</v>
      </c>
      <c r="C725" s="115" t="s">
        <v>18</v>
      </c>
      <c r="D725" s="115" t="s">
        <v>19</v>
      </c>
      <c r="E725" s="117" t="s">
        <v>1709</v>
      </c>
      <c r="F725" s="117" t="s">
        <v>1647</v>
      </c>
      <c r="G725" s="119">
        <v>45457</v>
      </c>
      <c r="H725" s="117" t="s">
        <v>1472</v>
      </c>
      <c r="I725" s="117" t="s">
        <v>1512</v>
      </c>
      <c r="J725" s="117" t="s">
        <v>1792</v>
      </c>
      <c r="K725" s="117" t="s">
        <v>1793</v>
      </c>
      <c r="L725" s="115" t="s">
        <v>1792</v>
      </c>
      <c r="M725" s="123">
        <v>-602.6</v>
      </c>
      <c r="N725" s="123">
        <v>602.6</v>
      </c>
      <c r="O725" s="124">
        <v>45444</v>
      </c>
      <c r="P725" s="125"/>
      <c r="Q725" s="125"/>
      <c r="R725" s="125"/>
      <c r="S725" s="115" t="s">
        <v>1647</v>
      </c>
      <c r="T725" s="122" t="s">
        <v>1487</v>
      </c>
      <c r="U725" s="115" t="s">
        <v>1488</v>
      </c>
      <c r="V725" s="142"/>
      <c r="W725" s="117"/>
      <c r="X725" s="142"/>
      <c r="Y725" s="142"/>
      <c r="Z725" s="117"/>
      <c r="AA725" s="143"/>
      <c r="AB725" s="125"/>
      <c r="AC725" s="125"/>
      <c r="AD725" s="125"/>
      <c r="AE725" s="117"/>
      <c r="AF725" s="122"/>
      <c r="AG725" s="122"/>
    </row>
    <row r="726" spans="1:33">
      <c r="A726" s="115" t="s">
        <v>16</v>
      </c>
      <c r="B726" s="116">
        <v>45457</v>
      </c>
      <c r="C726" s="115" t="s">
        <v>18</v>
      </c>
      <c r="D726" s="115" t="s">
        <v>19</v>
      </c>
      <c r="E726" s="117" t="s">
        <v>1709</v>
      </c>
      <c r="F726" s="117" t="s">
        <v>1534</v>
      </c>
      <c r="G726" s="119">
        <v>45457</v>
      </c>
      <c r="H726" s="117" t="s">
        <v>1472</v>
      </c>
      <c r="I726" s="117" t="s">
        <v>1512</v>
      </c>
      <c r="J726" s="117" t="s">
        <v>1794</v>
      </c>
      <c r="K726" s="117" t="s">
        <v>1795</v>
      </c>
      <c r="L726" s="115" t="s">
        <v>1794</v>
      </c>
      <c r="M726" s="123">
        <v>-7038.75</v>
      </c>
      <c r="N726" s="123">
        <v>7038.75</v>
      </c>
      <c r="O726" s="124">
        <v>45444</v>
      </c>
      <c r="P726" s="125"/>
      <c r="Q726" s="125"/>
      <c r="R726" s="125"/>
      <c r="S726" s="115" t="s">
        <v>1534</v>
      </c>
      <c r="T726" s="122" t="s">
        <v>1515</v>
      </c>
      <c r="U726" s="115" t="s">
        <v>1479</v>
      </c>
      <c r="V726" s="142"/>
      <c r="W726" s="117"/>
      <c r="X726" s="142"/>
      <c r="Y726" s="142"/>
      <c r="Z726" s="117"/>
      <c r="AA726" s="143"/>
      <c r="AB726" s="125"/>
      <c r="AC726" s="125"/>
      <c r="AD726" s="125"/>
      <c r="AE726" s="117"/>
      <c r="AF726" s="122"/>
      <c r="AG726" s="122"/>
    </row>
    <row r="727" spans="1:33">
      <c r="A727" s="115" t="s">
        <v>16</v>
      </c>
      <c r="B727" s="116">
        <v>45457</v>
      </c>
      <c r="C727" s="115" t="s">
        <v>18</v>
      </c>
      <c r="D727" s="115" t="s">
        <v>19</v>
      </c>
      <c r="E727" s="117" t="s">
        <v>1709</v>
      </c>
      <c r="F727" s="117" t="s">
        <v>1554</v>
      </c>
      <c r="G727" s="119">
        <v>45457</v>
      </c>
      <c r="H727" s="117" t="s">
        <v>1565</v>
      </c>
      <c r="I727" s="117" t="s">
        <v>1555</v>
      </c>
      <c r="J727" s="117" t="s">
        <v>1719</v>
      </c>
      <c r="K727" s="117" t="s">
        <v>1796</v>
      </c>
      <c r="L727" s="115" t="s">
        <v>1719</v>
      </c>
      <c r="M727" s="123">
        <v>84.5</v>
      </c>
      <c r="N727" s="123">
        <v>84.5</v>
      </c>
      <c r="O727" s="124">
        <v>45444</v>
      </c>
      <c r="P727" s="125"/>
      <c r="Q727" s="125"/>
      <c r="R727" s="125"/>
      <c r="S727" s="115" t="s">
        <v>1554</v>
      </c>
      <c r="T727" s="122" t="s">
        <v>1556</v>
      </c>
      <c r="U727" s="115" t="s">
        <v>1557</v>
      </c>
      <c r="V727" s="142"/>
      <c r="W727" s="117"/>
      <c r="X727" s="142"/>
      <c r="Y727" s="142"/>
      <c r="Z727" s="117"/>
      <c r="AA727" s="143"/>
      <c r="AB727" s="125"/>
      <c r="AC727" s="125"/>
      <c r="AD727" s="125"/>
      <c r="AE727" s="117"/>
      <c r="AF727" s="122"/>
      <c r="AG727" s="122"/>
    </row>
    <row r="728" spans="1:33">
      <c r="A728" s="115" t="s">
        <v>1594</v>
      </c>
      <c r="B728" s="116">
        <v>45457</v>
      </c>
      <c r="C728" s="115" t="s">
        <v>1594</v>
      </c>
      <c r="D728" s="115" t="s">
        <v>1594</v>
      </c>
      <c r="E728" s="117" t="s">
        <v>1709</v>
      </c>
      <c r="F728" s="117" t="s">
        <v>1504</v>
      </c>
      <c r="G728" s="119">
        <v>45457</v>
      </c>
      <c r="H728" s="117" t="s">
        <v>1472</v>
      </c>
      <c r="I728" s="117" t="s">
        <v>1505</v>
      </c>
      <c r="J728" s="117" t="s">
        <v>1797</v>
      </c>
      <c r="K728" s="117" t="s">
        <v>1795</v>
      </c>
      <c r="L728" s="115" t="s">
        <v>1798</v>
      </c>
      <c r="M728" s="123">
        <v>112.5</v>
      </c>
      <c r="N728" s="123">
        <v>112.5</v>
      </c>
      <c r="O728" s="124">
        <v>45444</v>
      </c>
      <c r="P728" s="125"/>
      <c r="Q728" s="125"/>
      <c r="R728" s="125"/>
      <c r="S728" s="115" t="s">
        <v>1504</v>
      </c>
      <c r="T728" s="122" t="s">
        <v>1478</v>
      </c>
      <c r="U728" s="115" t="s">
        <v>1479</v>
      </c>
      <c r="V728" s="142"/>
      <c r="W728" s="117"/>
      <c r="X728" s="142"/>
      <c r="Y728" s="142"/>
      <c r="Z728" s="117"/>
      <c r="AA728" s="143"/>
      <c r="AB728" s="125"/>
      <c r="AC728" s="125"/>
      <c r="AD728" s="125"/>
      <c r="AE728" s="117"/>
      <c r="AF728" s="122"/>
      <c r="AG728" s="122"/>
    </row>
    <row r="729" spans="1:33">
      <c r="A729" s="115" t="s">
        <v>1594</v>
      </c>
      <c r="B729" s="116">
        <v>45457</v>
      </c>
      <c r="C729" s="115" t="s">
        <v>1594</v>
      </c>
      <c r="D729" s="115" t="s">
        <v>1594</v>
      </c>
      <c r="E729" s="117" t="s">
        <v>1709</v>
      </c>
      <c r="F729" s="117" t="s">
        <v>1733</v>
      </c>
      <c r="G729" s="119">
        <v>45457</v>
      </c>
      <c r="H729" s="117" t="s">
        <v>1472</v>
      </c>
      <c r="I729" s="117" t="s">
        <v>1505</v>
      </c>
      <c r="J729" s="117" t="s">
        <v>1799</v>
      </c>
      <c r="K729" s="117" t="s">
        <v>1795</v>
      </c>
      <c r="L729" s="115" t="s">
        <v>1798</v>
      </c>
      <c r="M729" s="123">
        <v>348.75</v>
      </c>
      <c r="N729" s="123">
        <v>348.75</v>
      </c>
      <c r="O729" s="124">
        <v>45444</v>
      </c>
      <c r="P729" s="125"/>
      <c r="Q729" s="125"/>
      <c r="R729" s="125"/>
      <c r="S729" s="115" t="s">
        <v>1733</v>
      </c>
      <c r="T729" s="122" t="s">
        <v>1515</v>
      </c>
      <c r="U729" s="115" t="s">
        <v>1479</v>
      </c>
      <c r="V729" s="142"/>
      <c r="W729" s="117"/>
      <c r="X729" s="142"/>
      <c r="Y729" s="142"/>
      <c r="Z729" s="117"/>
      <c r="AA729" s="143"/>
      <c r="AB729" s="125"/>
      <c r="AC729" s="125"/>
      <c r="AD729" s="125"/>
      <c r="AE729" s="117"/>
      <c r="AF729" s="122"/>
      <c r="AG729" s="122"/>
    </row>
    <row r="730" spans="1:33">
      <c r="A730" s="115" t="s">
        <v>16</v>
      </c>
      <c r="B730" s="116">
        <v>45462</v>
      </c>
      <c r="C730" s="115" t="s">
        <v>119</v>
      </c>
      <c r="D730" s="115" t="s">
        <v>120</v>
      </c>
      <c r="E730" s="117" t="s">
        <v>1541</v>
      </c>
      <c r="F730" s="117" t="s">
        <v>1554</v>
      </c>
      <c r="G730" s="119">
        <v>45462</v>
      </c>
      <c r="H730" s="117" t="s">
        <v>1565</v>
      </c>
      <c r="I730" s="117" t="s">
        <v>1543</v>
      </c>
      <c r="J730" s="117" t="s">
        <v>26</v>
      </c>
      <c r="K730" s="117"/>
      <c r="L730" s="115" t="s">
        <v>26</v>
      </c>
      <c r="M730" s="123">
        <v>1.35</v>
      </c>
      <c r="N730" s="123">
        <v>1.35</v>
      </c>
      <c r="O730" s="124">
        <v>45444</v>
      </c>
      <c r="P730" s="125"/>
      <c r="Q730" s="125"/>
      <c r="R730" s="125"/>
      <c r="S730" s="115" t="s">
        <v>1554</v>
      </c>
      <c r="T730" s="122" t="s">
        <v>1556</v>
      </c>
      <c r="U730" s="115" t="s">
        <v>1557</v>
      </c>
      <c r="V730" s="142"/>
      <c r="W730" s="117"/>
      <c r="X730" s="142"/>
      <c r="Y730" s="142"/>
      <c r="Z730" s="117"/>
      <c r="AA730" s="143"/>
      <c r="AB730" s="125"/>
      <c r="AC730" s="125"/>
      <c r="AD730" s="125"/>
      <c r="AE730" s="117"/>
      <c r="AF730" s="122"/>
      <c r="AG730" s="122"/>
    </row>
    <row r="731" spans="1:33">
      <c r="A731" s="115" t="s">
        <v>16</v>
      </c>
      <c r="B731" s="116">
        <v>45462</v>
      </c>
      <c r="C731" s="115" t="s">
        <v>119</v>
      </c>
      <c r="D731" s="115" t="s">
        <v>120</v>
      </c>
      <c r="E731" s="117" t="s">
        <v>1541</v>
      </c>
      <c r="F731" s="117" t="s">
        <v>1542</v>
      </c>
      <c r="G731" s="119">
        <v>45462</v>
      </c>
      <c r="H731" s="117" t="s">
        <v>1472</v>
      </c>
      <c r="I731" s="117" t="s">
        <v>1543</v>
      </c>
      <c r="J731" s="117" t="s">
        <v>123</v>
      </c>
      <c r="K731" s="117"/>
      <c r="L731" s="115" t="s">
        <v>123</v>
      </c>
      <c r="M731" s="123">
        <v>-14915</v>
      </c>
      <c r="N731" s="123">
        <v>14915</v>
      </c>
      <c r="O731" s="124">
        <v>45444</v>
      </c>
      <c r="P731" s="125"/>
      <c r="Q731" s="125"/>
      <c r="R731" s="125"/>
      <c r="S731" s="115" t="s">
        <v>1542</v>
      </c>
      <c r="T731" s="122" t="s">
        <v>1569</v>
      </c>
      <c r="U731" s="115" t="s">
        <v>1569</v>
      </c>
      <c r="V731" s="142"/>
      <c r="W731" s="117"/>
      <c r="X731" s="142"/>
      <c r="Y731" s="142"/>
      <c r="Z731" s="117"/>
      <c r="AA731" s="143"/>
      <c r="AB731" s="125"/>
      <c r="AC731" s="125"/>
      <c r="AD731" s="125"/>
      <c r="AE731" s="117"/>
      <c r="AF731" s="122"/>
      <c r="AG731" s="122"/>
    </row>
    <row r="732" spans="1:33">
      <c r="A732" s="115" t="s">
        <v>16</v>
      </c>
      <c r="B732" s="116">
        <v>45462</v>
      </c>
      <c r="C732" s="115" t="s">
        <v>119</v>
      </c>
      <c r="D732" s="115" t="s">
        <v>120</v>
      </c>
      <c r="E732" s="117" t="s">
        <v>1541</v>
      </c>
      <c r="F732" s="117" t="s">
        <v>1499</v>
      </c>
      <c r="G732" s="119">
        <v>45462</v>
      </c>
      <c r="H732" s="117" t="s">
        <v>1565</v>
      </c>
      <c r="I732" s="117" t="s">
        <v>1543</v>
      </c>
      <c r="J732" s="117" t="s">
        <v>124</v>
      </c>
      <c r="K732" s="117"/>
      <c r="L732" s="115" t="s">
        <v>124</v>
      </c>
      <c r="M732" s="123">
        <v>-0.9</v>
      </c>
      <c r="N732" s="123">
        <v>0.9</v>
      </c>
      <c r="O732" s="124">
        <v>45444</v>
      </c>
      <c r="P732" s="125"/>
      <c r="Q732" s="125"/>
      <c r="R732" s="125"/>
      <c r="S732" s="115" t="s">
        <v>1499</v>
      </c>
      <c r="T732" s="122" t="s">
        <v>1502</v>
      </c>
      <c r="U732" s="115" t="s">
        <v>1482</v>
      </c>
      <c r="V732" s="142"/>
      <c r="W732" s="117"/>
      <c r="X732" s="142"/>
      <c r="Y732" s="142"/>
      <c r="Z732" s="117"/>
      <c r="AA732" s="143"/>
      <c r="AB732" s="125"/>
      <c r="AC732" s="125"/>
      <c r="AD732" s="125"/>
      <c r="AE732" s="117"/>
      <c r="AF732" s="122"/>
      <c r="AG732" s="122"/>
    </row>
    <row r="733" spans="1:33">
      <c r="A733" s="115" t="s">
        <v>16</v>
      </c>
      <c r="B733" s="116">
        <v>45463</v>
      </c>
      <c r="C733" s="115" t="s">
        <v>18</v>
      </c>
      <c r="D733" s="115" t="s">
        <v>19</v>
      </c>
      <c r="E733" s="117" t="s">
        <v>1709</v>
      </c>
      <c r="F733" s="117" t="s">
        <v>1800</v>
      </c>
      <c r="G733" s="119">
        <v>45463</v>
      </c>
      <c r="H733" s="117" t="s">
        <v>1472</v>
      </c>
      <c r="I733" s="117" t="s">
        <v>1512</v>
      </c>
      <c r="J733" s="117" t="s">
        <v>1801</v>
      </c>
      <c r="K733" s="117" t="s">
        <v>1802</v>
      </c>
      <c r="L733" s="115" t="s">
        <v>1801</v>
      </c>
      <c r="M733" s="123">
        <v>-495.47</v>
      </c>
      <c r="N733" s="123">
        <v>495.47</v>
      </c>
      <c r="O733" s="124">
        <v>45444</v>
      </c>
      <c r="P733" s="125"/>
      <c r="Q733" s="125"/>
      <c r="R733" s="125"/>
      <c r="S733" s="115" t="s">
        <v>1800</v>
      </c>
      <c r="T733" s="122" t="s">
        <v>1484</v>
      </c>
      <c r="U733" s="115" t="s">
        <v>1484</v>
      </c>
      <c r="V733" s="142"/>
      <c r="W733" s="117"/>
      <c r="X733" s="142"/>
      <c r="Y733" s="142"/>
      <c r="Z733" s="117"/>
      <c r="AA733" s="143"/>
      <c r="AB733" s="125"/>
      <c r="AC733" s="125"/>
      <c r="AD733" s="125"/>
      <c r="AE733" s="117"/>
      <c r="AF733" s="122"/>
      <c r="AG733" s="122"/>
    </row>
    <row r="734" spans="1:33">
      <c r="A734" s="115" t="s">
        <v>16</v>
      </c>
      <c r="B734" s="116">
        <v>45463</v>
      </c>
      <c r="C734" s="115" t="s">
        <v>18</v>
      </c>
      <c r="D734" s="115" t="s">
        <v>19</v>
      </c>
      <c r="E734" s="117" t="s">
        <v>1709</v>
      </c>
      <c r="F734" s="117" t="s">
        <v>1483</v>
      </c>
      <c r="G734" s="119">
        <v>45463</v>
      </c>
      <c r="H734" s="117" t="s">
        <v>1472</v>
      </c>
      <c r="I734" s="117" t="s">
        <v>1512</v>
      </c>
      <c r="J734" s="117" t="s">
        <v>1801</v>
      </c>
      <c r="K734" s="117" t="s">
        <v>1802</v>
      </c>
      <c r="L734" s="115" t="s">
        <v>1801</v>
      </c>
      <c r="M734" s="123">
        <v>-159.82</v>
      </c>
      <c r="N734" s="123">
        <v>159.82</v>
      </c>
      <c r="O734" s="124">
        <v>45444</v>
      </c>
      <c r="P734" s="125"/>
      <c r="Q734" s="125"/>
      <c r="R734" s="125"/>
      <c r="S734" s="115" t="s">
        <v>1483</v>
      </c>
      <c r="T734" s="122" t="s">
        <v>1484</v>
      </c>
      <c r="U734" s="115" t="s">
        <v>1484</v>
      </c>
      <c r="V734" s="142"/>
      <c r="W734" s="117"/>
      <c r="X734" s="142"/>
      <c r="Y734" s="142"/>
      <c r="Z734" s="117"/>
      <c r="AA734" s="143"/>
      <c r="AB734" s="125"/>
      <c r="AC734" s="125"/>
      <c r="AD734" s="125"/>
      <c r="AE734" s="117"/>
      <c r="AF734" s="122"/>
      <c r="AG734" s="122"/>
    </row>
    <row r="735" spans="1:33">
      <c r="A735" s="115" t="s">
        <v>16</v>
      </c>
      <c r="B735" s="116">
        <v>45463</v>
      </c>
      <c r="C735" s="115" t="s">
        <v>18</v>
      </c>
      <c r="D735" s="115" t="s">
        <v>19</v>
      </c>
      <c r="E735" s="117" t="s">
        <v>1709</v>
      </c>
      <c r="F735" s="117" t="s">
        <v>1800</v>
      </c>
      <c r="G735" s="119">
        <v>45463</v>
      </c>
      <c r="H735" s="117" t="s">
        <v>1472</v>
      </c>
      <c r="I735" s="117" t="s">
        <v>1512</v>
      </c>
      <c r="J735" s="117" t="s">
        <v>1801</v>
      </c>
      <c r="K735" s="117" t="s">
        <v>1803</v>
      </c>
      <c r="L735" s="115" t="s">
        <v>1801</v>
      </c>
      <c r="M735" s="123">
        <v>-11625</v>
      </c>
      <c r="N735" s="123">
        <v>11625</v>
      </c>
      <c r="O735" s="124">
        <v>45444</v>
      </c>
      <c r="P735" s="125"/>
      <c r="Q735" s="125"/>
      <c r="R735" s="125"/>
      <c r="S735" s="115" t="s">
        <v>1800</v>
      </c>
      <c r="T735" s="122" t="s">
        <v>1484</v>
      </c>
      <c r="U735" s="115" t="s">
        <v>1484</v>
      </c>
      <c r="V735" s="142"/>
      <c r="W735" s="117"/>
      <c r="X735" s="142"/>
      <c r="Y735" s="142"/>
      <c r="Z735" s="117"/>
      <c r="AA735" s="143"/>
      <c r="AB735" s="125"/>
      <c r="AC735" s="125"/>
      <c r="AD735" s="125"/>
      <c r="AE735" s="117"/>
      <c r="AF735" s="122"/>
      <c r="AG735" s="122"/>
    </row>
    <row r="736" spans="1:33">
      <c r="A736" s="115" t="s">
        <v>16</v>
      </c>
      <c r="B736" s="116">
        <v>45463</v>
      </c>
      <c r="C736" s="115" t="s">
        <v>18</v>
      </c>
      <c r="D736" s="115" t="s">
        <v>19</v>
      </c>
      <c r="E736" s="117" t="s">
        <v>1709</v>
      </c>
      <c r="F736" s="117" t="s">
        <v>1483</v>
      </c>
      <c r="G736" s="119">
        <v>45463</v>
      </c>
      <c r="H736" s="117" t="s">
        <v>1472</v>
      </c>
      <c r="I736" s="117" t="s">
        <v>1512</v>
      </c>
      <c r="J736" s="117" t="s">
        <v>1801</v>
      </c>
      <c r="K736" s="117" t="s">
        <v>1803</v>
      </c>
      <c r="L736" s="115" t="s">
        <v>1801</v>
      </c>
      <c r="M736" s="123">
        <v>-3750</v>
      </c>
      <c r="N736" s="123">
        <v>3750</v>
      </c>
      <c r="O736" s="124">
        <v>45444</v>
      </c>
      <c r="P736" s="125"/>
      <c r="Q736" s="125"/>
      <c r="R736" s="125"/>
      <c r="S736" s="115" t="s">
        <v>1483</v>
      </c>
      <c r="T736" s="122" t="s">
        <v>1484</v>
      </c>
      <c r="U736" s="115" t="s">
        <v>1484</v>
      </c>
      <c r="V736" s="142"/>
      <c r="W736" s="117"/>
      <c r="X736" s="142"/>
      <c r="Y736" s="142"/>
      <c r="Z736" s="117"/>
      <c r="AA736" s="143"/>
      <c r="AB736" s="125"/>
      <c r="AC736" s="125"/>
      <c r="AD736" s="125"/>
      <c r="AE736" s="117"/>
      <c r="AF736" s="122"/>
      <c r="AG736" s="122"/>
    </row>
    <row r="737" spans="1:21">
      <c r="A737" s="115" t="s">
        <v>16</v>
      </c>
      <c r="B737" s="116">
        <v>45463</v>
      </c>
      <c r="C737" s="115" t="s">
        <v>18</v>
      </c>
      <c r="D737" s="115" t="s">
        <v>19</v>
      </c>
      <c r="E737" s="117" t="s">
        <v>1709</v>
      </c>
      <c r="F737" s="117" t="s">
        <v>1483</v>
      </c>
      <c r="G737" s="119">
        <v>45463</v>
      </c>
      <c r="H737" s="117" t="s">
        <v>1472</v>
      </c>
      <c r="I737" s="117" t="s">
        <v>1512</v>
      </c>
      <c r="J737" s="117" t="s">
        <v>1801</v>
      </c>
      <c r="K737" s="117" t="s">
        <v>1804</v>
      </c>
      <c r="L737" s="115" t="s">
        <v>1801</v>
      </c>
      <c r="M737" s="123">
        <v>-120</v>
      </c>
      <c r="N737" s="123">
        <v>120</v>
      </c>
      <c r="O737" s="124">
        <v>45444</v>
      </c>
      <c r="P737" s="125"/>
      <c r="Q737" s="125"/>
      <c r="R737" s="125"/>
      <c r="S737" s="115" t="s">
        <v>1483</v>
      </c>
      <c r="T737" s="122" t="s">
        <v>1484</v>
      </c>
      <c r="U737" s="115" t="s">
        <v>1484</v>
      </c>
    </row>
    <row r="738" spans="1:21">
      <c r="A738" s="115" t="s">
        <v>16</v>
      </c>
      <c r="B738" s="116">
        <v>45463</v>
      </c>
      <c r="C738" s="115" t="s">
        <v>18</v>
      </c>
      <c r="D738" s="115" t="s">
        <v>19</v>
      </c>
      <c r="E738" s="117" t="s">
        <v>1709</v>
      </c>
      <c r="F738" s="117" t="s">
        <v>1483</v>
      </c>
      <c r="G738" s="119">
        <v>45463</v>
      </c>
      <c r="H738" s="117" t="s">
        <v>1472</v>
      </c>
      <c r="I738" s="117" t="s">
        <v>1512</v>
      </c>
      <c r="J738" s="117" t="s">
        <v>1801</v>
      </c>
      <c r="K738" s="117" t="s">
        <v>1805</v>
      </c>
      <c r="L738" s="115" t="s">
        <v>1801</v>
      </c>
      <c r="M738" s="123">
        <v>-1492.5</v>
      </c>
      <c r="N738" s="123">
        <v>1492.5</v>
      </c>
      <c r="O738" s="124">
        <v>45444</v>
      </c>
      <c r="P738" s="125"/>
      <c r="Q738" s="125"/>
      <c r="R738" s="125"/>
      <c r="S738" s="115" t="s">
        <v>1483</v>
      </c>
      <c r="T738" s="122" t="s">
        <v>1484</v>
      </c>
      <c r="U738" s="115" t="s">
        <v>1484</v>
      </c>
    </row>
    <row r="739" spans="1:21">
      <c r="A739" s="115" t="s">
        <v>16</v>
      </c>
      <c r="B739" s="116">
        <v>45463</v>
      </c>
      <c r="C739" s="115" t="s">
        <v>18</v>
      </c>
      <c r="D739" s="115" t="s">
        <v>19</v>
      </c>
      <c r="E739" s="117" t="s">
        <v>1709</v>
      </c>
      <c r="F739" s="117" t="s">
        <v>1483</v>
      </c>
      <c r="G739" s="119">
        <v>45463</v>
      </c>
      <c r="H739" s="117" t="s">
        <v>1472</v>
      </c>
      <c r="I739" s="117" t="s">
        <v>1512</v>
      </c>
      <c r="J739" s="117" t="s">
        <v>1801</v>
      </c>
      <c r="K739" s="117" t="s">
        <v>1806</v>
      </c>
      <c r="L739" s="115" t="s">
        <v>1801</v>
      </c>
      <c r="M739" s="123">
        <v>-135</v>
      </c>
      <c r="N739" s="123">
        <v>135</v>
      </c>
      <c r="O739" s="124">
        <v>45444</v>
      </c>
      <c r="P739" s="125"/>
      <c r="Q739" s="125"/>
      <c r="R739" s="125"/>
      <c r="S739" s="115" t="s">
        <v>1483</v>
      </c>
      <c r="T739" s="122" t="s">
        <v>1484</v>
      </c>
      <c r="U739" s="115" t="s">
        <v>1484</v>
      </c>
    </row>
    <row r="740" spans="1:21">
      <c r="A740" s="115" t="s">
        <v>16</v>
      </c>
      <c r="B740" s="116">
        <v>45463</v>
      </c>
      <c r="C740" s="115" t="s">
        <v>18</v>
      </c>
      <c r="D740" s="115" t="s">
        <v>19</v>
      </c>
      <c r="E740" s="117" t="s">
        <v>1709</v>
      </c>
      <c r="F740" s="117" t="s">
        <v>1800</v>
      </c>
      <c r="G740" s="119">
        <v>45463</v>
      </c>
      <c r="H740" s="117" t="s">
        <v>1472</v>
      </c>
      <c r="I740" s="117" t="s">
        <v>1512</v>
      </c>
      <c r="J740" s="117" t="s">
        <v>1801</v>
      </c>
      <c r="K740" s="117" t="s">
        <v>1806</v>
      </c>
      <c r="L740" s="115" t="s">
        <v>1801</v>
      </c>
      <c r="M740" s="123">
        <v>-418.5</v>
      </c>
      <c r="N740" s="123">
        <v>418.5</v>
      </c>
      <c r="O740" s="124">
        <v>45444</v>
      </c>
      <c r="P740" s="125"/>
      <c r="Q740" s="125"/>
      <c r="R740" s="125"/>
      <c r="S740" s="115" t="s">
        <v>1800</v>
      </c>
      <c r="T740" s="122" t="s">
        <v>1484</v>
      </c>
      <c r="U740" s="115" t="s">
        <v>1484</v>
      </c>
    </row>
    <row r="741" spans="1:21">
      <c r="A741" s="115" t="s">
        <v>16</v>
      </c>
      <c r="B741" s="116">
        <v>45463</v>
      </c>
      <c r="C741" s="115" t="s">
        <v>42</v>
      </c>
      <c r="D741" s="115" t="s">
        <v>43</v>
      </c>
      <c r="E741" s="117" t="s">
        <v>1709</v>
      </c>
      <c r="F741" s="117" t="s">
        <v>1721</v>
      </c>
      <c r="G741" s="119">
        <v>45463</v>
      </c>
      <c r="H741" s="117" t="s">
        <v>1472</v>
      </c>
      <c r="I741" s="117" t="s">
        <v>1512</v>
      </c>
      <c r="J741" s="117" t="s">
        <v>1801</v>
      </c>
      <c r="K741" s="117" t="s">
        <v>1807</v>
      </c>
      <c r="L741" s="115" t="s">
        <v>1801</v>
      </c>
      <c r="M741" s="123">
        <v>-151.13</v>
      </c>
      <c r="N741" s="123">
        <v>151.13</v>
      </c>
      <c r="O741" s="124">
        <v>45444</v>
      </c>
      <c r="P741" s="125"/>
      <c r="Q741" s="125"/>
      <c r="R741" s="125"/>
      <c r="S741" s="115" t="s">
        <v>1721</v>
      </c>
      <c r="T741" s="122" t="s">
        <v>1484</v>
      </c>
      <c r="U741" s="115" t="s">
        <v>1484</v>
      </c>
    </row>
    <row r="742" spans="1:21">
      <c r="A742" s="115" t="s">
        <v>16</v>
      </c>
      <c r="B742" s="116">
        <v>45463</v>
      </c>
      <c r="C742" s="115" t="s">
        <v>42</v>
      </c>
      <c r="D742" s="115" t="s">
        <v>43</v>
      </c>
      <c r="E742" s="117" t="s">
        <v>1709</v>
      </c>
      <c r="F742" s="117" t="s">
        <v>1721</v>
      </c>
      <c r="G742" s="119">
        <v>45463</v>
      </c>
      <c r="H742" s="117" t="s">
        <v>1472</v>
      </c>
      <c r="I742" s="117" t="s">
        <v>1512</v>
      </c>
      <c r="J742" s="117" t="s">
        <v>1801</v>
      </c>
      <c r="K742" s="117" t="s">
        <v>1807</v>
      </c>
      <c r="L742" s="115" t="s">
        <v>1801</v>
      </c>
      <c r="M742" s="123">
        <v>-48.75</v>
      </c>
      <c r="N742" s="123">
        <v>48.75</v>
      </c>
      <c r="O742" s="124">
        <v>45444</v>
      </c>
      <c r="P742" s="125"/>
      <c r="Q742" s="125"/>
      <c r="R742" s="125"/>
      <c r="S742" s="115" t="s">
        <v>1721</v>
      </c>
      <c r="T742" s="122" t="s">
        <v>1484</v>
      </c>
      <c r="U742" s="115" t="s">
        <v>1484</v>
      </c>
    </row>
    <row r="743" spans="1:21">
      <c r="A743" s="115" t="s">
        <v>16</v>
      </c>
      <c r="B743" s="116">
        <v>45463</v>
      </c>
      <c r="C743" s="115" t="s">
        <v>18</v>
      </c>
      <c r="D743" s="115" t="s">
        <v>19</v>
      </c>
      <c r="E743" s="117" t="s">
        <v>1709</v>
      </c>
      <c r="F743" s="117" t="s">
        <v>1483</v>
      </c>
      <c r="G743" s="119">
        <v>45463</v>
      </c>
      <c r="H743" s="117" t="s">
        <v>1472</v>
      </c>
      <c r="I743" s="117" t="s">
        <v>1512</v>
      </c>
      <c r="J743" s="117" t="s">
        <v>1801</v>
      </c>
      <c r="K743" s="117" t="s">
        <v>1808</v>
      </c>
      <c r="L743" s="115" t="s">
        <v>1801</v>
      </c>
      <c r="M743" s="123">
        <v>-75</v>
      </c>
      <c r="N743" s="123">
        <v>75</v>
      </c>
      <c r="O743" s="124">
        <v>45444</v>
      </c>
      <c r="P743" s="125"/>
      <c r="Q743" s="125"/>
      <c r="R743" s="125"/>
      <c r="S743" s="115" t="s">
        <v>1483</v>
      </c>
      <c r="T743" s="122" t="s">
        <v>1484</v>
      </c>
      <c r="U743" s="115" t="s">
        <v>1484</v>
      </c>
    </row>
    <row r="744" spans="1:21">
      <c r="A744" s="115" t="s">
        <v>16</v>
      </c>
      <c r="B744" s="116">
        <v>45463</v>
      </c>
      <c r="C744" s="115" t="s">
        <v>42</v>
      </c>
      <c r="D744" s="115" t="s">
        <v>43</v>
      </c>
      <c r="E744" s="117" t="s">
        <v>1709</v>
      </c>
      <c r="F744" s="117" t="s">
        <v>1721</v>
      </c>
      <c r="G744" s="119">
        <v>45463</v>
      </c>
      <c r="H744" s="117" t="s">
        <v>1472</v>
      </c>
      <c r="I744" s="117" t="s">
        <v>1512</v>
      </c>
      <c r="J744" s="117" t="s">
        <v>1801</v>
      </c>
      <c r="K744" s="117" t="s">
        <v>1808</v>
      </c>
      <c r="L744" s="115" t="s">
        <v>1801</v>
      </c>
      <c r="M744" s="123">
        <v>-232.5</v>
      </c>
      <c r="N744" s="123">
        <v>232.5</v>
      </c>
      <c r="O744" s="124">
        <v>45444</v>
      </c>
      <c r="P744" s="125"/>
      <c r="Q744" s="125"/>
      <c r="R744" s="125"/>
      <c r="S744" s="115" t="s">
        <v>1721</v>
      </c>
      <c r="T744" s="122" t="s">
        <v>1484</v>
      </c>
      <c r="U744" s="115" t="s">
        <v>1484</v>
      </c>
    </row>
    <row r="745" spans="1:21">
      <c r="A745" s="115" t="s">
        <v>16</v>
      </c>
      <c r="B745" s="116">
        <v>45463</v>
      </c>
      <c r="C745" s="115" t="s">
        <v>18</v>
      </c>
      <c r="D745" s="115" t="s">
        <v>19</v>
      </c>
      <c r="E745" s="117" t="s">
        <v>1709</v>
      </c>
      <c r="F745" s="117" t="s">
        <v>1800</v>
      </c>
      <c r="G745" s="119">
        <v>45463</v>
      </c>
      <c r="H745" s="117" t="s">
        <v>1472</v>
      </c>
      <c r="I745" s="117" t="s">
        <v>1512</v>
      </c>
      <c r="J745" s="117" t="s">
        <v>1801</v>
      </c>
      <c r="K745" s="117" t="s">
        <v>1809</v>
      </c>
      <c r="L745" s="115" t="s">
        <v>1801</v>
      </c>
      <c r="M745" s="123">
        <v>-183.17</v>
      </c>
      <c r="N745" s="123">
        <v>183.17</v>
      </c>
      <c r="O745" s="124">
        <v>45444</v>
      </c>
      <c r="P745" s="125"/>
      <c r="Q745" s="125"/>
      <c r="R745" s="125"/>
      <c r="S745" s="115" t="s">
        <v>1800</v>
      </c>
      <c r="T745" s="122" t="s">
        <v>1484</v>
      </c>
      <c r="U745" s="115" t="s">
        <v>1484</v>
      </c>
    </row>
    <row r="746" spans="1:21">
      <c r="A746" s="115" t="s">
        <v>16</v>
      </c>
      <c r="B746" s="116">
        <v>45463</v>
      </c>
      <c r="C746" s="115" t="s">
        <v>18</v>
      </c>
      <c r="D746" s="115" t="s">
        <v>19</v>
      </c>
      <c r="E746" s="117" t="s">
        <v>1709</v>
      </c>
      <c r="F746" s="117" t="s">
        <v>1483</v>
      </c>
      <c r="G746" s="119">
        <v>45463</v>
      </c>
      <c r="H746" s="117" t="s">
        <v>1472</v>
      </c>
      <c r="I746" s="117" t="s">
        <v>1512</v>
      </c>
      <c r="J746" s="117" t="s">
        <v>1801</v>
      </c>
      <c r="K746" s="117" t="s">
        <v>1809</v>
      </c>
      <c r="L746" s="115" t="s">
        <v>1801</v>
      </c>
      <c r="M746" s="123">
        <v>-59.09</v>
      </c>
      <c r="N746" s="123">
        <v>59.09</v>
      </c>
      <c r="O746" s="124">
        <v>45444</v>
      </c>
      <c r="P746" s="125"/>
      <c r="Q746" s="125"/>
      <c r="R746" s="125"/>
      <c r="S746" s="115" t="s">
        <v>1483</v>
      </c>
      <c r="T746" s="122" t="s">
        <v>1484</v>
      </c>
      <c r="U746" s="115" t="s">
        <v>1484</v>
      </c>
    </row>
    <row r="747" spans="1:21">
      <c r="A747" s="115" t="s">
        <v>16</v>
      </c>
      <c r="B747" s="116">
        <v>45463</v>
      </c>
      <c r="C747" s="115" t="s">
        <v>18</v>
      </c>
      <c r="D747" s="115" t="s">
        <v>19</v>
      </c>
      <c r="E747" s="117" t="s">
        <v>1709</v>
      </c>
      <c r="F747" s="117" t="s">
        <v>1483</v>
      </c>
      <c r="G747" s="119">
        <v>45463</v>
      </c>
      <c r="H747" s="117" t="s">
        <v>1472</v>
      </c>
      <c r="I747" s="117" t="s">
        <v>1512</v>
      </c>
      <c r="J747" s="117" t="s">
        <v>1801</v>
      </c>
      <c r="K747" s="117" t="s">
        <v>1810</v>
      </c>
      <c r="L747" s="115" t="s">
        <v>1801</v>
      </c>
      <c r="M747" s="123">
        <v>-1305</v>
      </c>
      <c r="N747" s="123">
        <v>1305</v>
      </c>
      <c r="O747" s="124">
        <v>45444</v>
      </c>
      <c r="P747" s="125"/>
      <c r="Q747" s="125"/>
      <c r="R747" s="125"/>
      <c r="S747" s="115" t="s">
        <v>1483</v>
      </c>
      <c r="T747" s="122" t="s">
        <v>1484</v>
      </c>
      <c r="U747" s="115" t="s">
        <v>1484</v>
      </c>
    </row>
    <row r="748" spans="1:21">
      <c r="A748" s="115" t="s">
        <v>16</v>
      </c>
      <c r="B748" s="116">
        <v>45463</v>
      </c>
      <c r="C748" s="115" t="s">
        <v>18</v>
      </c>
      <c r="D748" s="115" t="s">
        <v>19</v>
      </c>
      <c r="E748" s="117" t="s">
        <v>1709</v>
      </c>
      <c r="F748" s="117" t="s">
        <v>1800</v>
      </c>
      <c r="G748" s="119">
        <v>45463</v>
      </c>
      <c r="H748" s="117" t="s">
        <v>1472</v>
      </c>
      <c r="I748" s="117" t="s">
        <v>1512</v>
      </c>
      <c r="J748" s="117" t="s">
        <v>1801</v>
      </c>
      <c r="K748" s="117" t="s">
        <v>1810</v>
      </c>
      <c r="L748" s="115" t="s">
        <v>1801</v>
      </c>
      <c r="M748" s="123">
        <v>-4045.5</v>
      </c>
      <c r="N748" s="123">
        <v>4045.5</v>
      </c>
      <c r="O748" s="124">
        <v>45444</v>
      </c>
      <c r="P748" s="125"/>
      <c r="Q748" s="125"/>
      <c r="R748" s="125"/>
      <c r="S748" s="115" t="s">
        <v>1800</v>
      </c>
      <c r="T748" s="122" t="s">
        <v>1484</v>
      </c>
      <c r="U748" s="115" t="s">
        <v>1484</v>
      </c>
    </row>
    <row r="749" spans="1:21">
      <c r="A749" s="115" t="s">
        <v>16</v>
      </c>
      <c r="B749" s="116">
        <v>45463</v>
      </c>
      <c r="C749" s="115" t="s">
        <v>18</v>
      </c>
      <c r="D749" s="115" t="s">
        <v>19</v>
      </c>
      <c r="E749" s="117" t="s">
        <v>1709</v>
      </c>
      <c r="F749" s="117" t="s">
        <v>1483</v>
      </c>
      <c r="G749" s="119">
        <v>45463</v>
      </c>
      <c r="H749" s="117" t="s">
        <v>1472</v>
      </c>
      <c r="I749" s="117" t="s">
        <v>1512</v>
      </c>
      <c r="J749" s="117" t="s">
        <v>1801</v>
      </c>
      <c r="K749" s="117" t="s">
        <v>1811</v>
      </c>
      <c r="L749" s="115" t="s">
        <v>1801</v>
      </c>
      <c r="M749" s="123">
        <v>-112.5</v>
      </c>
      <c r="N749" s="123">
        <v>112.5</v>
      </c>
      <c r="O749" s="124">
        <v>45444</v>
      </c>
      <c r="P749" s="125"/>
      <c r="Q749" s="125"/>
      <c r="R749" s="125"/>
      <c r="S749" s="115" t="s">
        <v>1483</v>
      </c>
      <c r="T749" s="122" t="s">
        <v>1484</v>
      </c>
      <c r="U749" s="115" t="s">
        <v>1484</v>
      </c>
    </row>
    <row r="750" spans="1:21">
      <c r="A750" s="115" t="s">
        <v>16</v>
      </c>
      <c r="B750" s="116">
        <v>45463</v>
      </c>
      <c r="C750" s="115" t="s">
        <v>42</v>
      </c>
      <c r="D750" s="115" t="s">
        <v>43</v>
      </c>
      <c r="E750" s="117" t="s">
        <v>1709</v>
      </c>
      <c r="F750" s="117" t="s">
        <v>1721</v>
      </c>
      <c r="G750" s="119">
        <v>45463</v>
      </c>
      <c r="H750" s="117" t="s">
        <v>1472</v>
      </c>
      <c r="I750" s="117" t="s">
        <v>1512</v>
      </c>
      <c r="J750" s="117" t="s">
        <v>1801</v>
      </c>
      <c r="K750" s="117" t="s">
        <v>1811</v>
      </c>
      <c r="L750" s="115" t="s">
        <v>1801</v>
      </c>
      <c r="M750" s="123">
        <v>-348.75</v>
      </c>
      <c r="N750" s="123">
        <v>348.75</v>
      </c>
      <c r="O750" s="124">
        <v>45444</v>
      </c>
      <c r="P750" s="125"/>
      <c r="Q750" s="125"/>
      <c r="R750" s="125"/>
      <c r="S750" s="115" t="s">
        <v>1721</v>
      </c>
      <c r="T750" s="122" t="s">
        <v>1484</v>
      </c>
      <c r="U750" s="115" t="s">
        <v>1484</v>
      </c>
    </row>
    <row r="751" spans="1:21">
      <c r="A751" s="115" t="s">
        <v>16</v>
      </c>
      <c r="B751" s="116">
        <v>45463</v>
      </c>
      <c r="C751" s="115" t="s">
        <v>18</v>
      </c>
      <c r="D751" s="115" t="s">
        <v>19</v>
      </c>
      <c r="E751" s="117" t="s">
        <v>1709</v>
      </c>
      <c r="F751" s="117" t="s">
        <v>1771</v>
      </c>
      <c r="G751" s="119">
        <v>45463</v>
      </c>
      <c r="H751" s="117" t="s">
        <v>1472</v>
      </c>
      <c r="I751" s="117" t="s">
        <v>1512</v>
      </c>
      <c r="J751" s="117" t="s">
        <v>1812</v>
      </c>
      <c r="K751" s="117" t="s">
        <v>1813</v>
      </c>
      <c r="L751" s="115" t="s">
        <v>1812</v>
      </c>
      <c r="M751" s="123">
        <v>-996</v>
      </c>
      <c r="N751" s="123">
        <v>996</v>
      </c>
      <c r="O751" s="124">
        <v>45444</v>
      </c>
      <c r="P751" s="125"/>
      <c r="Q751" s="125"/>
      <c r="R751" s="125"/>
      <c r="S751" s="115" t="s">
        <v>1771</v>
      </c>
      <c r="T751" s="122" t="s">
        <v>1487</v>
      </c>
      <c r="U751" s="115" t="s">
        <v>1488</v>
      </c>
    </row>
    <row r="752" spans="1:21">
      <c r="A752" s="115" t="s">
        <v>16</v>
      </c>
      <c r="B752" s="116">
        <v>45463</v>
      </c>
      <c r="C752" s="115" t="s">
        <v>18</v>
      </c>
      <c r="D752" s="115" t="s">
        <v>19</v>
      </c>
      <c r="E752" s="117" t="s">
        <v>1709</v>
      </c>
      <c r="F752" s="117" t="s">
        <v>1554</v>
      </c>
      <c r="G752" s="119">
        <v>45463</v>
      </c>
      <c r="H752" s="117" t="s">
        <v>1565</v>
      </c>
      <c r="I752" s="117" t="s">
        <v>1555</v>
      </c>
      <c r="J752" s="117" t="s">
        <v>1719</v>
      </c>
      <c r="K752" s="117" t="s">
        <v>1796</v>
      </c>
      <c r="L752" s="115" t="s">
        <v>1719</v>
      </c>
      <c r="M752" s="123">
        <v>63.32</v>
      </c>
      <c r="N752" s="123">
        <v>63.32</v>
      </c>
      <c r="O752" s="124">
        <v>45444</v>
      </c>
      <c r="P752" s="125"/>
      <c r="Q752" s="125"/>
      <c r="R752" s="125"/>
      <c r="S752" s="115" t="s">
        <v>1554</v>
      </c>
      <c r="T752" s="122" t="s">
        <v>1556</v>
      </c>
      <c r="U752" s="115" t="s">
        <v>1557</v>
      </c>
    </row>
    <row r="753" spans="1:33">
      <c r="A753" s="115" t="s">
        <v>16</v>
      </c>
      <c r="B753" s="116">
        <v>45463</v>
      </c>
      <c r="C753" s="115" t="s">
        <v>42</v>
      </c>
      <c r="D753" s="115" t="s">
        <v>43</v>
      </c>
      <c r="E753" s="117" t="s">
        <v>1709</v>
      </c>
      <c r="F753" s="117" t="s">
        <v>1721</v>
      </c>
      <c r="G753" s="119">
        <v>45463</v>
      </c>
      <c r="H753" s="117" t="s">
        <v>1500</v>
      </c>
      <c r="I753" s="117"/>
      <c r="J753" s="117" t="s">
        <v>1814</v>
      </c>
      <c r="K753" s="117" t="s">
        <v>1815</v>
      </c>
      <c r="L753" s="115" t="s">
        <v>1814</v>
      </c>
      <c r="M753" s="123">
        <v>160000</v>
      </c>
      <c r="N753" s="123">
        <v>160000</v>
      </c>
      <c r="O753" s="124">
        <v>45444</v>
      </c>
      <c r="P753" s="125"/>
      <c r="Q753" s="125"/>
      <c r="R753" s="125"/>
      <c r="S753" s="115" t="s">
        <v>1721</v>
      </c>
      <c r="T753" s="122" t="s">
        <v>158</v>
      </c>
      <c r="U753" s="115" t="s">
        <v>158</v>
      </c>
      <c r="V753" s="142"/>
      <c r="W753" s="117"/>
      <c r="X753" s="142"/>
      <c r="Y753" s="142"/>
      <c r="Z753" s="117"/>
      <c r="AA753" s="143"/>
      <c r="AB753" s="125"/>
      <c r="AC753" s="125"/>
      <c r="AD753" s="125"/>
      <c r="AE753" s="117"/>
      <c r="AF753" s="122"/>
      <c r="AG753" s="122"/>
    </row>
    <row r="754" spans="1:33">
      <c r="A754" s="115" t="s">
        <v>1594</v>
      </c>
      <c r="B754" s="116">
        <v>45464</v>
      </c>
      <c r="C754" s="115" t="s">
        <v>1594</v>
      </c>
      <c r="D754" s="115" t="s">
        <v>1594</v>
      </c>
      <c r="E754" s="117" t="s">
        <v>1709</v>
      </c>
      <c r="F754" s="117" t="s">
        <v>1733</v>
      </c>
      <c r="G754" s="119">
        <v>45464</v>
      </c>
      <c r="H754" s="117" t="s">
        <v>1472</v>
      </c>
      <c r="I754" s="117" t="s">
        <v>1505</v>
      </c>
      <c r="J754" s="117" t="s">
        <v>1816</v>
      </c>
      <c r="K754" s="117" t="s">
        <v>1817</v>
      </c>
      <c r="L754" s="115" t="s">
        <v>1818</v>
      </c>
      <c r="M754" s="123">
        <v>129.04</v>
      </c>
      <c r="N754" s="123">
        <v>129.04</v>
      </c>
      <c r="O754" s="124">
        <v>45444</v>
      </c>
      <c r="P754" s="125"/>
      <c r="Q754" s="125"/>
      <c r="R754" s="125"/>
      <c r="S754" s="115" t="s">
        <v>1733</v>
      </c>
      <c r="T754" s="122" t="s">
        <v>1515</v>
      </c>
      <c r="U754" s="115" t="s">
        <v>1479</v>
      </c>
      <c r="V754" s="142"/>
      <c r="W754" s="117"/>
      <c r="X754" s="142"/>
      <c r="Y754" s="142"/>
      <c r="Z754" s="117"/>
      <c r="AA754" s="143"/>
      <c r="AB754" s="125"/>
      <c r="AC754" s="125"/>
      <c r="AD754" s="125"/>
      <c r="AE754" s="117"/>
      <c r="AF754" s="122"/>
      <c r="AG754" s="122"/>
    </row>
    <row r="755" spans="1:33">
      <c r="A755" s="115" t="s">
        <v>1594</v>
      </c>
      <c r="B755" s="116">
        <v>45464</v>
      </c>
      <c r="C755" s="115" t="s">
        <v>1594</v>
      </c>
      <c r="D755" s="115" t="s">
        <v>1594</v>
      </c>
      <c r="E755" s="117" t="s">
        <v>1709</v>
      </c>
      <c r="F755" s="117" t="s">
        <v>1504</v>
      </c>
      <c r="G755" s="119">
        <v>45464</v>
      </c>
      <c r="H755" s="117" t="s">
        <v>1472</v>
      </c>
      <c r="I755" s="117" t="s">
        <v>1505</v>
      </c>
      <c r="J755" s="117" t="s">
        <v>1819</v>
      </c>
      <c r="K755" s="117" t="s">
        <v>1817</v>
      </c>
      <c r="L755" s="115" t="s">
        <v>1818</v>
      </c>
      <c r="M755" s="123">
        <v>41.62</v>
      </c>
      <c r="N755" s="123">
        <v>41.62</v>
      </c>
      <c r="O755" s="124">
        <v>45444</v>
      </c>
      <c r="P755" s="125"/>
      <c r="Q755" s="125"/>
      <c r="R755" s="125"/>
      <c r="S755" s="115" t="s">
        <v>1504</v>
      </c>
      <c r="T755" s="122" t="s">
        <v>1478</v>
      </c>
      <c r="U755" s="115" t="s">
        <v>1479</v>
      </c>
      <c r="V755" s="142"/>
      <c r="W755" s="117"/>
      <c r="X755" s="142"/>
      <c r="Y755" s="142"/>
      <c r="Z755" s="117"/>
      <c r="AA755" s="143"/>
      <c r="AB755" s="125"/>
      <c r="AC755" s="125"/>
      <c r="AD755" s="125"/>
      <c r="AE755" s="117"/>
      <c r="AF755" s="122"/>
      <c r="AG755" s="122"/>
    </row>
    <row r="756" spans="1:33">
      <c r="A756" s="115" t="s">
        <v>1594</v>
      </c>
      <c r="B756" s="116">
        <v>45464</v>
      </c>
      <c r="C756" s="115" t="s">
        <v>1594</v>
      </c>
      <c r="D756" s="115" t="s">
        <v>1594</v>
      </c>
      <c r="E756" s="117" t="s">
        <v>1709</v>
      </c>
      <c r="F756" s="117" t="s">
        <v>1504</v>
      </c>
      <c r="G756" s="119">
        <v>45464</v>
      </c>
      <c r="H756" s="117" t="s">
        <v>1472</v>
      </c>
      <c r="I756" s="117" t="s">
        <v>1505</v>
      </c>
      <c r="J756" s="117" t="s">
        <v>1820</v>
      </c>
      <c r="K756" s="117" t="s">
        <v>1821</v>
      </c>
      <c r="L756" s="115" t="s">
        <v>1705</v>
      </c>
      <c r="M756" s="123">
        <v>202.5</v>
      </c>
      <c r="N756" s="123">
        <v>202.5</v>
      </c>
      <c r="O756" s="124">
        <v>45444</v>
      </c>
      <c r="P756" s="125"/>
      <c r="Q756" s="125"/>
      <c r="R756" s="125"/>
      <c r="S756" s="115" t="s">
        <v>1504</v>
      </c>
      <c r="T756" s="122" t="s">
        <v>1478</v>
      </c>
      <c r="U756" s="115" t="s">
        <v>1479</v>
      </c>
      <c r="V756" s="142"/>
      <c r="W756" s="117"/>
      <c r="X756" s="142"/>
      <c r="Y756" s="142"/>
      <c r="Z756" s="117"/>
      <c r="AA756" s="143"/>
      <c r="AB756" s="125"/>
      <c r="AC756" s="125"/>
      <c r="AD756" s="125"/>
      <c r="AE756" s="117"/>
      <c r="AF756" s="122"/>
      <c r="AG756" s="122"/>
    </row>
    <row r="757" spans="1:33">
      <c r="A757" s="115" t="s">
        <v>1594</v>
      </c>
      <c r="B757" s="116">
        <v>45464</v>
      </c>
      <c r="C757" s="115" t="s">
        <v>1594</v>
      </c>
      <c r="D757" s="115" t="s">
        <v>1594</v>
      </c>
      <c r="E757" s="117" t="s">
        <v>1709</v>
      </c>
      <c r="F757" s="117" t="s">
        <v>1733</v>
      </c>
      <c r="G757" s="119">
        <v>45464</v>
      </c>
      <c r="H757" s="117" t="s">
        <v>1472</v>
      </c>
      <c r="I757" s="117" t="s">
        <v>1505</v>
      </c>
      <c r="J757" s="117" t="s">
        <v>1822</v>
      </c>
      <c r="K757" s="117" t="s">
        <v>1821</v>
      </c>
      <c r="L757" s="115" t="s">
        <v>1705</v>
      </c>
      <c r="M757" s="123">
        <v>627.75</v>
      </c>
      <c r="N757" s="123">
        <v>627.75</v>
      </c>
      <c r="O757" s="124">
        <v>45444</v>
      </c>
      <c r="P757" s="125"/>
      <c r="Q757" s="125"/>
      <c r="R757" s="125"/>
      <c r="S757" s="115" t="s">
        <v>1733</v>
      </c>
      <c r="T757" s="122" t="s">
        <v>1515</v>
      </c>
      <c r="U757" s="115" t="s">
        <v>1479</v>
      </c>
      <c r="V757" s="142"/>
      <c r="W757" s="117"/>
      <c r="X757" s="142"/>
      <c r="Y757" s="142"/>
      <c r="Z757" s="117"/>
      <c r="AA757" s="143"/>
      <c r="AB757" s="125"/>
      <c r="AC757" s="125"/>
      <c r="AD757" s="125"/>
      <c r="AE757" s="117"/>
      <c r="AF757" s="122"/>
      <c r="AG757" s="122"/>
    </row>
    <row r="758" spans="1:33">
      <c r="A758" s="115" t="s">
        <v>1594</v>
      </c>
      <c r="B758" s="116">
        <v>45464</v>
      </c>
      <c r="C758" s="115" t="s">
        <v>1594</v>
      </c>
      <c r="D758" s="115" t="s">
        <v>1594</v>
      </c>
      <c r="E758" s="117" t="s">
        <v>1709</v>
      </c>
      <c r="F758" s="117" t="s">
        <v>1504</v>
      </c>
      <c r="G758" s="119">
        <v>45464</v>
      </c>
      <c r="H758" s="117" t="s">
        <v>1472</v>
      </c>
      <c r="I758" s="117" t="s">
        <v>1505</v>
      </c>
      <c r="J758" s="117" t="s">
        <v>1820</v>
      </c>
      <c r="K758" s="117" t="s">
        <v>1823</v>
      </c>
      <c r="L758" s="115" t="s">
        <v>1705</v>
      </c>
      <c r="M758" s="123">
        <v>435</v>
      </c>
      <c r="N758" s="123">
        <v>435</v>
      </c>
      <c r="O758" s="124">
        <v>45444</v>
      </c>
      <c r="P758" s="125"/>
      <c r="Q758" s="125"/>
      <c r="R758" s="125"/>
      <c r="S758" s="115" t="s">
        <v>1504</v>
      </c>
      <c r="T758" s="122" t="s">
        <v>1478</v>
      </c>
      <c r="U758" s="115" t="s">
        <v>1479</v>
      </c>
      <c r="V758" s="142"/>
      <c r="W758" s="117"/>
      <c r="X758" s="142"/>
      <c r="Y758" s="142"/>
      <c r="Z758" s="117"/>
      <c r="AA758" s="143"/>
      <c r="AB758" s="125"/>
      <c r="AC758" s="125"/>
      <c r="AD758" s="125"/>
      <c r="AE758" s="117"/>
      <c r="AF758" s="122"/>
      <c r="AG758" s="122"/>
    </row>
    <row r="759" spans="1:33">
      <c r="A759" s="115" t="s">
        <v>1594</v>
      </c>
      <c r="B759" s="116">
        <v>45464</v>
      </c>
      <c r="C759" s="115" t="s">
        <v>1594</v>
      </c>
      <c r="D759" s="115" t="s">
        <v>1594</v>
      </c>
      <c r="E759" s="117" t="s">
        <v>1709</v>
      </c>
      <c r="F759" s="117" t="s">
        <v>1733</v>
      </c>
      <c r="G759" s="119">
        <v>45464</v>
      </c>
      <c r="H759" s="117" t="s">
        <v>1472</v>
      </c>
      <c r="I759" s="117" t="s">
        <v>1505</v>
      </c>
      <c r="J759" s="117" t="s">
        <v>1822</v>
      </c>
      <c r="K759" s="117" t="s">
        <v>1823</v>
      </c>
      <c r="L759" s="115" t="s">
        <v>1705</v>
      </c>
      <c r="M759" s="123">
        <v>1348.5</v>
      </c>
      <c r="N759" s="123">
        <v>1348.5</v>
      </c>
      <c r="O759" s="124">
        <v>45444</v>
      </c>
      <c r="P759" s="125"/>
      <c r="Q759" s="125"/>
      <c r="R759" s="125"/>
      <c r="S759" s="115" t="s">
        <v>1733</v>
      </c>
      <c r="T759" s="122" t="s">
        <v>1515</v>
      </c>
      <c r="U759" s="115" t="s">
        <v>1479</v>
      </c>
      <c r="V759" s="142"/>
      <c r="W759" s="117"/>
      <c r="X759" s="142"/>
      <c r="Y759" s="142"/>
      <c r="Z759" s="117"/>
      <c r="AA759" s="143"/>
      <c r="AB759" s="125"/>
      <c r="AC759" s="125"/>
      <c r="AD759" s="125"/>
      <c r="AE759" s="117"/>
      <c r="AF759" s="122"/>
      <c r="AG759" s="122"/>
    </row>
    <row r="760" spans="1:33">
      <c r="A760" s="115" t="s">
        <v>1594</v>
      </c>
      <c r="B760" s="116">
        <v>45464</v>
      </c>
      <c r="C760" s="115" t="s">
        <v>1594</v>
      </c>
      <c r="D760" s="115" t="s">
        <v>1594</v>
      </c>
      <c r="E760" s="117" t="s">
        <v>1709</v>
      </c>
      <c r="F760" s="117" t="s">
        <v>1504</v>
      </c>
      <c r="G760" s="119">
        <v>45464</v>
      </c>
      <c r="H760" s="117" t="s">
        <v>1472</v>
      </c>
      <c r="I760" s="117" t="s">
        <v>1505</v>
      </c>
      <c r="J760" s="117" t="s">
        <v>1824</v>
      </c>
      <c r="K760" s="117" t="s">
        <v>1825</v>
      </c>
      <c r="L760" s="115" t="s">
        <v>1826</v>
      </c>
      <c r="M760" s="123">
        <v>3750</v>
      </c>
      <c r="N760" s="123">
        <v>3750</v>
      </c>
      <c r="O760" s="124">
        <v>45444</v>
      </c>
      <c r="P760" s="125"/>
      <c r="Q760" s="125"/>
      <c r="R760" s="125"/>
      <c r="S760" s="115" t="s">
        <v>1504</v>
      </c>
      <c r="T760" s="122" t="s">
        <v>1478</v>
      </c>
      <c r="U760" s="115" t="s">
        <v>1479</v>
      </c>
      <c r="V760" s="142"/>
      <c r="W760" s="117"/>
      <c r="X760" s="142"/>
      <c r="Y760" s="142"/>
      <c r="Z760" s="117"/>
      <c r="AA760" s="143"/>
      <c r="AB760" s="125"/>
      <c r="AC760" s="125"/>
      <c r="AD760" s="125"/>
      <c r="AE760" s="117"/>
      <c r="AF760" s="122"/>
      <c r="AG760" s="122"/>
    </row>
    <row r="761" spans="1:33">
      <c r="A761" s="115" t="s">
        <v>1594</v>
      </c>
      <c r="B761" s="116">
        <v>45464</v>
      </c>
      <c r="C761" s="115" t="s">
        <v>1594</v>
      </c>
      <c r="D761" s="115" t="s">
        <v>1594</v>
      </c>
      <c r="E761" s="117" t="s">
        <v>1709</v>
      </c>
      <c r="F761" s="117" t="s">
        <v>1733</v>
      </c>
      <c r="G761" s="119">
        <v>45464</v>
      </c>
      <c r="H761" s="117" t="s">
        <v>1472</v>
      </c>
      <c r="I761" s="117" t="s">
        <v>1505</v>
      </c>
      <c r="J761" s="117" t="s">
        <v>1827</v>
      </c>
      <c r="K761" s="117" t="s">
        <v>1825</v>
      </c>
      <c r="L761" s="115" t="s">
        <v>1648</v>
      </c>
      <c r="M761" s="123">
        <v>11625</v>
      </c>
      <c r="N761" s="123">
        <v>11625</v>
      </c>
      <c r="O761" s="124">
        <v>45444</v>
      </c>
      <c r="P761" s="125"/>
      <c r="Q761" s="125"/>
      <c r="R761" s="125"/>
      <c r="S761" s="115" t="s">
        <v>1733</v>
      </c>
      <c r="T761" s="122" t="s">
        <v>1515</v>
      </c>
      <c r="U761" s="115" t="s">
        <v>1479</v>
      </c>
      <c r="V761" s="142"/>
      <c r="W761" s="117"/>
      <c r="X761" s="142"/>
      <c r="Y761" s="142"/>
      <c r="Z761" s="117"/>
      <c r="AA761" s="143"/>
      <c r="AB761" s="125"/>
      <c r="AC761" s="125"/>
      <c r="AD761" s="125"/>
      <c r="AE761" s="117"/>
      <c r="AF761" s="122"/>
      <c r="AG761" s="122"/>
    </row>
    <row r="762" spans="1:33">
      <c r="A762" s="115" t="s">
        <v>16</v>
      </c>
      <c r="B762" s="116">
        <v>45464</v>
      </c>
      <c r="C762" s="115" t="s">
        <v>18</v>
      </c>
      <c r="D762" s="115" t="s">
        <v>19</v>
      </c>
      <c r="E762" s="117" t="s">
        <v>1709</v>
      </c>
      <c r="F762" s="117" t="s">
        <v>1765</v>
      </c>
      <c r="G762" s="119">
        <v>45464</v>
      </c>
      <c r="H762" s="117" t="s">
        <v>1472</v>
      </c>
      <c r="I762" s="117" t="s">
        <v>1512</v>
      </c>
      <c r="J762" s="117" t="s">
        <v>1766</v>
      </c>
      <c r="K762" s="117" t="s">
        <v>1828</v>
      </c>
      <c r="L762" s="115" t="s">
        <v>1766</v>
      </c>
      <c r="M762" s="123">
        <v>-1500</v>
      </c>
      <c r="N762" s="123">
        <v>1500</v>
      </c>
      <c r="O762" s="124">
        <v>45444</v>
      </c>
      <c r="P762" s="125"/>
      <c r="Q762" s="125"/>
      <c r="R762" s="125"/>
      <c r="S762" s="115" t="s">
        <v>1765</v>
      </c>
      <c r="T762" s="122" t="s">
        <v>1573</v>
      </c>
      <c r="U762" s="115" t="s">
        <v>1520</v>
      </c>
      <c r="V762" s="142"/>
      <c r="W762" s="117"/>
      <c r="X762" s="142"/>
      <c r="Y762" s="142"/>
      <c r="Z762" s="117"/>
      <c r="AA762" s="143"/>
      <c r="AB762" s="125"/>
      <c r="AC762" s="125"/>
      <c r="AD762" s="125"/>
      <c r="AE762" s="117"/>
      <c r="AF762" s="122"/>
      <c r="AG762" s="122"/>
    </row>
    <row r="763" spans="1:33">
      <c r="A763" s="115" t="s">
        <v>16</v>
      </c>
      <c r="B763" s="116">
        <v>45464</v>
      </c>
      <c r="C763" s="115" t="s">
        <v>42</v>
      </c>
      <c r="D763" s="115" t="s">
        <v>43</v>
      </c>
      <c r="E763" s="117" t="s">
        <v>1709</v>
      </c>
      <c r="F763" s="117" t="s">
        <v>1529</v>
      </c>
      <c r="G763" s="119">
        <v>45464</v>
      </c>
      <c r="H763" s="117" t="s">
        <v>1472</v>
      </c>
      <c r="I763" s="117" t="s">
        <v>1512</v>
      </c>
      <c r="J763" s="117" t="s">
        <v>1829</v>
      </c>
      <c r="K763" s="117" t="s">
        <v>1830</v>
      </c>
      <c r="L763" s="115" t="s">
        <v>1829</v>
      </c>
      <c r="M763" s="123">
        <v>-7508</v>
      </c>
      <c r="N763" s="123">
        <v>7508</v>
      </c>
      <c r="O763" s="124">
        <v>45444</v>
      </c>
      <c r="P763" s="125"/>
      <c r="Q763" s="125"/>
      <c r="R763" s="125"/>
      <c r="S763" s="115" t="s">
        <v>1529</v>
      </c>
      <c r="T763" s="122" t="s">
        <v>1478</v>
      </c>
      <c r="U763" s="115" t="s">
        <v>1479</v>
      </c>
      <c r="V763" s="142"/>
      <c r="W763" s="117"/>
      <c r="X763" s="142"/>
      <c r="Y763" s="142"/>
      <c r="Z763" s="117"/>
      <c r="AA763" s="143"/>
      <c r="AB763" s="125"/>
      <c r="AC763" s="125"/>
      <c r="AD763" s="125"/>
      <c r="AE763" s="117"/>
      <c r="AF763" s="122"/>
      <c r="AG763" s="122"/>
    </row>
    <row r="764" spans="1:33">
      <c r="A764" s="115" t="s">
        <v>16</v>
      </c>
      <c r="B764" s="116">
        <v>45464</v>
      </c>
      <c r="C764" s="115" t="s">
        <v>42</v>
      </c>
      <c r="D764" s="115" t="s">
        <v>43</v>
      </c>
      <c r="E764" s="117" t="s">
        <v>1709</v>
      </c>
      <c r="F764" s="117" t="s">
        <v>1721</v>
      </c>
      <c r="G764" s="119">
        <v>45464</v>
      </c>
      <c r="H764" s="117" t="s">
        <v>1472</v>
      </c>
      <c r="I764" s="117" t="s">
        <v>1512</v>
      </c>
      <c r="J764" s="117" t="s">
        <v>1831</v>
      </c>
      <c r="K764" s="117" t="s">
        <v>1832</v>
      </c>
      <c r="L764" s="115" t="s">
        <v>1831</v>
      </c>
      <c r="M764" s="123">
        <v>-1757.34</v>
      </c>
      <c r="N764" s="123">
        <v>1757.34</v>
      </c>
      <c r="O764" s="124">
        <v>45444</v>
      </c>
      <c r="P764" s="125"/>
      <c r="Q764" s="125"/>
      <c r="R764" s="125"/>
      <c r="S764" s="115" t="s">
        <v>1721</v>
      </c>
      <c r="T764" s="122" t="s">
        <v>1478</v>
      </c>
      <c r="U764" s="115" t="s">
        <v>1479</v>
      </c>
      <c r="V764" s="142"/>
      <c r="W764" s="117"/>
      <c r="X764" s="142"/>
      <c r="Y764" s="142"/>
      <c r="Z764" s="117"/>
      <c r="AA764" s="143"/>
      <c r="AB764" s="125"/>
      <c r="AC764" s="125"/>
      <c r="AD764" s="125"/>
      <c r="AE764" s="117"/>
      <c r="AF764" s="122"/>
      <c r="AG764" s="122"/>
    </row>
    <row r="765" spans="1:33">
      <c r="A765" s="115" t="s">
        <v>16</v>
      </c>
      <c r="B765" s="116">
        <v>45464</v>
      </c>
      <c r="C765" s="115" t="s">
        <v>42</v>
      </c>
      <c r="D765" s="115" t="s">
        <v>43</v>
      </c>
      <c r="E765" s="117" t="s">
        <v>1709</v>
      </c>
      <c r="F765" s="117" t="s">
        <v>1721</v>
      </c>
      <c r="G765" s="119">
        <v>45464</v>
      </c>
      <c r="H765" s="117" t="s">
        <v>1472</v>
      </c>
      <c r="I765" s="117" t="s">
        <v>1512</v>
      </c>
      <c r="J765" s="117" t="s">
        <v>1833</v>
      </c>
      <c r="K765" s="117" t="s">
        <v>1834</v>
      </c>
      <c r="L765" s="115" t="s">
        <v>1833</v>
      </c>
      <c r="M765" s="123">
        <v>-27900</v>
      </c>
      <c r="N765" s="123">
        <v>27900</v>
      </c>
      <c r="O765" s="124">
        <v>45444</v>
      </c>
      <c r="P765" s="125"/>
      <c r="Q765" s="125"/>
      <c r="R765" s="125"/>
      <c r="S765" s="115" t="s">
        <v>1721</v>
      </c>
      <c r="T765" s="122" t="s">
        <v>1478</v>
      </c>
      <c r="U765" s="115" t="s">
        <v>1479</v>
      </c>
      <c r="V765" s="142"/>
      <c r="W765" s="117"/>
      <c r="X765" s="142"/>
      <c r="Y765" s="142"/>
      <c r="Z765" s="117"/>
      <c r="AA765" s="143"/>
      <c r="AB765" s="125"/>
      <c r="AC765" s="125"/>
      <c r="AD765" s="125"/>
      <c r="AE765" s="117"/>
      <c r="AF765" s="122"/>
      <c r="AG765" s="122"/>
    </row>
    <row r="766" spans="1:33">
      <c r="A766" s="115" t="s">
        <v>16</v>
      </c>
      <c r="B766" s="116">
        <v>45464</v>
      </c>
      <c r="C766" s="115" t="s">
        <v>18</v>
      </c>
      <c r="D766" s="115" t="s">
        <v>19</v>
      </c>
      <c r="E766" s="117" t="s">
        <v>1709</v>
      </c>
      <c r="F766" s="117" t="s">
        <v>1612</v>
      </c>
      <c r="G766" s="119">
        <v>45464</v>
      </c>
      <c r="H766" s="117" t="s">
        <v>1472</v>
      </c>
      <c r="I766" s="117" t="s">
        <v>1512</v>
      </c>
      <c r="J766" s="117" t="s">
        <v>1835</v>
      </c>
      <c r="K766" s="117" t="s">
        <v>1817</v>
      </c>
      <c r="L766" s="115" t="s">
        <v>1835</v>
      </c>
      <c r="M766" s="123">
        <v>-2604.34</v>
      </c>
      <c r="N766" s="123">
        <v>2604.34</v>
      </c>
      <c r="O766" s="124">
        <v>45444</v>
      </c>
      <c r="P766" s="125"/>
      <c r="Q766" s="125"/>
      <c r="R766" s="125"/>
      <c r="S766" s="115" t="s">
        <v>1612</v>
      </c>
      <c r="T766" s="122" t="s">
        <v>1573</v>
      </c>
      <c r="U766" s="115" t="s">
        <v>1520</v>
      </c>
      <c r="V766" s="142"/>
      <c r="W766" s="117"/>
      <c r="X766" s="142"/>
      <c r="Y766" s="142"/>
      <c r="Z766" s="117"/>
      <c r="AA766" s="143"/>
      <c r="AB766" s="125"/>
      <c r="AC766" s="125"/>
      <c r="AD766" s="125"/>
      <c r="AE766" s="117"/>
      <c r="AF766" s="122"/>
      <c r="AG766" s="122"/>
    </row>
    <row r="767" spans="1:33">
      <c r="A767" s="115" t="s">
        <v>16</v>
      </c>
      <c r="B767" s="116">
        <v>45464</v>
      </c>
      <c r="C767" s="115" t="s">
        <v>18</v>
      </c>
      <c r="D767" s="115" t="s">
        <v>19</v>
      </c>
      <c r="E767" s="117" t="s">
        <v>1709</v>
      </c>
      <c r="F767" s="117" t="s">
        <v>1771</v>
      </c>
      <c r="G767" s="119">
        <v>45464</v>
      </c>
      <c r="H767" s="117" t="s">
        <v>1472</v>
      </c>
      <c r="I767" s="117" t="s">
        <v>1512</v>
      </c>
      <c r="J767" s="117" t="s">
        <v>1772</v>
      </c>
      <c r="K767" s="117" t="s">
        <v>1836</v>
      </c>
      <c r="L767" s="115" t="s">
        <v>1772</v>
      </c>
      <c r="M767" s="123">
        <v>-20000</v>
      </c>
      <c r="N767" s="123">
        <v>20000</v>
      </c>
      <c r="O767" s="124">
        <v>45444</v>
      </c>
      <c r="P767" s="125"/>
      <c r="Q767" s="125"/>
      <c r="R767" s="125"/>
      <c r="S767" s="115" t="s">
        <v>1771</v>
      </c>
      <c r="T767" s="122" t="s">
        <v>1487</v>
      </c>
      <c r="U767" s="115" t="s">
        <v>1488</v>
      </c>
      <c r="V767" s="142"/>
      <c r="W767" s="117"/>
      <c r="X767" s="142"/>
      <c r="Y767" s="142"/>
      <c r="Z767" s="117"/>
      <c r="AA767" s="143"/>
      <c r="AB767" s="125"/>
      <c r="AC767" s="125"/>
      <c r="AD767" s="125"/>
      <c r="AE767" s="117"/>
      <c r="AF767" s="122"/>
      <c r="AG767" s="122"/>
    </row>
    <row r="768" spans="1:33">
      <c r="A768" s="115" t="s">
        <v>16</v>
      </c>
      <c r="B768" s="116">
        <v>45464</v>
      </c>
      <c r="C768" s="115" t="s">
        <v>18</v>
      </c>
      <c r="D768" s="115" t="s">
        <v>19</v>
      </c>
      <c r="E768" s="117" t="s">
        <v>1709</v>
      </c>
      <c r="F768" s="117" t="s">
        <v>1600</v>
      </c>
      <c r="G768" s="119">
        <v>45464</v>
      </c>
      <c r="H768" s="117" t="s">
        <v>1472</v>
      </c>
      <c r="I768" s="117" t="s">
        <v>1512</v>
      </c>
      <c r="J768" s="117" t="s">
        <v>1837</v>
      </c>
      <c r="K768" s="117" t="s">
        <v>1619</v>
      </c>
      <c r="L768" s="115" t="s">
        <v>1837</v>
      </c>
      <c r="M768" s="123">
        <v>-1500</v>
      </c>
      <c r="N768" s="123">
        <v>1500</v>
      </c>
      <c r="O768" s="124">
        <v>45444</v>
      </c>
      <c r="P768" s="125"/>
      <c r="Q768" s="125"/>
      <c r="R768" s="125"/>
      <c r="S768" s="115" t="s">
        <v>1600</v>
      </c>
      <c r="T768" s="122" t="s">
        <v>1519</v>
      </c>
      <c r="U768" s="115" t="s">
        <v>1520</v>
      </c>
      <c r="V768" s="142"/>
      <c r="W768" s="117"/>
      <c r="X768" s="142"/>
      <c r="Y768" s="142"/>
      <c r="Z768" s="117"/>
      <c r="AA768" s="143"/>
      <c r="AB768" s="125"/>
      <c r="AC768" s="125"/>
      <c r="AD768" s="125"/>
      <c r="AE768" s="117"/>
      <c r="AF768" s="122"/>
      <c r="AG768" s="122"/>
    </row>
    <row r="769" spans="1:33">
      <c r="A769" s="115" t="s">
        <v>16</v>
      </c>
      <c r="B769" s="116">
        <v>45464</v>
      </c>
      <c r="C769" s="115" t="s">
        <v>18</v>
      </c>
      <c r="D769" s="115" t="s">
        <v>19</v>
      </c>
      <c r="E769" s="117" t="s">
        <v>1709</v>
      </c>
      <c r="F769" s="117" t="s">
        <v>1838</v>
      </c>
      <c r="G769" s="119">
        <v>45464</v>
      </c>
      <c r="H769" s="117" t="s">
        <v>1472</v>
      </c>
      <c r="I769" s="117" t="s">
        <v>1512</v>
      </c>
      <c r="J769" s="117" t="s">
        <v>1839</v>
      </c>
      <c r="K769" s="117" t="s">
        <v>1821</v>
      </c>
      <c r="L769" s="115" t="s">
        <v>1839</v>
      </c>
      <c r="M769" s="123">
        <v>-12669.75</v>
      </c>
      <c r="N769" s="123">
        <v>12669.75</v>
      </c>
      <c r="O769" s="124">
        <v>45444</v>
      </c>
      <c r="P769" s="125"/>
      <c r="Q769" s="125"/>
      <c r="R769" s="125"/>
      <c r="S769" s="115" t="s">
        <v>1838</v>
      </c>
      <c r="T769" s="122" t="s">
        <v>1515</v>
      </c>
      <c r="U769" s="115" t="s">
        <v>1479</v>
      </c>
      <c r="V769" s="142"/>
      <c r="W769" s="117"/>
      <c r="X769" s="142"/>
      <c r="Y769" s="142"/>
      <c r="Z769" s="117"/>
      <c r="AA769" s="143"/>
      <c r="AB769" s="125"/>
      <c r="AC769" s="125"/>
      <c r="AD769" s="125"/>
      <c r="AE769" s="117"/>
      <c r="AF769" s="122"/>
      <c r="AG769" s="122"/>
    </row>
    <row r="770" spans="1:33">
      <c r="A770" s="115" t="s">
        <v>16</v>
      </c>
      <c r="B770" s="116">
        <v>45464</v>
      </c>
      <c r="C770" s="115" t="s">
        <v>18</v>
      </c>
      <c r="D770" s="115" t="s">
        <v>19</v>
      </c>
      <c r="E770" s="117" t="s">
        <v>1709</v>
      </c>
      <c r="F770" s="117" t="s">
        <v>1840</v>
      </c>
      <c r="G770" s="119">
        <v>45464</v>
      </c>
      <c r="H770" s="117" t="s">
        <v>1472</v>
      </c>
      <c r="I770" s="117" t="s">
        <v>1512</v>
      </c>
      <c r="J770" s="117" t="s">
        <v>1839</v>
      </c>
      <c r="K770" s="117" t="s">
        <v>1823</v>
      </c>
      <c r="L770" s="115" t="s">
        <v>1839</v>
      </c>
      <c r="M770" s="123">
        <v>-27216.5</v>
      </c>
      <c r="N770" s="123">
        <v>27216.5</v>
      </c>
      <c r="O770" s="124">
        <v>45444</v>
      </c>
      <c r="P770" s="125"/>
      <c r="Q770" s="125"/>
      <c r="R770" s="125"/>
      <c r="S770" s="115" t="s">
        <v>1840</v>
      </c>
      <c r="T770" s="122" t="s">
        <v>1515</v>
      </c>
      <c r="U770" s="115" t="s">
        <v>1479</v>
      </c>
      <c r="V770" s="142"/>
      <c r="W770" s="117"/>
      <c r="X770" s="142"/>
      <c r="Y770" s="142"/>
      <c r="Z770" s="117"/>
      <c r="AA770" s="143"/>
      <c r="AB770" s="125"/>
      <c r="AC770" s="125"/>
      <c r="AD770" s="125"/>
      <c r="AE770" s="117"/>
      <c r="AF770" s="122"/>
      <c r="AG770" s="122"/>
    </row>
    <row r="771" spans="1:33">
      <c r="A771" s="115" t="s">
        <v>16</v>
      </c>
      <c r="B771" s="116">
        <v>45464</v>
      </c>
      <c r="C771" s="115" t="s">
        <v>18</v>
      </c>
      <c r="D771" s="115" t="s">
        <v>19</v>
      </c>
      <c r="E771" s="117" t="s">
        <v>1709</v>
      </c>
      <c r="F771" s="117" t="s">
        <v>1647</v>
      </c>
      <c r="G771" s="119">
        <v>45464</v>
      </c>
      <c r="H771" s="117" t="s">
        <v>1472</v>
      </c>
      <c r="I771" s="117" t="s">
        <v>1512</v>
      </c>
      <c r="J771" s="117" t="s">
        <v>1841</v>
      </c>
      <c r="K771" s="117" t="s">
        <v>1825</v>
      </c>
      <c r="L771" s="115" t="s">
        <v>1841</v>
      </c>
      <c r="M771" s="123">
        <v>-234625</v>
      </c>
      <c r="N771" s="123">
        <v>234625</v>
      </c>
      <c r="O771" s="124">
        <v>45444</v>
      </c>
      <c r="P771" s="125"/>
      <c r="Q771" s="125"/>
      <c r="R771" s="125"/>
      <c r="S771" s="115" t="s">
        <v>1647</v>
      </c>
      <c r="T771" s="122" t="s">
        <v>1487</v>
      </c>
      <c r="U771" s="115" t="s">
        <v>1488</v>
      </c>
      <c r="V771" s="142"/>
      <c r="W771" s="117"/>
      <c r="X771" s="142"/>
      <c r="Y771" s="142"/>
      <c r="Z771" s="117"/>
      <c r="AA771" s="143"/>
      <c r="AB771" s="125"/>
      <c r="AC771" s="125"/>
      <c r="AD771" s="125"/>
      <c r="AE771" s="117"/>
      <c r="AF771" s="122"/>
      <c r="AG771" s="122"/>
    </row>
    <row r="772" spans="1:33">
      <c r="A772" s="115" t="s">
        <v>16</v>
      </c>
      <c r="B772" s="116">
        <v>45464</v>
      </c>
      <c r="C772" s="115" t="s">
        <v>42</v>
      </c>
      <c r="D772" s="115" t="s">
        <v>43</v>
      </c>
      <c r="E772" s="117" t="s">
        <v>1709</v>
      </c>
      <c r="F772" s="117" t="s">
        <v>1721</v>
      </c>
      <c r="G772" s="119">
        <v>45464</v>
      </c>
      <c r="H772" s="117" t="s">
        <v>1472</v>
      </c>
      <c r="I772" s="117" t="s">
        <v>1512</v>
      </c>
      <c r="J772" s="117" t="s">
        <v>1842</v>
      </c>
      <c r="K772" s="117" t="s">
        <v>1843</v>
      </c>
      <c r="L772" s="115" t="s">
        <v>1842</v>
      </c>
      <c r="M772" s="123">
        <v>-18000</v>
      </c>
      <c r="N772" s="123">
        <v>18000</v>
      </c>
      <c r="O772" s="124">
        <v>45444</v>
      </c>
      <c r="P772" s="125"/>
      <c r="Q772" s="125"/>
      <c r="R772" s="125"/>
      <c r="S772" s="115" t="s">
        <v>1721</v>
      </c>
      <c r="T772" s="122" t="s">
        <v>1478</v>
      </c>
      <c r="U772" s="115" t="s">
        <v>1479</v>
      </c>
      <c r="V772" s="142"/>
      <c r="W772" s="117"/>
      <c r="X772" s="142"/>
      <c r="Y772" s="142"/>
      <c r="Z772" s="117"/>
      <c r="AA772" s="143"/>
      <c r="AB772" s="125"/>
      <c r="AC772" s="125"/>
      <c r="AD772" s="125"/>
      <c r="AE772" s="117"/>
      <c r="AF772" s="122"/>
      <c r="AG772" s="122"/>
    </row>
    <row r="773" spans="1:33">
      <c r="A773" s="115" t="s">
        <v>16</v>
      </c>
      <c r="B773" s="116">
        <v>45464</v>
      </c>
      <c r="C773" s="115" t="s">
        <v>18</v>
      </c>
      <c r="D773" s="115" t="s">
        <v>19</v>
      </c>
      <c r="E773" s="117" t="s">
        <v>1709</v>
      </c>
      <c r="F773" s="117" t="s">
        <v>1600</v>
      </c>
      <c r="G773" s="119">
        <v>45464</v>
      </c>
      <c r="H773" s="117" t="s">
        <v>1472</v>
      </c>
      <c r="I773" s="117" t="s">
        <v>1512</v>
      </c>
      <c r="J773" s="117" t="s">
        <v>1844</v>
      </c>
      <c r="K773" s="117" t="s">
        <v>1845</v>
      </c>
      <c r="L773" s="115" t="s">
        <v>1844</v>
      </c>
      <c r="M773" s="123">
        <v>-10400</v>
      </c>
      <c r="N773" s="123">
        <v>10400</v>
      </c>
      <c r="O773" s="124">
        <v>45444</v>
      </c>
      <c r="P773" s="125"/>
      <c r="Q773" s="125"/>
      <c r="R773" s="125"/>
      <c r="S773" s="115" t="s">
        <v>1600</v>
      </c>
      <c r="T773" s="122" t="s">
        <v>1519</v>
      </c>
      <c r="U773" s="115" t="s">
        <v>1520</v>
      </c>
      <c r="V773" s="142"/>
      <c r="W773" s="117"/>
      <c r="X773" s="142"/>
      <c r="Y773" s="142"/>
      <c r="Z773" s="117"/>
      <c r="AA773" s="143"/>
      <c r="AB773" s="125"/>
      <c r="AC773" s="125"/>
      <c r="AD773" s="125"/>
      <c r="AE773" s="117"/>
      <c r="AF773" s="122"/>
      <c r="AG773" s="122"/>
    </row>
    <row r="774" spans="1:33">
      <c r="A774" s="115" t="s">
        <v>16</v>
      </c>
      <c r="B774" s="116">
        <v>45464</v>
      </c>
      <c r="C774" s="115" t="s">
        <v>18</v>
      </c>
      <c r="D774" s="115" t="s">
        <v>19</v>
      </c>
      <c r="E774" s="117" t="s">
        <v>1709</v>
      </c>
      <c r="F774" s="117" t="s">
        <v>1647</v>
      </c>
      <c r="G774" s="119">
        <v>45464</v>
      </c>
      <c r="H774" s="117" t="s">
        <v>1472</v>
      </c>
      <c r="I774" s="117" t="s">
        <v>1512</v>
      </c>
      <c r="J774" s="117" t="s">
        <v>1846</v>
      </c>
      <c r="K774" s="117" t="s">
        <v>1847</v>
      </c>
      <c r="L774" s="115" t="s">
        <v>1846</v>
      </c>
      <c r="M774" s="123">
        <v>-2340</v>
      </c>
      <c r="N774" s="123">
        <v>2340</v>
      </c>
      <c r="O774" s="124">
        <v>45444</v>
      </c>
      <c r="P774" s="125"/>
      <c r="Q774" s="125"/>
      <c r="R774" s="125"/>
      <c r="S774" s="115" t="s">
        <v>1647</v>
      </c>
      <c r="T774" s="122" t="s">
        <v>1487</v>
      </c>
      <c r="U774" s="115" t="s">
        <v>1488</v>
      </c>
      <c r="V774" s="142"/>
      <c r="W774" s="117"/>
      <c r="X774" s="142"/>
      <c r="Y774" s="142"/>
      <c r="Z774" s="117"/>
      <c r="AA774" s="143"/>
      <c r="AB774" s="125"/>
      <c r="AC774" s="125"/>
      <c r="AD774" s="125"/>
      <c r="AE774" s="117"/>
      <c r="AF774" s="122"/>
      <c r="AG774" s="122"/>
    </row>
    <row r="775" spans="1:33">
      <c r="A775" s="115" t="s">
        <v>16</v>
      </c>
      <c r="B775" s="116">
        <v>45464</v>
      </c>
      <c r="C775" s="115" t="s">
        <v>42</v>
      </c>
      <c r="D775" s="115" t="s">
        <v>43</v>
      </c>
      <c r="E775" s="117" t="s">
        <v>1709</v>
      </c>
      <c r="F775" s="117" t="s">
        <v>1529</v>
      </c>
      <c r="G775" s="119">
        <v>45464</v>
      </c>
      <c r="H775" s="117" t="s">
        <v>1472</v>
      </c>
      <c r="I775" s="117" t="s">
        <v>1512</v>
      </c>
      <c r="J775" s="117" t="s">
        <v>1746</v>
      </c>
      <c r="K775" s="117" t="s">
        <v>1848</v>
      </c>
      <c r="L775" s="115" t="s">
        <v>1746</v>
      </c>
      <c r="M775" s="123">
        <v>-27.6</v>
      </c>
      <c r="N775" s="123">
        <v>27.6</v>
      </c>
      <c r="O775" s="124">
        <v>45444</v>
      </c>
      <c r="P775" s="125"/>
      <c r="Q775" s="125"/>
      <c r="R775" s="125"/>
      <c r="S775" s="115" t="s">
        <v>1529</v>
      </c>
      <c r="T775" s="122" t="s">
        <v>1478</v>
      </c>
      <c r="U775" s="115" t="s">
        <v>1479</v>
      </c>
      <c r="V775" s="142"/>
      <c r="W775" s="117"/>
      <c r="X775" s="142"/>
      <c r="Y775" s="142"/>
      <c r="Z775" s="117"/>
      <c r="AA775" s="143"/>
      <c r="AB775" s="125"/>
      <c r="AC775" s="125"/>
      <c r="AD775" s="125"/>
      <c r="AE775" s="117"/>
      <c r="AF775" s="122"/>
      <c r="AG775" s="122"/>
    </row>
    <row r="776" spans="1:33">
      <c r="A776" s="115" t="s">
        <v>16</v>
      </c>
      <c r="B776" s="116">
        <v>45464</v>
      </c>
      <c r="C776" s="115" t="s">
        <v>18</v>
      </c>
      <c r="D776" s="115" t="s">
        <v>19</v>
      </c>
      <c r="E776" s="117" t="s">
        <v>1709</v>
      </c>
      <c r="F776" s="117" t="s">
        <v>1537</v>
      </c>
      <c r="G776" s="119">
        <v>45464</v>
      </c>
      <c r="H776" s="117" t="s">
        <v>1472</v>
      </c>
      <c r="I776" s="117" t="s">
        <v>1512</v>
      </c>
      <c r="J776" s="117" t="s">
        <v>1849</v>
      </c>
      <c r="K776" s="117" t="s">
        <v>1850</v>
      </c>
      <c r="L776" s="115" t="s">
        <v>1849</v>
      </c>
      <c r="M776" s="123">
        <v>-3871.31</v>
      </c>
      <c r="N776" s="123">
        <v>3871.31</v>
      </c>
      <c r="O776" s="124">
        <v>45444</v>
      </c>
      <c r="P776" s="125"/>
      <c r="Q776" s="125"/>
      <c r="R776" s="125"/>
      <c r="S776" s="115" t="s">
        <v>1537</v>
      </c>
      <c r="T776" s="122" t="s">
        <v>1515</v>
      </c>
      <c r="U776" s="115" t="s">
        <v>1479</v>
      </c>
      <c r="V776" s="142"/>
      <c r="W776" s="117"/>
      <c r="X776" s="142"/>
      <c r="Y776" s="142"/>
      <c r="Z776" s="117"/>
      <c r="AA776" s="143"/>
      <c r="AB776" s="125"/>
      <c r="AC776" s="125"/>
      <c r="AD776" s="125"/>
      <c r="AE776" s="117"/>
      <c r="AF776" s="122"/>
      <c r="AG776" s="122"/>
    </row>
    <row r="777" spans="1:33">
      <c r="A777" s="115" t="s">
        <v>16</v>
      </c>
      <c r="B777" s="116">
        <v>45464</v>
      </c>
      <c r="C777" s="115" t="s">
        <v>42</v>
      </c>
      <c r="D777" s="115" t="s">
        <v>43</v>
      </c>
      <c r="E777" s="117" t="s">
        <v>1709</v>
      </c>
      <c r="F777" s="117" t="s">
        <v>1721</v>
      </c>
      <c r="G777" s="119">
        <v>45464</v>
      </c>
      <c r="H777" s="117" t="s">
        <v>1472</v>
      </c>
      <c r="I777" s="117" t="s">
        <v>1512</v>
      </c>
      <c r="J777" s="117" t="s">
        <v>1851</v>
      </c>
      <c r="K777" s="117" t="s">
        <v>1852</v>
      </c>
      <c r="L777" s="115" t="s">
        <v>1851</v>
      </c>
      <c r="M777" s="123">
        <v>-390</v>
      </c>
      <c r="N777" s="123">
        <v>390</v>
      </c>
      <c r="O777" s="124">
        <v>45444</v>
      </c>
      <c r="P777" s="125"/>
      <c r="Q777" s="125"/>
      <c r="R777" s="125"/>
      <c r="S777" s="115" t="s">
        <v>1721</v>
      </c>
      <c r="T777" s="122" t="s">
        <v>1478</v>
      </c>
      <c r="U777" s="115" t="s">
        <v>1479</v>
      </c>
      <c r="V777" s="142"/>
      <c r="W777" s="117"/>
      <c r="X777" s="142"/>
      <c r="Y777" s="142"/>
      <c r="Z777" s="117"/>
      <c r="AA777" s="143"/>
      <c r="AB777" s="125"/>
      <c r="AC777" s="125"/>
      <c r="AD777" s="125"/>
      <c r="AE777" s="117"/>
      <c r="AF777" s="122"/>
      <c r="AG777" s="122"/>
    </row>
    <row r="778" spans="1:33">
      <c r="A778" s="115" t="s">
        <v>16</v>
      </c>
      <c r="B778" s="116">
        <v>45464</v>
      </c>
      <c r="C778" s="115" t="s">
        <v>42</v>
      </c>
      <c r="D778" s="115" t="s">
        <v>43</v>
      </c>
      <c r="E778" s="117" t="s">
        <v>1709</v>
      </c>
      <c r="F778" s="117" t="s">
        <v>1721</v>
      </c>
      <c r="G778" s="119">
        <v>45464</v>
      </c>
      <c r="H778" s="117" t="s">
        <v>1472</v>
      </c>
      <c r="I778" s="117" t="s">
        <v>1512</v>
      </c>
      <c r="J778" s="117" t="s">
        <v>1853</v>
      </c>
      <c r="K778" s="117" t="s">
        <v>1854</v>
      </c>
      <c r="L778" s="115" t="s">
        <v>1853</v>
      </c>
      <c r="M778" s="123">
        <v>-10453.200000000001</v>
      </c>
      <c r="N778" s="123">
        <v>10453.200000000001</v>
      </c>
      <c r="O778" s="124">
        <v>45444</v>
      </c>
      <c r="P778" s="125"/>
      <c r="Q778" s="125"/>
      <c r="R778" s="125"/>
      <c r="S778" s="115" t="s">
        <v>1721</v>
      </c>
      <c r="T778" s="122" t="s">
        <v>1478</v>
      </c>
      <c r="U778" s="115" t="s">
        <v>1479</v>
      </c>
      <c r="V778" s="142"/>
      <c r="W778" s="117"/>
      <c r="X778" s="142"/>
      <c r="Y778" s="142"/>
      <c r="Z778" s="117"/>
      <c r="AA778" s="143"/>
      <c r="AB778" s="125"/>
      <c r="AC778" s="125"/>
      <c r="AD778" s="125"/>
      <c r="AE778" s="117"/>
      <c r="AF778" s="122"/>
      <c r="AG778" s="122"/>
    </row>
    <row r="779" spans="1:33">
      <c r="A779" s="115" t="s">
        <v>1594</v>
      </c>
      <c r="B779" s="116">
        <v>45464</v>
      </c>
      <c r="C779" s="115" t="s">
        <v>1594</v>
      </c>
      <c r="D779" s="115" t="s">
        <v>1594</v>
      </c>
      <c r="E779" s="117" t="s">
        <v>1709</v>
      </c>
      <c r="F779" s="117" t="s">
        <v>1733</v>
      </c>
      <c r="G779" s="119">
        <v>45464</v>
      </c>
      <c r="H779" s="117" t="s">
        <v>1472</v>
      </c>
      <c r="I779" s="117" t="s">
        <v>1505</v>
      </c>
      <c r="J779" s="117" t="s">
        <v>1855</v>
      </c>
      <c r="K779" s="117" t="s">
        <v>1850</v>
      </c>
      <c r="L779" s="115" t="s">
        <v>1124</v>
      </c>
      <c r="M779" s="123">
        <v>191.81</v>
      </c>
      <c r="N779" s="123">
        <v>191.81</v>
      </c>
      <c r="O779" s="124">
        <v>45444</v>
      </c>
      <c r="P779" s="125"/>
      <c r="Q779" s="125"/>
      <c r="R779" s="125"/>
      <c r="S779" s="115" t="s">
        <v>1733</v>
      </c>
      <c r="T779" s="122" t="s">
        <v>1515</v>
      </c>
      <c r="U779" s="115" t="s">
        <v>1479</v>
      </c>
      <c r="V779" s="142"/>
      <c r="W779" s="117"/>
      <c r="X779" s="142"/>
      <c r="Y779" s="142"/>
      <c r="Z779" s="117"/>
      <c r="AA779" s="143"/>
      <c r="AB779" s="125"/>
      <c r="AC779" s="125"/>
      <c r="AD779" s="125"/>
      <c r="AE779" s="117"/>
      <c r="AF779" s="122"/>
      <c r="AG779" s="122"/>
    </row>
    <row r="780" spans="1:33">
      <c r="A780" s="115" t="s">
        <v>1594</v>
      </c>
      <c r="B780" s="116">
        <v>45464</v>
      </c>
      <c r="C780" s="115" t="s">
        <v>1594</v>
      </c>
      <c r="D780" s="115" t="s">
        <v>1594</v>
      </c>
      <c r="E780" s="117" t="s">
        <v>1709</v>
      </c>
      <c r="F780" s="117" t="s">
        <v>1504</v>
      </c>
      <c r="G780" s="119">
        <v>45464</v>
      </c>
      <c r="H780" s="117" t="s">
        <v>1472</v>
      </c>
      <c r="I780" s="117" t="s">
        <v>1505</v>
      </c>
      <c r="J780" s="117" t="s">
        <v>1856</v>
      </c>
      <c r="K780" s="117" t="s">
        <v>1850</v>
      </c>
      <c r="L780" s="115" t="s">
        <v>1124</v>
      </c>
      <c r="M780" s="123">
        <v>61.87</v>
      </c>
      <c r="N780" s="123">
        <v>61.87</v>
      </c>
      <c r="O780" s="124">
        <v>45444</v>
      </c>
      <c r="P780" s="125"/>
      <c r="Q780" s="125"/>
      <c r="R780" s="125"/>
      <c r="S780" s="115" t="s">
        <v>1504</v>
      </c>
      <c r="T780" s="122" t="s">
        <v>1478</v>
      </c>
      <c r="U780" s="115" t="s">
        <v>1479</v>
      </c>
      <c r="V780" s="142"/>
      <c r="W780" s="117"/>
      <c r="X780" s="142"/>
      <c r="Y780" s="142"/>
      <c r="Z780" s="117"/>
      <c r="AA780" s="143"/>
      <c r="AB780" s="125"/>
      <c r="AC780" s="125"/>
      <c r="AD780" s="125"/>
      <c r="AE780" s="117"/>
      <c r="AF780" s="122"/>
      <c r="AG780" s="122"/>
    </row>
    <row r="781" spans="1:33">
      <c r="A781" s="115" t="s">
        <v>16</v>
      </c>
      <c r="B781" s="116">
        <v>45464</v>
      </c>
      <c r="C781" s="115" t="s">
        <v>119</v>
      </c>
      <c r="D781" s="115" t="s">
        <v>120</v>
      </c>
      <c r="E781" s="117" t="s">
        <v>1541</v>
      </c>
      <c r="F781" s="117" t="s">
        <v>1554</v>
      </c>
      <c r="G781" s="119">
        <v>45464</v>
      </c>
      <c r="H781" s="117" t="s">
        <v>1565</v>
      </c>
      <c r="I781" s="117" t="s">
        <v>1543</v>
      </c>
      <c r="J781" s="117" t="s">
        <v>26</v>
      </c>
      <c r="K781" s="117"/>
      <c r="L781" s="115" t="s">
        <v>26</v>
      </c>
      <c r="M781" s="123">
        <v>0.73</v>
      </c>
      <c r="N781" s="123">
        <v>0.73</v>
      </c>
      <c r="O781" s="124">
        <v>45444</v>
      </c>
      <c r="P781" s="125"/>
      <c r="Q781" s="125"/>
      <c r="R781" s="125"/>
      <c r="S781" s="115" t="s">
        <v>1554</v>
      </c>
      <c r="T781" s="122" t="s">
        <v>1556</v>
      </c>
      <c r="U781" s="115" t="s">
        <v>1557</v>
      </c>
      <c r="V781" s="142"/>
      <c r="W781" s="117"/>
      <c r="X781" s="142"/>
      <c r="Y781" s="142"/>
      <c r="Z781" s="117"/>
      <c r="AA781" s="143"/>
      <c r="AB781" s="125"/>
      <c r="AC781" s="125"/>
      <c r="AD781" s="125"/>
      <c r="AE781" s="117"/>
      <c r="AF781" s="122"/>
      <c r="AG781" s="122"/>
    </row>
    <row r="782" spans="1:33">
      <c r="A782" s="115" t="s">
        <v>16</v>
      </c>
      <c r="B782" s="116">
        <v>45464</v>
      </c>
      <c r="C782" s="115" t="s">
        <v>18</v>
      </c>
      <c r="D782" s="115" t="s">
        <v>19</v>
      </c>
      <c r="E782" s="117" t="s">
        <v>1709</v>
      </c>
      <c r="F782" s="117" t="s">
        <v>1554</v>
      </c>
      <c r="G782" s="119">
        <v>45464</v>
      </c>
      <c r="H782" s="117" t="s">
        <v>1565</v>
      </c>
      <c r="I782" s="117" t="s">
        <v>1555</v>
      </c>
      <c r="J782" s="117" t="s">
        <v>1719</v>
      </c>
      <c r="K782" s="117" t="s">
        <v>1857</v>
      </c>
      <c r="L782" s="115" t="s">
        <v>1719</v>
      </c>
      <c r="M782" s="123">
        <v>804.6</v>
      </c>
      <c r="N782" s="123">
        <v>804.6</v>
      </c>
      <c r="O782" s="124">
        <v>45444</v>
      </c>
      <c r="P782" s="125"/>
      <c r="Q782" s="125"/>
      <c r="R782" s="125"/>
      <c r="S782" s="115" t="s">
        <v>1554</v>
      </c>
      <c r="T782" s="122" t="s">
        <v>1556</v>
      </c>
      <c r="U782" s="115" t="s">
        <v>1557</v>
      </c>
      <c r="V782" s="142"/>
      <c r="W782" s="117"/>
      <c r="X782" s="142"/>
      <c r="Y782" s="142"/>
      <c r="Z782" s="117"/>
      <c r="AA782" s="143"/>
      <c r="AB782" s="125"/>
      <c r="AC782" s="125"/>
      <c r="AD782" s="125"/>
      <c r="AE782" s="117"/>
      <c r="AF782" s="122"/>
      <c r="AG782" s="122"/>
    </row>
    <row r="783" spans="1:33">
      <c r="A783" s="115" t="s">
        <v>16</v>
      </c>
      <c r="B783" s="116">
        <v>45464</v>
      </c>
      <c r="C783" s="115" t="s">
        <v>42</v>
      </c>
      <c r="D783" s="115" t="s">
        <v>43</v>
      </c>
      <c r="E783" s="117" t="s">
        <v>1709</v>
      </c>
      <c r="F783" s="117" t="s">
        <v>1721</v>
      </c>
      <c r="G783" s="119">
        <v>45464</v>
      </c>
      <c r="H783" s="117" t="s">
        <v>1500</v>
      </c>
      <c r="I783" s="117"/>
      <c r="J783" s="117" t="s">
        <v>1814</v>
      </c>
      <c r="K783" s="117" t="s">
        <v>1858</v>
      </c>
      <c r="L783" s="115" t="s">
        <v>1814</v>
      </c>
      <c r="M783" s="123">
        <v>350000</v>
      </c>
      <c r="N783" s="123">
        <v>350000</v>
      </c>
      <c r="O783" s="124">
        <v>45444</v>
      </c>
      <c r="P783" s="125"/>
      <c r="Q783" s="125"/>
      <c r="R783" s="125"/>
      <c r="S783" s="115" t="s">
        <v>1721</v>
      </c>
      <c r="T783" s="122" t="s">
        <v>158</v>
      </c>
      <c r="U783" s="115" t="s">
        <v>158</v>
      </c>
      <c r="V783" s="142"/>
      <c r="W783" s="117"/>
      <c r="X783" s="142"/>
      <c r="Y783" s="142"/>
      <c r="Z783" s="117"/>
      <c r="AA783" s="143"/>
      <c r="AB783" s="125"/>
      <c r="AC783" s="125"/>
      <c r="AD783" s="125"/>
      <c r="AE783" s="117"/>
      <c r="AF783" s="122"/>
      <c r="AG783" s="122"/>
    </row>
    <row r="784" spans="1:33">
      <c r="A784" s="115" t="s">
        <v>16</v>
      </c>
      <c r="B784" s="116">
        <v>45464</v>
      </c>
      <c r="C784" s="115" t="s">
        <v>119</v>
      </c>
      <c r="D784" s="115" t="s">
        <v>120</v>
      </c>
      <c r="E784" s="117" t="s">
        <v>1541</v>
      </c>
      <c r="F784" s="117" t="s">
        <v>1542</v>
      </c>
      <c r="G784" s="119">
        <v>45464</v>
      </c>
      <c r="H784" s="117" t="s">
        <v>1472</v>
      </c>
      <c r="I784" s="117" t="s">
        <v>1543</v>
      </c>
      <c r="J784" s="117" t="s">
        <v>125</v>
      </c>
      <c r="K784" s="117"/>
      <c r="L784" s="115" t="s">
        <v>125</v>
      </c>
      <c r="M784" s="123">
        <v>-6760.13</v>
      </c>
      <c r="N784" s="123">
        <v>6760.13</v>
      </c>
      <c r="O784" s="124">
        <v>45444</v>
      </c>
      <c r="P784" s="125"/>
      <c r="Q784" s="125"/>
      <c r="R784" s="125"/>
      <c r="S784" s="115" t="s">
        <v>1542</v>
      </c>
      <c r="T784" s="122" t="s">
        <v>1569</v>
      </c>
      <c r="U784" s="115" t="s">
        <v>1569</v>
      </c>
      <c r="V784" s="142"/>
      <c r="W784" s="117"/>
      <c r="X784" s="142"/>
      <c r="Y784" s="142"/>
      <c r="Z784" s="117"/>
      <c r="AA784" s="143"/>
      <c r="AB784" s="125"/>
      <c r="AC784" s="125"/>
      <c r="AD784" s="125"/>
      <c r="AE784" s="117"/>
      <c r="AF784" s="122"/>
      <c r="AG784" s="122"/>
    </row>
    <row r="785" spans="1:33">
      <c r="A785" s="115" t="s">
        <v>16</v>
      </c>
      <c r="B785" s="116">
        <v>45464</v>
      </c>
      <c r="C785" s="115" t="s">
        <v>119</v>
      </c>
      <c r="D785" s="115" t="s">
        <v>120</v>
      </c>
      <c r="E785" s="117" t="s">
        <v>1541</v>
      </c>
      <c r="F785" s="117" t="s">
        <v>1499</v>
      </c>
      <c r="G785" s="119">
        <v>45464</v>
      </c>
      <c r="H785" s="117" t="s">
        <v>1565</v>
      </c>
      <c r="I785" s="117" t="s">
        <v>1543</v>
      </c>
      <c r="J785" s="117" t="s">
        <v>32</v>
      </c>
      <c r="K785" s="117"/>
      <c r="L785" s="115" t="s">
        <v>32</v>
      </c>
      <c r="M785" s="123">
        <v>-0.9</v>
      </c>
      <c r="N785" s="123">
        <v>0.9</v>
      </c>
      <c r="O785" s="124">
        <v>45444</v>
      </c>
      <c r="P785" s="125"/>
      <c r="Q785" s="125"/>
      <c r="R785" s="125"/>
      <c r="S785" s="115" t="s">
        <v>1499</v>
      </c>
      <c r="T785" s="122" t="s">
        <v>1502</v>
      </c>
      <c r="U785" s="115" t="s">
        <v>1482</v>
      </c>
      <c r="V785" s="142"/>
      <c r="W785" s="117"/>
      <c r="X785" s="142"/>
      <c r="Y785" s="142"/>
      <c r="Z785" s="117"/>
      <c r="AA785" s="143"/>
      <c r="AB785" s="125"/>
      <c r="AC785" s="125"/>
      <c r="AD785" s="125"/>
      <c r="AE785" s="117"/>
      <c r="AF785" s="122"/>
      <c r="AG785" s="122"/>
    </row>
    <row r="786" spans="1:33">
      <c r="A786" s="115" t="s">
        <v>16</v>
      </c>
      <c r="B786" s="116">
        <v>45467</v>
      </c>
      <c r="C786" s="115" t="s">
        <v>42</v>
      </c>
      <c r="D786" s="115" t="s">
        <v>43</v>
      </c>
      <c r="E786" s="117" t="s">
        <v>1709</v>
      </c>
      <c r="F786" s="117" t="s">
        <v>1549</v>
      </c>
      <c r="G786" s="119">
        <v>45467</v>
      </c>
      <c r="H786" s="117" t="s">
        <v>1472</v>
      </c>
      <c r="I786" s="117" t="s">
        <v>1512</v>
      </c>
      <c r="J786" s="117" t="s">
        <v>1833</v>
      </c>
      <c r="K786" s="117" t="s">
        <v>1859</v>
      </c>
      <c r="L786" s="115" t="s">
        <v>1833</v>
      </c>
      <c r="M786" s="123">
        <v>-170000</v>
      </c>
      <c r="N786" s="123">
        <v>170000</v>
      </c>
      <c r="O786" s="124">
        <v>45444</v>
      </c>
      <c r="P786" s="125"/>
      <c r="Q786" s="125"/>
      <c r="R786" s="125"/>
      <c r="S786" s="115" t="s">
        <v>1549</v>
      </c>
      <c r="T786" s="122" t="s">
        <v>1515</v>
      </c>
      <c r="U786" s="115" t="s">
        <v>1479</v>
      </c>
      <c r="V786" s="142"/>
      <c r="W786" s="117"/>
      <c r="X786" s="142"/>
      <c r="Y786" s="142"/>
      <c r="Z786" s="117"/>
      <c r="AA786" s="143"/>
      <c r="AB786" s="125"/>
      <c r="AC786" s="125"/>
      <c r="AD786" s="125"/>
      <c r="AE786" s="117"/>
      <c r="AF786" s="122"/>
      <c r="AG786" s="122"/>
    </row>
    <row r="787" spans="1:33">
      <c r="A787" s="115" t="s">
        <v>16</v>
      </c>
      <c r="B787" s="116">
        <v>45467</v>
      </c>
      <c r="C787" s="115" t="s">
        <v>42</v>
      </c>
      <c r="D787" s="115" t="s">
        <v>43</v>
      </c>
      <c r="E787" s="117" t="s">
        <v>1709</v>
      </c>
      <c r="F787" s="117" t="s">
        <v>1499</v>
      </c>
      <c r="G787" s="119">
        <v>45467</v>
      </c>
      <c r="H787" s="117" t="s">
        <v>1472</v>
      </c>
      <c r="I787" s="117" t="s">
        <v>1512</v>
      </c>
      <c r="J787" s="117" t="s">
        <v>1860</v>
      </c>
      <c r="K787" s="117" t="s">
        <v>1861</v>
      </c>
      <c r="L787" s="115" t="s">
        <v>1860</v>
      </c>
      <c r="M787" s="123">
        <v>-2195.54</v>
      </c>
      <c r="N787" s="123">
        <v>2195.54</v>
      </c>
      <c r="O787" s="124">
        <v>45444</v>
      </c>
      <c r="P787" s="125"/>
      <c r="Q787" s="125"/>
      <c r="R787" s="125"/>
      <c r="S787" s="115" t="s">
        <v>1499</v>
      </c>
      <c r="T787" s="122" t="s">
        <v>1502</v>
      </c>
      <c r="U787" s="115" t="s">
        <v>1482</v>
      </c>
      <c r="V787" s="142"/>
      <c r="W787" s="117"/>
      <c r="X787" s="142"/>
      <c r="Y787" s="142"/>
      <c r="Z787" s="117"/>
      <c r="AA787" s="143"/>
      <c r="AB787" s="125"/>
      <c r="AC787" s="125"/>
      <c r="AD787" s="125"/>
      <c r="AE787" s="117"/>
      <c r="AF787" s="122"/>
      <c r="AG787" s="122"/>
    </row>
    <row r="788" spans="1:33">
      <c r="A788" s="115" t="s">
        <v>16</v>
      </c>
      <c r="B788" s="116">
        <v>45467</v>
      </c>
      <c r="C788" s="115" t="s">
        <v>42</v>
      </c>
      <c r="D788" s="115" t="s">
        <v>43</v>
      </c>
      <c r="E788" s="117" t="s">
        <v>1709</v>
      </c>
      <c r="F788" s="117" t="s">
        <v>1549</v>
      </c>
      <c r="G788" s="119">
        <v>45467</v>
      </c>
      <c r="H788" s="117" t="s">
        <v>1472</v>
      </c>
      <c r="I788" s="117" t="s">
        <v>1512</v>
      </c>
      <c r="J788" s="117" t="s">
        <v>1862</v>
      </c>
      <c r="K788" s="117" t="s">
        <v>1863</v>
      </c>
      <c r="L788" s="115" t="s">
        <v>1862</v>
      </c>
      <c r="M788" s="123">
        <v>-115435.5</v>
      </c>
      <c r="N788" s="123">
        <v>115435.5</v>
      </c>
      <c r="O788" s="124">
        <v>45444</v>
      </c>
      <c r="P788" s="125"/>
      <c r="Q788" s="125"/>
      <c r="R788" s="125"/>
      <c r="S788" s="115" t="s">
        <v>1549</v>
      </c>
      <c r="T788" s="122" t="s">
        <v>1515</v>
      </c>
      <c r="U788" s="115" t="s">
        <v>1479</v>
      </c>
      <c r="V788" s="142"/>
      <c r="W788" s="117"/>
      <c r="X788" s="142"/>
      <c r="Y788" s="142"/>
      <c r="Z788" s="117"/>
      <c r="AA788" s="143"/>
      <c r="AB788" s="125"/>
      <c r="AC788" s="125"/>
      <c r="AD788" s="125"/>
      <c r="AE788" s="117"/>
      <c r="AF788" s="122"/>
      <c r="AG788" s="122"/>
    </row>
    <row r="789" spans="1:33">
      <c r="A789" s="115" t="s">
        <v>1594</v>
      </c>
      <c r="B789" s="116">
        <v>45467</v>
      </c>
      <c r="C789" s="115" t="s">
        <v>1594</v>
      </c>
      <c r="D789" s="115" t="s">
        <v>1594</v>
      </c>
      <c r="E789" s="117" t="s">
        <v>1709</v>
      </c>
      <c r="F789" s="117" t="s">
        <v>1504</v>
      </c>
      <c r="G789" s="119">
        <v>45467</v>
      </c>
      <c r="H789" s="117" t="s">
        <v>1472</v>
      </c>
      <c r="I789" s="117" t="s">
        <v>1505</v>
      </c>
      <c r="J789" s="117" t="s">
        <v>1864</v>
      </c>
      <c r="K789" s="117" t="s">
        <v>1863</v>
      </c>
      <c r="L789" s="115" t="s">
        <v>1022</v>
      </c>
      <c r="M789" s="123">
        <v>1845</v>
      </c>
      <c r="N789" s="123">
        <v>1845</v>
      </c>
      <c r="O789" s="124">
        <v>45444</v>
      </c>
      <c r="P789" s="125"/>
      <c r="Q789" s="125"/>
      <c r="R789" s="125"/>
      <c r="S789" s="115" t="s">
        <v>1504</v>
      </c>
      <c r="T789" s="122" t="s">
        <v>1478</v>
      </c>
      <c r="U789" s="115" t="s">
        <v>1479</v>
      </c>
      <c r="V789" s="142"/>
      <c r="W789" s="117"/>
      <c r="X789" s="142"/>
      <c r="Y789" s="142"/>
      <c r="Z789" s="117"/>
      <c r="AA789" s="143"/>
      <c r="AB789" s="125"/>
      <c r="AC789" s="125"/>
      <c r="AD789" s="125"/>
      <c r="AE789" s="117"/>
      <c r="AF789" s="122"/>
      <c r="AG789" s="122"/>
    </row>
    <row r="790" spans="1:33">
      <c r="A790" s="115" t="s">
        <v>16</v>
      </c>
      <c r="B790" s="116">
        <v>45467</v>
      </c>
      <c r="C790" s="115" t="s">
        <v>119</v>
      </c>
      <c r="D790" s="115" t="s">
        <v>120</v>
      </c>
      <c r="E790" s="117" t="s">
        <v>1541</v>
      </c>
      <c r="F790" s="117" t="s">
        <v>1554</v>
      </c>
      <c r="G790" s="119">
        <v>45467</v>
      </c>
      <c r="H790" s="117" t="s">
        <v>1565</v>
      </c>
      <c r="I790" s="117" t="s">
        <v>1543</v>
      </c>
      <c r="J790" s="117" t="s">
        <v>26</v>
      </c>
      <c r="K790" s="117"/>
      <c r="L790" s="115" t="s">
        <v>26</v>
      </c>
      <c r="M790" s="123">
        <v>0.21</v>
      </c>
      <c r="N790" s="123">
        <v>0.21</v>
      </c>
      <c r="O790" s="124">
        <v>45444</v>
      </c>
      <c r="P790" s="125"/>
      <c r="Q790" s="125"/>
      <c r="R790" s="125"/>
      <c r="S790" s="115" t="s">
        <v>1554</v>
      </c>
      <c r="T790" s="122" t="s">
        <v>1556</v>
      </c>
      <c r="U790" s="115" t="s">
        <v>1557</v>
      </c>
      <c r="V790" s="142"/>
      <c r="W790" s="117"/>
      <c r="X790" s="142"/>
      <c r="Y790" s="142"/>
      <c r="Z790" s="117"/>
      <c r="AA790" s="143"/>
      <c r="AB790" s="125"/>
      <c r="AC790" s="125"/>
      <c r="AD790" s="125"/>
      <c r="AE790" s="117"/>
      <c r="AF790" s="122"/>
      <c r="AG790" s="122"/>
    </row>
    <row r="791" spans="1:33">
      <c r="A791" s="115" t="s">
        <v>1594</v>
      </c>
      <c r="B791" s="116">
        <v>45467</v>
      </c>
      <c r="C791" s="115" t="s">
        <v>1594</v>
      </c>
      <c r="D791" s="115" t="s">
        <v>1594</v>
      </c>
      <c r="E791" s="117" t="s">
        <v>1709</v>
      </c>
      <c r="F791" s="117" t="s">
        <v>1733</v>
      </c>
      <c r="G791" s="119">
        <v>45467</v>
      </c>
      <c r="H791" s="117" t="s">
        <v>1472</v>
      </c>
      <c r="I791" s="117" t="s">
        <v>1512</v>
      </c>
      <c r="J791" s="117" t="s">
        <v>1865</v>
      </c>
      <c r="K791" s="117" t="s">
        <v>1863</v>
      </c>
      <c r="L791" s="115" t="s">
        <v>1865</v>
      </c>
      <c r="M791" s="123">
        <v>5719.5</v>
      </c>
      <c r="N791" s="123">
        <v>5719.5</v>
      </c>
      <c r="O791" s="124">
        <v>45444</v>
      </c>
      <c r="P791" s="125"/>
      <c r="Q791" s="125"/>
      <c r="R791" s="125"/>
      <c r="S791" s="115" t="s">
        <v>1733</v>
      </c>
      <c r="T791" s="122" t="s">
        <v>1515</v>
      </c>
      <c r="U791" s="115" t="s">
        <v>1479</v>
      </c>
      <c r="V791" s="142"/>
      <c r="W791" s="117"/>
      <c r="X791" s="142"/>
      <c r="Y791" s="142"/>
      <c r="Z791" s="117"/>
      <c r="AA791" s="143"/>
      <c r="AB791" s="125"/>
      <c r="AC791" s="125"/>
      <c r="AD791" s="125"/>
      <c r="AE791" s="117"/>
      <c r="AF791" s="122"/>
      <c r="AG791" s="122"/>
    </row>
    <row r="792" spans="1:33">
      <c r="A792" s="115" t="s">
        <v>16</v>
      </c>
      <c r="B792" s="116">
        <v>45467</v>
      </c>
      <c r="C792" s="115" t="s">
        <v>119</v>
      </c>
      <c r="D792" s="115" t="s">
        <v>120</v>
      </c>
      <c r="E792" s="117" t="s">
        <v>1541</v>
      </c>
      <c r="F792" s="117" t="s">
        <v>1542</v>
      </c>
      <c r="G792" s="119">
        <v>45467</v>
      </c>
      <c r="H792" s="117" t="s">
        <v>1472</v>
      </c>
      <c r="I792" s="117" t="s">
        <v>1543</v>
      </c>
      <c r="J792" s="117" t="s">
        <v>27</v>
      </c>
      <c r="K792" s="117"/>
      <c r="L792" s="115" t="s">
        <v>27</v>
      </c>
      <c r="M792" s="123">
        <v>-1689.3</v>
      </c>
      <c r="N792" s="123">
        <v>1689.3</v>
      </c>
      <c r="O792" s="124">
        <v>45444</v>
      </c>
      <c r="P792" s="125"/>
      <c r="Q792" s="125"/>
      <c r="R792" s="125"/>
      <c r="S792" s="115" t="s">
        <v>1542</v>
      </c>
      <c r="T792" s="122" t="s">
        <v>1569</v>
      </c>
      <c r="U792" s="115" t="s">
        <v>1569</v>
      </c>
      <c r="V792" s="142"/>
      <c r="W792" s="117"/>
      <c r="X792" s="142"/>
      <c r="Y792" s="142"/>
      <c r="Z792" s="117"/>
      <c r="AA792" s="143"/>
      <c r="AB792" s="125"/>
      <c r="AC792" s="125"/>
      <c r="AD792" s="125"/>
      <c r="AE792" s="117"/>
      <c r="AF792" s="122"/>
      <c r="AG792" s="122"/>
    </row>
    <row r="793" spans="1:33">
      <c r="A793" s="115" t="s">
        <v>16</v>
      </c>
      <c r="B793" s="116">
        <v>45467</v>
      </c>
      <c r="C793" s="115" t="s">
        <v>119</v>
      </c>
      <c r="D793" s="115" t="s">
        <v>120</v>
      </c>
      <c r="E793" s="117" t="s">
        <v>1541</v>
      </c>
      <c r="F793" s="117" t="s">
        <v>1499</v>
      </c>
      <c r="G793" s="119">
        <v>45467</v>
      </c>
      <c r="H793" s="117" t="s">
        <v>1565</v>
      </c>
      <c r="I793" s="117" t="s">
        <v>1543</v>
      </c>
      <c r="J793" s="117" t="s">
        <v>126</v>
      </c>
      <c r="K793" s="117"/>
      <c r="L793" s="115" t="s">
        <v>126</v>
      </c>
      <c r="M793" s="123">
        <v>-1.4</v>
      </c>
      <c r="N793" s="123">
        <v>1.4</v>
      </c>
      <c r="O793" s="124">
        <v>45444</v>
      </c>
      <c r="P793" s="125"/>
      <c r="Q793" s="125"/>
      <c r="R793" s="125"/>
      <c r="S793" s="115" t="s">
        <v>1499</v>
      </c>
      <c r="T793" s="122" t="s">
        <v>1502</v>
      </c>
      <c r="U793" s="115" t="s">
        <v>1482</v>
      </c>
      <c r="V793" s="142"/>
      <c r="W793" s="117"/>
      <c r="X793" s="142"/>
      <c r="Y793" s="142"/>
      <c r="Z793" s="117"/>
      <c r="AA793" s="143"/>
      <c r="AB793" s="125"/>
      <c r="AC793" s="125"/>
      <c r="AD793" s="125"/>
      <c r="AE793" s="117"/>
      <c r="AF793" s="122"/>
      <c r="AG793" s="122"/>
    </row>
    <row r="794" spans="1:33">
      <c r="A794" s="115" t="s">
        <v>16</v>
      </c>
      <c r="B794" s="116">
        <v>45468</v>
      </c>
      <c r="C794" s="115" t="s">
        <v>42</v>
      </c>
      <c r="D794" s="115" t="s">
        <v>43</v>
      </c>
      <c r="E794" s="117" t="s">
        <v>1709</v>
      </c>
      <c r="F794" s="117" t="s">
        <v>1576</v>
      </c>
      <c r="G794" s="119">
        <v>45468</v>
      </c>
      <c r="H794" s="117" t="s">
        <v>1472</v>
      </c>
      <c r="I794" s="117" t="s">
        <v>1512</v>
      </c>
      <c r="J794" s="117" t="s">
        <v>1866</v>
      </c>
      <c r="K794" s="117" t="s">
        <v>1867</v>
      </c>
      <c r="L794" s="115" t="s">
        <v>1866</v>
      </c>
      <c r="M794" s="123">
        <v>-8000</v>
      </c>
      <c r="N794" s="123">
        <v>8000</v>
      </c>
      <c r="O794" s="124">
        <v>45444</v>
      </c>
      <c r="P794" s="125"/>
      <c r="Q794" s="125"/>
      <c r="R794" s="125"/>
      <c r="S794" s="115" t="s">
        <v>1576</v>
      </c>
      <c r="T794" s="122" t="s">
        <v>1577</v>
      </c>
      <c r="U794" s="115" t="s">
        <v>1488</v>
      </c>
      <c r="V794" s="142"/>
      <c r="W794" s="117"/>
      <c r="X794" s="142"/>
      <c r="Y794" s="142"/>
      <c r="Z794" s="117"/>
      <c r="AA794" s="143"/>
      <c r="AB794" s="125"/>
      <c r="AC794" s="125"/>
      <c r="AD794" s="125"/>
      <c r="AE794" s="117"/>
      <c r="AF794" s="122"/>
      <c r="AG794" s="122"/>
    </row>
    <row r="795" spans="1:33">
      <c r="A795" s="115" t="s">
        <v>16</v>
      </c>
      <c r="B795" s="116">
        <v>45468</v>
      </c>
      <c r="C795" s="115" t="s">
        <v>42</v>
      </c>
      <c r="D795" s="115" t="s">
        <v>43</v>
      </c>
      <c r="E795" s="117" t="s">
        <v>1709</v>
      </c>
      <c r="F795" s="117" t="s">
        <v>1576</v>
      </c>
      <c r="G795" s="119">
        <v>45468</v>
      </c>
      <c r="H795" s="117" t="s">
        <v>1472</v>
      </c>
      <c r="I795" s="117" t="s">
        <v>1512</v>
      </c>
      <c r="J795" s="117" t="s">
        <v>1868</v>
      </c>
      <c r="K795" s="117" t="s">
        <v>1869</v>
      </c>
      <c r="L795" s="115" t="s">
        <v>1868</v>
      </c>
      <c r="M795" s="123">
        <v>-142000</v>
      </c>
      <c r="N795" s="123">
        <v>142000</v>
      </c>
      <c r="O795" s="124">
        <v>45444</v>
      </c>
      <c r="P795" s="125"/>
      <c r="Q795" s="125"/>
      <c r="R795" s="125"/>
      <c r="S795" s="115" t="s">
        <v>1576</v>
      </c>
      <c r="T795" s="122" t="s">
        <v>1577</v>
      </c>
      <c r="U795" s="115" t="s">
        <v>1488</v>
      </c>
      <c r="V795" s="142"/>
      <c r="W795" s="117"/>
      <c r="X795" s="142"/>
      <c r="Y795" s="142"/>
      <c r="Z795" s="117"/>
      <c r="AA795" s="143"/>
      <c r="AB795" s="125"/>
      <c r="AC795" s="125"/>
      <c r="AD795" s="125"/>
      <c r="AE795" s="117"/>
      <c r="AF795" s="122"/>
      <c r="AG795" s="122"/>
    </row>
    <row r="796" spans="1:33">
      <c r="A796" s="115" t="s">
        <v>16</v>
      </c>
      <c r="B796" s="116">
        <v>45468</v>
      </c>
      <c r="C796" s="115" t="s">
        <v>42</v>
      </c>
      <c r="D796" s="115" t="s">
        <v>43</v>
      </c>
      <c r="E796" s="117" t="s">
        <v>1709</v>
      </c>
      <c r="F796" s="117" t="s">
        <v>1499</v>
      </c>
      <c r="G796" s="119">
        <v>45468</v>
      </c>
      <c r="H796" s="117" t="s">
        <v>1565</v>
      </c>
      <c r="I796" s="117" t="s">
        <v>1512</v>
      </c>
      <c r="J796" s="117" t="s">
        <v>1870</v>
      </c>
      <c r="K796" s="117" t="s">
        <v>1871</v>
      </c>
      <c r="L796" s="115" t="s">
        <v>1870</v>
      </c>
      <c r="M796" s="123">
        <v>-5.46</v>
      </c>
      <c r="N796" s="123">
        <v>5.46</v>
      </c>
      <c r="O796" s="124">
        <v>45444</v>
      </c>
      <c r="P796" s="125"/>
      <c r="Q796" s="125"/>
      <c r="R796" s="125"/>
      <c r="S796" s="115" t="s">
        <v>1499</v>
      </c>
      <c r="T796" s="122" t="s">
        <v>1502</v>
      </c>
      <c r="U796" s="115" t="s">
        <v>1482</v>
      </c>
      <c r="V796" s="142"/>
      <c r="W796" s="117"/>
      <c r="X796" s="142"/>
      <c r="Y796" s="142"/>
      <c r="Z796" s="117"/>
      <c r="AA796" s="143"/>
      <c r="AB796" s="125"/>
      <c r="AC796" s="125"/>
      <c r="AD796" s="125"/>
      <c r="AE796" s="117"/>
      <c r="AF796" s="122"/>
      <c r="AG796" s="122"/>
    </row>
    <row r="797" spans="1:33">
      <c r="A797" s="115" t="s">
        <v>16</v>
      </c>
      <c r="B797" s="116">
        <v>45468</v>
      </c>
      <c r="C797" s="115" t="s">
        <v>42</v>
      </c>
      <c r="D797" s="115" t="s">
        <v>43</v>
      </c>
      <c r="E797" s="117" t="s">
        <v>1709</v>
      </c>
      <c r="F797" s="117" t="s">
        <v>1499</v>
      </c>
      <c r="G797" s="119">
        <v>45468</v>
      </c>
      <c r="H797" s="117" t="s">
        <v>1565</v>
      </c>
      <c r="I797" s="117" t="s">
        <v>1512</v>
      </c>
      <c r="J797" s="117" t="s">
        <v>1870</v>
      </c>
      <c r="K797" s="117" t="s">
        <v>1872</v>
      </c>
      <c r="L797" s="115" t="s">
        <v>1870</v>
      </c>
      <c r="M797" s="123">
        <v>-9</v>
      </c>
      <c r="N797" s="123">
        <v>9</v>
      </c>
      <c r="O797" s="124">
        <v>45444</v>
      </c>
      <c r="P797" s="125"/>
      <c r="Q797" s="125"/>
      <c r="R797" s="125"/>
      <c r="S797" s="115" t="s">
        <v>1499</v>
      </c>
      <c r="T797" s="122" t="s">
        <v>1502</v>
      </c>
      <c r="U797" s="115" t="s">
        <v>1482</v>
      </c>
      <c r="V797" s="142"/>
      <c r="W797" s="117"/>
      <c r="X797" s="142"/>
      <c r="Y797" s="142"/>
      <c r="Z797" s="117"/>
      <c r="AA797" s="143"/>
      <c r="AB797" s="125"/>
      <c r="AC797" s="125"/>
      <c r="AD797" s="125"/>
      <c r="AE797" s="117"/>
      <c r="AF797" s="122"/>
      <c r="AG797" s="122"/>
    </row>
    <row r="798" spans="1:33">
      <c r="A798" s="115" t="s">
        <v>16</v>
      </c>
      <c r="B798" s="116">
        <v>45468</v>
      </c>
      <c r="C798" s="115" t="s">
        <v>42</v>
      </c>
      <c r="D798" s="115" t="s">
        <v>43</v>
      </c>
      <c r="E798" s="117" t="s">
        <v>1709</v>
      </c>
      <c r="F798" s="117" t="s">
        <v>1499</v>
      </c>
      <c r="G798" s="119">
        <v>45468</v>
      </c>
      <c r="H798" s="117" t="s">
        <v>1565</v>
      </c>
      <c r="I798" s="117" t="s">
        <v>1512</v>
      </c>
      <c r="J798" s="117" t="s">
        <v>1870</v>
      </c>
      <c r="K798" s="117" t="s">
        <v>1873</v>
      </c>
      <c r="L798" s="115" t="s">
        <v>1870</v>
      </c>
      <c r="M798" s="123">
        <v>-9</v>
      </c>
      <c r="N798" s="123">
        <v>9</v>
      </c>
      <c r="O798" s="124">
        <v>45444</v>
      </c>
      <c r="P798" s="125"/>
      <c r="Q798" s="125"/>
      <c r="R798" s="125"/>
      <c r="S798" s="115" t="s">
        <v>1499</v>
      </c>
      <c r="T798" s="122" t="s">
        <v>1502</v>
      </c>
      <c r="U798" s="115" t="s">
        <v>1482</v>
      </c>
      <c r="V798" s="142"/>
      <c r="W798" s="117"/>
      <c r="X798" s="142"/>
      <c r="Y798" s="142"/>
      <c r="Z798" s="117"/>
      <c r="AA798" s="143"/>
      <c r="AB798" s="125"/>
      <c r="AC798" s="125"/>
      <c r="AD798" s="125"/>
      <c r="AE798" s="117"/>
      <c r="AF798" s="122"/>
      <c r="AG798" s="122"/>
    </row>
    <row r="799" spans="1:33">
      <c r="A799" s="115" t="s">
        <v>16</v>
      </c>
      <c r="B799" s="116">
        <v>45468</v>
      </c>
      <c r="C799" s="115" t="s">
        <v>42</v>
      </c>
      <c r="D799" s="115" t="s">
        <v>43</v>
      </c>
      <c r="E799" s="117" t="s">
        <v>1709</v>
      </c>
      <c r="F799" s="117" t="s">
        <v>1499</v>
      </c>
      <c r="G799" s="119">
        <v>45468</v>
      </c>
      <c r="H799" s="117" t="s">
        <v>1565</v>
      </c>
      <c r="I799" s="117" t="s">
        <v>1512</v>
      </c>
      <c r="J799" s="117" t="s">
        <v>1870</v>
      </c>
      <c r="K799" s="117" t="s">
        <v>1874</v>
      </c>
      <c r="L799" s="115" t="s">
        <v>1870</v>
      </c>
      <c r="M799" s="123">
        <v>-9</v>
      </c>
      <c r="N799" s="123">
        <v>9</v>
      </c>
      <c r="O799" s="124">
        <v>45444</v>
      </c>
      <c r="P799" s="125"/>
      <c r="Q799" s="125"/>
      <c r="R799" s="125"/>
      <c r="S799" s="115" t="s">
        <v>1499</v>
      </c>
      <c r="T799" s="122" t="s">
        <v>1502</v>
      </c>
      <c r="U799" s="115" t="s">
        <v>1482</v>
      </c>
      <c r="V799" s="142"/>
      <c r="W799" s="117"/>
      <c r="X799" s="142"/>
      <c r="Y799" s="142"/>
      <c r="Z799" s="117"/>
      <c r="AA799" s="143"/>
      <c r="AB799" s="125"/>
      <c r="AC799" s="125"/>
      <c r="AD799" s="125"/>
      <c r="AE799" s="117"/>
      <c r="AF799" s="122"/>
      <c r="AG799" s="122"/>
    </row>
    <row r="800" spans="1:33">
      <c r="A800" s="115" t="s">
        <v>16</v>
      </c>
      <c r="B800" s="116">
        <v>45468</v>
      </c>
      <c r="C800" s="115" t="s">
        <v>42</v>
      </c>
      <c r="D800" s="115" t="s">
        <v>43</v>
      </c>
      <c r="E800" s="117" t="s">
        <v>1709</v>
      </c>
      <c r="F800" s="117" t="s">
        <v>1499</v>
      </c>
      <c r="G800" s="119">
        <v>45468</v>
      </c>
      <c r="H800" s="117" t="s">
        <v>1565</v>
      </c>
      <c r="I800" s="117" t="s">
        <v>1512</v>
      </c>
      <c r="J800" s="117" t="s">
        <v>1870</v>
      </c>
      <c r="K800" s="117" t="s">
        <v>1875</v>
      </c>
      <c r="L800" s="115" t="s">
        <v>1870</v>
      </c>
      <c r="M800" s="123">
        <v>-9</v>
      </c>
      <c r="N800" s="123">
        <v>9</v>
      </c>
      <c r="O800" s="124">
        <v>45444</v>
      </c>
      <c r="P800" s="125"/>
      <c r="Q800" s="125"/>
      <c r="R800" s="125"/>
      <c r="S800" s="115" t="s">
        <v>1499</v>
      </c>
      <c r="T800" s="122" t="s">
        <v>1502</v>
      </c>
      <c r="U800" s="115" t="s">
        <v>1482</v>
      </c>
      <c r="V800" s="142"/>
      <c r="W800" s="117"/>
      <c r="X800" s="142"/>
      <c r="Y800" s="142"/>
      <c r="Z800" s="117"/>
      <c r="AA800" s="143"/>
      <c r="AB800" s="125"/>
      <c r="AC800" s="125"/>
      <c r="AD800" s="125"/>
      <c r="AE800" s="117"/>
      <c r="AF800" s="122"/>
      <c r="AG800" s="122"/>
    </row>
    <row r="801" spans="1:33">
      <c r="A801" s="115" t="s">
        <v>16</v>
      </c>
      <c r="B801" s="116">
        <v>45468</v>
      </c>
      <c r="C801" s="115" t="s">
        <v>42</v>
      </c>
      <c r="D801" s="115" t="s">
        <v>43</v>
      </c>
      <c r="E801" s="117" t="s">
        <v>1709</v>
      </c>
      <c r="F801" s="117" t="s">
        <v>1576</v>
      </c>
      <c r="G801" s="119">
        <v>45468</v>
      </c>
      <c r="H801" s="117" t="s">
        <v>1472</v>
      </c>
      <c r="I801" s="117" t="s">
        <v>1512</v>
      </c>
      <c r="J801" s="117" t="s">
        <v>1876</v>
      </c>
      <c r="K801" s="117" t="s">
        <v>1877</v>
      </c>
      <c r="L801" s="115" t="s">
        <v>1876</v>
      </c>
      <c r="M801" s="123">
        <v>-843.53</v>
      </c>
      <c r="N801" s="123">
        <v>843.53</v>
      </c>
      <c r="O801" s="124">
        <v>45444</v>
      </c>
      <c r="P801" s="125"/>
      <c r="Q801" s="125"/>
      <c r="R801" s="125"/>
      <c r="S801" s="115" t="s">
        <v>1576</v>
      </c>
      <c r="T801" s="122" t="s">
        <v>1577</v>
      </c>
      <c r="U801" s="115" t="s">
        <v>1488</v>
      </c>
      <c r="V801" s="142"/>
      <c r="W801" s="117"/>
      <c r="X801" s="142"/>
      <c r="Y801" s="142"/>
      <c r="Z801" s="117"/>
      <c r="AA801" s="143"/>
      <c r="AB801" s="125"/>
      <c r="AC801" s="125"/>
      <c r="AD801" s="125"/>
      <c r="AE801" s="117"/>
      <c r="AF801" s="122"/>
      <c r="AG801" s="122"/>
    </row>
    <row r="802" spans="1:33">
      <c r="A802" s="115" t="s">
        <v>16</v>
      </c>
      <c r="B802" s="116">
        <v>45468</v>
      </c>
      <c r="C802" s="115" t="s">
        <v>42</v>
      </c>
      <c r="D802" s="115" t="s">
        <v>43</v>
      </c>
      <c r="E802" s="117" t="s">
        <v>1709</v>
      </c>
      <c r="F802" s="117" t="s">
        <v>1576</v>
      </c>
      <c r="G802" s="119">
        <v>45468</v>
      </c>
      <c r="H802" s="117" t="s">
        <v>1472</v>
      </c>
      <c r="I802" s="117" t="s">
        <v>1512</v>
      </c>
      <c r="J802" s="117" t="s">
        <v>1792</v>
      </c>
      <c r="K802" s="117" t="s">
        <v>1878</v>
      </c>
      <c r="L802" s="115" t="s">
        <v>1792</v>
      </c>
      <c r="M802" s="123">
        <v>-2636.04</v>
      </c>
      <c r="N802" s="123">
        <v>2636.04</v>
      </c>
      <c r="O802" s="124">
        <v>45444</v>
      </c>
      <c r="P802" s="125"/>
      <c r="Q802" s="125"/>
      <c r="R802" s="125"/>
      <c r="S802" s="115" t="s">
        <v>1576</v>
      </c>
      <c r="T802" s="122" t="s">
        <v>1577</v>
      </c>
      <c r="U802" s="115" t="s">
        <v>1488</v>
      </c>
      <c r="V802" s="142"/>
      <c r="W802" s="117"/>
      <c r="X802" s="142"/>
      <c r="Y802" s="142"/>
      <c r="Z802" s="117"/>
      <c r="AA802" s="143"/>
      <c r="AB802" s="125"/>
      <c r="AC802" s="125"/>
      <c r="AD802" s="125"/>
      <c r="AE802" s="117"/>
      <c r="AF802" s="122"/>
      <c r="AG802" s="122"/>
    </row>
    <row r="803" spans="1:33">
      <c r="A803" s="115" t="s">
        <v>16</v>
      </c>
      <c r="B803" s="116">
        <v>45468</v>
      </c>
      <c r="C803" s="115" t="s">
        <v>119</v>
      </c>
      <c r="D803" s="115" t="s">
        <v>120</v>
      </c>
      <c r="E803" s="117" t="s">
        <v>1541</v>
      </c>
      <c r="F803" s="117" t="s">
        <v>1721</v>
      </c>
      <c r="G803" s="119">
        <v>45468</v>
      </c>
      <c r="H803" s="117" t="s">
        <v>1500</v>
      </c>
      <c r="I803" s="117" t="s">
        <v>1543</v>
      </c>
      <c r="J803" s="117" t="s">
        <v>121</v>
      </c>
      <c r="K803" s="117"/>
      <c r="L803" s="115" t="s">
        <v>121</v>
      </c>
      <c r="M803" s="123">
        <v>7145.97</v>
      </c>
      <c r="N803" s="123">
        <v>7145.97</v>
      </c>
      <c r="O803" s="124">
        <v>45444</v>
      </c>
      <c r="P803" s="125"/>
      <c r="Q803" s="125"/>
      <c r="R803" s="125"/>
      <c r="S803" s="115" t="s">
        <v>1721</v>
      </c>
      <c r="T803" s="122" t="s">
        <v>158</v>
      </c>
      <c r="U803" s="115" t="s">
        <v>158</v>
      </c>
      <c r="V803" s="142"/>
      <c r="W803" s="117"/>
      <c r="X803" s="142"/>
      <c r="Y803" s="142"/>
      <c r="Z803" s="117"/>
      <c r="AA803" s="143"/>
      <c r="AB803" s="125"/>
      <c r="AC803" s="125"/>
      <c r="AD803" s="125"/>
      <c r="AE803" s="117"/>
      <c r="AF803" s="122"/>
      <c r="AG803" s="122"/>
    </row>
    <row r="804" spans="1:33">
      <c r="A804" s="115" t="s">
        <v>16</v>
      </c>
      <c r="B804" s="116">
        <v>45468</v>
      </c>
      <c r="C804" s="115" t="s">
        <v>119</v>
      </c>
      <c r="D804" s="115" t="s">
        <v>120</v>
      </c>
      <c r="E804" s="117" t="s">
        <v>1541</v>
      </c>
      <c r="F804" s="117" t="s">
        <v>1721</v>
      </c>
      <c r="G804" s="119">
        <v>45468</v>
      </c>
      <c r="H804" s="117" t="s">
        <v>1500</v>
      </c>
      <c r="I804" s="117" t="s">
        <v>1543</v>
      </c>
      <c r="J804" s="117" t="s">
        <v>121</v>
      </c>
      <c r="K804" s="117"/>
      <c r="L804" s="115" t="s">
        <v>121</v>
      </c>
      <c r="M804" s="123">
        <v>562429.74</v>
      </c>
      <c r="N804" s="123">
        <v>562429.74</v>
      </c>
      <c r="O804" s="124">
        <v>45444</v>
      </c>
      <c r="P804" s="125"/>
      <c r="Q804" s="125"/>
      <c r="R804" s="125"/>
      <c r="S804" s="115" t="s">
        <v>1721</v>
      </c>
      <c r="T804" s="122" t="s">
        <v>158</v>
      </c>
      <c r="U804" s="115" t="s">
        <v>158</v>
      </c>
      <c r="V804" s="142"/>
      <c r="W804" s="117"/>
      <c r="X804" s="142"/>
      <c r="Y804" s="142"/>
      <c r="Z804" s="117"/>
      <c r="AA804" s="143"/>
      <c r="AB804" s="125"/>
      <c r="AC804" s="125"/>
      <c r="AD804" s="125"/>
      <c r="AE804" s="117"/>
      <c r="AF804" s="122"/>
      <c r="AG804" s="122"/>
    </row>
    <row r="805" spans="1:33">
      <c r="A805" s="115" t="s">
        <v>16</v>
      </c>
      <c r="B805" s="116">
        <v>45468</v>
      </c>
      <c r="C805" s="115" t="s">
        <v>42</v>
      </c>
      <c r="D805" s="115" t="s">
        <v>43</v>
      </c>
      <c r="E805" s="117" t="s">
        <v>1709</v>
      </c>
      <c r="F805" s="117" t="s">
        <v>1499</v>
      </c>
      <c r="G805" s="119">
        <v>45468</v>
      </c>
      <c r="H805" s="117" t="s">
        <v>1500</v>
      </c>
      <c r="I805" s="117"/>
      <c r="J805" s="117" t="s">
        <v>1814</v>
      </c>
      <c r="K805" s="117" t="s">
        <v>1879</v>
      </c>
      <c r="L805" s="115" t="s">
        <v>1814</v>
      </c>
      <c r="M805" s="123">
        <v>142000</v>
      </c>
      <c r="N805" s="123">
        <v>142000</v>
      </c>
      <c r="O805" s="124">
        <v>45444</v>
      </c>
      <c r="P805" s="125"/>
      <c r="Q805" s="125"/>
      <c r="R805" s="125"/>
      <c r="S805" s="115" t="s">
        <v>1499</v>
      </c>
      <c r="T805" s="122" t="s">
        <v>158</v>
      </c>
      <c r="U805" s="115" t="s">
        <v>158</v>
      </c>
      <c r="V805" s="142"/>
      <c r="W805" s="117"/>
      <c r="X805" s="142"/>
      <c r="Y805" s="142"/>
      <c r="Z805" s="117"/>
      <c r="AA805" s="143"/>
      <c r="AB805" s="125"/>
      <c r="AC805" s="125"/>
      <c r="AD805" s="125"/>
      <c r="AE805" s="117"/>
      <c r="AF805" s="122"/>
      <c r="AG805" s="122"/>
    </row>
    <row r="806" spans="1:33">
      <c r="A806" s="115" t="s">
        <v>16</v>
      </c>
      <c r="B806" s="116">
        <v>45469</v>
      </c>
      <c r="C806" s="115" t="s">
        <v>42</v>
      </c>
      <c r="D806" s="115" t="s">
        <v>43</v>
      </c>
      <c r="E806" s="117" t="s">
        <v>1709</v>
      </c>
      <c r="F806" s="117" t="s">
        <v>1499</v>
      </c>
      <c r="G806" s="119">
        <v>45469</v>
      </c>
      <c r="H806" s="117" t="s">
        <v>1472</v>
      </c>
      <c r="I806" s="117" t="s">
        <v>1512</v>
      </c>
      <c r="J806" s="117" t="s">
        <v>1880</v>
      </c>
      <c r="K806" s="117" t="s">
        <v>1881</v>
      </c>
      <c r="L806" s="115" t="s">
        <v>1880</v>
      </c>
      <c r="M806" s="123">
        <v>-2500</v>
      </c>
      <c r="N806" s="123">
        <v>2500</v>
      </c>
      <c r="O806" s="124">
        <v>45444</v>
      </c>
      <c r="P806" s="125"/>
      <c r="Q806" s="125"/>
      <c r="R806" s="125"/>
      <c r="S806" s="115" t="s">
        <v>1499</v>
      </c>
      <c r="T806" s="122" t="s">
        <v>1502</v>
      </c>
      <c r="U806" s="115" t="s">
        <v>1482</v>
      </c>
      <c r="V806" s="142"/>
      <c r="W806" s="117"/>
      <c r="X806" s="142"/>
      <c r="Y806" s="142"/>
      <c r="Z806" s="117"/>
      <c r="AA806" s="143"/>
      <c r="AB806" s="125"/>
      <c r="AC806" s="125"/>
      <c r="AD806" s="125"/>
      <c r="AE806" s="117"/>
      <c r="AF806" s="122"/>
      <c r="AG806" s="122"/>
    </row>
    <row r="807" spans="1:33">
      <c r="A807" s="115" t="s">
        <v>16</v>
      </c>
      <c r="B807" s="116">
        <v>45470</v>
      </c>
      <c r="C807" s="115" t="s">
        <v>119</v>
      </c>
      <c r="D807" s="115" t="s">
        <v>120</v>
      </c>
      <c r="E807" s="117" t="s">
        <v>1541</v>
      </c>
      <c r="F807" s="117" t="s">
        <v>1542</v>
      </c>
      <c r="G807" s="119">
        <v>45470</v>
      </c>
      <c r="H807" s="117" t="s">
        <v>1472</v>
      </c>
      <c r="I807" s="117" t="s">
        <v>1543</v>
      </c>
      <c r="J807" s="117" t="s">
        <v>127</v>
      </c>
      <c r="K807" s="117"/>
      <c r="L807" s="115" t="s">
        <v>127</v>
      </c>
      <c r="M807" s="123">
        <v>-562429.6</v>
      </c>
      <c r="N807" s="123">
        <v>562429.6</v>
      </c>
      <c r="O807" s="124">
        <v>45444</v>
      </c>
      <c r="P807" s="125"/>
      <c r="Q807" s="125"/>
      <c r="R807" s="125"/>
      <c r="S807" s="115" t="s">
        <v>1542</v>
      </c>
      <c r="T807" s="122" t="s">
        <v>1591</v>
      </c>
      <c r="U807" s="115" t="s">
        <v>1591</v>
      </c>
      <c r="V807" s="142"/>
      <c r="W807" s="117"/>
      <c r="X807" s="142"/>
      <c r="Y807" s="142"/>
      <c r="Z807" s="117"/>
      <c r="AA807" s="143"/>
      <c r="AB807" s="125"/>
      <c r="AC807" s="125"/>
      <c r="AD807" s="125"/>
      <c r="AE807" s="117"/>
      <c r="AF807" s="122"/>
      <c r="AG807" s="122"/>
    </row>
    <row r="808" spans="1:33">
      <c r="A808" s="115" t="s">
        <v>16</v>
      </c>
      <c r="B808" s="116">
        <v>45470</v>
      </c>
      <c r="C808" s="115" t="s">
        <v>42</v>
      </c>
      <c r="D808" s="115" t="s">
        <v>43</v>
      </c>
      <c r="E808" s="117" t="s">
        <v>1709</v>
      </c>
      <c r="F808" s="117" t="s">
        <v>1499</v>
      </c>
      <c r="G808" s="119">
        <v>45470</v>
      </c>
      <c r="H808" s="117" t="s">
        <v>1472</v>
      </c>
      <c r="I808" s="117" t="s">
        <v>1512</v>
      </c>
      <c r="J808" s="117" t="s">
        <v>1882</v>
      </c>
      <c r="K808" s="117" t="s">
        <v>1883</v>
      </c>
      <c r="L808" s="115" t="s">
        <v>1882</v>
      </c>
      <c r="M808" s="123">
        <v>-8300</v>
      </c>
      <c r="N808" s="123">
        <v>8300</v>
      </c>
      <c r="O808" s="124">
        <v>45444</v>
      </c>
      <c r="P808" s="125"/>
      <c r="Q808" s="125"/>
      <c r="R808" s="125"/>
      <c r="S808" s="115" t="s">
        <v>1499</v>
      </c>
      <c r="T808" s="122" t="s">
        <v>1502</v>
      </c>
      <c r="U808" s="115" t="s">
        <v>1482</v>
      </c>
      <c r="V808" s="142"/>
      <c r="W808" s="117"/>
      <c r="X808" s="142"/>
      <c r="Y808" s="142"/>
      <c r="Z808" s="117"/>
      <c r="AA808" s="143"/>
      <c r="AB808" s="125"/>
      <c r="AC808" s="125"/>
      <c r="AD808" s="125"/>
      <c r="AE808" s="117"/>
      <c r="AF808" s="122"/>
      <c r="AG808" s="122"/>
    </row>
    <row r="809" spans="1:33">
      <c r="A809" s="115" t="s">
        <v>16</v>
      </c>
      <c r="B809" s="116">
        <v>45470</v>
      </c>
      <c r="C809" s="115" t="s">
        <v>42</v>
      </c>
      <c r="D809" s="115" t="s">
        <v>43</v>
      </c>
      <c r="E809" s="117" t="s">
        <v>1709</v>
      </c>
      <c r="F809" s="117" t="s">
        <v>1499</v>
      </c>
      <c r="G809" s="119">
        <v>45470</v>
      </c>
      <c r="H809" s="117" t="s">
        <v>1565</v>
      </c>
      <c r="I809" s="117" t="s">
        <v>1512</v>
      </c>
      <c r="J809" s="117" t="s">
        <v>1870</v>
      </c>
      <c r="K809" s="117" t="s">
        <v>1884</v>
      </c>
      <c r="L809" s="115" t="s">
        <v>1870</v>
      </c>
      <c r="M809" s="123">
        <v>-9</v>
      </c>
      <c r="N809" s="123">
        <v>9</v>
      </c>
      <c r="O809" s="124">
        <v>45444</v>
      </c>
      <c r="P809" s="125"/>
      <c r="Q809" s="125"/>
      <c r="R809" s="125"/>
      <c r="S809" s="115" t="s">
        <v>1499</v>
      </c>
      <c r="T809" s="122" t="s">
        <v>1502</v>
      </c>
      <c r="U809" s="115" t="s">
        <v>1482</v>
      </c>
      <c r="V809" s="142"/>
      <c r="W809" s="117"/>
      <c r="X809" s="142"/>
      <c r="Y809" s="142"/>
      <c r="Z809" s="117"/>
      <c r="AA809" s="143"/>
      <c r="AB809" s="125"/>
      <c r="AC809" s="125"/>
      <c r="AD809" s="125"/>
      <c r="AE809" s="117"/>
      <c r="AF809" s="122"/>
      <c r="AG809" s="122"/>
    </row>
    <row r="810" spans="1:33">
      <c r="A810" s="115" t="s">
        <v>16</v>
      </c>
      <c r="B810" s="116">
        <v>45470</v>
      </c>
      <c r="C810" s="115" t="s">
        <v>42</v>
      </c>
      <c r="D810" s="115" t="s">
        <v>43</v>
      </c>
      <c r="E810" s="117" t="s">
        <v>1709</v>
      </c>
      <c r="F810" s="117" t="s">
        <v>1499</v>
      </c>
      <c r="G810" s="119">
        <v>45470</v>
      </c>
      <c r="H810" s="117" t="s">
        <v>1565</v>
      </c>
      <c r="I810" s="117" t="s">
        <v>1512</v>
      </c>
      <c r="J810" s="117" t="s">
        <v>1870</v>
      </c>
      <c r="K810" s="117" t="s">
        <v>1885</v>
      </c>
      <c r="L810" s="115" t="s">
        <v>1870</v>
      </c>
      <c r="M810" s="123">
        <v>-9</v>
      </c>
      <c r="N810" s="123">
        <v>9</v>
      </c>
      <c r="O810" s="124">
        <v>45444</v>
      </c>
      <c r="P810" s="125"/>
      <c r="Q810" s="125"/>
      <c r="R810" s="125"/>
      <c r="S810" s="115" t="s">
        <v>1499</v>
      </c>
      <c r="T810" s="122" t="s">
        <v>1502</v>
      </c>
      <c r="U810" s="115" t="s">
        <v>1482</v>
      </c>
      <c r="V810" s="142"/>
      <c r="W810" s="117"/>
      <c r="X810" s="142"/>
      <c r="Y810" s="142"/>
      <c r="Z810" s="117"/>
      <c r="AA810" s="143"/>
      <c r="AB810" s="125"/>
      <c r="AC810" s="125"/>
      <c r="AD810" s="125"/>
      <c r="AE810" s="117"/>
      <c r="AF810" s="122"/>
      <c r="AG810" s="122"/>
    </row>
    <row r="811" spans="1:33">
      <c r="A811" s="115" t="s">
        <v>16</v>
      </c>
      <c r="B811" s="116">
        <v>45470</v>
      </c>
      <c r="C811" s="115" t="s">
        <v>42</v>
      </c>
      <c r="D811" s="115" t="s">
        <v>43</v>
      </c>
      <c r="E811" s="117" t="s">
        <v>1709</v>
      </c>
      <c r="F811" s="117" t="s">
        <v>1499</v>
      </c>
      <c r="G811" s="119">
        <v>45470</v>
      </c>
      <c r="H811" s="117" t="s">
        <v>1565</v>
      </c>
      <c r="I811" s="117" t="s">
        <v>1512</v>
      </c>
      <c r="J811" s="117" t="s">
        <v>1870</v>
      </c>
      <c r="K811" s="117" t="s">
        <v>1886</v>
      </c>
      <c r="L811" s="115" t="s">
        <v>1870</v>
      </c>
      <c r="M811" s="123">
        <v>-9</v>
      </c>
      <c r="N811" s="123">
        <v>9</v>
      </c>
      <c r="O811" s="124">
        <v>45444</v>
      </c>
      <c r="P811" s="125"/>
      <c r="Q811" s="125"/>
      <c r="R811" s="125"/>
      <c r="S811" s="115" t="s">
        <v>1499</v>
      </c>
      <c r="T811" s="122" t="s">
        <v>1502</v>
      </c>
      <c r="U811" s="115" t="s">
        <v>1482</v>
      </c>
      <c r="V811" s="142"/>
      <c r="W811" s="117"/>
      <c r="X811" s="142"/>
      <c r="Y811" s="142"/>
      <c r="Z811" s="117"/>
      <c r="AA811" s="143"/>
      <c r="AB811" s="125"/>
      <c r="AC811" s="125"/>
      <c r="AD811" s="125"/>
      <c r="AE811" s="117"/>
      <c r="AF811" s="122"/>
      <c r="AG811" s="122"/>
    </row>
    <row r="812" spans="1:33">
      <c r="A812" s="115" t="s">
        <v>16</v>
      </c>
      <c r="B812" s="116">
        <v>45470</v>
      </c>
      <c r="C812" s="115" t="s">
        <v>42</v>
      </c>
      <c r="D812" s="115" t="s">
        <v>43</v>
      </c>
      <c r="E812" s="117" t="s">
        <v>1709</v>
      </c>
      <c r="F812" s="117" t="s">
        <v>1499</v>
      </c>
      <c r="G812" s="119">
        <v>45470</v>
      </c>
      <c r="H812" s="117" t="s">
        <v>1565</v>
      </c>
      <c r="I812" s="117" t="s">
        <v>1512</v>
      </c>
      <c r="J812" s="117" t="s">
        <v>1870</v>
      </c>
      <c r="K812" s="117" t="s">
        <v>1887</v>
      </c>
      <c r="L812" s="115" t="s">
        <v>1870</v>
      </c>
      <c r="M812" s="123">
        <v>-9</v>
      </c>
      <c r="N812" s="123">
        <v>9</v>
      </c>
      <c r="O812" s="124">
        <v>45444</v>
      </c>
      <c r="P812" s="125"/>
      <c r="Q812" s="125"/>
      <c r="R812" s="125"/>
      <c r="S812" s="115" t="s">
        <v>1499</v>
      </c>
      <c r="T812" s="122" t="s">
        <v>1502</v>
      </c>
      <c r="U812" s="115" t="s">
        <v>1482</v>
      </c>
      <c r="V812" s="142"/>
      <c r="W812" s="117"/>
      <c r="X812" s="142"/>
      <c r="Y812" s="142"/>
      <c r="Z812" s="117"/>
      <c r="AA812" s="143"/>
      <c r="AB812" s="125"/>
      <c r="AC812" s="125"/>
      <c r="AD812" s="125"/>
      <c r="AE812" s="117"/>
      <c r="AF812" s="122"/>
      <c r="AG812" s="122"/>
    </row>
    <row r="813" spans="1:33">
      <c r="A813" s="115" t="s">
        <v>16</v>
      </c>
      <c r="B813" s="116">
        <v>45470</v>
      </c>
      <c r="C813" s="115" t="s">
        <v>119</v>
      </c>
      <c r="D813" s="115" t="s">
        <v>120</v>
      </c>
      <c r="E813" s="117" t="s">
        <v>1541</v>
      </c>
      <c r="F813" s="117" t="s">
        <v>1554</v>
      </c>
      <c r="G813" s="119">
        <v>45470</v>
      </c>
      <c r="H813" s="117" t="s">
        <v>1565</v>
      </c>
      <c r="I813" s="117" t="s">
        <v>1543</v>
      </c>
      <c r="J813" s="117" t="s">
        <v>26</v>
      </c>
      <c r="K813" s="117"/>
      <c r="L813" s="115" t="s">
        <v>26</v>
      </c>
      <c r="M813" s="123">
        <v>7.01</v>
      </c>
      <c r="N813" s="123">
        <v>7.01</v>
      </c>
      <c r="O813" s="124">
        <v>45444</v>
      </c>
      <c r="P813" s="125"/>
      <c r="Q813" s="125"/>
      <c r="R813" s="125"/>
      <c r="S813" s="115" t="s">
        <v>1554</v>
      </c>
      <c r="T813" s="122" t="s">
        <v>1556</v>
      </c>
      <c r="U813" s="115" t="s">
        <v>1557</v>
      </c>
      <c r="V813" s="142"/>
      <c r="W813" s="117"/>
      <c r="X813" s="142"/>
      <c r="Y813" s="142"/>
      <c r="Z813" s="117"/>
      <c r="AA813" s="143"/>
      <c r="AB813" s="125"/>
      <c r="AC813" s="125"/>
      <c r="AD813" s="125"/>
      <c r="AE813" s="117"/>
      <c r="AF813" s="122"/>
      <c r="AG813" s="122"/>
    </row>
    <row r="814" spans="1:33">
      <c r="A814" s="115" t="s">
        <v>1594</v>
      </c>
      <c r="B814" s="116">
        <v>45471</v>
      </c>
      <c r="C814" s="115" t="s">
        <v>1594</v>
      </c>
      <c r="D814" s="115" t="s">
        <v>1594</v>
      </c>
      <c r="E814" s="117" t="s">
        <v>1709</v>
      </c>
      <c r="F814" s="117" t="s">
        <v>1504</v>
      </c>
      <c r="G814" s="119">
        <v>45471</v>
      </c>
      <c r="H814" s="117" t="s">
        <v>1472</v>
      </c>
      <c r="I814" s="117" t="s">
        <v>1505</v>
      </c>
      <c r="J814" s="117" t="s">
        <v>1888</v>
      </c>
      <c r="K814" s="117" t="s">
        <v>1889</v>
      </c>
      <c r="L814" s="115" t="s">
        <v>1890</v>
      </c>
      <c r="M814" s="123">
        <v>120</v>
      </c>
      <c r="N814" s="123">
        <v>120</v>
      </c>
      <c r="O814" s="124">
        <v>45444</v>
      </c>
      <c r="P814" s="125"/>
      <c r="Q814" s="125"/>
      <c r="R814" s="125"/>
      <c r="S814" s="115" t="s">
        <v>1504</v>
      </c>
      <c r="T814" s="122" t="s">
        <v>1478</v>
      </c>
      <c r="U814" s="115" t="s">
        <v>1479</v>
      </c>
      <c r="V814" s="142"/>
      <c r="W814" s="117"/>
      <c r="X814" s="142"/>
      <c r="Y814" s="142"/>
      <c r="Z814" s="117"/>
      <c r="AA814" s="143"/>
      <c r="AB814" s="125"/>
      <c r="AC814" s="125"/>
      <c r="AD814" s="125"/>
      <c r="AE814" s="117"/>
      <c r="AF814" s="122"/>
      <c r="AG814" s="122"/>
    </row>
    <row r="815" spans="1:33">
      <c r="A815" s="115" t="s">
        <v>16</v>
      </c>
      <c r="B815" s="116">
        <v>45471</v>
      </c>
      <c r="C815" s="115" t="s">
        <v>119</v>
      </c>
      <c r="D815" s="115" t="s">
        <v>120</v>
      </c>
      <c r="E815" s="117" t="s">
        <v>1541</v>
      </c>
      <c r="F815" s="117" t="s">
        <v>1542</v>
      </c>
      <c r="G815" s="119">
        <v>45471</v>
      </c>
      <c r="H815" s="117" t="s">
        <v>1565</v>
      </c>
      <c r="I815" s="117" t="s">
        <v>1543</v>
      </c>
      <c r="J815" s="117" t="s">
        <v>127</v>
      </c>
      <c r="K815" s="117"/>
      <c r="L815" s="115" t="s">
        <v>127</v>
      </c>
      <c r="M815" s="123">
        <v>1.06</v>
      </c>
      <c r="N815" s="123">
        <v>1.06</v>
      </c>
      <c r="O815" s="124">
        <v>45444</v>
      </c>
      <c r="P815" s="125"/>
      <c r="Q815" s="125"/>
      <c r="R815" s="125"/>
      <c r="S815" s="115" t="s">
        <v>1542</v>
      </c>
      <c r="T815" s="122" t="s">
        <v>1591</v>
      </c>
      <c r="U815" s="115" t="s">
        <v>1591</v>
      </c>
      <c r="V815" s="142"/>
      <c r="W815" s="117"/>
      <c r="X815" s="142"/>
      <c r="Y815" s="142"/>
      <c r="Z815" s="117"/>
      <c r="AA815" s="143"/>
      <c r="AB815" s="125"/>
      <c r="AC815" s="125"/>
      <c r="AD815" s="125"/>
      <c r="AE815" s="117"/>
      <c r="AF815" s="122"/>
      <c r="AG815" s="122"/>
    </row>
    <row r="816" spans="1:33">
      <c r="A816" s="115" t="s">
        <v>1594</v>
      </c>
      <c r="B816" s="116">
        <v>45471</v>
      </c>
      <c r="C816" s="115" t="s">
        <v>1594</v>
      </c>
      <c r="D816" s="115" t="s">
        <v>1594</v>
      </c>
      <c r="E816" s="117" t="s">
        <v>1709</v>
      </c>
      <c r="F816" s="117" t="s">
        <v>1504</v>
      </c>
      <c r="G816" s="119">
        <v>45471</v>
      </c>
      <c r="H816" s="117" t="s">
        <v>1472</v>
      </c>
      <c r="I816" s="117" t="s">
        <v>1505</v>
      </c>
      <c r="J816" s="117" t="s">
        <v>1891</v>
      </c>
      <c r="K816" s="117" t="s">
        <v>1892</v>
      </c>
      <c r="L816" s="115" t="s">
        <v>1893</v>
      </c>
      <c r="M816" s="123">
        <v>261</v>
      </c>
      <c r="N816" s="123">
        <v>261</v>
      </c>
      <c r="O816" s="124">
        <v>45444</v>
      </c>
      <c r="P816" s="125"/>
      <c r="Q816" s="125"/>
      <c r="R816" s="125"/>
      <c r="S816" s="115" t="s">
        <v>1504</v>
      </c>
      <c r="T816" s="122" t="s">
        <v>1478</v>
      </c>
      <c r="U816" s="115" t="s">
        <v>1479</v>
      </c>
      <c r="V816" s="142"/>
      <c r="W816" s="117"/>
      <c r="X816" s="142"/>
      <c r="Y816" s="142"/>
      <c r="Z816" s="117"/>
      <c r="AA816" s="143"/>
      <c r="AB816" s="125"/>
      <c r="AC816" s="125"/>
      <c r="AD816" s="125"/>
      <c r="AE816" s="117"/>
      <c r="AF816" s="122"/>
      <c r="AG816" s="122"/>
    </row>
    <row r="817" spans="1:21">
      <c r="A817" s="115" t="s">
        <v>16</v>
      </c>
      <c r="B817" s="116">
        <v>45471</v>
      </c>
      <c r="C817" s="115" t="s">
        <v>42</v>
      </c>
      <c r="D817" s="115" t="s">
        <v>43</v>
      </c>
      <c r="E817" s="117" t="s">
        <v>1709</v>
      </c>
      <c r="F817" s="117" t="s">
        <v>1894</v>
      </c>
      <c r="G817" s="119">
        <v>45471</v>
      </c>
      <c r="H817" s="117" t="s">
        <v>1472</v>
      </c>
      <c r="I817" s="117" t="s">
        <v>1512</v>
      </c>
      <c r="J817" s="117" t="s">
        <v>1895</v>
      </c>
      <c r="K817" s="117" t="s">
        <v>1896</v>
      </c>
      <c r="L817" s="115" t="s">
        <v>1895</v>
      </c>
      <c r="M817" s="123">
        <v>-17500</v>
      </c>
      <c r="N817" s="123">
        <v>17500</v>
      </c>
      <c r="O817" s="124">
        <v>45444</v>
      </c>
      <c r="P817" s="125"/>
      <c r="Q817" s="125"/>
      <c r="R817" s="125"/>
      <c r="S817" s="115" t="s">
        <v>1894</v>
      </c>
      <c r="T817" s="122" t="s">
        <v>1573</v>
      </c>
      <c r="U817" s="115" t="s">
        <v>1520</v>
      </c>
    </row>
    <row r="818" spans="1:21">
      <c r="A818" s="115" t="s">
        <v>16</v>
      </c>
      <c r="B818" s="116">
        <v>45471</v>
      </c>
      <c r="C818" s="115" t="s">
        <v>42</v>
      </c>
      <c r="D818" s="115" t="s">
        <v>43</v>
      </c>
      <c r="E818" s="117" t="s">
        <v>1709</v>
      </c>
      <c r="F818" s="117" t="s">
        <v>1894</v>
      </c>
      <c r="G818" s="119">
        <v>45471</v>
      </c>
      <c r="H818" s="117" t="s">
        <v>1472</v>
      </c>
      <c r="I818" s="117" t="s">
        <v>1512</v>
      </c>
      <c r="J818" s="117" t="s">
        <v>1766</v>
      </c>
      <c r="K818" s="117" t="s">
        <v>1897</v>
      </c>
      <c r="L818" s="115" t="s">
        <v>1766</v>
      </c>
      <c r="M818" s="123">
        <v>-1700</v>
      </c>
      <c r="N818" s="123">
        <v>1700</v>
      </c>
      <c r="O818" s="124">
        <v>45444</v>
      </c>
      <c r="P818" s="125"/>
      <c r="Q818" s="125"/>
      <c r="R818" s="125"/>
      <c r="S818" s="115" t="s">
        <v>1894</v>
      </c>
      <c r="T818" s="122" t="s">
        <v>1573</v>
      </c>
      <c r="U818" s="115" t="s">
        <v>1520</v>
      </c>
    </row>
    <row r="819" spans="1:21">
      <c r="A819" s="115" t="s">
        <v>16</v>
      </c>
      <c r="B819" s="116">
        <v>45471</v>
      </c>
      <c r="C819" s="115" t="s">
        <v>42</v>
      </c>
      <c r="D819" s="115" t="s">
        <v>43</v>
      </c>
      <c r="E819" s="117" t="s">
        <v>1709</v>
      </c>
      <c r="F819" s="117" t="s">
        <v>1771</v>
      </c>
      <c r="G819" s="119">
        <v>45471</v>
      </c>
      <c r="H819" s="117" t="s">
        <v>1472</v>
      </c>
      <c r="I819" s="117" t="s">
        <v>1512</v>
      </c>
      <c r="J819" s="117" t="s">
        <v>1898</v>
      </c>
      <c r="K819" s="117" t="s">
        <v>1899</v>
      </c>
      <c r="L819" s="115" t="s">
        <v>1898</v>
      </c>
      <c r="M819" s="123">
        <v>-4798</v>
      </c>
      <c r="N819" s="123">
        <v>4798</v>
      </c>
      <c r="O819" s="124">
        <v>45444</v>
      </c>
      <c r="P819" s="125"/>
      <c r="Q819" s="125"/>
      <c r="R819" s="125"/>
      <c r="S819" s="115" t="s">
        <v>1771</v>
      </c>
      <c r="T819" s="122" t="s">
        <v>1487</v>
      </c>
      <c r="U819" s="115" t="s">
        <v>1488</v>
      </c>
    </row>
    <row r="820" spans="1:21">
      <c r="A820" s="115" t="s">
        <v>16</v>
      </c>
      <c r="B820" s="116">
        <v>45471</v>
      </c>
      <c r="C820" s="115" t="s">
        <v>42</v>
      </c>
      <c r="D820" s="115" t="s">
        <v>43</v>
      </c>
      <c r="E820" s="117" t="s">
        <v>1709</v>
      </c>
      <c r="F820" s="117" t="s">
        <v>1771</v>
      </c>
      <c r="G820" s="119">
        <v>45471</v>
      </c>
      <c r="H820" s="117" t="s">
        <v>1472</v>
      </c>
      <c r="I820" s="117" t="s">
        <v>1512</v>
      </c>
      <c r="J820" s="117" t="s">
        <v>1900</v>
      </c>
      <c r="K820" s="117" t="s">
        <v>1673</v>
      </c>
      <c r="L820" s="115" t="s">
        <v>1900</v>
      </c>
      <c r="M820" s="123">
        <v>-16740</v>
      </c>
      <c r="N820" s="123">
        <v>16740</v>
      </c>
      <c r="O820" s="124">
        <v>45444</v>
      </c>
      <c r="P820" s="125"/>
      <c r="Q820" s="125"/>
      <c r="R820" s="125"/>
      <c r="S820" s="115" t="s">
        <v>1771</v>
      </c>
      <c r="T820" s="122" t="s">
        <v>1487</v>
      </c>
      <c r="U820" s="115" t="s">
        <v>1488</v>
      </c>
    </row>
    <row r="821" spans="1:21">
      <c r="A821" s="115" t="s">
        <v>16</v>
      </c>
      <c r="B821" s="116">
        <v>45471</v>
      </c>
      <c r="C821" s="115" t="s">
        <v>42</v>
      </c>
      <c r="D821" s="115" t="s">
        <v>43</v>
      </c>
      <c r="E821" s="117" t="s">
        <v>1709</v>
      </c>
      <c r="F821" s="117" t="s">
        <v>1894</v>
      </c>
      <c r="G821" s="119">
        <v>45471</v>
      </c>
      <c r="H821" s="117" t="s">
        <v>1472</v>
      </c>
      <c r="I821" s="117" t="s">
        <v>1512</v>
      </c>
      <c r="J821" s="117" t="s">
        <v>1839</v>
      </c>
      <c r="K821" s="117" t="s">
        <v>1901</v>
      </c>
      <c r="L821" s="115" t="s">
        <v>1839</v>
      </c>
      <c r="M821" s="123">
        <v>-25339.5</v>
      </c>
      <c r="N821" s="123">
        <v>25339.5</v>
      </c>
      <c r="O821" s="124">
        <v>45444</v>
      </c>
      <c r="P821" s="125"/>
      <c r="Q821" s="125"/>
      <c r="R821" s="125"/>
      <c r="S821" s="115" t="s">
        <v>1894</v>
      </c>
      <c r="T821" s="122" t="s">
        <v>1573</v>
      </c>
      <c r="U821" s="115" t="s">
        <v>1520</v>
      </c>
    </row>
    <row r="822" spans="1:21">
      <c r="A822" s="115" t="s">
        <v>16</v>
      </c>
      <c r="B822" s="116">
        <v>45471</v>
      </c>
      <c r="C822" s="115" t="s">
        <v>42</v>
      </c>
      <c r="D822" s="115" t="s">
        <v>43</v>
      </c>
      <c r="E822" s="117" t="s">
        <v>1709</v>
      </c>
      <c r="F822" s="117" t="s">
        <v>1771</v>
      </c>
      <c r="G822" s="119">
        <v>45471</v>
      </c>
      <c r="H822" s="117" t="s">
        <v>1472</v>
      </c>
      <c r="I822" s="117" t="s">
        <v>1512</v>
      </c>
      <c r="J822" s="117" t="s">
        <v>1902</v>
      </c>
      <c r="K822" s="117" t="s">
        <v>1889</v>
      </c>
      <c r="L822" s="115" t="s">
        <v>1902</v>
      </c>
      <c r="M822" s="123">
        <v>-7508</v>
      </c>
      <c r="N822" s="123">
        <v>7508</v>
      </c>
      <c r="O822" s="124">
        <v>45444</v>
      </c>
      <c r="P822" s="125"/>
      <c r="Q822" s="125"/>
      <c r="R822" s="125"/>
      <c r="S822" s="115" t="s">
        <v>1771</v>
      </c>
      <c r="T822" s="122" t="s">
        <v>1487</v>
      </c>
      <c r="U822" s="115" t="s">
        <v>1488</v>
      </c>
    </row>
    <row r="823" spans="1:21">
      <c r="A823" s="115" t="s">
        <v>16</v>
      </c>
      <c r="B823" s="116">
        <v>45471</v>
      </c>
      <c r="C823" s="115" t="s">
        <v>42</v>
      </c>
      <c r="D823" s="115" t="s">
        <v>43</v>
      </c>
      <c r="E823" s="117" t="s">
        <v>1709</v>
      </c>
      <c r="F823" s="117" t="s">
        <v>1903</v>
      </c>
      <c r="G823" s="119">
        <v>45471</v>
      </c>
      <c r="H823" s="117" t="s">
        <v>1472</v>
      </c>
      <c r="I823" s="117" t="s">
        <v>1512</v>
      </c>
      <c r="J823" s="117" t="s">
        <v>1904</v>
      </c>
      <c r="K823" s="117" t="s">
        <v>1905</v>
      </c>
      <c r="L823" s="115" t="s">
        <v>1904</v>
      </c>
      <c r="M823" s="123">
        <v>-10000</v>
      </c>
      <c r="N823" s="123">
        <v>10000</v>
      </c>
      <c r="O823" s="124">
        <v>45444</v>
      </c>
      <c r="P823" s="125"/>
      <c r="Q823" s="125"/>
      <c r="R823" s="125"/>
      <c r="S823" s="115" t="s">
        <v>1903</v>
      </c>
      <c r="T823" s="122" t="s">
        <v>1519</v>
      </c>
      <c r="U823" s="115" t="s">
        <v>1520</v>
      </c>
    </row>
    <row r="824" spans="1:21">
      <c r="A824" s="115" t="s">
        <v>16</v>
      </c>
      <c r="B824" s="116">
        <v>45471</v>
      </c>
      <c r="C824" s="115" t="s">
        <v>42</v>
      </c>
      <c r="D824" s="115" t="s">
        <v>43</v>
      </c>
      <c r="E824" s="117" t="s">
        <v>1709</v>
      </c>
      <c r="F824" s="117" t="s">
        <v>1894</v>
      </c>
      <c r="G824" s="119">
        <v>45471</v>
      </c>
      <c r="H824" s="117" t="s">
        <v>1472</v>
      </c>
      <c r="I824" s="117" t="s">
        <v>1512</v>
      </c>
      <c r="J824" s="117" t="s">
        <v>1906</v>
      </c>
      <c r="K824" s="117" t="s">
        <v>1892</v>
      </c>
      <c r="L824" s="115" t="s">
        <v>1906</v>
      </c>
      <c r="M824" s="123">
        <v>-16329.9</v>
      </c>
      <c r="N824" s="123">
        <v>16329.9</v>
      </c>
      <c r="O824" s="124">
        <v>45444</v>
      </c>
      <c r="P824" s="125"/>
      <c r="Q824" s="125"/>
      <c r="R824" s="125"/>
      <c r="S824" s="115" t="s">
        <v>1894</v>
      </c>
      <c r="T824" s="122" t="s">
        <v>1573</v>
      </c>
      <c r="U824" s="115" t="s">
        <v>1520</v>
      </c>
    </row>
    <row r="825" spans="1:21">
      <c r="A825" s="115" t="s">
        <v>16</v>
      </c>
      <c r="B825" s="116">
        <v>45471</v>
      </c>
      <c r="C825" s="115" t="s">
        <v>42</v>
      </c>
      <c r="D825" s="115" t="s">
        <v>43</v>
      </c>
      <c r="E825" s="117" t="s">
        <v>1709</v>
      </c>
      <c r="F825" s="117" t="s">
        <v>1771</v>
      </c>
      <c r="G825" s="119">
        <v>45471</v>
      </c>
      <c r="H825" s="117" t="s">
        <v>1472</v>
      </c>
      <c r="I825" s="117" t="s">
        <v>1512</v>
      </c>
      <c r="J825" s="117" t="s">
        <v>1907</v>
      </c>
      <c r="K825" s="117" t="s">
        <v>1908</v>
      </c>
      <c r="L825" s="115" t="s">
        <v>1907</v>
      </c>
      <c r="M825" s="123">
        <v>-3504.51</v>
      </c>
      <c r="N825" s="123">
        <v>3504.51</v>
      </c>
      <c r="O825" s="124">
        <v>45444</v>
      </c>
      <c r="P825" s="125"/>
      <c r="Q825" s="125"/>
      <c r="R825" s="125"/>
      <c r="S825" s="115" t="s">
        <v>1771</v>
      </c>
      <c r="T825" s="122" t="s">
        <v>1487</v>
      </c>
      <c r="U825" s="115" t="s">
        <v>1488</v>
      </c>
    </row>
    <row r="826" spans="1:21">
      <c r="A826" s="115" t="s">
        <v>16</v>
      </c>
      <c r="B826" s="116">
        <v>45471</v>
      </c>
      <c r="C826" s="115" t="s">
        <v>42</v>
      </c>
      <c r="D826" s="115" t="s">
        <v>43</v>
      </c>
      <c r="E826" s="117" t="s">
        <v>1709</v>
      </c>
      <c r="F826" s="117" t="s">
        <v>1894</v>
      </c>
      <c r="G826" s="119">
        <v>45471</v>
      </c>
      <c r="H826" s="117" t="s">
        <v>1472</v>
      </c>
      <c r="I826" s="117" t="s">
        <v>1512</v>
      </c>
      <c r="J826" s="117" t="s">
        <v>1909</v>
      </c>
      <c r="K826" s="117" t="s">
        <v>1910</v>
      </c>
      <c r="L826" s="115" t="s">
        <v>1909</v>
      </c>
      <c r="M826" s="123">
        <v>-16893</v>
      </c>
      <c r="N826" s="123">
        <v>16893</v>
      </c>
      <c r="O826" s="124">
        <v>45444</v>
      </c>
      <c r="P826" s="125"/>
      <c r="Q826" s="125"/>
      <c r="R826" s="125"/>
      <c r="S826" s="115" t="s">
        <v>1894</v>
      </c>
      <c r="T826" s="122" t="s">
        <v>1573</v>
      </c>
      <c r="U826" s="115" t="s">
        <v>1520</v>
      </c>
    </row>
    <row r="827" spans="1:21">
      <c r="A827" s="115" t="s">
        <v>16</v>
      </c>
      <c r="B827" s="116">
        <v>45471</v>
      </c>
      <c r="C827" s="115" t="s">
        <v>42</v>
      </c>
      <c r="D827" s="115" t="s">
        <v>43</v>
      </c>
      <c r="E827" s="117" t="s">
        <v>1709</v>
      </c>
      <c r="F827" s="117" t="s">
        <v>1771</v>
      </c>
      <c r="G827" s="119">
        <v>45471</v>
      </c>
      <c r="H827" s="117" t="s">
        <v>1472</v>
      </c>
      <c r="I827" s="117" t="s">
        <v>1512</v>
      </c>
      <c r="J827" s="117" t="s">
        <v>1746</v>
      </c>
      <c r="K827" s="117" t="s">
        <v>1911</v>
      </c>
      <c r="L827" s="115" t="s">
        <v>1746</v>
      </c>
      <c r="M827" s="123">
        <v>-39707.61</v>
      </c>
      <c r="N827" s="123">
        <v>39707.61</v>
      </c>
      <c r="O827" s="124">
        <v>45444</v>
      </c>
      <c r="P827" s="125"/>
      <c r="Q827" s="125"/>
      <c r="R827" s="125"/>
      <c r="S827" s="115" t="s">
        <v>1771</v>
      </c>
      <c r="T827" s="122" t="s">
        <v>1487</v>
      </c>
      <c r="U827" s="115" t="s">
        <v>1488</v>
      </c>
    </row>
    <row r="828" spans="1:21">
      <c r="A828" s="115" t="s">
        <v>1594</v>
      </c>
      <c r="B828" s="116">
        <v>45471</v>
      </c>
      <c r="C828" s="115" t="s">
        <v>1594</v>
      </c>
      <c r="D828" s="115" t="s">
        <v>1594</v>
      </c>
      <c r="E828" s="117" t="s">
        <v>1709</v>
      </c>
      <c r="F828" s="117" t="s">
        <v>1733</v>
      </c>
      <c r="G828" s="119">
        <v>45471</v>
      </c>
      <c r="H828" s="117" t="s">
        <v>1472</v>
      </c>
      <c r="I828" s="117" t="s">
        <v>1512</v>
      </c>
      <c r="J828" s="117" t="s">
        <v>1912</v>
      </c>
      <c r="K828" s="117" t="s">
        <v>1889</v>
      </c>
      <c r="L828" s="115" t="s">
        <v>1912</v>
      </c>
      <c r="M828" s="123">
        <v>372</v>
      </c>
      <c r="N828" s="123">
        <v>372</v>
      </c>
      <c r="O828" s="124">
        <v>45444</v>
      </c>
      <c r="P828" s="125"/>
      <c r="Q828" s="125"/>
      <c r="R828" s="125"/>
      <c r="S828" s="115" t="s">
        <v>1733</v>
      </c>
      <c r="T828" s="122" t="s">
        <v>1515</v>
      </c>
      <c r="U828" s="115" t="s">
        <v>1479</v>
      </c>
    </row>
    <row r="829" spans="1:21">
      <c r="A829" s="115" t="s">
        <v>1594</v>
      </c>
      <c r="B829" s="116">
        <v>45471</v>
      </c>
      <c r="C829" s="115" t="s">
        <v>1594</v>
      </c>
      <c r="D829" s="115" t="s">
        <v>1594</v>
      </c>
      <c r="E829" s="117" t="s">
        <v>1709</v>
      </c>
      <c r="F829" s="117" t="s">
        <v>1733</v>
      </c>
      <c r="G829" s="119">
        <v>45471</v>
      </c>
      <c r="H829" s="117" t="s">
        <v>1472</v>
      </c>
      <c r="I829" s="117" t="s">
        <v>1512</v>
      </c>
      <c r="J829" s="117" t="s">
        <v>1913</v>
      </c>
      <c r="K829" s="117" t="s">
        <v>1892</v>
      </c>
      <c r="L829" s="115" t="s">
        <v>1913</v>
      </c>
      <c r="M829" s="123">
        <v>809.1</v>
      </c>
      <c r="N829" s="123">
        <v>809.1</v>
      </c>
      <c r="O829" s="124">
        <v>45444</v>
      </c>
      <c r="P829" s="125"/>
      <c r="Q829" s="125"/>
      <c r="R829" s="125"/>
      <c r="S829" s="115" t="s">
        <v>1733</v>
      </c>
      <c r="T829" s="122" t="s">
        <v>1515</v>
      </c>
      <c r="U829" s="115" t="s">
        <v>1479</v>
      </c>
    </row>
    <row r="830" spans="1:21">
      <c r="A830" s="115" t="s">
        <v>16</v>
      </c>
      <c r="B830" s="116">
        <v>45471</v>
      </c>
      <c r="C830" s="115" t="s">
        <v>42</v>
      </c>
      <c r="D830" s="115" t="s">
        <v>43</v>
      </c>
      <c r="E830" s="117" t="s">
        <v>1474</v>
      </c>
      <c r="F830" s="117" t="s">
        <v>1721</v>
      </c>
      <c r="G830" s="119">
        <v>45471</v>
      </c>
      <c r="H830" s="117"/>
      <c r="I830" s="117" t="s">
        <v>1543</v>
      </c>
      <c r="J830" s="117" t="s">
        <v>107</v>
      </c>
      <c r="K830" s="117"/>
      <c r="L830" s="115" t="s">
        <v>107</v>
      </c>
      <c r="M830" s="123">
        <v>160000</v>
      </c>
      <c r="N830" s="123">
        <v>160000</v>
      </c>
      <c r="O830" s="124">
        <v>45444</v>
      </c>
      <c r="P830" s="125"/>
      <c r="Q830" s="125"/>
      <c r="R830" s="125"/>
      <c r="S830" s="115" t="s">
        <v>1721</v>
      </c>
      <c r="T830" s="122" t="s">
        <v>158</v>
      </c>
      <c r="U830" s="115" t="s">
        <v>158</v>
      </c>
    </row>
    <row r="831" spans="1:21">
      <c r="A831" s="115" t="s">
        <v>16</v>
      </c>
      <c r="B831" s="116">
        <v>45471</v>
      </c>
      <c r="C831" s="115" t="s">
        <v>42</v>
      </c>
      <c r="D831" s="115" t="s">
        <v>43</v>
      </c>
      <c r="E831" s="117" t="s">
        <v>1474</v>
      </c>
      <c r="F831" s="117" t="s">
        <v>1499</v>
      </c>
      <c r="G831" s="119">
        <v>45471</v>
      </c>
      <c r="H831" s="117"/>
      <c r="I831" s="117" t="s">
        <v>1543</v>
      </c>
      <c r="J831" s="117" t="s">
        <v>73</v>
      </c>
      <c r="K831" s="117"/>
      <c r="L831" s="115" t="s">
        <v>73</v>
      </c>
      <c r="M831" s="123">
        <v>-9</v>
      </c>
      <c r="N831" s="123">
        <v>9</v>
      </c>
      <c r="O831" s="124">
        <v>45444</v>
      </c>
      <c r="P831" s="125"/>
      <c r="Q831" s="125"/>
      <c r="R831" s="125"/>
      <c r="S831" s="115" t="s">
        <v>1499</v>
      </c>
      <c r="T831" s="122" t="s">
        <v>1502</v>
      </c>
      <c r="U831" s="115" t="s">
        <v>1482</v>
      </c>
    </row>
    <row r="832" spans="1:21">
      <c r="A832" s="115" t="s">
        <v>16</v>
      </c>
      <c r="B832" s="116">
        <v>45474</v>
      </c>
      <c r="C832" s="115" t="s">
        <v>42</v>
      </c>
      <c r="D832" s="115" t="s">
        <v>43</v>
      </c>
      <c r="E832" s="117" t="s">
        <v>1470</v>
      </c>
      <c r="F832" s="117" t="s">
        <v>1607</v>
      </c>
      <c r="G832" s="119">
        <v>45474</v>
      </c>
      <c r="H832" s="117" t="s">
        <v>1472</v>
      </c>
      <c r="I832" s="117" t="s">
        <v>1512</v>
      </c>
      <c r="J832" s="117" t="s">
        <v>1608</v>
      </c>
      <c r="K832" s="117" t="s">
        <v>1914</v>
      </c>
      <c r="L832" s="115" t="s">
        <v>1608</v>
      </c>
      <c r="M832" s="123">
        <v>-900</v>
      </c>
      <c r="N832" s="123">
        <v>900</v>
      </c>
      <c r="O832" s="124">
        <v>45474</v>
      </c>
      <c r="P832" s="125"/>
      <c r="Q832" s="125"/>
      <c r="R832" s="125"/>
      <c r="S832" s="115" t="s">
        <v>1607</v>
      </c>
      <c r="T832" s="122" t="s">
        <v>1515</v>
      </c>
      <c r="U832" s="115" t="s">
        <v>1479</v>
      </c>
    </row>
    <row r="833" spans="1:33">
      <c r="A833" s="115" t="s">
        <v>16</v>
      </c>
      <c r="B833" s="116">
        <v>45474</v>
      </c>
      <c r="C833" s="115" t="s">
        <v>42</v>
      </c>
      <c r="D833" s="115" t="s">
        <v>43</v>
      </c>
      <c r="E833" s="117" t="s">
        <v>1470</v>
      </c>
      <c r="F833" s="117" t="s">
        <v>1504</v>
      </c>
      <c r="G833" s="119">
        <v>45474</v>
      </c>
      <c r="H833" s="117" t="s">
        <v>1472</v>
      </c>
      <c r="I833" s="117" t="s">
        <v>1505</v>
      </c>
      <c r="J833" s="117" t="s">
        <v>1610</v>
      </c>
      <c r="K833" s="117" t="s">
        <v>1914</v>
      </c>
      <c r="L833" s="115" t="s">
        <v>1608</v>
      </c>
      <c r="M833" s="123">
        <v>13.5</v>
      </c>
      <c r="N833" s="123">
        <v>13.5</v>
      </c>
      <c r="O833" s="124">
        <v>45474</v>
      </c>
      <c r="P833" s="125"/>
      <c r="Q833" s="125"/>
      <c r="R833" s="125"/>
      <c r="S833" s="115" t="s">
        <v>1504</v>
      </c>
      <c r="T833" s="122" t="s">
        <v>1515</v>
      </c>
      <c r="U833" s="115" t="s">
        <v>1479</v>
      </c>
      <c r="V833" s="142"/>
      <c r="W833" s="117"/>
      <c r="X833" s="142"/>
      <c r="Y833" s="142"/>
      <c r="Z833" s="117"/>
      <c r="AA833" s="143"/>
      <c r="AB833" s="125"/>
      <c r="AC833" s="125"/>
      <c r="AD833" s="125"/>
      <c r="AE833" s="117"/>
      <c r="AF833" s="122"/>
      <c r="AG833" s="122"/>
    </row>
    <row r="834" spans="1:33">
      <c r="A834" s="115" t="s">
        <v>16</v>
      </c>
      <c r="B834" s="116">
        <v>45474</v>
      </c>
      <c r="C834" s="115" t="s">
        <v>42</v>
      </c>
      <c r="D834" s="115" t="s">
        <v>43</v>
      </c>
      <c r="E834" s="117" t="s">
        <v>1470</v>
      </c>
      <c r="F834" s="117" t="s">
        <v>1507</v>
      </c>
      <c r="G834" s="119">
        <v>45474</v>
      </c>
      <c r="H834" s="117" t="s">
        <v>1472</v>
      </c>
      <c r="I834" s="117" t="s">
        <v>1505</v>
      </c>
      <c r="J834" s="117" t="s">
        <v>1611</v>
      </c>
      <c r="K834" s="117" t="s">
        <v>1914</v>
      </c>
      <c r="L834" s="115" t="s">
        <v>1608</v>
      </c>
      <c r="M834" s="123">
        <v>41.85</v>
      </c>
      <c r="N834" s="123">
        <v>41.85</v>
      </c>
      <c r="O834" s="124">
        <v>45474</v>
      </c>
      <c r="P834" s="125"/>
      <c r="Q834" s="125"/>
      <c r="R834" s="125"/>
      <c r="S834" s="115" t="s">
        <v>1507</v>
      </c>
      <c r="T834" s="122" t="s">
        <v>1515</v>
      </c>
      <c r="U834" s="115" t="s">
        <v>1479</v>
      </c>
      <c r="V834" s="142"/>
      <c r="W834" s="117"/>
      <c r="X834" s="142"/>
      <c r="Y834" s="142"/>
      <c r="Z834" s="117"/>
      <c r="AA834" s="143"/>
      <c r="AB834" s="125"/>
      <c r="AC834" s="125"/>
      <c r="AD834" s="125"/>
      <c r="AE834" s="117"/>
      <c r="AF834" s="122"/>
      <c r="AG834" s="122"/>
    </row>
    <row r="835" spans="1:33">
      <c r="A835" s="115" t="s">
        <v>16</v>
      </c>
      <c r="B835" s="116">
        <v>45474</v>
      </c>
      <c r="C835" s="115" t="s">
        <v>42</v>
      </c>
      <c r="D835" s="115" t="s">
        <v>43</v>
      </c>
      <c r="E835" s="117" t="s">
        <v>1470</v>
      </c>
      <c r="F835" s="117" t="s">
        <v>1915</v>
      </c>
      <c r="G835" s="119">
        <v>45474</v>
      </c>
      <c r="H835" s="117" t="s">
        <v>1472</v>
      </c>
      <c r="I835" s="117" t="s">
        <v>1512</v>
      </c>
      <c r="J835" s="117" t="s">
        <v>1916</v>
      </c>
      <c r="K835" s="117" t="s">
        <v>1917</v>
      </c>
      <c r="L835" s="115" t="s">
        <v>1916</v>
      </c>
      <c r="M835" s="123">
        <v>-2000</v>
      </c>
      <c r="N835" s="123">
        <v>2000</v>
      </c>
      <c r="O835" s="124">
        <v>45474</v>
      </c>
      <c r="P835" s="125"/>
      <c r="Q835" s="125"/>
      <c r="R835" s="125"/>
      <c r="S835" s="115" t="s">
        <v>1915</v>
      </c>
      <c r="T835" s="122" t="s">
        <v>1573</v>
      </c>
      <c r="U835" s="115" t="s">
        <v>1520</v>
      </c>
      <c r="V835" s="142"/>
      <c r="W835" s="117"/>
      <c r="X835" s="142"/>
      <c r="Y835" s="142"/>
      <c r="Z835" s="117"/>
      <c r="AA835" s="143"/>
      <c r="AB835" s="125"/>
      <c r="AC835" s="125"/>
      <c r="AD835" s="125"/>
      <c r="AE835" s="117"/>
      <c r="AF835" s="122"/>
      <c r="AG835" s="122"/>
    </row>
    <row r="836" spans="1:33">
      <c r="A836" s="115" t="s">
        <v>16</v>
      </c>
      <c r="B836" s="116">
        <v>45474</v>
      </c>
      <c r="C836" s="115" t="s">
        <v>42</v>
      </c>
      <c r="D836" s="115" t="s">
        <v>43</v>
      </c>
      <c r="E836" s="117" t="s">
        <v>1470</v>
      </c>
      <c r="F836" s="117" t="s">
        <v>1607</v>
      </c>
      <c r="G836" s="119">
        <v>45474</v>
      </c>
      <c r="H836" s="117" t="s">
        <v>1472</v>
      </c>
      <c r="I836" s="117" t="s">
        <v>1512</v>
      </c>
      <c r="J836" s="117" t="s">
        <v>1608</v>
      </c>
      <c r="K836" s="117" t="s">
        <v>1918</v>
      </c>
      <c r="L836" s="115" t="s">
        <v>1608</v>
      </c>
      <c r="M836" s="123">
        <v>-1650</v>
      </c>
      <c r="N836" s="123">
        <v>1650</v>
      </c>
      <c r="O836" s="124">
        <v>45474</v>
      </c>
      <c r="P836" s="125"/>
      <c r="Q836" s="125"/>
      <c r="R836" s="125"/>
      <c r="S836" s="115" t="s">
        <v>1607</v>
      </c>
      <c r="T836" s="122" t="s">
        <v>1515</v>
      </c>
      <c r="U836" s="115" t="s">
        <v>1479</v>
      </c>
      <c r="V836" s="142"/>
      <c r="W836" s="117"/>
      <c r="X836" s="142"/>
      <c r="Y836" s="142"/>
      <c r="Z836" s="117"/>
      <c r="AA836" s="143"/>
      <c r="AB836" s="125"/>
      <c r="AC836" s="125"/>
      <c r="AD836" s="125"/>
      <c r="AE836" s="117"/>
      <c r="AF836" s="122"/>
      <c r="AG836" s="122"/>
    </row>
    <row r="837" spans="1:33">
      <c r="A837" s="115" t="s">
        <v>16</v>
      </c>
      <c r="B837" s="116">
        <v>45474</v>
      </c>
      <c r="C837" s="115" t="s">
        <v>42</v>
      </c>
      <c r="D837" s="115" t="s">
        <v>43</v>
      </c>
      <c r="E837" s="117" t="s">
        <v>1470</v>
      </c>
      <c r="F837" s="117" t="s">
        <v>1507</v>
      </c>
      <c r="G837" s="119">
        <v>45474</v>
      </c>
      <c r="H837" s="117" t="s">
        <v>1472</v>
      </c>
      <c r="I837" s="117" t="s">
        <v>1505</v>
      </c>
      <c r="J837" s="117" t="s">
        <v>1611</v>
      </c>
      <c r="K837" s="117" t="s">
        <v>1918</v>
      </c>
      <c r="L837" s="115" t="s">
        <v>1608</v>
      </c>
      <c r="M837" s="123">
        <v>76.72</v>
      </c>
      <c r="N837" s="123">
        <v>76.72</v>
      </c>
      <c r="O837" s="124">
        <v>45474</v>
      </c>
      <c r="P837" s="125"/>
      <c r="Q837" s="125"/>
      <c r="R837" s="125"/>
      <c r="S837" s="115" t="s">
        <v>1507</v>
      </c>
      <c r="T837" s="122" t="s">
        <v>1515</v>
      </c>
      <c r="U837" s="115" t="s">
        <v>1479</v>
      </c>
      <c r="V837" s="142"/>
      <c r="W837" s="117"/>
      <c r="X837" s="142"/>
      <c r="Y837" s="142"/>
      <c r="Z837" s="117"/>
      <c r="AA837" s="143"/>
      <c r="AB837" s="125"/>
      <c r="AC837" s="125"/>
      <c r="AD837" s="125"/>
      <c r="AE837" s="117"/>
      <c r="AF837" s="122"/>
      <c r="AG837" s="122"/>
    </row>
    <row r="838" spans="1:33">
      <c r="A838" s="115" t="s">
        <v>16</v>
      </c>
      <c r="B838" s="116">
        <v>45474</v>
      </c>
      <c r="C838" s="115" t="s">
        <v>42</v>
      </c>
      <c r="D838" s="115" t="s">
        <v>43</v>
      </c>
      <c r="E838" s="117" t="s">
        <v>1470</v>
      </c>
      <c r="F838" s="117" t="s">
        <v>1504</v>
      </c>
      <c r="G838" s="119">
        <v>45474</v>
      </c>
      <c r="H838" s="117" t="s">
        <v>1472</v>
      </c>
      <c r="I838" s="117" t="s">
        <v>1505</v>
      </c>
      <c r="J838" s="117" t="s">
        <v>1610</v>
      </c>
      <c r="K838" s="117" t="s">
        <v>1918</v>
      </c>
      <c r="L838" s="115" t="s">
        <v>1608</v>
      </c>
      <c r="M838" s="123">
        <v>24.76</v>
      </c>
      <c r="N838" s="123">
        <v>24.76</v>
      </c>
      <c r="O838" s="124">
        <v>45474</v>
      </c>
      <c r="P838" s="125"/>
      <c r="Q838" s="125"/>
      <c r="R838" s="125"/>
      <c r="S838" s="115" t="s">
        <v>1504</v>
      </c>
      <c r="T838" s="122" t="s">
        <v>1515</v>
      </c>
      <c r="U838" s="115" t="s">
        <v>1479</v>
      </c>
      <c r="V838" s="142"/>
      <c r="W838" s="117"/>
      <c r="X838" s="142"/>
      <c r="Y838" s="142"/>
      <c r="Z838" s="117"/>
      <c r="AA838" s="143"/>
      <c r="AB838" s="125"/>
      <c r="AC838" s="125"/>
      <c r="AD838" s="125"/>
      <c r="AE838" s="117"/>
      <c r="AF838" s="122"/>
      <c r="AG838" s="122"/>
    </row>
    <row r="839" spans="1:33">
      <c r="A839" s="115" t="s">
        <v>16</v>
      </c>
      <c r="B839" s="116">
        <v>45474</v>
      </c>
      <c r="C839" s="115" t="s">
        <v>42</v>
      </c>
      <c r="D839" s="115" t="s">
        <v>43</v>
      </c>
      <c r="E839" s="117" t="s">
        <v>1470</v>
      </c>
      <c r="F839" s="117" t="s">
        <v>1919</v>
      </c>
      <c r="G839" s="119">
        <v>45474</v>
      </c>
      <c r="H839" s="117" t="s">
        <v>1472</v>
      </c>
      <c r="I839" s="117" t="s">
        <v>1512</v>
      </c>
      <c r="J839" s="117" t="s">
        <v>1920</v>
      </c>
      <c r="K839" s="117" t="s">
        <v>1921</v>
      </c>
      <c r="L839" s="115" t="s">
        <v>1920</v>
      </c>
      <c r="M839" s="123">
        <v>-3332.76</v>
      </c>
      <c r="N839" s="123">
        <v>3332.76</v>
      </c>
      <c r="O839" s="124">
        <v>45474</v>
      </c>
      <c r="P839" s="125"/>
      <c r="Q839" s="125"/>
      <c r="R839" s="125"/>
      <c r="S839" s="115" t="s">
        <v>1919</v>
      </c>
      <c r="T839" s="122" t="s">
        <v>1487</v>
      </c>
      <c r="U839" s="115" t="s">
        <v>1488</v>
      </c>
      <c r="V839" s="142"/>
      <c r="W839" s="117"/>
      <c r="X839" s="142"/>
      <c r="Y839" s="142"/>
      <c r="Z839" s="117"/>
      <c r="AA839" s="143"/>
      <c r="AB839" s="125"/>
      <c r="AC839" s="125"/>
      <c r="AD839" s="125"/>
      <c r="AE839" s="117"/>
      <c r="AF839" s="122"/>
      <c r="AG839" s="122"/>
    </row>
    <row r="840" spans="1:33">
      <c r="A840" s="115" t="s">
        <v>16</v>
      </c>
      <c r="B840" s="116">
        <v>45474</v>
      </c>
      <c r="C840" s="115" t="s">
        <v>42</v>
      </c>
      <c r="D840" s="115" t="s">
        <v>43</v>
      </c>
      <c r="E840" s="117" t="s">
        <v>1470</v>
      </c>
      <c r="F840" s="117" t="s">
        <v>1499</v>
      </c>
      <c r="G840" s="119">
        <v>45474</v>
      </c>
      <c r="H840" s="117" t="s">
        <v>1565</v>
      </c>
      <c r="I840" s="117" t="s">
        <v>1512</v>
      </c>
      <c r="J840" s="117" t="s">
        <v>143</v>
      </c>
      <c r="K840" s="117" t="s">
        <v>1922</v>
      </c>
      <c r="L840" s="115" t="s">
        <v>143</v>
      </c>
      <c r="M840" s="123">
        <v>-9</v>
      </c>
      <c r="N840" s="123">
        <v>9</v>
      </c>
      <c r="O840" s="124">
        <v>45474</v>
      </c>
      <c r="P840" s="125"/>
      <c r="Q840" s="125"/>
      <c r="R840" s="125"/>
      <c r="S840" s="115" t="s">
        <v>1499</v>
      </c>
      <c r="T840" s="122" t="s">
        <v>1502</v>
      </c>
      <c r="U840" s="115" t="s">
        <v>1482</v>
      </c>
      <c r="V840" s="142"/>
      <c r="W840" s="117"/>
      <c r="X840" s="142"/>
      <c r="Y840" s="142"/>
      <c r="Z840" s="117"/>
      <c r="AA840" s="143"/>
      <c r="AB840" s="125"/>
      <c r="AC840" s="125"/>
      <c r="AD840" s="125"/>
      <c r="AE840" s="117"/>
      <c r="AF840" s="122"/>
      <c r="AG840" s="122"/>
    </row>
    <row r="841" spans="1:33">
      <c r="A841" s="115" t="s">
        <v>16</v>
      </c>
      <c r="B841" s="116">
        <v>45475</v>
      </c>
      <c r="C841" s="115" t="s">
        <v>18</v>
      </c>
      <c r="D841" s="115" t="s">
        <v>19</v>
      </c>
      <c r="E841" s="117" t="s">
        <v>1541</v>
      </c>
      <c r="F841" s="117" t="s">
        <v>1542</v>
      </c>
      <c r="G841" s="119">
        <v>45475</v>
      </c>
      <c r="H841" s="117" t="s">
        <v>1542</v>
      </c>
      <c r="I841" s="117" t="s">
        <v>1542</v>
      </c>
      <c r="J841" s="117" t="s">
        <v>150</v>
      </c>
      <c r="K841" s="117" t="s">
        <v>21</v>
      </c>
      <c r="L841" s="115" t="s">
        <v>150</v>
      </c>
      <c r="M841" s="123">
        <v>-73</v>
      </c>
      <c r="N841" s="123">
        <v>73</v>
      </c>
      <c r="O841" s="124">
        <v>45474</v>
      </c>
      <c r="P841" s="125"/>
      <c r="Q841" s="125"/>
      <c r="R841" s="125"/>
      <c r="S841" s="115" t="s">
        <v>1542</v>
      </c>
      <c r="T841" s="122" t="s">
        <v>1502</v>
      </c>
      <c r="U841" s="115" t="s">
        <v>1482</v>
      </c>
      <c r="V841" s="142"/>
      <c r="W841" s="117"/>
      <c r="X841" s="142"/>
      <c r="Y841" s="142"/>
      <c r="Z841" s="117"/>
      <c r="AA841" s="143"/>
      <c r="AB841" s="125"/>
      <c r="AC841" s="125"/>
      <c r="AD841" s="125"/>
      <c r="AE841" s="117"/>
      <c r="AF841" s="122"/>
      <c r="AG841" s="122"/>
    </row>
    <row r="842" spans="1:33">
      <c r="A842" s="115" t="s">
        <v>16</v>
      </c>
      <c r="B842" s="116">
        <v>45475</v>
      </c>
      <c r="C842" s="115" t="s">
        <v>18</v>
      </c>
      <c r="D842" s="115" t="s">
        <v>19</v>
      </c>
      <c r="E842" s="117" t="s">
        <v>1541</v>
      </c>
      <c r="F842" s="117" t="s">
        <v>1542</v>
      </c>
      <c r="G842" s="119">
        <v>45475</v>
      </c>
      <c r="H842" s="117" t="s">
        <v>1542</v>
      </c>
      <c r="I842" s="117" t="s">
        <v>1542</v>
      </c>
      <c r="J842" s="117" t="s">
        <v>36</v>
      </c>
      <c r="K842" s="117" t="s">
        <v>21</v>
      </c>
      <c r="L842" s="115" t="s">
        <v>36</v>
      </c>
      <c r="M842" s="123">
        <v>-5</v>
      </c>
      <c r="N842" s="123">
        <v>5</v>
      </c>
      <c r="O842" s="124">
        <v>45474</v>
      </c>
      <c r="P842" s="125"/>
      <c r="Q842" s="125"/>
      <c r="R842" s="125"/>
      <c r="S842" s="115" t="s">
        <v>1542</v>
      </c>
      <c r="T842" s="122" t="s">
        <v>1502</v>
      </c>
      <c r="U842" s="115" t="s">
        <v>1482</v>
      </c>
      <c r="V842" s="142"/>
      <c r="W842" s="117"/>
      <c r="X842" s="142"/>
      <c r="Y842" s="142"/>
      <c r="Z842" s="117"/>
      <c r="AA842" s="143"/>
      <c r="AB842" s="125"/>
      <c r="AC842" s="125"/>
      <c r="AD842" s="125"/>
      <c r="AE842" s="117"/>
      <c r="AF842" s="122"/>
      <c r="AG842" s="122"/>
    </row>
    <row r="843" spans="1:33">
      <c r="A843" s="115" t="s">
        <v>16</v>
      </c>
      <c r="B843" s="116">
        <v>45475</v>
      </c>
      <c r="C843" s="115" t="s">
        <v>18</v>
      </c>
      <c r="D843" s="115" t="s">
        <v>19</v>
      </c>
      <c r="E843" s="117" t="s">
        <v>1541</v>
      </c>
      <c r="F843" s="117" t="s">
        <v>1542</v>
      </c>
      <c r="G843" s="119">
        <v>45475</v>
      </c>
      <c r="H843" s="117" t="s">
        <v>1542</v>
      </c>
      <c r="I843" s="117" t="s">
        <v>1542</v>
      </c>
      <c r="J843" s="117" t="s">
        <v>32</v>
      </c>
      <c r="K843" s="117" t="s">
        <v>21</v>
      </c>
      <c r="L843" s="115" t="s">
        <v>32</v>
      </c>
      <c r="M843" s="123">
        <v>-6.3</v>
      </c>
      <c r="N843" s="123">
        <v>6.3</v>
      </c>
      <c r="O843" s="124">
        <v>45474</v>
      </c>
      <c r="P843" s="125"/>
      <c r="Q843" s="125"/>
      <c r="R843" s="125"/>
      <c r="S843" s="115" t="s">
        <v>1542</v>
      </c>
      <c r="T843" s="122" t="s">
        <v>1502</v>
      </c>
      <c r="U843" s="115" t="s">
        <v>1482</v>
      </c>
      <c r="V843" s="142"/>
      <c r="W843" s="117"/>
      <c r="X843" s="142"/>
      <c r="Y843" s="142"/>
      <c r="Z843" s="117"/>
      <c r="AA843" s="143"/>
      <c r="AB843" s="125"/>
      <c r="AC843" s="125"/>
      <c r="AD843" s="125"/>
      <c r="AE843" s="117"/>
      <c r="AF843" s="122"/>
      <c r="AG843" s="122"/>
    </row>
    <row r="844" spans="1:33">
      <c r="A844" s="115" t="s">
        <v>16</v>
      </c>
      <c r="B844" s="116">
        <v>45475</v>
      </c>
      <c r="C844" s="115" t="s">
        <v>18</v>
      </c>
      <c r="D844" s="115" t="s">
        <v>19</v>
      </c>
      <c r="E844" s="117" t="s">
        <v>1541</v>
      </c>
      <c r="F844" s="117" t="s">
        <v>1542</v>
      </c>
      <c r="G844" s="119">
        <v>45475</v>
      </c>
      <c r="H844" s="117" t="s">
        <v>1542</v>
      </c>
      <c r="I844" s="117" t="s">
        <v>1542</v>
      </c>
      <c r="J844" s="117" t="s">
        <v>33</v>
      </c>
      <c r="K844" s="117" t="s">
        <v>21</v>
      </c>
      <c r="L844" s="115" t="s">
        <v>33</v>
      </c>
      <c r="M844" s="123">
        <v>-8.32</v>
      </c>
      <c r="N844" s="123">
        <v>8.32</v>
      </c>
      <c r="O844" s="124">
        <v>45474</v>
      </c>
      <c r="P844" s="125"/>
      <c r="Q844" s="125"/>
      <c r="R844" s="125"/>
      <c r="S844" s="115" t="s">
        <v>1542</v>
      </c>
      <c r="T844" s="122" t="s">
        <v>1502</v>
      </c>
      <c r="U844" s="115" t="s">
        <v>1482</v>
      </c>
      <c r="V844" s="142"/>
      <c r="W844" s="117"/>
      <c r="X844" s="142"/>
      <c r="Y844" s="142"/>
      <c r="Z844" s="117"/>
      <c r="AA844" s="143"/>
      <c r="AB844" s="125"/>
      <c r="AC844" s="125"/>
      <c r="AD844" s="125"/>
      <c r="AE844" s="117"/>
      <c r="AF844" s="122"/>
      <c r="AG844" s="122"/>
    </row>
    <row r="845" spans="1:33">
      <c r="A845" s="115" t="s">
        <v>16</v>
      </c>
      <c r="B845" s="116">
        <v>45475</v>
      </c>
      <c r="C845" s="115" t="s">
        <v>18</v>
      </c>
      <c r="D845" s="115" t="s">
        <v>19</v>
      </c>
      <c r="E845" s="117" t="s">
        <v>1541</v>
      </c>
      <c r="F845" s="117" t="s">
        <v>1542</v>
      </c>
      <c r="G845" s="119">
        <v>45475</v>
      </c>
      <c r="H845" s="117" t="s">
        <v>1542</v>
      </c>
      <c r="I845" s="117" t="s">
        <v>1542</v>
      </c>
      <c r="J845" s="117" t="s">
        <v>26</v>
      </c>
      <c r="K845" s="117" t="s">
        <v>21</v>
      </c>
      <c r="L845" s="115" t="s">
        <v>26</v>
      </c>
      <c r="M845" s="123">
        <v>45.15</v>
      </c>
      <c r="N845" s="123">
        <v>45.15</v>
      </c>
      <c r="O845" s="124">
        <v>45474</v>
      </c>
      <c r="P845" s="125"/>
      <c r="Q845" s="125"/>
      <c r="R845" s="125"/>
      <c r="S845" s="115" t="s">
        <v>1542</v>
      </c>
      <c r="T845" s="122" t="s">
        <v>1556</v>
      </c>
      <c r="U845" s="115" t="s">
        <v>1557</v>
      </c>
      <c r="V845" s="142"/>
      <c r="W845" s="117"/>
      <c r="X845" s="142"/>
      <c r="Y845" s="142"/>
      <c r="Z845" s="117"/>
      <c r="AA845" s="143"/>
      <c r="AB845" s="125"/>
      <c r="AC845" s="125"/>
      <c r="AD845" s="125"/>
      <c r="AE845" s="117"/>
      <c r="AF845" s="122"/>
      <c r="AG845" s="122"/>
    </row>
    <row r="846" spans="1:33">
      <c r="A846" s="115" t="s">
        <v>16</v>
      </c>
      <c r="B846" s="116">
        <v>45475</v>
      </c>
      <c r="C846" s="115" t="s">
        <v>119</v>
      </c>
      <c r="D846" s="115" t="s">
        <v>120</v>
      </c>
      <c r="E846" s="117" t="s">
        <v>1541</v>
      </c>
      <c r="F846" s="117" t="s">
        <v>1542</v>
      </c>
      <c r="G846" s="119">
        <v>45475</v>
      </c>
      <c r="H846" s="117" t="s">
        <v>1542</v>
      </c>
      <c r="I846" s="117" t="s">
        <v>1542</v>
      </c>
      <c r="J846" s="117" t="s">
        <v>163</v>
      </c>
      <c r="K846" s="117" t="s">
        <v>164</v>
      </c>
      <c r="L846" s="115" t="s">
        <v>163</v>
      </c>
      <c r="M846" s="123">
        <v>-73</v>
      </c>
      <c r="N846" s="123">
        <v>73</v>
      </c>
      <c r="O846" s="124">
        <v>45474</v>
      </c>
      <c r="P846" s="125"/>
      <c r="Q846" s="125"/>
      <c r="R846" s="125"/>
      <c r="S846" s="115" t="s">
        <v>1542</v>
      </c>
      <c r="T846" s="122" t="s">
        <v>1502</v>
      </c>
      <c r="U846" s="115" t="s">
        <v>1482</v>
      </c>
      <c r="V846" s="142"/>
      <c r="W846" s="117"/>
      <c r="X846" s="142"/>
      <c r="Y846" s="142"/>
      <c r="Z846" s="117"/>
      <c r="AA846" s="143"/>
      <c r="AB846" s="125"/>
      <c r="AC846" s="125"/>
      <c r="AD846" s="125"/>
      <c r="AE846" s="117"/>
      <c r="AF846" s="122"/>
      <c r="AG846" s="122"/>
    </row>
    <row r="847" spans="1:33">
      <c r="A847" s="115" t="s">
        <v>16</v>
      </c>
      <c r="B847" s="116">
        <v>45475</v>
      </c>
      <c r="C847" s="115" t="s">
        <v>42</v>
      </c>
      <c r="D847" s="115" t="s">
        <v>43</v>
      </c>
      <c r="E847" s="117" t="s">
        <v>1470</v>
      </c>
      <c r="F847" s="117" t="s">
        <v>1600</v>
      </c>
      <c r="G847" s="119">
        <v>45475</v>
      </c>
      <c r="H847" s="117" t="s">
        <v>1472</v>
      </c>
      <c r="I847" s="117" t="s">
        <v>1512</v>
      </c>
      <c r="J847" s="117" t="s">
        <v>1601</v>
      </c>
      <c r="K847" s="117" t="s">
        <v>1923</v>
      </c>
      <c r="L847" s="115" t="s">
        <v>1601</v>
      </c>
      <c r="M847" s="123">
        <v>-78000</v>
      </c>
      <c r="N847" s="123">
        <v>78000</v>
      </c>
      <c r="O847" s="124">
        <v>45474</v>
      </c>
      <c r="P847" s="125"/>
      <c r="Q847" s="125"/>
      <c r="R847" s="125"/>
      <c r="S847" s="115" t="s">
        <v>1600</v>
      </c>
      <c r="T847" s="122" t="s">
        <v>1519</v>
      </c>
      <c r="U847" s="115" t="s">
        <v>1520</v>
      </c>
      <c r="V847" s="142"/>
      <c r="W847" s="117"/>
      <c r="X847" s="142"/>
      <c r="Y847" s="142"/>
      <c r="Z847" s="117"/>
      <c r="AA847" s="143"/>
      <c r="AB847" s="125"/>
      <c r="AC847" s="125"/>
      <c r="AD847" s="125"/>
      <c r="AE847" s="117"/>
      <c r="AF847" s="122"/>
      <c r="AG847" s="122"/>
    </row>
    <row r="848" spans="1:33">
      <c r="A848" s="115" t="s">
        <v>16</v>
      </c>
      <c r="B848" s="116">
        <v>45475</v>
      </c>
      <c r="C848" s="115" t="s">
        <v>42</v>
      </c>
      <c r="D848" s="115" t="s">
        <v>43</v>
      </c>
      <c r="E848" s="117" t="s">
        <v>1470</v>
      </c>
      <c r="F848" s="117" t="s">
        <v>1471</v>
      </c>
      <c r="G848" s="119">
        <v>45475</v>
      </c>
      <c r="H848" s="117" t="s">
        <v>1472</v>
      </c>
      <c r="I848" s="117" t="s">
        <v>1512</v>
      </c>
      <c r="J848" s="117" t="s">
        <v>992</v>
      </c>
      <c r="K848" s="117" t="s">
        <v>1924</v>
      </c>
      <c r="L848" s="115" t="s">
        <v>992</v>
      </c>
      <c r="M848" s="123">
        <v>-415.96</v>
      </c>
      <c r="N848" s="123">
        <v>415.96</v>
      </c>
      <c r="O848" s="124">
        <v>45474</v>
      </c>
      <c r="P848" s="125"/>
      <c r="Q848" s="125"/>
      <c r="R848" s="125"/>
      <c r="S848" s="115" t="s">
        <v>1471</v>
      </c>
      <c r="T848" s="122" t="s">
        <v>1475</v>
      </c>
      <c r="U848" s="115" t="s">
        <v>1476</v>
      </c>
      <c r="V848" s="142"/>
      <c r="W848" s="117"/>
      <c r="X848" s="142"/>
      <c r="Y848" s="142"/>
      <c r="Z848" s="117"/>
      <c r="AA848" s="143"/>
      <c r="AB848" s="125"/>
      <c r="AC848" s="125"/>
      <c r="AD848" s="125"/>
      <c r="AE848" s="117"/>
      <c r="AF848" s="122"/>
      <c r="AG848" s="122"/>
    </row>
    <row r="849" spans="1:33">
      <c r="A849" s="115" t="s">
        <v>16</v>
      </c>
      <c r="B849" s="116">
        <v>45475</v>
      </c>
      <c r="C849" s="115" t="s">
        <v>42</v>
      </c>
      <c r="D849" s="115" t="s">
        <v>43</v>
      </c>
      <c r="E849" s="117" t="s">
        <v>1470</v>
      </c>
      <c r="F849" s="117" t="s">
        <v>1765</v>
      </c>
      <c r="G849" s="119">
        <v>45475</v>
      </c>
      <c r="H849" s="117" t="s">
        <v>1472</v>
      </c>
      <c r="I849" s="117" t="s">
        <v>1512</v>
      </c>
      <c r="J849" s="117" t="s">
        <v>1925</v>
      </c>
      <c r="K849" s="117" t="s">
        <v>1926</v>
      </c>
      <c r="L849" s="115" t="s">
        <v>1925</v>
      </c>
      <c r="M849" s="123">
        <v>-1200</v>
      </c>
      <c r="N849" s="123">
        <v>1200</v>
      </c>
      <c r="O849" s="124">
        <v>45474</v>
      </c>
      <c r="P849" s="125"/>
      <c r="Q849" s="125"/>
      <c r="R849" s="125"/>
      <c r="S849" s="115" t="s">
        <v>1765</v>
      </c>
      <c r="T849" s="122" t="s">
        <v>1573</v>
      </c>
      <c r="U849" s="115" t="s">
        <v>1520</v>
      </c>
      <c r="V849" s="142"/>
      <c r="W849" s="117"/>
      <c r="X849" s="142"/>
      <c r="Y849" s="142"/>
      <c r="Z849" s="117"/>
      <c r="AA849" s="143"/>
      <c r="AB849" s="125"/>
      <c r="AC849" s="125"/>
      <c r="AD849" s="125"/>
      <c r="AE849" s="117"/>
      <c r="AF849" s="122"/>
      <c r="AG849" s="122"/>
    </row>
    <row r="850" spans="1:33">
      <c r="A850" s="115" t="s">
        <v>16</v>
      </c>
      <c r="B850" s="116">
        <v>45475</v>
      </c>
      <c r="C850" s="115" t="s">
        <v>42</v>
      </c>
      <c r="D850" s="115" t="s">
        <v>43</v>
      </c>
      <c r="E850" s="117" t="s">
        <v>1470</v>
      </c>
      <c r="F850" s="117" t="s">
        <v>1919</v>
      </c>
      <c r="G850" s="119">
        <v>45475</v>
      </c>
      <c r="H850" s="117" t="s">
        <v>1472</v>
      </c>
      <c r="I850" s="117" t="s">
        <v>1512</v>
      </c>
      <c r="J850" s="117" t="s">
        <v>992</v>
      </c>
      <c r="K850" s="117" t="s">
        <v>1927</v>
      </c>
      <c r="L850" s="115" t="s">
        <v>992</v>
      </c>
      <c r="M850" s="123">
        <v>-400</v>
      </c>
      <c r="N850" s="123">
        <v>400</v>
      </c>
      <c r="O850" s="124">
        <v>45474</v>
      </c>
      <c r="P850" s="125"/>
      <c r="Q850" s="125"/>
      <c r="R850" s="125"/>
      <c r="S850" s="115" t="s">
        <v>1919</v>
      </c>
      <c r="T850" s="122" t="s">
        <v>1475</v>
      </c>
      <c r="U850" s="115" t="s">
        <v>1476</v>
      </c>
      <c r="V850" s="142"/>
      <c r="W850" s="117"/>
      <c r="X850" s="142"/>
      <c r="Y850" s="142"/>
      <c r="Z850" s="117"/>
      <c r="AA850" s="143"/>
      <c r="AB850" s="125"/>
      <c r="AC850" s="125"/>
      <c r="AD850" s="125"/>
      <c r="AE850" s="117"/>
      <c r="AF850" s="122"/>
      <c r="AG850" s="122"/>
    </row>
    <row r="851" spans="1:33">
      <c r="A851" s="115" t="s">
        <v>16</v>
      </c>
      <c r="B851" s="116">
        <v>45475</v>
      </c>
      <c r="C851" s="115" t="s">
        <v>42</v>
      </c>
      <c r="D851" s="115" t="s">
        <v>43</v>
      </c>
      <c r="E851" s="117" t="s">
        <v>1470</v>
      </c>
      <c r="F851" s="117" t="s">
        <v>1919</v>
      </c>
      <c r="G851" s="119">
        <v>45475</v>
      </c>
      <c r="H851" s="117" t="s">
        <v>1565</v>
      </c>
      <c r="I851" s="117" t="e">
        <v>#N/A</v>
      </c>
      <c r="J851" s="117" t="e">
        <v>#N/A</v>
      </c>
      <c r="K851" s="117" t="s">
        <v>1928</v>
      </c>
      <c r="L851" s="115" t="e">
        <v>#N/A</v>
      </c>
      <c r="M851" s="123">
        <v>-46160.73</v>
      </c>
      <c r="N851" s="123">
        <v>46160.73</v>
      </c>
      <c r="O851" s="124">
        <v>45474</v>
      </c>
      <c r="P851" s="125"/>
      <c r="Q851" s="125"/>
      <c r="R851" s="125"/>
      <c r="S851" s="115" t="s">
        <v>1919</v>
      </c>
      <c r="T851" s="122" t="s">
        <v>158</v>
      </c>
      <c r="U851" s="115" t="s">
        <v>158</v>
      </c>
      <c r="V851" s="142"/>
      <c r="W851" s="117"/>
      <c r="X851" s="142"/>
      <c r="Y851" s="142"/>
      <c r="Z851" s="117"/>
      <c r="AA851" s="143"/>
      <c r="AB851" s="125"/>
      <c r="AC851" s="125"/>
      <c r="AD851" s="125"/>
      <c r="AE851" s="117"/>
      <c r="AF851" s="122"/>
      <c r="AG851" s="122"/>
    </row>
    <row r="852" spans="1:33">
      <c r="A852" s="115" t="s">
        <v>16</v>
      </c>
      <c r="B852" s="116">
        <v>45475</v>
      </c>
      <c r="C852" s="115" t="s">
        <v>42</v>
      </c>
      <c r="D852" s="115" t="s">
        <v>43</v>
      </c>
      <c r="E852" s="117" t="s">
        <v>1470</v>
      </c>
      <c r="F852" s="117" t="s">
        <v>1499</v>
      </c>
      <c r="G852" s="119">
        <v>45475</v>
      </c>
      <c r="H852" s="117" t="s">
        <v>1565</v>
      </c>
      <c r="I852" s="117" t="s">
        <v>1512</v>
      </c>
      <c r="J852" s="117" t="s">
        <v>143</v>
      </c>
      <c r="K852" s="117" t="s">
        <v>1929</v>
      </c>
      <c r="L852" s="115" t="s">
        <v>143</v>
      </c>
      <c r="M852" s="123">
        <v>-9</v>
      </c>
      <c r="N852" s="123">
        <v>9</v>
      </c>
      <c r="O852" s="124">
        <v>45474</v>
      </c>
      <c r="P852" s="125"/>
      <c r="Q852" s="125"/>
      <c r="R852" s="125"/>
      <c r="S852" s="115" t="s">
        <v>1499</v>
      </c>
      <c r="T852" s="122" t="s">
        <v>1502</v>
      </c>
      <c r="U852" s="115" t="s">
        <v>1482</v>
      </c>
      <c r="V852" s="142"/>
      <c r="W852" s="117"/>
      <c r="X852" s="142"/>
      <c r="Y852" s="142"/>
      <c r="Z852" s="117"/>
      <c r="AA852" s="143"/>
      <c r="AB852" s="125"/>
      <c r="AC852" s="125"/>
      <c r="AD852" s="125"/>
      <c r="AE852" s="117"/>
      <c r="AF852" s="122"/>
      <c r="AG852" s="122"/>
    </row>
    <row r="853" spans="1:33">
      <c r="A853" s="115" t="s">
        <v>16</v>
      </c>
      <c r="B853" s="116">
        <v>45475</v>
      </c>
      <c r="C853" s="115" t="s">
        <v>42</v>
      </c>
      <c r="D853" s="115" t="s">
        <v>43</v>
      </c>
      <c r="E853" s="117" t="s">
        <v>1470</v>
      </c>
      <c r="F853" s="117" t="s">
        <v>1499</v>
      </c>
      <c r="G853" s="119">
        <v>45475</v>
      </c>
      <c r="H853" s="117" t="s">
        <v>1565</v>
      </c>
      <c r="I853" s="117" t="s">
        <v>1512</v>
      </c>
      <c r="J853" s="117" t="s">
        <v>143</v>
      </c>
      <c r="K853" s="117" t="s">
        <v>1930</v>
      </c>
      <c r="L853" s="115" t="s">
        <v>143</v>
      </c>
      <c r="M853" s="123">
        <v>-9</v>
      </c>
      <c r="N853" s="123">
        <v>9</v>
      </c>
      <c r="O853" s="124">
        <v>45474</v>
      </c>
      <c r="P853" s="125"/>
      <c r="Q853" s="125"/>
      <c r="R853" s="125"/>
      <c r="S853" s="115" t="s">
        <v>1499</v>
      </c>
      <c r="T853" s="122" t="s">
        <v>1502</v>
      </c>
      <c r="U853" s="115" t="s">
        <v>1482</v>
      </c>
      <c r="V853" s="142"/>
      <c r="W853" s="117"/>
      <c r="X853" s="142"/>
      <c r="Y853" s="142"/>
      <c r="Z853" s="117"/>
      <c r="AA853" s="143"/>
      <c r="AB853" s="125"/>
      <c r="AC853" s="125"/>
      <c r="AD853" s="125"/>
      <c r="AE853" s="117"/>
      <c r="AF853" s="122"/>
      <c r="AG853" s="122"/>
    </row>
    <row r="854" spans="1:33">
      <c r="A854" s="115" t="s">
        <v>16</v>
      </c>
      <c r="B854" s="116">
        <v>45475</v>
      </c>
      <c r="C854" s="115" t="s">
        <v>42</v>
      </c>
      <c r="D854" s="115" t="s">
        <v>43</v>
      </c>
      <c r="E854" s="117" t="s">
        <v>1470</v>
      </c>
      <c r="F854" s="117" t="s">
        <v>1499</v>
      </c>
      <c r="G854" s="119">
        <v>45475</v>
      </c>
      <c r="H854" s="117" t="s">
        <v>1565</v>
      </c>
      <c r="I854" s="117" t="s">
        <v>1512</v>
      </c>
      <c r="J854" s="117" t="s">
        <v>143</v>
      </c>
      <c r="K854" s="117" t="s">
        <v>1931</v>
      </c>
      <c r="L854" s="115" t="s">
        <v>143</v>
      </c>
      <c r="M854" s="123">
        <v>-9</v>
      </c>
      <c r="N854" s="123">
        <v>9</v>
      </c>
      <c r="O854" s="124">
        <v>45474</v>
      </c>
      <c r="P854" s="125"/>
      <c r="Q854" s="125"/>
      <c r="R854" s="125"/>
      <c r="S854" s="115" t="s">
        <v>1499</v>
      </c>
      <c r="T854" s="122" t="s">
        <v>1502</v>
      </c>
      <c r="U854" s="115" t="s">
        <v>1482</v>
      </c>
      <c r="V854" s="142"/>
      <c r="W854" s="117"/>
      <c r="X854" s="142"/>
      <c r="Y854" s="142"/>
      <c r="Z854" s="117"/>
      <c r="AA854" s="143"/>
      <c r="AB854" s="125"/>
      <c r="AC854" s="125"/>
      <c r="AD854" s="125"/>
      <c r="AE854" s="117"/>
      <c r="AF854" s="122"/>
      <c r="AG854" s="122"/>
    </row>
    <row r="855" spans="1:33">
      <c r="A855" s="115" t="s">
        <v>16</v>
      </c>
      <c r="B855" s="116">
        <v>45475</v>
      </c>
      <c r="C855" s="115" t="s">
        <v>42</v>
      </c>
      <c r="D855" s="115" t="s">
        <v>43</v>
      </c>
      <c r="E855" s="117" t="s">
        <v>1470</v>
      </c>
      <c r="F855" s="117" t="s">
        <v>1499</v>
      </c>
      <c r="G855" s="119">
        <v>45475</v>
      </c>
      <c r="H855" s="117" t="s">
        <v>1565</v>
      </c>
      <c r="I855" s="117" t="s">
        <v>1512</v>
      </c>
      <c r="J855" s="117" t="s">
        <v>143</v>
      </c>
      <c r="K855" s="117" t="s">
        <v>1932</v>
      </c>
      <c r="L855" s="115" t="s">
        <v>143</v>
      </c>
      <c r="M855" s="123">
        <v>-9</v>
      </c>
      <c r="N855" s="123">
        <v>9</v>
      </c>
      <c r="O855" s="124">
        <v>45474</v>
      </c>
      <c r="P855" s="125"/>
      <c r="Q855" s="125"/>
      <c r="R855" s="125"/>
      <c r="S855" s="115" t="s">
        <v>1499</v>
      </c>
      <c r="T855" s="122" t="s">
        <v>1502</v>
      </c>
      <c r="U855" s="115" t="s">
        <v>1482</v>
      </c>
      <c r="V855" s="142"/>
      <c r="W855" s="117"/>
      <c r="X855" s="142"/>
      <c r="Y855" s="142"/>
      <c r="Z855" s="117"/>
      <c r="AA855" s="143"/>
      <c r="AB855" s="125"/>
      <c r="AC855" s="125"/>
      <c r="AD855" s="125"/>
      <c r="AE855" s="117"/>
      <c r="AF855" s="122"/>
      <c r="AG855" s="122"/>
    </row>
    <row r="856" spans="1:33">
      <c r="A856" s="115" t="s">
        <v>16</v>
      </c>
      <c r="B856" s="116">
        <v>45475</v>
      </c>
      <c r="C856" s="115" t="s">
        <v>42</v>
      </c>
      <c r="D856" s="115" t="s">
        <v>43</v>
      </c>
      <c r="E856" s="117" t="s">
        <v>1470</v>
      </c>
      <c r="F856" s="117" t="s">
        <v>1499</v>
      </c>
      <c r="G856" s="119">
        <v>45475</v>
      </c>
      <c r="H856" s="117" t="s">
        <v>1565</v>
      </c>
      <c r="I856" s="117" t="s">
        <v>1512</v>
      </c>
      <c r="J856" s="117" t="s">
        <v>143</v>
      </c>
      <c r="K856" s="117" t="s">
        <v>1933</v>
      </c>
      <c r="L856" s="115" t="s">
        <v>143</v>
      </c>
      <c r="M856" s="123">
        <v>-9</v>
      </c>
      <c r="N856" s="123">
        <v>9</v>
      </c>
      <c r="O856" s="124">
        <v>45474</v>
      </c>
      <c r="P856" s="125"/>
      <c r="Q856" s="125"/>
      <c r="R856" s="125"/>
      <c r="S856" s="115" t="s">
        <v>1499</v>
      </c>
      <c r="T856" s="122" t="s">
        <v>1502</v>
      </c>
      <c r="U856" s="115" t="s">
        <v>1482</v>
      </c>
      <c r="V856" s="142"/>
      <c r="W856" s="117"/>
      <c r="X856" s="142"/>
      <c r="Y856" s="142"/>
      <c r="Z856" s="117"/>
      <c r="AA856" s="143"/>
      <c r="AB856" s="125"/>
      <c r="AC856" s="125"/>
      <c r="AD856" s="125"/>
      <c r="AE856" s="117"/>
      <c r="AF856" s="122"/>
      <c r="AG856" s="122"/>
    </row>
    <row r="857" spans="1:33">
      <c r="A857" s="115" t="s">
        <v>16</v>
      </c>
      <c r="B857" s="116">
        <v>45475</v>
      </c>
      <c r="C857" s="115" t="s">
        <v>42</v>
      </c>
      <c r="D857" s="115" t="s">
        <v>43</v>
      </c>
      <c r="E857" s="117" t="s">
        <v>1470</v>
      </c>
      <c r="F857" s="117" t="s">
        <v>1499</v>
      </c>
      <c r="G857" s="119">
        <v>45475</v>
      </c>
      <c r="H857" s="117" t="s">
        <v>1565</v>
      </c>
      <c r="I857" s="117" t="s">
        <v>1512</v>
      </c>
      <c r="J857" s="117" t="s">
        <v>143</v>
      </c>
      <c r="K857" s="117" t="s">
        <v>1934</v>
      </c>
      <c r="L857" s="115" t="s">
        <v>143</v>
      </c>
      <c r="M857" s="123">
        <v>-9</v>
      </c>
      <c r="N857" s="123">
        <v>9</v>
      </c>
      <c r="O857" s="124">
        <v>45474</v>
      </c>
      <c r="P857" s="125"/>
      <c r="Q857" s="125"/>
      <c r="R857" s="125"/>
      <c r="S857" s="115" t="s">
        <v>1499</v>
      </c>
      <c r="T857" s="122" t="s">
        <v>1502</v>
      </c>
      <c r="U857" s="115" t="s">
        <v>1482</v>
      </c>
      <c r="V857" s="142"/>
      <c r="W857" s="117"/>
      <c r="X857" s="142"/>
      <c r="Y857" s="142"/>
      <c r="Z857" s="117"/>
      <c r="AA857" s="143"/>
      <c r="AB857" s="125"/>
      <c r="AC857" s="125"/>
      <c r="AD857" s="125"/>
      <c r="AE857" s="117"/>
      <c r="AF857" s="122"/>
      <c r="AG857" s="122"/>
    </row>
    <row r="858" spans="1:33">
      <c r="A858" s="115" t="s">
        <v>16</v>
      </c>
      <c r="B858" s="116">
        <v>45475</v>
      </c>
      <c r="C858" s="115" t="s">
        <v>42</v>
      </c>
      <c r="D858" s="115" t="s">
        <v>43</v>
      </c>
      <c r="E858" s="117" t="s">
        <v>1470</v>
      </c>
      <c r="F858" s="117" t="s">
        <v>1499</v>
      </c>
      <c r="G858" s="119">
        <v>45475</v>
      </c>
      <c r="H858" s="117" t="s">
        <v>1565</v>
      </c>
      <c r="I858" s="117" t="s">
        <v>1512</v>
      </c>
      <c r="J858" s="117" t="s">
        <v>143</v>
      </c>
      <c r="K858" s="117" t="s">
        <v>1935</v>
      </c>
      <c r="L858" s="115" t="s">
        <v>143</v>
      </c>
      <c r="M858" s="123">
        <v>-9</v>
      </c>
      <c r="N858" s="123">
        <v>9</v>
      </c>
      <c r="O858" s="124">
        <v>45474</v>
      </c>
      <c r="P858" s="125"/>
      <c r="Q858" s="125"/>
      <c r="R858" s="125"/>
      <c r="S858" s="115" t="s">
        <v>1499</v>
      </c>
      <c r="T858" s="122" t="s">
        <v>1502</v>
      </c>
      <c r="U858" s="115" t="s">
        <v>1482</v>
      </c>
      <c r="V858" s="142"/>
      <c r="W858" s="117"/>
      <c r="X858" s="142"/>
      <c r="Y858" s="142"/>
      <c r="Z858" s="117"/>
      <c r="AA858" s="143"/>
      <c r="AB858" s="125"/>
      <c r="AC858" s="125"/>
      <c r="AD858" s="125"/>
      <c r="AE858" s="117"/>
      <c r="AF858" s="122"/>
      <c r="AG858" s="122"/>
    </row>
    <row r="859" spans="1:33">
      <c r="A859" s="115" t="s">
        <v>16</v>
      </c>
      <c r="B859" s="116">
        <v>45475</v>
      </c>
      <c r="C859" s="115" t="s">
        <v>42</v>
      </c>
      <c r="D859" s="115" t="s">
        <v>43</v>
      </c>
      <c r="E859" s="117" t="s">
        <v>1470</v>
      </c>
      <c r="F859" s="117" t="s">
        <v>1499</v>
      </c>
      <c r="G859" s="119">
        <v>45475</v>
      </c>
      <c r="H859" s="117" t="s">
        <v>1565</v>
      </c>
      <c r="I859" s="117" t="s">
        <v>1512</v>
      </c>
      <c r="J859" s="117" t="s">
        <v>143</v>
      </c>
      <c r="K859" s="117" t="s">
        <v>1936</v>
      </c>
      <c r="L859" s="115" t="s">
        <v>143</v>
      </c>
      <c r="M859" s="123">
        <v>-9</v>
      </c>
      <c r="N859" s="123">
        <v>9</v>
      </c>
      <c r="O859" s="124">
        <v>45474</v>
      </c>
      <c r="P859" s="125"/>
      <c r="Q859" s="125"/>
      <c r="R859" s="125"/>
      <c r="S859" s="115" t="s">
        <v>1499</v>
      </c>
      <c r="T859" s="122" t="s">
        <v>1502</v>
      </c>
      <c r="U859" s="115" t="s">
        <v>1482</v>
      </c>
      <c r="V859" s="142"/>
      <c r="W859" s="117"/>
      <c r="X859" s="142"/>
      <c r="Y859" s="142"/>
      <c r="Z859" s="117"/>
      <c r="AA859" s="143"/>
      <c r="AB859" s="125"/>
      <c r="AC859" s="125"/>
      <c r="AD859" s="125"/>
      <c r="AE859" s="117"/>
      <c r="AF859" s="122"/>
      <c r="AG859" s="122"/>
    </row>
    <row r="860" spans="1:33">
      <c r="A860" s="115" t="s">
        <v>16</v>
      </c>
      <c r="B860" s="116">
        <v>45475</v>
      </c>
      <c r="C860" s="115" t="s">
        <v>18</v>
      </c>
      <c r="D860" s="115" t="s">
        <v>19</v>
      </c>
      <c r="E860" s="117" t="s">
        <v>1470</v>
      </c>
      <c r="F860" s="117" t="s">
        <v>1915</v>
      </c>
      <c r="G860" s="119">
        <v>45475</v>
      </c>
      <c r="H860" s="117" t="s">
        <v>1472</v>
      </c>
      <c r="I860" s="117" t="s">
        <v>1512</v>
      </c>
      <c r="J860" s="117" t="s">
        <v>1937</v>
      </c>
      <c r="K860" s="117" t="s">
        <v>1938</v>
      </c>
      <c r="L860" s="115" t="s">
        <v>1937</v>
      </c>
      <c r="M860" s="123">
        <v>-20000</v>
      </c>
      <c r="N860" s="123">
        <v>20000</v>
      </c>
      <c r="O860" s="124">
        <v>45474</v>
      </c>
      <c r="P860" s="125"/>
      <c r="Q860" s="125"/>
      <c r="R860" s="125"/>
      <c r="S860" s="115" t="s">
        <v>1915</v>
      </c>
      <c r="T860" s="122" t="s">
        <v>1573</v>
      </c>
      <c r="U860" s="115" t="s">
        <v>1520</v>
      </c>
      <c r="V860" s="142"/>
      <c r="W860" s="117"/>
      <c r="X860" s="142"/>
      <c r="Y860" s="142"/>
      <c r="Z860" s="117"/>
      <c r="AA860" s="143"/>
      <c r="AB860" s="125"/>
      <c r="AC860" s="125"/>
      <c r="AD860" s="125"/>
      <c r="AE860" s="117"/>
      <c r="AF860" s="122"/>
      <c r="AG860" s="122"/>
    </row>
    <row r="861" spans="1:33">
      <c r="A861" s="115" t="s">
        <v>16</v>
      </c>
      <c r="B861" s="116">
        <v>45477</v>
      </c>
      <c r="C861" s="115" t="s">
        <v>42</v>
      </c>
      <c r="D861" s="115" t="s">
        <v>43</v>
      </c>
      <c r="E861" s="117" t="s">
        <v>1470</v>
      </c>
      <c r="F861" s="117" t="s">
        <v>1919</v>
      </c>
      <c r="G861" s="119">
        <v>45477</v>
      </c>
      <c r="H861" s="117" t="s">
        <v>1565</v>
      </c>
      <c r="I861" s="117" t="e">
        <v>#N/A</v>
      </c>
      <c r="J861" s="117" t="e">
        <v>#N/A</v>
      </c>
      <c r="K861" s="117" t="s">
        <v>1939</v>
      </c>
      <c r="L861" s="115" t="e">
        <v>#N/A</v>
      </c>
      <c r="M861" s="123">
        <v>45</v>
      </c>
      <c r="N861" s="123">
        <v>45</v>
      </c>
      <c r="O861" s="124">
        <v>45474</v>
      </c>
      <c r="P861" s="125"/>
      <c r="Q861" s="125"/>
      <c r="R861" s="125"/>
      <c r="S861" s="115" t="s">
        <v>1919</v>
      </c>
      <c r="T861" s="122" t="s">
        <v>158</v>
      </c>
      <c r="U861" s="115" t="s">
        <v>158</v>
      </c>
      <c r="V861" s="142"/>
      <c r="W861" s="117"/>
      <c r="X861" s="142"/>
      <c r="Y861" s="142"/>
      <c r="Z861" s="117"/>
      <c r="AA861" s="143"/>
      <c r="AB861" s="125"/>
      <c r="AC861" s="125"/>
      <c r="AD861" s="125"/>
      <c r="AE861" s="117"/>
      <c r="AF861" s="122"/>
      <c r="AG861" s="122"/>
    </row>
    <row r="862" spans="1:33">
      <c r="A862" s="115" t="s">
        <v>16</v>
      </c>
      <c r="B862" s="116">
        <v>45477</v>
      </c>
      <c r="C862" s="115" t="s">
        <v>42</v>
      </c>
      <c r="D862" s="115" t="s">
        <v>43</v>
      </c>
      <c r="E862" s="117" t="s">
        <v>1470</v>
      </c>
      <c r="F862" s="117" t="s">
        <v>1499</v>
      </c>
      <c r="G862" s="119">
        <v>45477</v>
      </c>
      <c r="H862" s="117" t="s">
        <v>1565</v>
      </c>
      <c r="I862" s="117" t="s">
        <v>1512</v>
      </c>
      <c r="J862" s="117" t="s">
        <v>143</v>
      </c>
      <c r="K862" s="117" t="s">
        <v>1940</v>
      </c>
      <c r="L862" s="115" t="s">
        <v>143</v>
      </c>
      <c r="M862" s="123">
        <v>-9</v>
      </c>
      <c r="N862" s="123">
        <v>9</v>
      </c>
      <c r="O862" s="124">
        <v>45474</v>
      </c>
      <c r="P862" s="125"/>
      <c r="Q862" s="125"/>
      <c r="R862" s="125"/>
      <c r="S862" s="115" t="s">
        <v>1499</v>
      </c>
      <c r="T862" s="122" t="s">
        <v>1502</v>
      </c>
      <c r="U862" s="115" t="s">
        <v>1482</v>
      </c>
      <c r="V862" s="142"/>
      <c r="W862" s="117"/>
      <c r="X862" s="142"/>
      <c r="Y862" s="142"/>
      <c r="Z862" s="117"/>
      <c r="AA862" s="143"/>
      <c r="AB862" s="125"/>
      <c r="AC862" s="125"/>
      <c r="AD862" s="125"/>
      <c r="AE862" s="117"/>
      <c r="AF862" s="122"/>
      <c r="AG862" s="122"/>
    </row>
    <row r="863" spans="1:33">
      <c r="A863" s="115" t="s">
        <v>16</v>
      </c>
      <c r="B863" s="116">
        <v>45477</v>
      </c>
      <c r="C863" s="115" t="s">
        <v>42</v>
      </c>
      <c r="D863" s="115" t="s">
        <v>43</v>
      </c>
      <c r="E863" s="117" t="s">
        <v>1470</v>
      </c>
      <c r="F863" s="117" t="s">
        <v>1499</v>
      </c>
      <c r="G863" s="119">
        <v>45477</v>
      </c>
      <c r="H863" s="117" t="s">
        <v>1565</v>
      </c>
      <c r="I863" s="117" t="s">
        <v>1512</v>
      </c>
      <c r="J863" s="117" t="s">
        <v>143</v>
      </c>
      <c r="K863" s="117" t="s">
        <v>1941</v>
      </c>
      <c r="L863" s="115" t="s">
        <v>143</v>
      </c>
      <c r="M863" s="123">
        <v>-9</v>
      </c>
      <c r="N863" s="123">
        <v>9</v>
      </c>
      <c r="O863" s="124">
        <v>45474</v>
      </c>
      <c r="P863" s="125"/>
      <c r="Q863" s="125"/>
      <c r="R863" s="125"/>
      <c r="S863" s="115" t="s">
        <v>1499</v>
      </c>
      <c r="T863" s="122" t="s">
        <v>1502</v>
      </c>
      <c r="U863" s="115" t="s">
        <v>1482</v>
      </c>
      <c r="V863" s="142"/>
      <c r="W863" s="117"/>
      <c r="X863" s="142"/>
      <c r="Y863" s="142"/>
      <c r="Z863" s="117"/>
      <c r="AA863" s="143"/>
      <c r="AB863" s="125"/>
      <c r="AC863" s="125"/>
      <c r="AD863" s="125"/>
      <c r="AE863" s="117"/>
      <c r="AF863" s="122"/>
      <c r="AG863" s="122"/>
    </row>
    <row r="864" spans="1:33">
      <c r="A864" s="115" t="s">
        <v>16</v>
      </c>
      <c r="B864" s="116">
        <v>45477</v>
      </c>
      <c r="C864" s="115" t="s">
        <v>42</v>
      </c>
      <c r="D864" s="115" t="s">
        <v>43</v>
      </c>
      <c r="E864" s="117" t="s">
        <v>1470</v>
      </c>
      <c r="F864" s="117" t="s">
        <v>1499</v>
      </c>
      <c r="G864" s="119">
        <v>45477</v>
      </c>
      <c r="H864" s="117" t="s">
        <v>1565</v>
      </c>
      <c r="I864" s="117" t="s">
        <v>1512</v>
      </c>
      <c r="J864" s="117" t="s">
        <v>143</v>
      </c>
      <c r="K864" s="117" t="s">
        <v>1942</v>
      </c>
      <c r="L864" s="115" t="s">
        <v>143</v>
      </c>
      <c r="M864" s="123">
        <v>-9</v>
      </c>
      <c r="N864" s="123">
        <v>9</v>
      </c>
      <c r="O864" s="124">
        <v>45474</v>
      </c>
      <c r="P864" s="125"/>
      <c r="Q864" s="125"/>
      <c r="R864" s="125"/>
      <c r="S864" s="115" t="s">
        <v>1499</v>
      </c>
      <c r="T864" s="122" t="s">
        <v>1502</v>
      </c>
      <c r="U864" s="115" t="s">
        <v>1482</v>
      </c>
      <c r="V864" s="142"/>
      <c r="W864" s="117"/>
      <c r="X864" s="142"/>
      <c r="Y864" s="142"/>
      <c r="Z864" s="117"/>
      <c r="AA864" s="143"/>
      <c r="AB864" s="125"/>
      <c r="AC864" s="125"/>
      <c r="AD864" s="125"/>
      <c r="AE864" s="117"/>
      <c r="AF864" s="122"/>
      <c r="AG864" s="122"/>
    </row>
    <row r="865" spans="1:33">
      <c r="A865" s="115" t="s">
        <v>16</v>
      </c>
      <c r="B865" s="116">
        <v>45477</v>
      </c>
      <c r="C865" s="115" t="s">
        <v>42</v>
      </c>
      <c r="D865" s="115" t="s">
        <v>43</v>
      </c>
      <c r="E865" s="117" t="s">
        <v>1470</v>
      </c>
      <c r="F865" s="117" t="s">
        <v>1499</v>
      </c>
      <c r="G865" s="119">
        <v>45477</v>
      </c>
      <c r="H865" s="117" t="s">
        <v>1565</v>
      </c>
      <c r="I865" s="117" t="s">
        <v>1512</v>
      </c>
      <c r="J865" s="117" t="s">
        <v>143</v>
      </c>
      <c r="K865" s="117" t="s">
        <v>1943</v>
      </c>
      <c r="L865" s="115" t="s">
        <v>143</v>
      </c>
      <c r="M865" s="123">
        <v>-9</v>
      </c>
      <c r="N865" s="123">
        <v>9</v>
      </c>
      <c r="O865" s="124">
        <v>45474</v>
      </c>
      <c r="P865" s="125"/>
      <c r="Q865" s="125"/>
      <c r="R865" s="125"/>
      <c r="S865" s="115" t="s">
        <v>1499</v>
      </c>
      <c r="T865" s="122" t="s">
        <v>1502</v>
      </c>
      <c r="U865" s="115" t="s">
        <v>1482</v>
      </c>
      <c r="V865" s="142"/>
      <c r="W865" s="117"/>
      <c r="X865" s="142"/>
      <c r="Y865" s="142"/>
      <c r="Z865" s="117"/>
      <c r="AA865" s="143"/>
      <c r="AB865" s="125"/>
      <c r="AC865" s="125"/>
      <c r="AD865" s="125"/>
      <c r="AE865" s="117"/>
      <c r="AF865" s="122"/>
      <c r="AG865" s="122"/>
    </row>
    <row r="866" spans="1:33">
      <c r="A866" s="115" t="s">
        <v>16</v>
      </c>
      <c r="B866" s="116">
        <v>45477</v>
      </c>
      <c r="C866" s="115" t="s">
        <v>42</v>
      </c>
      <c r="D866" s="115" t="s">
        <v>43</v>
      </c>
      <c r="E866" s="117" t="s">
        <v>1470</v>
      </c>
      <c r="F866" s="117" t="s">
        <v>1499</v>
      </c>
      <c r="G866" s="119">
        <v>45477</v>
      </c>
      <c r="H866" s="117" t="s">
        <v>1565</v>
      </c>
      <c r="I866" s="117" t="s">
        <v>1512</v>
      </c>
      <c r="J866" s="117" t="s">
        <v>143</v>
      </c>
      <c r="K866" s="117" t="s">
        <v>1944</v>
      </c>
      <c r="L866" s="115" t="s">
        <v>143</v>
      </c>
      <c r="M866" s="123">
        <v>-9</v>
      </c>
      <c r="N866" s="123">
        <v>9</v>
      </c>
      <c r="O866" s="124">
        <v>45474</v>
      </c>
      <c r="P866" s="125"/>
      <c r="Q866" s="125"/>
      <c r="R866" s="125"/>
      <c r="S866" s="115" t="s">
        <v>1499</v>
      </c>
      <c r="T866" s="122" t="s">
        <v>1502</v>
      </c>
      <c r="U866" s="115" t="s">
        <v>1482</v>
      </c>
      <c r="V866" s="142"/>
      <c r="W866" s="117"/>
      <c r="X866" s="142"/>
      <c r="Y866" s="142"/>
      <c r="Z866" s="117"/>
      <c r="AA866" s="143"/>
      <c r="AB866" s="125"/>
      <c r="AC866" s="125"/>
      <c r="AD866" s="125"/>
      <c r="AE866" s="117"/>
      <c r="AF866" s="122"/>
      <c r="AG866" s="122"/>
    </row>
    <row r="867" spans="1:33">
      <c r="A867" s="115" t="s">
        <v>16</v>
      </c>
      <c r="B867" s="116">
        <v>45478</v>
      </c>
      <c r="C867" s="115" t="s">
        <v>42</v>
      </c>
      <c r="D867" s="115" t="s">
        <v>43</v>
      </c>
      <c r="E867" s="117" t="s">
        <v>1470</v>
      </c>
      <c r="F867" s="117" t="s">
        <v>1919</v>
      </c>
      <c r="G867" s="119">
        <v>45478</v>
      </c>
      <c r="H867" s="117" t="s">
        <v>1565</v>
      </c>
      <c r="I867" s="117" t="e">
        <v>#N/A</v>
      </c>
      <c r="J867" s="117" t="e">
        <v>#N/A</v>
      </c>
      <c r="K867" s="117" t="s">
        <v>1945</v>
      </c>
      <c r="L867" s="115" t="e">
        <v>#N/A</v>
      </c>
      <c r="M867" s="123">
        <v>120000</v>
      </c>
      <c r="N867" s="123">
        <v>120000</v>
      </c>
      <c r="O867" s="124">
        <v>45474</v>
      </c>
      <c r="P867" s="125"/>
      <c r="Q867" s="125"/>
      <c r="R867" s="125"/>
      <c r="S867" s="115" t="s">
        <v>1919</v>
      </c>
      <c r="T867" s="122" t="s">
        <v>158</v>
      </c>
      <c r="U867" s="115" t="s">
        <v>158</v>
      </c>
      <c r="V867" s="142"/>
      <c r="W867" s="117"/>
      <c r="X867" s="142"/>
      <c r="Y867" s="142"/>
      <c r="Z867" s="117"/>
      <c r="AA867" s="143"/>
      <c r="AB867" s="125"/>
      <c r="AC867" s="125"/>
      <c r="AD867" s="125"/>
      <c r="AE867" s="117"/>
      <c r="AF867" s="122"/>
      <c r="AG867" s="122"/>
    </row>
    <row r="868" spans="1:33">
      <c r="A868" s="115" t="s">
        <v>16</v>
      </c>
      <c r="B868" s="116">
        <v>45478</v>
      </c>
      <c r="C868" s="115" t="s">
        <v>42</v>
      </c>
      <c r="D868" s="115" t="s">
        <v>43</v>
      </c>
      <c r="E868" s="117" t="s">
        <v>1470</v>
      </c>
      <c r="F868" s="117" t="s">
        <v>1919</v>
      </c>
      <c r="G868" s="119">
        <v>45478</v>
      </c>
      <c r="H868" s="117" t="s">
        <v>1565</v>
      </c>
      <c r="I868" s="117" t="e">
        <v>#N/A</v>
      </c>
      <c r="J868" s="117" t="e">
        <v>#N/A</v>
      </c>
      <c r="K868" s="117" t="s">
        <v>1946</v>
      </c>
      <c r="L868" s="115" t="e">
        <v>#N/A</v>
      </c>
      <c r="M868" s="123">
        <v>-66743.5</v>
      </c>
      <c r="N868" s="123">
        <v>66743.5</v>
      </c>
      <c r="O868" s="124">
        <v>45474</v>
      </c>
      <c r="P868" s="125"/>
      <c r="Q868" s="125"/>
      <c r="R868" s="125"/>
      <c r="S868" s="115" t="s">
        <v>1919</v>
      </c>
      <c r="T868" s="122" t="s">
        <v>158</v>
      </c>
      <c r="U868" s="115" t="s">
        <v>158</v>
      </c>
      <c r="V868" s="142"/>
      <c r="W868" s="117"/>
      <c r="X868" s="142"/>
      <c r="Y868" s="142"/>
      <c r="Z868" s="117"/>
      <c r="AA868" s="143"/>
      <c r="AB868" s="125"/>
      <c r="AC868" s="125"/>
      <c r="AD868" s="125"/>
      <c r="AE868" s="117"/>
      <c r="AF868" s="122"/>
      <c r="AG868" s="122"/>
    </row>
    <row r="869" spans="1:33">
      <c r="A869" s="115" t="s">
        <v>16</v>
      </c>
      <c r="B869" s="116">
        <v>45478</v>
      </c>
      <c r="C869" s="115" t="s">
        <v>42</v>
      </c>
      <c r="D869" s="115" t="s">
        <v>43</v>
      </c>
      <c r="E869" s="117" t="s">
        <v>1470</v>
      </c>
      <c r="F869" s="117" t="s">
        <v>1919</v>
      </c>
      <c r="G869" s="119">
        <v>45478</v>
      </c>
      <c r="H869" s="117" t="s">
        <v>1472</v>
      </c>
      <c r="I869" s="117" t="s">
        <v>1512</v>
      </c>
      <c r="J869" s="117" t="s">
        <v>1947</v>
      </c>
      <c r="K869" s="117" t="s">
        <v>1742</v>
      </c>
      <c r="L869" s="115" t="s">
        <v>1947</v>
      </c>
      <c r="M869" s="123">
        <v>-9540</v>
      </c>
      <c r="N869" s="123">
        <v>9540</v>
      </c>
      <c r="O869" s="124">
        <v>45474</v>
      </c>
      <c r="P869" s="125"/>
      <c r="Q869" s="125"/>
      <c r="R869" s="125"/>
      <c r="S869" s="115" t="s">
        <v>1919</v>
      </c>
      <c r="T869" s="122" t="s">
        <v>1515</v>
      </c>
      <c r="U869" s="115" t="s">
        <v>1479</v>
      </c>
      <c r="V869" s="142"/>
      <c r="W869" s="117"/>
      <c r="X869" s="142"/>
      <c r="Y869" s="142"/>
      <c r="Z869" s="117"/>
      <c r="AA869" s="143"/>
      <c r="AB869" s="125"/>
      <c r="AC869" s="125"/>
      <c r="AD869" s="125"/>
      <c r="AE869" s="117"/>
      <c r="AF869" s="122"/>
      <c r="AG869" s="122"/>
    </row>
    <row r="870" spans="1:33">
      <c r="A870" s="115" t="s">
        <v>16</v>
      </c>
      <c r="B870" s="116">
        <v>45478</v>
      </c>
      <c r="C870" s="115" t="s">
        <v>42</v>
      </c>
      <c r="D870" s="115" t="s">
        <v>43</v>
      </c>
      <c r="E870" s="117" t="s">
        <v>1470</v>
      </c>
      <c r="F870" s="117" t="s">
        <v>1552</v>
      </c>
      <c r="G870" s="119">
        <v>45478</v>
      </c>
      <c r="H870" s="117" t="s">
        <v>1472</v>
      </c>
      <c r="I870" s="117" t="s">
        <v>1512</v>
      </c>
      <c r="J870" s="117" t="s">
        <v>768</v>
      </c>
      <c r="K870" s="117" t="s">
        <v>1948</v>
      </c>
      <c r="L870" s="115" t="s">
        <v>768</v>
      </c>
      <c r="M870" s="123">
        <v>-20000</v>
      </c>
      <c r="N870" s="123">
        <v>20000</v>
      </c>
      <c r="O870" s="124">
        <v>45474</v>
      </c>
      <c r="P870" s="125"/>
      <c r="Q870" s="125"/>
      <c r="R870" s="125"/>
      <c r="S870" s="115" t="s">
        <v>1552</v>
      </c>
      <c r="T870" s="122" t="s">
        <v>1475</v>
      </c>
      <c r="U870" s="115" t="s">
        <v>1476</v>
      </c>
      <c r="V870" s="142"/>
      <c r="W870" s="117"/>
      <c r="X870" s="142"/>
      <c r="Y870" s="142"/>
      <c r="Z870" s="117"/>
      <c r="AA870" s="143"/>
      <c r="AB870" s="125"/>
      <c r="AC870" s="125"/>
      <c r="AD870" s="125"/>
      <c r="AE870" s="117"/>
      <c r="AF870" s="122"/>
      <c r="AG870" s="122"/>
    </row>
    <row r="871" spans="1:33">
      <c r="A871" s="115" t="s">
        <v>16</v>
      </c>
      <c r="B871" s="116">
        <v>45478</v>
      </c>
      <c r="C871" s="115" t="s">
        <v>42</v>
      </c>
      <c r="D871" s="115" t="s">
        <v>43</v>
      </c>
      <c r="E871" s="117" t="s">
        <v>1470</v>
      </c>
      <c r="F871" s="117" t="s">
        <v>1949</v>
      </c>
      <c r="G871" s="119">
        <v>45478</v>
      </c>
      <c r="H871" s="117" t="s">
        <v>1472</v>
      </c>
      <c r="I871" s="117" t="s">
        <v>1512</v>
      </c>
      <c r="J871" s="117" t="s">
        <v>1950</v>
      </c>
      <c r="K871" s="117" t="s">
        <v>1951</v>
      </c>
      <c r="L871" s="115" t="s">
        <v>1950</v>
      </c>
      <c r="M871" s="123">
        <v>-10000</v>
      </c>
      <c r="N871" s="123">
        <v>10000</v>
      </c>
      <c r="O871" s="124">
        <v>45474</v>
      </c>
      <c r="P871" s="125"/>
      <c r="Q871" s="125"/>
      <c r="R871" s="125"/>
      <c r="S871" s="115" t="s">
        <v>1949</v>
      </c>
      <c r="T871" s="122" t="s">
        <v>1515</v>
      </c>
      <c r="U871" s="115" t="s">
        <v>1479</v>
      </c>
      <c r="V871" s="142"/>
      <c r="W871" s="117"/>
      <c r="X871" s="142"/>
      <c r="Y871" s="142"/>
      <c r="Z871" s="117"/>
      <c r="AA871" s="143"/>
      <c r="AB871" s="125"/>
      <c r="AC871" s="125"/>
      <c r="AD871" s="125"/>
      <c r="AE871" s="117"/>
      <c r="AF871" s="122"/>
      <c r="AG871" s="122"/>
    </row>
    <row r="872" spans="1:33">
      <c r="A872" s="115" t="s">
        <v>16</v>
      </c>
      <c r="B872" s="116">
        <v>45478</v>
      </c>
      <c r="C872" s="115" t="s">
        <v>42</v>
      </c>
      <c r="D872" s="115" t="s">
        <v>43</v>
      </c>
      <c r="E872" s="117" t="s">
        <v>1470</v>
      </c>
      <c r="F872" s="117" t="s">
        <v>1575</v>
      </c>
      <c r="G872" s="119">
        <v>45478</v>
      </c>
      <c r="H872" s="117" t="s">
        <v>1472</v>
      </c>
      <c r="I872" s="117" t="s">
        <v>1512</v>
      </c>
      <c r="J872" s="117" t="s">
        <v>784</v>
      </c>
      <c r="K872" s="117" t="s">
        <v>1952</v>
      </c>
      <c r="L872" s="115" t="s">
        <v>784</v>
      </c>
      <c r="M872" s="123">
        <v>-10000</v>
      </c>
      <c r="N872" s="123">
        <v>10000</v>
      </c>
      <c r="O872" s="124">
        <v>45474</v>
      </c>
      <c r="P872" s="125"/>
      <c r="Q872" s="125"/>
      <c r="R872" s="125"/>
      <c r="S872" s="115" t="s">
        <v>1575</v>
      </c>
      <c r="T872" s="122" t="s">
        <v>1519</v>
      </c>
      <c r="U872" s="115" t="s">
        <v>1520</v>
      </c>
      <c r="V872" s="142"/>
      <c r="W872" s="117"/>
      <c r="X872" s="142"/>
      <c r="Y872" s="142"/>
      <c r="Z872" s="117"/>
      <c r="AA872" s="143"/>
      <c r="AB872" s="125"/>
      <c r="AC872" s="125"/>
      <c r="AD872" s="125"/>
      <c r="AE872" s="117"/>
      <c r="AF872" s="122"/>
      <c r="AG872" s="122"/>
    </row>
    <row r="873" spans="1:33">
      <c r="A873" s="115" t="s">
        <v>16</v>
      </c>
      <c r="B873" s="116">
        <v>45478</v>
      </c>
      <c r="C873" s="115" t="s">
        <v>42</v>
      </c>
      <c r="D873" s="115" t="s">
        <v>43</v>
      </c>
      <c r="E873" s="117" t="s">
        <v>1470</v>
      </c>
      <c r="F873" s="117" t="s">
        <v>1953</v>
      </c>
      <c r="G873" s="119">
        <v>45478</v>
      </c>
      <c r="H873" s="117" t="s">
        <v>1472</v>
      </c>
      <c r="I873" s="117" t="s">
        <v>1512</v>
      </c>
      <c r="J873" s="117" t="s">
        <v>1954</v>
      </c>
      <c r="K873" s="117" t="s">
        <v>1955</v>
      </c>
      <c r="L873" s="115" t="s">
        <v>1954</v>
      </c>
      <c r="M873" s="123">
        <v>-3716.49</v>
      </c>
      <c r="N873" s="123">
        <v>3716.49</v>
      </c>
      <c r="O873" s="124">
        <v>45474</v>
      </c>
      <c r="P873" s="125"/>
      <c r="Q873" s="125"/>
      <c r="R873" s="125"/>
      <c r="S873" s="115" t="s">
        <v>1953</v>
      </c>
      <c r="T873" s="122" t="s">
        <v>1573</v>
      </c>
      <c r="U873" s="115" t="s">
        <v>1520</v>
      </c>
      <c r="V873" s="142"/>
      <c r="W873" s="117"/>
      <c r="X873" s="142"/>
      <c r="Y873" s="142"/>
      <c r="Z873" s="117"/>
      <c r="AA873" s="143"/>
      <c r="AB873" s="125"/>
      <c r="AC873" s="125"/>
      <c r="AD873" s="125"/>
      <c r="AE873" s="117"/>
      <c r="AF873" s="122"/>
      <c r="AG873" s="122"/>
    </row>
    <row r="874" spans="1:33">
      <c r="A874" s="115" t="s">
        <v>16</v>
      </c>
      <c r="B874" s="116">
        <v>45478</v>
      </c>
      <c r="C874" s="115" t="s">
        <v>42</v>
      </c>
      <c r="D874" s="115" t="s">
        <v>43</v>
      </c>
      <c r="E874" s="117" t="s">
        <v>1470</v>
      </c>
      <c r="F874" s="117" t="s">
        <v>1480</v>
      </c>
      <c r="G874" s="119">
        <v>45478</v>
      </c>
      <c r="H874" s="117" t="s">
        <v>1472</v>
      </c>
      <c r="I874" s="117" t="s">
        <v>1564</v>
      </c>
      <c r="J874" s="117" t="s">
        <v>1954</v>
      </c>
      <c r="K874" s="117" t="s">
        <v>1955</v>
      </c>
      <c r="L874" s="115" t="s">
        <v>1954</v>
      </c>
      <c r="M874" s="123">
        <v>-0.01</v>
      </c>
      <c r="N874" s="123">
        <v>0.01</v>
      </c>
      <c r="O874" s="124">
        <v>45474</v>
      </c>
      <c r="P874" s="125"/>
      <c r="Q874" s="125"/>
      <c r="R874" s="125"/>
      <c r="S874" s="115" t="s">
        <v>1480</v>
      </c>
      <c r="T874" s="122" t="s">
        <v>1573</v>
      </c>
      <c r="U874" s="115" t="s">
        <v>1520</v>
      </c>
      <c r="V874" s="142"/>
      <c r="W874" s="117"/>
      <c r="X874" s="142"/>
      <c r="Y874" s="142"/>
      <c r="Z874" s="117"/>
      <c r="AA874" s="143"/>
      <c r="AB874" s="125"/>
      <c r="AC874" s="125"/>
      <c r="AD874" s="125"/>
      <c r="AE874" s="117"/>
      <c r="AF874" s="122"/>
      <c r="AG874" s="122"/>
    </row>
    <row r="875" spans="1:33">
      <c r="A875" s="115" t="s">
        <v>16</v>
      </c>
      <c r="B875" s="116">
        <v>45481</v>
      </c>
      <c r="C875" s="115" t="s">
        <v>42</v>
      </c>
      <c r="D875" s="115" t="s">
        <v>43</v>
      </c>
      <c r="E875" s="117" t="s">
        <v>1470</v>
      </c>
      <c r="F875" s="117" t="s">
        <v>1919</v>
      </c>
      <c r="G875" s="119">
        <v>45481</v>
      </c>
      <c r="H875" s="117" t="s">
        <v>1565</v>
      </c>
      <c r="I875" s="117" t="e">
        <v>#N/A</v>
      </c>
      <c r="J875" s="117" t="e">
        <v>#N/A</v>
      </c>
      <c r="K875" s="117" t="s">
        <v>1956</v>
      </c>
      <c r="L875" s="115" t="e">
        <v>#N/A</v>
      </c>
      <c r="M875" s="123">
        <v>46115.73</v>
      </c>
      <c r="N875" s="123">
        <v>46115.73</v>
      </c>
      <c r="O875" s="124">
        <v>45474</v>
      </c>
      <c r="P875" s="125"/>
      <c r="Q875" s="125"/>
      <c r="R875" s="125"/>
      <c r="S875" s="115" t="s">
        <v>1919</v>
      </c>
      <c r="T875" s="122" t="s">
        <v>158</v>
      </c>
      <c r="U875" s="115" t="s">
        <v>158</v>
      </c>
      <c r="V875" s="142"/>
      <c r="W875" s="117"/>
      <c r="X875" s="142"/>
      <c r="Y875" s="142"/>
      <c r="Z875" s="117"/>
      <c r="AA875" s="143"/>
      <c r="AB875" s="125"/>
      <c r="AC875" s="125"/>
      <c r="AD875" s="125"/>
      <c r="AE875" s="117"/>
      <c r="AF875" s="122"/>
      <c r="AG875" s="122"/>
    </row>
    <row r="876" spans="1:33">
      <c r="A876" s="115" t="s">
        <v>16</v>
      </c>
      <c r="B876" s="116">
        <v>45481</v>
      </c>
      <c r="C876" s="115" t="s">
        <v>42</v>
      </c>
      <c r="D876" s="115" t="s">
        <v>43</v>
      </c>
      <c r="E876" s="117" t="s">
        <v>1470</v>
      </c>
      <c r="F876" s="117" t="s">
        <v>1919</v>
      </c>
      <c r="G876" s="119">
        <v>45481</v>
      </c>
      <c r="H876" s="117" t="s">
        <v>1565</v>
      </c>
      <c r="I876" s="117" t="e">
        <v>#N/A</v>
      </c>
      <c r="J876" s="117" t="e">
        <v>#N/A</v>
      </c>
      <c r="K876" s="117" t="s">
        <v>1957</v>
      </c>
      <c r="L876" s="115" t="e">
        <v>#N/A</v>
      </c>
      <c r="M876" s="123">
        <v>25793.200000000001</v>
      </c>
      <c r="N876" s="123">
        <v>25793.200000000001</v>
      </c>
      <c r="O876" s="124">
        <v>45474</v>
      </c>
      <c r="P876" s="125"/>
      <c r="Q876" s="125"/>
      <c r="R876" s="125"/>
      <c r="S876" s="115" t="s">
        <v>1919</v>
      </c>
      <c r="T876" s="122" t="s">
        <v>158</v>
      </c>
      <c r="U876" s="115" t="s">
        <v>158</v>
      </c>
      <c r="V876" s="142"/>
      <c r="W876" s="117"/>
      <c r="X876" s="142"/>
      <c r="Y876" s="142"/>
      <c r="Z876" s="117"/>
      <c r="AA876" s="143"/>
      <c r="AB876" s="125"/>
      <c r="AC876" s="125"/>
      <c r="AD876" s="125"/>
      <c r="AE876" s="117"/>
      <c r="AF876" s="122"/>
      <c r="AG876" s="122"/>
    </row>
    <row r="877" spans="1:33">
      <c r="A877" s="115" t="s">
        <v>16</v>
      </c>
      <c r="B877" s="116">
        <v>45481</v>
      </c>
      <c r="C877" s="115" t="s">
        <v>42</v>
      </c>
      <c r="D877" s="115" t="s">
        <v>43</v>
      </c>
      <c r="E877" s="117" t="s">
        <v>1470</v>
      </c>
      <c r="F877" s="117" t="s">
        <v>1554</v>
      </c>
      <c r="G877" s="119">
        <v>45481</v>
      </c>
      <c r="H877" s="117" t="s">
        <v>1565</v>
      </c>
      <c r="I877" s="117" t="s">
        <v>1555</v>
      </c>
      <c r="J877" s="117" t="s">
        <v>181</v>
      </c>
      <c r="K877" s="117" t="s">
        <v>1958</v>
      </c>
      <c r="L877" s="115" t="s">
        <v>181</v>
      </c>
      <c r="M877" s="123">
        <v>0.56999999999999995</v>
      </c>
      <c r="N877" s="123">
        <v>0.56999999999999995</v>
      </c>
      <c r="O877" s="124">
        <v>45474</v>
      </c>
      <c r="P877" s="125"/>
      <c r="Q877" s="125"/>
      <c r="R877" s="125"/>
      <c r="S877" s="115" t="s">
        <v>1554</v>
      </c>
      <c r="T877" s="122" t="s">
        <v>1556</v>
      </c>
      <c r="U877" s="115" t="s">
        <v>1557</v>
      </c>
      <c r="V877" s="142"/>
      <c r="W877" s="117"/>
      <c r="X877" s="142"/>
      <c r="Y877" s="142"/>
      <c r="Z877" s="117"/>
      <c r="AA877" s="143"/>
      <c r="AB877" s="125"/>
      <c r="AC877" s="125"/>
      <c r="AD877" s="125"/>
      <c r="AE877" s="117"/>
      <c r="AF877" s="122"/>
      <c r="AG877" s="122"/>
    </row>
    <row r="878" spans="1:33">
      <c r="A878" s="115" t="s">
        <v>16</v>
      </c>
      <c r="B878" s="116">
        <v>45481</v>
      </c>
      <c r="C878" s="115" t="s">
        <v>42</v>
      </c>
      <c r="D878" s="115" t="s">
        <v>43</v>
      </c>
      <c r="E878" s="117" t="s">
        <v>1470</v>
      </c>
      <c r="F878" s="117" t="s">
        <v>1554</v>
      </c>
      <c r="G878" s="119">
        <v>45481</v>
      </c>
      <c r="H878" s="117" t="s">
        <v>1565</v>
      </c>
      <c r="I878" s="117" t="s">
        <v>1555</v>
      </c>
      <c r="J878" s="117" t="s">
        <v>181</v>
      </c>
      <c r="K878" s="117" t="s">
        <v>1959</v>
      </c>
      <c r="L878" s="115" t="s">
        <v>181</v>
      </c>
      <c r="M878" s="123">
        <v>0.04</v>
      </c>
      <c r="N878" s="123">
        <v>0.04</v>
      </c>
      <c r="O878" s="124">
        <v>45474</v>
      </c>
      <c r="P878" s="125"/>
      <c r="Q878" s="125"/>
      <c r="R878" s="125"/>
      <c r="S878" s="115" t="s">
        <v>1554</v>
      </c>
      <c r="T878" s="122" t="s">
        <v>1556</v>
      </c>
      <c r="U878" s="115" t="s">
        <v>1557</v>
      </c>
      <c r="V878" s="142"/>
      <c r="W878" s="117"/>
      <c r="X878" s="142"/>
      <c r="Y878" s="142"/>
      <c r="Z878" s="117"/>
      <c r="AA878" s="143"/>
      <c r="AB878" s="125"/>
      <c r="AC878" s="125"/>
      <c r="AD878" s="125"/>
      <c r="AE878" s="117"/>
      <c r="AF878" s="122"/>
      <c r="AG878" s="122"/>
    </row>
    <row r="879" spans="1:33">
      <c r="A879" s="115" t="s">
        <v>16</v>
      </c>
      <c r="B879" s="116">
        <v>45481</v>
      </c>
      <c r="C879" s="115" t="s">
        <v>42</v>
      </c>
      <c r="D879" s="115" t="s">
        <v>43</v>
      </c>
      <c r="E879" s="117" t="s">
        <v>1470</v>
      </c>
      <c r="F879" s="117" t="s">
        <v>1919</v>
      </c>
      <c r="G879" s="119">
        <v>45481</v>
      </c>
      <c r="H879" s="117" t="s">
        <v>1472</v>
      </c>
      <c r="I879" s="117" t="s">
        <v>1512</v>
      </c>
      <c r="J879" s="117" t="s">
        <v>1960</v>
      </c>
      <c r="K879" s="117" t="s">
        <v>1961</v>
      </c>
      <c r="L879" s="115" t="s">
        <v>1960</v>
      </c>
      <c r="M879" s="123">
        <v>-27276</v>
      </c>
      <c r="N879" s="123">
        <v>27276</v>
      </c>
      <c r="O879" s="124">
        <v>45474</v>
      </c>
      <c r="P879" s="125"/>
      <c r="Q879" s="125"/>
      <c r="R879" s="125"/>
      <c r="S879" s="115" t="s">
        <v>1919</v>
      </c>
      <c r="T879" s="122" t="s">
        <v>1515</v>
      </c>
      <c r="U879" s="115" t="s">
        <v>1479</v>
      </c>
      <c r="V879" s="142"/>
      <c r="W879" s="117"/>
      <c r="X879" s="142"/>
      <c r="Y879" s="142"/>
      <c r="Z879" s="117"/>
      <c r="AA879" s="143"/>
      <c r="AB879" s="125"/>
      <c r="AC879" s="125"/>
      <c r="AD879" s="125"/>
      <c r="AE879" s="117"/>
      <c r="AF879" s="122"/>
      <c r="AG879" s="122"/>
    </row>
    <row r="880" spans="1:33">
      <c r="A880" s="115" t="s">
        <v>16</v>
      </c>
      <c r="B880" s="116">
        <v>45481</v>
      </c>
      <c r="C880" s="115" t="s">
        <v>42</v>
      </c>
      <c r="D880" s="115" t="s">
        <v>43</v>
      </c>
      <c r="E880" s="117" t="s">
        <v>1470</v>
      </c>
      <c r="F880" s="117" t="s">
        <v>1612</v>
      </c>
      <c r="G880" s="119">
        <v>45481</v>
      </c>
      <c r="H880" s="117" t="s">
        <v>1472</v>
      </c>
      <c r="I880" s="117" t="s">
        <v>1512</v>
      </c>
      <c r="J880" s="117" t="s">
        <v>1695</v>
      </c>
      <c r="K880" s="117" t="s">
        <v>1883</v>
      </c>
      <c r="L880" s="115" t="s">
        <v>1695</v>
      </c>
      <c r="M880" s="123">
        <v>-6834.41</v>
      </c>
      <c r="N880" s="123">
        <v>6834.41</v>
      </c>
      <c r="O880" s="124">
        <v>45474</v>
      </c>
      <c r="P880" s="125"/>
      <c r="Q880" s="125"/>
      <c r="R880" s="125"/>
      <c r="S880" s="115" t="s">
        <v>1612</v>
      </c>
      <c r="T880" s="122" t="s">
        <v>1492</v>
      </c>
      <c r="U880" s="115" t="s">
        <v>1476</v>
      </c>
      <c r="V880" s="142"/>
      <c r="W880" s="117"/>
      <c r="X880" s="142"/>
      <c r="Y880" s="142"/>
      <c r="Z880" s="117"/>
      <c r="AA880" s="143"/>
      <c r="AB880" s="125"/>
      <c r="AC880" s="125"/>
      <c r="AD880" s="125"/>
      <c r="AE880" s="117"/>
      <c r="AF880" s="122"/>
      <c r="AG880" s="122"/>
    </row>
    <row r="881" spans="1:33">
      <c r="A881" s="115" t="s">
        <v>16</v>
      </c>
      <c r="B881" s="116">
        <v>45481</v>
      </c>
      <c r="C881" s="115" t="s">
        <v>42</v>
      </c>
      <c r="D881" s="115" t="s">
        <v>43</v>
      </c>
      <c r="E881" s="117" t="s">
        <v>1470</v>
      </c>
      <c r="F881" s="117" t="s">
        <v>1919</v>
      </c>
      <c r="G881" s="119">
        <v>45481</v>
      </c>
      <c r="H881" s="117" t="s">
        <v>1472</v>
      </c>
      <c r="I881" s="117" t="s">
        <v>1512</v>
      </c>
      <c r="J881" s="117" t="s">
        <v>1962</v>
      </c>
      <c r="K881" s="117" t="s">
        <v>1963</v>
      </c>
      <c r="L881" s="115" t="s">
        <v>1962</v>
      </c>
      <c r="M881" s="123">
        <v>-1542.34</v>
      </c>
      <c r="N881" s="123">
        <v>1542.34</v>
      </c>
      <c r="O881" s="124">
        <v>45474</v>
      </c>
      <c r="P881" s="125"/>
      <c r="Q881" s="125"/>
      <c r="R881" s="125"/>
      <c r="S881" s="115" t="s">
        <v>1919</v>
      </c>
      <c r="T881" s="122" t="s">
        <v>1487</v>
      </c>
      <c r="U881" s="115" t="s">
        <v>1488</v>
      </c>
      <c r="V881" s="142"/>
      <c r="W881" s="117"/>
      <c r="X881" s="142"/>
      <c r="Y881" s="142"/>
      <c r="Z881" s="117"/>
      <c r="AA881" s="143"/>
      <c r="AB881" s="125"/>
      <c r="AC881" s="125"/>
      <c r="AD881" s="125"/>
      <c r="AE881" s="117"/>
      <c r="AF881" s="122"/>
      <c r="AG881" s="122"/>
    </row>
    <row r="882" spans="1:33">
      <c r="A882" s="115" t="s">
        <v>16</v>
      </c>
      <c r="B882" s="116">
        <v>45481</v>
      </c>
      <c r="C882" s="115" t="s">
        <v>42</v>
      </c>
      <c r="D882" s="115" t="s">
        <v>43</v>
      </c>
      <c r="E882" s="117" t="s">
        <v>1470</v>
      </c>
      <c r="F882" s="117" t="s">
        <v>1919</v>
      </c>
      <c r="G882" s="119">
        <v>45481</v>
      </c>
      <c r="H882" s="117" t="s">
        <v>1472</v>
      </c>
      <c r="I882" s="117" t="s">
        <v>1512</v>
      </c>
      <c r="J882" s="117" t="s">
        <v>1964</v>
      </c>
      <c r="K882" s="117" t="s">
        <v>1965</v>
      </c>
      <c r="L882" s="115" t="s">
        <v>1964</v>
      </c>
      <c r="M882" s="123">
        <v>-18710</v>
      </c>
      <c r="N882" s="123">
        <v>18710</v>
      </c>
      <c r="O882" s="124">
        <v>45474</v>
      </c>
      <c r="P882" s="125"/>
      <c r="Q882" s="125"/>
      <c r="R882" s="125"/>
      <c r="S882" s="115" t="s">
        <v>1919</v>
      </c>
      <c r="T882" s="122" t="s">
        <v>1487</v>
      </c>
      <c r="U882" s="115" t="s">
        <v>1488</v>
      </c>
      <c r="V882" s="142"/>
      <c r="W882" s="117"/>
      <c r="X882" s="142"/>
      <c r="Y882" s="142"/>
      <c r="Z882" s="117"/>
      <c r="AA882" s="143"/>
      <c r="AB882" s="125"/>
      <c r="AC882" s="125"/>
      <c r="AD882" s="125"/>
      <c r="AE882" s="117"/>
      <c r="AF882" s="122"/>
      <c r="AG882" s="122"/>
    </row>
    <row r="883" spans="1:33">
      <c r="A883" s="115" t="s">
        <v>16</v>
      </c>
      <c r="B883" s="116">
        <v>45481</v>
      </c>
      <c r="C883" s="115" t="s">
        <v>42</v>
      </c>
      <c r="D883" s="115" t="s">
        <v>43</v>
      </c>
      <c r="E883" s="117" t="s">
        <v>1470</v>
      </c>
      <c r="F883" s="117" t="s">
        <v>1546</v>
      </c>
      <c r="G883" s="119">
        <v>45481</v>
      </c>
      <c r="H883" s="117" t="s">
        <v>1472</v>
      </c>
      <c r="I883" s="117" t="s">
        <v>1512</v>
      </c>
      <c r="J883" s="117" t="s">
        <v>796</v>
      </c>
      <c r="K883" s="117" t="s">
        <v>1966</v>
      </c>
      <c r="L883" s="115" t="s">
        <v>796</v>
      </c>
      <c r="M883" s="123">
        <v>-10000</v>
      </c>
      <c r="N883" s="123">
        <v>10000</v>
      </c>
      <c r="O883" s="124">
        <v>45474</v>
      </c>
      <c r="P883" s="125"/>
      <c r="Q883" s="125"/>
      <c r="R883" s="125"/>
      <c r="S883" s="115" t="s">
        <v>1546</v>
      </c>
      <c r="T883" s="122" t="s">
        <v>1515</v>
      </c>
      <c r="U883" s="115" t="s">
        <v>1479</v>
      </c>
      <c r="V883" s="142"/>
      <c r="W883" s="117"/>
      <c r="X883" s="142"/>
      <c r="Y883" s="142"/>
      <c r="Z883" s="117"/>
      <c r="AA883" s="143"/>
      <c r="AB883" s="125"/>
      <c r="AC883" s="125"/>
      <c r="AD883" s="125"/>
      <c r="AE883" s="117"/>
      <c r="AF883" s="122"/>
      <c r="AG883" s="122"/>
    </row>
    <row r="884" spans="1:33">
      <c r="A884" s="115" t="s">
        <v>16</v>
      </c>
      <c r="B884" s="116">
        <v>45481</v>
      </c>
      <c r="C884" s="115" t="s">
        <v>42</v>
      </c>
      <c r="D884" s="115" t="s">
        <v>43</v>
      </c>
      <c r="E884" s="117" t="s">
        <v>1470</v>
      </c>
      <c r="F884" s="117" t="s">
        <v>1546</v>
      </c>
      <c r="G884" s="119">
        <v>45481</v>
      </c>
      <c r="H884" s="117" t="s">
        <v>1472</v>
      </c>
      <c r="I884" s="117" t="s">
        <v>1512</v>
      </c>
      <c r="J884" s="117" t="s">
        <v>796</v>
      </c>
      <c r="K884" s="117" t="s">
        <v>1967</v>
      </c>
      <c r="L884" s="115" t="s">
        <v>796</v>
      </c>
      <c r="M884" s="123">
        <v>-3750</v>
      </c>
      <c r="N884" s="123">
        <v>3750</v>
      </c>
      <c r="O884" s="124">
        <v>45474</v>
      </c>
      <c r="P884" s="125"/>
      <c r="Q884" s="125"/>
      <c r="R884" s="125"/>
      <c r="S884" s="115" t="s">
        <v>1546</v>
      </c>
      <c r="T884" s="122" t="s">
        <v>1515</v>
      </c>
      <c r="U884" s="115" t="s">
        <v>1479</v>
      </c>
      <c r="V884" s="142"/>
      <c r="W884" s="117"/>
      <c r="X884" s="142"/>
      <c r="Y884" s="142"/>
      <c r="Z884" s="117"/>
      <c r="AA884" s="143"/>
      <c r="AB884" s="125"/>
      <c r="AC884" s="125"/>
      <c r="AD884" s="125"/>
      <c r="AE884" s="117"/>
      <c r="AF884" s="122"/>
      <c r="AG884" s="122"/>
    </row>
    <row r="885" spans="1:33">
      <c r="A885" s="115" t="s">
        <v>16</v>
      </c>
      <c r="B885" s="116">
        <v>45481</v>
      </c>
      <c r="C885" s="115" t="s">
        <v>42</v>
      </c>
      <c r="D885" s="115" t="s">
        <v>43</v>
      </c>
      <c r="E885" s="117" t="s">
        <v>1470</v>
      </c>
      <c r="F885" s="117" t="s">
        <v>1499</v>
      </c>
      <c r="G885" s="119">
        <v>45481</v>
      </c>
      <c r="H885" s="117" t="s">
        <v>1565</v>
      </c>
      <c r="I885" s="117" t="s">
        <v>1501</v>
      </c>
      <c r="J885" s="117" t="s">
        <v>190</v>
      </c>
      <c r="K885" s="117" t="s">
        <v>1968</v>
      </c>
      <c r="L885" s="115" t="s">
        <v>190</v>
      </c>
      <c r="M885" s="123">
        <v>-74.95</v>
      </c>
      <c r="N885" s="123">
        <v>74.95</v>
      </c>
      <c r="O885" s="124">
        <v>45474</v>
      </c>
      <c r="P885" s="125"/>
      <c r="Q885" s="125"/>
      <c r="R885" s="125"/>
      <c r="S885" s="115" t="s">
        <v>1499</v>
      </c>
      <c r="T885" s="122" t="s">
        <v>1502</v>
      </c>
      <c r="U885" s="115" t="s">
        <v>1482</v>
      </c>
      <c r="V885" s="142"/>
      <c r="W885" s="117"/>
      <c r="X885" s="142"/>
      <c r="Y885" s="142"/>
      <c r="Z885" s="117"/>
      <c r="AA885" s="143"/>
      <c r="AB885" s="125"/>
      <c r="AC885" s="125"/>
      <c r="AD885" s="125"/>
      <c r="AE885" s="117"/>
      <c r="AF885" s="122"/>
      <c r="AG885" s="122"/>
    </row>
    <row r="886" spans="1:33">
      <c r="A886" s="115" t="s">
        <v>16</v>
      </c>
      <c r="B886" s="116">
        <v>45481</v>
      </c>
      <c r="C886" s="115" t="s">
        <v>42</v>
      </c>
      <c r="D886" s="115" t="s">
        <v>43</v>
      </c>
      <c r="E886" s="117" t="s">
        <v>1470</v>
      </c>
      <c r="F886" s="117" t="s">
        <v>1919</v>
      </c>
      <c r="G886" s="119">
        <v>45481</v>
      </c>
      <c r="H886" s="117" t="s">
        <v>1472</v>
      </c>
      <c r="I886" s="117" t="s">
        <v>1512</v>
      </c>
      <c r="J886" s="117" t="s">
        <v>1025</v>
      </c>
      <c r="K886" s="117" t="s">
        <v>1087</v>
      </c>
      <c r="L886" s="115" t="s">
        <v>1025</v>
      </c>
      <c r="M886" s="123">
        <v>-377.94</v>
      </c>
      <c r="N886" s="123">
        <v>377.94</v>
      </c>
      <c r="O886" s="124">
        <v>45474</v>
      </c>
      <c r="P886" s="125"/>
      <c r="Q886" s="125"/>
      <c r="R886" s="125"/>
      <c r="S886" s="115" t="s">
        <v>1919</v>
      </c>
      <c r="T886" s="122" t="s">
        <v>1569</v>
      </c>
      <c r="U886" s="115" t="s">
        <v>1569</v>
      </c>
      <c r="V886" s="142"/>
      <c r="W886" s="117"/>
      <c r="X886" s="142"/>
      <c r="Y886" s="142"/>
      <c r="Z886" s="117"/>
      <c r="AA886" s="143"/>
      <c r="AB886" s="125"/>
      <c r="AC886" s="125"/>
      <c r="AD886" s="125"/>
      <c r="AE886" s="117"/>
      <c r="AF886" s="122"/>
      <c r="AG886" s="122"/>
    </row>
    <row r="887" spans="1:33">
      <c r="A887" s="115" t="s">
        <v>16</v>
      </c>
      <c r="B887" s="116">
        <v>45481</v>
      </c>
      <c r="C887" s="115" t="s">
        <v>42</v>
      </c>
      <c r="D887" s="115" t="s">
        <v>43</v>
      </c>
      <c r="E887" s="117" t="s">
        <v>1470</v>
      </c>
      <c r="F887" s="117" t="s">
        <v>1919</v>
      </c>
      <c r="G887" s="119">
        <v>45481</v>
      </c>
      <c r="H887" s="117" t="s">
        <v>1472</v>
      </c>
      <c r="I887" s="117" t="s">
        <v>1512</v>
      </c>
      <c r="J887" s="117" t="s">
        <v>1969</v>
      </c>
      <c r="K887" s="117" t="s">
        <v>1970</v>
      </c>
      <c r="L887" s="115" t="s">
        <v>1969</v>
      </c>
      <c r="M887" s="123">
        <v>-3343.9</v>
      </c>
      <c r="N887" s="123">
        <v>3343.9</v>
      </c>
      <c r="O887" s="124">
        <v>45474</v>
      </c>
      <c r="P887" s="125"/>
      <c r="Q887" s="125"/>
      <c r="R887" s="125"/>
      <c r="S887" s="115" t="s">
        <v>1919</v>
      </c>
      <c r="T887" s="122" t="s">
        <v>1515</v>
      </c>
      <c r="U887" s="115" t="s">
        <v>1479</v>
      </c>
      <c r="V887" s="142"/>
      <c r="W887" s="117"/>
      <c r="X887" s="142"/>
      <c r="Y887" s="142"/>
      <c r="Z887" s="117"/>
      <c r="AA887" s="143"/>
      <c r="AB887" s="125"/>
      <c r="AC887" s="125"/>
      <c r="AD887" s="125"/>
      <c r="AE887" s="117"/>
      <c r="AF887" s="122"/>
      <c r="AG887" s="122"/>
    </row>
    <row r="888" spans="1:33">
      <c r="A888" s="115" t="s">
        <v>16</v>
      </c>
      <c r="B888" s="116">
        <v>45483</v>
      </c>
      <c r="C888" s="115" t="s">
        <v>42</v>
      </c>
      <c r="D888" s="115" t="s">
        <v>43</v>
      </c>
      <c r="E888" s="117" t="s">
        <v>1470</v>
      </c>
      <c r="F888" s="117" t="s">
        <v>1919</v>
      </c>
      <c r="G888" s="119">
        <v>45483</v>
      </c>
      <c r="H888" s="117" t="s">
        <v>1565</v>
      </c>
      <c r="I888" s="117" t="e">
        <v>#N/A</v>
      </c>
      <c r="J888" s="117" t="e">
        <v>#N/A</v>
      </c>
      <c r="K888" s="117" t="s">
        <v>1971</v>
      </c>
      <c r="L888" s="115" t="e">
        <v>#N/A</v>
      </c>
      <c r="M888" s="123">
        <v>14002.94</v>
      </c>
      <c r="N888" s="123">
        <v>14002.94</v>
      </c>
      <c r="O888" s="124">
        <v>45474</v>
      </c>
      <c r="P888" s="125"/>
      <c r="Q888" s="125"/>
      <c r="R888" s="125"/>
      <c r="S888" s="115" t="s">
        <v>1919</v>
      </c>
      <c r="T888" s="122" t="s">
        <v>158</v>
      </c>
      <c r="U888" s="115" t="s">
        <v>158</v>
      </c>
      <c r="V888" s="142"/>
      <c r="W888" s="117"/>
      <c r="X888" s="142"/>
      <c r="Y888" s="142"/>
      <c r="Z888" s="117"/>
      <c r="AA888" s="143"/>
      <c r="AB888" s="125"/>
      <c r="AC888" s="125"/>
      <c r="AD888" s="125"/>
      <c r="AE888" s="117"/>
      <c r="AF888" s="122"/>
      <c r="AG888" s="122"/>
    </row>
    <row r="889" spans="1:33">
      <c r="A889" s="115" t="s">
        <v>16</v>
      </c>
      <c r="B889" s="116">
        <v>45483</v>
      </c>
      <c r="C889" s="115" t="s">
        <v>42</v>
      </c>
      <c r="D889" s="115" t="s">
        <v>43</v>
      </c>
      <c r="E889" s="117" t="s">
        <v>1470</v>
      </c>
      <c r="F889" s="117" t="s">
        <v>1554</v>
      </c>
      <c r="G889" s="119">
        <v>45483</v>
      </c>
      <c r="H889" s="117" t="s">
        <v>1565</v>
      </c>
      <c r="I889" s="117" t="s">
        <v>1555</v>
      </c>
      <c r="J889" s="117" t="s">
        <v>181</v>
      </c>
      <c r="K889" s="117" t="s">
        <v>1972</v>
      </c>
      <c r="L889" s="115" t="s">
        <v>181</v>
      </c>
      <c r="M889" s="123">
        <v>0.11</v>
      </c>
      <c r="N889" s="123">
        <v>0.11</v>
      </c>
      <c r="O889" s="124">
        <v>45474</v>
      </c>
      <c r="P889" s="125"/>
      <c r="Q889" s="125"/>
      <c r="R889" s="125"/>
      <c r="S889" s="115" t="s">
        <v>1554</v>
      </c>
      <c r="T889" s="122" t="s">
        <v>1556</v>
      </c>
      <c r="U889" s="115" t="s">
        <v>1557</v>
      </c>
      <c r="V889" s="142"/>
      <c r="W889" s="117"/>
      <c r="X889" s="142"/>
      <c r="Y889" s="142"/>
      <c r="Z889" s="117"/>
      <c r="AA889" s="143"/>
      <c r="AB889" s="125"/>
      <c r="AC889" s="125"/>
      <c r="AD889" s="125"/>
      <c r="AE889" s="117"/>
      <c r="AF889" s="122"/>
      <c r="AG889" s="122"/>
    </row>
    <row r="890" spans="1:33">
      <c r="A890" s="115" t="s">
        <v>16</v>
      </c>
      <c r="B890" s="116">
        <v>45483</v>
      </c>
      <c r="C890" s="115" t="s">
        <v>42</v>
      </c>
      <c r="D890" s="115" t="s">
        <v>43</v>
      </c>
      <c r="E890" s="117" t="s">
        <v>1470</v>
      </c>
      <c r="F890" s="117" t="s">
        <v>1499</v>
      </c>
      <c r="G890" s="119">
        <v>45483</v>
      </c>
      <c r="H890" s="117" t="s">
        <v>1565</v>
      </c>
      <c r="I890" s="117" t="s">
        <v>1512</v>
      </c>
      <c r="J890" s="117" t="s">
        <v>143</v>
      </c>
      <c r="K890" s="117" t="s">
        <v>1973</v>
      </c>
      <c r="L890" s="115" t="s">
        <v>143</v>
      </c>
      <c r="M890" s="123">
        <v>-9</v>
      </c>
      <c r="N890" s="123">
        <v>9</v>
      </c>
      <c r="O890" s="124">
        <v>45474</v>
      </c>
      <c r="P890" s="125"/>
      <c r="Q890" s="125"/>
      <c r="R890" s="125"/>
      <c r="S890" s="115" t="s">
        <v>1499</v>
      </c>
      <c r="T890" s="122" t="s">
        <v>1502</v>
      </c>
      <c r="U890" s="115" t="s">
        <v>1482</v>
      </c>
      <c r="V890" s="142"/>
      <c r="W890" s="117"/>
      <c r="X890" s="142"/>
      <c r="Y890" s="142"/>
      <c r="Z890" s="117"/>
      <c r="AA890" s="143"/>
      <c r="AB890" s="125"/>
      <c r="AC890" s="125"/>
      <c r="AD890" s="125"/>
      <c r="AE890" s="117"/>
      <c r="AF890" s="122"/>
      <c r="AG890" s="122"/>
    </row>
    <row r="891" spans="1:33">
      <c r="A891" s="115" t="s">
        <v>16</v>
      </c>
      <c r="B891" s="116">
        <v>45483</v>
      </c>
      <c r="C891" s="115" t="s">
        <v>42</v>
      </c>
      <c r="D891" s="115" t="s">
        <v>43</v>
      </c>
      <c r="E891" s="117" t="s">
        <v>1470</v>
      </c>
      <c r="F891" s="117" t="s">
        <v>1499</v>
      </c>
      <c r="G891" s="119">
        <v>45483</v>
      </c>
      <c r="H891" s="117" t="s">
        <v>1565</v>
      </c>
      <c r="I891" s="117" t="s">
        <v>1512</v>
      </c>
      <c r="J891" s="117" t="s">
        <v>143</v>
      </c>
      <c r="K891" s="117" t="s">
        <v>1974</v>
      </c>
      <c r="L891" s="115" t="s">
        <v>143</v>
      </c>
      <c r="M891" s="123">
        <v>-9</v>
      </c>
      <c r="N891" s="123">
        <v>9</v>
      </c>
      <c r="O891" s="124">
        <v>45474</v>
      </c>
      <c r="P891" s="125"/>
      <c r="Q891" s="125"/>
      <c r="R891" s="125"/>
      <c r="S891" s="115" t="s">
        <v>1499</v>
      </c>
      <c r="T891" s="122" t="s">
        <v>1502</v>
      </c>
      <c r="U891" s="115" t="s">
        <v>1482</v>
      </c>
      <c r="V891" s="142"/>
      <c r="W891" s="117"/>
      <c r="X891" s="142"/>
      <c r="Y891" s="142"/>
      <c r="Z891" s="117"/>
      <c r="AA891" s="143"/>
      <c r="AB891" s="125"/>
      <c r="AC891" s="125"/>
      <c r="AD891" s="125"/>
      <c r="AE891" s="117"/>
      <c r="AF891" s="122"/>
      <c r="AG891" s="122"/>
    </row>
    <row r="892" spans="1:33">
      <c r="A892" s="115" t="s">
        <v>16</v>
      </c>
      <c r="B892" s="116">
        <v>45483</v>
      </c>
      <c r="C892" s="115" t="s">
        <v>42</v>
      </c>
      <c r="D892" s="115" t="s">
        <v>43</v>
      </c>
      <c r="E892" s="117" t="s">
        <v>1470</v>
      </c>
      <c r="F892" s="117" t="s">
        <v>1499</v>
      </c>
      <c r="G892" s="119">
        <v>45483</v>
      </c>
      <c r="H892" s="117" t="s">
        <v>1565</v>
      </c>
      <c r="I892" s="117" t="s">
        <v>1512</v>
      </c>
      <c r="J892" s="117" t="s">
        <v>143</v>
      </c>
      <c r="K892" s="117" t="s">
        <v>1975</v>
      </c>
      <c r="L892" s="115" t="s">
        <v>143</v>
      </c>
      <c r="M892" s="123">
        <v>-9</v>
      </c>
      <c r="N892" s="123">
        <v>9</v>
      </c>
      <c r="O892" s="124">
        <v>45474</v>
      </c>
      <c r="P892" s="125"/>
      <c r="Q892" s="125"/>
      <c r="R892" s="125"/>
      <c r="S892" s="115" t="s">
        <v>1499</v>
      </c>
      <c r="T892" s="122" t="s">
        <v>1502</v>
      </c>
      <c r="U892" s="115" t="s">
        <v>1482</v>
      </c>
      <c r="V892" s="142"/>
      <c r="W892" s="117"/>
      <c r="X892" s="142"/>
      <c r="Y892" s="142"/>
      <c r="Z892" s="117"/>
      <c r="AA892" s="143"/>
      <c r="AB892" s="125"/>
      <c r="AC892" s="125"/>
      <c r="AD892" s="125"/>
      <c r="AE892" s="117"/>
      <c r="AF892" s="122"/>
      <c r="AG892" s="122"/>
    </row>
    <row r="893" spans="1:33">
      <c r="A893" s="115" t="s">
        <v>16</v>
      </c>
      <c r="B893" s="116">
        <v>45483</v>
      </c>
      <c r="C893" s="115" t="s">
        <v>42</v>
      </c>
      <c r="D893" s="115" t="s">
        <v>43</v>
      </c>
      <c r="E893" s="117" t="s">
        <v>1470</v>
      </c>
      <c r="F893" s="117" t="s">
        <v>1523</v>
      </c>
      <c r="G893" s="119">
        <v>45483</v>
      </c>
      <c r="H893" s="117" t="s">
        <v>1472</v>
      </c>
      <c r="I893" s="117" t="s">
        <v>1512</v>
      </c>
      <c r="J893" s="117" t="s">
        <v>1025</v>
      </c>
      <c r="K893" s="117" t="s">
        <v>1976</v>
      </c>
      <c r="L893" s="115" t="s">
        <v>1025</v>
      </c>
      <c r="M893" s="123">
        <v>-216.23</v>
      </c>
      <c r="N893" s="123">
        <v>216.23</v>
      </c>
      <c r="O893" s="124">
        <v>45474</v>
      </c>
      <c r="P893" s="125"/>
      <c r="Q893" s="125"/>
      <c r="R893" s="125"/>
      <c r="S893" s="115" t="s">
        <v>1523</v>
      </c>
      <c r="T893" s="122" t="s">
        <v>1492</v>
      </c>
      <c r="U893" s="115" t="s">
        <v>1476</v>
      </c>
      <c r="V893" s="142"/>
      <c r="W893" s="117"/>
      <c r="X893" s="142"/>
      <c r="Y893" s="142"/>
      <c r="Z893" s="117"/>
      <c r="AA893" s="143"/>
      <c r="AB893" s="125"/>
      <c r="AC893" s="125"/>
      <c r="AD893" s="125"/>
      <c r="AE893" s="117"/>
      <c r="AF893" s="122"/>
      <c r="AG893" s="122"/>
    </row>
    <row r="894" spans="1:33">
      <c r="A894" s="115" t="s">
        <v>16</v>
      </c>
      <c r="B894" s="116">
        <v>45483</v>
      </c>
      <c r="C894" s="115" t="s">
        <v>42</v>
      </c>
      <c r="D894" s="115" t="s">
        <v>43</v>
      </c>
      <c r="E894" s="117" t="s">
        <v>1470</v>
      </c>
      <c r="F894" s="117" t="s">
        <v>1529</v>
      </c>
      <c r="G894" s="119">
        <v>45483</v>
      </c>
      <c r="H894" s="117" t="s">
        <v>1472</v>
      </c>
      <c r="I894" s="117" t="s">
        <v>1512</v>
      </c>
      <c r="J894" s="117" t="s">
        <v>1025</v>
      </c>
      <c r="K894" s="117" t="s">
        <v>1977</v>
      </c>
      <c r="L894" s="115" t="s">
        <v>1025</v>
      </c>
      <c r="M894" s="123">
        <v>-571.69000000000005</v>
      </c>
      <c r="N894" s="123">
        <v>571.69000000000005</v>
      </c>
      <c r="O894" s="124">
        <v>45474</v>
      </c>
      <c r="P894" s="125"/>
      <c r="Q894" s="125"/>
      <c r="R894" s="125"/>
      <c r="S894" s="115" t="s">
        <v>1529</v>
      </c>
      <c r="T894" s="122" t="s">
        <v>1478</v>
      </c>
      <c r="U894" s="115" t="s">
        <v>1479</v>
      </c>
      <c r="V894" s="142"/>
      <c r="W894" s="117"/>
      <c r="X894" s="142"/>
      <c r="Y894" s="142"/>
      <c r="Z894" s="117"/>
      <c r="AA894" s="143"/>
      <c r="AB894" s="125"/>
      <c r="AC894" s="125"/>
      <c r="AD894" s="125"/>
      <c r="AE894" s="117"/>
      <c r="AF894" s="122"/>
      <c r="AG894" s="122"/>
    </row>
    <row r="895" spans="1:33">
      <c r="A895" s="115" t="s">
        <v>16</v>
      </c>
      <c r="B895" s="116">
        <v>45483</v>
      </c>
      <c r="C895" s="115" t="s">
        <v>42</v>
      </c>
      <c r="D895" s="115" t="s">
        <v>43</v>
      </c>
      <c r="E895" s="117" t="s">
        <v>1470</v>
      </c>
      <c r="F895" s="117" t="s">
        <v>1919</v>
      </c>
      <c r="G895" s="119">
        <v>45483</v>
      </c>
      <c r="H895" s="117" t="s">
        <v>1472</v>
      </c>
      <c r="I895" s="117" t="s">
        <v>1512</v>
      </c>
      <c r="J895" s="117" t="s">
        <v>1025</v>
      </c>
      <c r="K895" s="117" t="s">
        <v>1086</v>
      </c>
      <c r="L895" s="115" t="s">
        <v>1025</v>
      </c>
      <c r="M895" s="123">
        <v>-391.67</v>
      </c>
      <c r="N895" s="123">
        <v>391.67</v>
      </c>
      <c r="O895" s="124">
        <v>45474</v>
      </c>
      <c r="P895" s="125"/>
      <c r="Q895" s="125"/>
      <c r="R895" s="125"/>
      <c r="S895" s="115" t="s">
        <v>1919</v>
      </c>
      <c r="T895" s="122" t="s">
        <v>1569</v>
      </c>
      <c r="U895" s="115" t="s">
        <v>1569</v>
      </c>
      <c r="V895" s="142"/>
      <c r="W895" s="117"/>
      <c r="X895" s="142"/>
      <c r="Y895" s="142"/>
      <c r="Z895" s="117"/>
      <c r="AA895" s="143"/>
      <c r="AB895" s="125"/>
      <c r="AC895" s="125"/>
      <c r="AD895" s="125"/>
      <c r="AE895" s="117"/>
      <c r="AF895" s="122"/>
      <c r="AG895" s="122"/>
    </row>
    <row r="896" spans="1:33">
      <c r="A896" s="115" t="s">
        <v>16</v>
      </c>
      <c r="B896" s="116">
        <v>45483</v>
      </c>
      <c r="C896" s="115" t="s">
        <v>42</v>
      </c>
      <c r="D896" s="115" t="s">
        <v>43</v>
      </c>
      <c r="E896" s="117" t="s">
        <v>1470</v>
      </c>
      <c r="F896" s="117" t="s">
        <v>1978</v>
      </c>
      <c r="G896" s="119">
        <v>45483</v>
      </c>
      <c r="H896" s="117" t="s">
        <v>1472</v>
      </c>
      <c r="I896" s="117" t="s">
        <v>1512</v>
      </c>
      <c r="J896" s="117" t="s">
        <v>798</v>
      </c>
      <c r="K896" s="117" t="s">
        <v>1979</v>
      </c>
      <c r="L896" s="115" t="s">
        <v>798</v>
      </c>
      <c r="M896" s="123">
        <v>-603.74</v>
      </c>
      <c r="N896" s="123">
        <v>603.74</v>
      </c>
      <c r="O896" s="124">
        <v>45474</v>
      </c>
      <c r="P896" s="125"/>
      <c r="Q896" s="125"/>
      <c r="R896" s="125"/>
      <c r="S896" s="115" t="s">
        <v>1978</v>
      </c>
      <c r="T896" s="122" t="s">
        <v>1515</v>
      </c>
      <c r="U896" s="115" t="s">
        <v>1479</v>
      </c>
      <c r="V896" s="142"/>
      <c r="W896" s="117"/>
      <c r="X896" s="142"/>
      <c r="Y896" s="142"/>
      <c r="Z896" s="117"/>
      <c r="AA896" s="143"/>
      <c r="AB896" s="125"/>
      <c r="AC896" s="125"/>
      <c r="AD896" s="125"/>
      <c r="AE896" s="117"/>
      <c r="AF896" s="122"/>
      <c r="AG896" s="122"/>
    </row>
    <row r="897" spans="1:33">
      <c r="A897" s="115" t="s">
        <v>16</v>
      </c>
      <c r="B897" s="116">
        <v>45483</v>
      </c>
      <c r="C897" s="115" t="s">
        <v>42</v>
      </c>
      <c r="D897" s="115" t="s">
        <v>43</v>
      </c>
      <c r="E897" s="117" t="s">
        <v>1470</v>
      </c>
      <c r="F897" s="117" t="s">
        <v>1980</v>
      </c>
      <c r="G897" s="119">
        <v>45483</v>
      </c>
      <c r="H897" s="117" t="s">
        <v>1472</v>
      </c>
      <c r="I897" s="117" t="s">
        <v>1512</v>
      </c>
      <c r="J897" s="117" t="s">
        <v>1981</v>
      </c>
      <c r="K897" s="117" t="s">
        <v>1982</v>
      </c>
      <c r="L897" s="115" t="s">
        <v>1981</v>
      </c>
      <c r="M897" s="123">
        <v>-6800</v>
      </c>
      <c r="N897" s="123">
        <v>6800</v>
      </c>
      <c r="O897" s="124">
        <v>45474</v>
      </c>
      <c r="P897" s="125"/>
      <c r="Q897" s="125"/>
      <c r="R897" s="125"/>
      <c r="S897" s="115" t="s">
        <v>1980</v>
      </c>
      <c r="T897" s="122" t="s">
        <v>1519</v>
      </c>
      <c r="U897" s="115" t="s">
        <v>1520</v>
      </c>
      <c r="V897" s="142"/>
      <c r="W897" s="117"/>
      <c r="X897" s="142"/>
      <c r="Y897" s="142"/>
      <c r="Z897" s="117"/>
      <c r="AA897" s="143"/>
      <c r="AB897" s="125"/>
      <c r="AC897" s="125"/>
      <c r="AD897" s="125"/>
      <c r="AE897" s="117"/>
      <c r="AF897" s="122"/>
      <c r="AG897" s="122"/>
    </row>
    <row r="898" spans="1:33">
      <c r="A898" s="115" t="s">
        <v>16</v>
      </c>
      <c r="B898" s="116">
        <v>45483</v>
      </c>
      <c r="C898" s="115" t="s">
        <v>42</v>
      </c>
      <c r="D898" s="115" t="s">
        <v>43</v>
      </c>
      <c r="E898" s="117" t="s">
        <v>1470</v>
      </c>
      <c r="F898" s="117" t="s">
        <v>1983</v>
      </c>
      <c r="G898" s="119">
        <v>45483</v>
      </c>
      <c r="H898" s="117" t="s">
        <v>1472</v>
      </c>
      <c r="I898" s="117" t="s">
        <v>1512</v>
      </c>
      <c r="J898" s="117" t="s">
        <v>1984</v>
      </c>
      <c r="K898" s="117" t="s">
        <v>1985</v>
      </c>
      <c r="L898" s="115" t="s">
        <v>1984</v>
      </c>
      <c r="M898" s="123">
        <v>-3000</v>
      </c>
      <c r="N898" s="123">
        <v>3000</v>
      </c>
      <c r="O898" s="124">
        <v>45474</v>
      </c>
      <c r="P898" s="125"/>
      <c r="Q898" s="125"/>
      <c r="R898" s="125"/>
      <c r="S898" s="115" t="s">
        <v>1983</v>
      </c>
      <c r="T898" s="122" t="s">
        <v>1515</v>
      </c>
      <c r="U898" s="115" t="s">
        <v>1479</v>
      </c>
      <c r="V898" s="142"/>
      <c r="W898" s="117"/>
      <c r="X898" s="142"/>
      <c r="Y898" s="142"/>
      <c r="Z898" s="117"/>
      <c r="AA898" s="143"/>
      <c r="AB898" s="125"/>
      <c r="AC898" s="125"/>
      <c r="AD898" s="125"/>
      <c r="AE898" s="117"/>
      <c r="AF898" s="122"/>
      <c r="AG898" s="122"/>
    </row>
    <row r="899" spans="1:33">
      <c r="A899" s="115" t="s">
        <v>16</v>
      </c>
      <c r="B899" s="116">
        <v>45483</v>
      </c>
      <c r="C899" s="115" t="s">
        <v>42</v>
      </c>
      <c r="D899" s="115" t="s">
        <v>43</v>
      </c>
      <c r="E899" s="117" t="s">
        <v>1470</v>
      </c>
      <c r="F899" s="117" t="s">
        <v>1504</v>
      </c>
      <c r="G899" s="119">
        <v>45483</v>
      </c>
      <c r="H899" s="117" t="s">
        <v>1472</v>
      </c>
      <c r="I899" s="117" t="s">
        <v>1505</v>
      </c>
      <c r="J899" s="117" t="s">
        <v>1986</v>
      </c>
      <c r="K899" s="117" t="s">
        <v>1985</v>
      </c>
      <c r="L899" s="115" t="s">
        <v>1984</v>
      </c>
      <c r="M899" s="123">
        <v>45</v>
      </c>
      <c r="N899" s="123">
        <v>45</v>
      </c>
      <c r="O899" s="124">
        <v>45474</v>
      </c>
      <c r="P899" s="125"/>
      <c r="Q899" s="125"/>
      <c r="R899" s="125"/>
      <c r="S899" s="115" t="s">
        <v>1504</v>
      </c>
      <c r="T899" s="122" t="s">
        <v>1515</v>
      </c>
      <c r="U899" s="115" t="s">
        <v>1479</v>
      </c>
      <c r="V899" s="142"/>
      <c r="W899" s="117"/>
      <c r="X899" s="142"/>
      <c r="Y899" s="142"/>
      <c r="Z899" s="117"/>
      <c r="AA899" s="143"/>
      <c r="AB899" s="125"/>
      <c r="AC899" s="125"/>
      <c r="AD899" s="125"/>
      <c r="AE899" s="117"/>
      <c r="AF899" s="122"/>
      <c r="AG899" s="122"/>
    </row>
    <row r="900" spans="1:33">
      <c r="A900" s="115" t="s">
        <v>16</v>
      </c>
      <c r="B900" s="116">
        <v>45483</v>
      </c>
      <c r="C900" s="115" t="s">
        <v>42</v>
      </c>
      <c r="D900" s="115" t="s">
        <v>43</v>
      </c>
      <c r="E900" s="117" t="s">
        <v>1470</v>
      </c>
      <c r="F900" s="117" t="s">
        <v>1507</v>
      </c>
      <c r="G900" s="119">
        <v>45483</v>
      </c>
      <c r="H900" s="117" t="s">
        <v>1472</v>
      </c>
      <c r="I900" s="117" t="s">
        <v>1505</v>
      </c>
      <c r="J900" s="117" t="s">
        <v>1987</v>
      </c>
      <c r="K900" s="117" t="s">
        <v>1985</v>
      </c>
      <c r="L900" s="115" t="s">
        <v>1984</v>
      </c>
      <c r="M900" s="123">
        <v>139.5</v>
      </c>
      <c r="N900" s="123">
        <v>139.5</v>
      </c>
      <c r="O900" s="124">
        <v>45474</v>
      </c>
      <c r="P900" s="125"/>
      <c r="Q900" s="125"/>
      <c r="R900" s="125"/>
      <c r="S900" s="115" t="s">
        <v>1507</v>
      </c>
      <c r="T900" s="122" t="s">
        <v>1515</v>
      </c>
      <c r="U900" s="115" t="s">
        <v>1479</v>
      </c>
      <c r="V900" s="142"/>
      <c r="W900" s="117"/>
      <c r="X900" s="142"/>
      <c r="Y900" s="142"/>
      <c r="Z900" s="117"/>
      <c r="AA900" s="143"/>
      <c r="AB900" s="125"/>
      <c r="AC900" s="125"/>
      <c r="AD900" s="125"/>
      <c r="AE900" s="117"/>
      <c r="AF900" s="122"/>
      <c r="AG900" s="122"/>
    </row>
    <row r="901" spans="1:33">
      <c r="A901" s="115" t="s">
        <v>16</v>
      </c>
      <c r="B901" s="116">
        <v>45483</v>
      </c>
      <c r="C901" s="115" t="s">
        <v>42</v>
      </c>
      <c r="D901" s="115" t="s">
        <v>43</v>
      </c>
      <c r="E901" s="117" t="s">
        <v>1470</v>
      </c>
      <c r="F901" s="117" t="s">
        <v>1919</v>
      </c>
      <c r="G901" s="119">
        <v>45483</v>
      </c>
      <c r="H901" s="117" t="s">
        <v>1472</v>
      </c>
      <c r="I901" s="117" t="s">
        <v>1512</v>
      </c>
      <c r="J901" s="117" t="s">
        <v>1025</v>
      </c>
      <c r="K901" s="117" t="s">
        <v>1988</v>
      </c>
      <c r="L901" s="115" t="s">
        <v>1025</v>
      </c>
      <c r="M901" s="123">
        <v>-2577.2199999999998</v>
      </c>
      <c r="N901" s="123">
        <v>2577.2199999999998</v>
      </c>
      <c r="O901" s="124">
        <v>45474</v>
      </c>
      <c r="P901" s="125"/>
      <c r="Q901" s="125"/>
      <c r="R901" s="125"/>
      <c r="S901" s="115" t="s">
        <v>1919</v>
      </c>
      <c r="T901" s="122" t="s">
        <v>1569</v>
      </c>
      <c r="U901" s="115" t="s">
        <v>1569</v>
      </c>
      <c r="V901" s="142"/>
      <c r="W901" s="117"/>
      <c r="X901" s="142"/>
      <c r="Y901" s="142"/>
      <c r="Z901" s="117"/>
      <c r="AA901" s="143"/>
      <c r="AB901" s="125"/>
      <c r="AC901" s="125"/>
      <c r="AD901" s="125"/>
      <c r="AE901" s="117"/>
      <c r="AF901" s="122"/>
      <c r="AG901" s="122"/>
    </row>
    <row r="902" spans="1:33">
      <c r="A902" s="115" t="s">
        <v>16</v>
      </c>
      <c r="B902" s="116">
        <v>45484</v>
      </c>
      <c r="C902" s="115" t="s">
        <v>42</v>
      </c>
      <c r="D902" s="115" t="s">
        <v>43</v>
      </c>
      <c r="E902" s="117" t="s">
        <v>1470</v>
      </c>
      <c r="F902" s="117" t="s">
        <v>1554</v>
      </c>
      <c r="G902" s="119">
        <v>45484</v>
      </c>
      <c r="H902" s="117" t="s">
        <v>1565</v>
      </c>
      <c r="I902" s="117" t="s">
        <v>1555</v>
      </c>
      <c r="J902" s="117" t="s">
        <v>165</v>
      </c>
      <c r="K902" s="117" t="s">
        <v>1989</v>
      </c>
      <c r="L902" s="115" t="s">
        <v>165</v>
      </c>
      <c r="M902" s="123">
        <v>1726.98</v>
      </c>
      <c r="N902" s="123">
        <v>1726.98</v>
      </c>
      <c r="O902" s="124">
        <v>45474</v>
      </c>
      <c r="P902" s="125"/>
      <c r="Q902" s="125"/>
      <c r="R902" s="125"/>
      <c r="S902" s="115" t="s">
        <v>1554</v>
      </c>
      <c r="T902" s="122" t="s">
        <v>158</v>
      </c>
      <c r="U902" s="115" t="s">
        <v>158</v>
      </c>
      <c r="V902" s="142"/>
      <c r="W902" s="117"/>
      <c r="X902" s="142"/>
      <c r="Y902" s="142"/>
      <c r="Z902" s="117"/>
      <c r="AA902" s="143"/>
      <c r="AB902" s="125"/>
      <c r="AC902" s="125"/>
      <c r="AD902" s="125"/>
      <c r="AE902" s="117"/>
      <c r="AF902" s="122"/>
      <c r="AG902" s="122"/>
    </row>
    <row r="903" spans="1:33">
      <c r="A903" s="115" t="s">
        <v>16</v>
      </c>
      <c r="B903" s="116">
        <v>45484</v>
      </c>
      <c r="C903" s="115" t="s">
        <v>42</v>
      </c>
      <c r="D903" s="115" t="s">
        <v>43</v>
      </c>
      <c r="E903" s="117" t="s">
        <v>1470</v>
      </c>
      <c r="F903" s="117" t="s">
        <v>1554</v>
      </c>
      <c r="G903" s="119">
        <v>45484</v>
      </c>
      <c r="H903" s="117" t="s">
        <v>1565</v>
      </c>
      <c r="I903" s="117" t="s">
        <v>1555</v>
      </c>
      <c r="J903" s="117" t="s">
        <v>181</v>
      </c>
      <c r="K903" s="117" t="s">
        <v>1990</v>
      </c>
      <c r="L903" s="115" t="s">
        <v>181</v>
      </c>
      <c r="M903" s="123">
        <v>0.03</v>
      </c>
      <c r="N903" s="123">
        <v>0.03</v>
      </c>
      <c r="O903" s="124">
        <v>45474</v>
      </c>
      <c r="P903" s="125"/>
      <c r="Q903" s="125"/>
      <c r="R903" s="125"/>
      <c r="S903" s="115" t="s">
        <v>1554</v>
      </c>
      <c r="T903" s="122" t="s">
        <v>1556</v>
      </c>
      <c r="U903" s="115" t="s">
        <v>1557</v>
      </c>
      <c r="V903" s="142"/>
      <c r="W903" s="117"/>
      <c r="X903" s="142"/>
      <c r="Y903" s="142"/>
      <c r="Z903" s="117"/>
      <c r="AA903" s="143"/>
      <c r="AB903" s="125"/>
      <c r="AC903" s="125"/>
      <c r="AD903" s="125"/>
      <c r="AE903" s="117"/>
      <c r="AF903" s="122"/>
      <c r="AG903" s="122"/>
    </row>
    <row r="904" spans="1:33">
      <c r="A904" s="115" t="s">
        <v>16</v>
      </c>
      <c r="B904" s="116">
        <v>45484</v>
      </c>
      <c r="C904" s="115" t="s">
        <v>42</v>
      </c>
      <c r="D904" s="115" t="s">
        <v>43</v>
      </c>
      <c r="E904" s="117" t="s">
        <v>1470</v>
      </c>
      <c r="F904" s="117" t="s">
        <v>1499</v>
      </c>
      <c r="G904" s="119">
        <v>45484</v>
      </c>
      <c r="H904" s="117" t="s">
        <v>1565</v>
      </c>
      <c r="I904" s="117" t="s">
        <v>1512</v>
      </c>
      <c r="J904" s="117" t="s">
        <v>143</v>
      </c>
      <c r="K904" s="117" t="s">
        <v>1991</v>
      </c>
      <c r="L904" s="115" t="s">
        <v>143</v>
      </c>
      <c r="M904" s="123">
        <v>-9</v>
      </c>
      <c r="N904" s="123">
        <v>9</v>
      </c>
      <c r="O904" s="124">
        <v>45474</v>
      </c>
      <c r="P904" s="125"/>
      <c r="Q904" s="125"/>
      <c r="R904" s="125"/>
      <c r="S904" s="115" t="s">
        <v>1499</v>
      </c>
      <c r="T904" s="122" t="s">
        <v>1502</v>
      </c>
      <c r="U904" s="115" t="s">
        <v>1482</v>
      </c>
      <c r="V904" s="142"/>
      <c r="W904" s="117"/>
      <c r="X904" s="142"/>
      <c r="Y904" s="142"/>
      <c r="Z904" s="117"/>
      <c r="AA904" s="143"/>
      <c r="AB904" s="125"/>
      <c r="AC904" s="125"/>
      <c r="AD904" s="125"/>
      <c r="AE904" s="117"/>
      <c r="AF904" s="122"/>
      <c r="AG904" s="122"/>
    </row>
    <row r="905" spans="1:33">
      <c r="A905" s="115" t="s">
        <v>16</v>
      </c>
      <c r="B905" s="116">
        <v>45484</v>
      </c>
      <c r="C905" s="115" t="s">
        <v>42</v>
      </c>
      <c r="D905" s="115" t="s">
        <v>43</v>
      </c>
      <c r="E905" s="117" t="s">
        <v>1470</v>
      </c>
      <c r="F905" s="117" t="s">
        <v>1499</v>
      </c>
      <c r="G905" s="119">
        <v>45484</v>
      </c>
      <c r="H905" s="117" t="s">
        <v>1565</v>
      </c>
      <c r="I905" s="117" t="s">
        <v>1512</v>
      </c>
      <c r="J905" s="117" t="s">
        <v>143</v>
      </c>
      <c r="K905" s="117" t="s">
        <v>1992</v>
      </c>
      <c r="L905" s="115" t="s">
        <v>143</v>
      </c>
      <c r="M905" s="123">
        <v>-9</v>
      </c>
      <c r="N905" s="123">
        <v>9</v>
      </c>
      <c r="O905" s="124">
        <v>45474</v>
      </c>
      <c r="P905" s="125"/>
      <c r="Q905" s="125"/>
      <c r="R905" s="125"/>
      <c r="S905" s="115" t="s">
        <v>1499</v>
      </c>
      <c r="T905" s="122" t="s">
        <v>1502</v>
      </c>
      <c r="U905" s="115" t="s">
        <v>1482</v>
      </c>
      <c r="V905" s="142"/>
      <c r="W905" s="117"/>
      <c r="X905" s="142"/>
      <c r="Y905" s="142"/>
      <c r="Z905" s="117"/>
      <c r="AA905" s="143"/>
      <c r="AB905" s="125"/>
      <c r="AC905" s="125"/>
      <c r="AD905" s="125"/>
      <c r="AE905" s="117"/>
      <c r="AF905" s="122"/>
      <c r="AG905" s="122"/>
    </row>
    <row r="906" spans="1:33">
      <c r="A906" s="115" t="s">
        <v>16</v>
      </c>
      <c r="B906" s="116">
        <v>45484</v>
      </c>
      <c r="C906" s="115" t="s">
        <v>42</v>
      </c>
      <c r="D906" s="115" t="s">
        <v>43</v>
      </c>
      <c r="E906" s="117" t="s">
        <v>1470</v>
      </c>
      <c r="F906" s="117" t="s">
        <v>1499</v>
      </c>
      <c r="G906" s="119">
        <v>45484</v>
      </c>
      <c r="H906" s="117" t="s">
        <v>1565</v>
      </c>
      <c r="I906" s="117" t="s">
        <v>1512</v>
      </c>
      <c r="J906" s="117" t="s">
        <v>143</v>
      </c>
      <c r="K906" s="117" t="s">
        <v>1993</v>
      </c>
      <c r="L906" s="115" t="s">
        <v>143</v>
      </c>
      <c r="M906" s="123">
        <v>-9</v>
      </c>
      <c r="N906" s="123">
        <v>9</v>
      </c>
      <c r="O906" s="124">
        <v>45474</v>
      </c>
      <c r="P906" s="125"/>
      <c r="Q906" s="125"/>
      <c r="R906" s="125"/>
      <c r="S906" s="115" t="s">
        <v>1499</v>
      </c>
      <c r="T906" s="122" t="s">
        <v>1502</v>
      </c>
      <c r="U906" s="115" t="s">
        <v>1482</v>
      </c>
      <c r="V906" s="142"/>
      <c r="W906" s="117"/>
      <c r="X906" s="142"/>
      <c r="Y906" s="142"/>
      <c r="Z906" s="117"/>
      <c r="AA906" s="143"/>
      <c r="AB906" s="125"/>
      <c r="AC906" s="125"/>
      <c r="AD906" s="125"/>
      <c r="AE906" s="117"/>
      <c r="AF906" s="122"/>
      <c r="AG906" s="122"/>
    </row>
    <row r="907" spans="1:33">
      <c r="A907" s="115" t="s">
        <v>16</v>
      </c>
      <c r="B907" s="116">
        <v>45484</v>
      </c>
      <c r="C907" s="115" t="s">
        <v>42</v>
      </c>
      <c r="D907" s="115" t="s">
        <v>43</v>
      </c>
      <c r="E907" s="117" t="s">
        <v>1470</v>
      </c>
      <c r="F907" s="117" t="s">
        <v>1765</v>
      </c>
      <c r="G907" s="119">
        <v>45484</v>
      </c>
      <c r="H907" s="117" t="s">
        <v>1472</v>
      </c>
      <c r="I907" s="117" t="s">
        <v>1512</v>
      </c>
      <c r="J907" s="117" t="s">
        <v>1925</v>
      </c>
      <c r="K907" s="117" t="s">
        <v>1994</v>
      </c>
      <c r="L907" s="115" t="s">
        <v>1925</v>
      </c>
      <c r="M907" s="123">
        <v>-1700</v>
      </c>
      <c r="N907" s="123">
        <v>1700</v>
      </c>
      <c r="O907" s="124">
        <v>45474</v>
      </c>
      <c r="P907" s="125"/>
      <c r="Q907" s="125"/>
      <c r="R907" s="125"/>
      <c r="S907" s="115" t="s">
        <v>1765</v>
      </c>
      <c r="T907" s="122" t="s">
        <v>1573</v>
      </c>
      <c r="U907" s="115" t="s">
        <v>1520</v>
      </c>
      <c r="V907" s="142"/>
      <c r="W907" s="117"/>
      <c r="X907" s="142"/>
      <c r="Y907" s="142"/>
      <c r="Z907" s="117"/>
      <c r="AA907" s="143"/>
      <c r="AB907" s="125"/>
      <c r="AC907" s="125"/>
      <c r="AD907" s="125"/>
      <c r="AE907" s="117"/>
      <c r="AF907" s="122"/>
      <c r="AG907" s="122"/>
    </row>
    <row r="908" spans="1:33">
      <c r="A908" s="115" t="s">
        <v>16</v>
      </c>
      <c r="B908" s="116">
        <v>45485</v>
      </c>
      <c r="C908" s="115" t="s">
        <v>42</v>
      </c>
      <c r="D908" s="115" t="s">
        <v>43</v>
      </c>
      <c r="E908" s="117" t="s">
        <v>1470</v>
      </c>
      <c r="F908" s="117" t="s">
        <v>1915</v>
      </c>
      <c r="G908" s="119">
        <v>45485</v>
      </c>
      <c r="H908" s="117" t="s">
        <v>1472</v>
      </c>
      <c r="I908" s="117" t="s">
        <v>1512</v>
      </c>
      <c r="J908" s="117" t="s">
        <v>1995</v>
      </c>
      <c r="K908" s="117" t="s">
        <v>1996</v>
      </c>
      <c r="L908" s="115" t="s">
        <v>1995</v>
      </c>
      <c r="M908" s="123">
        <v>-6800</v>
      </c>
      <c r="N908" s="123">
        <v>6800</v>
      </c>
      <c r="O908" s="124">
        <v>45474</v>
      </c>
      <c r="P908" s="125"/>
      <c r="Q908" s="125"/>
      <c r="R908" s="125"/>
      <c r="S908" s="115" t="s">
        <v>1915</v>
      </c>
      <c r="T908" s="122" t="s">
        <v>1573</v>
      </c>
      <c r="U908" s="115" t="s">
        <v>1520</v>
      </c>
      <c r="V908" s="142"/>
      <c r="W908" s="117"/>
      <c r="X908" s="142"/>
      <c r="Y908" s="142"/>
      <c r="Z908" s="117"/>
      <c r="AA908" s="143"/>
      <c r="AB908" s="125"/>
      <c r="AC908" s="125"/>
      <c r="AD908" s="125"/>
      <c r="AE908" s="117"/>
      <c r="AF908" s="122"/>
      <c r="AG908" s="122"/>
    </row>
    <row r="909" spans="1:33">
      <c r="A909" s="115" t="s">
        <v>16</v>
      </c>
      <c r="B909" s="116">
        <v>45485</v>
      </c>
      <c r="C909" s="115" t="s">
        <v>42</v>
      </c>
      <c r="D909" s="115" t="s">
        <v>43</v>
      </c>
      <c r="E909" s="117" t="s">
        <v>1470</v>
      </c>
      <c r="F909" s="117" t="s">
        <v>1572</v>
      </c>
      <c r="G909" s="119">
        <v>45485</v>
      </c>
      <c r="H909" s="117" t="s">
        <v>1472</v>
      </c>
      <c r="I909" s="117" t="s">
        <v>1512</v>
      </c>
      <c r="J909" s="117" t="s">
        <v>1997</v>
      </c>
      <c r="K909" s="117" t="s">
        <v>1998</v>
      </c>
      <c r="L909" s="115" t="s">
        <v>1997</v>
      </c>
      <c r="M909" s="123">
        <v>-5000</v>
      </c>
      <c r="N909" s="123">
        <v>5000</v>
      </c>
      <c r="O909" s="124">
        <v>45474</v>
      </c>
      <c r="P909" s="125"/>
      <c r="Q909" s="125"/>
      <c r="R909" s="125"/>
      <c r="S909" s="115" t="s">
        <v>1572</v>
      </c>
      <c r="T909" s="122" t="s">
        <v>1573</v>
      </c>
      <c r="U909" s="115" t="s">
        <v>1520</v>
      </c>
      <c r="V909" s="142"/>
      <c r="W909" s="117"/>
      <c r="X909" s="142"/>
      <c r="Y909" s="142"/>
      <c r="Z909" s="117"/>
      <c r="AA909" s="143"/>
      <c r="AB909" s="125"/>
      <c r="AC909" s="125"/>
      <c r="AD909" s="125"/>
      <c r="AE909" s="117"/>
      <c r="AF909" s="122"/>
      <c r="AG909" s="122"/>
    </row>
    <row r="910" spans="1:33">
      <c r="A910" s="115" t="s">
        <v>16</v>
      </c>
      <c r="B910" s="116">
        <v>45485</v>
      </c>
      <c r="C910" s="115" t="s">
        <v>42</v>
      </c>
      <c r="D910" s="115" t="s">
        <v>43</v>
      </c>
      <c r="E910" s="117" t="s">
        <v>1470</v>
      </c>
      <c r="F910" s="117" t="s">
        <v>1915</v>
      </c>
      <c r="G910" s="119">
        <v>45485</v>
      </c>
      <c r="H910" s="117" t="s">
        <v>1472</v>
      </c>
      <c r="I910" s="117" t="s">
        <v>1512</v>
      </c>
      <c r="J910" s="117" t="s">
        <v>1999</v>
      </c>
      <c r="K910" s="117" t="s">
        <v>2000</v>
      </c>
      <c r="L910" s="115" t="s">
        <v>1999</v>
      </c>
      <c r="M910" s="123">
        <v>-5550</v>
      </c>
      <c r="N910" s="123">
        <v>5550</v>
      </c>
      <c r="O910" s="124">
        <v>45474</v>
      </c>
      <c r="P910" s="125"/>
      <c r="Q910" s="125"/>
      <c r="R910" s="125"/>
      <c r="S910" s="115" t="s">
        <v>1915</v>
      </c>
      <c r="T910" s="122" t="s">
        <v>1573</v>
      </c>
      <c r="U910" s="115" t="s">
        <v>1520</v>
      </c>
      <c r="V910" s="142"/>
      <c r="W910" s="117"/>
      <c r="X910" s="142"/>
      <c r="Y910" s="142"/>
      <c r="Z910" s="117"/>
      <c r="AA910" s="143"/>
      <c r="AB910" s="125"/>
      <c r="AC910" s="125"/>
      <c r="AD910" s="125"/>
      <c r="AE910" s="117"/>
      <c r="AF910" s="122"/>
      <c r="AG910" s="122"/>
    </row>
    <row r="911" spans="1:33">
      <c r="A911" s="115" t="s">
        <v>16</v>
      </c>
      <c r="B911" s="116">
        <v>45485</v>
      </c>
      <c r="C911" s="115" t="s">
        <v>42</v>
      </c>
      <c r="D911" s="115" t="s">
        <v>43</v>
      </c>
      <c r="E911" s="117" t="s">
        <v>1470</v>
      </c>
      <c r="F911" s="117" t="s">
        <v>1755</v>
      </c>
      <c r="G911" s="119">
        <v>45485</v>
      </c>
      <c r="H911" s="117" t="s">
        <v>1472</v>
      </c>
      <c r="I911" s="117" t="s">
        <v>1505</v>
      </c>
      <c r="J911" s="117" t="s">
        <v>2001</v>
      </c>
      <c r="K911" s="117" t="s">
        <v>2000</v>
      </c>
      <c r="L911" s="115" t="s">
        <v>1999</v>
      </c>
      <c r="M911" s="123">
        <v>610.5</v>
      </c>
      <c r="N911" s="123">
        <v>610.5</v>
      </c>
      <c r="O911" s="124">
        <v>45474</v>
      </c>
      <c r="P911" s="125"/>
      <c r="Q911" s="125"/>
      <c r="R911" s="125"/>
      <c r="S911" s="115" t="s">
        <v>1755</v>
      </c>
      <c r="T911" s="122" t="s">
        <v>1573</v>
      </c>
      <c r="U911" s="115" t="s">
        <v>1520</v>
      </c>
      <c r="V911" s="142"/>
      <c r="W911" s="117"/>
      <c r="X911" s="142"/>
      <c r="Y911" s="142"/>
      <c r="Z911" s="117"/>
      <c r="AA911" s="143"/>
      <c r="AB911" s="125"/>
      <c r="AC911" s="125"/>
      <c r="AD911" s="125"/>
      <c r="AE911" s="117"/>
      <c r="AF911" s="122"/>
      <c r="AG911" s="122"/>
    </row>
    <row r="912" spans="1:33">
      <c r="A912" s="115" t="s">
        <v>16</v>
      </c>
      <c r="B912" s="116">
        <v>45485</v>
      </c>
      <c r="C912" s="115" t="s">
        <v>42</v>
      </c>
      <c r="D912" s="115" t="s">
        <v>43</v>
      </c>
      <c r="E912" s="117" t="s">
        <v>1470</v>
      </c>
      <c r="F912" s="117" t="s">
        <v>1915</v>
      </c>
      <c r="G912" s="119">
        <v>45485</v>
      </c>
      <c r="H912" s="117" t="s">
        <v>1472</v>
      </c>
      <c r="I912" s="117" t="s">
        <v>1512</v>
      </c>
      <c r="J912" s="117" t="s">
        <v>1999</v>
      </c>
      <c r="K912" s="117" t="s">
        <v>2002</v>
      </c>
      <c r="L912" s="115" t="s">
        <v>1999</v>
      </c>
      <c r="M912" s="123">
        <v>-12950</v>
      </c>
      <c r="N912" s="123">
        <v>12950</v>
      </c>
      <c r="O912" s="124">
        <v>45474</v>
      </c>
      <c r="P912" s="125"/>
      <c r="Q912" s="125"/>
      <c r="R912" s="125"/>
      <c r="S912" s="115" t="s">
        <v>1915</v>
      </c>
      <c r="T912" s="122" t="s">
        <v>1573</v>
      </c>
      <c r="U912" s="115" t="s">
        <v>1520</v>
      </c>
      <c r="V912" s="142"/>
      <c r="W912" s="117"/>
      <c r="X912" s="142"/>
      <c r="Y912" s="142"/>
      <c r="Z912" s="117"/>
      <c r="AA912" s="143"/>
      <c r="AB912" s="125"/>
      <c r="AC912" s="125"/>
      <c r="AD912" s="125"/>
      <c r="AE912" s="117"/>
      <c r="AF912" s="122"/>
      <c r="AG912" s="122"/>
    </row>
    <row r="913" spans="1:33">
      <c r="A913" s="115" t="s">
        <v>16</v>
      </c>
      <c r="B913" s="116">
        <v>45485</v>
      </c>
      <c r="C913" s="115" t="s">
        <v>42</v>
      </c>
      <c r="D913" s="115" t="s">
        <v>43</v>
      </c>
      <c r="E913" s="117" t="s">
        <v>1470</v>
      </c>
      <c r="F913" s="117" t="s">
        <v>1545</v>
      </c>
      <c r="G913" s="119">
        <v>45485</v>
      </c>
      <c r="H913" s="117" t="s">
        <v>1472</v>
      </c>
      <c r="I913" s="117" t="s">
        <v>1512</v>
      </c>
      <c r="J913" s="117" t="s">
        <v>934</v>
      </c>
      <c r="K913" s="117" t="s">
        <v>2003</v>
      </c>
      <c r="L913" s="115" t="s">
        <v>934</v>
      </c>
      <c r="M913" s="123">
        <v>-294.7</v>
      </c>
      <c r="N913" s="123">
        <v>294.7</v>
      </c>
      <c r="O913" s="124">
        <v>45474</v>
      </c>
      <c r="P913" s="125"/>
      <c r="Q913" s="125"/>
      <c r="R913" s="125"/>
      <c r="S913" s="115" t="s">
        <v>1545</v>
      </c>
      <c r="T913" s="122" t="s">
        <v>1515</v>
      </c>
      <c r="U913" s="115" t="s">
        <v>1479</v>
      </c>
      <c r="V913" s="142"/>
      <c r="W913" s="117"/>
      <c r="X913" s="142"/>
      <c r="Y913" s="142"/>
      <c r="Z913" s="117"/>
      <c r="AA913" s="143"/>
      <c r="AB913" s="125"/>
      <c r="AC913" s="125"/>
      <c r="AD913" s="125"/>
      <c r="AE913" s="117"/>
      <c r="AF913" s="122"/>
      <c r="AG913" s="122"/>
    </row>
    <row r="914" spans="1:33">
      <c r="A914" s="115" t="s">
        <v>16</v>
      </c>
      <c r="B914" s="116">
        <v>45485</v>
      </c>
      <c r="C914" s="115" t="s">
        <v>42</v>
      </c>
      <c r="D914" s="115" t="s">
        <v>43</v>
      </c>
      <c r="E914" s="117" t="s">
        <v>1470</v>
      </c>
      <c r="F914" s="117" t="s">
        <v>1549</v>
      </c>
      <c r="G914" s="119">
        <v>45485</v>
      </c>
      <c r="H914" s="117" t="s">
        <v>1472</v>
      </c>
      <c r="I914" s="117" t="s">
        <v>1512</v>
      </c>
      <c r="J914" s="117" t="s">
        <v>1022</v>
      </c>
      <c r="K914" s="117" t="s">
        <v>2004</v>
      </c>
      <c r="L914" s="115" t="s">
        <v>1022</v>
      </c>
      <c r="M914" s="123">
        <v>-102500</v>
      </c>
      <c r="N914" s="123">
        <v>102500</v>
      </c>
      <c r="O914" s="124">
        <v>45474</v>
      </c>
      <c r="P914" s="125"/>
      <c r="Q914" s="125"/>
      <c r="R914" s="125"/>
      <c r="S914" s="115" t="s">
        <v>1549</v>
      </c>
      <c r="T914" s="122" t="s">
        <v>1515</v>
      </c>
      <c r="U914" s="115" t="s">
        <v>1479</v>
      </c>
      <c r="V914" s="142"/>
      <c r="W914" s="117"/>
      <c r="X914" s="142"/>
      <c r="Y914" s="142"/>
      <c r="Z914" s="117"/>
      <c r="AA914" s="143"/>
      <c r="AB914" s="125"/>
      <c r="AC914" s="125"/>
      <c r="AD914" s="125"/>
      <c r="AE914" s="117"/>
      <c r="AF914" s="122"/>
      <c r="AG914" s="122"/>
    </row>
    <row r="915" spans="1:33">
      <c r="A915" s="115" t="s">
        <v>16</v>
      </c>
      <c r="B915" s="116">
        <v>45485</v>
      </c>
      <c r="C915" s="115" t="s">
        <v>42</v>
      </c>
      <c r="D915" s="115" t="s">
        <v>43</v>
      </c>
      <c r="E915" s="117" t="s">
        <v>1470</v>
      </c>
      <c r="F915" s="117" t="s">
        <v>1504</v>
      </c>
      <c r="G915" s="119">
        <v>45485</v>
      </c>
      <c r="H915" s="117" t="s">
        <v>1472</v>
      </c>
      <c r="I915" s="117" t="s">
        <v>1505</v>
      </c>
      <c r="J915" s="117" t="s">
        <v>1550</v>
      </c>
      <c r="K915" s="117" t="s">
        <v>2004</v>
      </c>
      <c r="L915" s="115" t="s">
        <v>1022</v>
      </c>
      <c r="M915" s="123">
        <v>1537.5</v>
      </c>
      <c r="N915" s="123">
        <v>1537.5</v>
      </c>
      <c r="O915" s="124">
        <v>45474</v>
      </c>
      <c r="P915" s="125"/>
      <c r="Q915" s="125"/>
      <c r="R915" s="125"/>
      <c r="S915" s="115" t="s">
        <v>1504</v>
      </c>
      <c r="T915" s="122" t="s">
        <v>1515</v>
      </c>
      <c r="U915" s="115" t="s">
        <v>1479</v>
      </c>
      <c r="V915" s="142"/>
      <c r="W915" s="117"/>
      <c r="X915" s="142"/>
      <c r="Y915" s="142"/>
      <c r="Z915" s="117"/>
      <c r="AA915" s="143"/>
      <c r="AB915" s="125"/>
      <c r="AC915" s="125"/>
      <c r="AD915" s="125"/>
      <c r="AE915" s="117"/>
      <c r="AF915" s="122"/>
      <c r="AG915" s="122"/>
    </row>
    <row r="916" spans="1:33">
      <c r="A916" s="115" t="s">
        <v>16</v>
      </c>
      <c r="B916" s="116">
        <v>45485</v>
      </c>
      <c r="C916" s="115" t="s">
        <v>42</v>
      </c>
      <c r="D916" s="115" t="s">
        <v>43</v>
      </c>
      <c r="E916" s="117" t="s">
        <v>1470</v>
      </c>
      <c r="F916" s="117" t="s">
        <v>1507</v>
      </c>
      <c r="G916" s="119">
        <v>45485</v>
      </c>
      <c r="H916" s="117" t="s">
        <v>1472</v>
      </c>
      <c r="I916" s="117" t="s">
        <v>1505</v>
      </c>
      <c r="J916" s="117" t="s">
        <v>1551</v>
      </c>
      <c r="K916" s="117" t="s">
        <v>2004</v>
      </c>
      <c r="L916" s="115" t="s">
        <v>1022</v>
      </c>
      <c r="M916" s="123">
        <v>4766.25</v>
      </c>
      <c r="N916" s="123">
        <v>4766.25</v>
      </c>
      <c r="O916" s="124">
        <v>45474</v>
      </c>
      <c r="P916" s="125"/>
      <c r="Q916" s="125"/>
      <c r="R916" s="125"/>
      <c r="S916" s="115" t="s">
        <v>1507</v>
      </c>
      <c r="T916" s="122" t="s">
        <v>1515</v>
      </c>
      <c r="U916" s="115" t="s">
        <v>1479</v>
      </c>
      <c r="V916" s="142"/>
      <c r="W916" s="117"/>
      <c r="X916" s="142"/>
      <c r="Y916" s="142"/>
      <c r="Z916" s="117"/>
      <c r="AA916" s="143"/>
      <c r="AB916" s="125"/>
      <c r="AC916" s="125"/>
      <c r="AD916" s="125"/>
      <c r="AE916" s="117"/>
      <c r="AF916" s="122"/>
      <c r="AG916" s="122"/>
    </row>
    <row r="917" spans="1:33">
      <c r="A917" s="115" t="s">
        <v>16</v>
      </c>
      <c r="B917" s="116">
        <v>45485</v>
      </c>
      <c r="C917" s="115" t="s">
        <v>42</v>
      </c>
      <c r="D917" s="115" t="s">
        <v>43</v>
      </c>
      <c r="E917" s="117" t="s">
        <v>1470</v>
      </c>
      <c r="F917" s="117" t="s">
        <v>1919</v>
      </c>
      <c r="G917" s="119">
        <v>45485</v>
      </c>
      <c r="H917" s="117" t="s">
        <v>1472</v>
      </c>
      <c r="I917" s="117" t="s">
        <v>1512</v>
      </c>
      <c r="J917" s="117" t="s">
        <v>960</v>
      </c>
      <c r="K917" s="117" t="s">
        <v>2005</v>
      </c>
      <c r="L917" s="115" t="s">
        <v>960</v>
      </c>
      <c r="M917" s="123">
        <v>-18000</v>
      </c>
      <c r="N917" s="123">
        <v>18000</v>
      </c>
      <c r="O917" s="124">
        <v>45474</v>
      </c>
      <c r="P917" s="125"/>
      <c r="Q917" s="125"/>
      <c r="R917" s="125"/>
      <c r="S917" s="115" t="s">
        <v>1919</v>
      </c>
      <c r="T917" s="122" t="s">
        <v>1519</v>
      </c>
      <c r="U917" s="115" t="s">
        <v>1520</v>
      </c>
      <c r="V917" s="142"/>
      <c r="W917" s="117"/>
      <c r="X917" s="142"/>
      <c r="Y917" s="142"/>
      <c r="Z917" s="117"/>
      <c r="AA917" s="143"/>
      <c r="AB917" s="125"/>
      <c r="AC917" s="125"/>
      <c r="AD917" s="125"/>
      <c r="AE917" s="117"/>
      <c r="AF917" s="122"/>
      <c r="AG917" s="122"/>
    </row>
    <row r="918" spans="1:33">
      <c r="A918" s="115" t="s">
        <v>16</v>
      </c>
      <c r="B918" s="116">
        <v>45485</v>
      </c>
      <c r="C918" s="115" t="s">
        <v>42</v>
      </c>
      <c r="D918" s="115" t="s">
        <v>43</v>
      </c>
      <c r="E918" s="117" t="s">
        <v>1470</v>
      </c>
      <c r="F918" s="117" t="s">
        <v>1915</v>
      </c>
      <c r="G918" s="119">
        <v>45485</v>
      </c>
      <c r="H918" s="117" t="s">
        <v>1472</v>
      </c>
      <c r="I918" s="117" t="s">
        <v>1512</v>
      </c>
      <c r="J918" s="117" t="s">
        <v>1648</v>
      </c>
      <c r="K918" s="117" t="s">
        <v>2006</v>
      </c>
      <c r="L918" s="115" t="s">
        <v>1648</v>
      </c>
      <c r="M918" s="123">
        <v>-100000</v>
      </c>
      <c r="N918" s="123">
        <v>100000</v>
      </c>
      <c r="O918" s="124">
        <v>45474</v>
      </c>
      <c r="P918" s="125"/>
      <c r="Q918" s="125"/>
      <c r="R918" s="125"/>
      <c r="S918" s="115" t="s">
        <v>1915</v>
      </c>
      <c r="T918" s="122" t="s">
        <v>1573</v>
      </c>
      <c r="U918" s="115" t="s">
        <v>1520</v>
      </c>
      <c r="V918" s="142"/>
      <c r="W918" s="117"/>
      <c r="X918" s="142"/>
      <c r="Y918" s="142"/>
      <c r="Z918" s="117"/>
      <c r="AA918" s="143"/>
      <c r="AB918" s="125"/>
      <c r="AC918" s="125"/>
      <c r="AD918" s="125"/>
      <c r="AE918" s="117"/>
      <c r="AF918" s="122"/>
      <c r="AG918" s="122"/>
    </row>
    <row r="919" spans="1:33">
      <c r="A919" s="115" t="s">
        <v>16</v>
      </c>
      <c r="B919" s="116">
        <v>45485</v>
      </c>
      <c r="C919" s="115" t="s">
        <v>42</v>
      </c>
      <c r="D919" s="115" t="s">
        <v>43</v>
      </c>
      <c r="E919" s="117" t="s">
        <v>1470</v>
      </c>
      <c r="F919" s="117" t="s">
        <v>1504</v>
      </c>
      <c r="G919" s="119">
        <v>45485</v>
      </c>
      <c r="H919" s="117" t="s">
        <v>1472</v>
      </c>
      <c r="I919" s="117" t="s">
        <v>1505</v>
      </c>
      <c r="J919" s="117" t="s">
        <v>2007</v>
      </c>
      <c r="K919" s="117" t="s">
        <v>2006</v>
      </c>
      <c r="L919" s="115" t="s">
        <v>1648</v>
      </c>
      <c r="M919" s="123">
        <v>1500</v>
      </c>
      <c r="N919" s="123">
        <v>1500</v>
      </c>
      <c r="O919" s="124">
        <v>45474</v>
      </c>
      <c r="P919" s="125"/>
      <c r="Q919" s="125"/>
      <c r="R919" s="125"/>
      <c r="S919" s="115" t="s">
        <v>1504</v>
      </c>
      <c r="T919" s="122" t="s">
        <v>1573</v>
      </c>
      <c r="U919" s="115" t="s">
        <v>1520</v>
      </c>
      <c r="V919" s="142"/>
      <c r="W919" s="117"/>
      <c r="X919" s="142"/>
      <c r="Y919" s="142"/>
      <c r="Z919" s="117"/>
      <c r="AA919" s="143"/>
      <c r="AB919" s="125"/>
      <c r="AC919" s="125"/>
      <c r="AD919" s="125"/>
      <c r="AE919" s="117"/>
      <c r="AF919" s="122"/>
      <c r="AG919" s="122"/>
    </row>
    <row r="920" spans="1:33">
      <c r="A920" s="115" t="s">
        <v>16</v>
      </c>
      <c r="B920" s="116">
        <v>45485</v>
      </c>
      <c r="C920" s="115" t="s">
        <v>42</v>
      </c>
      <c r="D920" s="115" t="s">
        <v>43</v>
      </c>
      <c r="E920" s="117" t="s">
        <v>1470</v>
      </c>
      <c r="F920" s="117" t="s">
        <v>1507</v>
      </c>
      <c r="G920" s="119">
        <v>45485</v>
      </c>
      <c r="H920" s="117" t="s">
        <v>1472</v>
      </c>
      <c r="I920" s="117" t="s">
        <v>1505</v>
      </c>
      <c r="J920" s="117" t="s">
        <v>2008</v>
      </c>
      <c r="K920" s="117" t="s">
        <v>2006</v>
      </c>
      <c r="L920" s="115" t="s">
        <v>1648</v>
      </c>
      <c r="M920" s="123">
        <v>4650</v>
      </c>
      <c r="N920" s="123">
        <v>4650</v>
      </c>
      <c r="O920" s="124">
        <v>45474</v>
      </c>
      <c r="P920" s="125"/>
      <c r="Q920" s="125"/>
      <c r="R920" s="125"/>
      <c r="S920" s="115" t="s">
        <v>1507</v>
      </c>
      <c r="T920" s="122" t="s">
        <v>1573</v>
      </c>
      <c r="U920" s="115" t="s">
        <v>1520</v>
      </c>
      <c r="V920" s="142"/>
      <c r="W920" s="117"/>
      <c r="X920" s="142"/>
      <c r="Y920" s="142"/>
      <c r="Z920" s="117"/>
      <c r="AA920" s="143"/>
      <c r="AB920" s="125"/>
      <c r="AC920" s="125"/>
      <c r="AD920" s="125"/>
      <c r="AE920" s="117"/>
      <c r="AF920" s="122"/>
      <c r="AG920" s="122"/>
    </row>
    <row r="921" spans="1:33">
      <c r="A921" s="115" t="s">
        <v>16</v>
      </c>
      <c r="B921" s="116">
        <v>45485</v>
      </c>
      <c r="C921" s="115" t="s">
        <v>42</v>
      </c>
      <c r="D921" s="115" t="s">
        <v>43</v>
      </c>
      <c r="E921" s="117" t="s">
        <v>1470</v>
      </c>
      <c r="F921" s="117" t="s">
        <v>1915</v>
      </c>
      <c r="G921" s="119">
        <v>45485</v>
      </c>
      <c r="H921" s="117" t="s">
        <v>1472</v>
      </c>
      <c r="I921" s="117" t="s">
        <v>1512</v>
      </c>
      <c r="J921" s="117" t="s">
        <v>2009</v>
      </c>
      <c r="K921" s="117" t="s">
        <v>2010</v>
      </c>
      <c r="L921" s="115" t="s">
        <v>2009</v>
      </c>
      <c r="M921" s="123">
        <v>-60000</v>
      </c>
      <c r="N921" s="123">
        <v>60000</v>
      </c>
      <c r="O921" s="124">
        <v>45474</v>
      </c>
      <c r="P921" s="125"/>
      <c r="Q921" s="125"/>
      <c r="R921" s="125"/>
      <c r="S921" s="115" t="s">
        <v>1915</v>
      </c>
      <c r="T921" s="122" t="s">
        <v>1573</v>
      </c>
      <c r="U921" s="115" t="s">
        <v>1520</v>
      </c>
      <c r="V921" s="142"/>
      <c r="W921" s="117"/>
      <c r="X921" s="142"/>
      <c r="Y921" s="142"/>
      <c r="Z921" s="117"/>
      <c r="AA921" s="143"/>
      <c r="AB921" s="125"/>
      <c r="AC921" s="125"/>
      <c r="AD921" s="125"/>
      <c r="AE921" s="117"/>
      <c r="AF921" s="122"/>
      <c r="AG921" s="122"/>
    </row>
    <row r="922" spans="1:33">
      <c r="A922" s="115" t="s">
        <v>16</v>
      </c>
      <c r="B922" s="116">
        <v>45485</v>
      </c>
      <c r="C922" s="115" t="s">
        <v>42</v>
      </c>
      <c r="D922" s="115" t="s">
        <v>43</v>
      </c>
      <c r="E922" s="117" t="s">
        <v>1470</v>
      </c>
      <c r="F922" s="117" t="s">
        <v>1915</v>
      </c>
      <c r="G922" s="119">
        <v>45485</v>
      </c>
      <c r="H922" s="117" t="s">
        <v>1472</v>
      </c>
      <c r="I922" s="117" t="s">
        <v>1512</v>
      </c>
      <c r="J922" s="117" t="s">
        <v>2011</v>
      </c>
      <c r="K922" s="117" t="s">
        <v>2012</v>
      </c>
      <c r="L922" s="115" t="s">
        <v>2011</v>
      </c>
      <c r="M922" s="123">
        <v>-12000</v>
      </c>
      <c r="N922" s="123">
        <v>12000</v>
      </c>
      <c r="O922" s="124">
        <v>45474</v>
      </c>
      <c r="P922" s="125"/>
      <c r="Q922" s="125"/>
      <c r="R922" s="125"/>
      <c r="S922" s="115" t="s">
        <v>1915</v>
      </c>
      <c r="T922" s="122" t="s">
        <v>1573</v>
      </c>
      <c r="U922" s="115" t="s">
        <v>1520</v>
      </c>
      <c r="V922" s="142"/>
      <c r="W922" s="117"/>
      <c r="X922" s="142"/>
      <c r="Y922" s="142"/>
      <c r="Z922" s="117"/>
      <c r="AA922" s="143"/>
      <c r="AB922" s="125"/>
      <c r="AC922" s="125"/>
      <c r="AD922" s="125"/>
      <c r="AE922" s="117"/>
      <c r="AF922" s="122"/>
      <c r="AG922" s="122"/>
    </row>
    <row r="923" spans="1:33">
      <c r="A923" s="115" t="s">
        <v>16</v>
      </c>
      <c r="B923" s="116">
        <v>45485</v>
      </c>
      <c r="C923" s="115" t="s">
        <v>42</v>
      </c>
      <c r="D923" s="115" t="s">
        <v>43</v>
      </c>
      <c r="E923" s="117" t="s">
        <v>1470</v>
      </c>
      <c r="F923" s="117" t="s">
        <v>1518</v>
      </c>
      <c r="G923" s="119">
        <v>45485</v>
      </c>
      <c r="H923" s="117" t="s">
        <v>1472</v>
      </c>
      <c r="I923" s="117" t="s">
        <v>1512</v>
      </c>
      <c r="J923" s="117" t="s">
        <v>1115</v>
      </c>
      <c r="K923" s="117" t="s">
        <v>2013</v>
      </c>
      <c r="L923" s="115" t="s">
        <v>1115</v>
      </c>
      <c r="M923" s="123">
        <v>-80</v>
      </c>
      <c r="N923" s="123">
        <v>80</v>
      </c>
      <c r="O923" s="124">
        <v>45474</v>
      </c>
      <c r="P923" s="125"/>
      <c r="Q923" s="125"/>
      <c r="R923" s="125"/>
      <c r="S923" s="115" t="s">
        <v>1518</v>
      </c>
      <c r="T923" s="122" t="s">
        <v>1519</v>
      </c>
      <c r="U923" s="115" t="s">
        <v>1520</v>
      </c>
      <c r="V923" s="142"/>
      <c r="W923" s="117"/>
      <c r="X923" s="142"/>
      <c r="Y923" s="142"/>
      <c r="Z923" s="117"/>
      <c r="AA923" s="143"/>
      <c r="AB923" s="125"/>
      <c r="AC923" s="125"/>
      <c r="AD923" s="125"/>
      <c r="AE923" s="117"/>
      <c r="AF923" s="122"/>
      <c r="AG923" s="122"/>
    </row>
    <row r="924" spans="1:33">
      <c r="A924" s="115" t="s">
        <v>16</v>
      </c>
      <c r="B924" s="116">
        <v>45485</v>
      </c>
      <c r="C924" s="115" t="s">
        <v>42</v>
      </c>
      <c r="D924" s="115" t="s">
        <v>43</v>
      </c>
      <c r="E924" s="117" t="s">
        <v>1470</v>
      </c>
      <c r="F924" s="117" t="s">
        <v>1704</v>
      </c>
      <c r="G924" s="119">
        <v>45485</v>
      </c>
      <c r="H924" s="117" t="s">
        <v>1472</v>
      </c>
      <c r="I924" s="117" t="s">
        <v>1512</v>
      </c>
      <c r="J924" s="117" t="s">
        <v>1705</v>
      </c>
      <c r="K924" s="117" t="s">
        <v>2014</v>
      </c>
      <c r="L924" s="115" t="s">
        <v>1705</v>
      </c>
      <c r="M924" s="123">
        <v>-87000</v>
      </c>
      <c r="N924" s="123">
        <v>87000</v>
      </c>
      <c r="O924" s="124">
        <v>45474</v>
      </c>
      <c r="P924" s="125"/>
      <c r="Q924" s="125"/>
      <c r="R924" s="125"/>
      <c r="S924" s="115" t="s">
        <v>1704</v>
      </c>
      <c r="T924" s="122" t="s">
        <v>1573</v>
      </c>
      <c r="U924" s="115" t="s">
        <v>1520</v>
      </c>
      <c r="V924" s="142"/>
      <c r="W924" s="117"/>
      <c r="X924" s="142"/>
      <c r="Y924" s="142"/>
      <c r="Z924" s="117"/>
      <c r="AA924" s="143"/>
      <c r="AB924" s="125"/>
      <c r="AC924" s="125"/>
      <c r="AD924" s="125"/>
      <c r="AE924" s="117"/>
      <c r="AF924" s="122"/>
      <c r="AG924" s="122"/>
    </row>
    <row r="925" spans="1:33">
      <c r="A925" s="115" t="s">
        <v>16</v>
      </c>
      <c r="B925" s="116">
        <v>45485</v>
      </c>
      <c r="C925" s="115" t="s">
        <v>42</v>
      </c>
      <c r="D925" s="115" t="s">
        <v>43</v>
      </c>
      <c r="E925" s="117" t="s">
        <v>1470</v>
      </c>
      <c r="F925" s="117" t="s">
        <v>1504</v>
      </c>
      <c r="G925" s="119">
        <v>45485</v>
      </c>
      <c r="H925" s="117" t="s">
        <v>1472</v>
      </c>
      <c r="I925" s="117" t="s">
        <v>1505</v>
      </c>
      <c r="J925" s="117" t="s">
        <v>2015</v>
      </c>
      <c r="K925" s="117" t="s">
        <v>2014</v>
      </c>
      <c r="L925" s="115" t="s">
        <v>1705</v>
      </c>
      <c r="M925" s="123">
        <v>1305</v>
      </c>
      <c r="N925" s="123">
        <v>1305</v>
      </c>
      <c r="O925" s="124">
        <v>45474</v>
      </c>
      <c r="P925" s="125"/>
      <c r="Q925" s="125"/>
      <c r="R925" s="125"/>
      <c r="S925" s="115" t="s">
        <v>1504</v>
      </c>
      <c r="T925" s="122" t="s">
        <v>1573</v>
      </c>
      <c r="U925" s="115" t="s">
        <v>1520</v>
      </c>
      <c r="V925" s="142"/>
      <c r="W925" s="117"/>
      <c r="X925" s="142"/>
      <c r="Y925" s="142"/>
      <c r="Z925" s="117"/>
      <c r="AA925" s="143"/>
      <c r="AB925" s="125"/>
      <c r="AC925" s="125"/>
      <c r="AD925" s="125"/>
      <c r="AE925" s="117"/>
      <c r="AF925" s="122"/>
      <c r="AG925" s="122"/>
    </row>
    <row r="926" spans="1:33">
      <c r="A926" s="115" t="s">
        <v>16</v>
      </c>
      <c r="B926" s="116">
        <v>45485</v>
      </c>
      <c r="C926" s="115" t="s">
        <v>42</v>
      </c>
      <c r="D926" s="115" t="s">
        <v>43</v>
      </c>
      <c r="E926" s="117" t="s">
        <v>1470</v>
      </c>
      <c r="F926" s="117" t="s">
        <v>1507</v>
      </c>
      <c r="G926" s="119">
        <v>45485</v>
      </c>
      <c r="H926" s="117" t="s">
        <v>1472</v>
      </c>
      <c r="I926" s="117" t="s">
        <v>1505</v>
      </c>
      <c r="J926" s="117" t="s">
        <v>2016</v>
      </c>
      <c r="K926" s="117" t="s">
        <v>2014</v>
      </c>
      <c r="L926" s="115" t="s">
        <v>1705</v>
      </c>
      <c r="M926" s="123">
        <v>4045.5</v>
      </c>
      <c r="N926" s="123">
        <v>4045.5</v>
      </c>
      <c r="O926" s="124">
        <v>45474</v>
      </c>
      <c r="P926" s="125"/>
      <c r="Q926" s="125"/>
      <c r="R926" s="125"/>
      <c r="S926" s="115" t="s">
        <v>1507</v>
      </c>
      <c r="T926" s="122" t="s">
        <v>1573</v>
      </c>
      <c r="U926" s="115" t="s">
        <v>1520</v>
      </c>
      <c r="V926" s="142"/>
      <c r="W926" s="117"/>
      <c r="X926" s="142"/>
      <c r="Y926" s="142"/>
      <c r="Z926" s="117"/>
      <c r="AA926" s="143"/>
      <c r="AB926" s="125"/>
      <c r="AC926" s="125"/>
      <c r="AD926" s="125"/>
      <c r="AE926" s="117"/>
      <c r="AF926" s="122"/>
      <c r="AG926" s="122"/>
    </row>
    <row r="927" spans="1:33">
      <c r="A927" s="115" t="s">
        <v>16</v>
      </c>
      <c r="B927" s="116">
        <v>45485</v>
      </c>
      <c r="C927" s="115" t="s">
        <v>42</v>
      </c>
      <c r="D927" s="115" t="s">
        <v>43</v>
      </c>
      <c r="E927" s="117" t="s">
        <v>1470</v>
      </c>
      <c r="F927" s="117" t="s">
        <v>1558</v>
      </c>
      <c r="G927" s="119">
        <v>45485</v>
      </c>
      <c r="H927" s="117" t="s">
        <v>1472</v>
      </c>
      <c r="I927" s="117" t="s">
        <v>1512</v>
      </c>
      <c r="J927" s="117" t="s">
        <v>2017</v>
      </c>
      <c r="K927" s="117" t="s">
        <v>2018</v>
      </c>
      <c r="L927" s="115" t="s">
        <v>2017</v>
      </c>
      <c r="M927" s="123">
        <v>-4000</v>
      </c>
      <c r="N927" s="123">
        <v>4000</v>
      </c>
      <c r="O927" s="124">
        <v>45474</v>
      </c>
      <c r="P927" s="125"/>
      <c r="Q927" s="125"/>
      <c r="R927" s="125"/>
      <c r="S927" s="115" t="s">
        <v>1558</v>
      </c>
      <c r="T927" s="122" t="s">
        <v>1515</v>
      </c>
      <c r="U927" s="115" t="s">
        <v>1479</v>
      </c>
      <c r="V927" s="142"/>
      <c r="W927" s="117"/>
      <c r="X927" s="142"/>
      <c r="Y927" s="142"/>
      <c r="Z927" s="117"/>
      <c r="AA927" s="143"/>
      <c r="AB927" s="125"/>
      <c r="AC927" s="125"/>
      <c r="AD927" s="125"/>
      <c r="AE927" s="117"/>
      <c r="AF927" s="122"/>
      <c r="AG927" s="122"/>
    </row>
    <row r="928" spans="1:33">
      <c r="A928" s="115" t="s">
        <v>16</v>
      </c>
      <c r="B928" s="116">
        <v>45485</v>
      </c>
      <c r="C928" s="115" t="s">
        <v>42</v>
      </c>
      <c r="D928" s="115" t="s">
        <v>43</v>
      </c>
      <c r="E928" s="117" t="s">
        <v>1470</v>
      </c>
      <c r="F928" s="117" t="s">
        <v>1572</v>
      </c>
      <c r="G928" s="119">
        <v>45485</v>
      </c>
      <c r="H928" s="117" t="s">
        <v>1472</v>
      </c>
      <c r="I928" s="117" t="s">
        <v>1512</v>
      </c>
      <c r="J928" s="117" t="s">
        <v>2019</v>
      </c>
      <c r="K928" s="117" t="s">
        <v>1938</v>
      </c>
      <c r="L928" s="115" t="s">
        <v>2019</v>
      </c>
      <c r="M928" s="123">
        <v>-4000</v>
      </c>
      <c r="N928" s="123">
        <v>4000</v>
      </c>
      <c r="O928" s="124">
        <v>45474</v>
      </c>
      <c r="P928" s="125"/>
      <c r="Q928" s="125"/>
      <c r="R928" s="125"/>
      <c r="S928" s="115" t="s">
        <v>1572</v>
      </c>
      <c r="T928" s="122" t="s">
        <v>1573</v>
      </c>
      <c r="U928" s="115" t="s">
        <v>1520</v>
      </c>
      <c r="V928" s="142"/>
      <c r="W928" s="117"/>
      <c r="X928" s="142"/>
      <c r="Y928" s="142"/>
      <c r="Z928" s="117"/>
      <c r="AA928" s="143"/>
      <c r="AB928" s="125"/>
      <c r="AC928" s="125"/>
      <c r="AD928" s="125"/>
      <c r="AE928" s="117"/>
      <c r="AF928" s="122"/>
      <c r="AG928" s="122"/>
    </row>
    <row r="929" spans="1:33">
      <c r="A929" s="115" t="s">
        <v>16</v>
      </c>
      <c r="B929" s="116">
        <v>45485</v>
      </c>
      <c r="C929" s="115" t="s">
        <v>42</v>
      </c>
      <c r="D929" s="115" t="s">
        <v>43</v>
      </c>
      <c r="E929" s="117" t="s">
        <v>1470</v>
      </c>
      <c r="F929" s="117" t="s">
        <v>1572</v>
      </c>
      <c r="G929" s="119">
        <v>45485</v>
      </c>
      <c r="H929" s="117" t="s">
        <v>1472</v>
      </c>
      <c r="I929" s="117" t="s">
        <v>1512</v>
      </c>
      <c r="J929" s="117" t="s">
        <v>1604</v>
      </c>
      <c r="K929" s="117" t="s">
        <v>2020</v>
      </c>
      <c r="L929" s="115" t="s">
        <v>1604</v>
      </c>
      <c r="M929" s="123">
        <v>-21787.5</v>
      </c>
      <c r="N929" s="123">
        <v>21787.5</v>
      </c>
      <c r="O929" s="124">
        <v>45474</v>
      </c>
      <c r="P929" s="125"/>
      <c r="Q929" s="125"/>
      <c r="R929" s="125"/>
      <c r="S929" s="115" t="s">
        <v>1572</v>
      </c>
      <c r="T929" s="122" t="s">
        <v>1573</v>
      </c>
      <c r="U929" s="115" t="s">
        <v>1520</v>
      </c>
      <c r="V929" s="142"/>
      <c r="W929" s="117"/>
      <c r="X929" s="142"/>
      <c r="Y929" s="142"/>
      <c r="Z929" s="117"/>
      <c r="AA929" s="143"/>
      <c r="AB929" s="125"/>
      <c r="AC929" s="125"/>
      <c r="AD929" s="125"/>
      <c r="AE929" s="117"/>
      <c r="AF929" s="122"/>
      <c r="AG929" s="122"/>
    </row>
    <row r="930" spans="1:33">
      <c r="A930" s="115" t="s">
        <v>16</v>
      </c>
      <c r="B930" s="116">
        <v>45485</v>
      </c>
      <c r="C930" s="115" t="s">
        <v>42</v>
      </c>
      <c r="D930" s="115" t="s">
        <v>43</v>
      </c>
      <c r="E930" s="117" t="s">
        <v>1470</v>
      </c>
      <c r="F930" s="117" t="s">
        <v>1681</v>
      </c>
      <c r="G930" s="119">
        <v>45485</v>
      </c>
      <c r="H930" s="117" t="s">
        <v>1472</v>
      </c>
      <c r="I930" s="117" t="s">
        <v>1512</v>
      </c>
      <c r="J930" s="117" t="s">
        <v>1701</v>
      </c>
      <c r="K930" s="117" t="s">
        <v>2021</v>
      </c>
      <c r="L930" s="115" t="s">
        <v>1701</v>
      </c>
      <c r="M930" s="123">
        <v>-17500</v>
      </c>
      <c r="N930" s="123">
        <v>17500</v>
      </c>
      <c r="O930" s="124">
        <v>45474</v>
      </c>
      <c r="P930" s="125"/>
      <c r="Q930" s="125"/>
      <c r="R930" s="125"/>
      <c r="S930" s="115" t="s">
        <v>1681</v>
      </c>
      <c r="T930" s="122" t="s">
        <v>1519</v>
      </c>
      <c r="U930" s="115" t="s">
        <v>1520</v>
      </c>
      <c r="V930" s="142"/>
      <c r="W930" s="117"/>
      <c r="X930" s="142"/>
      <c r="Y930" s="142"/>
      <c r="Z930" s="117"/>
      <c r="AA930" s="143"/>
      <c r="AB930" s="125"/>
      <c r="AC930" s="125"/>
      <c r="AD930" s="125"/>
      <c r="AE930" s="117"/>
      <c r="AF930" s="122"/>
      <c r="AG930" s="122"/>
    </row>
    <row r="931" spans="1:33">
      <c r="A931" s="115" t="s">
        <v>16</v>
      </c>
      <c r="B931" s="116">
        <v>45485</v>
      </c>
      <c r="C931" s="115" t="s">
        <v>42</v>
      </c>
      <c r="D931" s="115" t="s">
        <v>43</v>
      </c>
      <c r="E931" s="117" t="s">
        <v>1470</v>
      </c>
      <c r="F931" s="117" t="s">
        <v>2022</v>
      </c>
      <c r="G931" s="119">
        <v>45485</v>
      </c>
      <c r="H931" s="117" t="s">
        <v>1472</v>
      </c>
      <c r="I931" s="117" t="s">
        <v>1512</v>
      </c>
      <c r="J931" s="117" t="s">
        <v>1682</v>
      </c>
      <c r="K931" s="117" t="s">
        <v>793</v>
      </c>
      <c r="L931" s="115" t="s">
        <v>1682</v>
      </c>
      <c r="M931" s="123">
        <v>-10000</v>
      </c>
      <c r="N931" s="123">
        <v>10000</v>
      </c>
      <c r="O931" s="124">
        <v>45474</v>
      </c>
      <c r="P931" s="125"/>
      <c r="Q931" s="125"/>
      <c r="R931" s="125"/>
      <c r="S931" s="115" t="s">
        <v>2022</v>
      </c>
      <c r="T931" s="122" t="s">
        <v>1573</v>
      </c>
      <c r="U931" s="115" t="s">
        <v>1520</v>
      </c>
      <c r="V931" s="142"/>
      <c r="W931" s="117"/>
      <c r="X931" s="142"/>
      <c r="Y931" s="142"/>
      <c r="Z931" s="117"/>
      <c r="AA931" s="143"/>
      <c r="AB931" s="125"/>
      <c r="AC931" s="125"/>
      <c r="AD931" s="125"/>
      <c r="AE931" s="117"/>
      <c r="AF931" s="122"/>
      <c r="AG931" s="122"/>
    </row>
    <row r="932" spans="1:33">
      <c r="A932" s="115" t="s">
        <v>16</v>
      </c>
      <c r="B932" s="116">
        <v>45485</v>
      </c>
      <c r="C932" s="115" t="s">
        <v>42</v>
      </c>
      <c r="D932" s="115" t="s">
        <v>43</v>
      </c>
      <c r="E932" s="117" t="s">
        <v>1470</v>
      </c>
      <c r="F932" s="117" t="s">
        <v>1518</v>
      </c>
      <c r="G932" s="119">
        <v>45485</v>
      </c>
      <c r="H932" s="117" t="s">
        <v>1472</v>
      </c>
      <c r="I932" s="117" t="s">
        <v>1512</v>
      </c>
      <c r="J932" s="117" t="s">
        <v>960</v>
      </c>
      <c r="K932" s="117" t="s">
        <v>2023</v>
      </c>
      <c r="L932" s="115" t="s">
        <v>960</v>
      </c>
      <c r="M932" s="123">
        <v>-5900</v>
      </c>
      <c r="N932" s="123">
        <v>5900</v>
      </c>
      <c r="O932" s="124">
        <v>45474</v>
      </c>
      <c r="P932" s="125"/>
      <c r="Q932" s="125"/>
      <c r="R932" s="125"/>
      <c r="S932" s="115" t="s">
        <v>1518</v>
      </c>
      <c r="T932" s="122" t="s">
        <v>1519</v>
      </c>
      <c r="U932" s="115" t="s">
        <v>1520</v>
      </c>
      <c r="V932" s="142"/>
      <c r="W932" s="117"/>
      <c r="X932" s="142"/>
      <c r="Y932" s="142"/>
      <c r="Z932" s="117"/>
      <c r="AA932" s="143"/>
      <c r="AB932" s="125"/>
      <c r="AC932" s="125"/>
      <c r="AD932" s="125"/>
      <c r="AE932" s="117"/>
      <c r="AF932" s="122"/>
      <c r="AG932" s="122"/>
    </row>
    <row r="933" spans="1:33">
      <c r="A933" s="115" t="s">
        <v>16</v>
      </c>
      <c r="B933" s="116">
        <v>45485</v>
      </c>
      <c r="C933" s="115" t="s">
        <v>42</v>
      </c>
      <c r="D933" s="115" t="s">
        <v>43</v>
      </c>
      <c r="E933" s="117" t="s">
        <v>1470</v>
      </c>
      <c r="F933" s="117" t="s">
        <v>1919</v>
      </c>
      <c r="G933" s="119">
        <v>45485</v>
      </c>
      <c r="H933" s="117" t="s">
        <v>1472</v>
      </c>
      <c r="I933" s="117" t="s">
        <v>1512</v>
      </c>
      <c r="J933" s="117" t="s">
        <v>2024</v>
      </c>
      <c r="K933" s="117" t="s">
        <v>1834</v>
      </c>
      <c r="L933" s="115" t="s">
        <v>2024</v>
      </c>
      <c r="M933" s="123">
        <v>-30000</v>
      </c>
      <c r="N933" s="123">
        <v>30000</v>
      </c>
      <c r="O933" s="124">
        <v>45474</v>
      </c>
      <c r="P933" s="125"/>
      <c r="Q933" s="125"/>
      <c r="R933" s="125"/>
      <c r="S933" s="115" t="s">
        <v>1919</v>
      </c>
      <c r="T933" s="122" t="s">
        <v>1487</v>
      </c>
      <c r="U933" s="115" t="s">
        <v>1488</v>
      </c>
      <c r="V933" s="142"/>
      <c r="W933" s="117"/>
      <c r="X933" s="142"/>
      <c r="Y933" s="142"/>
      <c r="Z933" s="117"/>
      <c r="AA933" s="143"/>
      <c r="AB933" s="125"/>
      <c r="AC933" s="125"/>
      <c r="AD933" s="125"/>
      <c r="AE933" s="117"/>
      <c r="AF933" s="122"/>
      <c r="AG933" s="122"/>
    </row>
    <row r="934" spans="1:33">
      <c r="A934" s="115" t="s">
        <v>16</v>
      </c>
      <c r="B934" s="116">
        <v>45485</v>
      </c>
      <c r="C934" s="115" t="s">
        <v>42</v>
      </c>
      <c r="D934" s="115" t="s">
        <v>43</v>
      </c>
      <c r="E934" s="117" t="s">
        <v>1470</v>
      </c>
      <c r="F934" s="117" t="s">
        <v>1919</v>
      </c>
      <c r="G934" s="119">
        <v>45485</v>
      </c>
      <c r="H934" s="117" t="s">
        <v>1472</v>
      </c>
      <c r="I934" s="117" t="s">
        <v>1512</v>
      </c>
      <c r="J934" s="117" t="s">
        <v>2024</v>
      </c>
      <c r="K934" s="117" t="s">
        <v>1859</v>
      </c>
      <c r="L934" s="115" t="s">
        <v>2024</v>
      </c>
      <c r="M934" s="123">
        <v>-170000</v>
      </c>
      <c r="N934" s="123">
        <v>170000</v>
      </c>
      <c r="O934" s="124">
        <v>45474</v>
      </c>
      <c r="P934" s="125"/>
      <c r="Q934" s="125"/>
      <c r="R934" s="125"/>
      <c r="S934" s="115" t="s">
        <v>1919</v>
      </c>
      <c r="T934" s="122" t="s">
        <v>1487</v>
      </c>
      <c r="U934" s="115" t="s">
        <v>1488</v>
      </c>
      <c r="V934" s="142"/>
      <c r="W934" s="117"/>
      <c r="X934" s="142"/>
      <c r="Y934" s="142"/>
      <c r="Z934" s="117"/>
      <c r="AA934" s="143"/>
      <c r="AB934" s="125"/>
      <c r="AC934" s="125"/>
      <c r="AD934" s="125"/>
      <c r="AE934" s="117"/>
      <c r="AF934" s="122"/>
      <c r="AG934" s="122"/>
    </row>
    <row r="935" spans="1:33">
      <c r="A935" s="115" t="s">
        <v>16</v>
      </c>
      <c r="B935" s="116">
        <v>45485</v>
      </c>
      <c r="C935" s="115" t="s">
        <v>42</v>
      </c>
      <c r="D935" s="115" t="s">
        <v>43</v>
      </c>
      <c r="E935" s="117" t="s">
        <v>1470</v>
      </c>
      <c r="F935" s="117" t="s">
        <v>1919</v>
      </c>
      <c r="G935" s="119">
        <v>45485</v>
      </c>
      <c r="H935" s="117" t="s">
        <v>1472</v>
      </c>
      <c r="I935" s="117" t="s">
        <v>1512</v>
      </c>
      <c r="J935" s="117" t="s">
        <v>2025</v>
      </c>
      <c r="K935" s="117" t="s">
        <v>1854</v>
      </c>
      <c r="L935" s="115" t="s">
        <v>2025</v>
      </c>
      <c r="M935" s="123">
        <v>-4479.9399999999996</v>
      </c>
      <c r="N935" s="123">
        <v>4479.9399999999996</v>
      </c>
      <c r="O935" s="124">
        <v>45474</v>
      </c>
      <c r="P935" s="125"/>
      <c r="Q935" s="125"/>
      <c r="R935" s="125"/>
      <c r="S935" s="115" t="s">
        <v>1919</v>
      </c>
      <c r="T935" s="122" t="s">
        <v>1478</v>
      </c>
      <c r="U935" s="115" t="s">
        <v>1479</v>
      </c>
      <c r="V935" s="142"/>
      <c r="W935" s="117"/>
      <c r="X935" s="142"/>
      <c r="Y935" s="142"/>
      <c r="Z935" s="117"/>
      <c r="AA935" s="143"/>
      <c r="AB935" s="125"/>
      <c r="AC935" s="125"/>
      <c r="AD935" s="125"/>
      <c r="AE935" s="117"/>
      <c r="AF935" s="122"/>
      <c r="AG935" s="122"/>
    </row>
    <row r="936" spans="1:33">
      <c r="A936" s="115" t="s">
        <v>16</v>
      </c>
      <c r="B936" s="116">
        <v>45485</v>
      </c>
      <c r="C936" s="115" t="s">
        <v>42</v>
      </c>
      <c r="D936" s="115" t="s">
        <v>43</v>
      </c>
      <c r="E936" s="117" t="s">
        <v>1470</v>
      </c>
      <c r="F936" s="117" t="s">
        <v>1915</v>
      </c>
      <c r="G936" s="119">
        <v>45485</v>
      </c>
      <c r="H936" s="117" t="s">
        <v>1472</v>
      </c>
      <c r="I936" s="117" t="s">
        <v>1512</v>
      </c>
      <c r="J936" s="117" t="s">
        <v>2026</v>
      </c>
      <c r="K936" s="117" t="s">
        <v>2027</v>
      </c>
      <c r="L936" s="115" t="s">
        <v>2026</v>
      </c>
      <c r="M936" s="123">
        <v>-2658.95</v>
      </c>
      <c r="N936" s="123">
        <v>2658.95</v>
      </c>
      <c r="O936" s="124">
        <v>45474</v>
      </c>
      <c r="P936" s="125"/>
      <c r="Q936" s="125"/>
      <c r="R936" s="125"/>
      <c r="S936" s="115" t="s">
        <v>1915</v>
      </c>
      <c r="T936" s="122" t="s">
        <v>1573</v>
      </c>
      <c r="U936" s="115" t="s">
        <v>1520</v>
      </c>
      <c r="V936" s="142"/>
      <c r="W936" s="117"/>
      <c r="X936" s="142"/>
      <c r="Y936" s="142"/>
      <c r="Z936" s="117"/>
      <c r="AA936" s="143"/>
      <c r="AB936" s="125"/>
      <c r="AC936" s="125"/>
      <c r="AD936" s="125"/>
      <c r="AE936" s="117"/>
      <c r="AF936" s="122"/>
      <c r="AG936" s="122"/>
    </row>
    <row r="937" spans="1:33">
      <c r="A937" s="115" t="s">
        <v>16</v>
      </c>
      <c r="B937" s="116">
        <v>45485</v>
      </c>
      <c r="C937" s="115" t="s">
        <v>42</v>
      </c>
      <c r="D937" s="115" t="s">
        <v>43</v>
      </c>
      <c r="E937" s="117" t="s">
        <v>1470</v>
      </c>
      <c r="F937" s="117" t="s">
        <v>1915</v>
      </c>
      <c r="G937" s="119">
        <v>45485</v>
      </c>
      <c r="H937" s="117" t="s">
        <v>1472</v>
      </c>
      <c r="I937" s="117" t="s">
        <v>1512</v>
      </c>
      <c r="J937" s="117" t="s">
        <v>2028</v>
      </c>
      <c r="K937" s="117" t="s">
        <v>2029</v>
      </c>
      <c r="L937" s="115" t="s">
        <v>2028</v>
      </c>
      <c r="M937" s="123">
        <v>-7564</v>
      </c>
      <c r="N937" s="123">
        <v>7564</v>
      </c>
      <c r="O937" s="124">
        <v>45474</v>
      </c>
      <c r="P937" s="125"/>
      <c r="Q937" s="125"/>
      <c r="R937" s="125"/>
      <c r="S937" s="115" t="s">
        <v>1915</v>
      </c>
      <c r="T937" s="122" t="s">
        <v>1573</v>
      </c>
      <c r="U937" s="115" t="s">
        <v>1520</v>
      </c>
      <c r="V937" s="142"/>
      <c r="W937" s="117"/>
      <c r="X937" s="142"/>
      <c r="Y937" s="142"/>
      <c r="Z937" s="117"/>
      <c r="AA937" s="143"/>
      <c r="AB937" s="125"/>
      <c r="AC937" s="125"/>
      <c r="AD937" s="125"/>
      <c r="AE937" s="117"/>
      <c r="AF937" s="122"/>
      <c r="AG937" s="122"/>
    </row>
    <row r="938" spans="1:33">
      <c r="A938" s="115" t="s">
        <v>16</v>
      </c>
      <c r="B938" s="116">
        <v>45485</v>
      </c>
      <c r="C938" s="115" t="s">
        <v>42</v>
      </c>
      <c r="D938" s="115" t="s">
        <v>43</v>
      </c>
      <c r="E938" s="117" t="s">
        <v>1470</v>
      </c>
      <c r="F938" s="117" t="s">
        <v>1915</v>
      </c>
      <c r="G938" s="119">
        <v>45485</v>
      </c>
      <c r="H938" s="117" t="s">
        <v>1472</v>
      </c>
      <c r="I938" s="117" t="s">
        <v>1512</v>
      </c>
      <c r="J938" s="117" t="s">
        <v>2030</v>
      </c>
      <c r="K938" s="117" t="s">
        <v>2031</v>
      </c>
      <c r="L938" s="115" t="s">
        <v>2030</v>
      </c>
      <c r="M938" s="123">
        <v>-2812.5</v>
      </c>
      <c r="N938" s="123">
        <v>2812.5</v>
      </c>
      <c r="O938" s="124">
        <v>45474</v>
      </c>
      <c r="P938" s="125"/>
      <c r="Q938" s="125"/>
      <c r="R938" s="125"/>
      <c r="S938" s="115" t="s">
        <v>1915</v>
      </c>
      <c r="T938" s="122" t="s">
        <v>1573</v>
      </c>
      <c r="U938" s="115" t="s">
        <v>1520</v>
      </c>
      <c r="V938" s="142"/>
      <c r="W938" s="117"/>
      <c r="X938" s="142"/>
      <c r="Y938" s="142"/>
      <c r="Z938" s="117"/>
      <c r="AA938" s="143"/>
      <c r="AB938" s="125"/>
      <c r="AC938" s="125"/>
      <c r="AD938" s="125"/>
      <c r="AE938" s="117"/>
      <c r="AF938" s="122"/>
      <c r="AG938" s="122"/>
    </row>
    <row r="939" spans="1:33">
      <c r="A939" s="115" t="s">
        <v>16</v>
      </c>
      <c r="B939" s="116">
        <v>45485</v>
      </c>
      <c r="C939" s="115" t="s">
        <v>42</v>
      </c>
      <c r="D939" s="115" t="s">
        <v>43</v>
      </c>
      <c r="E939" s="117" t="s">
        <v>1470</v>
      </c>
      <c r="F939" s="117" t="s">
        <v>1915</v>
      </c>
      <c r="G939" s="119">
        <v>45485</v>
      </c>
      <c r="H939" s="117" t="s">
        <v>1472</v>
      </c>
      <c r="I939" s="117" t="s">
        <v>1512</v>
      </c>
      <c r="J939" s="117" t="s">
        <v>2032</v>
      </c>
      <c r="K939" s="117" t="s">
        <v>2033</v>
      </c>
      <c r="L939" s="115" t="s">
        <v>2032</v>
      </c>
      <c r="M939" s="123">
        <v>-875.1</v>
      </c>
      <c r="N939" s="123">
        <v>875.1</v>
      </c>
      <c r="O939" s="124">
        <v>45474</v>
      </c>
      <c r="P939" s="125"/>
      <c r="Q939" s="125"/>
      <c r="R939" s="125"/>
      <c r="S939" s="115" t="s">
        <v>1915</v>
      </c>
      <c r="T939" s="122" t="s">
        <v>1573</v>
      </c>
      <c r="U939" s="115" t="s">
        <v>1520</v>
      </c>
      <c r="V939" s="142"/>
      <c r="W939" s="117"/>
      <c r="X939" s="142"/>
      <c r="Y939" s="142"/>
      <c r="Z939" s="117"/>
      <c r="AA939" s="143"/>
      <c r="AB939" s="125"/>
      <c r="AC939" s="125"/>
      <c r="AD939" s="125"/>
      <c r="AE939" s="117"/>
      <c r="AF939" s="122"/>
      <c r="AG939" s="122"/>
    </row>
    <row r="940" spans="1:33">
      <c r="A940" s="115" t="s">
        <v>16</v>
      </c>
      <c r="B940" s="116">
        <v>45485</v>
      </c>
      <c r="C940" s="115" t="s">
        <v>42</v>
      </c>
      <c r="D940" s="115" t="s">
        <v>43</v>
      </c>
      <c r="E940" s="117" t="s">
        <v>1470</v>
      </c>
      <c r="F940" s="117" t="s">
        <v>1919</v>
      </c>
      <c r="G940" s="119">
        <v>45485</v>
      </c>
      <c r="H940" s="117" t="s">
        <v>1472</v>
      </c>
      <c r="I940" s="117" t="s">
        <v>1512</v>
      </c>
      <c r="J940" s="117" t="s">
        <v>2034</v>
      </c>
      <c r="K940" s="117" t="s">
        <v>2035</v>
      </c>
      <c r="L940" s="115" t="s">
        <v>2034</v>
      </c>
      <c r="M940" s="123">
        <v>-5500</v>
      </c>
      <c r="N940" s="123">
        <v>5500</v>
      </c>
      <c r="O940" s="124">
        <v>45474</v>
      </c>
      <c r="P940" s="125"/>
      <c r="Q940" s="125"/>
      <c r="R940" s="125"/>
      <c r="S940" s="115" t="s">
        <v>1919</v>
      </c>
      <c r="T940" s="122" t="s">
        <v>1515</v>
      </c>
      <c r="U940" s="115" t="s">
        <v>1479</v>
      </c>
      <c r="V940" s="142"/>
      <c r="W940" s="117"/>
      <c r="X940" s="142"/>
      <c r="Y940" s="142"/>
      <c r="Z940" s="117"/>
      <c r="AA940" s="143"/>
      <c r="AB940" s="125"/>
      <c r="AC940" s="125"/>
      <c r="AD940" s="125"/>
      <c r="AE940" s="117"/>
      <c r="AF940" s="122"/>
      <c r="AG940" s="122"/>
    </row>
    <row r="941" spans="1:33">
      <c r="A941" s="115" t="s">
        <v>16</v>
      </c>
      <c r="B941" s="116">
        <v>45485</v>
      </c>
      <c r="C941" s="115" t="s">
        <v>42</v>
      </c>
      <c r="D941" s="115" t="s">
        <v>43</v>
      </c>
      <c r="E941" s="117" t="s">
        <v>1470</v>
      </c>
      <c r="F941" s="117" t="s">
        <v>1915</v>
      </c>
      <c r="G941" s="119">
        <v>45485</v>
      </c>
      <c r="H941" s="117" t="s">
        <v>1472</v>
      </c>
      <c r="I941" s="117" t="s">
        <v>1512</v>
      </c>
      <c r="J941" s="117" t="s">
        <v>1962</v>
      </c>
      <c r="K941" s="117" t="s">
        <v>2036</v>
      </c>
      <c r="L941" s="115" t="s">
        <v>1962</v>
      </c>
      <c r="M941" s="123">
        <v>-1717.2</v>
      </c>
      <c r="N941" s="123">
        <v>1717.2</v>
      </c>
      <c r="O941" s="124">
        <v>45474</v>
      </c>
      <c r="P941" s="125"/>
      <c r="Q941" s="125"/>
      <c r="R941" s="125"/>
      <c r="S941" s="115" t="s">
        <v>1915</v>
      </c>
      <c r="T941" s="122" t="s">
        <v>1573</v>
      </c>
      <c r="U941" s="115" t="s">
        <v>1520</v>
      </c>
      <c r="V941" s="142"/>
      <c r="W941" s="117"/>
      <c r="X941" s="142"/>
      <c r="Y941" s="142"/>
      <c r="Z941" s="117"/>
      <c r="AA941" s="143"/>
      <c r="AB941" s="125"/>
      <c r="AC941" s="125"/>
      <c r="AD941" s="125"/>
      <c r="AE941" s="117"/>
      <c r="AF941" s="122"/>
      <c r="AG941" s="122"/>
    </row>
    <row r="942" spans="1:33">
      <c r="A942" s="115" t="s">
        <v>16</v>
      </c>
      <c r="B942" s="116">
        <v>45485</v>
      </c>
      <c r="C942" s="115" t="s">
        <v>42</v>
      </c>
      <c r="D942" s="115" t="s">
        <v>43</v>
      </c>
      <c r="E942" s="117" t="s">
        <v>1470</v>
      </c>
      <c r="F942" s="117" t="s">
        <v>1915</v>
      </c>
      <c r="G942" s="119">
        <v>45485</v>
      </c>
      <c r="H942" s="117" t="s">
        <v>1472</v>
      </c>
      <c r="I942" s="117" t="s">
        <v>1512</v>
      </c>
      <c r="J942" s="117" t="s">
        <v>2037</v>
      </c>
      <c r="K942" s="117" t="s">
        <v>2038</v>
      </c>
      <c r="L942" s="115" t="s">
        <v>2037</v>
      </c>
      <c r="M942" s="123">
        <v>-3300</v>
      </c>
      <c r="N942" s="123">
        <v>3300</v>
      </c>
      <c r="O942" s="124">
        <v>45474</v>
      </c>
      <c r="P942" s="125"/>
      <c r="Q942" s="125"/>
      <c r="R942" s="125"/>
      <c r="S942" s="115" t="s">
        <v>1915</v>
      </c>
      <c r="T942" s="122" t="s">
        <v>1573</v>
      </c>
      <c r="U942" s="115" t="s">
        <v>1520</v>
      </c>
      <c r="V942" s="142"/>
      <c r="W942" s="117"/>
      <c r="X942" s="142"/>
      <c r="Y942" s="142"/>
      <c r="Z942" s="117"/>
      <c r="AA942" s="143"/>
      <c r="AB942" s="125"/>
      <c r="AC942" s="125"/>
      <c r="AD942" s="125"/>
      <c r="AE942" s="117"/>
      <c r="AF942" s="122"/>
      <c r="AG942" s="122"/>
    </row>
    <row r="943" spans="1:33">
      <c r="A943" s="115" t="s">
        <v>16</v>
      </c>
      <c r="B943" s="116">
        <v>45485</v>
      </c>
      <c r="C943" s="115" t="s">
        <v>42</v>
      </c>
      <c r="D943" s="115" t="s">
        <v>43</v>
      </c>
      <c r="E943" s="117" t="s">
        <v>1470</v>
      </c>
      <c r="F943" s="117" t="s">
        <v>1915</v>
      </c>
      <c r="G943" s="119">
        <v>45485</v>
      </c>
      <c r="H943" s="117" t="s">
        <v>1472</v>
      </c>
      <c r="I943" s="117" t="s">
        <v>1512</v>
      </c>
      <c r="J943" s="117" t="s">
        <v>2039</v>
      </c>
      <c r="K943" s="117" t="s">
        <v>2040</v>
      </c>
      <c r="L943" s="115" t="s">
        <v>2039</v>
      </c>
      <c r="M943" s="123">
        <v>-2335</v>
      </c>
      <c r="N943" s="123">
        <v>2335</v>
      </c>
      <c r="O943" s="124">
        <v>45474</v>
      </c>
      <c r="P943" s="125"/>
      <c r="Q943" s="125"/>
      <c r="R943" s="125"/>
      <c r="S943" s="115" t="s">
        <v>1915</v>
      </c>
      <c r="T943" s="122" t="s">
        <v>1573</v>
      </c>
      <c r="U943" s="115" t="s">
        <v>1520</v>
      </c>
      <c r="V943" s="142"/>
      <c r="W943" s="117"/>
      <c r="X943" s="142"/>
      <c r="Y943" s="142"/>
      <c r="Z943" s="117"/>
      <c r="AA943" s="143"/>
      <c r="AB943" s="125"/>
      <c r="AC943" s="125"/>
      <c r="AD943" s="125"/>
      <c r="AE943" s="117"/>
      <c r="AF943" s="122"/>
      <c r="AG943" s="122"/>
    </row>
    <row r="944" spans="1:33">
      <c r="A944" s="115" t="s">
        <v>16</v>
      </c>
      <c r="B944" s="116">
        <v>45485</v>
      </c>
      <c r="C944" s="115" t="s">
        <v>42</v>
      </c>
      <c r="D944" s="115" t="s">
        <v>43</v>
      </c>
      <c r="E944" s="117" t="s">
        <v>1470</v>
      </c>
      <c r="F944" s="117" t="s">
        <v>1915</v>
      </c>
      <c r="G944" s="119">
        <v>45485</v>
      </c>
      <c r="H944" s="117" t="s">
        <v>1472</v>
      </c>
      <c r="I944" s="117" t="s">
        <v>1512</v>
      </c>
      <c r="J944" s="117" t="s">
        <v>2039</v>
      </c>
      <c r="K944" s="117" t="s">
        <v>2041</v>
      </c>
      <c r="L944" s="115" t="s">
        <v>2039</v>
      </c>
      <c r="M944" s="123">
        <v>-1210</v>
      </c>
      <c r="N944" s="123">
        <v>1210</v>
      </c>
      <c r="O944" s="124">
        <v>45474</v>
      </c>
      <c r="P944" s="125"/>
      <c r="Q944" s="125"/>
      <c r="R944" s="125"/>
      <c r="S944" s="115" t="s">
        <v>1915</v>
      </c>
      <c r="T944" s="122" t="s">
        <v>1573</v>
      </c>
      <c r="U944" s="115" t="s">
        <v>1520</v>
      </c>
      <c r="V944" s="142"/>
      <c r="W944" s="117"/>
      <c r="X944" s="142"/>
      <c r="Y944" s="142"/>
      <c r="Z944" s="117"/>
      <c r="AA944" s="143"/>
      <c r="AB944" s="125"/>
      <c r="AC944" s="125"/>
      <c r="AD944" s="125"/>
      <c r="AE944" s="117"/>
      <c r="AF944" s="122"/>
      <c r="AG944" s="122"/>
    </row>
    <row r="945" spans="1:33">
      <c r="A945" s="115" t="s">
        <v>16</v>
      </c>
      <c r="B945" s="116">
        <v>45485</v>
      </c>
      <c r="C945" s="115" t="s">
        <v>42</v>
      </c>
      <c r="D945" s="115" t="s">
        <v>43</v>
      </c>
      <c r="E945" s="117" t="s">
        <v>1470</v>
      </c>
      <c r="F945" s="117" t="s">
        <v>1915</v>
      </c>
      <c r="G945" s="119">
        <v>45485</v>
      </c>
      <c r="H945" s="117" t="s">
        <v>1472</v>
      </c>
      <c r="I945" s="117" t="s">
        <v>1512</v>
      </c>
      <c r="J945" s="117" t="s">
        <v>2034</v>
      </c>
      <c r="K945" s="117" t="s">
        <v>2042</v>
      </c>
      <c r="L945" s="115" t="s">
        <v>2034</v>
      </c>
      <c r="M945" s="123">
        <v>-12000</v>
      </c>
      <c r="N945" s="123">
        <v>12000</v>
      </c>
      <c r="O945" s="124">
        <v>45474</v>
      </c>
      <c r="P945" s="125"/>
      <c r="Q945" s="125"/>
      <c r="R945" s="125"/>
      <c r="S945" s="115" t="s">
        <v>1915</v>
      </c>
      <c r="T945" s="122" t="s">
        <v>1573</v>
      </c>
      <c r="U945" s="115" t="s">
        <v>1520</v>
      </c>
      <c r="V945" s="142"/>
      <c r="W945" s="117"/>
      <c r="X945" s="142"/>
      <c r="Y945" s="142"/>
      <c r="Z945" s="117"/>
      <c r="AA945" s="143"/>
      <c r="AB945" s="125"/>
      <c r="AC945" s="125"/>
      <c r="AD945" s="125"/>
      <c r="AE945" s="117"/>
      <c r="AF945" s="122"/>
      <c r="AG945" s="122"/>
    </row>
    <row r="946" spans="1:33">
      <c r="A946" s="115" t="s">
        <v>16</v>
      </c>
      <c r="B946" s="116">
        <v>45485</v>
      </c>
      <c r="C946" s="115" t="s">
        <v>42</v>
      </c>
      <c r="D946" s="115" t="s">
        <v>43</v>
      </c>
      <c r="E946" s="117" t="s">
        <v>1470</v>
      </c>
      <c r="F946" s="117" t="s">
        <v>1915</v>
      </c>
      <c r="G946" s="119">
        <v>45485</v>
      </c>
      <c r="H946" s="117" t="s">
        <v>1472</v>
      </c>
      <c r="I946" s="117" t="s">
        <v>1512</v>
      </c>
      <c r="J946" s="117" t="s">
        <v>2043</v>
      </c>
      <c r="K946" s="117" t="s">
        <v>2044</v>
      </c>
      <c r="L946" s="115" t="s">
        <v>2043</v>
      </c>
      <c r="M946" s="123">
        <v>-1610.37</v>
      </c>
      <c r="N946" s="123">
        <v>1610.37</v>
      </c>
      <c r="O946" s="124">
        <v>45474</v>
      </c>
      <c r="P946" s="125"/>
      <c r="Q946" s="125"/>
      <c r="R946" s="125"/>
      <c r="S946" s="115" t="s">
        <v>1915</v>
      </c>
      <c r="T946" s="122" t="s">
        <v>1573</v>
      </c>
      <c r="U946" s="115" t="s">
        <v>1520</v>
      </c>
      <c r="V946" s="142"/>
      <c r="W946" s="117"/>
      <c r="X946" s="142"/>
      <c r="Y946" s="142"/>
      <c r="Z946" s="117"/>
      <c r="AA946" s="143"/>
      <c r="AB946" s="125"/>
      <c r="AC946" s="125"/>
      <c r="AD946" s="125"/>
      <c r="AE946" s="117"/>
      <c r="AF946" s="122"/>
      <c r="AG946" s="122"/>
    </row>
    <row r="947" spans="1:33">
      <c r="A947" s="115" t="s">
        <v>16</v>
      </c>
      <c r="B947" s="116">
        <v>45485</v>
      </c>
      <c r="C947" s="115" t="s">
        <v>42</v>
      </c>
      <c r="D947" s="115" t="s">
        <v>43</v>
      </c>
      <c r="E947" s="117" t="s">
        <v>1470</v>
      </c>
      <c r="F947" s="117" t="s">
        <v>1919</v>
      </c>
      <c r="G947" s="119">
        <v>45485</v>
      </c>
      <c r="H947" s="117" t="s">
        <v>1472</v>
      </c>
      <c r="I947" s="117" t="s">
        <v>1512</v>
      </c>
      <c r="J947" s="117" t="s">
        <v>1134</v>
      </c>
      <c r="K947" s="117" t="s">
        <v>2045</v>
      </c>
      <c r="L947" s="115" t="s">
        <v>1134</v>
      </c>
      <c r="M947" s="123">
        <v>-22379.74</v>
      </c>
      <c r="N947" s="123">
        <v>22379.74</v>
      </c>
      <c r="O947" s="124">
        <v>45474</v>
      </c>
      <c r="P947" s="125"/>
      <c r="Q947" s="125"/>
      <c r="R947" s="125"/>
      <c r="S947" s="115" t="s">
        <v>1919</v>
      </c>
      <c r="T947" s="122" t="s">
        <v>1515</v>
      </c>
      <c r="U947" s="115" t="s">
        <v>1479</v>
      </c>
      <c r="V947" s="142"/>
      <c r="W947" s="117"/>
      <c r="X947" s="142"/>
      <c r="Y947" s="142"/>
      <c r="Z947" s="117"/>
      <c r="AA947" s="143"/>
      <c r="AB947" s="125"/>
      <c r="AC947" s="125"/>
      <c r="AD947" s="125"/>
      <c r="AE947" s="117"/>
      <c r="AF947" s="122"/>
      <c r="AG947" s="122"/>
    </row>
    <row r="948" spans="1:33">
      <c r="A948" s="115" t="s">
        <v>16</v>
      </c>
      <c r="B948" s="116">
        <v>45485</v>
      </c>
      <c r="C948" s="115" t="s">
        <v>42</v>
      </c>
      <c r="D948" s="115" t="s">
        <v>43</v>
      </c>
      <c r="E948" s="117" t="s">
        <v>1470</v>
      </c>
      <c r="F948" s="117" t="s">
        <v>1915</v>
      </c>
      <c r="G948" s="119">
        <v>45485</v>
      </c>
      <c r="H948" s="117" t="s">
        <v>1472</v>
      </c>
      <c r="I948" s="117" t="s">
        <v>1512</v>
      </c>
      <c r="J948" s="117" t="s">
        <v>2028</v>
      </c>
      <c r="K948" s="117" t="s">
        <v>2046</v>
      </c>
      <c r="L948" s="115" t="s">
        <v>2028</v>
      </c>
      <c r="M948" s="123">
        <v>-58030.73</v>
      </c>
      <c r="N948" s="123">
        <v>58030.73</v>
      </c>
      <c r="O948" s="124">
        <v>45474</v>
      </c>
      <c r="P948" s="125"/>
      <c r="Q948" s="125"/>
      <c r="R948" s="125"/>
      <c r="S948" s="115" t="s">
        <v>1915</v>
      </c>
      <c r="T948" s="122" t="s">
        <v>1573</v>
      </c>
      <c r="U948" s="115" t="s">
        <v>1520</v>
      </c>
      <c r="V948" s="142"/>
      <c r="W948" s="117"/>
      <c r="X948" s="142"/>
      <c r="Y948" s="142"/>
      <c r="Z948" s="117"/>
      <c r="AA948" s="143"/>
      <c r="AB948" s="125"/>
      <c r="AC948" s="125"/>
      <c r="AD948" s="125"/>
      <c r="AE948" s="117"/>
      <c r="AF948" s="122"/>
      <c r="AG948" s="122"/>
    </row>
    <row r="949" spans="1:33">
      <c r="A949" s="115" t="s">
        <v>16</v>
      </c>
      <c r="B949" s="116">
        <v>45485</v>
      </c>
      <c r="C949" s="115" t="s">
        <v>42</v>
      </c>
      <c r="D949" s="115" t="s">
        <v>43</v>
      </c>
      <c r="E949" s="117" t="s">
        <v>1470</v>
      </c>
      <c r="F949" s="117" t="s">
        <v>1919</v>
      </c>
      <c r="G949" s="119">
        <v>45485</v>
      </c>
      <c r="H949" s="117" t="s">
        <v>1472</v>
      </c>
      <c r="I949" s="117" t="s">
        <v>1512</v>
      </c>
      <c r="J949" s="117" t="s">
        <v>1920</v>
      </c>
      <c r="K949" s="117" t="s">
        <v>2047</v>
      </c>
      <c r="L949" s="115" t="s">
        <v>1920</v>
      </c>
      <c r="M949" s="123">
        <v>-23850</v>
      </c>
      <c r="N949" s="123">
        <v>23850</v>
      </c>
      <c r="O949" s="124">
        <v>45474</v>
      </c>
      <c r="P949" s="125"/>
      <c r="Q949" s="125"/>
      <c r="R949" s="125"/>
      <c r="S949" s="115" t="s">
        <v>1919</v>
      </c>
      <c r="T949" s="122" t="s">
        <v>1487</v>
      </c>
      <c r="U949" s="115" t="s">
        <v>1488</v>
      </c>
      <c r="V949" s="142"/>
      <c r="W949" s="117"/>
      <c r="X949" s="142"/>
      <c r="Y949" s="142"/>
      <c r="Z949" s="117"/>
      <c r="AA949" s="143"/>
      <c r="AB949" s="125"/>
      <c r="AC949" s="125"/>
      <c r="AD949" s="125"/>
      <c r="AE949" s="117"/>
      <c r="AF949" s="122"/>
      <c r="AG949" s="122"/>
    </row>
    <row r="950" spans="1:33">
      <c r="A950" s="115" t="s">
        <v>16</v>
      </c>
      <c r="B950" s="116">
        <v>45485</v>
      </c>
      <c r="C950" s="115" t="s">
        <v>42</v>
      </c>
      <c r="D950" s="115" t="s">
        <v>43</v>
      </c>
      <c r="E950" s="117" t="s">
        <v>1470</v>
      </c>
      <c r="F950" s="117" t="s">
        <v>1919</v>
      </c>
      <c r="G950" s="119">
        <v>45485</v>
      </c>
      <c r="H950" s="117" t="s">
        <v>1565</v>
      </c>
      <c r="I950" s="117" t="e">
        <v>#N/A</v>
      </c>
      <c r="J950" s="117" t="e">
        <v>#N/A</v>
      </c>
      <c r="K950" s="117" t="s">
        <v>2048</v>
      </c>
      <c r="L950" s="115" t="e">
        <v>#N/A</v>
      </c>
      <c r="M950" s="123">
        <v>880000</v>
      </c>
      <c r="N950" s="123">
        <v>880000</v>
      </c>
      <c r="O950" s="124">
        <v>45474</v>
      </c>
      <c r="P950" s="125"/>
      <c r="Q950" s="125"/>
      <c r="R950" s="125"/>
      <c r="S950" s="115" t="s">
        <v>1919</v>
      </c>
      <c r="T950" s="122" t="s">
        <v>158</v>
      </c>
      <c r="U950" s="115" t="s">
        <v>158</v>
      </c>
      <c r="V950" s="142"/>
      <c r="W950" s="117"/>
      <c r="X950" s="142"/>
      <c r="Y950" s="142"/>
      <c r="Z950" s="117"/>
      <c r="AA950" s="143"/>
      <c r="AB950" s="125"/>
      <c r="AC950" s="125"/>
      <c r="AD950" s="125"/>
      <c r="AE950" s="117"/>
      <c r="AF950" s="122"/>
      <c r="AG950" s="122"/>
    </row>
    <row r="951" spans="1:33">
      <c r="A951" s="115" t="s">
        <v>16</v>
      </c>
      <c r="B951" s="116">
        <v>45485</v>
      </c>
      <c r="C951" s="115" t="s">
        <v>42</v>
      </c>
      <c r="D951" s="115" t="s">
        <v>43</v>
      </c>
      <c r="E951" s="117" t="s">
        <v>1470</v>
      </c>
      <c r="F951" s="117" t="s">
        <v>1499</v>
      </c>
      <c r="G951" s="119">
        <v>45485</v>
      </c>
      <c r="H951" s="117" t="s">
        <v>1565</v>
      </c>
      <c r="I951" s="117" t="s">
        <v>1512</v>
      </c>
      <c r="J951" s="117" t="s">
        <v>218</v>
      </c>
      <c r="K951" s="117" t="s">
        <v>2049</v>
      </c>
      <c r="L951" s="115" t="s">
        <v>218</v>
      </c>
      <c r="M951" s="123">
        <v>-7.8</v>
      </c>
      <c r="N951" s="123">
        <v>7.8</v>
      </c>
      <c r="O951" s="124">
        <v>45474</v>
      </c>
      <c r="P951" s="125"/>
      <c r="Q951" s="125"/>
      <c r="R951" s="125"/>
      <c r="S951" s="115" t="s">
        <v>1499</v>
      </c>
      <c r="T951" s="122" t="s">
        <v>1502</v>
      </c>
      <c r="U951" s="115" t="s">
        <v>1482</v>
      </c>
      <c r="V951" s="142"/>
      <c r="W951" s="117"/>
      <c r="X951" s="142"/>
      <c r="Y951" s="142"/>
      <c r="Z951" s="117"/>
      <c r="AA951" s="143"/>
      <c r="AB951" s="125"/>
      <c r="AC951" s="125"/>
      <c r="AD951" s="125"/>
      <c r="AE951" s="117"/>
      <c r="AF951" s="122"/>
      <c r="AG951" s="122"/>
    </row>
    <row r="952" spans="1:33">
      <c r="A952" s="115" t="s">
        <v>16</v>
      </c>
      <c r="B952" s="116">
        <v>45485</v>
      </c>
      <c r="C952" s="115" t="s">
        <v>42</v>
      </c>
      <c r="D952" s="115" t="s">
        <v>43</v>
      </c>
      <c r="E952" s="117" t="s">
        <v>1470</v>
      </c>
      <c r="F952" s="117" t="s">
        <v>1499</v>
      </c>
      <c r="G952" s="119">
        <v>45485</v>
      </c>
      <c r="H952" s="117" t="s">
        <v>1565</v>
      </c>
      <c r="I952" s="117" t="s">
        <v>1501</v>
      </c>
      <c r="J952" s="117" t="s">
        <v>219</v>
      </c>
      <c r="K952" s="117" t="s">
        <v>2050</v>
      </c>
      <c r="L952" s="115" t="s">
        <v>219</v>
      </c>
      <c r="M952" s="123">
        <v>-186.4</v>
      </c>
      <c r="N952" s="123">
        <v>186.4</v>
      </c>
      <c r="O952" s="124">
        <v>45474</v>
      </c>
      <c r="P952" s="125"/>
      <c r="Q952" s="125"/>
      <c r="R952" s="125"/>
      <c r="S952" s="115" t="s">
        <v>1499</v>
      </c>
      <c r="T952" s="122" t="s">
        <v>1502</v>
      </c>
      <c r="U952" s="115" t="s">
        <v>1482</v>
      </c>
      <c r="V952" s="142"/>
      <c r="W952" s="117"/>
      <c r="X952" s="142"/>
      <c r="Y952" s="142"/>
      <c r="Z952" s="117"/>
      <c r="AA952" s="143"/>
      <c r="AB952" s="125"/>
      <c r="AC952" s="125"/>
      <c r="AD952" s="125"/>
      <c r="AE952" s="117"/>
      <c r="AF952" s="122"/>
      <c r="AG952" s="122"/>
    </row>
    <row r="953" spans="1:33">
      <c r="A953" s="115" t="s">
        <v>16</v>
      </c>
      <c r="B953" s="116">
        <v>45485</v>
      </c>
      <c r="C953" s="115" t="s">
        <v>42</v>
      </c>
      <c r="D953" s="115" t="s">
        <v>43</v>
      </c>
      <c r="E953" s="117" t="s">
        <v>1470</v>
      </c>
      <c r="F953" s="117" t="s">
        <v>1499</v>
      </c>
      <c r="G953" s="119">
        <v>45485</v>
      </c>
      <c r="H953" s="117" t="s">
        <v>1565</v>
      </c>
      <c r="I953" s="117" t="s">
        <v>1512</v>
      </c>
      <c r="J953" s="117" t="s">
        <v>143</v>
      </c>
      <c r="K953" s="117" t="s">
        <v>2051</v>
      </c>
      <c r="L953" s="115" t="s">
        <v>143</v>
      </c>
      <c r="M953" s="123">
        <v>-8.4499999999999993</v>
      </c>
      <c r="N953" s="123">
        <v>8.4499999999999993</v>
      </c>
      <c r="O953" s="124">
        <v>45474</v>
      </c>
      <c r="P953" s="125"/>
      <c r="Q953" s="125"/>
      <c r="R953" s="125"/>
      <c r="S953" s="115" t="s">
        <v>1499</v>
      </c>
      <c r="T953" s="122" t="s">
        <v>1502</v>
      </c>
      <c r="U953" s="115" t="s">
        <v>1482</v>
      </c>
      <c r="V953" s="142"/>
      <c r="W953" s="117"/>
      <c r="X953" s="142"/>
      <c r="Y953" s="142"/>
      <c r="Z953" s="117"/>
      <c r="AA953" s="143"/>
      <c r="AB953" s="125"/>
      <c r="AC953" s="125"/>
      <c r="AD953" s="125"/>
      <c r="AE953" s="117"/>
      <c r="AF953" s="122"/>
      <c r="AG953" s="122"/>
    </row>
    <row r="954" spans="1:33">
      <c r="A954" s="115" t="s">
        <v>16</v>
      </c>
      <c r="B954" s="116">
        <v>45485</v>
      </c>
      <c r="C954" s="115" t="s">
        <v>42</v>
      </c>
      <c r="D954" s="115" t="s">
        <v>43</v>
      </c>
      <c r="E954" s="117" t="s">
        <v>1470</v>
      </c>
      <c r="F954" s="117" t="s">
        <v>1919</v>
      </c>
      <c r="G954" s="119">
        <v>45485</v>
      </c>
      <c r="H954" s="117" t="s">
        <v>1565</v>
      </c>
      <c r="I954" s="117" t="e">
        <v>#N/A</v>
      </c>
      <c r="J954" s="117" t="e">
        <v>#N/A</v>
      </c>
      <c r="K954" s="117" t="s">
        <v>2052</v>
      </c>
      <c r="L954" s="115" t="e">
        <v>#N/A</v>
      </c>
      <c r="M954" s="123">
        <v>-61332.38</v>
      </c>
      <c r="N954" s="123">
        <v>61332.38</v>
      </c>
      <c r="O954" s="124">
        <v>45474</v>
      </c>
      <c r="P954" s="125"/>
      <c r="Q954" s="125"/>
      <c r="R954" s="125"/>
      <c r="S954" s="115" t="s">
        <v>1919</v>
      </c>
      <c r="T954" s="122" t="s">
        <v>158</v>
      </c>
      <c r="U954" s="115" t="s">
        <v>158</v>
      </c>
      <c r="V954" s="142"/>
      <c r="W954" s="117"/>
      <c r="X954" s="142"/>
      <c r="Y954" s="142"/>
      <c r="Z954" s="117"/>
      <c r="AA954" s="143"/>
      <c r="AB954" s="125"/>
      <c r="AC954" s="125"/>
      <c r="AD954" s="125"/>
      <c r="AE954" s="117"/>
      <c r="AF954" s="122"/>
      <c r="AG954" s="122"/>
    </row>
    <row r="955" spans="1:33">
      <c r="A955" s="115" t="s">
        <v>16</v>
      </c>
      <c r="B955" s="116">
        <v>45485</v>
      </c>
      <c r="C955" s="115" t="s">
        <v>42</v>
      </c>
      <c r="D955" s="115" t="s">
        <v>43</v>
      </c>
      <c r="E955" s="117" t="s">
        <v>1470</v>
      </c>
      <c r="F955" s="117" t="s">
        <v>1652</v>
      </c>
      <c r="G955" s="119">
        <v>45485</v>
      </c>
      <c r="H955" s="117" t="s">
        <v>1472</v>
      </c>
      <c r="I955" s="117" t="s">
        <v>1512</v>
      </c>
      <c r="J955" s="117" t="s">
        <v>1668</v>
      </c>
      <c r="K955" s="117" t="s">
        <v>2053</v>
      </c>
      <c r="L955" s="115" t="s">
        <v>1668</v>
      </c>
      <c r="M955" s="123">
        <v>-3150</v>
      </c>
      <c r="N955" s="123">
        <v>3150</v>
      </c>
      <c r="O955" s="124">
        <v>45474</v>
      </c>
      <c r="P955" s="125"/>
      <c r="Q955" s="125"/>
      <c r="R955" s="125"/>
      <c r="S955" s="115" t="s">
        <v>1652</v>
      </c>
      <c r="T955" s="122" t="s">
        <v>1519</v>
      </c>
      <c r="U955" s="115" t="s">
        <v>1520</v>
      </c>
      <c r="V955" s="142"/>
      <c r="W955" s="117"/>
      <c r="X955" s="142"/>
      <c r="Y955" s="142"/>
      <c r="Z955" s="117"/>
      <c r="AA955" s="143"/>
      <c r="AB955" s="125"/>
      <c r="AC955" s="125"/>
      <c r="AD955" s="125"/>
      <c r="AE955" s="117"/>
      <c r="AF955" s="122"/>
      <c r="AG955" s="122"/>
    </row>
    <row r="956" spans="1:33">
      <c r="A956" s="115" t="s">
        <v>16</v>
      </c>
      <c r="B956" s="116">
        <v>45485</v>
      </c>
      <c r="C956" s="115" t="s">
        <v>42</v>
      </c>
      <c r="D956" s="115" t="s">
        <v>43</v>
      </c>
      <c r="E956" s="117" t="s">
        <v>1470</v>
      </c>
      <c r="F956" s="117" t="s">
        <v>1652</v>
      </c>
      <c r="G956" s="119">
        <v>45485</v>
      </c>
      <c r="H956" s="117" t="s">
        <v>1472</v>
      </c>
      <c r="I956" s="117" t="s">
        <v>1512</v>
      </c>
      <c r="J956" s="117" t="s">
        <v>1653</v>
      </c>
      <c r="K956" s="117" t="s">
        <v>2054</v>
      </c>
      <c r="L956" s="115" t="s">
        <v>1653</v>
      </c>
      <c r="M956" s="123">
        <v>-3850</v>
      </c>
      <c r="N956" s="123">
        <v>3850</v>
      </c>
      <c r="O956" s="124">
        <v>45474</v>
      </c>
      <c r="P956" s="125"/>
      <c r="Q956" s="125"/>
      <c r="R956" s="125"/>
      <c r="S956" s="115" t="s">
        <v>1652</v>
      </c>
      <c r="T956" s="122" t="s">
        <v>1519</v>
      </c>
      <c r="U956" s="115" t="s">
        <v>1520</v>
      </c>
      <c r="V956" s="142"/>
      <c r="W956" s="117"/>
      <c r="X956" s="142"/>
      <c r="Y956" s="142"/>
      <c r="Z956" s="117"/>
      <c r="AA956" s="143"/>
      <c r="AB956" s="125"/>
      <c r="AC956" s="125"/>
      <c r="AD956" s="125"/>
      <c r="AE956" s="117"/>
      <c r="AF956" s="122"/>
      <c r="AG956" s="122"/>
    </row>
    <row r="957" spans="1:33">
      <c r="A957" s="115" t="s">
        <v>16</v>
      </c>
      <c r="B957" s="116">
        <v>45485</v>
      </c>
      <c r="C957" s="115" t="s">
        <v>42</v>
      </c>
      <c r="D957" s="115" t="s">
        <v>43</v>
      </c>
      <c r="E957" s="117" t="s">
        <v>1470</v>
      </c>
      <c r="F957" s="117" t="s">
        <v>1919</v>
      </c>
      <c r="G957" s="119">
        <v>45485</v>
      </c>
      <c r="H957" s="117" t="s">
        <v>1472</v>
      </c>
      <c r="I957" s="117" t="s">
        <v>1512</v>
      </c>
      <c r="J957" s="117" t="s">
        <v>2043</v>
      </c>
      <c r="K957" s="117" t="s">
        <v>2055</v>
      </c>
      <c r="L957" s="115" t="s">
        <v>2043</v>
      </c>
      <c r="M957" s="123">
        <v>-2194</v>
      </c>
      <c r="N957" s="123">
        <v>2194</v>
      </c>
      <c r="O957" s="124">
        <v>45474</v>
      </c>
      <c r="P957" s="125"/>
      <c r="Q957" s="125"/>
      <c r="R957" s="125"/>
      <c r="S957" s="115" t="s">
        <v>1919</v>
      </c>
      <c r="T957" s="122" t="s">
        <v>1573</v>
      </c>
      <c r="U957" s="115" t="s">
        <v>1520</v>
      </c>
      <c r="V957" s="142"/>
      <c r="W957" s="117"/>
      <c r="X957" s="142"/>
      <c r="Y957" s="142"/>
      <c r="Z957" s="117"/>
      <c r="AA957" s="143"/>
      <c r="AB957" s="125"/>
      <c r="AC957" s="125"/>
      <c r="AD957" s="125"/>
      <c r="AE957" s="117"/>
      <c r="AF957" s="122"/>
      <c r="AG957" s="122"/>
    </row>
    <row r="958" spans="1:33">
      <c r="A958" s="115" t="s">
        <v>16</v>
      </c>
      <c r="B958" s="116">
        <v>45485</v>
      </c>
      <c r="C958" s="115" t="s">
        <v>42</v>
      </c>
      <c r="D958" s="115" t="s">
        <v>43</v>
      </c>
      <c r="E958" s="117" t="s">
        <v>1470</v>
      </c>
      <c r="F958" s="117" t="s">
        <v>1915</v>
      </c>
      <c r="G958" s="119">
        <v>45485</v>
      </c>
      <c r="H958" s="117" t="s">
        <v>1472</v>
      </c>
      <c r="I958" s="117" t="s">
        <v>1512</v>
      </c>
      <c r="J958" s="117" t="s">
        <v>2056</v>
      </c>
      <c r="K958" s="117" t="s">
        <v>961</v>
      </c>
      <c r="L958" s="115" t="s">
        <v>2056</v>
      </c>
      <c r="M958" s="123">
        <v>-4000</v>
      </c>
      <c r="N958" s="123">
        <v>4000</v>
      </c>
      <c r="O958" s="124">
        <v>45474</v>
      </c>
      <c r="P958" s="125"/>
      <c r="Q958" s="125"/>
      <c r="R958" s="125"/>
      <c r="S958" s="115" t="s">
        <v>1915</v>
      </c>
      <c r="T958" s="122" t="s">
        <v>1573</v>
      </c>
      <c r="U958" s="115" t="s">
        <v>1520</v>
      </c>
      <c r="V958" s="142"/>
      <c r="W958" s="117"/>
      <c r="X958" s="142"/>
      <c r="Y958" s="142"/>
      <c r="Z958" s="117"/>
      <c r="AA958" s="143"/>
      <c r="AB958" s="125"/>
      <c r="AC958" s="125"/>
      <c r="AD958" s="125"/>
      <c r="AE958" s="117"/>
      <c r="AF958" s="122"/>
      <c r="AG958" s="122"/>
    </row>
    <row r="959" spans="1:33">
      <c r="A959" s="115" t="s">
        <v>16</v>
      </c>
      <c r="B959" s="116">
        <v>45488</v>
      </c>
      <c r="C959" s="115" t="s">
        <v>42</v>
      </c>
      <c r="D959" s="115" t="s">
        <v>43</v>
      </c>
      <c r="E959" s="117" t="s">
        <v>1470</v>
      </c>
      <c r="F959" s="117" t="s">
        <v>1919</v>
      </c>
      <c r="G959" s="119">
        <v>45488</v>
      </c>
      <c r="H959" s="117" t="s">
        <v>1565</v>
      </c>
      <c r="I959" s="117" t="e">
        <v>#N/A</v>
      </c>
      <c r="J959" s="117" t="e">
        <v>#N/A</v>
      </c>
      <c r="K959" s="117" t="s">
        <v>2057</v>
      </c>
      <c r="L959" s="115" t="e">
        <v>#N/A</v>
      </c>
      <c r="M959" s="123">
        <v>9502.61</v>
      </c>
      <c r="N959" s="123">
        <v>9502.61</v>
      </c>
      <c r="O959" s="124">
        <v>45474</v>
      </c>
      <c r="P959" s="125"/>
      <c r="Q959" s="125"/>
      <c r="R959" s="125"/>
      <c r="S959" s="115" t="s">
        <v>1919</v>
      </c>
      <c r="T959" s="122" t="s">
        <v>158</v>
      </c>
      <c r="U959" s="115" t="s">
        <v>158</v>
      </c>
      <c r="V959" s="142"/>
      <c r="W959" s="117"/>
      <c r="X959" s="142"/>
      <c r="Y959" s="142"/>
      <c r="Z959" s="117"/>
      <c r="AA959" s="143"/>
      <c r="AB959" s="125"/>
      <c r="AC959" s="125"/>
      <c r="AD959" s="125"/>
      <c r="AE959" s="117"/>
      <c r="AF959" s="122"/>
      <c r="AG959" s="122"/>
    </row>
    <row r="960" spans="1:33">
      <c r="A960" s="115" t="s">
        <v>16</v>
      </c>
      <c r="B960" s="116">
        <v>45488</v>
      </c>
      <c r="C960" s="115" t="s">
        <v>42</v>
      </c>
      <c r="D960" s="115" t="s">
        <v>43</v>
      </c>
      <c r="E960" s="117" t="s">
        <v>1470</v>
      </c>
      <c r="F960" s="117" t="s">
        <v>1554</v>
      </c>
      <c r="G960" s="119">
        <v>45488</v>
      </c>
      <c r="H960" s="117" t="s">
        <v>1565</v>
      </c>
      <c r="I960" s="117" t="s">
        <v>1555</v>
      </c>
      <c r="J960" s="117" t="s">
        <v>181</v>
      </c>
      <c r="K960" s="117" t="s">
        <v>2058</v>
      </c>
      <c r="L960" s="115" t="s">
        <v>181</v>
      </c>
      <c r="M960" s="123">
        <v>0.3</v>
      </c>
      <c r="N960" s="123">
        <v>0.3</v>
      </c>
      <c r="O960" s="124">
        <v>45474</v>
      </c>
      <c r="P960" s="125"/>
      <c r="Q960" s="125"/>
      <c r="R960" s="125"/>
      <c r="S960" s="115" t="s">
        <v>1554</v>
      </c>
      <c r="T960" s="122" t="s">
        <v>1556</v>
      </c>
      <c r="U960" s="115" t="s">
        <v>1557</v>
      </c>
      <c r="V960" s="142"/>
      <c r="W960" s="117"/>
      <c r="X960" s="142"/>
      <c r="Y960" s="142"/>
      <c r="Z960" s="117"/>
      <c r="AA960" s="143"/>
      <c r="AB960" s="125"/>
      <c r="AC960" s="125"/>
      <c r="AD960" s="125"/>
      <c r="AE960" s="117"/>
      <c r="AF960" s="122"/>
      <c r="AG960" s="122"/>
    </row>
    <row r="961" spans="1:33">
      <c r="A961" s="115" t="s">
        <v>16</v>
      </c>
      <c r="B961" s="116">
        <v>45488</v>
      </c>
      <c r="C961" s="115" t="s">
        <v>42</v>
      </c>
      <c r="D961" s="115" t="s">
        <v>43</v>
      </c>
      <c r="E961" s="117" t="s">
        <v>1470</v>
      </c>
      <c r="F961" s="117" t="s">
        <v>1499</v>
      </c>
      <c r="G961" s="119">
        <v>45488</v>
      </c>
      <c r="H961" s="117" t="s">
        <v>1565</v>
      </c>
      <c r="I961" s="117" t="s">
        <v>1512</v>
      </c>
      <c r="J961" s="117" t="s">
        <v>219</v>
      </c>
      <c r="K961" s="117" t="s">
        <v>2059</v>
      </c>
      <c r="L961" s="115" t="s">
        <v>219</v>
      </c>
      <c r="M961" s="123">
        <v>-11.65</v>
      </c>
      <c r="N961" s="123">
        <v>11.65</v>
      </c>
      <c r="O961" s="124">
        <v>45474</v>
      </c>
      <c r="P961" s="125"/>
      <c r="Q961" s="125"/>
      <c r="R961" s="125"/>
      <c r="S961" s="115" t="s">
        <v>1499</v>
      </c>
      <c r="T961" s="122" t="s">
        <v>1502</v>
      </c>
      <c r="U961" s="115" t="s">
        <v>1482</v>
      </c>
      <c r="V961" s="142"/>
      <c r="W961" s="117"/>
      <c r="X961" s="142"/>
      <c r="Y961" s="142"/>
      <c r="Z961" s="117"/>
      <c r="AA961" s="143"/>
      <c r="AB961" s="125"/>
      <c r="AC961" s="125"/>
      <c r="AD961" s="125"/>
      <c r="AE961" s="117"/>
      <c r="AF961" s="122"/>
      <c r="AG961" s="122"/>
    </row>
    <row r="962" spans="1:33">
      <c r="A962" s="115" t="s">
        <v>16</v>
      </c>
      <c r="B962" s="116">
        <v>45488</v>
      </c>
      <c r="C962" s="115" t="s">
        <v>42</v>
      </c>
      <c r="D962" s="115" t="s">
        <v>43</v>
      </c>
      <c r="E962" s="117" t="s">
        <v>1470</v>
      </c>
      <c r="F962" s="117" t="s">
        <v>1499</v>
      </c>
      <c r="G962" s="119">
        <v>45488</v>
      </c>
      <c r="H962" s="117" t="s">
        <v>1565</v>
      </c>
      <c r="I962" s="117" t="s">
        <v>1512</v>
      </c>
      <c r="J962" s="117" t="s">
        <v>143</v>
      </c>
      <c r="K962" s="117" t="s">
        <v>2060</v>
      </c>
      <c r="L962" s="115" t="s">
        <v>143</v>
      </c>
      <c r="M962" s="123">
        <v>-9</v>
      </c>
      <c r="N962" s="123">
        <v>9</v>
      </c>
      <c r="O962" s="124">
        <v>45474</v>
      </c>
      <c r="P962" s="125"/>
      <c r="Q962" s="125"/>
      <c r="R962" s="125"/>
      <c r="S962" s="115" t="s">
        <v>1499</v>
      </c>
      <c r="T962" s="122" t="s">
        <v>1502</v>
      </c>
      <c r="U962" s="115" t="s">
        <v>1482</v>
      </c>
      <c r="V962" s="142"/>
      <c r="W962" s="117"/>
      <c r="X962" s="142"/>
      <c r="Y962" s="142"/>
      <c r="Z962" s="117"/>
      <c r="AA962" s="143"/>
      <c r="AB962" s="125"/>
      <c r="AC962" s="125"/>
      <c r="AD962" s="125"/>
      <c r="AE962" s="117"/>
      <c r="AF962" s="122"/>
      <c r="AG962" s="122"/>
    </row>
    <row r="963" spans="1:33">
      <c r="A963" s="115" t="s">
        <v>16</v>
      </c>
      <c r="B963" s="116">
        <v>45488</v>
      </c>
      <c r="C963" s="115" t="s">
        <v>42</v>
      </c>
      <c r="D963" s="115" t="s">
        <v>43</v>
      </c>
      <c r="E963" s="117" t="s">
        <v>1470</v>
      </c>
      <c r="F963" s="117" t="s">
        <v>1765</v>
      </c>
      <c r="G963" s="119">
        <v>45488</v>
      </c>
      <c r="H963" s="117" t="s">
        <v>1472</v>
      </c>
      <c r="I963" s="117" t="s">
        <v>1512</v>
      </c>
      <c r="J963" s="117" t="s">
        <v>782</v>
      </c>
      <c r="K963" s="117" t="s">
        <v>2061</v>
      </c>
      <c r="L963" s="115" t="s">
        <v>782</v>
      </c>
      <c r="M963" s="123">
        <v>-7000</v>
      </c>
      <c r="N963" s="123">
        <v>7000</v>
      </c>
      <c r="O963" s="124">
        <v>45474</v>
      </c>
      <c r="P963" s="125"/>
      <c r="Q963" s="125"/>
      <c r="R963" s="125"/>
      <c r="S963" s="115" t="s">
        <v>1765</v>
      </c>
      <c r="T963" s="122" t="s">
        <v>1475</v>
      </c>
      <c r="U963" s="115" t="s">
        <v>1476</v>
      </c>
      <c r="V963" s="142"/>
      <c r="W963" s="117"/>
      <c r="X963" s="142"/>
      <c r="Y963" s="142"/>
      <c r="Z963" s="117"/>
      <c r="AA963" s="143"/>
      <c r="AB963" s="125"/>
      <c r="AC963" s="125"/>
      <c r="AD963" s="125"/>
      <c r="AE963" s="117"/>
      <c r="AF963" s="122"/>
      <c r="AG963" s="122"/>
    </row>
    <row r="964" spans="1:33">
      <c r="A964" s="115" t="s">
        <v>16</v>
      </c>
      <c r="B964" s="116">
        <v>45488</v>
      </c>
      <c r="C964" s="115" t="s">
        <v>42</v>
      </c>
      <c r="D964" s="115" t="s">
        <v>43</v>
      </c>
      <c r="E964" s="117" t="s">
        <v>1470</v>
      </c>
      <c r="F964" s="117" t="s">
        <v>1919</v>
      </c>
      <c r="G964" s="119">
        <v>45488</v>
      </c>
      <c r="H964" s="117" t="s">
        <v>1472</v>
      </c>
      <c r="I964" s="117" t="s">
        <v>1512</v>
      </c>
      <c r="J964" s="117" t="s">
        <v>1025</v>
      </c>
      <c r="K964" s="117" t="s">
        <v>1083</v>
      </c>
      <c r="L964" s="115" t="s">
        <v>1025</v>
      </c>
      <c r="M964" s="123">
        <v>-535.88</v>
      </c>
      <c r="N964" s="123">
        <v>535.88</v>
      </c>
      <c r="O964" s="124">
        <v>45474</v>
      </c>
      <c r="P964" s="125"/>
      <c r="Q964" s="125"/>
      <c r="R964" s="125"/>
      <c r="S964" s="115" t="s">
        <v>1919</v>
      </c>
      <c r="T964" s="122" t="s">
        <v>1569</v>
      </c>
      <c r="U964" s="115" t="s">
        <v>1569</v>
      </c>
      <c r="V964" s="142"/>
      <c r="W964" s="117"/>
      <c r="X964" s="142"/>
      <c r="Y964" s="142"/>
      <c r="Z964" s="117"/>
      <c r="AA964" s="143"/>
      <c r="AB964" s="125"/>
      <c r="AC964" s="125"/>
      <c r="AD964" s="125"/>
      <c r="AE964" s="117"/>
      <c r="AF964" s="122"/>
      <c r="AG964" s="122"/>
    </row>
    <row r="965" spans="1:33">
      <c r="A965" s="115" t="s">
        <v>16</v>
      </c>
      <c r="B965" s="116">
        <v>45488</v>
      </c>
      <c r="C965" s="115" t="s">
        <v>42</v>
      </c>
      <c r="D965" s="115" t="s">
        <v>43</v>
      </c>
      <c r="E965" s="117" t="s">
        <v>1470</v>
      </c>
      <c r="F965" s="117" t="s">
        <v>1919</v>
      </c>
      <c r="G965" s="119">
        <v>45488</v>
      </c>
      <c r="H965" s="117" t="s">
        <v>1472</v>
      </c>
      <c r="I965" s="117" t="s">
        <v>1512</v>
      </c>
      <c r="J965" s="117" t="s">
        <v>1025</v>
      </c>
      <c r="K965" s="117" t="s">
        <v>1090</v>
      </c>
      <c r="L965" s="115" t="s">
        <v>1025</v>
      </c>
      <c r="M965" s="123">
        <v>-338.66</v>
      </c>
      <c r="N965" s="123">
        <v>338.66</v>
      </c>
      <c r="O965" s="124">
        <v>45474</v>
      </c>
      <c r="P965" s="125"/>
      <c r="Q965" s="125"/>
      <c r="R965" s="125"/>
      <c r="S965" s="115" t="s">
        <v>1919</v>
      </c>
      <c r="T965" s="122" t="s">
        <v>1569</v>
      </c>
      <c r="U965" s="115" t="s">
        <v>1569</v>
      </c>
      <c r="V965" s="142"/>
      <c r="W965" s="117"/>
      <c r="X965" s="142"/>
      <c r="Y965" s="142"/>
      <c r="Z965" s="117"/>
      <c r="AA965" s="143"/>
      <c r="AB965" s="125"/>
      <c r="AC965" s="125"/>
      <c r="AD965" s="125"/>
      <c r="AE965" s="117"/>
      <c r="AF965" s="122"/>
      <c r="AG965" s="122"/>
    </row>
    <row r="966" spans="1:33">
      <c r="A966" s="115" t="s">
        <v>16</v>
      </c>
      <c r="B966" s="116">
        <v>45488</v>
      </c>
      <c r="C966" s="115" t="s">
        <v>42</v>
      </c>
      <c r="D966" s="115" t="s">
        <v>43</v>
      </c>
      <c r="E966" s="117" t="s">
        <v>1470</v>
      </c>
      <c r="F966" s="117" t="s">
        <v>1919</v>
      </c>
      <c r="G966" s="119">
        <v>45488</v>
      </c>
      <c r="H966" s="117" t="s">
        <v>1472</v>
      </c>
      <c r="I966" s="117" t="s">
        <v>1512</v>
      </c>
      <c r="J966" s="117" t="s">
        <v>1025</v>
      </c>
      <c r="K966" s="117" t="s">
        <v>1088</v>
      </c>
      <c r="L966" s="115" t="s">
        <v>1025</v>
      </c>
      <c r="M966" s="123">
        <v>-338.66</v>
      </c>
      <c r="N966" s="123">
        <v>338.66</v>
      </c>
      <c r="O966" s="124">
        <v>45474</v>
      </c>
      <c r="P966" s="125"/>
      <c r="Q966" s="125"/>
      <c r="R966" s="125"/>
      <c r="S966" s="115" t="s">
        <v>1919</v>
      </c>
      <c r="T966" s="122" t="s">
        <v>1569</v>
      </c>
      <c r="U966" s="115" t="s">
        <v>1569</v>
      </c>
      <c r="V966" s="142"/>
      <c r="W966" s="117"/>
      <c r="X966" s="142"/>
      <c r="Y966" s="142"/>
      <c r="Z966" s="117"/>
      <c r="AA966" s="143"/>
      <c r="AB966" s="125"/>
      <c r="AC966" s="125"/>
      <c r="AD966" s="125"/>
      <c r="AE966" s="117"/>
      <c r="AF966" s="122"/>
      <c r="AG966" s="122"/>
    </row>
    <row r="967" spans="1:33">
      <c r="A967" s="115" t="s">
        <v>16</v>
      </c>
      <c r="B967" s="116">
        <v>45488</v>
      </c>
      <c r="C967" s="115" t="s">
        <v>42</v>
      </c>
      <c r="D967" s="115" t="s">
        <v>43</v>
      </c>
      <c r="E967" s="117" t="s">
        <v>1470</v>
      </c>
      <c r="F967" s="117" t="s">
        <v>1919</v>
      </c>
      <c r="G967" s="119">
        <v>45488</v>
      </c>
      <c r="H967" s="117" t="s">
        <v>1472</v>
      </c>
      <c r="I967" s="117" t="s">
        <v>1512</v>
      </c>
      <c r="J967" s="117" t="s">
        <v>1025</v>
      </c>
      <c r="K967" s="117" t="s">
        <v>1089</v>
      </c>
      <c r="L967" s="115" t="s">
        <v>1025</v>
      </c>
      <c r="M967" s="123">
        <v>-377.94</v>
      </c>
      <c r="N967" s="123">
        <v>377.94</v>
      </c>
      <c r="O967" s="124">
        <v>45474</v>
      </c>
      <c r="P967" s="125"/>
      <c r="Q967" s="125"/>
      <c r="R967" s="125"/>
      <c r="S967" s="115" t="s">
        <v>1919</v>
      </c>
      <c r="T967" s="122" t="s">
        <v>1569</v>
      </c>
      <c r="U967" s="115" t="s">
        <v>1569</v>
      </c>
      <c r="V967" s="142"/>
      <c r="W967" s="117"/>
      <c r="X967" s="142"/>
      <c r="Y967" s="142"/>
      <c r="Z967" s="117"/>
      <c r="AA967" s="143"/>
      <c r="AB967" s="125"/>
      <c r="AC967" s="125"/>
      <c r="AD967" s="125"/>
      <c r="AE967" s="117"/>
      <c r="AF967" s="122"/>
      <c r="AG967" s="122"/>
    </row>
    <row r="968" spans="1:33">
      <c r="A968" s="115" t="s">
        <v>16</v>
      </c>
      <c r="B968" s="116">
        <v>45488</v>
      </c>
      <c r="C968" s="115" t="s">
        <v>42</v>
      </c>
      <c r="D968" s="115" t="s">
        <v>43</v>
      </c>
      <c r="E968" s="117" t="s">
        <v>1470</v>
      </c>
      <c r="F968" s="117" t="s">
        <v>1919</v>
      </c>
      <c r="G968" s="119">
        <v>45488</v>
      </c>
      <c r="H968" s="117" t="s">
        <v>1472</v>
      </c>
      <c r="I968" s="117" t="s">
        <v>1512</v>
      </c>
      <c r="J968" s="117" t="s">
        <v>1025</v>
      </c>
      <c r="K968" s="117" t="s">
        <v>1085</v>
      </c>
      <c r="L968" s="115" t="s">
        <v>1025</v>
      </c>
      <c r="M968" s="123">
        <v>-421.29</v>
      </c>
      <c r="N968" s="123">
        <v>421.29</v>
      </c>
      <c r="O968" s="124">
        <v>45474</v>
      </c>
      <c r="P968" s="125"/>
      <c r="Q968" s="125"/>
      <c r="R968" s="125"/>
      <c r="S968" s="115" t="s">
        <v>1919</v>
      </c>
      <c r="T968" s="122" t="s">
        <v>1569</v>
      </c>
      <c r="U968" s="115" t="s">
        <v>1569</v>
      </c>
      <c r="V968" s="142"/>
      <c r="W968" s="117"/>
      <c r="X968" s="142"/>
      <c r="Y968" s="142"/>
      <c r="Z968" s="117"/>
      <c r="AA968" s="143"/>
      <c r="AB968" s="125"/>
      <c r="AC968" s="125"/>
      <c r="AD968" s="125"/>
      <c r="AE968" s="117"/>
      <c r="AF968" s="122"/>
      <c r="AG968" s="122"/>
    </row>
    <row r="969" spans="1:33">
      <c r="A969" s="115" t="s">
        <v>16</v>
      </c>
      <c r="B969" s="116">
        <v>45488</v>
      </c>
      <c r="C969" s="115" t="s">
        <v>42</v>
      </c>
      <c r="D969" s="115" t="s">
        <v>43</v>
      </c>
      <c r="E969" s="117" t="s">
        <v>1470</v>
      </c>
      <c r="F969" s="117" t="s">
        <v>1919</v>
      </c>
      <c r="G969" s="119">
        <v>45488</v>
      </c>
      <c r="H969" s="117" t="s">
        <v>1472</v>
      </c>
      <c r="I969" s="117" t="s">
        <v>1512</v>
      </c>
      <c r="J969" s="117" t="s">
        <v>1025</v>
      </c>
      <c r="K969" s="117" t="s">
        <v>1084</v>
      </c>
      <c r="L969" s="115" t="s">
        <v>1025</v>
      </c>
      <c r="M969" s="123">
        <v>-469.83</v>
      </c>
      <c r="N969" s="123">
        <v>469.83</v>
      </c>
      <c r="O969" s="124">
        <v>45474</v>
      </c>
      <c r="P969" s="125"/>
      <c r="Q969" s="125"/>
      <c r="R969" s="125"/>
      <c r="S969" s="115" t="s">
        <v>1919</v>
      </c>
      <c r="T969" s="122" t="s">
        <v>1569</v>
      </c>
      <c r="U969" s="115" t="s">
        <v>1569</v>
      </c>
      <c r="V969" s="142"/>
      <c r="W969" s="117"/>
      <c r="X969" s="142"/>
      <c r="Y969" s="142"/>
      <c r="Z969" s="117"/>
      <c r="AA969" s="143"/>
      <c r="AB969" s="125"/>
      <c r="AC969" s="125"/>
      <c r="AD969" s="125"/>
      <c r="AE969" s="117"/>
      <c r="AF969" s="122"/>
      <c r="AG969" s="122"/>
    </row>
    <row r="970" spans="1:33">
      <c r="A970" s="115" t="s">
        <v>16</v>
      </c>
      <c r="B970" s="116">
        <v>45489</v>
      </c>
      <c r="C970" s="115" t="s">
        <v>42</v>
      </c>
      <c r="D970" s="115" t="s">
        <v>43</v>
      </c>
      <c r="E970" s="117" t="s">
        <v>1470</v>
      </c>
      <c r="F970" s="117" t="s">
        <v>1919</v>
      </c>
      <c r="G970" s="119">
        <v>45489</v>
      </c>
      <c r="H970" s="117" t="s">
        <v>1565</v>
      </c>
      <c r="I970" s="117" t="e">
        <v>#N/A</v>
      </c>
      <c r="J970" s="117" t="e">
        <v>#N/A</v>
      </c>
      <c r="K970" s="117" t="s">
        <v>2062</v>
      </c>
      <c r="L970" s="115" t="e">
        <v>#N/A</v>
      </c>
      <c r="M970" s="123">
        <v>10</v>
      </c>
      <c r="N970" s="123">
        <v>10</v>
      </c>
      <c r="O970" s="124">
        <v>45474</v>
      </c>
      <c r="P970" s="125"/>
      <c r="Q970" s="125"/>
      <c r="R970" s="125"/>
      <c r="S970" s="115" t="s">
        <v>1919</v>
      </c>
      <c r="T970" s="122" t="s">
        <v>158</v>
      </c>
      <c r="U970" s="115" t="s">
        <v>158</v>
      </c>
      <c r="V970" s="142"/>
      <c r="W970" s="117"/>
      <c r="X970" s="142"/>
      <c r="Y970" s="142"/>
      <c r="Z970" s="117"/>
      <c r="AA970" s="143"/>
      <c r="AB970" s="125"/>
      <c r="AC970" s="125"/>
      <c r="AD970" s="125"/>
      <c r="AE970" s="117"/>
      <c r="AF970" s="122"/>
      <c r="AG970" s="122"/>
    </row>
    <row r="971" spans="1:33">
      <c r="A971" s="115" t="s">
        <v>16</v>
      </c>
      <c r="B971" s="116">
        <v>45489</v>
      </c>
      <c r="C971" s="115" t="s">
        <v>42</v>
      </c>
      <c r="D971" s="115" t="s">
        <v>43</v>
      </c>
      <c r="E971" s="117" t="s">
        <v>1470</v>
      </c>
      <c r="F971" s="117" t="s">
        <v>1499</v>
      </c>
      <c r="G971" s="119">
        <v>45489</v>
      </c>
      <c r="H971" s="117" t="s">
        <v>1565</v>
      </c>
      <c r="I971" s="117" t="s">
        <v>1512</v>
      </c>
      <c r="J971" s="117" t="s">
        <v>143</v>
      </c>
      <c r="K971" s="117" t="s">
        <v>2063</v>
      </c>
      <c r="L971" s="115" t="s">
        <v>143</v>
      </c>
      <c r="M971" s="123">
        <v>-9</v>
      </c>
      <c r="N971" s="123">
        <v>9</v>
      </c>
      <c r="O971" s="124">
        <v>45474</v>
      </c>
      <c r="P971" s="125"/>
      <c r="Q971" s="125"/>
      <c r="R971" s="125"/>
      <c r="S971" s="115" t="s">
        <v>1499</v>
      </c>
      <c r="T971" s="122" t="s">
        <v>1502</v>
      </c>
      <c r="U971" s="115" t="s">
        <v>1482</v>
      </c>
      <c r="V971" s="142"/>
      <c r="W971" s="117"/>
      <c r="X971" s="142"/>
      <c r="Y971" s="142"/>
      <c r="Z971" s="117"/>
      <c r="AA971" s="143"/>
      <c r="AB971" s="125"/>
      <c r="AC971" s="125"/>
      <c r="AD971" s="125"/>
      <c r="AE971" s="117"/>
      <c r="AF971" s="122"/>
      <c r="AG971" s="122"/>
    </row>
    <row r="972" spans="1:33">
      <c r="A972" s="115" t="s">
        <v>16</v>
      </c>
      <c r="B972" s="116">
        <v>45491</v>
      </c>
      <c r="C972" s="115" t="s">
        <v>42</v>
      </c>
      <c r="D972" s="115" t="s">
        <v>43</v>
      </c>
      <c r="E972" s="117" t="s">
        <v>1470</v>
      </c>
      <c r="F972" s="117" t="s">
        <v>1919</v>
      </c>
      <c r="G972" s="119">
        <v>45491</v>
      </c>
      <c r="H972" s="117" t="s">
        <v>1565</v>
      </c>
      <c r="I972" s="117" t="e">
        <v>#N/A</v>
      </c>
      <c r="J972" s="117" t="e">
        <v>#N/A</v>
      </c>
      <c r="K972" s="117" t="s">
        <v>2064</v>
      </c>
      <c r="L972" s="115" t="e">
        <v>#N/A</v>
      </c>
      <c r="M972" s="123">
        <v>54331.13</v>
      </c>
      <c r="N972" s="123">
        <v>54331.13</v>
      </c>
      <c r="O972" s="124">
        <v>45474</v>
      </c>
      <c r="P972" s="125"/>
      <c r="Q972" s="125"/>
      <c r="R972" s="125"/>
      <c r="S972" s="115" t="s">
        <v>1919</v>
      </c>
      <c r="T972" s="122" t="s">
        <v>158</v>
      </c>
      <c r="U972" s="115" t="s">
        <v>158</v>
      </c>
      <c r="V972" s="142"/>
      <c r="W972" s="117"/>
      <c r="X972" s="142"/>
      <c r="Y972" s="142"/>
      <c r="Z972" s="117"/>
      <c r="AA972" s="143"/>
      <c r="AB972" s="125"/>
      <c r="AC972" s="125"/>
      <c r="AD972" s="125"/>
      <c r="AE972" s="117"/>
      <c r="AF972" s="122"/>
      <c r="AG972" s="122"/>
    </row>
    <row r="973" spans="1:33">
      <c r="A973" s="115" t="s">
        <v>16</v>
      </c>
      <c r="B973" s="116">
        <v>45491</v>
      </c>
      <c r="C973" s="115" t="s">
        <v>42</v>
      </c>
      <c r="D973" s="115" t="s">
        <v>43</v>
      </c>
      <c r="E973" s="117" t="s">
        <v>1470</v>
      </c>
      <c r="F973" s="117" t="s">
        <v>1919</v>
      </c>
      <c r="G973" s="119">
        <v>45491</v>
      </c>
      <c r="H973" s="117" t="s">
        <v>1565</v>
      </c>
      <c r="I973" s="117" t="e">
        <v>#N/A</v>
      </c>
      <c r="J973" s="117" t="e">
        <v>#N/A</v>
      </c>
      <c r="K973" s="117" t="s">
        <v>2065</v>
      </c>
      <c r="L973" s="115" t="e">
        <v>#N/A</v>
      </c>
      <c r="M973" s="123">
        <v>15707.77</v>
      </c>
      <c r="N973" s="123">
        <v>15707.77</v>
      </c>
      <c r="O973" s="124">
        <v>45474</v>
      </c>
      <c r="P973" s="125"/>
      <c r="Q973" s="125"/>
      <c r="R973" s="125"/>
      <c r="S973" s="115" t="s">
        <v>1919</v>
      </c>
      <c r="T973" s="122" t="s">
        <v>158</v>
      </c>
      <c r="U973" s="115" t="s">
        <v>158</v>
      </c>
      <c r="V973" s="142"/>
      <c r="W973" s="117"/>
      <c r="X973" s="142"/>
      <c r="Y973" s="142"/>
      <c r="Z973" s="117"/>
      <c r="AA973" s="143"/>
      <c r="AB973" s="125"/>
      <c r="AC973" s="125"/>
      <c r="AD973" s="125"/>
      <c r="AE973" s="117"/>
      <c r="AF973" s="122"/>
      <c r="AG973" s="122"/>
    </row>
    <row r="974" spans="1:33">
      <c r="A974" s="115" t="s">
        <v>16</v>
      </c>
      <c r="B974" s="116">
        <v>45491</v>
      </c>
      <c r="C974" s="115" t="s">
        <v>42</v>
      </c>
      <c r="D974" s="115" t="s">
        <v>43</v>
      </c>
      <c r="E974" s="117" t="s">
        <v>1470</v>
      </c>
      <c r="F974" s="117" t="s">
        <v>1554</v>
      </c>
      <c r="G974" s="119">
        <v>45491</v>
      </c>
      <c r="H974" s="117" t="s">
        <v>1565</v>
      </c>
      <c r="I974" s="117" t="s">
        <v>1555</v>
      </c>
      <c r="J974" s="117" t="s">
        <v>181</v>
      </c>
      <c r="K974" s="117" t="s">
        <v>2066</v>
      </c>
      <c r="L974" s="115" t="s">
        <v>181</v>
      </c>
      <c r="M974" s="123">
        <v>0.67</v>
      </c>
      <c r="N974" s="123">
        <v>0.67</v>
      </c>
      <c r="O974" s="124">
        <v>45474</v>
      </c>
      <c r="P974" s="125"/>
      <c r="Q974" s="125"/>
      <c r="R974" s="125"/>
      <c r="S974" s="115" t="s">
        <v>1554</v>
      </c>
      <c r="T974" s="122" t="s">
        <v>1556</v>
      </c>
      <c r="U974" s="115" t="s">
        <v>1557</v>
      </c>
      <c r="V974" s="142"/>
      <c r="W974" s="117"/>
      <c r="X974" s="142"/>
      <c r="Y974" s="142"/>
      <c r="Z974" s="117"/>
      <c r="AA974" s="143"/>
      <c r="AB974" s="125"/>
      <c r="AC974" s="125"/>
      <c r="AD974" s="125"/>
      <c r="AE974" s="117"/>
      <c r="AF974" s="122"/>
      <c r="AG974" s="122"/>
    </row>
    <row r="975" spans="1:33">
      <c r="A975" s="115" t="s">
        <v>16</v>
      </c>
      <c r="B975" s="116">
        <v>45491</v>
      </c>
      <c r="C975" s="115" t="s">
        <v>42</v>
      </c>
      <c r="D975" s="115" t="s">
        <v>43</v>
      </c>
      <c r="E975" s="117" t="s">
        <v>1470</v>
      </c>
      <c r="F975" s="117" t="s">
        <v>1554</v>
      </c>
      <c r="G975" s="119">
        <v>45491</v>
      </c>
      <c r="H975" s="117" t="s">
        <v>1565</v>
      </c>
      <c r="I975" s="117" t="s">
        <v>1555</v>
      </c>
      <c r="J975" s="117" t="s">
        <v>181</v>
      </c>
      <c r="K975" s="117" t="s">
        <v>2067</v>
      </c>
      <c r="L975" s="115" t="s">
        <v>181</v>
      </c>
      <c r="M975" s="123">
        <v>0.95</v>
      </c>
      <c r="N975" s="123">
        <v>0.95</v>
      </c>
      <c r="O975" s="124">
        <v>45474</v>
      </c>
      <c r="P975" s="125"/>
      <c r="Q975" s="125"/>
      <c r="R975" s="125"/>
      <c r="S975" s="115" t="s">
        <v>1554</v>
      </c>
      <c r="T975" s="122" t="s">
        <v>1556</v>
      </c>
      <c r="U975" s="115" t="s">
        <v>1557</v>
      </c>
      <c r="V975" s="142"/>
      <c r="W975" s="117"/>
      <c r="X975" s="142"/>
      <c r="Y975" s="142"/>
      <c r="Z975" s="117"/>
      <c r="AA975" s="143"/>
      <c r="AB975" s="125"/>
      <c r="AC975" s="125"/>
      <c r="AD975" s="125"/>
      <c r="AE975" s="117"/>
      <c r="AF975" s="122"/>
      <c r="AG975" s="122"/>
    </row>
    <row r="976" spans="1:33">
      <c r="A976" s="115" t="s">
        <v>16</v>
      </c>
      <c r="B976" s="116">
        <v>45491</v>
      </c>
      <c r="C976" s="115" t="s">
        <v>42</v>
      </c>
      <c r="D976" s="115" t="s">
        <v>43</v>
      </c>
      <c r="E976" s="117" t="s">
        <v>1470</v>
      </c>
      <c r="F976" s="117" t="s">
        <v>1919</v>
      </c>
      <c r="G976" s="119">
        <v>45491</v>
      </c>
      <c r="H976" s="117" t="s">
        <v>1472</v>
      </c>
      <c r="I976" s="117" t="s">
        <v>1512</v>
      </c>
      <c r="J976" s="117" t="s">
        <v>1144</v>
      </c>
      <c r="K976" s="117" t="s">
        <v>2068</v>
      </c>
      <c r="L976" s="115" t="s">
        <v>1144</v>
      </c>
      <c r="M976" s="123">
        <v>-14077.5</v>
      </c>
      <c r="N976" s="123">
        <v>14077.5</v>
      </c>
      <c r="O976" s="124">
        <v>45474</v>
      </c>
      <c r="P976" s="125"/>
      <c r="Q976" s="125"/>
      <c r="R976" s="125"/>
      <c r="S976" s="115" t="s">
        <v>1919</v>
      </c>
      <c r="T976" s="122" t="s">
        <v>1478</v>
      </c>
      <c r="U976" s="115" t="s">
        <v>1479</v>
      </c>
      <c r="V976" s="142"/>
      <c r="W976" s="117"/>
      <c r="X976" s="142"/>
      <c r="Y976" s="142"/>
      <c r="Z976" s="117"/>
      <c r="AA976" s="143"/>
      <c r="AB976" s="125"/>
      <c r="AC976" s="125"/>
      <c r="AD976" s="125"/>
      <c r="AE976" s="117"/>
      <c r="AF976" s="122"/>
      <c r="AG976" s="122"/>
    </row>
    <row r="977" spans="1:33">
      <c r="A977" s="115" t="s">
        <v>16</v>
      </c>
      <c r="B977" s="116">
        <v>45491</v>
      </c>
      <c r="C977" s="115" t="s">
        <v>42</v>
      </c>
      <c r="D977" s="115" t="s">
        <v>43</v>
      </c>
      <c r="E977" s="117" t="s">
        <v>1470</v>
      </c>
      <c r="F977" s="117" t="s">
        <v>1915</v>
      </c>
      <c r="G977" s="119">
        <v>45491</v>
      </c>
      <c r="H977" s="117" t="s">
        <v>1472</v>
      </c>
      <c r="I977" s="117" t="s">
        <v>1512</v>
      </c>
      <c r="J977" s="117" t="s">
        <v>2043</v>
      </c>
      <c r="K977" s="117" t="s">
        <v>2069</v>
      </c>
      <c r="L977" s="115" t="s">
        <v>2043</v>
      </c>
      <c r="M977" s="123">
        <v>-1211.71</v>
      </c>
      <c r="N977" s="123">
        <v>1211.71</v>
      </c>
      <c r="O977" s="124">
        <v>45474</v>
      </c>
      <c r="P977" s="125"/>
      <c r="Q977" s="125"/>
      <c r="R977" s="125"/>
      <c r="S977" s="115" t="s">
        <v>1915</v>
      </c>
      <c r="T977" s="122" t="s">
        <v>1573</v>
      </c>
      <c r="U977" s="115" t="s">
        <v>1520</v>
      </c>
      <c r="V977" s="142"/>
      <c r="W977" s="117"/>
      <c r="X977" s="142"/>
      <c r="Y977" s="142"/>
      <c r="Z977" s="117"/>
      <c r="AA977" s="143"/>
      <c r="AB977" s="125"/>
      <c r="AC977" s="125"/>
      <c r="AD977" s="125"/>
      <c r="AE977" s="117"/>
      <c r="AF977" s="122"/>
      <c r="AG977" s="122"/>
    </row>
    <row r="978" spans="1:33">
      <c r="A978" s="115" t="s">
        <v>16</v>
      </c>
      <c r="B978" s="116">
        <v>45491</v>
      </c>
      <c r="C978" s="115" t="s">
        <v>42</v>
      </c>
      <c r="D978" s="115" t="s">
        <v>43</v>
      </c>
      <c r="E978" s="117" t="s">
        <v>1470</v>
      </c>
      <c r="F978" s="117" t="s">
        <v>1915</v>
      </c>
      <c r="G978" s="119">
        <v>45491</v>
      </c>
      <c r="H978" s="117" t="s">
        <v>1472</v>
      </c>
      <c r="I978" s="117" t="s">
        <v>1512</v>
      </c>
      <c r="J978" s="117" t="s">
        <v>2043</v>
      </c>
      <c r="K978" s="117" t="s">
        <v>2070</v>
      </c>
      <c r="L978" s="115" t="s">
        <v>2043</v>
      </c>
      <c r="M978" s="123">
        <v>-1045.6500000000001</v>
      </c>
      <c r="N978" s="123">
        <v>1045.6500000000001</v>
      </c>
      <c r="O978" s="124">
        <v>45474</v>
      </c>
      <c r="P978" s="125"/>
      <c r="Q978" s="125"/>
      <c r="R978" s="125"/>
      <c r="S978" s="115" t="s">
        <v>1915</v>
      </c>
      <c r="T978" s="122" t="s">
        <v>1573</v>
      </c>
      <c r="U978" s="115" t="s">
        <v>1520</v>
      </c>
      <c r="V978" s="142"/>
      <c r="W978" s="117"/>
      <c r="X978" s="142"/>
      <c r="Y978" s="142"/>
      <c r="Z978" s="117"/>
      <c r="AA978" s="143"/>
      <c r="AB978" s="125"/>
      <c r="AC978" s="125"/>
      <c r="AD978" s="125"/>
      <c r="AE978" s="117"/>
      <c r="AF978" s="122"/>
      <c r="AG978" s="122"/>
    </row>
    <row r="979" spans="1:33">
      <c r="A979" s="115" t="s">
        <v>16</v>
      </c>
      <c r="B979" s="116">
        <v>45491</v>
      </c>
      <c r="C979" s="115" t="s">
        <v>42</v>
      </c>
      <c r="D979" s="115" t="s">
        <v>43</v>
      </c>
      <c r="E979" s="117" t="s">
        <v>1470</v>
      </c>
      <c r="F979" s="117" t="s">
        <v>1915</v>
      </c>
      <c r="G979" s="119">
        <v>45491</v>
      </c>
      <c r="H979" s="117" t="s">
        <v>1472</v>
      </c>
      <c r="I979" s="117" t="s">
        <v>1512</v>
      </c>
      <c r="J979" s="117" t="s">
        <v>2043</v>
      </c>
      <c r="K979" s="117" t="s">
        <v>2071</v>
      </c>
      <c r="L979" s="115" t="s">
        <v>2043</v>
      </c>
      <c r="M979" s="123">
        <v>-2589.9</v>
      </c>
      <c r="N979" s="123">
        <v>2589.9</v>
      </c>
      <c r="O979" s="124">
        <v>45474</v>
      </c>
      <c r="P979" s="125"/>
      <c r="Q979" s="125"/>
      <c r="R979" s="125"/>
      <c r="S979" s="115" t="s">
        <v>1915</v>
      </c>
      <c r="T979" s="122" t="s">
        <v>1573</v>
      </c>
      <c r="U979" s="115" t="s">
        <v>1520</v>
      </c>
      <c r="V979" s="142"/>
      <c r="W979" s="117"/>
      <c r="X979" s="142"/>
      <c r="Y979" s="142"/>
      <c r="Z979" s="117"/>
      <c r="AA979" s="143"/>
      <c r="AB979" s="125"/>
      <c r="AC979" s="125"/>
      <c r="AD979" s="125"/>
      <c r="AE979" s="117"/>
      <c r="AF979" s="122"/>
      <c r="AG979" s="122"/>
    </row>
    <row r="980" spans="1:33">
      <c r="A980" s="115" t="s">
        <v>16</v>
      </c>
      <c r="B980" s="116">
        <v>45491</v>
      </c>
      <c r="C980" s="115" t="s">
        <v>42</v>
      </c>
      <c r="D980" s="115" t="s">
        <v>43</v>
      </c>
      <c r="E980" s="117" t="s">
        <v>1470</v>
      </c>
      <c r="F980" s="117" t="s">
        <v>1915</v>
      </c>
      <c r="G980" s="119">
        <v>45491</v>
      </c>
      <c r="H980" s="117" t="s">
        <v>1472</v>
      </c>
      <c r="I980" s="117" t="s">
        <v>1512</v>
      </c>
      <c r="J980" s="117" t="s">
        <v>1920</v>
      </c>
      <c r="K980" s="117" t="s">
        <v>2072</v>
      </c>
      <c r="L980" s="115" t="s">
        <v>1920</v>
      </c>
      <c r="M980" s="123">
        <v>-5070</v>
      </c>
      <c r="N980" s="123">
        <v>5070</v>
      </c>
      <c r="O980" s="124">
        <v>45474</v>
      </c>
      <c r="P980" s="125"/>
      <c r="Q980" s="125"/>
      <c r="R980" s="125"/>
      <c r="S980" s="115" t="s">
        <v>1915</v>
      </c>
      <c r="T980" s="122" t="s">
        <v>1573</v>
      </c>
      <c r="U980" s="115" t="s">
        <v>1520</v>
      </c>
      <c r="V980" s="142"/>
      <c r="W980" s="117"/>
      <c r="X980" s="142"/>
      <c r="Y980" s="142"/>
      <c r="Z980" s="117"/>
      <c r="AA980" s="143"/>
      <c r="AB980" s="125"/>
      <c r="AC980" s="125"/>
      <c r="AD980" s="125"/>
      <c r="AE980" s="117"/>
      <c r="AF980" s="122"/>
      <c r="AG980" s="122"/>
    </row>
    <row r="981" spans="1:33">
      <c r="A981" s="115" t="s">
        <v>16</v>
      </c>
      <c r="B981" s="116">
        <v>45491</v>
      </c>
      <c r="C981" s="115" t="s">
        <v>42</v>
      </c>
      <c r="D981" s="115" t="s">
        <v>43</v>
      </c>
      <c r="E981" s="117" t="s">
        <v>1470</v>
      </c>
      <c r="F981" s="117" t="s">
        <v>1915</v>
      </c>
      <c r="G981" s="119">
        <v>45491</v>
      </c>
      <c r="H981" s="117" t="s">
        <v>1472</v>
      </c>
      <c r="I981" s="117" t="s">
        <v>1512</v>
      </c>
      <c r="J981" s="117" t="s">
        <v>2026</v>
      </c>
      <c r="K981" s="117" t="s">
        <v>2073</v>
      </c>
      <c r="L981" s="115" t="s">
        <v>2026</v>
      </c>
      <c r="M981" s="123">
        <v>-3845.1</v>
      </c>
      <c r="N981" s="123">
        <v>3845.1</v>
      </c>
      <c r="O981" s="124">
        <v>45474</v>
      </c>
      <c r="P981" s="125"/>
      <c r="Q981" s="125"/>
      <c r="R981" s="125"/>
      <c r="S981" s="115" t="s">
        <v>1915</v>
      </c>
      <c r="T981" s="122" t="s">
        <v>1573</v>
      </c>
      <c r="U981" s="115" t="s">
        <v>1520</v>
      </c>
      <c r="V981" s="142"/>
      <c r="W981" s="117"/>
      <c r="X981" s="142"/>
      <c r="Y981" s="142"/>
      <c r="Z981" s="117"/>
      <c r="AA981" s="143"/>
      <c r="AB981" s="125"/>
      <c r="AC981" s="125"/>
      <c r="AD981" s="125"/>
      <c r="AE981" s="117"/>
      <c r="AF981" s="122"/>
      <c r="AG981" s="122"/>
    </row>
    <row r="982" spans="1:33">
      <c r="A982" s="115" t="s">
        <v>16</v>
      </c>
      <c r="B982" s="116">
        <v>45491</v>
      </c>
      <c r="C982" s="115" t="s">
        <v>42</v>
      </c>
      <c r="D982" s="115" t="s">
        <v>43</v>
      </c>
      <c r="E982" s="117" t="s">
        <v>1470</v>
      </c>
      <c r="F982" s="117" t="s">
        <v>1953</v>
      </c>
      <c r="G982" s="119">
        <v>45491</v>
      </c>
      <c r="H982" s="117" t="s">
        <v>1472</v>
      </c>
      <c r="I982" s="117" t="s">
        <v>1512</v>
      </c>
      <c r="J982" s="117" t="s">
        <v>2074</v>
      </c>
      <c r="K982" s="117" t="s">
        <v>2075</v>
      </c>
      <c r="L982" s="115" t="s">
        <v>2074</v>
      </c>
      <c r="M982" s="123">
        <v>-2348.12</v>
      </c>
      <c r="N982" s="123">
        <v>2348.12</v>
      </c>
      <c r="O982" s="124">
        <v>45474</v>
      </c>
      <c r="P982" s="125"/>
      <c r="Q982" s="125"/>
      <c r="R982" s="125"/>
      <c r="S982" s="115" t="s">
        <v>1953</v>
      </c>
      <c r="T982" s="122" t="s">
        <v>1573</v>
      </c>
      <c r="U982" s="115" t="s">
        <v>1520</v>
      </c>
      <c r="V982" s="142"/>
      <c r="W982" s="117"/>
      <c r="X982" s="142"/>
      <c r="Y982" s="142"/>
      <c r="Z982" s="117"/>
      <c r="AA982" s="143"/>
      <c r="AB982" s="125"/>
      <c r="AC982" s="125"/>
      <c r="AD982" s="125"/>
      <c r="AE982" s="117"/>
      <c r="AF982" s="122"/>
      <c r="AG982" s="122"/>
    </row>
    <row r="983" spans="1:33">
      <c r="A983" s="115" t="s">
        <v>16</v>
      </c>
      <c r="B983" s="116">
        <v>45491</v>
      </c>
      <c r="C983" s="115" t="s">
        <v>42</v>
      </c>
      <c r="D983" s="115" t="s">
        <v>43</v>
      </c>
      <c r="E983" s="117" t="s">
        <v>1470</v>
      </c>
      <c r="F983" s="117" t="s">
        <v>1915</v>
      </c>
      <c r="G983" s="119">
        <v>45491</v>
      </c>
      <c r="H983" s="117" t="s">
        <v>1472</v>
      </c>
      <c r="I983" s="117" t="s">
        <v>1512</v>
      </c>
      <c r="J983" s="117" t="s">
        <v>2076</v>
      </c>
      <c r="K983" s="117" t="s">
        <v>2077</v>
      </c>
      <c r="L983" s="115" t="s">
        <v>2076</v>
      </c>
      <c r="M983" s="123">
        <v>-10000</v>
      </c>
      <c r="N983" s="123">
        <v>10000</v>
      </c>
      <c r="O983" s="124">
        <v>45474</v>
      </c>
      <c r="P983" s="125"/>
      <c r="Q983" s="125"/>
      <c r="R983" s="125"/>
      <c r="S983" s="115" t="s">
        <v>1915</v>
      </c>
      <c r="T983" s="122" t="s">
        <v>1573</v>
      </c>
      <c r="U983" s="115" t="s">
        <v>1520</v>
      </c>
      <c r="V983" s="142"/>
      <c r="W983" s="117"/>
      <c r="X983" s="142"/>
      <c r="Y983" s="142"/>
      <c r="Z983" s="117"/>
      <c r="AA983" s="143"/>
      <c r="AB983" s="125"/>
      <c r="AC983" s="125"/>
      <c r="AD983" s="125"/>
      <c r="AE983" s="117"/>
      <c r="AF983" s="122"/>
      <c r="AG983" s="122"/>
    </row>
    <row r="984" spans="1:33">
      <c r="A984" s="115" t="s">
        <v>16</v>
      </c>
      <c r="B984" s="116">
        <v>45491</v>
      </c>
      <c r="C984" s="115" t="s">
        <v>42</v>
      </c>
      <c r="D984" s="115" t="s">
        <v>43</v>
      </c>
      <c r="E984" s="117" t="s">
        <v>1470</v>
      </c>
      <c r="F984" s="117" t="s">
        <v>1612</v>
      </c>
      <c r="G984" s="119">
        <v>45491</v>
      </c>
      <c r="H984" s="117" t="s">
        <v>1472</v>
      </c>
      <c r="I984" s="117" t="s">
        <v>1512</v>
      </c>
      <c r="J984" s="117" t="s">
        <v>2078</v>
      </c>
      <c r="K984" s="117" t="s">
        <v>2079</v>
      </c>
      <c r="L984" s="115" t="s">
        <v>2078</v>
      </c>
      <c r="M984" s="123">
        <v>-580.88</v>
      </c>
      <c r="N984" s="123">
        <v>580.88</v>
      </c>
      <c r="O984" s="124">
        <v>45474</v>
      </c>
      <c r="P984" s="125"/>
      <c r="Q984" s="125"/>
      <c r="R984" s="125"/>
      <c r="S984" s="115" t="s">
        <v>1612</v>
      </c>
      <c r="T984" s="122" t="s">
        <v>1492</v>
      </c>
      <c r="U984" s="115" t="s">
        <v>1476</v>
      </c>
      <c r="V984" s="142"/>
      <c r="W984" s="117"/>
      <c r="X984" s="142"/>
      <c r="Y984" s="142"/>
      <c r="Z984" s="117"/>
      <c r="AA984" s="143"/>
      <c r="AB984" s="125"/>
      <c r="AC984" s="125"/>
      <c r="AD984" s="125"/>
      <c r="AE984" s="117"/>
      <c r="AF984" s="122"/>
      <c r="AG984" s="122"/>
    </row>
    <row r="985" spans="1:33">
      <c r="A985" s="115" t="s">
        <v>16</v>
      </c>
      <c r="B985" s="116">
        <v>45491</v>
      </c>
      <c r="C985" s="115" t="s">
        <v>42</v>
      </c>
      <c r="D985" s="115" t="s">
        <v>43</v>
      </c>
      <c r="E985" s="117" t="s">
        <v>1470</v>
      </c>
      <c r="F985" s="117" t="s">
        <v>1919</v>
      </c>
      <c r="G985" s="119">
        <v>45491</v>
      </c>
      <c r="H985" s="117" t="s">
        <v>1472</v>
      </c>
      <c r="I985" s="117" t="s">
        <v>1512</v>
      </c>
      <c r="J985" s="117" t="s">
        <v>2080</v>
      </c>
      <c r="K985" s="117" t="s">
        <v>2081</v>
      </c>
      <c r="L985" s="115" t="s">
        <v>2080</v>
      </c>
      <c r="M985" s="123">
        <v>-2100</v>
      </c>
      <c r="N985" s="123">
        <v>2100</v>
      </c>
      <c r="O985" s="124">
        <v>45474</v>
      </c>
      <c r="P985" s="125"/>
      <c r="Q985" s="125"/>
      <c r="R985" s="125"/>
      <c r="S985" s="115" t="s">
        <v>1919</v>
      </c>
      <c r="T985" s="122" t="s">
        <v>1484</v>
      </c>
      <c r="U985" s="115" t="s">
        <v>1484</v>
      </c>
      <c r="V985" s="142"/>
      <c r="W985" s="117"/>
      <c r="X985" s="142"/>
      <c r="Y985" s="142"/>
      <c r="Z985" s="117"/>
      <c r="AA985" s="143"/>
      <c r="AB985" s="125"/>
      <c r="AC985" s="125"/>
      <c r="AD985" s="125"/>
      <c r="AE985" s="117"/>
      <c r="AF985" s="122"/>
      <c r="AG985" s="122"/>
    </row>
    <row r="986" spans="1:33">
      <c r="A986" s="115" t="s">
        <v>16</v>
      </c>
      <c r="B986" s="116">
        <v>45491</v>
      </c>
      <c r="C986" s="115" t="s">
        <v>42</v>
      </c>
      <c r="D986" s="115" t="s">
        <v>43</v>
      </c>
      <c r="E986" s="117" t="s">
        <v>1470</v>
      </c>
      <c r="F986" s="117" t="s">
        <v>1485</v>
      </c>
      <c r="G986" s="119">
        <v>45491</v>
      </c>
      <c r="H986" s="117" t="s">
        <v>1472</v>
      </c>
      <c r="I986" s="117" t="s">
        <v>1512</v>
      </c>
      <c r="J986" s="117" t="s">
        <v>1095</v>
      </c>
      <c r="K986" s="117" t="s">
        <v>2082</v>
      </c>
      <c r="L986" s="115" t="s">
        <v>1095</v>
      </c>
      <c r="M986" s="123">
        <v>-76.72</v>
      </c>
      <c r="N986" s="123">
        <v>76.72</v>
      </c>
      <c r="O986" s="124">
        <v>45474</v>
      </c>
      <c r="P986" s="125"/>
      <c r="Q986" s="125"/>
      <c r="R986" s="125"/>
      <c r="S986" s="115" t="s">
        <v>1485</v>
      </c>
      <c r="T986" s="122" t="s">
        <v>1484</v>
      </c>
      <c r="U986" s="115" t="s">
        <v>1484</v>
      </c>
      <c r="V986" s="142"/>
      <c r="W986" s="117"/>
      <c r="X986" s="142"/>
      <c r="Y986" s="142"/>
      <c r="Z986" s="117"/>
      <c r="AA986" s="143"/>
      <c r="AB986" s="125"/>
      <c r="AC986" s="125"/>
      <c r="AD986" s="125"/>
      <c r="AE986" s="117"/>
      <c r="AF986" s="122"/>
      <c r="AG986" s="122"/>
    </row>
    <row r="987" spans="1:33">
      <c r="A987" s="115" t="s">
        <v>16</v>
      </c>
      <c r="B987" s="116">
        <v>45491</v>
      </c>
      <c r="C987" s="115" t="s">
        <v>42</v>
      </c>
      <c r="D987" s="115" t="s">
        <v>43</v>
      </c>
      <c r="E987" s="117" t="s">
        <v>1470</v>
      </c>
      <c r="F987" s="117" t="s">
        <v>1485</v>
      </c>
      <c r="G987" s="119">
        <v>45491</v>
      </c>
      <c r="H987" s="117" t="s">
        <v>1472</v>
      </c>
      <c r="I987" s="117" t="s">
        <v>1512</v>
      </c>
      <c r="J987" s="117" t="s">
        <v>1095</v>
      </c>
      <c r="K987" s="117" t="s">
        <v>2083</v>
      </c>
      <c r="L987" s="115" t="s">
        <v>1095</v>
      </c>
      <c r="M987" s="123">
        <v>-41.86</v>
      </c>
      <c r="N987" s="123">
        <v>41.86</v>
      </c>
      <c r="O987" s="124">
        <v>45474</v>
      </c>
      <c r="P987" s="125"/>
      <c r="Q987" s="125"/>
      <c r="R987" s="125"/>
      <c r="S987" s="115" t="s">
        <v>1485</v>
      </c>
      <c r="T987" s="122" t="s">
        <v>1484</v>
      </c>
      <c r="U987" s="115" t="s">
        <v>1484</v>
      </c>
      <c r="V987" s="142"/>
      <c r="W987" s="117"/>
      <c r="X987" s="142"/>
      <c r="Y987" s="142"/>
      <c r="Z987" s="117"/>
      <c r="AA987" s="143"/>
      <c r="AB987" s="125"/>
      <c r="AC987" s="125"/>
      <c r="AD987" s="125"/>
      <c r="AE987" s="117"/>
      <c r="AF987" s="122"/>
      <c r="AG987" s="122"/>
    </row>
    <row r="988" spans="1:33">
      <c r="A988" s="115" t="s">
        <v>16</v>
      </c>
      <c r="B988" s="116">
        <v>45491</v>
      </c>
      <c r="C988" s="115" t="s">
        <v>42</v>
      </c>
      <c r="D988" s="115" t="s">
        <v>43</v>
      </c>
      <c r="E988" s="117" t="s">
        <v>1470</v>
      </c>
      <c r="F988" s="117" t="s">
        <v>1483</v>
      </c>
      <c r="G988" s="119">
        <v>45491</v>
      </c>
      <c r="H988" s="117" t="s">
        <v>1472</v>
      </c>
      <c r="I988" s="117" t="s">
        <v>1512</v>
      </c>
      <c r="J988" s="117" t="s">
        <v>1095</v>
      </c>
      <c r="K988" s="117" t="s">
        <v>2084</v>
      </c>
      <c r="L988" s="115" t="s">
        <v>1095</v>
      </c>
      <c r="M988" s="123">
        <v>-261</v>
      </c>
      <c r="N988" s="123">
        <v>261</v>
      </c>
      <c r="O988" s="124">
        <v>45474</v>
      </c>
      <c r="P988" s="125"/>
      <c r="Q988" s="125"/>
      <c r="R988" s="125"/>
      <c r="S988" s="115" t="s">
        <v>1483</v>
      </c>
      <c r="T988" s="122" t="s">
        <v>1484</v>
      </c>
      <c r="U988" s="115" t="s">
        <v>1484</v>
      </c>
      <c r="V988" s="142"/>
      <c r="W988" s="117"/>
      <c r="X988" s="142"/>
      <c r="Y988" s="142"/>
      <c r="Z988" s="117"/>
      <c r="AA988" s="143"/>
      <c r="AB988" s="125"/>
      <c r="AC988" s="125"/>
      <c r="AD988" s="125"/>
      <c r="AE988" s="117"/>
      <c r="AF988" s="122"/>
      <c r="AG988" s="122"/>
    </row>
    <row r="989" spans="1:33">
      <c r="A989" s="115" t="s">
        <v>16</v>
      </c>
      <c r="B989" s="116">
        <v>45491</v>
      </c>
      <c r="C989" s="115" t="s">
        <v>42</v>
      </c>
      <c r="D989" s="115" t="s">
        <v>43</v>
      </c>
      <c r="E989" s="117" t="s">
        <v>1470</v>
      </c>
      <c r="F989" s="117" t="s">
        <v>1483</v>
      </c>
      <c r="G989" s="119">
        <v>45491</v>
      </c>
      <c r="H989" s="117" t="s">
        <v>1472</v>
      </c>
      <c r="I989" s="117" t="s">
        <v>1512</v>
      </c>
      <c r="J989" s="117" t="s">
        <v>1095</v>
      </c>
      <c r="K989" s="117" t="s">
        <v>2085</v>
      </c>
      <c r="L989" s="115" t="s">
        <v>1095</v>
      </c>
      <c r="M989" s="123">
        <v>-120</v>
      </c>
      <c r="N989" s="123">
        <v>120</v>
      </c>
      <c r="O989" s="124">
        <v>45474</v>
      </c>
      <c r="P989" s="125"/>
      <c r="Q989" s="125"/>
      <c r="R989" s="125"/>
      <c r="S989" s="115" t="s">
        <v>1483</v>
      </c>
      <c r="T989" s="122" t="s">
        <v>1484</v>
      </c>
      <c r="U989" s="115" t="s">
        <v>1484</v>
      </c>
      <c r="V989" s="142"/>
      <c r="W989" s="117"/>
      <c r="X989" s="142"/>
      <c r="Y989" s="142"/>
      <c r="Z989" s="117"/>
      <c r="AA989" s="143"/>
      <c r="AB989" s="125"/>
      <c r="AC989" s="125"/>
      <c r="AD989" s="125"/>
      <c r="AE989" s="117"/>
      <c r="AF989" s="122"/>
      <c r="AG989" s="122"/>
    </row>
    <row r="990" spans="1:33">
      <c r="A990" s="115" t="s">
        <v>16</v>
      </c>
      <c r="B990" s="116">
        <v>45491</v>
      </c>
      <c r="C990" s="115" t="s">
        <v>42</v>
      </c>
      <c r="D990" s="115" t="s">
        <v>43</v>
      </c>
      <c r="E990" s="117" t="s">
        <v>1470</v>
      </c>
      <c r="F990" s="117" t="s">
        <v>1919</v>
      </c>
      <c r="G990" s="119">
        <v>45491</v>
      </c>
      <c r="H990" s="117" t="s">
        <v>1472</v>
      </c>
      <c r="I990" s="117" t="s">
        <v>1512</v>
      </c>
      <c r="J990" s="117" t="s">
        <v>1095</v>
      </c>
      <c r="K990" s="117" t="s">
        <v>2086</v>
      </c>
      <c r="L990" s="115" t="s">
        <v>1095</v>
      </c>
      <c r="M990" s="123">
        <v>-357</v>
      </c>
      <c r="N990" s="123">
        <v>357</v>
      </c>
      <c r="O990" s="124">
        <v>45474</v>
      </c>
      <c r="P990" s="125"/>
      <c r="Q990" s="125"/>
      <c r="R990" s="125"/>
      <c r="S990" s="115" t="s">
        <v>1919</v>
      </c>
      <c r="T990" s="122" t="s">
        <v>1484</v>
      </c>
      <c r="U990" s="115" t="s">
        <v>1484</v>
      </c>
      <c r="V990" s="142"/>
      <c r="W990" s="117"/>
      <c r="X990" s="142"/>
      <c r="Y990" s="142"/>
      <c r="Z990" s="117"/>
      <c r="AA990" s="143"/>
      <c r="AB990" s="125"/>
      <c r="AC990" s="125"/>
      <c r="AD990" s="125"/>
      <c r="AE990" s="117"/>
      <c r="AF990" s="122"/>
      <c r="AG990" s="122"/>
    </row>
    <row r="991" spans="1:33">
      <c r="A991" s="115" t="s">
        <v>16</v>
      </c>
      <c r="B991" s="116">
        <v>45491</v>
      </c>
      <c r="C991" s="115" t="s">
        <v>42</v>
      </c>
      <c r="D991" s="115" t="s">
        <v>43</v>
      </c>
      <c r="E991" s="117" t="s">
        <v>1470</v>
      </c>
      <c r="F991" s="117" t="s">
        <v>1483</v>
      </c>
      <c r="G991" s="119">
        <v>45491</v>
      </c>
      <c r="H991" s="117" t="s">
        <v>1472</v>
      </c>
      <c r="I991" s="117" t="s">
        <v>1512</v>
      </c>
      <c r="J991" s="117" t="s">
        <v>1095</v>
      </c>
      <c r="K991" s="117" t="s">
        <v>2087</v>
      </c>
      <c r="L991" s="115" t="s">
        <v>1095</v>
      </c>
      <c r="M991" s="123">
        <v>-1845</v>
      </c>
      <c r="N991" s="123">
        <v>1845</v>
      </c>
      <c r="O991" s="124">
        <v>45474</v>
      </c>
      <c r="P991" s="125"/>
      <c r="Q991" s="125"/>
      <c r="R991" s="125"/>
      <c r="S991" s="115" t="s">
        <v>1483</v>
      </c>
      <c r="T991" s="122" t="s">
        <v>1484</v>
      </c>
      <c r="U991" s="115" t="s">
        <v>1484</v>
      </c>
      <c r="V991" s="142"/>
      <c r="W991" s="117"/>
      <c r="X991" s="142"/>
      <c r="Y991" s="142"/>
      <c r="Z991" s="117"/>
      <c r="AA991" s="143"/>
      <c r="AB991" s="125"/>
      <c r="AC991" s="125"/>
      <c r="AD991" s="125"/>
      <c r="AE991" s="117"/>
      <c r="AF991" s="122"/>
      <c r="AG991" s="122"/>
    </row>
    <row r="992" spans="1:33">
      <c r="A992" s="115" t="s">
        <v>16</v>
      </c>
      <c r="B992" s="116">
        <v>45491</v>
      </c>
      <c r="C992" s="115" t="s">
        <v>42</v>
      </c>
      <c r="D992" s="115" t="s">
        <v>43</v>
      </c>
      <c r="E992" s="117" t="s">
        <v>1470</v>
      </c>
      <c r="F992" s="117" t="s">
        <v>1483</v>
      </c>
      <c r="G992" s="119">
        <v>45491</v>
      </c>
      <c r="H992" s="117" t="s">
        <v>1472</v>
      </c>
      <c r="I992" s="117" t="s">
        <v>1512</v>
      </c>
      <c r="J992" s="117" t="s">
        <v>1095</v>
      </c>
      <c r="K992" s="117" t="s">
        <v>2088</v>
      </c>
      <c r="L992" s="115" t="s">
        <v>1095</v>
      </c>
      <c r="M992" s="123">
        <v>-1537.5</v>
      </c>
      <c r="N992" s="123">
        <v>1537.5</v>
      </c>
      <c r="O992" s="124">
        <v>45474</v>
      </c>
      <c r="P992" s="125"/>
      <c r="Q992" s="125"/>
      <c r="R992" s="125"/>
      <c r="S992" s="115" t="s">
        <v>1483</v>
      </c>
      <c r="T992" s="122" t="s">
        <v>1484</v>
      </c>
      <c r="U992" s="115" t="s">
        <v>1484</v>
      </c>
      <c r="V992" s="142"/>
      <c r="W992" s="117"/>
      <c r="X992" s="142"/>
      <c r="Y992" s="142"/>
      <c r="Z992" s="117"/>
      <c r="AA992" s="143"/>
      <c r="AB992" s="125"/>
      <c r="AC992" s="125"/>
      <c r="AD992" s="125"/>
      <c r="AE992" s="117"/>
      <c r="AF992" s="122"/>
      <c r="AG992" s="122"/>
    </row>
    <row r="993" spans="1:33">
      <c r="A993" s="115" t="s">
        <v>16</v>
      </c>
      <c r="B993" s="116">
        <v>45491</v>
      </c>
      <c r="C993" s="115" t="s">
        <v>42</v>
      </c>
      <c r="D993" s="115" t="s">
        <v>43</v>
      </c>
      <c r="E993" s="117" t="s">
        <v>1470</v>
      </c>
      <c r="F993" s="117" t="s">
        <v>1483</v>
      </c>
      <c r="G993" s="119">
        <v>45491</v>
      </c>
      <c r="H993" s="117" t="s">
        <v>1472</v>
      </c>
      <c r="I993" s="117" t="s">
        <v>1512</v>
      </c>
      <c r="J993" s="117" t="s">
        <v>1095</v>
      </c>
      <c r="K993" s="117" t="s">
        <v>2089</v>
      </c>
      <c r="L993" s="115" t="s">
        <v>1095</v>
      </c>
      <c r="M993" s="123">
        <v>-1044.75</v>
      </c>
      <c r="N993" s="123">
        <v>1044.75</v>
      </c>
      <c r="O993" s="124">
        <v>45474</v>
      </c>
      <c r="P993" s="125"/>
      <c r="Q993" s="125"/>
      <c r="R993" s="125"/>
      <c r="S993" s="115" t="s">
        <v>1483</v>
      </c>
      <c r="T993" s="122" t="s">
        <v>1484</v>
      </c>
      <c r="U993" s="115" t="s">
        <v>1484</v>
      </c>
      <c r="V993" s="142"/>
      <c r="W993" s="117"/>
      <c r="X993" s="142"/>
      <c r="Y993" s="142"/>
      <c r="Z993" s="117"/>
      <c r="AA993" s="143"/>
      <c r="AB993" s="125"/>
      <c r="AC993" s="125"/>
      <c r="AD993" s="125"/>
      <c r="AE993" s="117"/>
      <c r="AF993" s="122"/>
      <c r="AG993" s="122"/>
    </row>
    <row r="994" spans="1:33">
      <c r="A994" s="115" t="s">
        <v>16</v>
      </c>
      <c r="B994" s="116">
        <v>45491</v>
      </c>
      <c r="C994" s="115" t="s">
        <v>42</v>
      </c>
      <c r="D994" s="115" t="s">
        <v>43</v>
      </c>
      <c r="E994" s="117" t="s">
        <v>1470</v>
      </c>
      <c r="F994" s="117" t="s">
        <v>1483</v>
      </c>
      <c r="G994" s="119">
        <v>45491</v>
      </c>
      <c r="H994" s="117" t="s">
        <v>1472</v>
      </c>
      <c r="I994" s="117" t="s">
        <v>1512</v>
      </c>
      <c r="J994" s="117" t="s">
        <v>1095</v>
      </c>
      <c r="K994" s="117" t="s">
        <v>2090</v>
      </c>
      <c r="L994" s="115" t="s">
        <v>1095</v>
      </c>
      <c r="M994" s="123">
        <v>-1500</v>
      </c>
      <c r="N994" s="123">
        <v>1500</v>
      </c>
      <c r="O994" s="124">
        <v>45474</v>
      </c>
      <c r="P994" s="125"/>
      <c r="Q994" s="125"/>
      <c r="R994" s="125"/>
      <c r="S994" s="115" t="s">
        <v>1483</v>
      </c>
      <c r="T994" s="122" t="s">
        <v>1484</v>
      </c>
      <c r="U994" s="115" t="s">
        <v>1484</v>
      </c>
      <c r="V994" s="142"/>
      <c r="W994" s="117"/>
      <c r="X994" s="142"/>
      <c r="Y994" s="142"/>
      <c r="Z994" s="117"/>
      <c r="AA994" s="143"/>
      <c r="AB994" s="125"/>
      <c r="AC994" s="125"/>
      <c r="AD994" s="125"/>
      <c r="AE994" s="117"/>
      <c r="AF994" s="122"/>
      <c r="AG994" s="122"/>
    </row>
    <row r="995" spans="1:33">
      <c r="A995" s="115" t="s">
        <v>16</v>
      </c>
      <c r="B995" s="116">
        <v>45491</v>
      </c>
      <c r="C995" s="115" t="s">
        <v>42</v>
      </c>
      <c r="D995" s="115" t="s">
        <v>43</v>
      </c>
      <c r="E995" s="117" t="s">
        <v>1470</v>
      </c>
      <c r="F995" s="117" t="s">
        <v>1483</v>
      </c>
      <c r="G995" s="119">
        <v>45491</v>
      </c>
      <c r="H995" s="117" t="s">
        <v>1472</v>
      </c>
      <c r="I995" s="117" t="s">
        <v>1512</v>
      </c>
      <c r="J995" s="117" t="s">
        <v>1095</v>
      </c>
      <c r="K995" s="117" t="s">
        <v>2091</v>
      </c>
      <c r="L995" s="115" t="s">
        <v>1095</v>
      </c>
      <c r="M995" s="123">
        <v>-45</v>
      </c>
      <c r="N995" s="123">
        <v>45</v>
      </c>
      <c r="O995" s="124">
        <v>45474</v>
      </c>
      <c r="P995" s="125"/>
      <c r="Q995" s="125"/>
      <c r="R995" s="125"/>
      <c r="S995" s="115" t="s">
        <v>1483</v>
      </c>
      <c r="T995" s="122" t="s">
        <v>1484</v>
      </c>
      <c r="U995" s="115" t="s">
        <v>1484</v>
      </c>
      <c r="V995" s="142"/>
      <c r="W995" s="117"/>
      <c r="X995" s="142"/>
      <c r="Y995" s="142"/>
      <c r="Z995" s="117"/>
      <c r="AA995" s="143"/>
      <c r="AB995" s="125"/>
      <c r="AC995" s="125"/>
      <c r="AD995" s="125"/>
      <c r="AE995" s="117"/>
      <c r="AF995" s="122"/>
      <c r="AG995" s="122"/>
    </row>
    <row r="996" spans="1:33">
      <c r="A996" s="115" t="s">
        <v>16</v>
      </c>
      <c r="B996" s="116">
        <v>45491</v>
      </c>
      <c r="C996" s="115" t="s">
        <v>42</v>
      </c>
      <c r="D996" s="115" t="s">
        <v>43</v>
      </c>
      <c r="E996" s="117" t="s">
        <v>1470</v>
      </c>
      <c r="F996" s="117" t="s">
        <v>2092</v>
      </c>
      <c r="G996" s="119">
        <v>45491</v>
      </c>
      <c r="H996" s="117" t="s">
        <v>1472</v>
      </c>
      <c r="I996" s="117" t="s">
        <v>1512</v>
      </c>
      <c r="J996" s="117" t="s">
        <v>2093</v>
      </c>
      <c r="K996" s="117" t="s">
        <v>2094</v>
      </c>
      <c r="L996" s="115" t="s">
        <v>2093</v>
      </c>
      <c r="M996" s="123">
        <v>-610.5</v>
      </c>
      <c r="N996" s="123">
        <v>610.5</v>
      </c>
      <c r="O996" s="124">
        <v>45474</v>
      </c>
      <c r="P996" s="125"/>
      <c r="Q996" s="125"/>
      <c r="R996" s="125"/>
      <c r="S996" s="115" t="s">
        <v>2092</v>
      </c>
      <c r="T996" s="122" t="s">
        <v>1484</v>
      </c>
      <c r="U996" s="115" t="s">
        <v>1484</v>
      </c>
      <c r="V996" s="142"/>
      <c r="W996" s="117"/>
      <c r="X996" s="142"/>
      <c r="Y996" s="142"/>
      <c r="Z996" s="117"/>
      <c r="AA996" s="143"/>
      <c r="AB996" s="125"/>
      <c r="AC996" s="125"/>
      <c r="AD996" s="125"/>
      <c r="AE996" s="117"/>
      <c r="AF996" s="122"/>
      <c r="AG996" s="122"/>
    </row>
    <row r="997" spans="1:33">
      <c r="A997" s="115" t="s">
        <v>16</v>
      </c>
      <c r="B997" s="116">
        <v>45491</v>
      </c>
      <c r="C997" s="115" t="s">
        <v>42</v>
      </c>
      <c r="D997" s="115" t="s">
        <v>43</v>
      </c>
      <c r="E997" s="117" t="s">
        <v>1470</v>
      </c>
      <c r="F997" s="117" t="s">
        <v>1485</v>
      </c>
      <c r="G997" s="119">
        <v>45491</v>
      </c>
      <c r="H997" s="117" t="s">
        <v>1472</v>
      </c>
      <c r="I997" s="117" t="s">
        <v>1512</v>
      </c>
      <c r="J997" s="117" t="s">
        <v>1095</v>
      </c>
      <c r="K997" s="117" t="s">
        <v>2084</v>
      </c>
      <c r="L997" s="115" t="s">
        <v>1095</v>
      </c>
      <c r="M997" s="123">
        <v>-809.1</v>
      </c>
      <c r="N997" s="123">
        <v>809.1</v>
      </c>
      <c r="O997" s="124">
        <v>45474</v>
      </c>
      <c r="P997" s="125"/>
      <c r="Q997" s="125"/>
      <c r="R997" s="125"/>
      <c r="S997" s="115" t="s">
        <v>1485</v>
      </c>
      <c r="T997" s="122" t="s">
        <v>1484</v>
      </c>
      <c r="U997" s="115" t="s">
        <v>1484</v>
      </c>
      <c r="V997" s="142"/>
      <c r="W997" s="117"/>
      <c r="X997" s="142"/>
      <c r="Y997" s="142"/>
      <c r="Z997" s="117"/>
      <c r="AA997" s="143"/>
      <c r="AB997" s="125"/>
      <c r="AC997" s="125"/>
      <c r="AD997" s="125"/>
      <c r="AE997" s="117"/>
      <c r="AF997" s="122"/>
      <c r="AG997" s="122"/>
    </row>
    <row r="998" spans="1:33">
      <c r="A998" s="115" t="s">
        <v>16</v>
      </c>
      <c r="B998" s="116">
        <v>45491</v>
      </c>
      <c r="C998" s="115" t="s">
        <v>42</v>
      </c>
      <c r="D998" s="115" t="s">
        <v>43</v>
      </c>
      <c r="E998" s="117" t="s">
        <v>1470</v>
      </c>
      <c r="F998" s="117" t="s">
        <v>1485</v>
      </c>
      <c r="G998" s="119">
        <v>45491</v>
      </c>
      <c r="H998" s="117" t="s">
        <v>1472</v>
      </c>
      <c r="I998" s="117" t="s">
        <v>1512</v>
      </c>
      <c r="J998" s="117" t="s">
        <v>1095</v>
      </c>
      <c r="K998" s="117" t="s">
        <v>2091</v>
      </c>
      <c r="L998" s="115" t="s">
        <v>1095</v>
      </c>
      <c r="M998" s="123">
        <v>-139.5</v>
      </c>
      <c r="N998" s="123">
        <v>139.5</v>
      </c>
      <c r="O998" s="124">
        <v>45474</v>
      </c>
      <c r="P998" s="125"/>
      <c r="Q998" s="125"/>
      <c r="R998" s="125"/>
      <c r="S998" s="115" t="s">
        <v>1485</v>
      </c>
      <c r="T998" s="122" t="s">
        <v>1484</v>
      </c>
      <c r="U998" s="115" t="s">
        <v>1484</v>
      </c>
      <c r="V998" s="142"/>
      <c r="W998" s="117"/>
      <c r="X998" s="142"/>
      <c r="Y998" s="142"/>
      <c r="Z998" s="117"/>
      <c r="AA998" s="143"/>
      <c r="AB998" s="125"/>
      <c r="AC998" s="125"/>
      <c r="AD998" s="125"/>
      <c r="AE998" s="117"/>
      <c r="AF998" s="122"/>
      <c r="AG998" s="122"/>
    </row>
    <row r="999" spans="1:33">
      <c r="A999" s="115" t="s">
        <v>16</v>
      </c>
      <c r="B999" s="116">
        <v>45491</v>
      </c>
      <c r="C999" s="115" t="s">
        <v>42</v>
      </c>
      <c r="D999" s="115" t="s">
        <v>43</v>
      </c>
      <c r="E999" s="117" t="s">
        <v>1470</v>
      </c>
      <c r="F999" s="117" t="s">
        <v>1485</v>
      </c>
      <c r="G999" s="119">
        <v>45491</v>
      </c>
      <c r="H999" s="117" t="s">
        <v>1472</v>
      </c>
      <c r="I999" s="117" t="s">
        <v>1512</v>
      </c>
      <c r="J999" s="117" t="s">
        <v>1095</v>
      </c>
      <c r="K999" s="117" t="s">
        <v>2089</v>
      </c>
      <c r="L999" s="115" t="s">
        <v>1095</v>
      </c>
      <c r="M999" s="123">
        <v>-3238.72</v>
      </c>
      <c r="N999" s="123">
        <v>3238.72</v>
      </c>
      <c r="O999" s="124">
        <v>45474</v>
      </c>
      <c r="P999" s="125"/>
      <c r="Q999" s="125"/>
      <c r="R999" s="125"/>
      <c r="S999" s="115" t="s">
        <v>1485</v>
      </c>
      <c r="T999" s="122" t="s">
        <v>1484</v>
      </c>
      <c r="U999" s="115" t="s">
        <v>1484</v>
      </c>
      <c r="V999" s="142"/>
      <c r="W999" s="117"/>
      <c r="X999" s="142"/>
      <c r="Y999" s="142"/>
      <c r="Z999" s="117"/>
      <c r="AA999" s="143"/>
      <c r="AB999" s="125"/>
      <c r="AC999" s="125"/>
      <c r="AD999" s="125"/>
      <c r="AE999" s="117"/>
      <c r="AF999" s="122"/>
      <c r="AG999" s="122"/>
    </row>
    <row r="1000" spans="1:33">
      <c r="A1000" s="115" t="s">
        <v>16</v>
      </c>
      <c r="B1000" s="116">
        <v>45491</v>
      </c>
      <c r="C1000" s="115" t="s">
        <v>42</v>
      </c>
      <c r="D1000" s="115" t="s">
        <v>43</v>
      </c>
      <c r="E1000" s="117" t="s">
        <v>1470</v>
      </c>
      <c r="F1000" s="117" t="s">
        <v>1485</v>
      </c>
      <c r="G1000" s="119">
        <v>45491</v>
      </c>
      <c r="H1000" s="117" t="s">
        <v>1472</v>
      </c>
      <c r="I1000" s="117" t="s">
        <v>1512</v>
      </c>
      <c r="J1000" s="117" t="s">
        <v>1095</v>
      </c>
      <c r="K1000" s="117" t="s">
        <v>2085</v>
      </c>
      <c r="L1000" s="115" t="s">
        <v>1095</v>
      </c>
      <c r="M1000" s="123">
        <v>-372</v>
      </c>
      <c r="N1000" s="123">
        <v>372</v>
      </c>
      <c r="O1000" s="124">
        <v>45474</v>
      </c>
      <c r="P1000" s="125"/>
      <c r="Q1000" s="125"/>
      <c r="R1000" s="125"/>
      <c r="S1000" s="115" t="s">
        <v>1485</v>
      </c>
      <c r="T1000" s="122" t="s">
        <v>1484</v>
      </c>
      <c r="U1000" s="115" t="s">
        <v>1484</v>
      </c>
      <c r="V1000" s="142"/>
      <c r="W1000" s="117"/>
      <c r="X1000" s="142"/>
      <c r="Y1000" s="142"/>
      <c r="Z1000" s="117"/>
      <c r="AA1000" s="143"/>
      <c r="AB1000" s="125"/>
      <c r="AC1000" s="125"/>
      <c r="AD1000" s="125"/>
      <c r="AE1000" s="117"/>
      <c r="AF1000" s="122"/>
      <c r="AG1000" s="122"/>
    </row>
    <row r="1001" spans="1:33">
      <c r="A1001" s="115" t="s">
        <v>16</v>
      </c>
      <c r="B1001" s="116">
        <v>45491</v>
      </c>
      <c r="C1001" s="115" t="s">
        <v>42</v>
      </c>
      <c r="D1001" s="115" t="s">
        <v>43</v>
      </c>
      <c r="E1001" s="117" t="s">
        <v>1470</v>
      </c>
      <c r="F1001" s="117" t="s">
        <v>1485</v>
      </c>
      <c r="G1001" s="119">
        <v>45491</v>
      </c>
      <c r="H1001" s="117" t="s">
        <v>1472</v>
      </c>
      <c r="I1001" s="117" t="s">
        <v>1512</v>
      </c>
      <c r="J1001" s="117" t="s">
        <v>1095</v>
      </c>
      <c r="K1001" s="117" t="s">
        <v>2090</v>
      </c>
      <c r="L1001" s="115" t="s">
        <v>1095</v>
      </c>
      <c r="M1001" s="123">
        <v>-4650</v>
      </c>
      <c r="N1001" s="123">
        <v>4650</v>
      </c>
      <c r="O1001" s="124">
        <v>45474</v>
      </c>
      <c r="P1001" s="125"/>
      <c r="Q1001" s="125"/>
      <c r="R1001" s="125"/>
      <c r="S1001" s="115" t="s">
        <v>1485</v>
      </c>
      <c r="T1001" s="122" t="s">
        <v>1484</v>
      </c>
      <c r="U1001" s="115" t="s">
        <v>1484</v>
      </c>
      <c r="V1001" s="142"/>
      <c r="W1001" s="117"/>
      <c r="X1001" s="142"/>
      <c r="Y1001" s="142"/>
      <c r="Z1001" s="117"/>
      <c r="AA1001" s="143"/>
      <c r="AB1001" s="125"/>
      <c r="AC1001" s="125"/>
      <c r="AD1001" s="125"/>
      <c r="AE1001" s="117"/>
      <c r="AF1001" s="122"/>
      <c r="AG1001" s="122"/>
    </row>
    <row r="1002" spans="1:33">
      <c r="A1002" s="115" t="s">
        <v>16</v>
      </c>
      <c r="B1002" s="116">
        <v>45491</v>
      </c>
      <c r="C1002" s="115" t="s">
        <v>42</v>
      </c>
      <c r="D1002" s="115" t="s">
        <v>43</v>
      </c>
      <c r="E1002" s="117" t="s">
        <v>1470</v>
      </c>
      <c r="F1002" s="117" t="s">
        <v>1483</v>
      </c>
      <c r="G1002" s="119">
        <v>45491</v>
      </c>
      <c r="H1002" s="117" t="s">
        <v>1472</v>
      </c>
      <c r="I1002" s="117" t="s">
        <v>1512</v>
      </c>
      <c r="J1002" s="117" t="s">
        <v>1095</v>
      </c>
      <c r="K1002" s="117" t="s">
        <v>2082</v>
      </c>
      <c r="L1002" s="115" t="s">
        <v>1095</v>
      </c>
      <c r="M1002" s="123">
        <v>-24.76</v>
      </c>
      <c r="N1002" s="123">
        <v>24.76</v>
      </c>
      <c r="O1002" s="124">
        <v>45474</v>
      </c>
      <c r="P1002" s="125"/>
      <c r="Q1002" s="125"/>
      <c r="R1002" s="125"/>
      <c r="S1002" s="115" t="s">
        <v>1483</v>
      </c>
      <c r="T1002" s="122" t="s">
        <v>1484</v>
      </c>
      <c r="U1002" s="115" t="s">
        <v>1484</v>
      </c>
      <c r="V1002" s="142"/>
      <c r="W1002" s="117"/>
      <c r="X1002" s="142"/>
      <c r="Y1002" s="142"/>
      <c r="Z1002" s="117"/>
      <c r="AA1002" s="143"/>
      <c r="AB1002" s="125"/>
      <c r="AC1002" s="125"/>
      <c r="AD1002" s="125"/>
      <c r="AE1002" s="117"/>
      <c r="AF1002" s="122"/>
      <c r="AG1002" s="122"/>
    </row>
    <row r="1003" spans="1:33">
      <c r="A1003" s="115" t="s">
        <v>16</v>
      </c>
      <c r="B1003" s="116">
        <v>45491</v>
      </c>
      <c r="C1003" s="115" t="s">
        <v>42</v>
      </c>
      <c r="D1003" s="115" t="s">
        <v>43</v>
      </c>
      <c r="E1003" s="117" t="s">
        <v>1470</v>
      </c>
      <c r="F1003" s="117" t="s">
        <v>1483</v>
      </c>
      <c r="G1003" s="119">
        <v>45491</v>
      </c>
      <c r="H1003" s="117" t="s">
        <v>1472</v>
      </c>
      <c r="I1003" s="117" t="s">
        <v>1512</v>
      </c>
      <c r="J1003" s="117" t="s">
        <v>1095</v>
      </c>
      <c r="K1003" s="117" t="s">
        <v>2083</v>
      </c>
      <c r="L1003" s="115" t="s">
        <v>1095</v>
      </c>
      <c r="M1003" s="123">
        <v>-13.5</v>
      </c>
      <c r="N1003" s="123">
        <v>13.5</v>
      </c>
      <c r="O1003" s="124">
        <v>45474</v>
      </c>
      <c r="P1003" s="125"/>
      <c r="Q1003" s="125"/>
      <c r="R1003" s="125"/>
      <c r="S1003" s="115" t="s">
        <v>1483</v>
      </c>
      <c r="T1003" s="122" t="s">
        <v>1484</v>
      </c>
      <c r="U1003" s="115" t="s">
        <v>1484</v>
      </c>
      <c r="V1003" s="142"/>
      <c r="W1003" s="117"/>
      <c r="X1003" s="142"/>
      <c r="Y1003" s="142"/>
      <c r="Z1003" s="117"/>
      <c r="AA1003" s="143"/>
      <c r="AB1003" s="125"/>
      <c r="AC1003" s="125"/>
      <c r="AD1003" s="125"/>
      <c r="AE1003" s="117"/>
      <c r="AF1003" s="122"/>
      <c r="AG1003" s="122"/>
    </row>
    <row r="1004" spans="1:33">
      <c r="A1004" s="115" t="s">
        <v>16</v>
      </c>
      <c r="B1004" s="116">
        <v>45491</v>
      </c>
      <c r="C1004" s="115" t="s">
        <v>42</v>
      </c>
      <c r="D1004" s="115" t="s">
        <v>43</v>
      </c>
      <c r="E1004" s="117" t="s">
        <v>1470</v>
      </c>
      <c r="F1004" s="117" t="s">
        <v>1485</v>
      </c>
      <c r="G1004" s="119">
        <v>45491</v>
      </c>
      <c r="H1004" s="117" t="s">
        <v>1472</v>
      </c>
      <c r="I1004" s="117" t="s">
        <v>1512</v>
      </c>
      <c r="J1004" s="117" t="s">
        <v>1095</v>
      </c>
      <c r="K1004" s="117" t="s">
        <v>2087</v>
      </c>
      <c r="L1004" s="115" t="s">
        <v>1095</v>
      </c>
      <c r="M1004" s="123">
        <v>-5719.5</v>
      </c>
      <c r="N1004" s="123">
        <v>5719.5</v>
      </c>
      <c r="O1004" s="124">
        <v>45474</v>
      </c>
      <c r="P1004" s="125"/>
      <c r="Q1004" s="125"/>
      <c r="R1004" s="125"/>
      <c r="S1004" s="115" t="s">
        <v>1485</v>
      </c>
      <c r="T1004" s="122" t="s">
        <v>1484</v>
      </c>
      <c r="U1004" s="115" t="s">
        <v>1484</v>
      </c>
      <c r="V1004" s="142"/>
      <c r="W1004" s="117"/>
      <c r="X1004" s="142"/>
      <c r="Y1004" s="142"/>
      <c r="Z1004" s="117"/>
      <c r="AA1004" s="143"/>
      <c r="AB1004" s="125"/>
      <c r="AC1004" s="125"/>
      <c r="AD1004" s="125"/>
      <c r="AE1004" s="117"/>
      <c r="AF1004" s="122"/>
      <c r="AG1004" s="122"/>
    </row>
    <row r="1005" spans="1:33">
      <c r="A1005" s="115" t="s">
        <v>16</v>
      </c>
      <c r="B1005" s="116">
        <v>45491</v>
      </c>
      <c r="C1005" s="115" t="s">
        <v>42</v>
      </c>
      <c r="D1005" s="115" t="s">
        <v>43</v>
      </c>
      <c r="E1005" s="117" t="s">
        <v>1470</v>
      </c>
      <c r="F1005" s="117" t="s">
        <v>1485</v>
      </c>
      <c r="G1005" s="119">
        <v>45491</v>
      </c>
      <c r="H1005" s="117" t="s">
        <v>1472</v>
      </c>
      <c r="I1005" s="117" t="s">
        <v>1512</v>
      </c>
      <c r="J1005" s="117" t="s">
        <v>1095</v>
      </c>
      <c r="K1005" s="117" t="s">
        <v>2088</v>
      </c>
      <c r="L1005" s="115" t="s">
        <v>1095</v>
      </c>
      <c r="M1005" s="123">
        <v>-4766.25</v>
      </c>
      <c r="N1005" s="123">
        <v>4766.25</v>
      </c>
      <c r="O1005" s="124">
        <v>45474</v>
      </c>
      <c r="P1005" s="125"/>
      <c r="Q1005" s="125"/>
      <c r="R1005" s="125"/>
      <c r="S1005" s="115" t="s">
        <v>1485</v>
      </c>
      <c r="T1005" s="122" t="s">
        <v>1484</v>
      </c>
      <c r="U1005" s="115" t="s">
        <v>1484</v>
      </c>
      <c r="V1005" s="142"/>
      <c r="W1005" s="117"/>
      <c r="X1005" s="142"/>
      <c r="Y1005" s="142"/>
      <c r="Z1005" s="117"/>
      <c r="AA1005" s="143"/>
      <c r="AB1005" s="125"/>
      <c r="AC1005" s="125"/>
      <c r="AD1005" s="125"/>
      <c r="AE1005" s="117"/>
      <c r="AF1005" s="122"/>
      <c r="AG1005" s="122"/>
    </row>
    <row r="1006" spans="1:33">
      <c r="A1006" s="115" t="s">
        <v>16</v>
      </c>
      <c r="B1006" s="116">
        <v>45492</v>
      </c>
      <c r="C1006" s="115" t="s">
        <v>119</v>
      </c>
      <c r="D1006" s="115" t="s">
        <v>120</v>
      </c>
      <c r="E1006" s="117" t="s">
        <v>1541</v>
      </c>
      <c r="F1006" s="117" t="s">
        <v>1542</v>
      </c>
      <c r="G1006" s="119">
        <v>45492</v>
      </c>
      <c r="H1006" s="117" t="s">
        <v>1542</v>
      </c>
      <c r="I1006" s="117" t="s">
        <v>1542</v>
      </c>
      <c r="J1006" s="117" t="s">
        <v>28</v>
      </c>
      <c r="K1006" s="117" t="s">
        <v>277</v>
      </c>
      <c r="L1006" s="115" t="s">
        <v>28</v>
      </c>
      <c r="M1006" s="123">
        <v>-1281.95</v>
      </c>
      <c r="N1006" s="123">
        <v>1281.95</v>
      </c>
      <c r="O1006" s="124">
        <v>45474</v>
      </c>
      <c r="P1006" s="125"/>
      <c r="Q1006" s="125"/>
      <c r="R1006" s="125"/>
      <c r="S1006" s="115" t="s">
        <v>1542</v>
      </c>
      <c r="T1006" s="122" t="s">
        <v>1569</v>
      </c>
      <c r="U1006" s="115" t="s">
        <v>1569</v>
      </c>
      <c r="V1006" s="142"/>
      <c r="W1006" s="117"/>
      <c r="X1006" s="142"/>
      <c r="Y1006" s="142"/>
      <c r="Z1006" s="117"/>
      <c r="AA1006" s="143"/>
      <c r="AB1006" s="125"/>
      <c r="AC1006" s="125"/>
      <c r="AD1006" s="125"/>
      <c r="AE1006" s="117"/>
      <c r="AF1006" s="122"/>
      <c r="AG1006" s="122"/>
    </row>
    <row r="1007" spans="1:33">
      <c r="A1007" s="115" t="s">
        <v>16</v>
      </c>
      <c r="B1007" s="116">
        <v>45492</v>
      </c>
      <c r="C1007" s="115" t="s">
        <v>119</v>
      </c>
      <c r="D1007" s="115" t="s">
        <v>120</v>
      </c>
      <c r="E1007" s="117" t="s">
        <v>1541</v>
      </c>
      <c r="F1007" s="117" t="s">
        <v>1542</v>
      </c>
      <c r="G1007" s="119">
        <v>45492</v>
      </c>
      <c r="H1007" s="117" t="s">
        <v>1542</v>
      </c>
      <c r="I1007" s="117" t="s">
        <v>1542</v>
      </c>
      <c r="J1007" s="117" t="s">
        <v>126</v>
      </c>
      <c r="K1007" s="117" t="s">
        <v>164</v>
      </c>
      <c r="L1007" s="115" t="s">
        <v>126</v>
      </c>
      <c r="M1007" s="123">
        <v>-1.4</v>
      </c>
      <c r="N1007" s="123">
        <v>1.4</v>
      </c>
      <c r="O1007" s="124">
        <v>45474</v>
      </c>
      <c r="P1007" s="125"/>
      <c r="Q1007" s="125"/>
      <c r="R1007" s="125"/>
      <c r="S1007" s="115" t="s">
        <v>1542</v>
      </c>
      <c r="T1007" s="122" t="s">
        <v>1502</v>
      </c>
      <c r="U1007" s="115" t="s">
        <v>1482</v>
      </c>
      <c r="V1007" s="142"/>
      <c r="W1007" s="117"/>
      <c r="X1007" s="142"/>
      <c r="Y1007" s="142"/>
      <c r="Z1007" s="117"/>
      <c r="AA1007" s="143"/>
      <c r="AB1007" s="125"/>
      <c r="AC1007" s="125"/>
      <c r="AD1007" s="125"/>
      <c r="AE1007" s="117"/>
      <c r="AF1007" s="122"/>
      <c r="AG1007" s="122"/>
    </row>
    <row r="1008" spans="1:33">
      <c r="A1008" s="115" t="s">
        <v>16</v>
      </c>
      <c r="B1008" s="116">
        <v>45492</v>
      </c>
      <c r="C1008" s="115" t="s">
        <v>119</v>
      </c>
      <c r="D1008" s="115" t="s">
        <v>120</v>
      </c>
      <c r="E1008" s="117" t="s">
        <v>1541</v>
      </c>
      <c r="F1008" s="117" t="s">
        <v>1542</v>
      </c>
      <c r="G1008" s="119">
        <v>45492</v>
      </c>
      <c r="H1008" s="117" t="s">
        <v>1542</v>
      </c>
      <c r="I1008" s="117" t="s">
        <v>1542</v>
      </c>
      <c r="J1008" s="117" t="s">
        <v>26</v>
      </c>
      <c r="K1008" s="117"/>
      <c r="L1008" s="115" t="s">
        <v>26</v>
      </c>
      <c r="M1008" s="123">
        <v>0.12</v>
      </c>
      <c r="N1008" s="123">
        <v>0.12</v>
      </c>
      <c r="O1008" s="124">
        <v>45474</v>
      </c>
      <c r="P1008" s="125"/>
      <c r="Q1008" s="125"/>
      <c r="R1008" s="125"/>
      <c r="S1008" s="115" t="s">
        <v>1542</v>
      </c>
      <c r="T1008" s="122" t="s">
        <v>1556</v>
      </c>
      <c r="U1008" s="115" t="s">
        <v>1557</v>
      </c>
      <c r="V1008" s="142"/>
      <c r="W1008" s="117"/>
      <c r="X1008" s="142"/>
      <c r="Y1008" s="142"/>
      <c r="Z1008" s="117"/>
      <c r="AA1008" s="143"/>
      <c r="AB1008" s="125"/>
      <c r="AC1008" s="125"/>
      <c r="AD1008" s="125"/>
      <c r="AE1008" s="117"/>
      <c r="AF1008" s="122"/>
      <c r="AG1008" s="122"/>
    </row>
    <row r="1009" spans="1:33">
      <c r="A1009" s="115" t="s">
        <v>16</v>
      </c>
      <c r="B1009" s="116">
        <v>45495</v>
      </c>
      <c r="C1009" s="115" t="s">
        <v>119</v>
      </c>
      <c r="D1009" s="115" t="s">
        <v>120</v>
      </c>
      <c r="E1009" s="117" t="s">
        <v>1541</v>
      </c>
      <c r="F1009" s="117" t="s">
        <v>1542</v>
      </c>
      <c r="G1009" s="119">
        <v>45495</v>
      </c>
      <c r="H1009" s="117" t="s">
        <v>1542</v>
      </c>
      <c r="I1009" s="117" t="s">
        <v>1542</v>
      </c>
      <c r="J1009" s="117" t="s">
        <v>125</v>
      </c>
      <c r="K1009" s="117" t="s">
        <v>164</v>
      </c>
      <c r="L1009" s="115" t="s">
        <v>125</v>
      </c>
      <c r="M1009" s="123">
        <v>-5372.91</v>
      </c>
      <c r="N1009" s="123">
        <v>5372.91</v>
      </c>
      <c r="O1009" s="124">
        <v>45474</v>
      </c>
      <c r="P1009" s="125"/>
      <c r="Q1009" s="125"/>
      <c r="R1009" s="125"/>
      <c r="S1009" s="115" t="s">
        <v>1542</v>
      </c>
      <c r="T1009" s="122" t="s">
        <v>1569</v>
      </c>
      <c r="U1009" s="115" t="s">
        <v>1569</v>
      </c>
      <c r="V1009" s="142"/>
      <c r="W1009" s="117"/>
      <c r="X1009" s="142"/>
      <c r="Y1009" s="142"/>
      <c r="Z1009" s="117"/>
      <c r="AA1009" s="143"/>
      <c r="AB1009" s="125"/>
      <c r="AC1009" s="125"/>
      <c r="AD1009" s="125"/>
      <c r="AE1009" s="117"/>
      <c r="AF1009" s="122"/>
      <c r="AG1009" s="122"/>
    </row>
    <row r="1010" spans="1:33">
      <c r="A1010" s="115" t="s">
        <v>16</v>
      </c>
      <c r="B1010" s="116">
        <v>45495</v>
      </c>
      <c r="C1010" s="115" t="s">
        <v>119</v>
      </c>
      <c r="D1010" s="115" t="s">
        <v>120</v>
      </c>
      <c r="E1010" s="117" t="s">
        <v>1541</v>
      </c>
      <c r="F1010" s="117" t="s">
        <v>1542</v>
      </c>
      <c r="G1010" s="119">
        <v>45495</v>
      </c>
      <c r="H1010" s="117" t="s">
        <v>1542</v>
      </c>
      <c r="I1010" s="117" t="s">
        <v>1542</v>
      </c>
      <c r="J1010" s="117" t="s">
        <v>32</v>
      </c>
      <c r="K1010" s="117" t="s">
        <v>164</v>
      </c>
      <c r="L1010" s="115" t="s">
        <v>32</v>
      </c>
      <c r="M1010" s="123">
        <v>-0.9</v>
      </c>
      <c r="N1010" s="123">
        <v>0.9</v>
      </c>
      <c r="O1010" s="124">
        <v>45474</v>
      </c>
      <c r="P1010" s="125"/>
      <c r="Q1010" s="125"/>
      <c r="R1010" s="125"/>
      <c r="S1010" s="115" t="s">
        <v>1542</v>
      </c>
      <c r="T1010" s="122" t="s">
        <v>1502</v>
      </c>
      <c r="U1010" s="115" t="s">
        <v>1482</v>
      </c>
      <c r="V1010" s="142"/>
      <c r="W1010" s="117"/>
      <c r="X1010" s="142"/>
      <c r="Y1010" s="142"/>
      <c r="Z1010" s="117"/>
      <c r="AA1010" s="143"/>
      <c r="AB1010" s="125"/>
      <c r="AC1010" s="125"/>
      <c r="AD1010" s="125"/>
      <c r="AE1010" s="117"/>
      <c r="AF1010" s="122"/>
      <c r="AG1010" s="122"/>
    </row>
    <row r="1011" spans="1:33">
      <c r="A1011" s="115" t="s">
        <v>16</v>
      </c>
      <c r="B1011" s="116">
        <v>45495</v>
      </c>
      <c r="C1011" s="115" t="s">
        <v>119</v>
      </c>
      <c r="D1011" s="115" t="s">
        <v>120</v>
      </c>
      <c r="E1011" s="117" t="s">
        <v>1541</v>
      </c>
      <c r="F1011" s="117" t="s">
        <v>1542</v>
      </c>
      <c r="G1011" s="119">
        <v>45495</v>
      </c>
      <c r="H1011" s="117" t="s">
        <v>1542</v>
      </c>
      <c r="I1011" s="117" t="s">
        <v>1542</v>
      </c>
      <c r="J1011" s="117" t="s">
        <v>26</v>
      </c>
      <c r="K1011" s="117"/>
      <c r="L1011" s="115" t="s">
        <v>26</v>
      </c>
      <c r="M1011" s="123">
        <v>0.56000000000000005</v>
      </c>
      <c r="N1011" s="123">
        <v>0.56000000000000005</v>
      </c>
      <c r="O1011" s="124">
        <v>45474</v>
      </c>
      <c r="P1011" s="125"/>
      <c r="Q1011" s="125"/>
      <c r="R1011" s="125"/>
      <c r="S1011" s="115" t="s">
        <v>1542</v>
      </c>
      <c r="T1011" s="122" t="s">
        <v>1556</v>
      </c>
      <c r="U1011" s="115" t="s">
        <v>1557</v>
      </c>
      <c r="V1011" s="142"/>
      <c r="W1011" s="117"/>
      <c r="X1011" s="142"/>
      <c r="Y1011" s="142"/>
      <c r="Z1011" s="117"/>
      <c r="AA1011" s="143"/>
      <c r="AB1011" s="125"/>
      <c r="AC1011" s="125"/>
      <c r="AD1011" s="125"/>
      <c r="AE1011" s="117"/>
      <c r="AF1011" s="122"/>
      <c r="AG1011" s="122"/>
    </row>
    <row r="1012" spans="1:33">
      <c r="A1012" s="115" t="s">
        <v>16</v>
      </c>
      <c r="B1012" s="116">
        <v>45495</v>
      </c>
      <c r="C1012" s="115" t="s">
        <v>42</v>
      </c>
      <c r="D1012" s="115" t="s">
        <v>43</v>
      </c>
      <c r="E1012" s="117" t="s">
        <v>1470</v>
      </c>
      <c r="F1012" s="117" t="s">
        <v>1919</v>
      </c>
      <c r="G1012" s="119">
        <v>45495</v>
      </c>
      <c r="H1012" s="117" t="s">
        <v>1565</v>
      </c>
      <c r="I1012" s="117" t="e">
        <v>#N/A</v>
      </c>
      <c r="J1012" s="117" t="e">
        <v>#N/A</v>
      </c>
      <c r="K1012" s="117" t="s">
        <v>2095</v>
      </c>
      <c r="L1012" s="115" t="e">
        <v>#N/A</v>
      </c>
      <c r="M1012" s="123">
        <v>10</v>
      </c>
      <c r="N1012" s="123">
        <v>10</v>
      </c>
      <c r="O1012" s="124">
        <v>45474</v>
      </c>
      <c r="P1012" s="125"/>
      <c r="Q1012" s="125"/>
      <c r="R1012" s="125"/>
      <c r="S1012" s="115" t="s">
        <v>1919</v>
      </c>
      <c r="T1012" s="122" t="s">
        <v>158</v>
      </c>
      <c r="U1012" s="115" t="s">
        <v>158</v>
      </c>
      <c r="V1012" s="142"/>
      <c r="W1012" s="117"/>
      <c r="X1012" s="142"/>
      <c r="Y1012" s="142"/>
      <c r="Z1012" s="117"/>
      <c r="AA1012" s="143"/>
      <c r="AB1012" s="125"/>
      <c r="AC1012" s="125"/>
      <c r="AD1012" s="125"/>
      <c r="AE1012" s="117"/>
      <c r="AF1012" s="122"/>
      <c r="AG1012" s="122"/>
    </row>
    <row r="1013" spans="1:33">
      <c r="A1013" s="115" t="s">
        <v>16</v>
      </c>
      <c r="B1013" s="116">
        <v>45495</v>
      </c>
      <c r="C1013" s="115" t="s">
        <v>42</v>
      </c>
      <c r="D1013" s="115" t="s">
        <v>43</v>
      </c>
      <c r="E1013" s="117" t="s">
        <v>1470</v>
      </c>
      <c r="F1013" s="117" t="s">
        <v>1499</v>
      </c>
      <c r="G1013" s="119">
        <v>45495</v>
      </c>
      <c r="H1013" s="117" t="s">
        <v>1565</v>
      </c>
      <c r="I1013" s="117" t="s">
        <v>1512</v>
      </c>
      <c r="J1013" s="117" t="s">
        <v>143</v>
      </c>
      <c r="K1013" s="117" t="s">
        <v>2096</v>
      </c>
      <c r="L1013" s="115" t="s">
        <v>143</v>
      </c>
      <c r="M1013" s="123">
        <v>-9</v>
      </c>
      <c r="N1013" s="123">
        <v>9</v>
      </c>
      <c r="O1013" s="124">
        <v>45474</v>
      </c>
      <c r="P1013" s="125"/>
      <c r="Q1013" s="125"/>
      <c r="R1013" s="125"/>
      <c r="S1013" s="115" t="s">
        <v>1499</v>
      </c>
      <c r="T1013" s="122" t="s">
        <v>1502</v>
      </c>
      <c r="U1013" s="115" t="s">
        <v>1482</v>
      </c>
      <c r="V1013" s="142"/>
      <c r="W1013" s="117"/>
      <c r="X1013" s="142"/>
      <c r="Y1013" s="142"/>
      <c r="Z1013" s="117"/>
      <c r="AA1013" s="143"/>
      <c r="AB1013" s="125"/>
      <c r="AC1013" s="125"/>
      <c r="AD1013" s="125"/>
      <c r="AE1013" s="117"/>
      <c r="AF1013" s="122"/>
      <c r="AG1013" s="122"/>
    </row>
    <row r="1014" spans="1:33">
      <c r="A1014" s="115" t="s">
        <v>16</v>
      </c>
      <c r="B1014" s="116">
        <v>45497</v>
      </c>
      <c r="C1014" s="115" t="s">
        <v>119</v>
      </c>
      <c r="D1014" s="115" t="s">
        <v>120</v>
      </c>
      <c r="E1014" s="117" t="s">
        <v>1541</v>
      </c>
      <c r="F1014" s="117" t="s">
        <v>1542</v>
      </c>
      <c r="G1014" s="119">
        <v>45497</v>
      </c>
      <c r="H1014" s="117" t="s">
        <v>1542</v>
      </c>
      <c r="I1014" s="117" t="s">
        <v>1542</v>
      </c>
      <c r="J1014" s="117" t="s">
        <v>23</v>
      </c>
      <c r="K1014" s="117" t="s">
        <v>279</v>
      </c>
      <c r="L1014" s="115" t="s">
        <v>23</v>
      </c>
      <c r="M1014" s="123">
        <v>-1689.3</v>
      </c>
      <c r="N1014" s="123">
        <v>1689.3</v>
      </c>
      <c r="O1014" s="124">
        <v>45474</v>
      </c>
      <c r="P1014" s="125"/>
      <c r="Q1014" s="125"/>
      <c r="R1014" s="125"/>
      <c r="S1014" s="115" t="s">
        <v>1542</v>
      </c>
      <c r="T1014" s="122" t="s">
        <v>1569</v>
      </c>
      <c r="U1014" s="115" t="s">
        <v>1569</v>
      </c>
      <c r="V1014" s="142"/>
      <c r="W1014" s="117"/>
      <c r="X1014" s="142"/>
      <c r="Y1014" s="142"/>
      <c r="Z1014" s="117"/>
      <c r="AA1014" s="143"/>
      <c r="AB1014" s="125"/>
      <c r="AC1014" s="125"/>
      <c r="AD1014" s="125"/>
      <c r="AE1014" s="117"/>
      <c r="AF1014" s="122"/>
      <c r="AG1014" s="122"/>
    </row>
    <row r="1015" spans="1:33">
      <c r="A1015" s="115" t="s">
        <v>16</v>
      </c>
      <c r="B1015" s="116">
        <v>45497</v>
      </c>
      <c r="C1015" s="115" t="s">
        <v>119</v>
      </c>
      <c r="D1015" s="115" t="s">
        <v>120</v>
      </c>
      <c r="E1015" s="117" t="s">
        <v>1541</v>
      </c>
      <c r="F1015" s="117" t="s">
        <v>1542</v>
      </c>
      <c r="G1015" s="119">
        <v>45497</v>
      </c>
      <c r="H1015" s="117" t="s">
        <v>1542</v>
      </c>
      <c r="I1015" s="117" t="s">
        <v>1542</v>
      </c>
      <c r="J1015" s="117" t="s">
        <v>126</v>
      </c>
      <c r="K1015" s="117" t="s">
        <v>164</v>
      </c>
      <c r="L1015" s="115" t="s">
        <v>126</v>
      </c>
      <c r="M1015" s="123">
        <v>-1.4</v>
      </c>
      <c r="N1015" s="123">
        <v>1.4</v>
      </c>
      <c r="O1015" s="124">
        <v>45474</v>
      </c>
      <c r="P1015" s="125"/>
      <c r="Q1015" s="125"/>
      <c r="R1015" s="125"/>
      <c r="S1015" s="115" t="s">
        <v>1542</v>
      </c>
      <c r="T1015" s="122" t="s">
        <v>1502</v>
      </c>
      <c r="U1015" s="115" t="s">
        <v>1482</v>
      </c>
      <c r="V1015" s="142"/>
      <c r="W1015" s="117"/>
      <c r="X1015" s="142"/>
      <c r="Y1015" s="142"/>
      <c r="Z1015" s="117"/>
      <c r="AA1015" s="143"/>
      <c r="AB1015" s="125"/>
      <c r="AC1015" s="125"/>
      <c r="AD1015" s="125"/>
      <c r="AE1015" s="117"/>
      <c r="AF1015" s="122"/>
      <c r="AG1015" s="122"/>
    </row>
    <row r="1016" spans="1:33">
      <c r="A1016" s="115" t="s">
        <v>16</v>
      </c>
      <c r="B1016" s="116">
        <v>45497</v>
      </c>
      <c r="C1016" s="115" t="s">
        <v>119</v>
      </c>
      <c r="D1016" s="115" t="s">
        <v>120</v>
      </c>
      <c r="E1016" s="117" t="s">
        <v>1541</v>
      </c>
      <c r="F1016" s="117" t="s">
        <v>1542</v>
      </c>
      <c r="G1016" s="119">
        <v>45497</v>
      </c>
      <c r="H1016" s="117" t="s">
        <v>1542</v>
      </c>
      <c r="I1016" s="117" t="s">
        <v>1542</v>
      </c>
      <c r="J1016" s="117" t="s">
        <v>26</v>
      </c>
      <c r="K1016" s="117"/>
      <c r="L1016" s="115" t="s">
        <v>26</v>
      </c>
      <c r="M1016" s="123">
        <v>0.21</v>
      </c>
      <c r="N1016" s="123">
        <v>0.21</v>
      </c>
      <c r="O1016" s="124">
        <v>45474</v>
      </c>
      <c r="P1016" s="125"/>
      <c r="Q1016" s="125"/>
      <c r="R1016" s="125"/>
      <c r="S1016" s="115" t="s">
        <v>1542</v>
      </c>
      <c r="T1016" s="122" t="s">
        <v>1556</v>
      </c>
      <c r="U1016" s="115" t="s">
        <v>1557</v>
      </c>
      <c r="V1016" s="142"/>
      <c r="W1016" s="117"/>
      <c r="X1016" s="142"/>
      <c r="Y1016" s="142"/>
      <c r="Z1016" s="117"/>
      <c r="AA1016" s="143"/>
      <c r="AB1016" s="125"/>
      <c r="AC1016" s="125"/>
      <c r="AD1016" s="125"/>
      <c r="AE1016" s="117"/>
      <c r="AF1016" s="122"/>
      <c r="AG1016" s="122"/>
    </row>
    <row r="1017" spans="1:33">
      <c r="A1017" s="115" t="s">
        <v>16</v>
      </c>
      <c r="B1017" s="116">
        <v>45498</v>
      </c>
      <c r="C1017" s="115" t="s">
        <v>119</v>
      </c>
      <c r="D1017" s="115" t="s">
        <v>120</v>
      </c>
      <c r="E1017" s="117" t="s">
        <v>1541</v>
      </c>
      <c r="F1017" s="117" t="s">
        <v>1542</v>
      </c>
      <c r="G1017" s="119">
        <v>45498</v>
      </c>
      <c r="H1017" s="117" t="s">
        <v>1542</v>
      </c>
      <c r="I1017" s="117" t="s">
        <v>1542</v>
      </c>
      <c r="J1017" s="117" t="s">
        <v>121</v>
      </c>
      <c r="K1017" s="117" t="s">
        <v>280</v>
      </c>
      <c r="L1017" s="115" t="s">
        <v>121</v>
      </c>
      <c r="M1017" s="123">
        <v>8501.65</v>
      </c>
      <c r="N1017" s="123">
        <v>8501.65</v>
      </c>
      <c r="O1017" s="124">
        <v>45474</v>
      </c>
      <c r="P1017" s="125"/>
      <c r="Q1017" s="125"/>
      <c r="R1017" s="125"/>
      <c r="S1017" s="115" t="s">
        <v>1542</v>
      </c>
      <c r="T1017" s="122" t="s">
        <v>158</v>
      </c>
      <c r="U1017" s="115" t="s">
        <v>158</v>
      </c>
      <c r="V1017" s="142"/>
      <c r="W1017" s="117"/>
      <c r="X1017" s="142"/>
      <c r="Y1017" s="142"/>
      <c r="Z1017" s="117"/>
      <c r="AA1017" s="143"/>
      <c r="AB1017" s="125"/>
      <c r="AC1017" s="125"/>
      <c r="AD1017" s="125"/>
      <c r="AE1017" s="117"/>
      <c r="AF1017" s="122"/>
      <c r="AG1017" s="122"/>
    </row>
    <row r="1018" spans="1:33">
      <c r="A1018" s="115" t="s">
        <v>16</v>
      </c>
      <c r="B1018" s="116">
        <v>45502</v>
      </c>
      <c r="C1018" s="115" t="s">
        <v>119</v>
      </c>
      <c r="D1018" s="115" t="s">
        <v>120</v>
      </c>
      <c r="E1018" s="117" t="s">
        <v>1541</v>
      </c>
      <c r="F1018" s="117" t="s">
        <v>1542</v>
      </c>
      <c r="G1018" s="119">
        <v>45502</v>
      </c>
      <c r="H1018" s="117" t="s">
        <v>1542</v>
      </c>
      <c r="I1018" s="117" t="s">
        <v>1542</v>
      </c>
      <c r="J1018" s="117" t="s">
        <v>127</v>
      </c>
      <c r="K1018" s="117" t="s">
        <v>281</v>
      </c>
      <c r="L1018" s="115" t="s">
        <v>127</v>
      </c>
      <c r="M1018" s="123">
        <v>-589382.19999999995</v>
      </c>
      <c r="N1018" s="123">
        <v>589382.19999999995</v>
      </c>
      <c r="O1018" s="124">
        <v>45474</v>
      </c>
      <c r="P1018" s="125"/>
      <c r="Q1018" s="125"/>
      <c r="R1018" s="125"/>
      <c r="S1018" s="115" t="s">
        <v>1542</v>
      </c>
      <c r="T1018" s="122" t="s">
        <v>1591</v>
      </c>
      <c r="U1018" s="115" t="s">
        <v>1591</v>
      </c>
      <c r="V1018" s="142"/>
      <c r="W1018" s="117"/>
      <c r="X1018" s="142"/>
      <c r="Y1018" s="142"/>
      <c r="Z1018" s="117"/>
      <c r="AA1018" s="143"/>
      <c r="AB1018" s="125"/>
      <c r="AC1018" s="125"/>
      <c r="AD1018" s="125"/>
      <c r="AE1018" s="117"/>
      <c r="AF1018" s="122"/>
      <c r="AG1018" s="122"/>
    </row>
    <row r="1019" spans="1:33">
      <c r="A1019" s="115" t="s">
        <v>16</v>
      </c>
      <c r="B1019" s="116">
        <v>45502</v>
      </c>
      <c r="C1019" s="115" t="s">
        <v>119</v>
      </c>
      <c r="D1019" s="115" t="s">
        <v>120</v>
      </c>
      <c r="E1019" s="117" t="s">
        <v>1541</v>
      </c>
      <c r="F1019" s="117" t="s">
        <v>1542</v>
      </c>
      <c r="G1019" s="119">
        <v>45502</v>
      </c>
      <c r="H1019" s="117" t="s">
        <v>1542</v>
      </c>
      <c r="I1019" s="117" t="s">
        <v>1542</v>
      </c>
      <c r="J1019" s="117" t="s">
        <v>30</v>
      </c>
      <c r="K1019" s="117" t="s">
        <v>164</v>
      </c>
      <c r="L1019" s="115" t="s">
        <v>30</v>
      </c>
      <c r="M1019" s="123">
        <v>-5000</v>
      </c>
      <c r="N1019" s="123">
        <v>5000</v>
      </c>
      <c r="O1019" s="124">
        <v>45474</v>
      </c>
      <c r="P1019" s="125"/>
      <c r="Q1019" s="125"/>
      <c r="R1019" s="125"/>
      <c r="S1019" s="115" t="s">
        <v>1542</v>
      </c>
      <c r="T1019" s="122" t="s">
        <v>1569</v>
      </c>
      <c r="U1019" s="115" t="s">
        <v>1569</v>
      </c>
      <c r="V1019" s="142"/>
      <c r="W1019" s="117"/>
      <c r="X1019" s="142"/>
      <c r="Y1019" s="142"/>
      <c r="Z1019" s="117"/>
      <c r="AA1019" s="143"/>
      <c r="AB1019" s="125"/>
      <c r="AC1019" s="125"/>
      <c r="AD1019" s="125"/>
      <c r="AE1019" s="117"/>
      <c r="AF1019" s="122"/>
      <c r="AG1019" s="122"/>
    </row>
    <row r="1020" spans="1:33">
      <c r="A1020" s="115" t="s">
        <v>16</v>
      </c>
      <c r="B1020" s="116">
        <v>45502</v>
      </c>
      <c r="C1020" s="115" t="s">
        <v>119</v>
      </c>
      <c r="D1020" s="115" t="s">
        <v>120</v>
      </c>
      <c r="E1020" s="117" t="s">
        <v>1541</v>
      </c>
      <c r="F1020" s="117" t="s">
        <v>1542</v>
      </c>
      <c r="G1020" s="119">
        <v>45502</v>
      </c>
      <c r="H1020" s="117" t="s">
        <v>1542</v>
      </c>
      <c r="I1020" s="117" t="s">
        <v>1542</v>
      </c>
      <c r="J1020" s="117" t="s">
        <v>33</v>
      </c>
      <c r="K1020" s="117" t="s">
        <v>164</v>
      </c>
      <c r="L1020" s="115" t="s">
        <v>33</v>
      </c>
      <c r="M1020" s="123">
        <v>-2</v>
      </c>
      <c r="N1020" s="123">
        <v>2</v>
      </c>
      <c r="O1020" s="124">
        <v>45474</v>
      </c>
      <c r="P1020" s="125"/>
      <c r="Q1020" s="125"/>
      <c r="R1020" s="125"/>
      <c r="S1020" s="115" t="s">
        <v>1542</v>
      </c>
      <c r="T1020" s="122" t="s">
        <v>1502</v>
      </c>
      <c r="U1020" s="115" t="s">
        <v>1482</v>
      </c>
      <c r="V1020" s="142"/>
      <c r="W1020" s="117"/>
      <c r="X1020" s="142"/>
      <c r="Y1020" s="142"/>
      <c r="Z1020" s="117"/>
      <c r="AA1020" s="143"/>
      <c r="AB1020" s="125"/>
      <c r="AC1020" s="125"/>
      <c r="AD1020" s="125"/>
      <c r="AE1020" s="117"/>
      <c r="AF1020" s="122"/>
      <c r="AG1020" s="122"/>
    </row>
    <row r="1021" spans="1:33">
      <c r="A1021" s="115" t="s">
        <v>16</v>
      </c>
      <c r="B1021" s="116">
        <v>45502</v>
      </c>
      <c r="C1021" s="115" t="s">
        <v>119</v>
      </c>
      <c r="D1021" s="115" t="s">
        <v>120</v>
      </c>
      <c r="E1021" s="117" t="s">
        <v>1541</v>
      </c>
      <c r="F1021" s="117" t="s">
        <v>1542</v>
      </c>
      <c r="G1021" s="119">
        <v>45502</v>
      </c>
      <c r="H1021" s="117" t="s">
        <v>1542</v>
      </c>
      <c r="I1021" s="117" t="s">
        <v>1542</v>
      </c>
      <c r="J1021" s="117" t="s">
        <v>121</v>
      </c>
      <c r="K1021" s="117" t="s">
        <v>280</v>
      </c>
      <c r="L1021" s="115" t="s">
        <v>121</v>
      </c>
      <c r="M1021" s="123">
        <v>589382.47</v>
      </c>
      <c r="N1021" s="123">
        <v>589382.47</v>
      </c>
      <c r="O1021" s="124">
        <v>45474</v>
      </c>
      <c r="P1021" s="125"/>
      <c r="Q1021" s="125"/>
      <c r="R1021" s="125"/>
      <c r="S1021" s="115" t="s">
        <v>1542</v>
      </c>
      <c r="T1021" s="122" t="s">
        <v>158</v>
      </c>
      <c r="U1021" s="115" t="s">
        <v>158</v>
      </c>
      <c r="V1021" s="142"/>
      <c r="W1021" s="117"/>
      <c r="X1021" s="142"/>
      <c r="Y1021" s="142"/>
      <c r="Z1021" s="117"/>
      <c r="AA1021" s="143"/>
      <c r="AB1021" s="125"/>
      <c r="AC1021" s="125"/>
      <c r="AD1021" s="125"/>
      <c r="AE1021" s="117"/>
      <c r="AF1021" s="122"/>
      <c r="AG1021" s="122"/>
    </row>
    <row r="1022" spans="1:33">
      <c r="A1022" s="115" t="s">
        <v>16</v>
      </c>
      <c r="B1022" s="116">
        <v>45502</v>
      </c>
      <c r="C1022" s="115" t="s">
        <v>119</v>
      </c>
      <c r="D1022" s="115" t="s">
        <v>120</v>
      </c>
      <c r="E1022" s="117" t="s">
        <v>1541</v>
      </c>
      <c r="F1022" s="117" t="s">
        <v>1542</v>
      </c>
      <c r="G1022" s="119">
        <v>45502</v>
      </c>
      <c r="H1022" s="117" t="s">
        <v>1542</v>
      </c>
      <c r="I1022" s="117" t="s">
        <v>1542</v>
      </c>
      <c r="J1022" s="117" t="s">
        <v>26</v>
      </c>
      <c r="K1022" s="117"/>
      <c r="L1022" s="115" t="s">
        <v>26</v>
      </c>
      <c r="M1022" s="123">
        <v>0.73</v>
      </c>
      <c r="N1022" s="123">
        <v>0.73</v>
      </c>
      <c r="O1022" s="124">
        <v>45474</v>
      </c>
      <c r="P1022" s="125"/>
      <c r="Q1022" s="125"/>
      <c r="R1022" s="125"/>
      <c r="S1022" s="115" t="s">
        <v>1542</v>
      </c>
      <c r="T1022" s="122" t="s">
        <v>1556</v>
      </c>
      <c r="U1022" s="115" t="s">
        <v>1557</v>
      </c>
      <c r="V1022" s="142"/>
      <c r="W1022" s="117"/>
      <c r="X1022" s="142"/>
      <c r="Y1022" s="142"/>
      <c r="Z1022" s="117"/>
      <c r="AA1022" s="143"/>
      <c r="AB1022" s="125"/>
      <c r="AC1022" s="125"/>
      <c r="AD1022" s="125"/>
      <c r="AE1022" s="117"/>
      <c r="AF1022" s="122"/>
      <c r="AG1022" s="122"/>
    </row>
    <row r="1023" spans="1:33">
      <c r="A1023" s="115" t="s">
        <v>16</v>
      </c>
      <c r="B1023" s="116">
        <v>45503</v>
      </c>
      <c r="C1023" s="115" t="s">
        <v>119</v>
      </c>
      <c r="D1023" s="115" t="s">
        <v>120</v>
      </c>
      <c r="E1023" s="117" t="s">
        <v>1541</v>
      </c>
      <c r="F1023" s="117" t="s">
        <v>1542</v>
      </c>
      <c r="G1023" s="119">
        <v>45503</v>
      </c>
      <c r="H1023" s="117" t="s">
        <v>1542</v>
      </c>
      <c r="I1023" s="117" t="s">
        <v>1542</v>
      </c>
      <c r="J1023" s="117" t="s">
        <v>127</v>
      </c>
      <c r="K1023" s="117" t="s">
        <v>282</v>
      </c>
      <c r="L1023" s="115" t="s">
        <v>127</v>
      </c>
      <c r="M1023" s="123">
        <v>0.51</v>
      </c>
      <c r="N1023" s="123">
        <v>0.51</v>
      </c>
      <c r="O1023" s="124">
        <v>45474</v>
      </c>
      <c r="P1023" s="125"/>
      <c r="Q1023" s="125"/>
      <c r="R1023" s="125"/>
      <c r="S1023" s="115" t="s">
        <v>1542</v>
      </c>
      <c r="T1023" s="122" t="s">
        <v>2097</v>
      </c>
      <c r="U1023" s="115" t="s">
        <v>2097</v>
      </c>
      <c r="V1023" s="142"/>
      <c r="W1023" s="117"/>
      <c r="X1023" s="142"/>
      <c r="Y1023" s="142"/>
      <c r="Z1023" s="117"/>
      <c r="AA1023" s="143"/>
      <c r="AB1023" s="125"/>
      <c r="AC1023" s="125"/>
      <c r="AD1023" s="125"/>
      <c r="AE1023" s="117"/>
      <c r="AF1023" s="122"/>
      <c r="AG1023" s="122"/>
    </row>
    <row r="1024" spans="1:33">
      <c r="A1024" s="115" t="s">
        <v>16</v>
      </c>
      <c r="B1024" s="116">
        <v>45505</v>
      </c>
      <c r="C1024" s="115" t="s">
        <v>42</v>
      </c>
      <c r="D1024" s="115" t="s">
        <v>43</v>
      </c>
      <c r="E1024" s="117" t="s">
        <v>1470</v>
      </c>
      <c r="F1024" s="117" t="s">
        <v>1919</v>
      </c>
      <c r="G1024" s="119">
        <v>45505</v>
      </c>
      <c r="H1024" s="117" t="s">
        <v>1565</v>
      </c>
      <c r="I1024" s="117" t="s">
        <v>2098</v>
      </c>
      <c r="J1024" s="117" t="s">
        <v>165</v>
      </c>
      <c r="K1024" s="117" t="s">
        <v>2099</v>
      </c>
      <c r="L1024" s="115" t="s">
        <v>165</v>
      </c>
      <c r="M1024" s="123">
        <v>10</v>
      </c>
      <c r="N1024" s="123">
        <v>10</v>
      </c>
      <c r="O1024" s="124">
        <v>45505</v>
      </c>
      <c r="P1024" s="125"/>
      <c r="Q1024" s="125"/>
      <c r="R1024" s="125"/>
      <c r="S1024" s="115" t="s">
        <v>1919</v>
      </c>
      <c r="T1024" s="122" t="s">
        <v>158</v>
      </c>
      <c r="U1024" s="115" t="s">
        <v>158</v>
      </c>
      <c r="V1024" s="142"/>
      <c r="W1024" s="117"/>
      <c r="X1024" s="142"/>
      <c r="Y1024" s="142"/>
      <c r="Z1024" s="117"/>
      <c r="AA1024" s="143"/>
      <c r="AB1024" s="125"/>
      <c r="AC1024" s="125"/>
      <c r="AD1024" s="125"/>
      <c r="AE1024" s="117"/>
      <c r="AF1024" s="122"/>
      <c r="AG1024" s="122"/>
    </row>
    <row r="1025" spans="1:33">
      <c r="A1025" s="115" t="s">
        <v>16</v>
      </c>
      <c r="B1025" s="116">
        <v>45505</v>
      </c>
      <c r="C1025" s="115" t="s">
        <v>42</v>
      </c>
      <c r="D1025" s="115" t="s">
        <v>43</v>
      </c>
      <c r="E1025" s="117" t="s">
        <v>1470</v>
      </c>
      <c r="F1025" s="117" t="s">
        <v>1499</v>
      </c>
      <c r="G1025" s="119">
        <v>45505</v>
      </c>
      <c r="H1025" s="117" t="s">
        <v>1565</v>
      </c>
      <c r="I1025" s="117" t="s">
        <v>1501</v>
      </c>
      <c r="J1025" s="117" t="s">
        <v>143</v>
      </c>
      <c r="K1025" s="117" t="s">
        <v>2100</v>
      </c>
      <c r="L1025" s="115" t="s">
        <v>143</v>
      </c>
      <c r="M1025" s="123">
        <v>-9</v>
      </c>
      <c r="N1025" s="123">
        <v>9</v>
      </c>
      <c r="O1025" s="124">
        <v>45505</v>
      </c>
      <c r="P1025" s="125"/>
      <c r="Q1025" s="125"/>
      <c r="R1025" s="125"/>
      <c r="S1025" s="115" t="s">
        <v>1499</v>
      </c>
      <c r="T1025" s="122" t="s">
        <v>1502</v>
      </c>
      <c r="U1025" s="115" t="s">
        <v>1482</v>
      </c>
      <c r="V1025" s="142"/>
      <c r="W1025" s="117"/>
      <c r="X1025" s="142"/>
      <c r="Y1025" s="142"/>
      <c r="Z1025" s="117"/>
      <c r="AA1025" s="143"/>
      <c r="AB1025" s="125"/>
      <c r="AC1025" s="125"/>
      <c r="AD1025" s="125"/>
      <c r="AE1025" s="117"/>
      <c r="AF1025" s="122"/>
      <c r="AG1025" s="122"/>
    </row>
    <row r="1026" spans="1:33">
      <c r="A1026" s="115" t="s">
        <v>16</v>
      </c>
      <c r="B1026" s="116">
        <v>45506</v>
      </c>
      <c r="C1026" s="115" t="s">
        <v>42</v>
      </c>
      <c r="D1026" s="115" t="s">
        <v>43</v>
      </c>
      <c r="E1026" s="117" t="s">
        <v>1470</v>
      </c>
      <c r="F1026" s="117" t="s">
        <v>1655</v>
      </c>
      <c r="G1026" s="119">
        <v>45506</v>
      </c>
      <c r="H1026" s="117" t="s">
        <v>1472</v>
      </c>
      <c r="I1026" s="117" t="s">
        <v>1512</v>
      </c>
      <c r="J1026" s="117" t="s">
        <v>2101</v>
      </c>
      <c r="K1026" s="117" t="s">
        <v>2102</v>
      </c>
      <c r="L1026" s="115" t="s">
        <v>2101</v>
      </c>
      <c r="M1026" s="123">
        <v>-3000</v>
      </c>
      <c r="N1026" s="123">
        <v>3000</v>
      </c>
      <c r="O1026" s="124">
        <v>45505</v>
      </c>
      <c r="P1026" s="125"/>
      <c r="Q1026" s="125"/>
      <c r="R1026" s="125"/>
      <c r="S1026" s="115" t="s">
        <v>1655</v>
      </c>
      <c r="T1026" s="122" t="s">
        <v>1573</v>
      </c>
      <c r="U1026" s="115" t="s">
        <v>1520</v>
      </c>
      <c r="V1026" s="142"/>
      <c r="W1026" s="117"/>
      <c r="X1026" s="142"/>
      <c r="Y1026" s="142"/>
      <c r="Z1026" s="117"/>
      <c r="AA1026" s="143"/>
      <c r="AB1026" s="125"/>
      <c r="AC1026" s="125"/>
      <c r="AD1026" s="125"/>
      <c r="AE1026" s="117"/>
      <c r="AF1026" s="122"/>
      <c r="AG1026" s="122"/>
    </row>
    <row r="1027" spans="1:33">
      <c r="A1027" s="115" t="s">
        <v>16</v>
      </c>
      <c r="B1027" s="116">
        <v>45506</v>
      </c>
      <c r="C1027" s="115" t="s">
        <v>42</v>
      </c>
      <c r="D1027" s="115" t="s">
        <v>43</v>
      </c>
      <c r="E1027" s="117" t="s">
        <v>1470</v>
      </c>
      <c r="F1027" s="117" t="s">
        <v>1953</v>
      </c>
      <c r="G1027" s="119">
        <v>45506</v>
      </c>
      <c r="H1027" s="117" t="s">
        <v>1472</v>
      </c>
      <c r="I1027" s="117" t="s">
        <v>1512</v>
      </c>
      <c r="J1027" s="117" t="s">
        <v>2103</v>
      </c>
      <c r="K1027" s="117" t="s">
        <v>2104</v>
      </c>
      <c r="L1027" s="115" t="s">
        <v>2103</v>
      </c>
      <c r="M1027" s="123">
        <v>-15618</v>
      </c>
      <c r="N1027" s="123">
        <v>15618</v>
      </c>
      <c r="O1027" s="124">
        <v>45505</v>
      </c>
      <c r="P1027" s="125"/>
      <c r="Q1027" s="125"/>
      <c r="R1027" s="125"/>
      <c r="S1027" s="115" t="s">
        <v>1953</v>
      </c>
      <c r="T1027" s="122" t="s">
        <v>1573</v>
      </c>
      <c r="U1027" s="115" t="s">
        <v>1520</v>
      </c>
      <c r="V1027" s="142"/>
      <c r="W1027" s="117"/>
      <c r="X1027" s="142"/>
      <c r="Y1027" s="142"/>
      <c r="Z1027" s="117"/>
      <c r="AA1027" s="143"/>
      <c r="AB1027" s="125"/>
      <c r="AC1027" s="125"/>
      <c r="AD1027" s="125"/>
      <c r="AE1027" s="117"/>
      <c r="AF1027" s="122"/>
      <c r="AG1027" s="122"/>
    </row>
    <row r="1028" spans="1:33">
      <c r="A1028" s="115" t="s">
        <v>16</v>
      </c>
      <c r="B1028" s="116">
        <v>45506</v>
      </c>
      <c r="C1028" s="115" t="s">
        <v>42</v>
      </c>
      <c r="D1028" s="115" t="s">
        <v>43</v>
      </c>
      <c r="E1028" s="117" t="s">
        <v>1470</v>
      </c>
      <c r="F1028" s="117" t="s">
        <v>1915</v>
      </c>
      <c r="G1028" s="119">
        <v>45506</v>
      </c>
      <c r="H1028" s="117" t="s">
        <v>1472</v>
      </c>
      <c r="I1028" s="117" t="s">
        <v>1512</v>
      </c>
      <c r="J1028" s="117" t="s">
        <v>2105</v>
      </c>
      <c r="K1028" s="117" t="s">
        <v>2106</v>
      </c>
      <c r="L1028" s="115" t="s">
        <v>2105</v>
      </c>
      <c r="M1028" s="123">
        <v>-2600</v>
      </c>
      <c r="N1028" s="123">
        <v>2600</v>
      </c>
      <c r="O1028" s="124">
        <v>45505</v>
      </c>
      <c r="P1028" s="125"/>
      <c r="Q1028" s="125"/>
      <c r="R1028" s="125"/>
      <c r="S1028" s="115" t="s">
        <v>1915</v>
      </c>
      <c r="T1028" s="122" t="s">
        <v>1573</v>
      </c>
      <c r="U1028" s="115" t="s">
        <v>1520</v>
      </c>
      <c r="V1028" s="142"/>
      <c r="W1028" s="117"/>
      <c r="X1028" s="142"/>
      <c r="Y1028" s="142"/>
      <c r="Z1028" s="117"/>
      <c r="AA1028" s="143"/>
      <c r="AB1028" s="125"/>
      <c r="AC1028" s="125"/>
      <c r="AD1028" s="125"/>
      <c r="AE1028" s="117"/>
      <c r="AF1028" s="122"/>
      <c r="AG1028" s="122"/>
    </row>
    <row r="1029" spans="1:33">
      <c r="A1029" s="115" t="s">
        <v>16</v>
      </c>
      <c r="B1029" s="116">
        <v>45506</v>
      </c>
      <c r="C1029" s="115" t="s">
        <v>42</v>
      </c>
      <c r="D1029" s="115" t="s">
        <v>43</v>
      </c>
      <c r="E1029" s="117" t="s">
        <v>1470</v>
      </c>
      <c r="F1029" s="117" t="s">
        <v>1915</v>
      </c>
      <c r="G1029" s="119">
        <v>45506</v>
      </c>
      <c r="H1029" s="117" t="s">
        <v>1472</v>
      </c>
      <c r="I1029" s="117" t="s">
        <v>1512</v>
      </c>
      <c r="J1029" s="117" t="s">
        <v>2105</v>
      </c>
      <c r="K1029" s="117" t="s">
        <v>2107</v>
      </c>
      <c r="L1029" s="115" t="s">
        <v>2105</v>
      </c>
      <c r="M1029" s="123">
        <v>-1300</v>
      </c>
      <c r="N1029" s="123">
        <v>1300</v>
      </c>
      <c r="O1029" s="124">
        <v>45505</v>
      </c>
      <c r="P1029" s="125"/>
      <c r="Q1029" s="125"/>
      <c r="R1029" s="125"/>
      <c r="S1029" s="115" t="s">
        <v>1915</v>
      </c>
      <c r="T1029" s="122" t="s">
        <v>1573</v>
      </c>
      <c r="U1029" s="115" t="s">
        <v>1520</v>
      </c>
      <c r="V1029" s="142"/>
      <c r="W1029" s="117"/>
      <c r="X1029" s="142"/>
      <c r="Y1029" s="142"/>
      <c r="Z1029" s="117"/>
      <c r="AA1029" s="143"/>
      <c r="AB1029" s="125"/>
      <c r="AC1029" s="125"/>
      <c r="AD1029" s="125"/>
      <c r="AE1029" s="117"/>
      <c r="AF1029" s="122"/>
      <c r="AG1029" s="122"/>
    </row>
    <row r="1030" spans="1:33">
      <c r="A1030" s="115" t="s">
        <v>16</v>
      </c>
      <c r="B1030" s="116">
        <v>45506</v>
      </c>
      <c r="C1030" s="115" t="s">
        <v>42</v>
      </c>
      <c r="D1030" s="115" t="s">
        <v>43</v>
      </c>
      <c r="E1030" s="117" t="s">
        <v>1470</v>
      </c>
      <c r="F1030" s="117" t="s">
        <v>1915</v>
      </c>
      <c r="G1030" s="119">
        <v>45506</v>
      </c>
      <c r="H1030" s="117" t="s">
        <v>1472</v>
      </c>
      <c r="I1030" s="117" t="s">
        <v>1512</v>
      </c>
      <c r="J1030" s="117" t="s">
        <v>2105</v>
      </c>
      <c r="K1030" s="117" t="s">
        <v>2108</v>
      </c>
      <c r="L1030" s="115" t="s">
        <v>2105</v>
      </c>
      <c r="M1030" s="123">
        <v>-1020</v>
      </c>
      <c r="N1030" s="123">
        <v>1020</v>
      </c>
      <c r="O1030" s="124">
        <v>45505</v>
      </c>
      <c r="P1030" s="125"/>
      <c r="Q1030" s="125"/>
      <c r="R1030" s="125"/>
      <c r="S1030" s="115" t="s">
        <v>1915</v>
      </c>
      <c r="T1030" s="122" t="s">
        <v>1573</v>
      </c>
      <c r="U1030" s="115" t="s">
        <v>1520</v>
      </c>
      <c r="V1030" s="142"/>
      <c r="W1030" s="117"/>
      <c r="X1030" s="142"/>
      <c r="Y1030" s="142"/>
      <c r="Z1030" s="117"/>
      <c r="AA1030" s="143"/>
      <c r="AB1030" s="125"/>
      <c r="AC1030" s="125"/>
      <c r="AD1030" s="125"/>
      <c r="AE1030" s="117"/>
      <c r="AF1030" s="122"/>
      <c r="AG1030" s="122"/>
    </row>
    <row r="1031" spans="1:33">
      <c r="A1031" s="115" t="s">
        <v>16</v>
      </c>
      <c r="B1031" s="116">
        <v>45506</v>
      </c>
      <c r="C1031" s="115" t="s">
        <v>42</v>
      </c>
      <c r="D1031" s="115" t="s">
        <v>43</v>
      </c>
      <c r="E1031" s="117" t="s">
        <v>1470</v>
      </c>
      <c r="F1031" s="117" t="s">
        <v>1915</v>
      </c>
      <c r="G1031" s="119">
        <v>45506</v>
      </c>
      <c r="H1031" s="117" t="s">
        <v>1472</v>
      </c>
      <c r="I1031" s="117" t="s">
        <v>1512</v>
      </c>
      <c r="J1031" s="117" t="s">
        <v>2056</v>
      </c>
      <c r="K1031" s="117" t="s">
        <v>1757</v>
      </c>
      <c r="L1031" s="115" t="s">
        <v>2056</v>
      </c>
      <c r="M1031" s="123">
        <v>-4000</v>
      </c>
      <c r="N1031" s="123">
        <v>4000</v>
      </c>
      <c r="O1031" s="124">
        <v>45505</v>
      </c>
      <c r="P1031" s="125"/>
      <c r="Q1031" s="125"/>
      <c r="R1031" s="125"/>
      <c r="S1031" s="115" t="s">
        <v>1915</v>
      </c>
      <c r="T1031" s="122" t="s">
        <v>1573</v>
      </c>
      <c r="U1031" s="115" t="s">
        <v>1520</v>
      </c>
      <c r="V1031" s="142"/>
      <c r="W1031" s="117"/>
      <c r="X1031" s="142"/>
      <c r="Y1031" s="142"/>
      <c r="Z1031" s="117"/>
      <c r="AA1031" s="143"/>
      <c r="AB1031" s="125"/>
      <c r="AC1031" s="125"/>
      <c r="AD1031" s="125"/>
      <c r="AE1031" s="117"/>
      <c r="AF1031" s="122"/>
      <c r="AG1031" s="122"/>
    </row>
    <row r="1032" spans="1:33">
      <c r="A1032" s="115" t="s">
        <v>16</v>
      </c>
      <c r="B1032" s="116">
        <v>45506</v>
      </c>
      <c r="C1032" s="115" t="s">
        <v>42</v>
      </c>
      <c r="D1032" s="115" t="s">
        <v>43</v>
      </c>
      <c r="E1032" s="117" t="s">
        <v>1470</v>
      </c>
      <c r="F1032" s="117" t="s">
        <v>1612</v>
      </c>
      <c r="G1032" s="119">
        <v>45506</v>
      </c>
      <c r="H1032" s="117" t="s">
        <v>1472</v>
      </c>
      <c r="I1032" s="117" t="s">
        <v>1512</v>
      </c>
      <c r="J1032" s="117" t="s">
        <v>2109</v>
      </c>
      <c r="K1032" s="117" t="s">
        <v>2110</v>
      </c>
      <c r="L1032" s="115" t="s">
        <v>2109</v>
      </c>
      <c r="M1032" s="123">
        <v>-600</v>
      </c>
      <c r="N1032" s="123">
        <v>600</v>
      </c>
      <c r="O1032" s="124">
        <v>45505</v>
      </c>
      <c r="P1032" s="125"/>
      <c r="Q1032" s="125"/>
      <c r="R1032" s="125"/>
      <c r="S1032" s="115" t="s">
        <v>1612</v>
      </c>
      <c r="T1032" s="122" t="s">
        <v>1492</v>
      </c>
      <c r="U1032" s="115" t="s">
        <v>1476</v>
      </c>
      <c r="V1032" s="142"/>
      <c r="W1032" s="117"/>
      <c r="X1032" s="142"/>
      <c r="Y1032" s="142"/>
      <c r="Z1032" s="117"/>
      <c r="AA1032" s="143"/>
      <c r="AB1032" s="125"/>
      <c r="AC1032" s="125"/>
      <c r="AD1032" s="125"/>
      <c r="AE1032" s="117"/>
      <c r="AF1032" s="122"/>
      <c r="AG1032" s="122"/>
    </row>
    <row r="1033" spans="1:33">
      <c r="A1033" s="115" t="s">
        <v>16</v>
      </c>
      <c r="B1033" s="116">
        <v>45506</v>
      </c>
      <c r="C1033" s="115" t="s">
        <v>42</v>
      </c>
      <c r="D1033" s="115" t="s">
        <v>43</v>
      </c>
      <c r="E1033" s="117" t="s">
        <v>1470</v>
      </c>
      <c r="F1033" s="117" t="s">
        <v>1580</v>
      </c>
      <c r="G1033" s="119">
        <v>45506</v>
      </c>
      <c r="H1033" s="117" t="s">
        <v>1472</v>
      </c>
      <c r="I1033" s="117" t="s">
        <v>1512</v>
      </c>
      <c r="J1033" s="117" t="s">
        <v>1144</v>
      </c>
      <c r="K1033" s="117" t="s">
        <v>2111</v>
      </c>
      <c r="L1033" s="115" t="s">
        <v>1144</v>
      </c>
      <c r="M1033" s="123">
        <v>-34100</v>
      </c>
      <c r="N1033" s="123">
        <v>34100</v>
      </c>
      <c r="O1033" s="124">
        <v>45505</v>
      </c>
      <c r="P1033" s="125"/>
      <c r="Q1033" s="125"/>
      <c r="R1033" s="125"/>
      <c r="S1033" s="115" t="s">
        <v>1580</v>
      </c>
      <c r="T1033" s="122" t="s">
        <v>1478</v>
      </c>
      <c r="U1033" s="115" t="s">
        <v>1479</v>
      </c>
      <c r="V1033" s="142"/>
      <c r="W1033" s="117"/>
      <c r="X1033" s="142"/>
      <c r="Y1033" s="142"/>
      <c r="Z1033" s="117"/>
      <c r="AA1033" s="143"/>
      <c r="AB1033" s="125"/>
      <c r="AC1033" s="125"/>
      <c r="AD1033" s="125"/>
      <c r="AE1033" s="117"/>
      <c r="AF1033" s="122"/>
      <c r="AG1033" s="122"/>
    </row>
    <row r="1034" spans="1:33">
      <c r="A1034" s="115" t="s">
        <v>16</v>
      </c>
      <c r="B1034" s="116">
        <v>45506</v>
      </c>
      <c r="C1034" s="115" t="s">
        <v>42</v>
      </c>
      <c r="D1034" s="115" t="s">
        <v>43</v>
      </c>
      <c r="E1034" s="117" t="s">
        <v>1470</v>
      </c>
      <c r="F1034" s="117" t="s">
        <v>1504</v>
      </c>
      <c r="G1034" s="119">
        <v>45506</v>
      </c>
      <c r="H1034" s="117" t="s">
        <v>1472</v>
      </c>
      <c r="I1034" s="117" t="s">
        <v>1505</v>
      </c>
      <c r="J1034" s="117" t="s">
        <v>1581</v>
      </c>
      <c r="K1034" s="117" t="s">
        <v>2111</v>
      </c>
      <c r="L1034" s="115" t="s">
        <v>1144</v>
      </c>
      <c r="M1034" s="123">
        <v>511.5</v>
      </c>
      <c r="N1034" s="123">
        <v>511.5</v>
      </c>
      <c r="O1034" s="124">
        <v>45505</v>
      </c>
      <c r="P1034" s="125"/>
      <c r="Q1034" s="125"/>
      <c r="R1034" s="125"/>
      <c r="S1034" s="115" t="s">
        <v>1504</v>
      </c>
      <c r="T1034" s="122" t="s">
        <v>1478</v>
      </c>
      <c r="U1034" s="115" t="s">
        <v>1479</v>
      </c>
      <c r="V1034" s="142"/>
      <c r="W1034" s="117"/>
      <c r="X1034" s="142"/>
      <c r="Y1034" s="142"/>
      <c r="Z1034" s="117"/>
      <c r="AA1034" s="143"/>
      <c r="AB1034" s="125"/>
      <c r="AC1034" s="125"/>
      <c r="AD1034" s="125"/>
      <c r="AE1034" s="117"/>
      <c r="AF1034" s="122"/>
      <c r="AG1034" s="122"/>
    </row>
    <row r="1035" spans="1:33">
      <c r="A1035" s="115" t="s">
        <v>16</v>
      </c>
      <c r="B1035" s="116">
        <v>45506</v>
      </c>
      <c r="C1035" s="115" t="s">
        <v>42</v>
      </c>
      <c r="D1035" s="115" t="s">
        <v>43</v>
      </c>
      <c r="E1035" s="117" t="s">
        <v>1470</v>
      </c>
      <c r="F1035" s="117" t="s">
        <v>1507</v>
      </c>
      <c r="G1035" s="119">
        <v>45506</v>
      </c>
      <c r="H1035" s="117" t="s">
        <v>1472</v>
      </c>
      <c r="I1035" s="117" t="s">
        <v>1505</v>
      </c>
      <c r="J1035" s="117" t="s">
        <v>1582</v>
      </c>
      <c r="K1035" s="117" t="s">
        <v>2111</v>
      </c>
      <c r="L1035" s="115" t="s">
        <v>1144</v>
      </c>
      <c r="M1035" s="123">
        <v>1585.65</v>
      </c>
      <c r="N1035" s="123">
        <v>1585.65</v>
      </c>
      <c r="O1035" s="124">
        <v>45505</v>
      </c>
      <c r="P1035" s="125"/>
      <c r="Q1035" s="125"/>
      <c r="R1035" s="125"/>
      <c r="S1035" s="115" t="s">
        <v>1507</v>
      </c>
      <c r="T1035" s="122" t="s">
        <v>1478</v>
      </c>
      <c r="U1035" s="115" t="s">
        <v>1479</v>
      </c>
      <c r="V1035" s="142"/>
      <c r="W1035" s="117"/>
      <c r="X1035" s="142"/>
      <c r="Y1035" s="142"/>
      <c r="Z1035" s="117"/>
      <c r="AA1035" s="143"/>
      <c r="AB1035" s="125"/>
      <c r="AC1035" s="125"/>
      <c r="AD1035" s="125"/>
      <c r="AE1035" s="117"/>
      <c r="AF1035" s="122"/>
      <c r="AG1035" s="122"/>
    </row>
    <row r="1036" spans="1:33">
      <c r="A1036" s="115" t="s">
        <v>16</v>
      </c>
      <c r="B1036" s="116">
        <v>45506</v>
      </c>
      <c r="C1036" s="115" t="s">
        <v>42</v>
      </c>
      <c r="D1036" s="115" t="s">
        <v>43</v>
      </c>
      <c r="E1036" s="117" t="s">
        <v>1470</v>
      </c>
      <c r="F1036" s="117" t="s">
        <v>1771</v>
      </c>
      <c r="G1036" s="119">
        <v>45506</v>
      </c>
      <c r="H1036" s="117" t="s">
        <v>1472</v>
      </c>
      <c r="I1036" s="117" t="s">
        <v>1512</v>
      </c>
      <c r="J1036" s="117" t="s">
        <v>1890</v>
      </c>
      <c r="K1036" s="117" t="s">
        <v>2112</v>
      </c>
      <c r="L1036" s="115" t="s">
        <v>1890</v>
      </c>
      <c r="M1036" s="123">
        <v>-8000</v>
      </c>
      <c r="N1036" s="123">
        <v>8000</v>
      </c>
      <c r="O1036" s="124">
        <v>45505</v>
      </c>
      <c r="P1036" s="125"/>
      <c r="Q1036" s="125"/>
      <c r="R1036" s="125"/>
      <c r="S1036" s="115" t="s">
        <v>1771</v>
      </c>
      <c r="T1036" s="122" t="s">
        <v>1487</v>
      </c>
      <c r="U1036" s="115" t="s">
        <v>1488</v>
      </c>
      <c r="V1036" s="142"/>
      <c r="W1036" s="117"/>
      <c r="X1036" s="142"/>
      <c r="Y1036" s="142"/>
      <c r="Z1036" s="117"/>
      <c r="AA1036" s="143"/>
      <c r="AB1036" s="125"/>
      <c r="AC1036" s="125"/>
      <c r="AD1036" s="125"/>
      <c r="AE1036" s="117"/>
      <c r="AF1036" s="122"/>
      <c r="AG1036" s="122"/>
    </row>
    <row r="1037" spans="1:33">
      <c r="A1037" s="115" t="s">
        <v>16</v>
      </c>
      <c r="B1037" s="116">
        <v>45506</v>
      </c>
      <c r="C1037" s="115" t="s">
        <v>42</v>
      </c>
      <c r="D1037" s="115" t="s">
        <v>43</v>
      </c>
      <c r="E1037" s="117" t="s">
        <v>1470</v>
      </c>
      <c r="F1037" s="117" t="s">
        <v>1504</v>
      </c>
      <c r="G1037" s="119">
        <v>45506</v>
      </c>
      <c r="H1037" s="117" t="s">
        <v>1472</v>
      </c>
      <c r="I1037" s="117" t="s">
        <v>1505</v>
      </c>
      <c r="J1037" s="117" t="s">
        <v>2113</v>
      </c>
      <c r="K1037" s="117" t="s">
        <v>2112</v>
      </c>
      <c r="L1037" s="115" t="s">
        <v>1890</v>
      </c>
      <c r="M1037" s="123">
        <v>120</v>
      </c>
      <c r="N1037" s="123">
        <v>120</v>
      </c>
      <c r="O1037" s="124">
        <v>45505</v>
      </c>
      <c r="P1037" s="125"/>
      <c r="Q1037" s="125"/>
      <c r="R1037" s="125"/>
      <c r="S1037" s="115" t="s">
        <v>1504</v>
      </c>
      <c r="T1037" s="122" t="s">
        <v>1515</v>
      </c>
      <c r="U1037" s="115" t="s">
        <v>1479</v>
      </c>
      <c r="V1037" s="142"/>
      <c r="W1037" s="117"/>
      <c r="X1037" s="142"/>
      <c r="Y1037" s="142"/>
      <c r="Z1037" s="117"/>
      <c r="AA1037" s="143"/>
      <c r="AB1037" s="125"/>
      <c r="AC1037" s="125"/>
      <c r="AD1037" s="125"/>
      <c r="AE1037" s="117"/>
      <c r="AF1037" s="122"/>
      <c r="AG1037" s="122"/>
    </row>
    <row r="1038" spans="1:33">
      <c r="A1038" s="115" t="s">
        <v>16</v>
      </c>
      <c r="B1038" s="116">
        <v>45506</v>
      </c>
      <c r="C1038" s="115" t="s">
        <v>42</v>
      </c>
      <c r="D1038" s="115" t="s">
        <v>43</v>
      </c>
      <c r="E1038" s="117" t="s">
        <v>1470</v>
      </c>
      <c r="F1038" s="117" t="s">
        <v>1507</v>
      </c>
      <c r="G1038" s="119">
        <v>45506</v>
      </c>
      <c r="H1038" s="117" t="s">
        <v>1472</v>
      </c>
      <c r="I1038" s="117" t="s">
        <v>1505</v>
      </c>
      <c r="J1038" s="117" t="s">
        <v>2114</v>
      </c>
      <c r="K1038" s="117" t="s">
        <v>2112</v>
      </c>
      <c r="L1038" s="115" t="s">
        <v>1890</v>
      </c>
      <c r="M1038" s="123">
        <v>372</v>
      </c>
      <c r="N1038" s="123">
        <v>372</v>
      </c>
      <c r="O1038" s="124">
        <v>45505</v>
      </c>
      <c r="P1038" s="125"/>
      <c r="Q1038" s="125"/>
      <c r="R1038" s="125"/>
      <c r="S1038" s="115" t="s">
        <v>1507</v>
      </c>
      <c r="T1038" s="122" t="s">
        <v>1515</v>
      </c>
      <c r="U1038" s="115" t="s">
        <v>1479</v>
      </c>
      <c r="V1038" s="142"/>
      <c r="W1038" s="117"/>
      <c r="X1038" s="142"/>
      <c r="Y1038" s="142"/>
      <c r="Z1038" s="117"/>
      <c r="AA1038" s="143"/>
      <c r="AB1038" s="125"/>
      <c r="AC1038" s="125"/>
      <c r="AD1038" s="125"/>
      <c r="AE1038" s="117"/>
      <c r="AF1038" s="122"/>
      <c r="AG1038" s="122"/>
    </row>
    <row r="1039" spans="1:33">
      <c r="A1039" s="115" t="s">
        <v>16</v>
      </c>
      <c r="B1039" s="116">
        <v>45506</v>
      </c>
      <c r="C1039" s="115" t="s">
        <v>42</v>
      </c>
      <c r="D1039" s="115" t="s">
        <v>43</v>
      </c>
      <c r="E1039" s="117" t="s">
        <v>1470</v>
      </c>
      <c r="F1039" s="117" t="s">
        <v>1612</v>
      </c>
      <c r="G1039" s="119">
        <v>45506</v>
      </c>
      <c r="H1039" s="117" t="s">
        <v>1472</v>
      </c>
      <c r="I1039" s="117" t="s">
        <v>1512</v>
      </c>
      <c r="J1039" s="117" t="s">
        <v>2115</v>
      </c>
      <c r="K1039" s="117" t="s">
        <v>2116</v>
      </c>
      <c r="L1039" s="115" t="s">
        <v>2115</v>
      </c>
      <c r="M1039" s="123">
        <v>-8300</v>
      </c>
      <c r="N1039" s="123">
        <v>8300</v>
      </c>
      <c r="O1039" s="124">
        <v>45505</v>
      </c>
      <c r="P1039" s="125"/>
      <c r="Q1039" s="125"/>
      <c r="R1039" s="125"/>
      <c r="S1039" s="115" t="s">
        <v>1612</v>
      </c>
      <c r="T1039" s="122" t="s">
        <v>1573</v>
      </c>
      <c r="U1039" s="115" t="s">
        <v>1520</v>
      </c>
      <c r="V1039" s="142"/>
      <c r="W1039" s="117"/>
      <c r="X1039" s="142"/>
      <c r="Y1039" s="142"/>
      <c r="Z1039" s="117"/>
      <c r="AA1039" s="143"/>
      <c r="AB1039" s="125"/>
      <c r="AC1039" s="125"/>
      <c r="AD1039" s="125"/>
      <c r="AE1039" s="117"/>
      <c r="AF1039" s="122"/>
      <c r="AG1039" s="122"/>
    </row>
    <row r="1040" spans="1:33">
      <c r="A1040" s="115" t="s">
        <v>16</v>
      </c>
      <c r="B1040" s="116">
        <v>45506</v>
      </c>
      <c r="C1040" s="115" t="s">
        <v>42</v>
      </c>
      <c r="D1040" s="115" t="s">
        <v>43</v>
      </c>
      <c r="E1040" s="117" t="s">
        <v>1470</v>
      </c>
      <c r="F1040" s="117" t="s">
        <v>1978</v>
      </c>
      <c r="G1040" s="119">
        <v>45506</v>
      </c>
      <c r="H1040" s="117" t="s">
        <v>1472</v>
      </c>
      <c r="I1040" s="117" t="s">
        <v>1512</v>
      </c>
      <c r="J1040" s="117" t="s">
        <v>798</v>
      </c>
      <c r="K1040" s="117" t="s">
        <v>2117</v>
      </c>
      <c r="L1040" s="115" t="s">
        <v>798</v>
      </c>
      <c r="M1040" s="123">
        <v>-57.56</v>
      </c>
      <c r="N1040" s="123">
        <v>57.56</v>
      </c>
      <c r="O1040" s="124">
        <v>45505</v>
      </c>
      <c r="P1040" s="125"/>
      <c r="Q1040" s="125"/>
      <c r="R1040" s="125"/>
      <c r="S1040" s="115" t="s">
        <v>1978</v>
      </c>
      <c r="T1040" s="122" t="s">
        <v>1515</v>
      </c>
      <c r="U1040" s="115" t="s">
        <v>1479</v>
      </c>
      <c r="V1040" s="142"/>
      <c r="W1040" s="117"/>
      <c r="X1040" s="142"/>
      <c r="Y1040" s="142"/>
      <c r="Z1040" s="117"/>
      <c r="AA1040" s="143"/>
      <c r="AB1040" s="125"/>
      <c r="AC1040" s="125"/>
      <c r="AD1040" s="125"/>
      <c r="AE1040" s="117"/>
      <c r="AF1040" s="122"/>
      <c r="AG1040" s="122"/>
    </row>
    <row r="1041" spans="1:33">
      <c r="A1041" s="115" t="s">
        <v>16</v>
      </c>
      <c r="B1041" s="116">
        <v>45506</v>
      </c>
      <c r="C1041" s="115" t="s">
        <v>42</v>
      </c>
      <c r="D1041" s="115" t="s">
        <v>43</v>
      </c>
      <c r="E1041" s="117" t="s">
        <v>1470</v>
      </c>
      <c r="F1041" s="117" t="s">
        <v>1765</v>
      </c>
      <c r="G1041" s="119">
        <v>45506</v>
      </c>
      <c r="H1041" s="117" t="s">
        <v>1472</v>
      </c>
      <c r="I1041" s="117" t="s">
        <v>1512</v>
      </c>
      <c r="J1041" s="117" t="s">
        <v>1925</v>
      </c>
      <c r="K1041" s="117" t="s">
        <v>2118</v>
      </c>
      <c r="L1041" s="115" t="s">
        <v>1925</v>
      </c>
      <c r="M1041" s="123">
        <v>-2100</v>
      </c>
      <c r="N1041" s="123">
        <v>2100</v>
      </c>
      <c r="O1041" s="124">
        <v>45505</v>
      </c>
      <c r="P1041" s="125"/>
      <c r="Q1041" s="125"/>
      <c r="R1041" s="125"/>
      <c r="S1041" s="115" t="s">
        <v>1765</v>
      </c>
      <c r="T1041" s="122" t="s">
        <v>1573</v>
      </c>
      <c r="U1041" s="115" t="s">
        <v>1520</v>
      </c>
      <c r="V1041" s="142"/>
      <c r="W1041" s="117"/>
      <c r="X1041" s="142"/>
      <c r="Y1041" s="142"/>
      <c r="Z1041" s="117"/>
      <c r="AA1041" s="143"/>
      <c r="AB1041" s="125"/>
      <c r="AC1041" s="125"/>
      <c r="AD1041" s="125"/>
      <c r="AE1041" s="117"/>
      <c r="AF1041" s="122"/>
      <c r="AG1041" s="122"/>
    </row>
    <row r="1042" spans="1:33">
      <c r="A1042" s="115" t="s">
        <v>16</v>
      </c>
      <c r="B1042" s="116">
        <v>45506</v>
      </c>
      <c r="C1042" s="115" t="s">
        <v>42</v>
      </c>
      <c r="D1042" s="115" t="s">
        <v>43</v>
      </c>
      <c r="E1042" s="117" t="s">
        <v>1470</v>
      </c>
      <c r="F1042" s="117" t="s">
        <v>2119</v>
      </c>
      <c r="G1042" s="119">
        <v>45506</v>
      </c>
      <c r="H1042" s="117" t="s">
        <v>1472</v>
      </c>
      <c r="I1042" s="117" t="s">
        <v>1512</v>
      </c>
      <c r="J1042" s="117" t="s">
        <v>1954</v>
      </c>
      <c r="K1042" s="117" t="s">
        <v>2120</v>
      </c>
      <c r="L1042" s="115" t="s">
        <v>1954</v>
      </c>
      <c r="M1042" s="123">
        <v>-4900</v>
      </c>
      <c r="N1042" s="123">
        <v>4900</v>
      </c>
      <c r="O1042" s="124">
        <v>45505</v>
      </c>
      <c r="P1042" s="125"/>
      <c r="Q1042" s="125"/>
      <c r="R1042" s="125"/>
      <c r="S1042" s="115" t="s">
        <v>2119</v>
      </c>
      <c r="T1042" s="122" t="s">
        <v>1573</v>
      </c>
      <c r="U1042" s="115" t="s">
        <v>1520</v>
      </c>
      <c r="V1042" s="142"/>
      <c r="W1042" s="117"/>
      <c r="X1042" s="142"/>
      <c r="Y1042" s="142"/>
      <c r="Z1042" s="117"/>
      <c r="AA1042" s="143"/>
      <c r="AB1042" s="125"/>
      <c r="AC1042" s="125"/>
      <c r="AD1042" s="125"/>
      <c r="AE1042" s="117"/>
      <c r="AF1042" s="122"/>
      <c r="AG1042" s="122"/>
    </row>
    <row r="1043" spans="1:33">
      <c r="A1043" s="115" t="s">
        <v>16</v>
      </c>
      <c r="B1043" s="116">
        <v>45506</v>
      </c>
      <c r="C1043" s="115" t="s">
        <v>42</v>
      </c>
      <c r="D1043" s="115" t="s">
        <v>43</v>
      </c>
      <c r="E1043" s="117" t="s">
        <v>1470</v>
      </c>
      <c r="F1043" s="117" t="s">
        <v>2119</v>
      </c>
      <c r="G1043" s="119">
        <v>45506</v>
      </c>
      <c r="H1043" s="117" t="s">
        <v>1472</v>
      </c>
      <c r="I1043" s="117" t="s">
        <v>1512</v>
      </c>
      <c r="J1043" s="117" t="s">
        <v>2121</v>
      </c>
      <c r="K1043" s="117" t="s">
        <v>2122</v>
      </c>
      <c r="L1043" s="115" t="s">
        <v>2121</v>
      </c>
      <c r="M1043" s="123">
        <v>-4884</v>
      </c>
      <c r="N1043" s="123">
        <v>4884</v>
      </c>
      <c r="O1043" s="124">
        <v>45505</v>
      </c>
      <c r="P1043" s="125"/>
      <c r="Q1043" s="125"/>
      <c r="R1043" s="125"/>
      <c r="S1043" s="115" t="s">
        <v>2119</v>
      </c>
      <c r="T1043" s="122" t="s">
        <v>1573</v>
      </c>
      <c r="U1043" s="115" t="s">
        <v>1520</v>
      </c>
      <c r="V1043" s="142"/>
      <c r="W1043" s="117"/>
      <c r="X1043" s="142"/>
      <c r="Y1043" s="142"/>
      <c r="Z1043" s="117"/>
      <c r="AA1043" s="143"/>
      <c r="AB1043" s="125"/>
      <c r="AC1043" s="125"/>
      <c r="AD1043" s="125"/>
      <c r="AE1043" s="117"/>
      <c r="AF1043" s="122"/>
      <c r="AG1043" s="122"/>
    </row>
    <row r="1044" spans="1:33">
      <c r="A1044" s="115" t="s">
        <v>16</v>
      </c>
      <c r="B1044" s="116">
        <v>45506</v>
      </c>
      <c r="C1044" s="115" t="s">
        <v>42</v>
      </c>
      <c r="D1044" s="115" t="s">
        <v>43</v>
      </c>
      <c r="E1044" s="117" t="s">
        <v>1470</v>
      </c>
      <c r="F1044" s="117" t="s">
        <v>2119</v>
      </c>
      <c r="G1044" s="119">
        <v>45506</v>
      </c>
      <c r="H1044" s="117" t="s">
        <v>1472</v>
      </c>
      <c r="I1044" s="117" t="s">
        <v>1512</v>
      </c>
      <c r="J1044" s="117" t="s">
        <v>2121</v>
      </c>
      <c r="K1044" s="117" t="s">
        <v>2123</v>
      </c>
      <c r="L1044" s="115" t="s">
        <v>2121</v>
      </c>
      <c r="M1044" s="123">
        <v>-25302.35</v>
      </c>
      <c r="N1044" s="123">
        <v>25302.35</v>
      </c>
      <c r="O1044" s="124">
        <v>45505</v>
      </c>
      <c r="P1044" s="125"/>
      <c r="Q1044" s="125"/>
      <c r="R1044" s="125"/>
      <c r="S1044" s="115" t="s">
        <v>2119</v>
      </c>
      <c r="T1044" s="122" t="s">
        <v>1573</v>
      </c>
      <c r="U1044" s="115" t="s">
        <v>1520</v>
      </c>
      <c r="V1044" s="142"/>
      <c r="W1044" s="117"/>
      <c r="X1044" s="142"/>
      <c r="Y1044" s="142"/>
      <c r="Z1044" s="117"/>
      <c r="AA1044" s="143"/>
      <c r="AB1044" s="125"/>
      <c r="AC1044" s="125"/>
      <c r="AD1044" s="125"/>
      <c r="AE1044" s="117"/>
      <c r="AF1044" s="122"/>
      <c r="AG1044" s="122"/>
    </row>
    <row r="1045" spans="1:33">
      <c r="A1045" s="115" t="s">
        <v>16</v>
      </c>
      <c r="B1045" s="116">
        <v>45506</v>
      </c>
      <c r="C1045" s="115" t="s">
        <v>42</v>
      </c>
      <c r="D1045" s="115" t="s">
        <v>43</v>
      </c>
      <c r="E1045" s="117" t="s">
        <v>1470</v>
      </c>
      <c r="F1045" s="117" t="s">
        <v>1915</v>
      </c>
      <c r="G1045" s="119">
        <v>45506</v>
      </c>
      <c r="H1045" s="117" t="s">
        <v>1472</v>
      </c>
      <c r="I1045" s="117" t="s">
        <v>1512</v>
      </c>
      <c r="J1045" s="117" t="s">
        <v>2124</v>
      </c>
      <c r="K1045" s="117" t="s">
        <v>2125</v>
      </c>
      <c r="L1045" s="115" t="s">
        <v>2124</v>
      </c>
      <c r="M1045" s="123">
        <v>-2800</v>
      </c>
      <c r="N1045" s="123">
        <v>2800</v>
      </c>
      <c r="O1045" s="124">
        <v>45505</v>
      </c>
      <c r="P1045" s="125"/>
      <c r="Q1045" s="125"/>
      <c r="R1045" s="125"/>
      <c r="S1045" s="115" t="s">
        <v>1915</v>
      </c>
      <c r="T1045" s="122" t="s">
        <v>1573</v>
      </c>
      <c r="U1045" s="115" t="s">
        <v>1520</v>
      </c>
      <c r="V1045" s="142"/>
      <c r="W1045" s="117"/>
      <c r="X1045" s="142"/>
      <c r="Y1045" s="142"/>
      <c r="Z1045" s="117"/>
      <c r="AA1045" s="143"/>
      <c r="AB1045" s="125"/>
      <c r="AC1045" s="125"/>
      <c r="AD1045" s="125"/>
      <c r="AE1045" s="117"/>
      <c r="AF1045" s="122"/>
      <c r="AG1045" s="122"/>
    </row>
    <row r="1046" spans="1:33">
      <c r="A1046" s="115" t="s">
        <v>16</v>
      </c>
      <c r="B1046" s="116">
        <v>45506</v>
      </c>
      <c r="C1046" s="115" t="s">
        <v>42</v>
      </c>
      <c r="D1046" s="115" t="s">
        <v>43</v>
      </c>
      <c r="E1046" s="117" t="s">
        <v>1470</v>
      </c>
      <c r="F1046" s="117" t="s">
        <v>1471</v>
      </c>
      <c r="G1046" s="119">
        <v>45506</v>
      </c>
      <c r="H1046" s="117" t="s">
        <v>1472</v>
      </c>
      <c r="I1046" s="117" t="s">
        <v>1512</v>
      </c>
      <c r="J1046" s="117" t="s">
        <v>992</v>
      </c>
      <c r="K1046" s="117" t="s">
        <v>2126</v>
      </c>
      <c r="L1046" s="115" t="s">
        <v>992</v>
      </c>
      <c r="M1046" s="123">
        <v>-415.96</v>
      </c>
      <c r="N1046" s="123">
        <v>415.96</v>
      </c>
      <c r="O1046" s="124">
        <v>45505</v>
      </c>
      <c r="P1046" s="125"/>
      <c r="Q1046" s="125"/>
      <c r="R1046" s="125"/>
      <c r="S1046" s="115" t="s">
        <v>1471</v>
      </c>
      <c r="T1046" s="122" t="s">
        <v>1475</v>
      </c>
      <c r="U1046" s="115" t="s">
        <v>1476</v>
      </c>
      <c r="V1046" s="142"/>
      <c r="W1046" s="117"/>
      <c r="X1046" s="142"/>
      <c r="Y1046" s="142"/>
      <c r="Z1046" s="117"/>
      <c r="AA1046" s="143"/>
      <c r="AB1046" s="125"/>
      <c r="AC1046" s="125"/>
      <c r="AD1046" s="125"/>
      <c r="AE1046" s="117"/>
      <c r="AF1046" s="122"/>
      <c r="AG1046" s="122"/>
    </row>
    <row r="1047" spans="1:33">
      <c r="A1047" s="115" t="s">
        <v>16</v>
      </c>
      <c r="B1047" s="116">
        <v>45506</v>
      </c>
      <c r="C1047" s="115" t="s">
        <v>42</v>
      </c>
      <c r="D1047" s="115" t="s">
        <v>43</v>
      </c>
      <c r="E1047" s="117" t="s">
        <v>1470</v>
      </c>
      <c r="F1047" s="117" t="s">
        <v>1915</v>
      </c>
      <c r="G1047" s="119">
        <v>45506</v>
      </c>
      <c r="H1047" s="117" t="s">
        <v>1472</v>
      </c>
      <c r="I1047" s="117" t="s">
        <v>1512</v>
      </c>
      <c r="J1047" s="117" t="s">
        <v>2034</v>
      </c>
      <c r="K1047" s="117" t="s">
        <v>2127</v>
      </c>
      <c r="L1047" s="115" t="s">
        <v>2034</v>
      </c>
      <c r="M1047" s="123">
        <v>-625.5</v>
      </c>
      <c r="N1047" s="123">
        <v>625.5</v>
      </c>
      <c r="O1047" s="124">
        <v>45505</v>
      </c>
      <c r="P1047" s="125"/>
      <c r="Q1047" s="125"/>
      <c r="R1047" s="125"/>
      <c r="S1047" s="115" t="s">
        <v>1915</v>
      </c>
      <c r="T1047" s="122" t="s">
        <v>1573</v>
      </c>
      <c r="U1047" s="115" t="s">
        <v>1520</v>
      </c>
      <c r="V1047" s="142"/>
      <c r="W1047" s="117"/>
      <c r="X1047" s="142"/>
      <c r="Y1047" s="142"/>
      <c r="Z1047" s="117"/>
      <c r="AA1047" s="143"/>
      <c r="AB1047" s="125"/>
      <c r="AC1047" s="125"/>
      <c r="AD1047" s="125"/>
      <c r="AE1047" s="117"/>
      <c r="AF1047" s="122"/>
      <c r="AG1047" s="122"/>
    </row>
    <row r="1048" spans="1:33">
      <c r="A1048" s="115" t="s">
        <v>16</v>
      </c>
      <c r="B1048" s="116">
        <v>45506</v>
      </c>
      <c r="C1048" s="115" t="s">
        <v>42</v>
      </c>
      <c r="D1048" s="115" t="s">
        <v>43</v>
      </c>
      <c r="E1048" s="117" t="s">
        <v>1470</v>
      </c>
      <c r="F1048" s="117" t="s">
        <v>2119</v>
      </c>
      <c r="G1048" s="119">
        <v>45506</v>
      </c>
      <c r="H1048" s="117" t="s">
        <v>1472</v>
      </c>
      <c r="I1048" s="117" t="s">
        <v>1512</v>
      </c>
      <c r="J1048" s="117" t="s">
        <v>2128</v>
      </c>
      <c r="K1048" s="117" t="s">
        <v>2129</v>
      </c>
      <c r="L1048" s="115" t="s">
        <v>2128</v>
      </c>
      <c r="M1048" s="123">
        <v>-3473.2</v>
      </c>
      <c r="N1048" s="123">
        <v>3473.2</v>
      </c>
      <c r="O1048" s="124">
        <v>45505</v>
      </c>
      <c r="P1048" s="125"/>
      <c r="Q1048" s="125"/>
      <c r="R1048" s="125"/>
      <c r="S1048" s="115" t="s">
        <v>2119</v>
      </c>
      <c r="T1048" s="122" t="s">
        <v>1573</v>
      </c>
      <c r="U1048" s="115" t="s">
        <v>1520</v>
      </c>
      <c r="V1048" s="142"/>
      <c r="W1048" s="117"/>
      <c r="X1048" s="142"/>
      <c r="Y1048" s="142"/>
      <c r="Z1048" s="117"/>
      <c r="AA1048" s="143"/>
      <c r="AB1048" s="125"/>
      <c r="AC1048" s="125"/>
      <c r="AD1048" s="125"/>
      <c r="AE1048" s="117"/>
      <c r="AF1048" s="122"/>
      <c r="AG1048" s="122"/>
    </row>
    <row r="1049" spans="1:33">
      <c r="A1049" s="115" t="s">
        <v>16</v>
      </c>
      <c r="B1049" s="116">
        <v>45506</v>
      </c>
      <c r="C1049" s="115" t="s">
        <v>42</v>
      </c>
      <c r="D1049" s="115" t="s">
        <v>43</v>
      </c>
      <c r="E1049" s="117" t="s">
        <v>1470</v>
      </c>
      <c r="F1049" s="117" t="s">
        <v>1953</v>
      </c>
      <c r="G1049" s="119">
        <v>45506</v>
      </c>
      <c r="H1049" s="117" t="s">
        <v>1472</v>
      </c>
      <c r="I1049" s="117" t="s">
        <v>1512</v>
      </c>
      <c r="J1049" s="117" t="s">
        <v>1625</v>
      </c>
      <c r="K1049" s="117" t="s">
        <v>801</v>
      </c>
      <c r="L1049" s="115" t="s">
        <v>1625</v>
      </c>
      <c r="M1049" s="123">
        <v>-16074.5</v>
      </c>
      <c r="N1049" s="123">
        <v>16074.5</v>
      </c>
      <c r="O1049" s="124">
        <v>45505</v>
      </c>
      <c r="P1049" s="125"/>
      <c r="Q1049" s="125"/>
      <c r="R1049" s="125"/>
      <c r="S1049" s="115" t="s">
        <v>1953</v>
      </c>
      <c r="T1049" s="122" t="s">
        <v>1573</v>
      </c>
      <c r="U1049" s="115" t="s">
        <v>1520</v>
      </c>
      <c r="V1049" s="142"/>
      <c r="W1049" s="117"/>
      <c r="X1049" s="142"/>
      <c r="Y1049" s="142"/>
      <c r="Z1049" s="117"/>
      <c r="AA1049" s="143"/>
      <c r="AB1049" s="125"/>
      <c r="AC1049" s="125"/>
      <c r="AD1049" s="125"/>
      <c r="AE1049" s="117"/>
      <c r="AF1049" s="122"/>
      <c r="AG1049" s="122"/>
    </row>
    <row r="1050" spans="1:33">
      <c r="A1050" s="115" t="s">
        <v>16</v>
      </c>
      <c r="B1050" s="116">
        <v>45506</v>
      </c>
      <c r="C1050" s="115" t="s">
        <v>42</v>
      </c>
      <c r="D1050" s="115" t="s">
        <v>43</v>
      </c>
      <c r="E1050" s="117" t="s">
        <v>1470</v>
      </c>
      <c r="F1050" s="117" t="s">
        <v>1953</v>
      </c>
      <c r="G1050" s="119">
        <v>45506</v>
      </c>
      <c r="H1050" s="117" t="s">
        <v>1472</v>
      </c>
      <c r="I1050" s="117" t="s">
        <v>1512</v>
      </c>
      <c r="J1050" s="117" t="s">
        <v>1626</v>
      </c>
      <c r="K1050" s="117" t="s">
        <v>2130</v>
      </c>
      <c r="L1050" s="115" t="s">
        <v>1626</v>
      </c>
      <c r="M1050" s="123">
        <v>-33150</v>
      </c>
      <c r="N1050" s="123">
        <v>33150</v>
      </c>
      <c r="O1050" s="124">
        <v>45505</v>
      </c>
      <c r="P1050" s="125"/>
      <c r="Q1050" s="125"/>
      <c r="R1050" s="125"/>
      <c r="S1050" s="115" t="s">
        <v>1953</v>
      </c>
      <c r="T1050" s="122" t="s">
        <v>1573</v>
      </c>
      <c r="U1050" s="115" t="s">
        <v>1520</v>
      </c>
      <c r="V1050" s="142"/>
      <c r="W1050" s="117"/>
      <c r="X1050" s="142"/>
      <c r="Y1050" s="142"/>
      <c r="Z1050" s="117"/>
      <c r="AA1050" s="143"/>
      <c r="AB1050" s="125"/>
      <c r="AC1050" s="125"/>
      <c r="AD1050" s="125"/>
      <c r="AE1050" s="117"/>
      <c r="AF1050" s="122"/>
      <c r="AG1050" s="122"/>
    </row>
    <row r="1051" spans="1:33">
      <c r="A1051" s="115" t="s">
        <v>16</v>
      </c>
      <c r="B1051" s="116">
        <v>45506</v>
      </c>
      <c r="C1051" s="115" t="s">
        <v>42</v>
      </c>
      <c r="D1051" s="115" t="s">
        <v>43</v>
      </c>
      <c r="E1051" s="117" t="s">
        <v>1470</v>
      </c>
      <c r="F1051" s="117" t="s">
        <v>1919</v>
      </c>
      <c r="G1051" s="119">
        <v>45506</v>
      </c>
      <c r="H1051" s="117" t="s">
        <v>1565</v>
      </c>
      <c r="I1051" s="117" t="s">
        <v>2098</v>
      </c>
      <c r="J1051" s="117" t="s">
        <v>168</v>
      </c>
      <c r="K1051" s="117" t="s">
        <v>2131</v>
      </c>
      <c r="L1051" s="115" t="s">
        <v>168</v>
      </c>
      <c r="M1051" s="123">
        <v>858000</v>
      </c>
      <c r="N1051" s="123">
        <v>858000</v>
      </c>
      <c r="O1051" s="124">
        <v>45505</v>
      </c>
      <c r="P1051" s="125"/>
      <c r="Q1051" s="125"/>
      <c r="R1051" s="125"/>
      <c r="S1051" s="115" t="s">
        <v>1919</v>
      </c>
      <c r="T1051" s="122" t="s">
        <v>158</v>
      </c>
      <c r="U1051" s="115" t="s">
        <v>158</v>
      </c>
      <c r="V1051" s="142"/>
      <c r="W1051" s="117"/>
      <c r="X1051" s="142"/>
      <c r="Y1051" s="142"/>
      <c r="Z1051" s="117"/>
      <c r="AA1051" s="143"/>
      <c r="AB1051" s="125"/>
      <c r="AC1051" s="125"/>
      <c r="AD1051" s="125"/>
      <c r="AE1051" s="117"/>
      <c r="AF1051" s="122"/>
      <c r="AG1051" s="122"/>
    </row>
    <row r="1052" spans="1:33">
      <c r="A1052" s="115" t="s">
        <v>16</v>
      </c>
      <c r="B1052" s="116">
        <v>45506</v>
      </c>
      <c r="C1052" s="115" t="s">
        <v>42</v>
      </c>
      <c r="D1052" s="115" t="s">
        <v>43</v>
      </c>
      <c r="E1052" s="117" t="s">
        <v>1470</v>
      </c>
      <c r="F1052" s="117" t="s">
        <v>1499</v>
      </c>
      <c r="G1052" s="119">
        <v>45506</v>
      </c>
      <c r="H1052" s="117" t="s">
        <v>1565</v>
      </c>
      <c r="I1052" s="117" t="s">
        <v>1501</v>
      </c>
      <c r="J1052" s="117" t="s">
        <v>218</v>
      </c>
      <c r="K1052" s="117" t="s">
        <v>2132</v>
      </c>
      <c r="L1052" s="115" t="s">
        <v>218</v>
      </c>
      <c r="M1052" s="123">
        <v>-1.95</v>
      </c>
      <c r="N1052" s="123">
        <v>1.95</v>
      </c>
      <c r="O1052" s="124">
        <v>45505</v>
      </c>
      <c r="P1052" s="125"/>
      <c r="Q1052" s="125"/>
      <c r="R1052" s="125"/>
      <c r="S1052" s="115" t="s">
        <v>1499</v>
      </c>
      <c r="T1052" s="122" t="s">
        <v>1502</v>
      </c>
      <c r="U1052" s="115" t="s">
        <v>1482</v>
      </c>
      <c r="V1052" s="142"/>
      <c r="W1052" s="117"/>
      <c r="X1052" s="142"/>
      <c r="Y1052" s="142"/>
      <c r="Z1052" s="117"/>
      <c r="AA1052" s="143"/>
      <c r="AB1052" s="125"/>
      <c r="AC1052" s="125"/>
      <c r="AD1052" s="125"/>
      <c r="AE1052" s="117"/>
      <c r="AF1052" s="122"/>
      <c r="AG1052" s="122"/>
    </row>
    <row r="1053" spans="1:33">
      <c r="A1053" s="115" t="s">
        <v>16</v>
      </c>
      <c r="B1053" s="116">
        <v>45506</v>
      </c>
      <c r="C1053" s="115" t="s">
        <v>42</v>
      </c>
      <c r="D1053" s="115" t="s">
        <v>43</v>
      </c>
      <c r="E1053" s="117" t="s">
        <v>1470</v>
      </c>
      <c r="F1053" s="117" t="s">
        <v>1499</v>
      </c>
      <c r="G1053" s="119">
        <v>45506</v>
      </c>
      <c r="H1053" s="117" t="s">
        <v>1565</v>
      </c>
      <c r="I1053" s="117" t="s">
        <v>1512</v>
      </c>
      <c r="J1053" s="117" t="s">
        <v>219</v>
      </c>
      <c r="K1053" s="117" t="s">
        <v>2133</v>
      </c>
      <c r="L1053" s="115" t="s">
        <v>219</v>
      </c>
      <c r="M1053" s="123">
        <v>-128.15</v>
      </c>
      <c r="N1053" s="123">
        <v>128.15</v>
      </c>
      <c r="O1053" s="124">
        <v>45505</v>
      </c>
      <c r="P1053" s="125"/>
      <c r="Q1053" s="125"/>
      <c r="R1053" s="125"/>
      <c r="S1053" s="115" t="s">
        <v>1499</v>
      </c>
      <c r="T1053" s="122" t="s">
        <v>1502</v>
      </c>
      <c r="U1053" s="115" t="s">
        <v>1482</v>
      </c>
      <c r="V1053" s="142"/>
      <c r="W1053" s="117"/>
      <c r="X1053" s="142"/>
      <c r="Y1053" s="142"/>
      <c r="Z1053" s="117"/>
      <c r="AA1053" s="143"/>
      <c r="AB1053" s="125"/>
      <c r="AC1053" s="125"/>
      <c r="AD1053" s="125"/>
      <c r="AE1053" s="117"/>
      <c r="AF1053" s="122"/>
      <c r="AG1053" s="122"/>
    </row>
    <row r="1054" spans="1:33">
      <c r="A1054" s="115" t="s">
        <v>16</v>
      </c>
      <c r="B1054" s="116">
        <v>45506</v>
      </c>
      <c r="C1054" s="115" t="s">
        <v>42</v>
      </c>
      <c r="D1054" s="115" t="s">
        <v>43</v>
      </c>
      <c r="E1054" s="117" t="s">
        <v>1470</v>
      </c>
      <c r="F1054" s="117" t="s">
        <v>1523</v>
      </c>
      <c r="G1054" s="119">
        <v>45506</v>
      </c>
      <c r="H1054" s="117" t="s">
        <v>1472</v>
      </c>
      <c r="I1054" s="117" t="s">
        <v>1512</v>
      </c>
      <c r="J1054" s="117" t="s">
        <v>1095</v>
      </c>
      <c r="K1054" s="117" t="s">
        <v>2134</v>
      </c>
      <c r="L1054" s="115" t="s">
        <v>1095</v>
      </c>
      <c r="M1054" s="123">
        <v>-250</v>
      </c>
      <c r="N1054" s="123">
        <v>250</v>
      </c>
      <c r="O1054" s="124">
        <v>45505</v>
      </c>
      <c r="P1054" s="125"/>
      <c r="Q1054" s="125"/>
      <c r="R1054" s="125"/>
      <c r="S1054" s="115" t="s">
        <v>1523</v>
      </c>
      <c r="T1054" s="122" t="s">
        <v>1502</v>
      </c>
      <c r="U1054" s="115" t="s">
        <v>1482</v>
      </c>
      <c r="V1054" s="142"/>
      <c r="W1054" s="117"/>
      <c r="X1054" s="142"/>
      <c r="Y1054" s="142"/>
      <c r="Z1054" s="117"/>
      <c r="AA1054" s="143"/>
      <c r="AB1054" s="125"/>
      <c r="AC1054" s="125"/>
      <c r="AD1054" s="125"/>
      <c r="AE1054" s="117"/>
      <c r="AF1054" s="122"/>
      <c r="AG1054" s="122"/>
    </row>
    <row r="1055" spans="1:33">
      <c r="A1055" s="115" t="s">
        <v>16</v>
      </c>
      <c r="B1055" s="116">
        <v>45506</v>
      </c>
      <c r="C1055" s="115" t="s">
        <v>42</v>
      </c>
      <c r="D1055" s="115" t="s">
        <v>43</v>
      </c>
      <c r="E1055" s="117" t="s">
        <v>1470</v>
      </c>
      <c r="F1055" s="117" t="s">
        <v>1919</v>
      </c>
      <c r="G1055" s="119">
        <v>45506</v>
      </c>
      <c r="H1055" s="117" t="s">
        <v>1565</v>
      </c>
      <c r="I1055" s="117" t="s">
        <v>2135</v>
      </c>
      <c r="J1055" s="117" t="s">
        <v>2136</v>
      </c>
      <c r="K1055" s="117" t="s">
        <v>2137</v>
      </c>
      <c r="L1055" s="115" t="s">
        <v>2136</v>
      </c>
      <c r="M1055" s="123">
        <v>-687889.98</v>
      </c>
      <c r="N1055" s="123">
        <v>687889.98</v>
      </c>
      <c r="O1055" s="124">
        <v>45505</v>
      </c>
      <c r="P1055" s="125"/>
      <c r="Q1055" s="125"/>
      <c r="R1055" s="125"/>
      <c r="S1055" s="115" t="s">
        <v>1919</v>
      </c>
      <c r="T1055" s="122" t="s">
        <v>158</v>
      </c>
      <c r="U1055" s="115" t="s">
        <v>158</v>
      </c>
      <c r="V1055" s="142"/>
      <c r="W1055" s="117"/>
      <c r="X1055" s="142"/>
      <c r="Y1055" s="142"/>
      <c r="Z1055" s="117"/>
      <c r="AA1055" s="143"/>
      <c r="AB1055" s="125"/>
      <c r="AC1055" s="125"/>
      <c r="AD1055" s="125"/>
      <c r="AE1055" s="117"/>
      <c r="AF1055" s="122"/>
      <c r="AG1055" s="122"/>
    </row>
    <row r="1056" spans="1:33">
      <c r="A1056" s="115" t="s">
        <v>16</v>
      </c>
      <c r="B1056" s="116">
        <v>45509</v>
      </c>
      <c r="C1056" s="115" t="s">
        <v>42</v>
      </c>
      <c r="D1056" s="115" t="s">
        <v>43</v>
      </c>
      <c r="E1056" s="117" t="s">
        <v>1470</v>
      </c>
      <c r="F1056" s="117" t="s">
        <v>1575</v>
      </c>
      <c r="G1056" s="119">
        <v>45509</v>
      </c>
      <c r="H1056" s="117" t="s">
        <v>1472</v>
      </c>
      <c r="I1056" s="117" t="s">
        <v>1512</v>
      </c>
      <c r="J1056" s="117" t="s">
        <v>784</v>
      </c>
      <c r="K1056" s="117" t="s">
        <v>2138</v>
      </c>
      <c r="L1056" s="115" t="s">
        <v>784</v>
      </c>
      <c r="M1056" s="123">
        <v>-10000</v>
      </c>
      <c r="N1056" s="123">
        <v>10000</v>
      </c>
      <c r="O1056" s="124">
        <v>45505</v>
      </c>
      <c r="P1056" s="125"/>
      <c r="Q1056" s="125"/>
      <c r="R1056" s="125"/>
      <c r="S1056" s="115" t="s">
        <v>1575</v>
      </c>
      <c r="T1056" s="122" t="s">
        <v>1519</v>
      </c>
      <c r="U1056" s="115" t="s">
        <v>1520</v>
      </c>
      <c r="V1056" s="142"/>
      <c r="W1056" s="117"/>
      <c r="X1056" s="142"/>
      <c r="Y1056" s="142"/>
      <c r="Z1056" s="117"/>
      <c r="AA1056" s="143"/>
      <c r="AB1056" s="125"/>
      <c r="AC1056" s="125"/>
      <c r="AD1056" s="125"/>
      <c r="AE1056" s="117"/>
      <c r="AF1056" s="122"/>
      <c r="AG1056" s="122"/>
    </row>
    <row r="1057" spans="1:21">
      <c r="A1057" s="115" t="s">
        <v>16</v>
      </c>
      <c r="B1057" s="116">
        <v>45509</v>
      </c>
      <c r="C1057" s="115" t="s">
        <v>42</v>
      </c>
      <c r="D1057" s="115" t="s">
        <v>43</v>
      </c>
      <c r="E1057" s="117" t="s">
        <v>1470</v>
      </c>
      <c r="F1057" s="117" t="s">
        <v>1552</v>
      </c>
      <c r="G1057" s="119">
        <v>45509</v>
      </c>
      <c r="H1057" s="117" t="s">
        <v>1472</v>
      </c>
      <c r="I1057" s="117" t="s">
        <v>1512</v>
      </c>
      <c r="J1057" s="117" t="s">
        <v>768</v>
      </c>
      <c r="K1057" s="117" t="s">
        <v>2139</v>
      </c>
      <c r="L1057" s="115" t="s">
        <v>768</v>
      </c>
      <c r="M1057" s="123">
        <v>-20000</v>
      </c>
      <c r="N1057" s="123">
        <v>20000</v>
      </c>
      <c r="O1057" s="124">
        <v>45505</v>
      </c>
      <c r="P1057" s="125"/>
      <c r="Q1057" s="125"/>
      <c r="R1057" s="125"/>
      <c r="S1057" s="115" t="s">
        <v>1552</v>
      </c>
      <c r="T1057" s="122" t="s">
        <v>1475</v>
      </c>
      <c r="U1057" s="115" t="s">
        <v>1476</v>
      </c>
    </row>
    <row r="1058" spans="1:21">
      <c r="A1058" s="115" t="s">
        <v>16</v>
      </c>
      <c r="B1058" s="116">
        <v>45509</v>
      </c>
      <c r="C1058" s="115" t="s">
        <v>42</v>
      </c>
      <c r="D1058" s="115" t="s">
        <v>43</v>
      </c>
      <c r="E1058" s="117" t="s">
        <v>1470</v>
      </c>
      <c r="F1058" s="117" t="s">
        <v>1915</v>
      </c>
      <c r="G1058" s="119">
        <v>45509</v>
      </c>
      <c r="H1058" s="117" t="s">
        <v>1472</v>
      </c>
      <c r="I1058" s="117" t="s">
        <v>1512</v>
      </c>
      <c r="J1058" s="117" t="s">
        <v>1962</v>
      </c>
      <c r="K1058" s="117" t="s">
        <v>2140</v>
      </c>
      <c r="L1058" s="115" t="s">
        <v>1962</v>
      </c>
      <c r="M1058" s="123">
        <v>-1649.38</v>
      </c>
      <c r="N1058" s="123">
        <v>1649.38</v>
      </c>
      <c r="O1058" s="124">
        <v>45505</v>
      </c>
      <c r="P1058" s="125"/>
      <c r="Q1058" s="125"/>
      <c r="R1058" s="125"/>
      <c r="S1058" s="115" t="s">
        <v>1915</v>
      </c>
      <c r="T1058" s="122" t="s">
        <v>1573</v>
      </c>
      <c r="U1058" s="115" t="s">
        <v>1520</v>
      </c>
    </row>
    <row r="1059" spans="1:21">
      <c r="A1059" s="115" t="s">
        <v>16</v>
      </c>
      <c r="B1059" s="116">
        <v>45509</v>
      </c>
      <c r="C1059" s="115" t="s">
        <v>42</v>
      </c>
      <c r="D1059" s="115" t="s">
        <v>43</v>
      </c>
      <c r="E1059" s="117" t="s">
        <v>1470</v>
      </c>
      <c r="F1059" s="117" t="s">
        <v>1915</v>
      </c>
      <c r="G1059" s="119">
        <v>45509</v>
      </c>
      <c r="H1059" s="117" t="s">
        <v>1472</v>
      </c>
      <c r="I1059" s="117" t="s">
        <v>1512</v>
      </c>
      <c r="J1059" s="117" t="s">
        <v>1962</v>
      </c>
      <c r="K1059" s="117" t="s">
        <v>2141</v>
      </c>
      <c r="L1059" s="115" t="s">
        <v>1962</v>
      </c>
      <c r="M1059" s="123">
        <v>-1654.46</v>
      </c>
      <c r="N1059" s="123">
        <v>1654.46</v>
      </c>
      <c r="O1059" s="124">
        <v>45505</v>
      </c>
      <c r="P1059" s="125"/>
      <c r="Q1059" s="125"/>
      <c r="R1059" s="125"/>
      <c r="S1059" s="115" t="s">
        <v>1915</v>
      </c>
      <c r="T1059" s="122" t="s">
        <v>1573</v>
      </c>
      <c r="U1059" s="115" t="s">
        <v>1520</v>
      </c>
    </row>
    <row r="1060" spans="1:21">
      <c r="A1060" s="115" t="s">
        <v>16</v>
      </c>
      <c r="B1060" s="116">
        <v>45509</v>
      </c>
      <c r="C1060" s="115" t="s">
        <v>42</v>
      </c>
      <c r="D1060" s="115" t="s">
        <v>43</v>
      </c>
      <c r="E1060" s="117" t="s">
        <v>1470</v>
      </c>
      <c r="F1060" s="117" t="s">
        <v>1554</v>
      </c>
      <c r="G1060" s="119">
        <v>45509</v>
      </c>
      <c r="H1060" s="117" t="s">
        <v>1565</v>
      </c>
      <c r="I1060" s="117" t="s">
        <v>1555</v>
      </c>
      <c r="J1060" s="117" t="s">
        <v>181</v>
      </c>
      <c r="K1060" s="117" t="s">
        <v>2142</v>
      </c>
      <c r="L1060" s="115" t="s">
        <v>181</v>
      </c>
      <c r="M1060" s="123">
        <v>1.37</v>
      </c>
      <c r="N1060" s="123">
        <v>1.37</v>
      </c>
      <c r="O1060" s="124">
        <v>45505</v>
      </c>
      <c r="P1060" s="125"/>
      <c r="Q1060" s="125"/>
      <c r="R1060" s="125"/>
      <c r="S1060" s="115" t="s">
        <v>1554</v>
      </c>
      <c r="T1060" s="122" t="s">
        <v>1556</v>
      </c>
      <c r="U1060" s="115" t="s">
        <v>1557</v>
      </c>
    </row>
    <row r="1061" spans="1:21">
      <c r="A1061" s="115" t="s">
        <v>16</v>
      </c>
      <c r="B1061" s="116">
        <v>45509</v>
      </c>
      <c r="C1061" s="115" t="s">
        <v>42</v>
      </c>
      <c r="D1061" s="115" t="s">
        <v>43</v>
      </c>
      <c r="E1061" s="117" t="s">
        <v>1470</v>
      </c>
      <c r="F1061" s="117" t="s">
        <v>1554</v>
      </c>
      <c r="G1061" s="119">
        <v>45509</v>
      </c>
      <c r="H1061" s="117" t="s">
        <v>1565</v>
      </c>
      <c r="I1061" s="117" t="s">
        <v>1555</v>
      </c>
      <c r="J1061" s="117" t="s">
        <v>181</v>
      </c>
      <c r="K1061" s="117" t="s">
        <v>2143</v>
      </c>
      <c r="L1061" s="115" t="s">
        <v>181</v>
      </c>
      <c r="M1061" s="123">
        <v>0.04</v>
      </c>
      <c r="N1061" s="123">
        <v>0.04</v>
      </c>
      <c r="O1061" s="124">
        <v>45505</v>
      </c>
      <c r="P1061" s="125"/>
      <c r="Q1061" s="125"/>
      <c r="R1061" s="125"/>
      <c r="S1061" s="115" t="s">
        <v>1554</v>
      </c>
      <c r="T1061" s="122" t="s">
        <v>1556</v>
      </c>
      <c r="U1061" s="115" t="s">
        <v>1557</v>
      </c>
    </row>
    <row r="1062" spans="1:21">
      <c r="A1062" s="115" t="s">
        <v>16</v>
      </c>
      <c r="B1062" s="116">
        <v>45509</v>
      </c>
      <c r="C1062" s="115" t="s">
        <v>42</v>
      </c>
      <c r="D1062" s="115" t="s">
        <v>43</v>
      </c>
      <c r="E1062" s="117" t="s">
        <v>1470</v>
      </c>
      <c r="F1062" s="117" t="s">
        <v>1919</v>
      </c>
      <c r="G1062" s="119">
        <v>45509</v>
      </c>
      <c r="H1062" s="117" t="s">
        <v>1565</v>
      </c>
      <c r="I1062" s="117" t="s">
        <v>2098</v>
      </c>
      <c r="J1062" s="117" t="s">
        <v>165</v>
      </c>
      <c r="K1062" s="117" t="s">
        <v>2144</v>
      </c>
      <c r="L1062" s="115" t="s">
        <v>165</v>
      </c>
      <c r="M1062" s="123">
        <v>26334.78</v>
      </c>
      <c r="N1062" s="123">
        <v>26334.78</v>
      </c>
      <c r="O1062" s="124">
        <v>45505</v>
      </c>
      <c r="P1062" s="125"/>
      <c r="Q1062" s="125"/>
      <c r="R1062" s="125"/>
      <c r="S1062" s="115" t="s">
        <v>1919</v>
      </c>
      <c r="T1062" s="122" t="s">
        <v>158</v>
      </c>
      <c r="U1062" s="115" t="s">
        <v>158</v>
      </c>
    </row>
    <row r="1063" spans="1:21">
      <c r="A1063" s="115" t="s">
        <v>16</v>
      </c>
      <c r="B1063" s="116">
        <v>45509</v>
      </c>
      <c r="C1063" s="115" t="s">
        <v>42</v>
      </c>
      <c r="D1063" s="115" t="s">
        <v>43</v>
      </c>
      <c r="E1063" s="117" t="s">
        <v>1470</v>
      </c>
      <c r="F1063" s="117" t="s">
        <v>1919</v>
      </c>
      <c r="G1063" s="119">
        <v>45509</v>
      </c>
      <c r="H1063" s="117" t="s">
        <v>1565</v>
      </c>
      <c r="I1063" s="117" t="s">
        <v>2098</v>
      </c>
      <c r="J1063" s="117" t="s">
        <v>165</v>
      </c>
      <c r="K1063" s="117" t="s">
        <v>2145</v>
      </c>
      <c r="L1063" s="115" t="s">
        <v>165</v>
      </c>
      <c r="M1063" s="123">
        <v>6981.25</v>
      </c>
      <c r="N1063" s="123">
        <v>6981.25</v>
      </c>
      <c r="O1063" s="124">
        <v>45505</v>
      </c>
      <c r="P1063" s="125"/>
      <c r="Q1063" s="125"/>
      <c r="R1063" s="125"/>
      <c r="S1063" s="115" t="s">
        <v>1919</v>
      </c>
      <c r="T1063" s="122" t="s">
        <v>158</v>
      </c>
      <c r="U1063" s="115" t="s">
        <v>158</v>
      </c>
    </row>
    <row r="1064" spans="1:21">
      <c r="A1064" s="115" t="s">
        <v>16</v>
      </c>
      <c r="B1064" s="116">
        <v>45509</v>
      </c>
      <c r="C1064" s="115" t="s">
        <v>42</v>
      </c>
      <c r="D1064" s="115" t="s">
        <v>43</v>
      </c>
      <c r="E1064" s="117" t="s">
        <v>1470</v>
      </c>
      <c r="F1064" s="117" t="s">
        <v>1499</v>
      </c>
      <c r="G1064" s="119">
        <v>45509</v>
      </c>
      <c r="H1064" s="117" t="s">
        <v>1565</v>
      </c>
      <c r="I1064" s="117" t="s">
        <v>1512</v>
      </c>
      <c r="J1064" s="117" t="s">
        <v>218</v>
      </c>
      <c r="K1064" s="117" t="s">
        <v>2146</v>
      </c>
      <c r="L1064" s="115" t="s">
        <v>218</v>
      </c>
      <c r="M1064" s="123">
        <v>-1.95</v>
      </c>
      <c r="N1064" s="123">
        <v>1.95</v>
      </c>
      <c r="O1064" s="124">
        <v>45505</v>
      </c>
      <c r="P1064" s="125"/>
      <c r="Q1064" s="125"/>
      <c r="R1064" s="125"/>
      <c r="S1064" s="115" t="s">
        <v>1499</v>
      </c>
      <c r="T1064" s="122" t="s">
        <v>1502</v>
      </c>
      <c r="U1064" s="115" t="s">
        <v>1482</v>
      </c>
    </row>
    <row r="1065" spans="1:21">
      <c r="A1065" s="115" t="s">
        <v>16</v>
      </c>
      <c r="B1065" s="116">
        <v>45509</v>
      </c>
      <c r="C1065" s="115" t="s">
        <v>42</v>
      </c>
      <c r="D1065" s="115" t="s">
        <v>43</v>
      </c>
      <c r="E1065" s="117" t="s">
        <v>1470</v>
      </c>
      <c r="F1065" s="117" t="s">
        <v>1499</v>
      </c>
      <c r="G1065" s="119">
        <v>45509</v>
      </c>
      <c r="H1065" s="117" t="s">
        <v>1565</v>
      </c>
      <c r="I1065" s="117" t="s">
        <v>1512</v>
      </c>
      <c r="J1065" s="117" t="s">
        <v>219</v>
      </c>
      <c r="K1065" s="117" t="s">
        <v>2147</v>
      </c>
      <c r="L1065" s="115" t="s">
        <v>219</v>
      </c>
      <c r="M1065" s="123">
        <v>-11.65</v>
      </c>
      <c r="N1065" s="123">
        <v>11.65</v>
      </c>
      <c r="O1065" s="124">
        <v>45505</v>
      </c>
      <c r="P1065" s="125"/>
      <c r="Q1065" s="125"/>
      <c r="R1065" s="125"/>
      <c r="S1065" s="115" t="s">
        <v>1499</v>
      </c>
      <c r="T1065" s="122" t="s">
        <v>1502</v>
      </c>
      <c r="U1065" s="115" t="s">
        <v>1482</v>
      </c>
    </row>
    <row r="1066" spans="1:21">
      <c r="A1066" s="115" t="s">
        <v>16</v>
      </c>
      <c r="B1066" s="116">
        <v>45510</v>
      </c>
      <c r="C1066" s="115" t="s">
        <v>42</v>
      </c>
      <c r="D1066" s="115" t="s">
        <v>43</v>
      </c>
      <c r="E1066" s="117" t="s">
        <v>1470</v>
      </c>
      <c r="F1066" s="117" t="s">
        <v>1765</v>
      </c>
      <c r="G1066" s="119">
        <v>45510</v>
      </c>
      <c r="H1066" s="117" t="s">
        <v>1472</v>
      </c>
      <c r="I1066" s="117" t="s">
        <v>1512</v>
      </c>
      <c r="J1066" s="117" t="s">
        <v>1925</v>
      </c>
      <c r="K1066" s="117" t="s">
        <v>2148</v>
      </c>
      <c r="L1066" s="115" t="s">
        <v>1925</v>
      </c>
      <c r="M1066" s="123">
        <v>-1400</v>
      </c>
      <c r="N1066" s="123">
        <v>1400</v>
      </c>
      <c r="O1066" s="124">
        <v>45505</v>
      </c>
      <c r="P1066" s="125"/>
      <c r="Q1066" s="125"/>
      <c r="R1066" s="125"/>
      <c r="S1066" s="115" t="s">
        <v>1765</v>
      </c>
      <c r="T1066" s="122" t="s">
        <v>1573</v>
      </c>
      <c r="U1066" s="115" t="s">
        <v>1520</v>
      </c>
    </row>
    <row r="1067" spans="1:21">
      <c r="A1067" s="115" t="s">
        <v>16</v>
      </c>
      <c r="B1067" s="116">
        <v>45510</v>
      </c>
      <c r="C1067" s="115" t="s">
        <v>42</v>
      </c>
      <c r="D1067" s="115" t="s">
        <v>43</v>
      </c>
      <c r="E1067" s="117" t="s">
        <v>1470</v>
      </c>
      <c r="F1067" s="117" t="s">
        <v>2149</v>
      </c>
      <c r="G1067" s="119">
        <v>45510</v>
      </c>
      <c r="H1067" s="117" t="s">
        <v>1472</v>
      </c>
      <c r="I1067" s="117" t="s">
        <v>1512</v>
      </c>
      <c r="J1067" s="117" t="s">
        <v>2150</v>
      </c>
      <c r="K1067" s="117" t="s">
        <v>2151</v>
      </c>
      <c r="L1067" s="115" t="s">
        <v>2150</v>
      </c>
      <c r="M1067" s="123">
        <v>-5300</v>
      </c>
      <c r="N1067" s="123">
        <v>5300</v>
      </c>
      <c r="O1067" s="124">
        <v>45505</v>
      </c>
      <c r="P1067" s="125"/>
      <c r="Q1067" s="125"/>
      <c r="R1067" s="125"/>
      <c r="S1067" s="115" t="s">
        <v>2149</v>
      </c>
      <c r="T1067" s="122" t="s">
        <v>1492</v>
      </c>
      <c r="U1067" s="115" t="s">
        <v>1476</v>
      </c>
    </row>
    <row r="1068" spans="1:21">
      <c r="A1068" s="115" t="s">
        <v>16</v>
      </c>
      <c r="B1068" s="116">
        <v>45510</v>
      </c>
      <c r="C1068" s="115" t="s">
        <v>42</v>
      </c>
      <c r="D1068" s="115" t="s">
        <v>43</v>
      </c>
      <c r="E1068" s="117" t="s">
        <v>1470</v>
      </c>
      <c r="F1068" s="117" t="s">
        <v>1612</v>
      </c>
      <c r="G1068" s="119">
        <v>45510</v>
      </c>
      <c r="H1068" s="117" t="s">
        <v>1472</v>
      </c>
      <c r="I1068" s="117" t="s">
        <v>1512</v>
      </c>
      <c r="J1068" s="117" t="s">
        <v>1695</v>
      </c>
      <c r="K1068" s="117" t="s">
        <v>961</v>
      </c>
      <c r="L1068" s="115" t="s">
        <v>1695</v>
      </c>
      <c r="M1068" s="123">
        <v>-7000</v>
      </c>
      <c r="N1068" s="123">
        <v>7000</v>
      </c>
      <c r="O1068" s="124">
        <v>45505</v>
      </c>
      <c r="P1068" s="125"/>
      <c r="Q1068" s="125"/>
      <c r="R1068" s="125"/>
      <c r="S1068" s="115" t="s">
        <v>1612</v>
      </c>
      <c r="T1068" s="122" t="s">
        <v>1573</v>
      </c>
      <c r="U1068" s="115" t="s">
        <v>1520</v>
      </c>
    </row>
    <row r="1069" spans="1:21">
      <c r="A1069" s="115" t="s">
        <v>16</v>
      </c>
      <c r="B1069" s="116">
        <v>45510</v>
      </c>
      <c r="C1069" s="115" t="s">
        <v>42</v>
      </c>
      <c r="D1069" s="115" t="s">
        <v>43</v>
      </c>
      <c r="E1069" s="117" t="s">
        <v>1470</v>
      </c>
      <c r="F1069" s="117" t="s">
        <v>1919</v>
      </c>
      <c r="G1069" s="119">
        <v>45510</v>
      </c>
      <c r="H1069" s="117" t="s">
        <v>1565</v>
      </c>
      <c r="I1069" s="117" t="s">
        <v>2098</v>
      </c>
      <c r="J1069" s="117" t="s">
        <v>165</v>
      </c>
      <c r="K1069" s="117" t="s">
        <v>2152</v>
      </c>
      <c r="L1069" s="115" t="s">
        <v>165</v>
      </c>
      <c r="M1069" s="123">
        <v>13741.24</v>
      </c>
      <c r="N1069" s="123">
        <v>13741.24</v>
      </c>
      <c r="O1069" s="124">
        <v>45505</v>
      </c>
      <c r="P1069" s="125"/>
      <c r="Q1069" s="125"/>
      <c r="R1069" s="125"/>
      <c r="S1069" s="115" t="s">
        <v>1919</v>
      </c>
      <c r="T1069" s="122" t="s">
        <v>158</v>
      </c>
      <c r="U1069" s="115" t="s">
        <v>158</v>
      </c>
    </row>
    <row r="1070" spans="1:21">
      <c r="A1070" s="115" t="s">
        <v>16</v>
      </c>
      <c r="B1070" s="116">
        <v>45510</v>
      </c>
      <c r="C1070" s="115" t="s">
        <v>42</v>
      </c>
      <c r="D1070" s="115" t="s">
        <v>43</v>
      </c>
      <c r="E1070" s="117" t="s">
        <v>1470</v>
      </c>
      <c r="F1070" s="117" t="s">
        <v>1554</v>
      </c>
      <c r="G1070" s="119">
        <v>45510</v>
      </c>
      <c r="H1070" s="117" t="s">
        <v>1565</v>
      </c>
      <c r="I1070" s="117" t="s">
        <v>1555</v>
      </c>
      <c r="J1070" s="117" t="s">
        <v>181</v>
      </c>
      <c r="K1070" s="117" t="s">
        <v>2153</v>
      </c>
      <c r="L1070" s="115" t="s">
        <v>181</v>
      </c>
      <c r="M1070" s="123">
        <v>0.06</v>
      </c>
      <c r="N1070" s="123">
        <v>0.06</v>
      </c>
      <c r="O1070" s="124">
        <v>45505</v>
      </c>
      <c r="P1070" s="125"/>
      <c r="Q1070" s="125"/>
      <c r="R1070" s="125"/>
      <c r="S1070" s="115" t="s">
        <v>1554</v>
      </c>
      <c r="T1070" s="122" t="s">
        <v>1556</v>
      </c>
      <c r="U1070" s="115" t="s">
        <v>1557</v>
      </c>
    </row>
    <row r="1071" spans="1:21">
      <c r="A1071" s="115" t="s">
        <v>16</v>
      </c>
      <c r="B1071" s="116">
        <v>45510</v>
      </c>
      <c r="C1071" s="115" t="s">
        <v>42</v>
      </c>
      <c r="D1071" s="115" t="s">
        <v>43</v>
      </c>
      <c r="E1071" s="117" t="s">
        <v>1470</v>
      </c>
      <c r="F1071" s="117" t="s">
        <v>1499</v>
      </c>
      <c r="G1071" s="119">
        <v>45510</v>
      </c>
      <c r="H1071" s="117" t="s">
        <v>1565</v>
      </c>
      <c r="I1071" s="117" t="s">
        <v>1501</v>
      </c>
      <c r="J1071" s="117" t="s">
        <v>219</v>
      </c>
      <c r="K1071" s="117" t="s">
        <v>2154</v>
      </c>
      <c r="L1071" s="115" t="s">
        <v>219</v>
      </c>
      <c r="M1071" s="123">
        <v>-23.3</v>
      </c>
      <c r="N1071" s="123">
        <v>23.3</v>
      </c>
      <c r="O1071" s="124">
        <v>45505</v>
      </c>
      <c r="P1071" s="125"/>
      <c r="Q1071" s="125"/>
      <c r="R1071" s="125"/>
      <c r="S1071" s="115" t="s">
        <v>1499</v>
      </c>
      <c r="T1071" s="122" t="s">
        <v>1502</v>
      </c>
      <c r="U1071" s="115" t="s">
        <v>1482</v>
      </c>
    </row>
    <row r="1072" spans="1:21">
      <c r="A1072" s="115" t="s">
        <v>16</v>
      </c>
      <c r="B1072" s="116">
        <v>45510</v>
      </c>
      <c r="C1072" s="115" t="s">
        <v>42</v>
      </c>
      <c r="D1072" s="115" t="s">
        <v>43</v>
      </c>
      <c r="E1072" s="117" t="s">
        <v>1470</v>
      </c>
      <c r="F1072" s="117" t="s">
        <v>1499</v>
      </c>
      <c r="G1072" s="119">
        <v>45510</v>
      </c>
      <c r="H1072" s="117" t="s">
        <v>1565</v>
      </c>
      <c r="I1072" s="117" t="s">
        <v>1501</v>
      </c>
      <c r="J1072" s="117" t="s">
        <v>143</v>
      </c>
      <c r="K1072" s="117" t="s">
        <v>2155</v>
      </c>
      <c r="L1072" s="115" t="s">
        <v>143</v>
      </c>
      <c r="M1072" s="123">
        <v>-9</v>
      </c>
      <c r="N1072" s="123">
        <v>9</v>
      </c>
      <c r="O1072" s="124">
        <v>45505</v>
      </c>
      <c r="P1072" s="125"/>
      <c r="Q1072" s="125"/>
      <c r="R1072" s="125"/>
      <c r="S1072" s="115" t="s">
        <v>1499</v>
      </c>
      <c r="T1072" s="122" t="s">
        <v>1502</v>
      </c>
      <c r="U1072" s="115" t="s">
        <v>1482</v>
      </c>
    </row>
    <row r="1073" spans="1:33">
      <c r="A1073" s="115" t="s">
        <v>16</v>
      </c>
      <c r="B1073" s="116">
        <v>45510</v>
      </c>
      <c r="C1073" s="115" t="s">
        <v>42</v>
      </c>
      <c r="D1073" s="115" t="s">
        <v>43</v>
      </c>
      <c r="E1073" s="117" t="s">
        <v>1470</v>
      </c>
      <c r="F1073" s="117" t="s">
        <v>1499</v>
      </c>
      <c r="G1073" s="119">
        <v>45510</v>
      </c>
      <c r="H1073" s="117" t="s">
        <v>1565</v>
      </c>
      <c r="I1073" s="117" t="s">
        <v>1501</v>
      </c>
      <c r="J1073" s="117" t="s">
        <v>143</v>
      </c>
      <c r="K1073" s="117" t="s">
        <v>2156</v>
      </c>
      <c r="L1073" s="115" t="s">
        <v>143</v>
      </c>
      <c r="M1073" s="123">
        <v>-9</v>
      </c>
      <c r="N1073" s="123">
        <v>9</v>
      </c>
      <c r="O1073" s="124">
        <v>45505</v>
      </c>
      <c r="P1073" s="125"/>
      <c r="Q1073" s="125"/>
      <c r="R1073" s="125"/>
      <c r="S1073" s="115" t="s">
        <v>1499</v>
      </c>
      <c r="T1073" s="122" t="s">
        <v>1502</v>
      </c>
      <c r="U1073" s="115" t="s">
        <v>1482</v>
      </c>
      <c r="V1073" s="142"/>
      <c r="W1073" s="117"/>
      <c r="X1073" s="142"/>
      <c r="Y1073" s="142"/>
      <c r="Z1073" s="117"/>
      <c r="AA1073" s="143"/>
      <c r="AB1073" s="125"/>
      <c r="AC1073" s="125"/>
      <c r="AD1073" s="125"/>
      <c r="AE1073" s="117"/>
      <c r="AF1073" s="122"/>
      <c r="AG1073" s="122"/>
    </row>
    <row r="1074" spans="1:33">
      <c r="A1074" s="115" t="s">
        <v>16</v>
      </c>
      <c r="B1074" s="116">
        <v>45511</v>
      </c>
      <c r="C1074" s="115" t="s">
        <v>42</v>
      </c>
      <c r="D1074" s="115" t="s">
        <v>43</v>
      </c>
      <c r="E1074" s="117" t="s">
        <v>1470</v>
      </c>
      <c r="F1074" s="117" t="s">
        <v>1915</v>
      </c>
      <c r="G1074" s="119">
        <v>45511</v>
      </c>
      <c r="H1074" s="117" t="s">
        <v>1472</v>
      </c>
      <c r="I1074" s="117" t="s">
        <v>1512</v>
      </c>
      <c r="J1074" s="117" t="s">
        <v>2157</v>
      </c>
      <c r="K1074" s="117" t="s">
        <v>2158</v>
      </c>
      <c r="L1074" s="115" t="s">
        <v>2157</v>
      </c>
      <c r="M1074" s="123">
        <v>-20000</v>
      </c>
      <c r="N1074" s="123">
        <v>20000</v>
      </c>
      <c r="O1074" s="124">
        <v>45505</v>
      </c>
      <c r="P1074" s="125"/>
      <c r="Q1074" s="125"/>
      <c r="R1074" s="125"/>
      <c r="S1074" s="115" t="s">
        <v>1915</v>
      </c>
      <c r="T1074" s="122" t="s">
        <v>1573</v>
      </c>
      <c r="U1074" s="115" t="s">
        <v>1520</v>
      </c>
      <c r="V1074" s="142"/>
      <c r="W1074" s="117"/>
      <c r="X1074" s="142"/>
      <c r="Y1074" s="142"/>
      <c r="Z1074" s="117"/>
      <c r="AA1074" s="143"/>
      <c r="AB1074" s="125"/>
      <c r="AC1074" s="125"/>
      <c r="AD1074" s="125"/>
      <c r="AE1074" s="117"/>
      <c r="AF1074" s="122"/>
      <c r="AG1074" s="122"/>
    </row>
    <row r="1075" spans="1:33">
      <c r="A1075" s="115" t="s">
        <v>16</v>
      </c>
      <c r="B1075" s="116">
        <v>45511</v>
      </c>
      <c r="C1075" s="115" t="s">
        <v>42</v>
      </c>
      <c r="D1075" s="115" t="s">
        <v>43</v>
      </c>
      <c r="E1075" s="117" t="s">
        <v>1470</v>
      </c>
      <c r="F1075" s="117" t="s">
        <v>1616</v>
      </c>
      <c r="G1075" s="119">
        <v>45511</v>
      </c>
      <c r="H1075" s="117" t="s">
        <v>1472</v>
      </c>
      <c r="I1075" s="117" t="s">
        <v>1512</v>
      </c>
      <c r="J1075" s="117" t="s">
        <v>2159</v>
      </c>
      <c r="K1075" s="117" t="s">
        <v>2160</v>
      </c>
      <c r="L1075" s="115" t="s">
        <v>2159</v>
      </c>
      <c r="M1075" s="123">
        <v>-4420</v>
      </c>
      <c r="N1075" s="123">
        <v>4420</v>
      </c>
      <c r="O1075" s="124">
        <v>45505</v>
      </c>
      <c r="P1075" s="125"/>
      <c r="Q1075" s="125"/>
      <c r="R1075" s="125"/>
      <c r="S1075" s="115" t="s">
        <v>1616</v>
      </c>
      <c r="T1075" s="122" t="s">
        <v>1519</v>
      </c>
      <c r="U1075" s="115" t="s">
        <v>1520</v>
      </c>
      <c r="V1075" s="142"/>
      <c r="W1075" s="117"/>
      <c r="X1075" s="142"/>
      <c r="Y1075" s="142"/>
      <c r="Z1075" s="117"/>
      <c r="AA1075" s="143"/>
      <c r="AB1075" s="125"/>
      <c r="AC1075" s="125"/>
      <c r="AD1075" s="125"/>
      <c r="AE1075" s="117"/>
      <c r="AF1075" s="122"/>
      <c r="AG1075" s="122"/>
    </row>
    <row r="1076" spans="1:33">
      <c r="A1076" s="115" t="s">
        <v>16</v>
      </c>
      <c r="B1076" s="116">
        <v>45511</v>
      </c>
      <c r="C1076" s="115" t="s">
        <v>42</v>
      </c>
      <c r="D1076" s="115" t="s">
        <v>43</v>
      </c>
      <c r="E1076" s="117" t="s">
        <v>1470</v>
      </c>
      <c r="F1076" s="117" t="s">
        <v>1572</v>
      </c>
      <c r="G1076" s="119">
        <v>45511</v>
      </c>
      <c r="H1076" s="117" t="s">
        <v>1472</v>
      </c>
      <c r="I1076" s="117" t="s">
        <v>1512</v>
      </c>
      <c r="J1076" s="117" t="s">
        <v>1139</v>
      </c>
      <c r="K1076" s="117" t="s">
        <v>2161</v>
      </c>
      <c r="L1076" s="115" t="s">
        <v>1139</v>
      </c>
      <c r="M1076" s="123">
        <v>-16620</v>
      </c>
      <c r="N1076" s="123">
        <v>16620</v>
      </c>
      <c r="O1076" s="124">
        <v>45505</v>
      </c>
      <c r="P1076" s="125"/>
      <c r="Q1076" s="125"/>
      <c r="R1076" s="125"/>
      <c r="S1076" s="115" t="s">
        <v>1572</v>
      </c>
      <c r="T1076" s="122" t="s">
        <v>1573</v>
      </c>
      <c r="U1076" s="115" t="s">
        <v>1520</v>
      </c>
      <c r="V1076" s="142"/>
      <c r="W1076" s="117"/>
      <c r="X1076" s="142"/>
      <c r="Y1076" s="142"/>
      <c r="Z1076" s="117"/>
      <c r="AA1076" s="143"/>
      <c r="AB1076" s="125"/>
      <c r="AC1076" s="125"/>
      <c r="AD1076" s="125"/>
      <c r="AE1076" s="117"/>
      <c r="AF1076" s="122"/>
      <c r="AG1076" s="122"/>
    </row>
    <row r="1077" spans="1:33">
      <c r="A1077" s="115" t="s">
        <v>16</v>
      </c>
      <c r="B1077" s="116">
        <v>45511</v>
      </c>
      <c r="C1077" s="115" t="s">
        <v>42</v>
      </c>
      <c r="D1077" s="115" t="s">
        <v>43</v>
      </c>
      <c r="E1077" s="117" t="s">
        <v>1470</v>
      </c>
      <c r="F1077" s="117" t="s">
        <v>2162</v>
      </c>
      <c r="G1077" s="119">
        <v>45511</v>
      </c>
      <c r="H1077" s="117" t="s">
        <v>1472</v>
      </c>
      <c r="I1077" s="117" t="s">
        <v>1512</v>
      </c>
      <c r="J1077" s="117" t="s">
        <v>2163</v>
      </c>
      <c r="K1077" s="117" t="s">
        <v>2164</v>
      </c>
      <c r="L1077" s="115" t="s">
        <v>2163</v>
      </c>
      <c r="M1077" s="123">
        <v>-23500</v>
      </c>
      <c r="N1077" s="123">
        <v>23500</v>
      </c>
      <c r="O1077" s="124">
        <v>45505</v>
      </c>
      <c r="P1077" s="125"/>
      <c r="Q1077" s="125"/>
      <c r="R1077" s="125"/>
      <c r="S1077" s="115" t="s">
        <v>2162</v>
      </c>
      <c r="T1077" s="122" t="s">
        <v>1519</v>
      </c>
      <c r="U1077" s="115" t="s">
        <v>1520</v>
      </c>
      <c r="V1077" s="142"/>
      <c r="W1077" s="117"/>
      <c r="X1077" s="142"/>
      <c r="Y1077" s="142"/>
      <c r="Z1077" s="117"/>
      <c r="AA1077" s="143"/>
      <c r="AB1077" s="125"/>
      <c r="AC1077" s="125"/>
      <c r="AD1077" s="125"/>
      <c r="AE1077" s="117"/>
      <c r="AF1077" s="122"/>
      <c r="AG1077" s="122"/>
    </row>
    <row r="1078" spans="1:33">
      <c r="A1078" s="115" t="s">
        <v>16</v>
      </c>
      <c r="B1078" s="116">
        <v>45511</v>
      </c>
      <c r="C1078" s="115" t="s">
        <v>42</v>
      </c>
      <c r="D1078" s="115" t="s">
        <v>43</v>
      </c>
      <c r="E1078" s="117" t="s">
        <v>1470</v>
      </c>
      <c r="F1078" s="117" t="s">
        <v>1919</v>
      </c>
      <c r="G1078" s="119">
        <v>45511</v>
      </c>
      <c r="H1078" s="117" t="s">
        <v>1565</v>
      </c>
      <c r="I1078" s="117" t="s">
        <v>2098</v>
      </c>
      <c r="J1078" s="117" t="s">
        <v>165</v>
      </c>
      <c r="K1078" s="117" t="s">
        <v>2165</v>
      </c>
      <c r="L1078" s="115" t="s">
        <v>165</v>
      </c>
      <c r="M1078" s="123">
        <v>65653.89</v>
      </c>
      <c r="N1078" s="123">
        <v>65653.89</v>
      </c>
      <c r="O1078" s="124">
        <v>45505</v>
      </c>
      <c r="P1078" s="125"/>
      <c r="Q1078" s="125"/>
      <c r="R1078" s="125"/>
      <c r="S1078" s="115" t="s">
        <v>1919</v>
      </c>
      <c r="T1078" s="122" t="s">
        <v>158</v>
      </c>
      <c r="U1078" s="115" t="s">
        <v>158</v>
      </c>
      <c r="V1078" s="142"/>
      <c r="W1078" s="117"/>
      <c r="X1078" s="142"/>
      <c r="Y1078" s="142"/>
      <c r="Z1078" s="117"/>
      <c r="AA1078" s="143"/>
      <c r="AB1078" s="125"/>
      <c r="AC1078" s="125"/>
      <c r="AD1078" s="125"/>
      <c r="AE1078" s="117"/>
      <c r="AF1078" s="122"/>
      <c r="AG1078" s="122"/>
    </row>
    <row r="1079" spans="1:33">
      <c r="A1079" s="115" t="s">
        <v>16</v>
      </c>
      <c r="B1079" s="116">
        <v>45511</v>
      </c>
      <c r="C1079" s="115" t="s">
        <v>42</v>
      </c>
      <c r="D1079" s="115" t="s">
        <v>43</v>
      </c>
      <c r="E1079" s="117" t="s">
        <v>1470</v>
      </c>
      <c r="F1079" s="117" t="s">
        <v>1554</v>
      </c>
      <c r="G1079" s="119">
        <v>45511</v>
      </c>
      <c r="H1079" s="117" t="s">
        <v>1565</v>
      </c>
      <c r="I1079" s="117" t="s">
        <v>1555</v>
      </c>
      <c r="J1079" s="117" t="s">
        <v>181</v>
      </c>
      <c r="K1079" s="117" t="s">
        <v>2166</v>
      </c>
      <c r="L1079" s="115" t="s">
        <v>181</v>
      </c>
      <c r="M1079" s="123">
        <v>0.51</v>
      </c>
      <c r="N1079" s="123">
        <v>0.51</v>
      </c>
      <c r="O1079" s="124">
        <v>45505</v>
      </c>
      <c r="P1079" s="125"/>
      <c r="Q1079" s="125"/>
      <c r="R1079" s="125"/>
      <c r="S1079" s="115" t="s">
        <v>1554</v>
      </c>
      <c r="T1079" s="122" t="s">
        <v>1556</v>
      </c>
      <c r="U1079" s="115" t="s">
        <v>1557</v>
      </c>
      <c r="V1079" s="142"/>
      <c r="W1079" s="117"/>
      <c r="X1079" s="142"/>
      <c r="Y1079" s="142"/>
      <c r="Z1079" s="117"/>
      <c r="AA1079" s="143"/>
      <c r="AB1079" s="125"/>
      <c r="AC1079" s="125"/>
      <c r="AD1079" s="125"/>
      <c r="AE1079" s="117"/>
      <c r="AF1079" s="122"/>
      <c r="AG1079" s="122"/>
    </row>
    <row r="1080" spans="1:33">
      <c r="A1080" s="115" t="s">
        <v>16</v>
      </c>
      <c r="B1080" s="116">
        <v>45511</v>
      </c>
      <c r="C1080" s="115" t="s">
        <v>42</v>
      </c>
      <c r="D1080" s="115" t="s">
        <v>43</v>
      </c>
      <c r="E1080" s="117" t="s">
        <v>1470</v>
      </c>
      <c r="F1080" s="117" t="s">
        <v>1499</v>
      </c>
      <c r="G1080" s="119">
        <v>45511</v>
      </c>
      <c r="H1080" s="117" t="s">
        <v>1565</v>
      </c>
      <c r="I1080" s="117" t="s">
        <v>1501</v>
      </c>
      <c r="J1080" s="117" t="s">
        <v>219</v>
      </c>
      <c r="K1080" s="117" t="s">
        <v>2167</v>
      </c>
      <c r="L1080" s="115" t="s">
        <v>219</v>
      </c>
      <c r="M1080" s="123">
        <v>-11.65</v>
      </c>
      <c r="N1080" s="123">
        <v>11.65</v>
      </c>
      <c r="O1080" s="124">
        <v>45505</v>
      </c>
      <c r="P1080" s="125"/>
      <c r="Q1080" s="125"/>
      <c r="R1080" s="125"/>
      <c r="S1080" s="115" t="s">
        <v>1499</v>
      </c>
      <c r="T1080" s="122" t="s">
        <v>1502</v>
      </c>
      <c r="U1080" s="115" t="s">
        <v>1482</v>
      </c>
      <c r="V1080" s="142"/>
      <c r="W1080" s="117"/>
      <c r="X1080" s="142"/>
      <c r="Y1080" s="142"/>
      <c r="Z1080" s="117"/>
      <c r="AA1080" s="143"/>
      <c r="AB1080" s="125"/>
      <c r="AC1080" s="125"/>
      <c r="AD1080" s="125"/>
      <c r="AE1080" s="117"/>
      <c r="AF1080" s="122"/>
      <c r="AG1080" s="122"/>
    </row>
    <row r="1081" spans="1:33">
      <c r="A1081" s="115" t="s">
        <v>16</v>
      </c>
      <c r="B1081" s="116">
        <v>45511</v>
      </c>
      <c r="C1081" s="115" t="s">
        <v>42</v>
      </c>
      <c r="D1081" s="115" t="s">
        <v>43</v>
      </c>
      <c r="E1081" s="117" t="s">
        <v>1470</v>
      </c>
      <c r="F1081" s="117" t="s">
        <v>1919</v>
      </c>
      <c r="G1081" s="119">
        <v>45511</v>
      </c>
      <c r="H1081" s="117" t="s">
        <v>1472</v>
      </c>
      <c r="I1081" s="117" t="s">
        <v>1512</v>
      </c>
      <c r="J1081" s="117" t="s">
        <v>1025</v>
      </c>
      <c r="K1081" s="117" t="s">
        <v>1087</v>
      </c>
      <c r="L1081" s="115" t="s">
        <v>1025</v>
      </c>
      <c r="M1081" s="123">
        <v>-377.94</v>
      </c>
      <c r="N1081" s="123">
        <v>377.94</v>
      </c>
      <c r="O1081" s="124">
        <v>45505</v>
      </c>
      <c r="P1081" s="125"/>
      <c r="Q1081" s="125"/>
      <c r="R1081" s="125"/>
      <c r="S1081" s="115" t="s">
        <v>1919</v>
      </c>
      <c r="T1081" s="122" t="s">
        <v>1569</v>
      </c>
      <c r="U1081" s="115" t="s">
        <v>1569</v>
      </c>
      <c r="V1081" s="142"/>
      <c r="W1081" s="117"/>
      <c r="X1081" s="142"/>
      <c r="Y1081" s="142"/>
      <c r="Z1081" s="117"/>
      <c r="AA1081" s="143"/>
      <c r="AB1081" s="125"/>
      <c r="AC1081" s="125"/>
      <c r="AD1081" s="125"/>
      <c r="AE1081" s="117"/>
      <c r="AF1081" s="122"/>
      <c r="AG1081" s="122"/>
    </row>
    <row r="1082" spans="1:33">
      <c r="A1082" s="115" t="s">
        <v>16</v>
      </c>
      <c r="B1082" s="116">
        <v>45511</v>
      </c>
      <c r="C1082" s="115" t="s">
        <v>42</v>
      </c>
      <c r="D1082" s="115" t="s">
        <v>43</v>
      </c>
      <c r="E1082" s="117" t="s">
        <v>1470</v>
      </c>
      <c r="F1082" s="117" t="s">
        <v>1523</v>
      </c>
      <c r="G1082" s="119">
        <v>45511</v>
      </c>
      <c r="H1082" s="117" t="s">
        <v>1472</v>
      </c>
      <c r="I1082" s="117" t="s">
        <v>1512</v>
      </c>
      <c r="J1082" s="117" t="s">
        <v>2168</v>
      </c>
      <c r="K1082" s="117" t="s">
        <v>2169</v>
      </c>
      <c r="L1082" s="115" t="s">
        <v>2168</v>
      </c>
      <c r="M1082" s="123">
        <v>-724.81</v>
      </c>
      <c r="N1082" s="123">
        <v>724.81</v>
      </c>
      <c r="O1082" s="124">
        <v>45505</v>
      </c>
      <c r="P1082" s="125"/>
      <c r="Q1082" s="125"/>
      <c r="R1082" s="125"/>
      <c r="S1082" s="115" t="s">
        <v>1523</v>
      </c>
      <c r="T1082" s="122" t="s">
        <v>1492</v>
      </c>
      <c r="U1082" s="115" t="s">
        <v>1476</v>
      </c>
      <c r="V1082" s="142"/>
      <c r="W1082" s="117"/>
      <c r="X1082" s="142"/>
      <c r="Y1082" s="142"/>
      <c r="Z1082" s="117"/>
      <c r="AA1082" s="143"/>
      <c r="AB1082" s="125"/>
      <c r="AC1082" s="125"/>
      <c r="AD1082" s="125"/>
      <c r="AE1082" s="117"/>
      <c r="AF1082" s="122"/>
      <c r="AG1082" s="122"/>
    </row>
    <row r="1083" spans="1:33">
      <c r="A1083" s="115" t="s">
        <v>16</v>
      </c>
      <c r="B1083" s="116">
        <v>45512</v>
      </c>
      <c r="C1083" s="115" t="s">
        <v>42</v>
      </c>
      <c r="D1083" s="115" t="s">
        <v>43</v>
      </c>
      <c r="E1083" s="117" t="s">
        <v>1470</v>
      </c>
      <c r="F1083" s="117" t="s">
        <v>1572</v>
      </c>
      <c r="G1083" s="119">
        <v>45512</v>
      </c>
      <c r="H1083" s="117" t="s">
        <v>1472</v>
      </c>
      <c r="I1083" s="117" t="s">
        <v>1512</v>
      </c>
      <c r="J1083" s="117" t="s">
        <v>2170</v>
      </c>
      <c r="K1083" s="117" t="s">
        <v>2171</v>
      </c>
      <c r="L1083" s="115" t="s">
        <v>2170</v>
      </c>
      <c r="M1083" s="123">
        <v>-9800</v>
      </c>
      <c r="N1083" s="123">
        <v>9800</v>
      </c>
      <c r="O1083" s="124">
        <v>45505</v>
      </c>
      <c r="P1083" s="125"/>
      <c r="Q1083" s="125"/>
      <c r="R1083" s="125"/>
      <c r="S1083" s="115" t="s">
        <v>1572</v>
      </c>
      <c r="T1083" s="122" t="s">
        <v>1573</v>
      </c>
      <c r="U1083" s="115" t="s">
        <v>1520</v>
      </c>
      <c r="V1083" s="142"/>
      <c r="W1083" s="117"/>
      <c r="X1083" s="142"/>
      <c r="Y1083" s="142"/>
      <c r="Z1083" s="117"/>
      <c r="AA1083" s="143"/>
      <c r="AB1083" s="125"/>
      <c r="AC1083" s="125"/>
      <c r="AD1083" s="125"/>
      <c r="AE1083" s="117"/>
      <c r="AF1083" s="122"/>
      <c r="AG1083" s="122"/>
    </row>
    <row r="1084" spans="1:33">
      <c r="A1084" s="115" t="s">
        <v>16</v>
      </c>
      <c r="B1084" s="116">
        <v>45512</v>
      </c>
      <c r="C1084" s="115" t="s">
        <v>42</v>
      </c>
      <c r="D1084" s="115" t="s">
        <v>43</v>
      </c>
      <c r="E1084" s="117" t="s">
        <v>1470</v>
      </c>
      <c r="F1084" s="117" t="s">
        <v>1572</v>
      </c>
      <c r="G1084" s="119">
        <v>45512</v>
      </c>
      <c r="H1084" s="117" t="s">
        <v>1472</v>
      </c>
      <c r="I1084" s="117" t="s">
        <v>1512</v>
      </c>
      <c r="J1084" s="117" t="s">
        <v>2172</v>
      </c>
      <c r="K1084" s="117" t="s">
        <v>2173</v>
      </c>
      <c r="L1084" s="115" t="s">
        <v>2172</v>
      </c>
      <c r="M1084" s="123">
        <v>-4500</v>
      </c>
      <c r="N1084" s="123">
        <v>4500</v>
      </c>
      <c r="O1084" s="124">
        <v>45505</v>
      </c>
      <c r="P1084" s="125"/>
      <c r="Q1084" s="125"/>
      <c r="R1084" s="125"/>
      <c r="S1084" s="115" t="s">
        <v>1572</v>
      </c>
      <c r="T1084" s="122" t="s">
        <v>1573</v>
      </c>
      <c r="U1084" s="115" t="s">
        <v>1520</v>
      </c>
      <c r="V1084" s="142"/>
      <c r="W1084" s="117"/>
      <c r="X1084" s="142"/>
      <c r="Y1084" s="142"/>
      <c r="Z1084" s="117"/>
      <c r="AA1084" s="143"/>
      <c r="AB1084" s="125"/>
      <c r="AC1084" s="125"/>
      <c r="AD1084" s="125"/>
      <c r="AE1084" s="117"/>
      <c r="AF1084" s="122"/>
      <c r="AG1084" s="122"/>
    </row>
    <row r="1085" spans="1:33">
      <c r="A1085" s="115" t="s">
        <v>16</v>
      </c>
      <c r="B1085" s="116">
        <v>45512</v>
      </c>
      <c r="C1085" s="115" t="s">
        <v>42</v>
      </c>
      <c r="D1085" s="115" t="s">
        <v>43</v>
      </c>
      <c r="E1085" s="117" t="s">
        <v>1470</v>
      </c>
      <c r="F1085" s="117" t="s">
        <v>1737</v>
      </c>
      <c r="G1085" s="119">
        <v>45512</v>
      </c>
      <c r="H1085" s="117" t="s">
        <v>1472</v>
      </c>
      <c r="I1085" s="117" t="s">
        <v>1512</v>
      </c>
      <c r="J1085" s="117" t="s">
        <v>2174</v>
      </c>
      <c r="K1085" s="117" t="s">
        <v>2175</v>
      </c>
      <c r="L1085" s="115" t="s">
        <v>2174</v>
      </c>
      <c r="M1085" s="123">
        <v>-69650</v>
      </c>
      <c r="N1085" s="123">
        <v>69650</v>
      </c>
      <c r="O1085" s="124">
        <v>45505</v>
      </c>
      <c r="P1085" s="125"/>
      <c r="Q1085" s="125"/>
      <c r="R1085" s="125"/>
      <c r="S1085" s="115" t="s">
        <v>1737</v>
      </c>
      <c r="T1085" s="122" t="s">
        <v>1515</v>
      </c>
      <c r="U1085" s="115" t="s">
        <v>1479</v>
      </c>
      <c r="V1085" s="142"/>
      <c r="W1085" s="117"/>
      <c r="X1085" s="142"/>
      <c r="Y1085" s="142"/>
      <c r="Z1085" s="117"/>
      <c r="AA1085" s="143"/>
      <c r="AB1085" s="125"/>
      <c r="AC1085" s="125"/>
      <c r="AD1085" s="125"/>
      <c r="AE1085" s="117"/>
      <c r="AF1085" s="122"/>
      <c r="AG1085" s="122"/>
    </row>
    <row r="1086" spans="1:33">
      <c r="A1086" s="115" t="s">
        <v>16</v>
      </c>
      <c r="B1086" s="116">
        <v>45512</v>
      </c>
      <c r="C1086" s="115" t="s">
        <v>42</v>
      </c>
      <c r="D1086" s="115" t="s">
        <v>43</v>
      </c>
      <c r="E1086" s="117" t="s">
        <v>1470</v>
      </c>
      <c r="F1086" s="117" t="s">
        <v>1504</v>
      </c>
      <c r="G1086" s="119">
        <v>45512</v>
      </c>
      <c r="H1086" s="117" t="s">
        <v>1472</v>
      </c>
      <c r="I1086" s="117" t="s">
        <v>1505</v>
      </c>
      <c r="J1086" s="117" t="s">
        <v>2176</v>
      </c>
      <c r="K1086" s="117" t="s">
        <v>2175</v>
      </c>
      <c r="L1086" s="115" t="s">
        <v>2174</v>
      </c>
      <c r="M1086" s="123">
        <v>1044.75</v>
      </c>
      <c r="N1086" s="123">
        <v>1044.75</v>
      </c>
      <c r="O1086" s="124">
        <v>45505</v>
      </c>
      <c r="P1086" s="125"/>
      <c r="Q1086" s="125"/>
      <c r="R1086" s="125"/>
      <c r="S1086" s="115" t="s">
        <v>1504</v>
      </c>
      <c r="T1086" s="122" t="s">
        <v>1478</v>
      </c>
      <c r="U1086" s="115" t="s">
        <v>1479</v>
      </c>
      <c r="V1086" s="142"/>
      <c r="W1086" s="117"/>
      <c r="X1086" s="142"/>
      <c r="Y1086" s="142"/>
      <c r="Z1086" s="117"/>
      <c r="AA1086" s="143"/>
      <c r="AB1086" s="125"/>
      <c r="AC1086" s="125"/>
      <c r="AD1086" s="125"/>
      <c r="AE1086" s="117"/>
      <c r="AF1086" s="122"/>
      <c r="AG1086" s="122"/>
    </row>
    <row r="1087" spans="1:33">
      <c r="A1087" s="115" t="s">
        <v>16</v>
      </c>
      <c r="B1087" s="116">
        <v>45512</v>
      </c>
      <c r="C1087" s="115" t="s">
        <v>42</v>
      </c>
      <c r="D1087" s="115" t="s">
        <v>43</v>
      </c>
      <c r="E1087" s="117" t="s">
        <v>1470</v>
      </c>
      <c r="F1087" s="117" t="s">
        <v>1507</v>
      </c>
      <c r="G1087" s="119">
        <v>45512</v>
      </c>
      <c r="H1087" s="117" t="s">
        <v>1472</v>
      </c>
      <c r="I1087" s="117" t="s">
        <v>1505</v>
      </c>
      <c r="J1087" s="117" t="s">
        <v>2177</v>
      </c>
      <c r="K1087" s="117" t="s">
        <v>2175</v>
      </c>
      <c r="L1087" s="115" t="s">
        <v>2174</v>
      </c>
      <c r="M1087" s="123">
        <v>3238.72</v>
      </c>
      <c r="N1087" s="123">
        <v>3238.72</v>
      </c>
      <c r="O1087" s="124">
        <v>45505</v>
      </c>
      <c r="P1087" s="125"/>
      <c r="Q1087" s="125"/>
      <c r="R1087" s="125"/>
      <c r="S1087" s="115" t="s">
        <v>1507</v>
      </c>
      <c r="T1087" s="122" t="s">
        <v>1478</v>
      </c>
      <c r="U1087" s="115" t="s">
        <v>1479</v>
      </c>
      <c r="V1087" s="142"/>
      <c r="W1087" s="117"/>
      <c r="X1087" s="142"/>
      <c r="Y1087" s="142"/>
      <c r="Z1087" s="117"/>
      <c r="AA1087" s="143"/>
      <c r="AB1087" s="125"/>
      <c r="AC1087" s="125"/>
      <c r="AD1087" s="125"/>
      <c r="AE1087" s="117"/>
      <c r="AF1087" s="122"/>
      <c r="AG1087" s="122"/>
    </row>
    <row r="1088" spans="1:33">
      <c r="A1088" s="115" t="s">
        <v>16</v>
      </c>
      <c r="B1088" s="116">
        <v>45512</v>
      </c>
      <c r="C1088" s="115" t="s">
        <v>42</v>
      </c>
      <c r="D1088" s="115" t="s">
        <v>43</v>
      </c>
      <c r="E1088" s="117" t="s">
        <v>1470</v>
      </c>
      <c r="F1088" s="117" t="s">
        <v>1919</v>
      </c>
      <c r="G1088" s="119">
        <v>45512</v>
      </c>
      <c r="H1088" s="117" t="s">
        <v>1565</v>
      </c>
      <c r="I1088" s="117" t="s">
        <v>2098</v>
      </c>
      <c r="J1088" s="117" t="s">
        <v>165</v>
      </c>
      <c r="K1088" s="117" t="s">
        <v>2178</v>
      </c>
      <c r="L1088" s="115" t="s">
        <v>165</v>
      </c>
      <c r="M1088" s="123">
        <v>79688.86</v>
      </c>
      <c r="N1088" s="123">
        <v>79688.86</v>
      </c>
      <c r="O1088" s="124">
        <v>45505</v>
      </c>
      <c r="P1088" s="125"/>
      <c r="Q1088" s="125"/>
      <c r="R1088" s="125"/>
      <c r="S1088" s="115" t="s">
        <v>1919</v>
      </c>
      <c r="T1088" s="122" t="s">
        <v>158</v>
      </c>
      <c r="U1088" s="115" t="s">
        <v>158</v>
      </c>
      <c r="V1088" s="142"/>
      <c r="W1088" s="117"/>
      <c r="X1088" s="142"/>
      <c r="Y1088" s="142"/>
      <c r="Z1088" s="117"/>
      <c r="AA1088" s="143"/>
      <c r="AB1088" s="125"/>
      <c r="AC1088" s="125"/>
      <c r="AD1088" s="125"/>
      <c r="AE1088" s="117"/>
      <c r="AF1088" s="122"/>
      <c r="AG1088" s="122"/>
    </row>
    <row r="1089" spans="1:33">
      <c r="A1089" s="115" t="s">
        <v>16</v>
      </c>
      <c r="B1089" s="116">
        <v>45512</v>
      </c>
      <c r="C1089" s="115" t="s">
        <v>42</v>
      </c>
      <c r="D1089" s="115" t="s">
        <v>43</v>
      </c>
      <c r="E1089" s="117" t="s">
        <v>1470</v>
      </c>
      <c r="F1089" s="117" t="s">
        <v>1554</v>
      </c>
      <c r="G1089" s="119">
        <v>45512</v>
      </c>
      <c r="H1089" s="117" t="s">
        <v>1565</v>
      </c>
      <c r="I1089" s="117" t="s">
        <v>1555</v>
      </c>
      <c r="J1089" s="117" t="s">
        <v>181</v>
      </c>
      <c r="K1089" s="117" t="s">
        <v>2179</v>
      </c>
      <c r="L1089" s="115" t="s">
        <v>181</v>
      </c>
      <c r="M1089" s="123">
        <v>0.97</v>
      </c>
      <c r="N1089" s="123">
        <v>0.97</v>
      </c>
      <c r="O1089" s="124">
        <v>45505</v>
      </c>
      <c r="P1089" s="125"/>
      <c r="Q1089" s="125"/>
      <c r="R1089" s="125"/>
      <c r="S1089" s="115" t="s">
        <v>1554</v>
      </c>
      <c r="T1089" s="122" t="s">
        <v>1556</v>
      </c>
      <c r="U1089" s="115" t="s">
        <v>1557</v>
      </c>
      <c r="V1089" s="142"/>
      <c r="W1089" s="117"/>
      <c r="X1089" s="142"/>
      <c r="Y1089" s="142"/>
      <c r="Z1089" s="117"/>
      <c r="AA1089" s="143"/>
      <c r="AB1089" s="125"/>
      <c r="AC1089" s="125"/>
      <c r="AD1089" s="125"/>
      <c r="AE1089" s="117"/>
      <c r="AF1089" s="122"/>
      <c r="AG1089" s="122"/>
    </row>
    <row r="1090" spans="1:33">
      <c r="A1090" s="115" t="s">
        <v>16</v>
      </c>
      <c r="B1090" s="116">
        <v>45512</v>
      </c>
      <c r="C1090" s="115" t="s">
        <v>42</v>
      </c>
      <c r="D1090" s="115" t="s">
        <v>43</v>
      </c>
      <c r="E1090" s="117" t="s">
        <v>1470</v>
      </c>
      <c r="F1090" s="117" t="s">
        <v>1499</v>
      </c>
      <c r="G1090" s="119">
        <v>45512</v>
      </c>
      <c r="H1090" s="117" t="s">
        <v>1565</v>
      </c>
      <c r="I1090" s="117" t="s">
        <v>1501</v>
      </c>
      <c r="J1090" s="117" t="s">
        <v>219</v>
      </c>
      <c r="K1090" s="117" t="s">
        <v>2180</v>
      </c>
      <c r="L1090" s="115" t="s">
        <v>219</v>
      </c>
      <c r="M1090" s="123">
        <v>-23.3</v>
      </c>
      <c r="N1090" s="123">
        <v>23.3</v>
      </c>
      <c r="O1090" s="124">
        <v>45505</v>
      </c>
      <c r="P1090" s="125"/>
      <c r="Q1090" s="125"/>
      <c r="R1090" s="125"/>
      <c r="S1090" s="115" t="s">
        <v>1499</v>
      </c>
      <c r="T1090" s="122" t="s">
        <v>1502</v>
      </c>
      <c r="U1090" s="115" t="s">
        <v>1482</v>
      </c>
      <c r="V1090" s="142"/>
      <c r="W1090" s="117"/>
      <c r="X1090" s="142"/>
      <c r="Y1090" s="142"/>
      <c r="Z1090" s="117"/>
      <c r="AA1090" s="143"/>
      <c r="AB1090" s="125"/>
      <c r="AC1090" s="125"/>
      <c r="AD1090" s="125"/>
      <c r="AE1090" s="117"/>
      <c r="AF1090" s="122"/>
      <c r="AG1090" s="122"/>
    </row>
    <row r="1091" spans="1:33">
      <c r="A1091" s="115" t="s">
        <v>16</v>
      </c>
      <c r="B1091" s="116">
        <v>45513</v>
      </c>
      <c r="C1091" s="115" t="s">
        <v>42</v>
      </c>
      <c r="D1091" s="115" t="s">
        <v>43</v>
      </c>
      <c r="E1091" s="117" t="s">
        <v>1470</v>
      </c>
      <c r="F1091" s="117" t="s">
        <v>1600</v>
      </c>
      <c r="G1091" s="119">
        <v>45513</v>
      </c>
      <c r="H1091" s="117" t="s">
        <v>1472</v>
      </c>
      <c r="I1091" s="117" t="s">
        <v>1512</v>
      </c>
      <c r="J1091" s="117" t="s">
        <v>1601</v>
      </c>
      <c r="K1091" s="117" t="s">
        <v>2181</v>
      </c>
      <c r="L1091" s="115" t="s">
        <v>1601</v>
      </c>
      <c r="M1091" s="123">
        <v>-11550</v>
      </c>
      <c r="N1091" s="123">
        <v>11550</v>
      </c>
      <c r="O1091" s="124">
        <v>45505</v>
      </c>
      <c r="P1091" s="125"/>
      <c r="Q1091" s="125"/>
      <c r="R1091" s="125"/>
      <c r="S1091" s="115" t="s">
        <v>1600</v>
      </c>
      <c r="T1091" s="122" t="s">
        <v>1519</v>
      </c>
      <c r="U1091" s="115" t="s">
        <v>1520</v>
      </c>
      <c r="V1091" s="142"/>
      <c r="W1091" s="117"/>
      <c r="X1091" s="142"/>
      <c r="Y1091" s="142"/>
      <c r="Z1091" s="117"/>
      <c r="AA1091" s="143"/>
      <c r="AB1091" s="125"/>
      <c r="AC1091" s="125"/>
      <c r="AD1091" s="125"/>
      <c r="AE1091" s="117"/>
      <c r="AF1091" s="122"/>
      <c r="AG1091" s="122"/>
    </row>
    <row r="1092" spans="1:33">
      <c r="A1092" s="115" t="s">
        <v>16</v>
      </c>
      <c r="B1092" s="116">
        <v>45513</v>
      </c>
      <c r="C1092" s="115" t="s">
        <v>42</v>
      </c>
      <c r="D1092" s="115" t="s">
        <v>43</v>
      </c>
      <c r="E1092" s="117" t="s">
        <v>1470</v>
      </c>
      <c r="F1092" s="117" t="s">
        <v>1600</v>
      </c>
      <c r="G1092" s="119">
        <v>45513</v>
      </c>
      <c r="H1092" s="117" t="s">
        <v>1472</v>
      </c>
      <c r="I1092" s="117" t="s">
        <v>1512</v>
      </c>
      <c r="J1092" s="117" t="s">
        <v>1601</v>
      </c>
      <c r="K1092" s="117" t="s">
        <v>2182</v>
      </c>
      <c r="L1092" s="115" t="s">
        <v>1601</v>
      </c>
      <c r="M1092" s="123">
        <v>-5000</v>
      </c>
      <c r="N1092" s="123">
        <v>5000</v>
      </c>
      <c r="O1092" s="124">
        <v>45505</v>
      </c>
      <c r="P1092" s="125"/>
      <c r="Q1092" s="125"/>
      <c r="R1092" s="125"/>
      <c r="S1092" s="115" t="s">
        <v>1600</v>
      </c>
      <c r="T1092" s="122" t="s">
        <v>1519</v>
      </c>
      <c r="U1092" s="115" t="s">
        <v>1520</v>
      </c>
      <c r="V1092" s="142"/>
      <c r="W1092" s="117"/>
      <c r="X1092" s="142"/>
      <c r="Y1092" s="142"/>
      <c r="Z1092" s="117"/>
      <c r="AA1092" s="143"/>
      <c r="AB1092" s="125"/>
      <c r="AC1092" s="125"/>
      <c r="AD1092" s="125"/>
      <c r="AE1092" s="117"/>
      <c r="AF1092" s="122"/>
      <c r="AG1092" s="122"/>
    </row>
    <row r="1093" spans="1:33">
      <c r="A1093" s="115" t="s">
        <v>16</v>
      </c>
      <c r="B1093" s="116">
        <v>45513</v>
      </c>
      <c r="C1093" s="115" t="s">
        <v>42</v>
      </c>
      <c r="D1093" s="115" t="s">
        <v>43</v>
      </c>
      <c r="E1093" s="117" t="s">
        <v>1470</v>
      </c>
      <c r="F1093" s="117" t="s">
        <v>2183</v>
      </c>
      <c r="G1093" s="119">
        <v>45513</v>
      </c>
      <c r="H1093" s="117" t="s">
        <v>1472</v>
      </c>
      <c r="I1093" s="117" t="s">
        <v>1512</v>
      </c>
      <c r="J1093" s="117" t="s">
        <v>2184</v>
      </c>
      <c r="K1093" s="117" t="s">
        <v>2185</v>
      </c>
      <c r="L1093" s="115" t="s">
        <v>2184</v>
      </c>
      <c r="M1093" s="123">
        <v>-350</v>
      </c>
      <c r="N1093" s="123">
        <v>350</v>
      </c>
      <c r="O1093" s="124">
        <v>45505</v>
      </c>
      <c r="P1093" s="125"/>
      <c r="Q1093" s="125"/>
      <c r="R1093" s="125"/>
      <c r="S1093" s="115" t="s">
        <v>2183</v>
      </c>
      <c r="T1093" s="122" t="s">
        <v>1492</v>
      </c>
      <c r="U1093" s="115" t="s">
        <v>1476</v>
      </c>
      <c r="V1093" s="142"/>
      <c r="W1093" s="117"/>
      <c r="X1093" s="142"/>
      <c r="Y1093" s="142"/>
      <c r="Z1093" s="117"/>
      <c r="AA1093" s="143"/>
      <c r="AB1093" s="125"/>
      <c r="AC1093" s="125"/>
      <c r="AD1093" s="125"/>
      <c r="AE1093" s="117"/>
      <c r="AF1093" s="122"/>
      <c r="AG1093" s="122"/>
    </row>
    <row r="1094" spans="1:33">
      <c r="A1094" s="115" t="s">
        <v>16</v>
      </c>
      <c r="B1094" s="116">
        <v>45513</v>
      </c>
      <c r="C1094" s="115" t="s">
        <v>42</v>
      </c>
      <c r="D1094" s="115" t="s">
        <v>43</v>
      </c>
      <c r="E1094" s="117" t="s">
        <v>1470</v>
      </c>
      <c r="F1094" s="117" t="s">
        <v>1612</v>
      </c>
      <c r="G1094" s="119">
        <v>45513</v>
      </c>
      <c r="H1094" s="117" t="s">
        <v>1472</v>
      </c>
      <c r="I1094" s="117" t="s">
        <v>1512</v>
      </c>
      <c r="J1094" s="117" t="s">
        <v>2186</v>
      </c>
      <c r="K1094" s="117" t="s">
        <v>2187</v>
      </c>
      <c r="L1094" s="115" t="s">
        <v>2186</v>
      </c>
      <c r="M1094" s="123">
        <v>-520.98</v>
      </c>
      <c r="N1094" s="123">
        <v>520.98</v>
      </c>
      <c r="O1094" s="124">
        <v>45505</v>
      </c>
      <c r="P1094" s="125"/>
      <c r="Q1094" s="125"/>
      <c r="R1094" s="125"/>
      <c r="S1094" s="115" t="s">
        <v>1612</v>
      </c>
      <c r="T1094" s="122" t="s">
        <v>1492</v>
      </c>
      <c r="U1094" s="115" t="s">
        <v>1476</v>
      </c>
      <c r="V1094" s="142"/>
      <c r="W1094" s="117"/>
      <c r="X1094" s="142"/>
      <c r="Y1094" s="142"/>
      <c r="Z1094" s="117"/>
      <c r="AA1094" s="143"/>
      <c r="AB1094" s="125"/>
      <c r="AC1094" s="125"/>
      <c r="AD1094" s="125"/>
      <c r="AE1094" s="117"/>
      <c r="AF1094" s="122"/>
      <c r="AG1094" s="122"/>
    </row>
    <row r="1095" spans="1:33">
      <c r="A1095" s="115" t="s">
        <v>16</v>
      </c>
      <c r="B1095" s="116">
        <v>45513</v>
      </c>
      <c r="C1095" s="115" t="s">
        <v>42</v>
      </c>
      <c r="D1095" s="115" t="s">
        <v>43</v>
      </c>
      <c r="E1095" s="117" t="s">
        <v>1470</v>
      </c>
      <c r="F1095" s="117" t="s">
        <v>1612</v>
      </c>
      <c r="G1095" s="119">
        <v>45513</v>
      </c>
      <c r="H1095" s="117" t="s">
        <v>1472</v>
      </c>
      <c r="I1095" s="117" t="s">
        <v>1512</v>
      </c>
      <c r="J1095" s="117" t="s">
        <v>2188</v>
      </c>
      <c r="K1095" s="117" t="s">
        <v>2189</v>
      </c>
      <c r="L1095" s="115" t="s">
        <v>2188</v>
      </c>
      <c r="M1095" s="123">
        <v>-1465.3</v>
      </c>
      <c r="N1095" s="123">
        <v>1465.3</v>
      </c>
      <c r="O1095" s="124">
        <v>45505</v>
      </c>
      <c r="P1095" s="125"/>
      <c r="Q1095" s="125"/>
      <c r="R1095" s="125"/>
      <c r="S1095" s="115" t="s">
        <v>1612</v>
      </c>
      <c r="T1095" s="122" t="s">
        <v>1492</v>
      </c>
      <c r="U1095" s="115" t="s">
        <v>1476</v>
      </c>
      <c r="V1095" s="142"/>
      <c r="W1095" s="117"/>
      <c r="X1095" s="142"/>
      <c r="Y1095" s="142"/>
      <c r="Z1095" s="117"/>
      <c r="AA1095" s="143"/>
      <c r="AB1095" s="125"/>
      <c r="AC1095" s="125"/>
      <c r="AD1095" s="125"/>
      <c r="AE1095" s="117"/>
      <c r="AF1095" s="122"/>
      <c r="AG1095" s="122"/>
    </row>
    <row r="1096" spans="1:33">
      <c r="A1096" s="115" t="s">
        <v>16</v>
      </c>
      <c r="B1096" s="116">
        <v>45513</v>
      </c>
      <c r="C1096" s="115" t="s">
        <v>42</v>
      </c>
      <c r="D1096" s="115" t="s">
        <v>43</v>
      </c>
      <c r="E1096" s="117" t="s">
        <v>1470</v>
      </c>
      <c r="F1096" s="117" t="s">
        <v>1572</v>
      </c>
      <c r="G1096" s="119">
        <v>45513</v>
      </c>
      <c r="H1096" s="117" t="s">
        <v>1472</v>
      </c>
      <c r="I1096" s="117" t="s">
        <v>1512</v>
      </c>
      <c r="J1096" s="117" t="s">
        <v>782</v>
      </c>
      <c r="K1096" s="117" t="s">
        <v>2190</v>
      </c>
      <c r="L1096" s="115" t="s">
        <v>782</v>
      </c>
      <c r="M1096" s="123">
        <v>-18000</v>
      </c>
      <c r="N1096" s="123">
        <v>18000</v>
      </c>
      <c r="O1096" s="124">
        <v>45505</v>
      </c>
      <c r="P1096" s="125"/>
      <c r="Q1096" s="125"/>
      <c r="R1096" s="125"/>
      <c r="S1096" s="115" t="s">
        <v>1572</v>
      </c>
      <c r="T1096" s="122" t="s">
        <v>1573</v>
      </c>
      <c r="U1096" s="115" t="s">
        <v>1520</v>
      </c>
      <c r="V1096" s="142"/>
      <c r="W1096" s="117"/>
      <c r="X1096" s="142"/>
      <c r="Y1096" s="142"/>
      <c r="Z1096" s="117"/>
      <c r="AA1096" s="143"/>
      <c r="AB1096" s="125"/>
      <c r="AC1096" s="125"/>
      <c r="AD1096" s="125"/>
      <c r="AE1096" s="117"/>
      <c r="AF1096" s="122"/>
      <c r="AG1096" s="122"/>
    </row>
    <row r="1097" spans="1:33">
      <c r="A1097" s="115" t="s">
        <v>16</v>
      </c>
      <c r="B1097" s="116">
        <v>45513</v>
      </c>
      <c r="C1097" s="115" t="s">
        <v>42</v>
      </c>
      <c r="D1097" s="115" t="s">
        <v>43</v>
      </c>
      <c r="E1097" s="117" t="s">
        <v>1470</v>
      </c>
      <c r="F1097" s="117" t="s">
        <v>1572</v>
      </c>
      <c r="G1097" s="119">
        <v>45513</v>
      </c>
      <c r="H1097" s="117" t="s">
        <v>1472</v>
      </c>
      <c r="I1097" s="117" t="s">
        <v>1512</v>
      </c>
      <c r="J1097" s="117" t="s">
        <v>2019</v>
      </c>
      <c r="K1097" s="117" t="s">
        <v>1938</v>
      </c>
      <c r="L1097" s="115" t="s">
        <v>2019</v>
      </c>
      <c r="M1097" s="123">
        <v>-4000</v>
      </c>
      <c r="N1097" s="123">
        <v>4000</v>
      </c>
      <c r="O1097" s="124">
        <v>45505</v>
      </c>
      <c r="P1097" s="125"/>
      <c r="Q1097" s="125"/>
      <c r="R1097" s="125"/>
      <c r="S1097" s="115" t="s">
        <v>1572</v>
      </c>
      <c r="T1097" s="122" t="s">
        <v>1573</v>
      </c>
      <c r="U1097" s="115" t="s">
        <v>1520</v>
      </c>
      <c r="V1097" s="142"/>
      <c r="W1097" s="117"/>
      <c r="X1097" s="142"/>
      <c r="Y1097" s="142"/>
      <c r="Z1097" s="117"/>
      <c r="AA1097" s="143"/>
      <c r="AB1097" s="125"/>
      <c r="AC1097" s="125"/>
      <c r="AD1097" s="125"/>
      <c r="AE1097" s="117"/>
      <c r="AF1097" s="122"/>
      <c r="AG1097" s="122"/>
    </row>
    <row r="1098" spans="1:33">
      <c r="A1098" s="115" t="s">
        <v>16</v>
      </c>
      <c r="B1098" s="116">
        <v>45513</v>
      </c>
      <c r="C1098" s="115" t="s">
        <v>42</v>
      </c>
      <c r="D1098" s="115" t="s">
        <v>43</v>
      </c>
      <c r="E1098" s="117" t="s">
        <v>1470</v>
      </c>
      <c r="F1098" s="117" t="s">
        <v>2191</v>
      </c>
      <c r="G1098" s="119">
        <v>45513</v>
      </c>
      <c r="H1098" s="117" t="s">
        <v>1472</v>
      </c>
      <c r="I1098" s="117" t="s">
        <v>1512</v>
      </c>
      <c r="J1098" s="117" t="s">
        <v>1025</v>
      </c>
      <c r="K1098" s="117" t="s">
        <v>2192</v>
      </c>
      <c r="L1098" s="115" t="s">
        <v>1025</v>
      </c>
      <c r="M1098" s="123">
        <v>-557691.31999999995</v>
      </c>
      <c r="N1098" s="123">
        <v>557691.31999999995</v>
      </c>
      <c r="O1098" s="124">
        <v>45505</v>
      </c>
      <c r="P1098" s="125"/>
      <c r="Q1098" s="125"/>
      <c r="R1098" s="125"/>
      <c r="S1098" s="115" t="s">
        <v>2191</v>
      </c>
      <c r="T1098" s="122" t="s">
        <v>1478</v>
      </c>
      <c r="U1098" s="115" t="s">
        <v>1479</v>
      </c>
      <c r="V1098" s="142"/>
      <c r="W1098" s="117"/>
      <c r="X1098" s="142"/>
      <c r="Y1098" s="142"/>
      <c r="Z1098" s="117"/>
      <c r="AA1098" s="143"/>
      <c r="AB1098" s="125"/>
      <c r="AC1098" s="125"/>
      <c r="AD1098" s="125"/>
      <c r="AE1098" s="117"/>
      <c r="AF1098" s="122"/>
      <c r="AG1098" s="122"/>
    </row>
    <row r="1099" spans="1:33">
      <c r="A1099" s="115" t="s">
        <v>16</v>
      </c>
      <c r="B1099" s="116">
        <v>45513</v>
      </c>
      <c r="C1099" s="115" t="s">
        <v>42</v>
      </c>
      <c r="D1099" s="115" t="s">
        <v>43</v>
      </c>
      <c r="E1099" s="117" t="s">
        <v>1470</v>
      </c>
      <c r="F1099" s="117" t="s">
        <v>1652</v>
      </c>
      <c r="G1099" s="119">
        <v>45513</v>
      </c>
      <c r="H1099" s="117" t="s">
        <v>1472</v>
      </c>
      <c r="I1099" s="117" t="s">
        <v>1512</v>
      </c>
      <c r="J1099" s="117" t="s">
        <v>2193</v>
      </c>
      <c r="K1099" s="117" t="s">
        <v>2194</v>
      </c>
      <c r="L1099" s="115" t="s">
        <v>2193</v>
      </c>
      <c r="M1099" s="123">
        <v>-12000</v>
      </c>
      <c r="N1099" s="123">
        <v>12000</v>
      </c>
      <c r="O1099" s="124">
        <v>45505</v>
      </c>
      <c r="P1099" s="125"/>
      <c r="Q1099" s="125"/>
      <c r="R1099" s="125"/>
      <c r="S1099" s="115" t="s">
        <v>1652</v>
      </c>
      <c r="T1099" s="122" t="s">
        <v>1519</v>
      </c>
      <c r="U1099" s="115" t="s">
        <v>1520</v>
      </c>
      <c r="V1099" s="142"/>
      <c r="W1099" s="117"/>
      <c r="X1099" s="142"/>
      <c r="Y1099" s="142"/>
      <c r="Z1099" s="117"/>
      <c r="AA1099" s="143"/>
      <c r="AB1099" s="125"/>
      <c r="AC1099" s="125"/>
      <c r="AD1099" s="125"/>
      <c r="AE1099" s="117"/>
      <c r="AF1099" s="122"/>
      <c r="AG1099" s="122"/>
    </row>
    <row r="1100" spans="1:33">
      <c r="A1100" s="115" t="s">
        <v>16</v>
      </c>
      <c r="B1100" s="116">
        <v>45513</v>
      </c>
      <c r="C1100" s="115" t="s">
        <v>42</v>
      </c>
      <c r="D1100" s="115" t="s">
        <v>43</v>
      </c>
      <c r="E1100" s="117" t="s">
        <v>1470</v>
      </c>
      <c r="F1100" s="117" t="s">
        <v>1919</v>
      </c>
      <c r="G1100" s="119">
        <v>45513</v>
      </c>
      <c r="H1100" s="117" t="s">
        <v>1565</v>
      </c>
      <c r="I1100" s="117" t="s">
        <v>2098</v>
      </c>
      <c r="J1100" s="117" t="s">
        <v>165</v>
      </c>
      <c r="K1100" s="117" t="s">
        <v>2195</v>
      </c>
      <c r="L1100" s="115" t="s">
        <v>165</v>
      </c>
      <c r="M1100" s="123">
        <v>17846.349999999999</v>
      </c>
      <c r="N1100" s="123">
        <v>17846.349999999999</v>
      </c>
      <c r="O1100" s="124">
        <v>45505</v>
      </c>
      <c r="P1100" s="125"/>
      <c r="Q1100" s="125"/>
      <c r="R1100" s="125"/>
      <c r="S1100" s="115" t="s">
        <v>1919</v>
      </c>
      <c r="T1100" s="122" t="s">
        <v>158</v>
      </c>
      <c r="U1100" s="115" t="s">
        <v>158</v>
      </c>
      <c r="V1100" s="142"/>
      <c r="W1100" s="117"/>
      <c r="X1100" s="142"/>
      <c r="Y1100" s="142"/>
      <c r="Z1100" s="117"/>
      <c r="AA1100" s="143"/>
      <c r="AB1100" s="125"/>
      <c r="AC1100" s="125"/>
      <c r="AD1100" s="125"/>
      <c r="AE1100" s="117"/>
      <c r="AF1100" s="122"/>
      <c r="AG1100" s="122"/>
    </row>
    <row r="1101" spans="1:33">
      <c r="A1101" s="115" t="s">
        <v>16</v>
      </c>
      <c r="B1101" s="116">
        <v>45513</v>
      </c>
      <c r="C1101" s="115" t="s">
        <v>42</v>
      </c>
      <c r="D1101" s="115" t="s">
        <v>43</v>
      </c>
      <c r="E1101" s="117" t="s">
        <v>1470</v>
      </c>
      <c r="F1101" s="117" t="s">
        <v>1919</v>
      </c>
      <c r="G1101" s="119">
        <v>45513</v>
      </c>
      <c r="H1101" s="117" t="s">
        <v>1565</v>
      </c>
      <c r="I1101" s="117" t="s">
        <v>2098</v>
      </c>
      <c r="J1101" s="117" t="s">
        <v>168</v>
      </c>
      <c r="K1101" s="117" t="s">
        <v>2196</v>
      </c>
      <c r="L1101" s="115" t="s">
        <v>168</v>
      </c>
      <c r="M1101" s="123">
        <v>600000</v>
      </c>
      <c r="N1101" s="123">
        <v>600000</v>
      </c>
      <c r="O1101" s="124">
        <v>45505</v>
      </c>
      <c r="P1101" s="125"/>
      <c r="Q1101" s="125"/>
      <c r="R1101" s="125"/>
      <c r="S1101" s="115" t="s">
        <v>1919</v>
      </c>
      <c r="T1101" s="122" t="s">
        <v>158</v>
      </c>
      <c r="U1101" s="115" t="s">
        <v>158</v>
      </c>
      <c r="V1101" s="142"/>
      <c r="W1101" s="117"/>
      <c r="X1101" s="142"/>
      <c r="Y1101" s="142"/>
      <c r="Z1101" s="117"/>
      <c r="AA1101" s="143"/>
      <c r="AB1101" s="125"/>
      <c r="AC1101" s="125"/>
      <c r="AD1101" s="125"/>
      <c r="AE1101" s="117"/>
      <c r="AF1101" s="122"/>
      <c r="AG1101" s="122"/>
    </row>
    <row r="1102" spans="1:33">
      <c r="A1102" s="115" t="s">
        <v>16</v>
      </c>
      <c r="B1102" s="116">
        <v>45513</v>
      </c>
      <c r="C1102" s="115" t="s">
        <v>42</v>
      </c>
      <c r="D1102" s="115" t="s">
        <v>43</v>
      </c>
      <c r="E1102" s="117" t="s">
        <v>1470</v>
      </c>
      <c r="F1102" s="117" t="s">
        <v>1499</v>
      </c>
      <c r="G1102" s="119">
        <v>45513</v>
      </c>
      <c r="H1102" s="117" t="s">
        <v>1565</v>
      </c>
      <c r="I1102" s="117" t="s">
        <v>1512</v>
      </c>
      <c r="J1102" s="117" t="s">
        <v>219</v>
      </c>
      <c r="K1102" s="117" t="s">
        <v>2197</v>
      </c>
      <c r="L1102" s="115" t="s">
        <v>219</v>
      </c>
      <c r="M1102" s="123">
        <v>-69.900000000000006</v>
      </c>
      <c r="N1102" s="123">
        <v>69.900000000000006</v>
      </c>
      <c r="O1102" s="124">
        <v>45505</v>
      </c>
      <c r="P1102" s="125"/>
      <c r="Q1102" s="125"/>
      <c r="R1102" s="125"/>
      <c r="S1102" s="115" t="s">
        <v>1499</v>
      </c>
      <c r="T1102" s="122" t="s">
        <v>1502</v>
      </c>
      <c r="U1102" s="115" t="s">
        <v>1482</v>
      </c>
      <c r="V1102" s="142"/>
      <c r="W1102" s="117"/>
      <c r="X1102" s="142"/>
      <c r="Y1102" s="142"/>
      <c r="Z1102" s="117"/>
      <c r="AA1102" s="143"/>
      <c r="AB1102" s="125"/>
      <c r="AC1102" s="125"/>
      <c r="AD1102" s="125"/>
      <c r="AE1102" s="117"/>
      <c r="AF1102" s="122"/>
      <c r="AG1102" s="122"/>
    </row>
    <row r="1103" spans="1:33">
      <c r="A1103" s="115" t="s">
        <v>16</v>
      </c>
      <c r="B1103" s="116">
        <v>45513</v>
      </c>
      <c r="C1103" s="115" t="s">
        <v>42</v>
      </c>
      <c r="D1103" s="115" t="s">
        <v>43</v>
      </c>
      <c r="E1103" s="117" t="s">
        <v>1470</v>
      </c>
      <c r="F1103" s="117" t="s">
        <v>1499</v>
      </c>
      <c r="G1103" s="119">
        <v>45513</v>
      </c>
      <c r="H1103" s="117" t="s">
        <v>1565</v>
      </c>
      <c r="I1103" s="117" t="s">
        <v>1512</v>
      </c>
      <c r="J1103" s="117" t="s">
        <v>143</v>
      </c>
      <c r="K1103" s="117" t="s">
        <v>2198</v>
      </c>
      <c r="L1103" s="115" t="s">
        <v>143</v>
      </c>
      <c r="M1103" s="123">
        <v>-9</v>
      </c>
      <c r="N1103" s="123">
        <v>9</v>
      </c>
      <c r="O1103" s="124">
        <v>45505</v>
      </c>
      <c r="P1103" s="125"/>
      <c r="Q1103" s="125"/>
      <c r="R1103" s="125"/>
      <c r="S1103" s="115" t="s">
        <v>1499</v>
      </c>
      <c r="T1103" s="122" t="s">
        <v>1502</v>
      </c>
      <c r="U1103" s="115" t="s">
        <v>1482</v>
      </c>
      <c r="V1103" s="142"/>
      <c r="W1103" s="117"/>
      <c r="X1103" s="142"/>
      <c r="Y1103" s="142"/>
      <c r="Z1103" s="117"/>
      <c r="AA1103" s="143"/>
      <c r="AB1103" s="125"/>
      <c r="AC1103" s="125"/>
      <c r="AD1103" s="125"/>
      <c r="AE1103" s="117"/>
      <c r="AF1103" s="122"/>
      <c r="AG1103" s="122"/>
    </row>
    <row r="1104" spans="1:33">
      <c r="A1104" s="115" t="s">
        <v>16</v>
      </c>
      <c r="B1104" s="116">
        <v>45513</v>
      </c>
      <c r="C1104" s="115" t="s">
        <v>42</v>
      </c>
      <c r="D1104" s="115" t="s">
        <v>43</v>
      </c>
      <c r="E1104" s="117" t="s">
        <v>1470</v>
      </c>
      <c r="F1104" s="117" t="s">
        <v>1919</v>
      </c>
      <c r="G1104" s="119">
        <v>45513</v>
      </c>
      <c r="H1104" s="117" t="s">
        <v>1472</v>
      </c>
      <c r="I1104" s="117" t="s">
        <v>1512</v>
      </c>
      <c r="J1104" s="117" t="s">
        <v>1025</v>
      </c>
      <c r="K1104" s="117" t="s">
        <v>1988</v>
      </c>
      <c r="L1104" s="115" t="s">
        <v>1025</v>
      </c>
      <c r="M1104" s="123">
        <v>-2577.2199999999998</v>
      </c>
      <c r="N1104" s="123">
        <v>2577.2199999999998</v>
      </c>
      <c r="O1104" s="124">
        <v>45505</v>
      </c>
      <c r="P1104" s="125"/>
      <c r="Q1104" s="125"/>
      <c r="R1104" s="125"/>
      <c r="S1104" s="115" t="s">
        <v>1919</v>
      </c>
      <c r="T1104" s="122" t="s">
        <v>1569</v>
      </c>
      <c r="U1104" s="115" t="s">
        <v>1569</v>
      </c>
      <c r="V1104" s="142"/>
      <c r="W1104" s="117"/>
      <c r="X1104" s="142"/>
      <c r="Y1104" s="142"/>
      <c r="Z1104" s="117"/>
      <c r="AA1104" s="143"/>
      <c r="AB1104" s="125"/>
      <c r="AC1104" s="125"/>
      <c r="AD1104" s="125"/>
      <c r="AE1104" s="117"/>
      <c r="AF1104" s="122"/>
      <c r="AG1104" s="122"/>
    </row>
    <row r="1105" spans="1:33">
      <c r="A1105" s="115" t="s">
        <v>16</v>
      </c>
      <c r="B1105" s="116">
        <v>45513</v>
      </c>
      <c r="C1105" s="115" t="s">
        <v>42</v>
      </c>
      <c r="D1105" s="115" t="s">
        <v>43</v>
      </c>
      <c r="E1105" s="117" t="s">
        <v>1470</v>
      </c>
      <c r="F1105" s="117" t="s">
        <v>1919</v>
      </c>
      <c r="G1105" s="119">
        <v>45513</v>
      </c>
      <c r="H1105" s="117" t="s">
        <v>1472</v>
      </c>
      <c r="I1105" s="117" t="s">
        <v>1512</v>
      </c>
      <c r="J1105" s="117" t="s">
        <v>1025</v>
      </c>
      <c r="K1105" s="117" t="s">
        <v>1085</v>
      </c>
      <c r="L1105" s="115" t="s">
        <v>1025</v>
      </c>
      <c r="M1105" s="123">
        <v>-421.29</v>
      </c>
      <c r="N1105" s="123">
        <v>421.29</v>
      </c>
      <c r="O1105" s="124">
        <v>45505</v>
      </c>
      <c r="P1105" s="125"/>
      <c r="Q1105" s="125"/>
      <c r="R1105" s="125"/>
      <c r="S1105" s="115" t="s">
        <v>1919</v>
      </c>
      <c r="T1105" s="122" t="s">
        <v>1569</v>
      </c>
      <c r="U1105" s="115" t="s">
        <v>1569</v>
      </c>
      <c r="V1105" s="142"/>
      <c r="W1105" s="117"/>
      <c r="X1105" s="142"/>
      <c r="Y1105" s="142"/>
      <c r="Z1105" s="117"/>
      <c r="AA1105" s="143"/>
      <c r="AB1105" s="125"/>
      <c r="AC1105" s="125"/>
      <c r="AD1105" s="125"/>
      <c r="AE1105" s="117"/>
      <c r="AF1105" s="122"/>
      <c r="AG1105" s="122"/>
    </row>
    <row r="1106" spans="1:33">
      <c r="A1106" s="115" t="s">
        <v>16</v>
      </c>
      <c r="B1106" s="116">
        <v>45513</v>
      </c>
      <c r="C1106" s="115" t="s">
        <v>42</v>
      </c>
      <c r="D1106" s="115" t="s">
        <v>43</v>
      </c>
      <c r="E1106" s="117" t="s">
        <v>1470</v>
      </c>
      <c r="F1106" s="117" t="s">
        <v>1919</v>
      </c>
      <c r="G1106" s="119">
        <v>45513</v>
      </c>
      <c r="H1106" s="117" t="s">
        <v>1472</v>
      </c>
      <c r="I1106" s="117" t="s">
        <v>1512</v>
      </c>
      <c r="J1106" s="117" t="s">
        <v>1025</v>
      </c>
      <c r="K1106" s="117" t="s">
        <v>1086</v>
      </c>
      <c r="L1106" s="115" t="s">
        <v>1025</v>
      </c>
      <c r="M1106" s="123">
        <v>-391.67</v>
      </c>
      <c r="N1106" s="123">
        <v>391.67</v>
      </c>
      <c r="O1106" s="124">
        <v>45505</v>
      </c>
      <c r="P1106" s="125"/>
      <c r="Q1106" s="125"/>
      <c r="R1106" s="125"/>
      <c r="S1106" s="115" t="s">
        <v>1919</v>
      </c>
      <c r="T1106" s="122" t="s">
        <v>1569</v>
      </c>
      <c r="U1106" s="115" t="s">
        <v>1569</v>
      </c>
      <c r="V1106" s="142"/>
      <c r="W1106" s="117"/>
      <c r="X1106" s="142"/>
      <c r="Y1106" s="142"/>
      <c r="Z1106" s="117"/>
      <c r="AA1106" s="143"/>
      <c r="AB1106" s="125"/>
      <c r="AC1106" s="125"/>
      <c r="AD1106" s="125"/>
      <c r="AE1106" s="117"/>
      <c r="AF1106" s="122"/>
      <c r="AG1106" s="122"/>
    </row>
    <row r="1107" spans="1:33">
      <c r="A1107" s="115" t="s">
        <v>16</v>
      </c>
      <c r="B1107" s="116">
        <v>45513</v>
      </c>
      <c r="C1107" s="115" t="s">
        <v>42</v>
      </c>
      <c r="D1107" s="115" t="s">
        <v>43</v>
      </c>
      <c r="E1107" s="117" t="s">
        <v>1470</v>
      </c>
      <c r="F1107" s="117" t="s">
        <v>2149</v>
      </c>
      <c r="G1107" s="119">
        <v>45513</v>
      </c>
      <c r="H1107" s="117" t="s">
        <v>1472</v>
      </c>
      <c r="I1107" s="117" t="s">
        <v>1512</v>
      </c>
      <c r="J1107" s="117" t="s">
        <v>2199</v>
      </c>
      <c r="K1107" s="117" t="s">
        <v>2200</v>
      </c>
      <c r="L1107" s="115" t="s">
        <v>2199</v>
      </c>
      <c r="M1107" s="123">
        <v>-3800</v>
      </c>
      <c r="N1107" s="123">
        <v>3800</v>
      </c>
      <c r="O1107" s="124">
        <v>45505</v>
      </c>
      <c r="P1107" s="125"/>
      <c r="Q1107" s="125"/>
      <c r="R1107" s="125"/>
      <c r="S1107" s="115" t="s">
        <v>2149</v>
      </c>
      <c r="T1107" s="122" t="s">
        <v>1492</v>
      </c>
      <c r="U1107" s="115" t="s">
        <v>1476</v>
      </c>
      <c r="V1107" s="142"/>
      <c r="W1107" s="117"/>
      <c r="X1107" s="142"/>
      <c r="Y1107" s="142"/>
      <c r="Z1107" s="117"/>
      <c r="AA1107" s="143"/>
      <c r="AB1107" s="125"/>
      <c r="AC1107" s="125"/>
      <c r="AD1107" s="125"/>
      <c r="AE1107" s="117"/>
      <c r="AF1107" s="122"/>
      <c r="AG1107" s="122"/>
    </row>
    <row r="1108" spans="1:33">
      <c r="A1108" s="115" t="s">
        <v>16</v>
      </c>
      <c r="B1108" s="116">
        <v>45516</v>
      </c>
      <c r="C1108" s="115" t="s">
        <v>42</v>
      </c>
      <c r="D1108" s="115" t="s">
        <v>43</v>
      </c>
      <c r="E1108" s="117" t="s">
        <v>1470</v>
      </c>
      <c r="F1108" s="117" t="s">
        <v>1518</v>
      </c>
      <c r="G1108" s="119">
        <v>45516</v>
      </c>
      <c r="H1108" s="117" t="s">
        <v>1472</v>
      </c>
      <c r="I1108" s="117" t="s">
        <v>1512</v>
      </c>
      <c r="J1108" s="117" t="s">
        <v>2201</v>
      </c>
      <c r="K1108" s="117" t="s">
        <v>2202</v>
      </c>
      <c r="L1108" s="115" t="s">
        <v>2201</v>
      </c>
      <c r="M1108" s="123">
        <v>-1555</v>
      </c>
      <c r="N1108" s="123">
        <v>1555</v>
      </c>
      <c r="O1108" s="124">
        <v>45505</v>
      </c>
      <c r="P1108" s="125"/>
      <c r="Q1108" s="125"/>
      <c r="R1108" s="125"/>
      <c r="S1108" s="115" t="s">
        <v>1518</v>
      </c>
      <c r="T1108" s="122" t="s">
        <v>1519</v>
      </c>
      <c r="U1108" s="115" t="s">
        <v>1520</v>
      </c>
      <c r="V1108" s="142"/>
      <c r="W1108" s="117"/>
      <c r="X1108" s="142"/>
      <c r="Y1108" s="142"/>
      <c r="Z1108" s="117"/>
      <c r="AA1108" s="143"/>
      <c r="AB1108" s="125"/>
      <c r="AC1108" s="125"/>
      <c r="AD1108" s="125"/>
      <c r="AE1108" s="117"/>
      <c r="AF1108" s="122"/>
      <c r="AG1108" s="122"/>
    </row>
    <row r="1109" spans="1:33">
      <c r="A1109" s="115" t="s">
        <v>16</v>
      </c>
      <c r="B1109" s="116">
        <v>45516</v>
      </c>
      <c r="C1109" s="115" t="s">
        <v>42</v>
      </c>
      <c r="D1109" s="115" t="s">
        <v>43</v>
      </c>
      <c r="E1109" s="117" t="s">
        <v>1470</v>
      </c>
      <c r="F1109" s="117" t="s">
        <v>1612</v>
      </c>
      <c r="G1109" s="119">
        <v>45516</v>
      </c>
      <c r="H1109" s="117" t="s">
        <v>1472</v>
      </c>
      <c r="I1109" s="117" t="s">
        <v>1512</v>
      </c>
      <c r="J1109" s="117" t="s">
        <v>976</v>
      </c>
      <c r="K1109" s="117" t="s">
        <v>2203</v>
      </c>
      <c r="L1109" s="115" t="s">
        <v>976</v>
      </c>
      <c r="M1109" s="123">
        <v>-54.52</v>
      </c>
      <c r="N1109" s="123">
        <v>54.52</v>
      </c>
      <c r="O1109" s="124">
        <v>45505</v>
      </c>
      <c r="P1109" s="125"/>
      <c r="Q1109" s="125"/>
      <c r="R1109" s="125"/>
      <c r="S1109" s="115" t="s">
        <v>1612</v>
      </c>
      <c r="T1109" s="122" t="s">
        <v>1573</v>
      </c>
      <c r="U1109" s="115" t="s">
        <v>1520</v>
      </c>
      <c r="V1109" s="142"/>
      <c r="W1109" s="117"/>
      <c r="X1109" s="142"/>
      <c r="Y1109" s="142"/>
      <c r="Z1109" s="117"/>
      <c r="AA1109" s="143"/>
      <c r="AB1109" s="125"/>
      <c r="AC1109" s="125"/>
      <c r="AD1109" s="125"/>
      <c r="AE1109" s="117"/>
      <c r="AF1109" s="122"/>
      <c r="AG1109" s="122"/>
    </row>
    <row r="1110" spans="1:33">
      <c r="A1110" s="115" t="s">
        <v>16</v>
      </c>
      <c r="B1110" s="116">
        <v>45516</v>
      </c>
      <c r="C1110" s="115" t="s">
        <v>42</v>
      </c>
      <c r="D1110" s="115" t="s">
        <v>43</v>
      </c>
      <c r="E1110" s="117" t="s">
        <v>1470</v>
      </c>
      <c r="F1110" s="117" t="s">
        <v>1612</v>
      </c>
      <c r="G1110" s="119">
        <v>45516</v>
      </c>
      <c r="H1110" s="117" t="s">
        <v>1472</v>
      </c>
      <c r="I1110" s="117" t="s">
        <v>1512</v>
      </c>
      <c r="J1110" s="117" t="s">
        <v>976</v>
      </c>
      <c r="K1110" s="117" t="s">
        <v>2204</v>
      </c>
      <c r="L1110" s="115" t="s">
        <v>976</v>
      </c>
      <c r="M1110" s="123">
        <v>-131.97</v>
      </c>
      <c r="N1110" s="123">
        <v>131.97</v>
      </c>
      <c r="O1110" s="124">
        <v>45505</v>
      </c>
      <c r="P1110" s="125"/>
      <c r="Q1110" s="125"/>
      <c r="R1110" s="125"/>
      <c r="S1110" s="115" t="s">
        <v>1612</v>
      </c>
      <c r="T1110" s="122" t="s">
        <v>1573</v>
      </c>
      <c r="U1110" s="115" t="s">
        <v>1520</v>
      </c>
      <c r="V1110" s="142"/>
      <c r="W1110" s="117"/>
      <c r="X1110" s="142"/>
      <c r="Y1110" s="142"/>
      <c r="Z1110" s="117"/>
      <c r="AA1110" s="143"/>
      <c r="AB1110" s="125"/>
      <c r="AC1110" s="125"/>
      <c r="AD1110" s="125"/>
      <c r="AE1110" s="117"/>
      <c r="AF1110" s="122"/>
      <c r="AG1110" s="122"/>
    </row>
    <row r="1111" spans="1:33">
      <c r="A1111" s="115" t="s">
        <v>16</v>
      </c>
      <c r="B1111" s="116">
        <v>45516</v>
      </c>
      <c r="C1111" s="115" t="s">
        <v>42</v>
      </c>
      <c r="D1111" s="115" t="s">
        <v>43</v>
      </c>
      <c r="E1111" s="117" t="s">
        <v>1470</v>
      </c>
      <c r="F1111" s="117" t="s">
        <v>1612</v>
      </c>
      <c r="G1111" s="119">
        <v>45516</v>
      </c>
      <c r="H1111" s="117" t="s">
        <v>1472</v>
      </c>
      <c r="I1111" s="117" t="s">
        <v>1512</v>
      </c>
      <c r="J1111" s="117" t="s">
        <v>976</v>
      </c>
      <c r="K1111" s="117" t="s">
        <v>2205</v>
      </c>
      <c r="L1111" s="115" t="s">
        <v>976</v>
      </c>
      <c r="M1111" s="123">
        <v>-246.98</v>
      </c>
      <c r="N1111" s="123">
        <v>246.98</v>
      </c>
      <c r="O1111" s="124">
        <v>45505</v>
      </c>
      <c r="P1111" s="125"/>
      <c r="Q1111" s="125"/>
      <c r="R1111" s="125"/>
      <c r="S1111" s="115" t="s">
        <v>1612</v>
      </c>
      <c r="T1111" s="122" t="s">
        <v>1573</v>
      </c>
      <c r="U1111" s="115" t="s">
        <v>1520</v>
      </c>
      <c r="V1111" s="142"/>
      <c r="W1111" s="117"/>
      <c r="X1111" s="142"/>
      <c r="Y1111" s="142"/>
      <c r="Z1111" s="117"/>
      <c r="AA1111" s="143"/>
      <c r="AB1111" s="125"/>
      <c r="AC1111" s="125"/>
      <c r="AD1111" s="125"/>
      <c r="AE1111" s="117"/>
      <c r="AF1111" s="122"/>
      <c r="AG1111" s="122"/>
    </row>
    <row r="1112" spans="1:33">
      <c r="A1112" s="115" t="s">
        <v>16</v>
      </c>
      <c r="B1112" s="116">
        <v>45516</v>
      </c>
      <c r="C1112" s="115" t="s">
        <v>42</v>
      </c>
      <c r="D1112" s="115" t="s">
        <v>43</v>
      </c>
      <c r="E1112" s="117" t="s">
        <v>1470</v>
      </c>
      <c r="F1112" s="117" t="s">
        <v>1612</v>
      </c>
      <c r="G1112" s="119">
        <v>45516</v>
      </c>
      <c r="H1112" s="117" t="s">
        <v>1472</v>
      </c>
      <c r="I1112" s="117" t="s">
        <v>1512</v>
      </c>
      <c r="J1112" s="117" t="s">
        <v>976</v>
      </c>
      <c r="K1112" s="117" t="s">
        <v>2206</v>
      </c>
      <c r="L1112" s="115" t="s">
        <v>976</v>
      </c>
      <c r="M1112" s="123">
        <v>-352.33</v>
      </c>
      <c r="N1112" s="123">
        <v>352.33</v>
      </c>
      <c r="O1112" s="124">
        <v>45505</v>
      </c>
      <c r="P1112" s="125"/>
      <c r="Q1112" s="125"/>
      <c r="R1112" s="125"/>
      <c r="S1112" s="115" t="s">
        <v>1612</v>
      </c>
      <c r="T1112" s="122" t="s">
        <v>1573</v>
      </c>
      <c r="U1112" s="115" t="s">
        <v>1520</v>
      </c>
      <c r="V1112" s="142"/>
      <c r="W1112" s="117"/>
      <c r="X1112" s="142"/>
      <c r="Y1112" s="142"/>
      <c r="Z1112" s="117"/>
      <c r="AA1112" s="143"/>
      <c r="AB1112" s="125"/>
      <c r="AC1112" s="125"/>
      <c r="AD1112" s="125"/>
      <c r="AE1112" s="117"/>
      <c r="AF1112" s="122"/>
      <c r="AG1112" s="122"/>
    </row>
    <row r="1113" spans="1:33">
      <c r="A1113" s="115" t="s">
        <v>16</v>
      </c>
      <c r="B1113" s="116">
        <v>45516</v>
      </c>
      <c r="C1113" s="115" t="s">
        <v>42</v>
      </c>
      <c r="D1113" s="115" t="s">
        <v>43</v>
      </c>
      <c r="E1113" s="117" t="s">
        <v>1470</v>
      </c>
      <c r="F1113" s="117" t="s">
        <v>1612</v>
      </c>
      <c r="G1113" s="119">
        <v>45516</v>
      </c>
      <c r="H1113" s="117" t="s">
        <v>1472</v>
      </c>
      <c r="I1113" s="117" t="s">
        <v>1512</v>
      </c>
      <c r="J1113" s="117" t="s">
        <v>976</v>
      </c>
      <c r="K1113" s="117" t="s">
        <v>2207</v>
      </c>
      <c r="L1113" s="115" t="s">
        <v>976</v>
      </c>
      <c r="M1113" s="123">
        <v>-82.71</v>
      </c>
      <c r="N1113" s="123">
        <v>82.71</v>
      </c>
      <c r="O1113" s="124">
        <v>45505</v>
      </c>
      <c r="P1113" s="125"/>
      <c r="Q1113" s="125"/>
      <c r="R1113" s="125"/>
      <c r="S1113" s="115" t="s">
        <v>1612</v>
      </c>
      <c r="T1113" s="122" t="s">
        <v>1573</v>
      </c>
      <c r="U1113" s="115" t="s">
        <v>1520</v>
      </c>
      <c r="V1113" s="142"/>
      <c r="W1113" s="117"/>
      <c r="X1113" s="142"/>
      <c r="Y1113" s="142"/>
      <c r="Z1113" s="117"/>
      <c r="AA1113" s="143"/>
      <c r="AB1113" s="125"/>
      <c r="AC1113" s="125"/>
      <c r="AD1113" s="125"/>
      <c r="AE1113" s="117"/>
      <c r="AF1113" s="122"/>
      <c r="AG1113" s="122"/>
    </row>
    <row r="1114" spans="1:33">
      <c r="A1114" s="115" t="s">
        <v>16</v>
      </c>
      <c r="B1114" s="116">
        <v>45516</v>
      </c>
      <c r="C1114" s="115" t="s">
        <v>42</v>
      </c>
      <c r="D1114" s="115" t="s">
        <v>43</v>
      </c>
      <c r="E1114" s="117" t="s">
        <v>1470</v>
      </c>
      <c r="F1114" s="117" t="s">
        <v>1612</v>
      </c>
      <c r="G1114" s="119">
        <v>45516</v>
      </c>
      <c r="H1114" s="117" t="s">
        <v>1472</v>
      </c>
      <c r="I1114" s="117" t="s">
        <v>1512</v>
      </c>
      <c r="J1114" s="117" t="s">
        <v>976</v>
      </c>
      <c r="K1114" s="117" t="s">
        <v>2208</v>
      </c>
      <c r="L1114" s="115" t="s">
        <v>976</v>
      </c>
      <c r="M1114" s="123">
        <v>-84.14</v>
      </c>
      <c r="N1114" s="123">
        <v>84.14</v>
      </c>
      <c r="O1114" s="124">
        <v>45505</v>
      </c>
      <c r="P1114" s="125"/>
      <c r="Q1114" s="125"/>
      <c r="R1114" s="125"/>
      <c r="S1114" s="115" t="s">
        <v>1612</v>
      </c>
      <c r="T1114" s="122" t="s">
        <v>1573</v>
      </c>
      <c r="U1114" s="115" t="s">
        <v>1520</v>
      </c>
      <c r="V1114" s="142"/>
      <c r="W1114" s="117"/>
      <c r="X1114" s="142"/>
      <c r="Y1114" s="142"/>
      <c r="Z1114" s="117"/>
      <c r="AA1114" s="143"/>
      <c r="AB1114" s="125"/>
      <c r="AC1114" s="125"/>
      <c r="AD1114" s="125"/>
      <c r="AE1114" s="117"/>
      <c r="AF1114" s="122"/>
      <c r="AG1114" s="122"/>
    </row>
    <row r="1115" spans="1:33">
      <c r="A1115" s="115" t="s">
        <v>16</v>
      </c>
      <c r="B1115" s="116">
        <v>45516</v>
      </c>
      <c r="C1115" s="115" t="s">
        <v>42</v>
      </c>
      <c r="D1115" s="115" t="s">
        <v>43</v>
      </c>
      <c r="E1115" s="117" t="s">
        <v>1470</v>
      </c>
      <c r="F1115" s="117" t="s">
        <v>1612</v>
      </c>
      <c r="G1115" s="119">
        <v>45516</v>
      </c>
      <c r="H1115" s="117" t="s">
        <v>1472</v>
      </c>
      <c r="I1115" s="117" t="s">
        <v>1512</v>
      </c>
      <c r="J1115" s="117" t="s">
        <v>976</v>
      </c>
      <c r="K1115" s="117" t="s">
        <v>2209</v>
      </c>
      <c r="L1115" s="115" t="s">
        <v>976</v>
      </c>
      <c r="M1115" s="123">
        <v>-549.95000000000005</v>
      </c>
      <c r="N1115" s="123">
        <v>549.95000000000005</v>
      </c>
      <c r="O1115" s="124">
        <v>45505</v>
      </c>
      <c r="P1115" s="125"/>
      <c r="Q1115" s="125"/>
      <c r="R1115" s="125"/>
      <c r="S1115" s="115" t="s">
        <v>1612</v>
      </c>
      <c r="T1115" s="122" t="s">
        <v>1573</v>
      </c>
      <c r="U1115" s="115" t="s">
        <v>1520</v>
      </c>
      <c r="V1115" s="142"/>
      <c r="W1115" s="117"/>
      <c r="X1115" s="142"/>
      <c r="Y1115" s="142"/>
      <c r="Z1115" s="117"/>
      <c r="AA1115" s="143"/>
      <c r="AB1115" s="125"/>
      <c r="AC1115" s="125"/>
      <c r="AD1115" s="125"/>
      <c r="AE1115" s="117"/>
      <c r="AF1115" s="122"/>
      <c r="AG1115" s="122"/>
    </row>
    <row r="1116" spans="1:33">
      <c r="A1116" s="115" t="s">
        <v>16</v>
      </c>
      <c r="B1116" s="116">
        <v>45516</v>
      </c>
      <c r="C1116" s="115" t="s">
        <v>42</v>
      </c>
      <c r="D1116" s="115" t="s">
        <v>43</v>
      </c>
      <c r="E1116" s="117" t="s">
        <v>1470</v>
      </c>
      <c r="F1116" s="117" t="s">
        <v>1953</v>
      </c>
      <c r="G1116" s="119">
        <v>45516</v>
      </c>
      <c r="H1116" s="117" t="s">
        <v>1472</v>
      </c>
      <c r="I1116" s="117" t="s">
        <v>1512</v>
      </c>
      <c r="J1116" s="117" t="s">
        <v>2210</v>
      </c>
      <c r="K1116" s="117" t="s">
        <v>2211</v>
      </c>
      <c r="L1116" s="115" t="s">
        <v>2210</v>
      </c>
      <c r="M1116" s="123">
        <v>-1050</v>
      </c>
      <c r="N1116" s="123">
        <v>1050</v>
      </c>
      <c r="O1116" s="124">
        <v>45505</v>
      </c>
      <c r="P1116" s="125"/>
      <c r="Q1116" s="125"/>
      <c r="R1116" s="125"/>
      <c r="S1116" s="115" t="s">
        <v>1953</v>
      </c>
      <c r="T1116" s="122" t="s">
        <v>1573</v>
      </c>
      <c r="U1116" s="115" t="s">
        <v>1520</v>
      </c>
      <c r="V1116" s="142"/>
      <c r="W1116" s="117"/>
      <c r="X1116" s="142"/>
      <c r="Y1116" s="142"/>
      <c r="Z1116" s="117"/>
      <c r="AA1116" s="143"/>
      <c r="AB1116" s="125"/>
      <c r="AC1116" s="125"/>
      <c r="AD1116" s="125"/>
      <c r="AE1116" s="117"/>
      <c r="AF1116" s="122"/>
      <c r="AG1116" s="122"/>
    </row>
    <row r="1117" spans="1:33">
      <c r="A1117" s="115" t="s">
        <v>16</v>
      </c>
      <c r="B1117" s="116">
        <v>45516</v>
      </c>
      <c r="C1117" s="115" t="s">
        <v>42</v>
      </c>
      <c r="D1117" s="115" t="s">
        <v>43</v>
      </c>
      <c r="E1117" s="117" t="s">
        <v>1470</v>
      </c>
      <c r="F1117" s="117" t="s">
        <v>1919</v>
      </c>
      <c r="G1117" s="119">
        <v>45516</v>
      </c>
      <c r="H1117" s="117" t="s">
        <v>1565</v>
      </c>
      <c r="I1117" s="117" t="s">
        <v>2098</v>
      </c>
      <c r="J1117" s="117" t="s">
        <v>165</v>
      </c>
      <c r="K1117" s="117" t="s">
        <v>2212</v>
      </c>
      <c r="L1117" s="115" t="s">
        <v>165</v>
      </c>
      <c r="M1117" s="123">
        <v>4116.47</v>
      </c>
      <c r="N1117" s="123">
        <v>4116.47</v>
      </c>
      <c r="O1117" s="124">
        <v>45505</v>
      </c>
      <c r="P1117" s="125"/>
      <c r="Q1117" s="125"/>
      <c r="R1117" s="125"/>
      <c r="S1117" s="115" t="s">
        <v>1919</v>
      </c>
      <c r="T1117" s="122" t="s">
        <v>158</v>
      </c>
      <c r="U1117" s="115" t="s">
        <v>158</v>
      </c>
      <c r="V1117" s="142"/>
      <c r="W1117" s="117"/>
      <c r="X1117" s="142"/>
      <c r="Y1117" s="142"/>
      <c r="Z1117" s="117"/>
      <c r="AA1117" s="143"/>
      <c r="AB1117" s="125"/>
      <c r="AC1117" s="125"/>
      <c r="AD1117" s="125"/>
      <c r="AE1117" s="117"/>
      <c r="AF1117" s="122"/>
      <c r="AG1117" s="122"/>
    </row>
    <row r="1118" spans="1:33">
      <c r="A1118" s="115" t="s">
        <v>16</v>
      </c>
      <c r="B1118" s="116">
        <v>45516</v>
      </c>
      <c r="C1118" s="115" t="s">
        <v>42</v>
      </c>
      <c r="D1118" s="115" t="s">
        <v>43</v>
      </c>
      <c r="E1118" s="117" t="s">
        <v>1470</v>
      </c>
      <c r="F1118" s="117" t="s">
        <v>1554</v>
      </c>
      <c r="G1118" s="119">
        <v>45516</v>
      </c>
      <c r="H1118" s="117" t="s">
        <v>1565</v>
      </c>
      <c r="I1118" s="117" t="s">
        <v>1555</v>
      </c>
      <c r="J1118" s="117" t="s">
        <v>181</v>
      </c>
      <c r="K1118" s="117" t="s">
        <v>1989</v>
      </c>
      <c r="L1118" s="115" t="s">
        <v>181</v>
      </c>
      <c r="M1118" s="123">
        <v>0.13</v>
      </c>
      <c r="N1118" s="123">
        <v>0.13</v>
      </c>
      <c r="O1118" s="124">
        <v>45505</v>
      </c>
      <c r="P1118" s="125"/>
      <c r="Q1118" s="125"/>
      <c r="R1118" s="125"/>
      <c r="S1118" s="115" t="s">
        <v>1554</v>
      </c>
      <c r="T1118" s="122" t="s">
        <v>1556</v>
      </c>
      <c r="U1118" s="115" t="s">
        <v>1557</v>
      </c>
      <c r="V1118" s="142"/>
      <c r="W1118" s="117"/>
      <c r="X1118" s="142"/>
      <c r="Y1118" s="142"/>
      <c r="Z1118" s="117"/>
      <c r="AA1118" s="143"/>
      <c r="AB1118" s="125"/>
      <c r="AC1118" s="125"/>
      <c r="AD1118" s="125"/>
      <c r="AE1118" s="117"/>
      <c r="AF1118" s="122"/>
      <c r="AG1118" s="122"/>
    </row>
    <row r="1119" spans="1:33">
      <c r="A1119" s="115" t="s">
        <v>16</v>
      </c>
      <c r="B1119" s="116">
        <v>45516</v>
      </c>
      <c r="C1119" s="115" t="s">
        <v>42</v>
      </c>
      <c r="D1119" s="115" t="s">
        <v>43</v>
      </c>
      <c r="E1119" s="117" t="s">
        <v>1470</v>
      </c>
      <c r="F1119" s="117" t="s">
        <v>1499</v>
      </c>
      <c r="G1119" s="119">
        <v>45516</v>
      </c>
      <c r="H1119" s="117" t="s">
        <v>1565</v>
      </c>
      <c r="I1119" s="117" t="s">
        <v>1501</v>
      </c>
      <c r="J1119" s="117" t="s">
        <v>143</v>
      </c>
      <c r="K1119" s="117" t="s">
        <v>1991</v>
      </c>
      <c r="L1119" s="115" t="s">
        <v>143</v>
      </c>
      <c r="M1119" s="123">
        <v>-9</v>
      </c>
      <c r="N1119" s="123">
        <v>9</v>
      </c>
      <c r="O1119" s="124">
        <v>45505</v>
      </c>
      <c r="P1119" s="125"/>
      <c r="Q1119" s="125"/>
      <c r="R1119" s="125"/>
      <c r="S1119" s="115" t="s">
        <v>1499</v>
      </c>
      <c r="T1119" s="122" t="s">
        <v>1502</v>
      </c>
      <c r="U1119" s="115" t="s">
        <v>1482</v>
      </c>
      <c r="V1119" s="142"/>
      <c r="W1119" s="117"/>
      <c r="X1119" s="142"/>
      <c r="Y1119" s="142"/>
      <c r="Z1119" s="117"/>
      <c r="AA1119" s="143"/>
      <c r="AB1119" s="125"/>
      <c r="AC1119" s="125"/>
      <c r="AD1119" s="125"/>
      <c r="AE1119" s="117"/>
      <c r="AF1119" s="122"/>
      <c r="AG1119" s="122"/>
    </row>
    <row r="1120" spans="1:33">
      <c r="A1120" s="115" t="s">
        <v>16</v>
      </c>
      <c r="B1120" s="116">
        <v>45517</v>
      </c>
      <c r="C1120" s="115" t="s">
        <v>42</v>
      </c>
      <c r="D1120" s="115" t="s">
        <v>43</v>
      </c>
      <c r="E1120" s="117" t="s">
        <v>1470</v>
      </c>
      <c r="F1120" s="117" t="s">
        <v>1953</v>
      </c>
      <c r="G1120" s="119">
        <v>45517</v>
      </c>
      <c r="H1120" s="117" t="s">
        <v>1472</v>
      </c>
      <c r="I1120" s="117" t="s">
        <v>1512</v>
      </c>
      <c r="J1120" s="117" t="s">
        <v>2213</v>
      </c>
      <c r="K1120" s="117" t="s">
        <v>2214</v>
      </c>
      <c r="L1120" s="115" t="s">
        <v>2213</v>
      </c>
      <c r="M1120" s="123">
        <v>-101000</v>
      </c>
      <c r="N1120" s="123">
        <v>101000</v>
      </c>
      <c r="O1120" s="124">
        <v>45505</v>
      </c>
      <c r="P1120" s="125"/>
      <c r="Q1120" s="125"/>
      <c r="R1120" s="125"/>
      <c r="S1120" s="115" t="s">
        <v>1953</v>
      </c>
      <c r="T1120" s="122" t="s">
        <v>1573</v>
      </c>
      <c r="U1120" s="115" t="s">
        <v>1520</v>
      </c>
      <c r="V1120" s="142"/>
      <c r="W1120" s="117"/>
      <c r="X1120" s="142"/>
      <c r="Y1120" s="142"/>
      <c r="Z1120" s="117"/>
      <c r="AA1120" s="143"/>
      <c r="AB1120" s="125"/>
      <c r="AC1120" s="125"/>
      <c r="AD1120" s="125"/>
      <c r="AE1120" s="117"/>
      <c r="AF1120" s="122"/>
      <c r="AG1120" s="122"/>
    </row>
    <row r="1121" spans="1:21">
      <c r="A1121" s="115" t="s">
        <v>16</v>
      </c>
      <c r="B1121" s="116">
        <v>45517</v>
      </c>
      <c r="C1121" s="115" t="s">
        <v>42</v>
      </c>
      <c r="D1121" s="115" t="s">
        <v>43</v>
      </c>
      <c r="E1121" s="117" t="s">
        <v>1470</v>
      </c>
      <c r="F1121" s="117" t="s">
        <v>2215</v>
      </c>
      <c r="G1121" s="119">
        <v>45517</v>
      </c>
      <c r="H1121" s="117" t="s">
        <v>1472</v>
      </c>
      <c r="I1121" s="117" t="s">
        <v>1512</v>
      </c>
      <c r="J1121" s="117" t="s">
        <v>2216</v>
      </c>
      <c r="K1121" s="117" t="s">
        <v>2217</v>
      </c>
      <c r="L1121" s="115" t="s">
        <v>2216</v>
      </c>
      <c r="M1121" s="123">
        <v>-987</v>
      </c>
      <c r="N1121" s="123">
        <v>987</v>
      </c>
      <c r="O1121" s="124">
        <v>45505</v>
      </c>
      <c r="P1121" s="125"/>
      <c r="Q1121" s="125"/>
      <c r="R1121" s="125"/>
      <c r="S1121" s="115" t="s">
        <v>2215</v>
      </c>
      <c r="T1121" s="122" t="s">
        <v>1573</v>
      </c>
      <c r="U1121" s="115" t="s">
        <v>1520</v>
      </c>
    </row>
    <row r="1122" spans="1:21">
      <c r="A1122" s="115" t="s">
        <v>16</v>
      </c>
      <c r="B1122" s="116">
        <v>45517</v>
      </c>
      <c r="C1122" s="115" t="s">
        <v>42</v>
      </c>
      <c r="D1122" s="115" t="s">
        <v>43</v>
      </c>
      <c r="E1122" s="117" t="s">
        <v>1470</v>
      </c>
      <c r="F1122" s="117" t="s">
        <v>1919</v>
      </c>
      <c r="G1122" s="119">
        <v>45517</v>
      </c>
      <c r="H1122" s="117" t="s">
        <v>1565</v>
      </c>
      <c r="I1122" s="117" t="s">
        <v>2098</v>
      </c>
      <c r="J1122" s="117" t="s">
        <v>165</v>
      </c>
      <c r="K1122" s="117" t="s">
        <v>2218</v>
      </c>
      <c r="L1122" s="115" t="s">
        <v>165</v>
      </c>
      <c r="M1122" s="123">
        <v>101991.98</v>
      </c>
      <c r="N1122" s="123">
        <v>101991.98</v>
      </c>
      <c r="O1122" s="124">
        <v>45505</v>
      </c>
      <c r="P1122" s="125"/>
      <c r="Q1122" s="125"/>
      <c r="R1122" s="125"/>
      <c r="S1122" s="115" t="s">
        <v>1919</v>
      </c>
      <c r="T1122" s="122" t="s">
        <v>158</v>
      </c>
      <c r="U1122" s="115" t="s">
        <v>158</v>
      </c>
    </row>
    <row r="1123" spans="1:21">
      <c r="A1123" s="115" t="s">
        <v>16</v>
      </c>
      <c r="B1123" s="116">
        <v>45517</v>
      </c>
      <c r="C1123" s="115" t="s">
        <v>42</v>
      </c>
      <c r="D1123" s="115" t="s">
        <v>43</v>
      </c>
      <c r="E1123" s="117" t="s">
        <v>1470</v>
      </c>
      <c r="F1123" s="117" t="s">
        <v>1554</v>
      </c>
      <c r="G1123" s="119">
        <v>45517</v>
      </c>
      <c r="H1123" s="117" t="s">
        <v>1565</v>
      </c>
      <c r="I1123" s="117" t="s">
        <v>1555</v>
      </c>
      <c r="J1123" s="117" t="s">
        <v>181</v>
      </c>
      <c r="K1123" s="117" t="s">
        <v>2219</v>
      </c>
      <c r="L1123" s="115" t="s">
        <v>181</v>
      </c>
      <c r="M1123" s="123">
        <v>4.0199999999999996</v>
      </c>
      <c r="N1123" s="123">
        <v>4.0199999999999996</v>
      </c>
      <c r="O1123" s="124">
        <v>45505</v>
      </c>
      <c r="P1123" s="125"/>
      <c r="Q1123" s="125"/>
      <c r="R1123" s="125"/>
      <c r="S1123" s="115" t="s">
        <v>1554</v>
      </c>
      <c r="T1123" s="122" t="s">
        <v>1556</v>
      </c>
      <c r="U1123" s="115" t="s">
        <v>1557</v>
      </c>
    </row>
    <row r="1124" spans="1:21">
      <c r="A1124" s="115" t="s">
        <v>16</v>
      </c>
      <c r="B1124" s="116">
        <v>45517</v>
      </c>
      <c r="C1124" s="115" t="s">
        <v>42</v>
      </c>
      <c r="D1124" s="115" t="s">
        <v>43</v>
      </c>
      <c r="E1124" s="117" t="s">
        <v>1470</v>
      </c>
      <c r="F1124" s="117" t="s">
        <v>1499</v>
      </c>
      <c r="G1124" s="119">
        <v>45517</v>
      </c>
      <c r="H1124" s="117" t="s">
        <v>1565</v>
      </c>
      <c r="I1124" s="117" t="s">
        <v>1501</v>
      </c>
      <c r="J1124" s="117" t="s">
        <v>143</v>
      </c>
      <c r="K1124" s="117" t="s">
        <v>2220</v>
      </c>
      <c r="L1124" s="115" t="s">
        <v>143</v>
      </c>
      <c r="M1124" s="123">
        <v>-9</v>
      </c>
      <c r="N1124" s="123">
        <v>9</v>
      </c>
      <c r="O1124" s="124">
        <v>45505</v>
      </c>
      <c r="P1124" s="125"/>
      <c r="Q1124" s="125"/>
      <c r="R1124" s="125"/>
      <c r="S1124" s="115" t="s">
        <v>1499</v>
      </c>
      <c r="T1124" s="122" t="s">
        <v>1502</v>
      </c>
      <c r="U1124" s="115" t="s">
        <v>1482</v>
      </c>
    </row>
    <row r="1125" spans="1:21">
      <c r="A1125" s="115" t="s">
        <v>16</v>
      </c>
      <c r="B1125" s="116">
        <v>45518</v>
      </c>
      <c r="C1125" s="115" t="s">
        <v>42</v>
      </c>
      <c r="D1125" s="115" t="s">
        <v>43</v>
      </c>
      <c r="E1125" s="117" t="s">
        <v>1470</v>
      </c>
      <c r="F1125" s="117" t="s">
        <v>1567</v>
      </c>
      <c r="G1125" s="119">
        <v>45518</v>
      </c>
      <c r="H1125" s="117" t="s">
        <v>1472</v>
      </c>
      <c r="I1125" s="117" t="s">
        <v>1512</v>
      </c>
      <c r="J1125" s="117" t="s">
        <v>1025</v>
      </c>
      <c r="K1125" s="117" t="s">
        <v>2221</v>
      </c>
      <c r="L1125" s="115" t="s">
        <v>1025</v>
      </c>
      <c r="M1125" s="123">
        <v>-40284.080000000002</v>
      </c>
      <c r="N1125" s="123">
        <v>40284.080000000002</v>
      </c>
      <c r="O1125" s="124">
        <v>45505</v>
      </c>
      <c r="P1125" s="125"/>
      <c r="Q1125" s="125"/>
      <c r="R1125" s="125"/>
      <c r="S1125" s="115" t="s">
        <v>1567</v>
      </c>
      <c r="T1125" s="122" t="s">
        <v>1568</v>
      </c>
      <c r="U1125" s="115" t="s">
        <v>1488</v>
      </c>
    </row>
    <row r="1126" spans="1:21">
      <c r="A1126" s="115" t="s">
        <v>16</v>
      </c>
      <c r="B1126" s="116">
        <v>45518</v>
      </c>
      <c r="C1126" s="115" t="s">
        <v>42</v>
      </c>
      <c r="D1126" s="115" t="s">
        <v>43</v>
      </c>
      <c r="E1126" s="117" t="s">
        <v>1470</v>
      </c>
      <c r="F1126" s="117" t="s">
        <v>1567</v>
      </c>
      <c r="G1126" s="119">
        <v>45518</v>
      </c>
      <c r="H1126" s="117" t="s">
        <v>1472</v>
      </c>
      <c r="I1126" s="117" t="s">
        <v>1512</v>
      </c>
      <c r="J1126" s="117" t="s">
        <v>1025</v>
      </c>
      <c r="K1126" s="117" t="s">
        <v>2221</v>
      </c>
      <c r="L1126" s="115" t="s">
        <v>1025</v>
      </c>
      <c r="M1126" s="123">
        <v>-22568.18</v>
      </c>
      <c r="N1126" s="123">
        <v>22568.18</v>
      </c>
      <c r="O1126" s="124">
        <v>45505</v>
      </c>
      <c r="P1126" s="125"/>
      <c r="Q1126" s="125"/>
      <c r="R1126" s="125"/>
      <c r="S1126" s="115" t="s">
        <v>1567</v>
      </c>
      <c r="T1126" s="122" t="s">
        <v>1568</v>
      </c>
      <c r="U1126" s="115" t="s">
        <v>1488</v>
      </c>
    </row>
    <row r="1127" spans="1:21">
      <c r="A1127" s="115" t="s">
        <v>16</v>
      </c>
      <c r="B1127" s="116">
        <v>45518</v>
      </c>
      <c r="C1127" s="115" t="s">
        <v>42</v>
      </c>
      <c r="D1127" s="115" t="s">
        <v>43</v>
      </c>
      <c r="E1127" s="117" t="s">
        <v>1470</v>
      </c>
      <c r="F1127" s="117" t="s">
        <v>1567</v>
      </c>
      <c r="G1127" s="119">
        <v>45518</v>
      </c>
      <c r="H1127" s="117" t="s">
        <v>1472</v>
      </c>
      <c r="I1127" s="117" t="s">
        <v>1512</v>
      </c>
      <c r="J1127" s="117" t="s">
        <v>1025</v>
      </c>
      <c r="K1127" s="117" t="s">
        <v>2221</v>
      </c>
      <c r="L1127" s="115" t="s">
        <v>1025</v>
      </c>
      <c r="M1127" s="123">
        <v>-14217.7</v>
      </c>
      <c r="N1127" s="123">
        <v>14217.7</v>
      </c>
      <c r="O1127" s="124">
        <v>45505</v>
      </c>
      <c r="P1127" s="125"/>
      <c r="Q1127" s="125"/>
      <c r="R1127" s="125"/>
      <c r="S1127" s="115" t="s">
        <v>1567</v>
      </c>
      <c r="T1127" s="122" t="s">
        <v>1568</v>
      </c>
      <c r="U1127" s="115" t="s">
        <v>1488</v>
      </c>
    </row>
    <row r="1128" spans="1:21">
      <c r="A1128" s="115" t="s">
        <v>16</v>
      </c>
      <c r="B1128" s="116">
        <v>45518</v>
      </c>
      <c r="C1128" s="115" t="s">
        <v>42</v>
      </c>
      <c r="D1128" s="115" t="s">
        <v>43</v>
      </c>
      <c r="E1128" s="117" t="s">
        <v>1470</v>
      </c>
      <c r="F1128" s="117" t="s">
        <v>1567</v>
      </c>
      <c r="G1128" s="119">
        <v>45518</v>
      </c>
      <c r="H1128" s="117" t="s">
        <v>1472</v>
      </c>
      <c r="I1128" s="117" t="s">
        <v>1512</v>
      </c>
      <c r="J1128" s="117" t="s">
        <v>1025</v>
      </c>
      <c r="K1128" s="117" t="s">
        <v>2221</v>
      </c>
      <c r="L1128" s="115" t="s">
        <v>1025</v>
      </c>
      <c r="M1128" s="123">
        <v>-41106.21</v>
      </c>
      <c r="N1128" s="123">
        <v>41106.21</v>
      </c>
      <c r="O1128" s="124">
        <v>45505</v>
      </c>
      <c r="P1128" s="125"/>
      <c r="Q1128" s="125"/>
      <c r="R1128" s="125"/>
      <c r="S1128" s="115" t="s">
        <v>1567</v>
      </c>
      <c r="T1128" s="122" t="s">
        <v>1568</v>
      </c>
      <c r="U1128" s="115" t="s">
        <v>1488</v>
      </c>
    </row>
    <row r="1129" spans="1:21">
      <c r="A1129" s="115" t="s">
        <v>16</v>
      </c>
      <c r="B1129" s="116">
        <v>45518</v>
      </c>
      <c r="C1129" s="115" t="s">
        <v>42</v>
      </c>
      <c r="D1129" s="115" t="s">
        <v>43</v>
      </c>
      <c r="E1129" s="117" t="s">
        <v>1470</v>
      </c>
      <c r="F1129" s="117" t="s">
        <v>1567</v>
      </c>
      <c r="G1129" s="119">
        <v>45518</v>
      </c>
      <c r="H1129" s="117" t="s">
        <v>1472</v>
      </c>
      <c r="I1129" s="117" t="s">
        <v>1512</v>
      </c>
      <c r="J1129" s="117" t="s">
        <v>1025</v>
      </c>
      <c r="K1129" s="117" t="s">
        <v>2221</v>
      </c>
      <c r="L1129" s="115" t="s">
        <v>1025</v>
      </c>
      <c r="M1129" s="123">
        <v>-41106.21</v>
      </c>
      <c r="N1129" s="123">
        <v>41106.21</v>
      </c>
      <c r="O1129" s="124">
        <v>45505</v>
      </c>
      <c r="P1129" s="125"/>
      <c r="Q1129" s="125"/>
      <c r="R1129" s="125"/>
      <c r="S1129" s="115" t="s">
        <v>1567</v>
      </c>
      <c r="T1129" s="122" t="s">
        <v>1568</v>
      </c>
      <c r="U1129" s="115" t="s">
        <v>1488</v>
      </c>
    </row>
    <row r="1130" spans="1:21">
      <c r="A1130" s="115" t="s">
        <v>16</v>
      </c>
      <c r="B1130" s="116">
        <v>45518</v>
      </c>
      <c r="C1130" s="115" t="s">
        <v>42</v>
      </c>
      <c r="D1130" s="115" t="s">
        <v>43</v>
      </c>
      <c r="E1130" s="117" t="s">
        <v>1470</v>
      </c>
      <c r="F1130" s="117" t="s">
        <v>1567</v>
      </c>
      <c r="G1130" s="119">
        <v>45518</v>
      </c>
      <c r="H1130" s="117" t="s">
        <v>1472</v>
      </c>
      <c r="I1130" s="117" t="s">
        <v>1512</v>
      </c>
      <c r="J1130" s="117" t="s">
        <v>1025</v>
      </c>
      <c r="K1130" s="117" t="s">
        <v>2221</v>
      </c>
      <c r="L1130" s="115" t="s">
        <v>1025</v>
      </c>
      <c r="M1130" s="123">
        <v>-22568.18</v>
      </c>
      <c r="N1130" s="123">
        <v>22568.18</v>
      </c>
      <c r="O1130" s="124">
        <v>45505</v>
      </c>
      <c r="P1130" s="125"/>
      <c r="Q1130" s="125"/>
      <c r="R1130" s="125"/>
      <c r="S1130" s="115" t="s">
        <v>1567</v>
      </c>
      <c r="T1130" s="122" t="s">
        <v>1568</v>
      </c>
      <c r="U1130" s="115" t="s">
        <v>1488</v>
      </c>
    </row>
    <row r="1131" spans="1:21">
      <c r="A1131" s="115" t="s">
        <v>16</v>
      </c>
      <c r="B1131" s="116">
        <v>45518</v>
      </c>
      <c r="C1131" s="115" t="s">
        <v>42</v>
      </c>
      <c r="D1131" s="115" t="s">
        <v>43</v>
      </c>
      <c r="E1131" s="117" t="s">
        <v>1470</v>
      </c>
      <c r="F1131" s="117" t="s">
        <v>1567</v>
      </c>
      <c r="G1131" s="119">
        <v>45518</v>
      </c>
      <c r="H1131" s="117" t="s">
        <v>1472</v>
      </c>
      <c r="I1131" s="117" t="s">
        <v>1512</v>
      </c>
      <c r="J1131" s="117" t="s">
        <v>1025</v>
      </c>
      <c r="K1131" s="117" t="s">
        <v>2221</v>
      </c>
      <c r="L1131" s="115" t="s">
        <v>1025</v>
      </c>
      <c r="M1131" s="123">
        <v>-14507.85</v>
      </c>
      <c r="N1131" s="123">
        <v>14507.85</v>
      </c>
      <c r="O1131" s="124">
        <v>45505</v>
      </c>
      <c r="P1131" s="125"/>
      <c r="Q1131" s="125"/>
      <c r="R1131" s="125"/>
      <c r="S1131" s="115" t="s">
        <v>1567</v>
      </c>
      <c r="T1131" s="122" t="s">
        <v>1568</v>
      </c>
      <c r="U1131" s="115" t="s">
        <v>1488</v>
      </c>
    </row>
    <row r="1132" spans="1:21">
      <c r="A1132" s="115" t="s">
        <v>16</v>
      </c>
      <c r="B1132" s="116">
        <v>45518</v>
      </c>
      <c r="C1132" s="115" t="s">
        <v>42</v>
      </c>
      <c r="D1132" s="115" t="s">
        <v>43</v>
      </c>
      <c r="E1132" s="117" t="s">
        <v>1470</v>
      </c>
      <c r="F1132" s="117" t="s">
        <v>1567</v>
      </c>
      <c r="G1132" s="119">
        <v>45518</v>
      </c>
      <c r="H1132" s="117" t="s">
        <v>1472</v>
      </c>
      <c r="I1132" s="117" t="s">
        <v>1512</v>
      </c>
      <c r="J1132" s="117" t="s">
        <v>1025</v>
      </c>
      <c r="K1132" s="117" t="s">
        <v>2221</v>
      </c>
      <c r="L1132" s="115" t="s">
        <v>1025</v>
      </c>
      <c r="M1132" s="123">
        <v>-40284.080000000002</v>
      </c>
      <c r="N1132" s="123">
        <v>40284.080000000002</v>
      </c>
      <c r="O1132" s="124">
        <v>45505</v>
      </c>
      <c r="P1132" s="125"/>
      <c r="Q1132" s="125"/>
      <c r="R1132" s="125"/>
      <c r="S1132" s="115" t="s">
        <v>1567</v>
      </c>
      <c r="T1132" s="122" t="s">
        <v>1568</v>
      </c>
      <c r="U1132" s="115" t="s">
        <v>1488</v>
      </c>
    </row>
    <row r="1133" spans="1:21">
      <c r="A1133" s="115" t="s">
        <v>16</v>
      </c>
      <c r="B1133" s="116">
        <v>45518</v>
      </c>
      <c r="C1133" s="115" t="s">
        <v>42</v>
      </c>
      <c r="D1133" s="115" t="s">
        <v>43</v>
      </c>
      <c r="E1133" s="117" t="s">
        <v>1470</v>
      </c>
      <c r="F1133" s="117" t="s">
        <v>1567</v>
      </c>
      <c r="G1133" s="119">
        <v>45518</v>
      </c>
      <c r="H1133" s="117" t="s">
        <v>1472</v>
      </c>
      <c r="I1133" s="117" t="s">
        <v>1512</v>
      </c>
      <c r="J1133" s="117" t="s">
        <v>1025</v>
      </c>
      <c r="K1133" s="117" t="s">
        <v>2221</v>
      </c>
      <c r="L1133" s="115" t="s">
        <v>1025</v>
      </c>
      <c r="M1133" s="123">
        <v>-115254.47</v>
      </c>
      <c r="N1133" s="123">
        <v>115254.47</v>
      </c>
      <c r="O1133" s="124">
        <v>45505</v>
      </c>
      <c r="P1133" s="125"/>
      <c r="Q1133" s="125"/>
      <c r="R1133" s="125"/>
      <c r="S1133" s="115" t="s">
        <v>1567</v>
      </c>
      <c r="T1133" s="122" t="s">
        <v>1568</v>
      </c>
      <c r="U1133" s="115" t="s">
        <v>1488</v>
      </c>
    </row>
    <row r="1134" spans="1:21">
      <c r="A1134" s="115" t="s">
        <v>16</v>
      </c>
      <c r="B1134" s="116">
        <v>45518</v>
      </c>
      <c r="C1134" s="115" t="s">
        <v>42</v>
      </c>
      <c r="D1134" s="115" t="s">
        <v>43</v>
      </c>
      <c r="E1134" s="117" t="s">
        <v>1470</v>
      </c>
      <c r="F1134" s="117" t="s">
        <v>1567</v>
      </c>
      <c r="G1134" s="119">
        <v>45518</v>
      </c>
      <c r="H1134" s="117" t="s">
        <v>1472</v>
      </c>
      <c r="I1134" s="117" t="s">
        <v>1512</v>
      </c>
      <c r="J1134" s="117" t="s">
        <v>1025</v>
      </c>
      <c r="K1134" s="117" t="s">
        <v>2221</v>
      </c>
      <c r="L1134" s="115" t="s">
        <v>1025</v>
      </c>
      <c r="M1134" s="123">
        <v>-14507.85</v>
      </c>
      <c r="N1134" s="123">
        <v>14507.85</v>
      </c>
      <c r="O1134" s="124">
        <v>45505</v>
      </c>
      <c r="P1134" s="125"/>
      <c r="Q1134" s="125"/>
      <c r="R1134" s="125"/>
      <c r="S1134" s="115" t="s">
        <v>1567</v>
      </c>
      <c r="T1134" s="122" t="s">
        <v>1568</v>
      </c>
      <c r="U1134" s="115" t="s">
        <v>1488</v>
      </c>
    </row>
    <row r="1135" spans="1:21">
      <c r="A1135" s="115" t="s">
        <v>16</v>
      </c>
      <c r="B1135" s="116">
        <v>45518</v>
      </c>
      <c r="C1135" s="115" t="s">
        <v>42</v>
      </c>
      <c r="D1135" s="115" t="s">
        <v>43</v>
      </c>
      <c r="E1135" s="117" t="s">
        <v>1470</v>
      </c>
      <c r="F1135" s="117" t="s">
        <v>1567</v>
      </c>
      <c r="G1135" s="119">
        <v>45518</v>
      </c>
      <c r="H1135" s="117" t="s">
        <v>1472</v>
      </c>
      <c r="I1135" s="117" t="s">
        <v>1512</v>
      </c>
      <c r="J1135" s="117" t="s">
        <v>1025</v>
      </c>
      <c r="K1135" s="117" t="s">
        <v>2221</v>
      </c>
      <c r="L1135" s="115" t="s">
        <v>1025</v>
      </c>
      <c r="M1135" s="123">
        <v>-211194.95</v>
      </c>
      <c r="N1135" s="123">
        <v>211194.95</v>
      </c>
      <c r="O1135" s="124">
        <v>45505</v>
      </c>
      <c r="P1135" s="125"/>
      <c r="Q1135" s="125"/>
      <c r="R1135" s="125"/>
      <c r="S1135" s="115" t="s">
        <v>1567</v>
      </c>
      <c r="T1135" s="122" t="s">
        <v>1568</v>
      </c>
      <c r="U1135" s="115" t="s">
        <v>1488</v>
      </c>
    </row>
    <row r="1136" spans="1:21">
      <c r="A1136" s="115" t="s">
        <v>16</v>
      </c>
      <c r="B1136" s="116">
        <v>45518</v>
      </c>
      <c r="C1136" s="115" t="s">
        <v>42</v>
      </c>
      <c r="D1136" s="115" t="s">
        <v>43</v>
      </c>
      <c r="E1136" s="117" t="s">
        <v>1470</v>
      </c>
      <c r="F1136" s="117" t="s">
        <v>1567</v>
      </c>
      <c r="G1136" s="119">
        <v>45518</v>
      </c>
      <c r="H1136" s="117" t="s">
        <v>1472</v>
      </c>
      <c r="I1136" s="117" t="s">
        <v>1512</v>
      </c>
      <c r="J1136" s="117" t="s">
        <v>1025</v>
      </c>
      <c r="K1136" s="117" t="s">
        <v>2221</v>
      </c>
      <c r="L1136" s="115" t="s">
        <v>1025</v>
      </c>
      <c r="M1136" s="123">
        <v>-22116.81</v>
      </c>
      <c r="N1136" s="123">
        <v>22116.81</v>
      </c>
      <c r="O1136" s="124">
        <v>45505</v>
      </c>
      <c r="P1136" s="125"/>
      <c r="Q1136" s="125"/>
      <c r="R1136" s="125"/>
      <c r="S1136" s="115" t="s">
        <v>1567</v>
      </c>
      <c r="T1136" s="122" t="s">
        <v>1568</v>
      </c>
      <c r="U1136" s="115" t="s">
        <v>1488</v>
      </c>
    </row>
    <row r="1137" spans="1:21">
      <c r="A1137" s="115" t="s">
        <v>16</v>
      </c>
      <c r="B1137" s="116">
        <v>45518</v>
      </c>
      <c r="C1137" s="115" t="s">
        <v>42</v>
      </c>
      <c r="D1137" s="115" t="s">
        <v>43</v>
      </c>
      <c r="E1137" s="117" t="s">
        <v>1470</v>
      </c>
      <c r="F1137" s="117" t="s">
        <v>1567</v>
      </c>
      <c r="G1137" s="119">
        <v>45518</v>
      </c>
      <c r="H1137" s="117" t="s">
        <v>1472</v>
      </c>
      <c r="I1137" s="117" t="s">
        <v>1512</v>
      </c>
      <c r="J1137" s="117" t="s">
        <v>1025</v>
      </c>
      <c r="K1137" s="117" t="s">
        <v>2221</v>
      </c>
      <c r="L1137" s="115" t="s">
        <v>1025</v>
      </c>
      <c r="M1137" s="123">
        <v>-450284.76</v>
      </c>
      <c r="N1137" s="123">
        <v>450284.76</v>
      </c>
      <c r="O1137" s="124">
        <v>45505</v>
      </c>
      <c r="P1137" s="125"/>
      <c r="Q1137" s="125"/>
      <c r="R1137" s="125"/>
      <c r="S1137" s="115" t="s">
        <v>1567</v>
      </c>
      <c r="T1137" s="122" t="s">
        <v>1568</v>
      </c>
      <c r="U1137" s="115" t="s">
        <v>1488</v>
      </c>
    </row>
    <row r="1138" spans="1:21">
      <c r="A1138" s="115" t="s">
        <v>16</v>
      </c>
      <c r="B1138" s="116">
        <v>45518</v>
      </c>
      <c r="C1138" s="115" t="s">
        <v>42</v>
      </c>
      <c r="D1138" s="115" t="s">
        <v>43</v>
      </c>
      <c r="E1138" s="117" t="s">
        <v>1470</v>
      </c>
      <c r="F1138" s="117" t="s">
        <v>1567</v>
      </c>
      <c r="G1138" s="119">
        <v>45518</v>
      </c>
      <c r="H1138" s="117" t="s">
        <v>1472</v>
      </c>
      <c r="I1138" s="117" t="s">
        <v>1512</v>
      </c>
      <c r="J1138" s="117" t="s">
        <v>1025</v>
      </c>
      <c r="K1138" s="117" t="s">
        <v>2221</v>
      </c>
      <c r="L1138" s="115" t="s">
        <v>1025</v>
      </c>
      <c r="M1138" s="123">
        <v>-40284.080000000002</v>
      </c>
      <c r="N1138" s="123">
        <v>40284.080000000002</v>
      </c>
      <c r="O1138" s="124">
        <v>45505</v>
      </c>
      <c r="P1138" s="125"/>
      <c r="Q1138" s="125"/>
      <c r="R1138" s="125"/>
      <c r="S1138" s="115" t="s">
        <v>1567</v>
      </c>
      <c r="T1138" s="122" t="s">
        <v>1568</v>
      </c>
      <c r="U1138" s="115" t="s">
        <v>1488</v>
      </c>
    </row>
    <row r="1139" spans="1:21">
      <c r="A1139" s="115" t="s">
        <v>16</v>
      </c>
      <c r="B1139" s="116">
        <v>45518</v>
      </c>
      <c r="C1139" s="115" t="s">
        <v>42</v>
      </c>
      <c r="D1139" s="115" t="s">
        <v>43</v>
      </c>
      <c r="E1139" s="117" t="s">
        <v>1470</v>
      </c>
      <c r="F1139" s="117" t="s">
        <v>1567</v>
      </c>
      <c r="G1139" s="119">
        <v>45518</v>
      </c>
      <c r="H1139" s="117" t="s">
        <v>1472</v>
      </c>
      <c r="I1139" s="117" t="s">
        <v>1512</v>
      </c>
      <c r="J1139" s="117" t="s">
        <v>1025</v>
      </c>
      <c r="K1139" s="117" t="s">
        <v>2221</v>
      </c>
      <c r="L1139" s="115" t="s">
        <v>1025</v>
      </c>
      <c r="M1139" s="123">
        <v>-40284.080000000002</v>
      </c>
      <c r="N1139" s="123">
        <v>40284.080000000002</v>
      </c>
      <c r="O1139" s="124">
        <v>45505</v>
      </c>
      <c r="P1139" s="125"/>
      <c r="Q1139" s="125"/>
      <c r="R1139" s="125"/>
      <c r="S1139" s="115" t="s">
        <v>1567</v>
      </c>
      <c r="T1139" s="122" t="s">
        <v>1568</v>
      </c>
      <c r="U1139" s="115" t="s">
        <v>1488</v>
      </c>
    </row>
    <row r="1140" spans="1:21">
      <c r="A1140" s="115" t="s">
        <v>16</v>
      </c>
      <c r="B1140" s="116">
        <v>45518</v>
      </c>
      <c r="C1140" s="115" t="s">
        <v>42</v>
      </c>
      <c r="D1140" s="115" t="s">
        <v>43</v>
      </c>
      <c r="E1140" s="117" t="s">
        <v>1470</v>
      </c>
      <c r="F1140" s="117" t="s">
        <v>1612</v>
      </c>
      <c r="G1140" s="119">
        <v>45518</v>
      </c>
      <c r="H1140" s="117" t="s">
        <v>1472</v>
      </c>
      <c r="I1140" s="117" t="s">
        <v>1512</v>
      </c>
      <c r="J1140" s="117" t="s">
        <v>976</v>
      </c>
      <c r="K1140" s="117" t="s">
        <v>2222</v>
      </c>
      <c r="L1140" s="115" t="s">
        <v>976</v>
      </c>
      <c r="M1140" s="123">
        <v>-518</v>
      </c>
      <c r="N1140" s="123">
        <v>518</v>
      </c>
      <c r="O1140" s="124">
        <v>45505</v>
      </c>
      <c r="P1140" s="125"/>
      <c r="Q1140" s="125"/>
      <c r="R1140" s="125"/>
      <c r="S1140" s="115" t="s">
        <v>1612</v>
      </c>
      <c r="T1140" s="122" t="s">
        <v>1573</v>
      </c>
      <c r="U1140" s="115" t="s">
        <v>1520</v>
      </c>
    </row>
    <row r="1141" spans="1:21">
      <c r="A1141" s="115" t="s">
        <v>16</v>
      </c>
      <c r="B1141" s="116">
        <v>45518</v>
      </c>
      <c r="C1141" s="115" t="s">
        <v>42</v>
      </c>
      <c r="D1141" s="115" t="s">
        <v>43</v>
      </c>
      <c r="E1141" s="117" t="s">
        <v>1470</v>
      </c>
      <c r="F1141" s="117" t="s">
        <v>2223</v>
      </c>
      <c r="G1141" s="119">
        <v>45518</v>
      </c>
      <c r="H1141" s="117" t="s">
        <v>1472</v>
      </c>
      <c r="I1141" s="117" t="s">
        <v>1512</v>
      </c>
      <c r="J1141" s="117" t="s">
        <v>2224</v>
      </c>
      <c r="K1141" s="117" t="s">
        <v>2225</v>
      </c>
      <c r="L1141" s="115" t="s">
        <v>2224</v>
      </c>
      <c r="M1141" s="123">
        <v>-600</v>
      </c>
      <c r="N1141" s="123">
        <v>600</v>
      </c>
      <c r="O1141" s="124">
        <v>45505</v>
      </c>
      <c r="P1141" s="125"/>
      <c r="Q1141" s="125"/>
      <c r="R1141" s="125"/>
      <c r="S1141" s="115" t="s">
        <v>2223</v>
      </c>
      <c r="T1141" s="122" t="s">
        <v>1573</v>
      </c>
      <c r="U1141" s="115" t="s">
        <v>1520</v>
      </c>
    </row>
    <row r="1142" spans="1:21">
      <c r="A1142" s="115" t="s">
        <v>16</v>
      </c>
      <c r="B1142" s="116">
        <v>45518</v>
      </c>
      <c r="C1142" s="115" t="s">
        <v>42</v>
      </c>
      <c r="D1142" s="115" t="s">
        <v>43</v>
      </c>
      <c r="E1142" s="117" t="s">
        <v>1470</v>
      </c>
      <c r="F1142" s="117" t="s">
        <v>1919</v>
      </c>
      <c r="G1142" s="119">
        <v>45518</v>
      </c>
      <c r="H1142" s="117" t="s">
        <v>1565</v>
      </c>
      <c r="I1142" s="117" t="s">
        <v>2098</v>
      </c>
      <c r="J1142" s="117" t="s">
        <v>165</v>
      </c>
      <c r="K1142" s="117" t="s">
        <v>2226</v>
      </c>
      <c r="L1142" s="115" t="s">
        <v>165</v>
      </c>
      <c r="M1142" s="123">
        <v>305082.23</v>
      </c>
      <c r="N1142" s="123">
        <v>305082.23</v>
      </c>
      <c r="O1142" s="124">
        <v>45505</v>
      </c>
      <c r="P1142" s="125"/>
      <c r="Q1142" s="125"/>
      <c r="R1142" s="125"/>
      <c r="S1142" s="115" t="s">
        <v>1919</v>
      </c>
      <c r="T1142" s="122" t="s">
        <v>158</v>
      </c>
      <c r="U1142" s="115" t="s">
        <v>158</v>
      </c>
    </row>
    <row r="1143" spans="1:21">
      <c r="A1143" s="115" t="s">
        <v>16</v>
      </c>
      <c r="B1143" s="116">
        <v>45518</v>
      </c>
      <c r="C1143" s="115" t="s">
        <v>42</v>
      </c>
      <c r="D1143" s="115" t="s">
        <v>43</v>
      </c>
      <c r="E1143" s="117" t="s">
        <v>1470</v>
      </c>
      <c r="F1143" s="117" t="s">
        <v>1919</v>
      </c>
      <c r="G1143" s="119">
        <v>45518</v>
      </c>
      <c r="H1143" s="117" t="s">
        <v>1565</v>
      </c>
      <c r="I1143" s="117" t="s">
        <v>2098</v>
      </c>
      <c r="J1143" s="117" t="s">
        <v>168</v>
      </c>
      <c r="K1143" s="117" t="s">
        <v>2227</v>
      </c>
      <c r="L1143" s="115" t="s">
        <v>168</v>
      </c>
      <c r="M1143" s="123">
        <v>526590.4</v>
      </c>
      <c r="N1143" s="123">
        <v>526590.4</v>
      </c>
      <c r="O1143" s="124">
        <v>45505</v>
      </c>
      <c r="P1143" s="125"/>
      <c r="Q1143" s="125"/>
      <c r="R1143" s="125"/>
      <c r="S1143" s="115" t="s">
        <v>1919</v>
      </c>
      <c r="T1143" s="122" t="s">
        <v>158</v>
      </c>
      <c r="U1143" s="115" t="s">
        <v>158</v>
      </c>
    </row>
    <row r="1144" spans="1:21">
      <c r="A1144" s="115" t="s">
        <v>16</v>
      </c>
      <c r="B1144" s="116">
        <v>45518</v>
      </c>
      <c r="C1144" s="115" t="s">
        <v>42</v>
      </c>
      <c r="D1144" s="115" t="s">
        <v>43</v>
      </c>
      <c r="E1144" s="117" t="s">
        <v>1470</v>
      </c>
      <c r="F1144" s="117" t="s">
        <v>1554</v>
      </c>
      <c r="G1144" s="119">
        <v>45518</v>
      </c>
      <c r="H1144" s="117" t="s">
        <v>1565</v>
      </c>
      <c r="I1144" s="117" t="s">
        <v>1555</v>
      </c>
      <c r="J1144" s="117" t="s">
        <v>181</v>
      </c>
      <c r="K1144" s="117" t="s">
        <v>2228</v>
      </c>
      <c r="L1144" s="115" t="s">
        <v>181</v>
      </c>
      <c r="M1144" s="123">
        <v>14.86</v>
      </c>
      <c r="N1144" s="123">
        <v>14.86</v>
      </c>
      <c r="O1144" s="124">
        <v>45505</v>
      </c>
      <c r="P1144" s="125"/>
      <c r="Q1144" s="125"/>
      <c r="R1144" s="125"/>
      <c r="S1144" s="115" t="s">
        <v>1554</v>
      </c>
      <c r="T1144" s="122" t="s">
        <v>1556</v>
      </c>
      <c r="U1144" s="115" t="s">
        <v>1557</v>
      </c>
    </row>
    <row r="1145" spans="1:21">
      <c r="A1145" s="115" t="s">
        <v>16</v>
      </c>
      <c r="B1145" s="116">
        <v>45518</v>
      </c>
      <c r="C1145" s="115" t="s">
        <v>42</v>
      </c>
      <c r="D1145" s="115" t="s">
        <v>43</v>
      </c>
      <c r="E1145" s="117" t="s">
        <v>1470</v>
      </c>
      <c r="F1145" s="117" t="s">
        <v>1494</v>
      </c>
      <c r="G1145" s="119">
        <v>45518</v>
      </c>
      <c r="H1145" s="117" t="s">
        <v>1495</v>
      </c>
      <c r="I1145" s="117" t="s">
        <v>1496</v>
      </c>
      <c r="J1145" s="117" t="s">
        <v>984</v>
      </c>
      <c r="K1145" s="117" t="s">
        <v>2229</v>
      </c>
      <c r="L1145" s="115" t="s">
        <v>984</v>
      </c>
      <c r="M1145" s="123">
        <v>300000</v>
      </c>
      <c r="N1145" s="123">
        <v>300000</v>
      </c>
      <c r="O1145" s="124">
        <v>45505</v>
      </c>
      <c r="P1145" s="125"/>
      <c r="Q1145" s="125"/>
      <c r="R1145" s="125"/>
      <c r="S1145" s="115" t="s">
        <v>1494</v>
      </c>
      <c r="T1145" s="122" t="s">
        <v>1497</v>
      </c>
      <c r="U1145" s="115" t="s">
        <v>1498</v>
      </c>
    </row>
    <row r="1146" spans="1:21">
      <c r="A1146" s="115" t="s">
        <v>16</v>
      </c>
      <c r="B1146" s="116">
        <v>45519</v>
      </c>
      <c r="C1146" s="115" t="s">
        <v>42</v>
      </c>
      <c r="D1146" s="115" t="s">
        <v>43</v>
      </c>
      <c r="E1146" s="117" t="s">
        <v>1470</v>
      </c>
      <c r="F1146" s="117" t="s">
        <v>2223</v>
      </c>
      <c r="G1146" s="119">
        <v>45519</v>
      </c>
      <c r="H1146" s="117" t="s">
        <v>1472</v>
      </c>
      <c r="I1146" s="117" t="s">
        <v>1512</v>
      </c>
      <c r="J1146" s="117" t="s">
        <v>1925</v>
      </c>
      <c r="K1146" s="117" t="s">
        <v>2230</v>
      </c>
      <c r="L1146" s="115" t="s">
        <v>1925</v>
      </c>
      <c r="M1146" s="123">
        <v>-750</v>
      </c>
      <c r="N1146" s="123">
        <v>750</v>
      </c>
      <c r="O1146" s="124">
        <v>45505</v>
      </c>
      <c r="P1146" s="125"/>
      <c r="Q1146" s="125"/>
      <c r="R1146" s="125"/>
      <c r="S1146" s="115" t="s">
        <v>2223</v>
      </c>
      <c r="T1146" s="122" t="s">
        <v>1573</v>
      </c>
      <c r="U1146" s="115" t="s">
        <v>1520</v>
      </c>
    </row>
    <row r="1147" spans="1:21">
      <c r="A1147" s="115" t="s">
        <v>16</v>
      </c>
      <c r="B1147" s="116">
        <v>45519</v>
      </c>
      <c r="C1147" s="115" t="s">
        <v>42</v>
      </c>
      <c r="D1147" s="115" t="s">
        <v>43</v>
      </c>
      <c r="E1147" s="117" t="s">
        <v>1470</v>
      </c>
      <c r="F1147" s="117" t="s">
        <v>1765</v>
      </c>
      <c r="G1147" s="119">
        <v>45519</v>
      </c>
      <c r="H1147" s="117" t="s">
        <v>1472</v>
      </c>
      <c r="I1147" s="117" t="s">
        <v>1512</v>
      </c>
      <c r="J1147" s="117" t="s">
        <v>1925</v>
      </c>
      <c r="K1147" s="117" t="s">
        <v>2231</v>
      </c>
      <c r="L1147" s="115" t="s">
        <v>1925</v>
      </c>
      <c r="M1147" s="123">
        <v>-1600</v>
      </c>
      <c r="N1147" s="123">
        <v>1600</v>
      </c>
      <c r="O1147" s="124">
        <v>45505</v>
      </c>
      <c r="P1147" s="125"/>
      <c r="Q1147" s="125"/>
      <c r="R1147" s="125"/>
      <c r="S1147" s="115" t="s">
        <v>1765</v>
      </c>
      <c r="T1147" s="122" t="s">
        <v>1573</v>
      </c>
      <c r="U1147" s="115" t="s">
        <v>1520</v>
      </c>
    </row>
    <row r="1148" spans="1:21">
      <c r="A1148" s="115" t="s">
        <v>16</v>
      </c>
      <c r="B1148" s="116">
        <v>45519</v>
      </c>
      <c r="C1148" s="115" t="s">
        <v>42</v>
      </c>
      <c r="D1148" s="115" t="s">
        <v>43</v>
      </c>
      <c r="E1148" s="117" t="s">
        <v>1470</v>
      </c>
      <c r="F1148" s="117" t="s">
        <v>2215</v>
      </c>
      <c r="G1148" s="119">
        <v>45519</v>
      </c>
      <c r="H1148" s="117" t="s">
        <v>1472</v>
      </c>
      <c r="I1148" s="117" t="s">
        <v>1512</v>
      </c>
      <c r="J1148" s="117" t="s">
        <v>1925</v>
      </c>
      <c r="K1148" s="117" t="s">
        <v>2232</v>
      </c>
      <c r="L1148" s="115" t="s">
        <v>1925</v>
      </c>
      <c r="M1148" s="123">
        <v>-218.87</v>
      </c>
      <c r="N1148" s="123">
        <v>218.87</v>
      </c>
      <c r="O1148" s="124">
        <v>45505</v>
      </c>
      <c r="P1148" s="125"/>
      <c r="Q1148" s="125"/>
      <c r="R1148" s="125"/>
      <c r="S1148" s="115" t="s">
        <v>2215</v>
      </c>
      <c r="T1148" s="122" t="s">
        <v>1573</v>
      </c>
      <c r="U1148" s="115" t="s">
        <v>1520</v>
      </c>
    </row>
    <row r="1149" spans="1:21">
      <c r="A1149" s="115" t="s">
        <v>16</v>
      </c>
      <c r="B1149" s="116">
        <v>45519</v>
      </c>
      <c r="C1149" s="115" t="s">
        <v>42</v>
      </c>
      <c r="D1149" s="115" t="s">
        <v>43</v>
      </c>
      <c r="E1149" s="117" t="s">
        <v>1470</v>
      </c>
      <c r="F1149" s="117" t="s">
        <v>1499</v>
      </c>
      <c r="G1149" s="119">
        <v>45519</v>
      </c>
      <c r="H1149" s="117" t="s">
        <v>1565</v>
      </c>
      <c r="I1149" s="117" t="s">
        <v>1512</v>
      </c>
      <c r="J1149" s="117" t="s">
        <v>143</v>
      </c>
      <c r="K1149" s="117" t="s">
        <v>2233</v>
      </c>
      <c r="L1149" s="115" t="s">
        <v>143</v>
      </c>
      <c r="M1149" s="123">
        <v>-9</v>
      </c>
      <c r="N1149" s="123">
        <v>9</v>
      </c>
      <c r="O1149" s="124">
        <v>45505</v>
      </c>
      <c r="P1149" s="125"/>
      <c r="Q1149" s="125"/>
      <c r="R1149" s="125"/>
      <c r="S1149" s="115" t="s">
        <v>1499</v>
      </c>
      <c r="T1149" s="122" t="s">
        <v>1502</v>
      </c>
      <c r="U1149" s="115" t="s">
        <v>1482</v>
      </c>
    </row>
    <row r="1150" spans="1:21">
      <c r="A1150" s="115" t="s">
        <v>16</v>
      </c>
      <c r="B1150" s="116">
        <v>45519</v>
      </c>
      <c r="C1150" s="115" t="s">
        <v>42</v>
      </c>
      <c r="D1150" s="115" t="s">
        <v>43</v>
      </c>
      <c r="E1150" s="117" t="s">
        <v>1470</v>
      </c>
      <c r="F1150" s="117" t="s">
        <v>1499</v>
      </c>
      <c r="G1150" s="119">
        <v>45519</v>
      </c>
      <c r="H1150" s="117" t="s">
        <v>1565</v>
      </c>
      <c r="I1150" s="117" t="s">
        <v>1512</v>
      </c>
      <c r="J1150" s="117" t="s">
        <v>143</v>
      </c>
      <c r="K1150" s="117" t="s">
        <v>2234</v>
      </c>
      <c r="L1150" s="115" t="s">
        <v>143</v>
      </c>
      <c r="M1150" s="123">
        <v>-9</v>
      </c>
      <c r="N1150" s="123">
        <v>9</v>
      </c>
      <c r="O1150" s="124">
        <v>45505</v>
      </c>
      <c r="P1150" s="125"/>
      <c r="Q1150" s="125"/>
      <c r="R1150" s="125"/>
      <c r="S1150" s="115" t="s">
        <v>1499</v>
      </c>
      <c r="T1150" s="122" t="s">
        <v>1502</v>
      </c>
      <c r="U1150" s="115" t="s">
        <v>1482</v>
      </c>
    </row>
    <row r="1151" spans="1:21">
      <c r="A1151" s="115" t="s">
        <v>16</v>
      </c>
      <c r="B1151" s="116">
        <v>45519</v>
      </c>
      <c r="C1151" s="115" t="s">
        <v>42</v>
      </c>
      <c r="D1151" s="115" t="s">
        <v>43</v>
      </c>
      <c r="E1151" s="117" t="s">
        <v>1470</v>
      </c>
      <c r="F1151" s="117" t="s">
        <v>1554</v>
      </c>
      <c r="G1151" s="119">
        <v>45519</v>
      </c>
      <c r="H1151" s="117" t="s">
        <v>1565</v>
      </c>
      <c r="I1151" s="117" t="s">
        <v>1555</v>
      </c>
      <c r="J1151" s="117" t="s">
        <v>181</v>
      </c>
      <c r="K1151" s="117" t="s">
        <v>2235</v>
      </c>
      <c r="L1151" s="115" t="s">
        <v>181</v>
      </c>
      <c r="M1151" s="123">
        <v>0.28999999999999998</v>
      </c>
      <c r="N1151" s="123">
        <v>0.28999999999999998</v>
      </c>
      <c r="O1151" s="124">
        <v>45505</v>
      </c>
      <c r="P1151" s="125"/>
      <c r="Q1151" s="125"/>
      <c r="R1151" s="125"/>
      <c r="S1151" s="115" t="s">
        <v>1554</v>
      </c>
      <c r="T1151" s="122" t="s">
        <v>1556</v>
      </c>
      <c r="U1151" s="115" t="s">
        <v>1557</v>
      </c>
    </row>
    <row r="1152" spans="1:21">
      <c r="A1152" s="115" t="s">
        <v>16</v>
      </c>
      <c r="B1152" s="116">
        <v>45519</v>
      </c>
      <c r="C1152" s="115" t="s">
        <v>42</v>
      </c>
      <c r="D1152" s="115" t="s">
        <v>43</v>
      </c>
      <c r="E1152" s="117" t="s">
        <v>1470</v>
      </c>
      <c r="F1152" s="117" t="s">
        <v>1919</v>
      </c>
      <c r="G1152" s="119">
        <v>45519</v>
      </c>
      <c r="H1152" s="117" t="s">
        <v>1472</v>
      </c>
      <c r="I1152" s="117" t="s">
        <v>1512</v>
      </c>
      <c r="J1152" s="117" t="s">
        <v>1025</v>
      </c>
      <c r="K1152" s="117" t="s">
        <v>1089</v>
      </c>
      <c r="L1152" s="115" t="s">
        <v>1025</v>
      </c>
      <c r="M1152" s="123">
        <v>-377.94</v>
      </c>
      <c r="N1152" s="123">
        <v>377.94</v>
      </c>
      <c r="O1152" s="124">
        <v>45505</v>
      </c>
      <c r="P1152" s="125"/>
      <c r="Q1152" s="125"/>
      <c r="R1152" s="125"/>
      <c r="S1152" s="115" t="s">
        <v>1919</v>
      </c>
      <c r="T1152" s="122" t="s">
        <v>1569</v>
      </c>
      <c r="U1152" s="115" t="s">
        <v>1569</v>
      </c>
    </row>
    <row r="1153" spans="1:33">
      <c r="A1153" s="115" t="s">
        <v>16</v>
      </c>
      <c r="B1153" s="116">
        <v>45519</v>
      </c>
      <c r="C1153" s="115" t="s">
        <v>42</v>
      </c>
      <c r="D1153" s="115" t="s">
        <v>43</v>
      </c>
      <c r="E1153" s="117" t="s">
        <v>1470</v>
      </c>
      <c r="F1153" s="117" t="s">
        <v>1919</v>
      </c>
      <c r="G1153" s="119">
        <v>45519</v>
      </c>
      <c r="H1153" s="117" t="s">
        <v>1472</v>
      </c>
      <c r="I1153" s="117" t="s">
        <v>1512</v>
      </c>
      <c r="J1153" s="117" t="s">
        <v>1025</v>
      </c>
      <c r="K1153" s="117" t="s">
        <v>1090</v>
      </c>
      <c r="L1153" s="115" t="s">
        <v>1025</v>
      </c>
      <c r="M1153" s="123">
        <v>-338.66</v>
      </c>
      <c r="N1153" s="123">
        <v>338.66</v>
      </c>
      <c r="O1153" s="124">
        <v>45505</v>
      </c>
      <c r="P1153" s="125"/>
      <c r="Q1153" s="125"/>
      <c r="R1153" s="125"/>
      <c r="S1153" s="115" t="s">
        <v>1919</v>
      </c>
      <c r="T1153" s="122" t="s">
        <v>1569</v>
      </c>
      <c r="U1153" s="115" t="s">
        <v>1569</v>
      </c>
      <c r="V1153" s="142"/>
      <c r="W1153" s="117"/>
      <c r="X1153" s="142"/>
      <c r="Y1153" s="142"/>
      <c r="Z1153" s="117"/>
      <c r="AA1153" s="143"/>
      <c r="AB1153" s="125"/>
      <c r="AC1153" s="125"/>
      <c r="AD1153" s="125"/>
      <c r="AE1153" s="117"/>
      <c r="AF1153" s="122"/>
      <c r="AG1153" s="122"/>
    </row>
    <row r="1154" spans="1:33">
      <c r="A1154" s="115" t="s">
        <v>16</v>
      </c>
      <c r="B1154" s="116">
        <v>45519</v>
      </c>
      <c r="C1154" s="115" t="s">
        <v>42</v>
      </c>
      <c r="D1154" s="115" t="s">
        <v>43</v>
      </c>
      <c r="E1154" s="117" t="s">
        <v>1470</v>
      </c>
      <c r="F1154" s="117" t="s">
        <v>1919</v>
      </c>
      <c r="G1154" s="119">
        <v>45519</v>
      </c>
      <c r="H1154" s="117" t="s">
        <v>1472</v>
      </c>
      <c r="I1154" s="117" t="s">
        <v>1512</v>
      </c>
      <c r="J1154" s="117" t="s">
        <v>1025</v>
      </c>
      <c r="K1154" s="117" t="s">
        <v>1088</v>
      </c>
      <c r="L1154" s="115" t="s">
        <v>1025</v>
      </c>
      <c r="M1154" s="123">
        <v>-338.66</v>
      </c>
      <c r="N1154" s="123">
        <v>338.66</v>
      </c>
      <c r="O1154" s="124">
        <v>45505</v>
      </c>
      <c r="P1154" s="125"/>
      <c r="Q1154" s="125"/>
      <c r="R1154" s="125"/>
      <c r="S1154" s="115" t="s">
        <v>1919</v>
      </c>
      <c r="T1154" s="122" t="s">
        <v>1569</v>
      </c>
      <c r="U1154" s="115" t="s">
        <v>1569</v>
      </c>
      <c r="V1154" s="142"/>
      <c r="W1154" s="117"/>
      <c r="X1154" s="142"/>
      <c r="Y1154" s="142"/>
      <c r="Z1154" s="117"/>
      <c r="AA1154" s="143"/>
      <c r="AB1154" s="125"/>
      <c r="AC1154" s="125"/>
      <c r="AD1154" s="125"/>
      <c r="AE1154" s="117"/>
      <c r="AF1154" s="122"/>
      <c r="AG1154" s="122"/>
    </row>
    <row r="1155" spans="1:33">
      <c r="A1155" s="115" t="s">
        <v>16</v>
      </c>
      <c r="B1155" s="116">
        <v>45519</v>
      </c>
      <c r="C1155" s="115" t="s">
        <v>42</v>
      </c>
      <c r="D1155" s="115" t="s">
        <v>43</v>
      </c>
      <c r="E1155" s="117" t="s">
        <v>1470</v>
      </c>
      <c r="F1155" s="117" t="s">
        <v>1919</v>
      </c>
      <c r="G1155" s="119">
        <v>45519</v>
      </c>
      <c r="H1155" s="117" t="s">
        <v>1472</v>
      </c>
      <c r="I1155" s="117" t="s">
        <v>1512</v>
      </c>
      <c r="J1155" s="117" t="s">
        <v>1025</v>
      </c>
      <c r="K1155" s="117" t="s">
        <v>1084</v>
      </c>
      <c r="L1155" s="115" t="s">
        <v>1025</v>
      </c>
      <c r="M1155" s="123">
        <v>-469.83</v>
      </c>
      <c r="N1155" s="123">
        <v>469.83</v>
      </c>
      <c r="O1155" s="124">
        <v>45505</v>
      </c>
      <c r="P1155" s="125"/>
      <c r="Q1155" s="125"/>
      <c r="R1155" s="125"/>
      <c r="S1155" s="115" t="s">
        <v>1919</v>
      </c>
      <c r="T1155" s="122" t="s">
        <v>1569</v>
      </c>
      <c r="U1155" s="115" t="s">
        <v>1569</v>
      </c>
      <c r="V1155" s="142"/>
      <c r="W1155" s="117"/>
      <c r="X1155" s="142"/>
      <c r="Y1155" s="142"/>
      <c r="Z1155" s="117"/>
      <c r="AA1155" s="143"/>
      <c r="AB1155" s="125"/>
      <c r="AC1155" s="125"/>
      <c r="AD1155" s="125"/>
      <c r="AE1155" s="117"/>
      <c r="AF1155" s="122"/>
      <c r="AG1155" s="122"/>
    </row>
    <row r="1156" spans="1:33">
      <c r="A1156" s="115" t="s">
        <v>16</v>
      </c>
      <c r="B1156" s="116">
        <v>45519</v>
      </c>
      <c r="C1156" s="115" t="s">
        <v>42</v>
      </c>
      <c r="D1156" s="115" t="s">
        <v>43</v>
      </c>
      <c r="E1156" s="117" t="s">
        <v>1470</v>
      </c>
      <c r="F1156" s="117" t="s">
        <v>1919</v>
      </c>
      <c r="G1156" s="119">
        <v>45519</v>
      </c>
      <c r="H1156" s="117" t="s">
        <v>1472</v>
      </c>
      <c r="I1156" s="117" t="s">
        <v>1512</v>
      </c>
      <c r="J1156" s="117" t="s">
        <v>1025</v>
      </c>
      <c r="K1156" s="117" t="s">
        <v>1083</v>
      </c>
      <c r="L1156" s="115" t="s">
        <v>1025</v>
      </c>
      <c r="M1156" s="123">
        <v>-535.88</v>
      </c>
      <c r="N1156" s="123">
        <v>535.88</v>
      </c>
      <c r="O1156" s="124">
        <v>45505</v>
      </c>
      <c r="P1156" s="125"/>
      <c r="Q1156" s="125"/>
      <c r="R1156" s="125"/>
      <c r="S1156" s="115" t="s">
        <v>1919</v>
      </c>
      <c r="T1156" s="122" t="s">
        <v>1569</v>
      </c>
      <c r="U1156" s="115" t="s">
        <v>1569</v>
      </c>
      <c r="V1156" s="142"/>
      <c r="W1156" s="117"/>
      <c r="X1156" s="142"/>
      <c r="Y1156" s="142"/>
      <c r="Z1156" s="117"/>
      <c r="AA1156" s="143"/>
      <c r="AB1156" s="125"/>
      <c r="AC1156" s="125"/>
      <c r="AD1156" s="125"/>
      <c r="AE1156" s="117"/>
      <c r="AF1156" s="122"/>
      <c r="AG1156" s="122"/>
    </row>
    <row r="1157" spans="1:33">
      <c r="A1157" s="115" t="s">
        <v>16</v>
      </c>
      <c r="B1157" s="116">
        <v>45519</v>
      </c>
      <c r="C1157" s="115" t="s">
        <v>42</v>
      </c>
      <c r="D1157" s="115" t="s">
        <v>43</v>
      </c>
      <c r="E1157" s="117" t="s">
        <v>1470</v>
      </c>
      <c r="F1157" s="117" t="s">
        <v>1919</v>
      </c>
      <c r="G1157" s="119">
        <v>45519</v>
      </c>
      <c r="H1157" s="117" t="s">
        <v>1565</v>
      </c>
      <c r="I1157" s="117" t="s">
        <v>2098</v>
      </c>
      <c r="J1157" s="117" t="s">
        <v>165</v>
      </c>
      <c r="K1157" s="117" t="s">
        <v>2236</v>
      </c>
      <c r="L1157" s="115" t="s">
        <v>165</v>
      </c>
      <c r="M1157" s="123">
        <v>4727.54</v>
      </c>
      <c r="N1157" s="123">
        <v>4727.54</v>
      </c>
      <c r="O1157" s="124">
        <v>45505</v>
      </c>
      <c r="P1157" s="125"/>
      <c r="Q1157" s="125"/>
      <c r="R1157" s="125"/>
      <c r="S1157" s="115" t="s">
        <v>1919</v>
      </c>
      <c r="T1157" s="122" t="s">
        <v>158</v>
      </c>
      <c r="U1157" s="115" t="s">
        <v>158</v>
      </c>
      <c r="V1157" s="142"/>
      <c r="W1157" s="117"/>
      <c r="X1157" s="142"/>
      <c r="Y1157" s="142"/>
      <c r="Z1157" s="117"/>
      <c r="AA1157" s="143"/>
      <c r="AB1157" s="125"/>
      <c r="AC1157" s="125"/>
      <c r="AD1157" s="125"/>
      <c r="AE1157" s="117"/>
      <c r="AF1157" s="122"/>
      <c r="AG1157" s="122"/>
    </row>
    <row r="1158" spans="1:33">
      <c r="A1158" s="115" t="s">
        <v>16</v>
      </c>
      <c r="B1158" s="116">
        <v>45519</v>
      </c>
      <c r="C1158" s="115" t="s">
        <v>42</v>
      </c>
      <c r="D1158" s="115" t="s">
        <v>43</v>
      </c>
      <c r="E1158" s="117" t="s">
        <v>1470</v>
      </c>
      <c r="F1158" s="117" t="s">
        <v>1612</v>
      </c>
      <c r="G1158" s="119">
        <v>45519</v>
      </c>
      <c r="H1158" s="117" t="s">
        <v>1472</v>
      </c>
      <c r="I1158" s="117" t="s">
        <v>1512</v>
      </c>
      <c r="J1158" s="117" t="s">
        <v>2237</v>
      </c>
      <c r="K1158" s="117" t="s">
        <v>2238</v>
      </c>
      <c r="L1158" s="115" t="s">
        <v>2237</v>
      </c>
      <c r="M1158" s="123">
        <v>-79.989999999999995</v>
      </c>
      <c r="N1158" s="123">
        <v>79.989999999999995</v>
      </c>
      <c r="O1158" s="124">
        <v>45505</v>
      </c>
      <c r="P1158" s="125"/>
      <c r="Q1158" s="125"/>
      <c r="R1158" s="125"/>
      <c r="S1158" s="115" t="s">
        <v>1612</v>
      </c>
      <c r="T1158" s="122" t="s">
        <v>1492</v>
      </c>
      <c r="U1158" s="115" t="s">
        <v>1476</v>
      </c>
      <c r="V1158" s="142"/>
      <c r="W1158" s="117"/>
      <c r="X1158" s="142"/>
      <c r="Y1158" s="142"/>
      <c r="Z1158" s="117"/>
      <c r="AA1158" s="143"/>
      <c r="AB1158" s="125"/>
      <c r="AC1158" s="125"/>
      <c r="AD1158" s="125"/>
      <c r="AE1158" s="117"/>
      <c r="AF1158" s="122"/>
      <c r="AG1158" s="122"/>
    </row>
    <row r="1159" spans="1:33">
      <c r="A1159" s="115" t="s">
        <v>16</v>
      </c>
      <c r="B1159" s="116">
        <v>45520</v>
      </c>
      <c r="C1159" s="115" t="s">
        <v>42</v>
      </c>
      <c r="D1159" s="115" t="s">
        <v>43</v>
      </c>
      <c r="E1159" s="117" t="s">
        <v>1470</v>
      </c>
      <c r="F1159" s="117" t="s">
        <v>1612</v>
      </c>
      <c r="G1159" s="119">
        <v>45520</v>
      </c>
      <c r="H1159" s="117" t="s">
        <v>1472</v>
      </c>
      <c r="I1159" s="117" t="s">
        <v>1512</v>
      </c>
      <c r="J1159" s="117" t="s">
        <v>2239</v>
      </c>
      <c r="K1159" s="117" t="s">
        <v>2240</v>
      </c>
      <c r="L1159" s="115" t="s">
        <v>2239</v>
      </c>
      <c r="M1159" s="123">
        <v>-500</v>
      </c>
      <c r="N1159" s="123">
        <v>500</v>
      </c>
      <c r="O1159" s="124">
        <v>45505</v>
      </c>
      <c r="P1159" s="125"/>
      <c r="Q1159" s="125"/>
      <c r="R1159" s="125"/>
      <c r="S1159" s="115" t="s">
        <v>1612</v>
      </c>
      <c r="T1159" s="122" t="s">
        <v>1573</v>
      </c>
      <c r="U1159" s="115" t="s">
        <v>1520</v>
      </c>
      <c r="V1159" s="142"/>
      <c r="W1159" s="117"/>
      <c r="X1159" s="142"/>
      <c r="Y1159" s="142"/>
      <c r="Z1159" s="117"/>
      <c r="AA1159" s="143"/>
      <c r="AB1159" s="125"/>
      <c r="AC1159" s="125"/>
      <c r="AD1159" s="125"/>
      <c r="AE1159" s="117"/>
      <c r="AF1159" s="122"/>
      <c r="AG1159" s="122"/>
    </row>
    <row r="1160" spans="1:33">
      <c r="A1160" s="115" t="s">
        <v>16</v>
      </c>
      <c r="B1160" s="116">
        <v>45520</v>
      </c>
      <c r="C1160" s="115" t="s">
        <v>42</v>
      </c>
      <c r="D1160" s="115" t="s">
        <v>43</v>
      </c>
      <c r="E1160" s="117" t="s">
        <v>1470</v>
      </c>
      <c r="F1160" s="117" t="s">
        <v>2215</v>
      </c>
      <c r="G1160" s="119">
        <v>45520</v>
      </c>
      <c r="H1160" s="117" t="s">
        <v>1472</v>
      </c>
      <c r="I1160" s="117" t="s">
        <v>1512</v>
      </c>
      <c r="J1160" s="117" t="s">
        <v>2216</v>
      </c>
      <c r="K1160" s="117" t="s">
        <v>2241</v>
      </c>
      <c r="L1160" s="115" t="s">
        <v>2216</v>
      </c>
      <c r="M1160" s="123">
        <v>-1252</v>
      </c>
      <c r="N1160" s="123">
        <v>1252</v>
      </c>
      <c r="O1160" s="124">
        <v>45505</v>
      </c>
      <c r="P1160" s="125"/>
      <c r="Q1160" s="125"/>
      <c r="R1160" s="125"/>
      <c r="S1160" s="115" t="s">
        <v>2215</v>
      </c>
      <c r="T1160" s="122" t="s">
        <v>1573</v>
      </c>
      <c r="U1160" s="115" t="s">
        <v>1520</v>
      </c>
      <c r="V1160" s="142"/>
      <c r="W1160" s="117"/>
      <c r="X1160" s="142"/>
      <c r="Y1160" s="142"/>
      <c r="Z1160" s="117"/>
      <c r="AA1160" s="143"/>
      <c r="AB1160" s="125"/>
      <c r="AC1160" s="125"/>
      <c r="AD1160" s="125"/>
      <c r="AE1160" s="117"/>
      <c r="AF1160" s="122"/>
      <c r="AG1160" s="122"/>
    </row>
    <row r="1161" spans="1:33">
      <c r="A1161" s="115" t="s">
        <v>1594</v>
      </c>
      <c r="B1161" s="116">
        <v>45520</v>
      </c>
      <c r="C1161" s="115" t="s">
        <v>1594</v>
      </c>
      <c r="D1161" s="115" t="s">
        <v>1594</v>
      </c>
      <c r="E1161" s="117" t="s">
        <v>1470</v>
      </c>
      <c r="F1161" s="117" t="s">
        <v>1612</v>
      </c>
      <c r="G1161" s="119">
        <v>45520</v>
      </c>
      <c r="H1161" s="117" t="s">
        <v>1472</v>
      </c>
      <c r="I1161" s="117" t="s">
        <v>1512</v>
      </c>
      <c r="J1161" s="117" t="s">
        <v>2242</v>
      </c>
      <c r="K1161" s="117" t="s">
        <v>2243</v>
      </c>
      <c r="L1161" s="115" t="s">
        <v>2242</v>
      </c>
      <c r="M1161" s="123">
        <v>-20000</v>
      </c>
      <c r="N1161" s="123">
        <v>20000</v>
      </c>
      <c r="O1161" s="124">
        <v>45505</v>
      </c>
      <c r="P1161" s="125"/>
      <c r="Q1161" s="125"/>
      <c r="R1161" s="125"/>
      <c r="S1161" s="115" t="s">
        <v>1612</v>
      </c>
      <c r="T1161" s="122" t="s">
        <v>1492</v>
      </c>
      <c r="U1161" s="115" t="s">
        <v>1476</v>
      </c>
      <c r="V1161" s="142"/>
      <c r="W1161" s="117"/>
      <c r="X1161" s="142"/>
      <c r="Y1161" s="142"/>
      <c r="Z1161" s="117"/>
      <c r="AA1161" s="143"/>
      <c r="AB1161" s="125"/>
      <c r="AC1161" s="125"/>
      <c r="AD1161" s="125"/>
      <c r="AE1161" s="117"/>
      <c r="AF1161" s="122"/>
      <c r="AG1161" s="122"/>
    </row>
    <row r="1162" spans="1:33">
      <c r="A1162" s="115" t="s">
        <v>1594</v>
      </c>
      <c r="B1162" s="116">
        <v>45520</v>
      </c>
      <c r="C1162" s="115" t="s">
        <v>1594</v>
      </c>
      <c r="D1162" s="115" t="s">
        <v>1594</v>
      </c>
      <c r="E1162" s="117" t="s">
        <v>1470</v>
      </c>
      <c r="F1162" s="117" t="s">
        <v>1612</v>
      </c>
      <c r="G1162" s="119">
        <v>45520</v>
      </c>
      <c r="H1162" s="117" t="s">
        <v>1472</v>
      </c>
      <c r="I1162" s="117" t="s">
        <v>1512</v>
      </c>
      <c r="J1162" s="117" t="s">
        <v>2244</v>
      </c>
      <c r="K1162" s="117" t="s">
        <v>2245</v>
      </c>
      <c r="L1162" s="115" t="s">
        <v>2244</v>
      </c>
      <c r="M1162" s="123">
        <v>-39.049999999999997</v>
      </c>
      <c r="N1162" s="123">
        <v>39.049999999999997</v>
      </c>
      <c r="O1162" s="124">
        <v>45505</v>
      </c>
      <c r="P1162" s="125"/>
      <c r="Q1162" s="125"/>
      <c r="R1162" s="125"/>
      <c r="S1162" s="115" t="s">
        <v>1612</v>
      </c>
      <c r="T1162" s="122" t="s">
        <v>1573</v>
      </c>
      <c r="U1162" s="115" t="s">
        <v>1520</v>
      </c>
      <c r="V1162" s="142"/>
      <c r="W1162" s="117"/>
      <c r="X1162" s="142"/>
      <c r="Y1162" s="142"/>
      <c r="Z1162" s="117"/>
      <c r="AA1162" s="143"/>
      <c r="AB1162" s="125"/>
      <c r="AC1162" s="125"/>
      <c r="AD1162" s="125"/>
      <c r="AE1162" s="117"/>
      <c r="AF1162" s="122"/>
      <c r="AG1162" s="122"/>
    </row>
    <row r="1163" spans="1:33">
      <c r="A1163" s="115" t="s">
        <v>1594</v>
      </c>
      <c r="B1163" s="116">
        <v>45520</v>
      </c>
      <c r="C1163" s="115" t="s">
        <v>1594</v>
      </c>
      <c r="D1163" s="115" t="s">
        <v>1594</v>
      </c>
      <c r="E1163" s="117" t="s">
        <v>1470</v>
      </c>
      <c r="F1163" s="117" t="s">
        <v>1919</v>
      </c>
      <c r="G1163" s="119">
        <v>45520</v>
      </c>
      <c r="H1163" s="117" t="s">
        <v>1472</v>
      </c>
      <c r="I1163" s="117" t="s">
        <v>1512</v>
      </c>
      <c r="J1163" s="117" t="s">
        <v>796</v>
      </c>
      <c r="K1163" s="117" t="s">
        <v>2246</v>
      </c>
      <c r="L1163" s="115" t="s">
        <v>796</v>
      </c>
      <c r="M1163" s="123">
        <v>-3750</v>
      </c>
      <c r="N1163" s="123">
        <v>3750</v>
      </c>
      <c r="O1163" s="124">
        <v>45505</v>
      </c>
      <c r="P1163" s="125"/>
      <c r="Q1163" s="125"/>
      <c r="R1163" s="125"/>
      <c r="S1163" s="115" t="s">
        <v>1919</v>
      </c>
      <c r="T1163" s="122" t="s">
        <v>1515</v>
      </c>
      <c r="U1163" s="115" t="s">
        <v>1479</v>
      </c>
      <c r="V1163" s="142"/>
      <c r="W1163" s="117"/>
      <c r="X1163" s="142"/>
      <c r="Y1163" s="142"/>
      <c r="Z1163" s="117"/>
      <c r="AA1163" s="143"/>
      <c r="AB1163" s="125"/>
      <c r="AC1163" s="125"/>
      <c r="AD1163" s="125"/>
      <c r="AE1163" s="117"/>
      <c r="AF1163" s="122"/>
      <c r="AG1163" s="122"/>
    </row>
    <row r="1164" spans="1:33">
      <c r="A1164" s="115" t="s">
        <v>16</v>
      </c>
      <c r="B1164" s="116">
        <v>45513</v>
      </c>
      <c r="C1164" s="115" t="s">
        <v>42</v>
      </c>
      <c r="D1164" s="115" t="s">
        <v>43</v>
      </c>
      <c r="E1164" s="117" t="s">
        <v>1474</v>
      </c>
      <c r="F1164" s="117" t="s">
        <v>1542</v>
      </c>
      <c r="G1164" s="119">
        <v>45513</v>
      </c>
      <c r="H1164" s="117" t="s">
        <v>1542</v>
      </c>
      <c r="I1164" s="117"/>
      <c r="J1164" s="117" t="s">
        <v>302</v>
      </c>
      <c r="K1164" s="117"/>
      <c r="L1164" s="115" t="s">
        <v>302</v>
      </c>
      <c r="M1164" s="123">
        <v>0.33</v>
      </c>
      <c r="N1164" s="123">
        <v>0.33</v>
      </c>
      <c r="O1164" s="124">
        <v>45505</v>
      </c>
      <c r="P1164" s="125"/>
      <c r="Q1164" s="125"/>
      <c r="R1164" s="125"/>
      <c r="S1164" s="115" t="s">
        <v>1542</v>
      </c>
      <c r="T1164" s="122" t="s">
        <v>1556</v>
      </c>
      <c r="U1164" s="115" t="s">
        <v>1557</v>
      </c>
      <c r="V1164" s="142"/>
      <c r="W1164" s="117"/>
      <c r="X1164" s="142"/>
      <c r="Y1164" s="142"/>
      <c r="Z1164" s="117"/>
      <c r="AA1164" s="143"/>
      <c r="AB1164" s="125"/>
      <c r="AC1164" s="125"/>
      <c r="AD1164" s="125"/>
      <c r="AE1164" s="117"/>
      <c r="AF1164" s="122"/>
      <c r="AG1164" s="122"/>
    </row>
    <row r="1165" spans="1:33">
      <c r="A1165" s="115" t="s">
        <v>16</v>
      </c>
      <c r="B1165" s="116">
        <v>45520</v>
      </c>
      <c r="C1165" s="115" t="s">
        <v>42</v>
      </c>
      <c r="D1165" s="115" t="s">
        <v>43</v>
      </c>
      <c r="E1165" s="117" t="s">
        <v>1474</v>
      </c>
      <c r="F1165" s="117" t="s">
        <v>1542</v>
      </c>
      <c r="G1165" s="119">
        <v>45520</v>
      </c>
      <c r="H1165" s="117" t="s">
        <v>1542</v>
      </c>
      <c r="I1165" s="117"/>
      <c r="J1165" s="117" t="s">
        <v>300</v>
      </c>
      <c r="K1165" s="117"/>
      <c r="L1165" s="115" t="s">
        <v>300</v>
      </c>
      <c r="M1165" s="123">
        <v>29007.85</v>
      </c>
      <c r="N1165" s="123">
        <v>29007.85</v>
      </c>
      <c r="O1165" s="124">
        <v>45505</v>
      </c>
      <c r="P1165" s="125"/>
      <c r="Q1165" s="125"/>
      <c r="R1165" s="125"/>
      <c r="S1165" s="115" t="s">
        <v>1542</v>
      </c>
      <c r="T1165" s="122" t="s">
        <v>158</v>
      </c>
      <c r="U1165" s="115" t="s">
        <v>158</v>
      </c>
      <c r="V1165" s="142"/>
      <c r="W1165" s="117"/>
      <c r="X1165" s="142"/>
      <c r="Y1165" s="142"/>
      <c r="Z1165" s="117"/>
      <c r="AA1165" s="143"/>
      <c r="AB1165" s="125"/>
      <c r="AC1165" s="125"/>
      <c r="AD1165" s="125"/>
      <c r="AE1165" s="117"/>
      <c r="AF1165" s="122"/>
      <c r="AG1165" s="122"/>
    </row>
    <row r="1166" spans="1:33">
      <c r="A1166" s="115" t="s">
        <v>16</v>
      </c>
      <c r="B1166" s="116">
        <v>45520</v>
      </c>
      <c r="C1166" s="115" t="s">
        <v>42</v>
      </c>
      <c r="D1166" s="115" t="s">
        <v>43</v>
      </c>
      <c r="E1166" s="117" t="s">
        <v>1474</v>
      </c>
      <c r="F1166" s="117" t="s">
        <v>1542</v>
      </c>
      <c r="G1166" s="119">
        <v>45520</v>
      </c>
      <c r="H1166" s="117" t="s">
        <v>1542</v>
      </c>
      <c r="I1166" s="117"/>
      <c r="J1166" s="117" t="s">
        <v>302</v>
      </c>
      <c r="K1166" s="117"/>
      <c r="L1166" s="115" t="s">
        <v>302</v>
      </c>
      <c r="M1166" s="123">
        <v>2.08</v>
      </c>
      <c r="N1166" s="123">
        <v>2.08</v>
      </c>
      <c r="O1166" s="124">
        <v>45505</v>
      </c>
      <c r="P1166" s="125"/>
      <c r="Q1166" s="125"/>
      <c r="R1166" s="125"/>
      <c r="S1166" s="115" t="s">
        <v>1542</v>
      </c>
      <c r="T1166" s="122" t="s">
        <v>1556</v>
      </c>
      <c r="U1166" s="115" t="s">
        <v>1557</v>
      </c>
      <c r="V1166" s="142"/>
      <c r="W1166" s="117"/>
      <c r="X1166" s="142"/>
      <c r="Y1166" s="142"/>
      <c r="Z1166" s="117"/>
      <c r="AA1166" s="143"/>
      <c r="AB1166" s="125"/>
      <c r="AC1166" s="125"/>
      <c r="AD1166" s="125"/>
      <c r="AE1166" s="117"/>
      <c r="AF1166" s="122"/>
      <c r="AG1166" s="122"/>
    </row>
    <row r="1167" spans="1:33">
      <c r="A1167" s="115" t="s">
        <v>16</v>
      </c>
      <c r="B1167" s="116">
        <v>45520</v>
      </c>
      <c r="C1167" s="115" t="s">
        <v>42</v>
      </c>
      <c r="D1167" s="115" t="s">
        <v>43</v>
      </c>
      <c r="E1167" s="117" t="s">
        <v>1474</v>
      </c>
      <c r="F1167" s="117" t="s">
        <v>1542</v>
      </c>
      <c r="G1167" s="119">
        <v>45520</v>
      </c>
      <c r="H1167" s="117" t="s">
        <v>1542</v>
      </c>
      <c r="I1167" s="117"/>
      <c r="J1167" s="122" t="s">
        <v>337</v>
      </c>
      <c r="K1167" s="117"/>
      <c r="L1167" s="115" t="s">
        <v>337</v>
      </c>
      <c r="M1167" s="123">
        <v>-46.6</v>
      </c>
      <c r="N1167" s="123">
        <v>46.6</v>
      </c>
      <c r="O1167" s="124">
        <v>45505</v>
      </c>
      <c r="P1167" s="125"/>
      <c r="Q1167" s="125"/>
      <c r="R1167" s="125"/>
      <c r="S1167" s="115" t="s">
        <v>1542</v>
      </c>
      <c r="T1167" s="122" t="s">
        <v>1502</v>
      </c>
      <c r="U1167" s="115" t="s">
        <v>1482</v>
      </c>
      <c r="V1167" s="142"/>
      <c r="W1167" s="117"/>
      <c r="X1167" s="142"/>
      <c r="Y1167" s="142"/>
      <c r="Z1167" s="117"/>
      <c r="AA1167" s="143"/>
      <c r="AB1167" s="125"/>
      <c r="AC1167" s="125"/>
      <c r="AD1167" s="125"/>
      <c r="AE1167" s="117"/>
      <c r="AF1167" s="122"/>
      <c r="AG1167" s="122"/>
    </row>
    <row r="1168" spans="1:33">
      <c r="A1168" s="115" t="s">
        <v>16</v>
      </c>
      <c r="B1168" s="116">
        <v>45520</v>
      </c>
      <c r="C1168" s="115" t="s">
        <v>42</v>
      </c>
      <c r="D1168" s="115" t="s">
        <v>43</v>
      </c>
      <c r="E1168" s="117" t="s">
        <v>1474</v>
      </c>
      <c r="F1168" s="117" t="s">
        <v>1542</v>
      </c>
      <c r="G1168" s="119">
        <v>45520</v>
      </c>
      <c r="H1168" s="117" t="s">
        <v>1542</v>
      </c>
      <c r="I1168" s="117"/>
      <c r="J1168" s="122" t="s">
        <v>338</v>
      </c>
      <c r="K1168" s="117"/>
      <c r="L1168" s="115" t="s">
        <v>338</v>
      </c>
      <c r="M1168" s="123">
        <v>-913.88</v>
      </c>
      <c r="N1168" s="123">
        <v>913.88</v>
      </c>
      <c r="O1168" s="124">
        <v>45505</v>
      </c>
      <c r="P1168" s="125"/>
      <c r="Q1168" s="125"/>
      <c r="R1168" s="125"/>
      <c r="S1168" s="115" t="s">
        <v>1542</v>
      </c>
      <c r="T1168" s="122" t="s">
        <v>1492</v>
      </c>
      <c r="U1168" s="115" t="s">
        <v>1476</v>
      </c>
      <c r="V1168" s="142"/>
      <c r="W1168" s="117"/>
      <c r="X1168" s="142"/>
      <c r="Y1168" s="142"/>
      <c r="Z1168" s="117"/>
      <c r="AA1168" s="143"/>
      <c r="AB1168" s="125"/>
      <c r="AC1168" s="125"/>
      <c r="AD1168" s="125"/>
      <c r="AE1168" s="117"/>
      <c r="AF1168" s="122"/>
      <c r="AG1168" s="122"/>
    </row>
    <row r="1169" spans="1:21">
      <c r="A1169" s="115" t="s">
        <v>16</v>
      </c>
      <c r="B1169" s="116">
        <v>45520</v>
      </c>
      <c r="C1169" s="115" t="s">
        <v>42</v>
      </c>
      <c r="D1169" s="115" t="s">
        <v>43</v>
      </c>
      <c r="E1169" s="117" t="s">
        <v>1474</v>
      </c>
      <c r="F1169" s="117" t="s">
        <v>1542</v>
      </c>
      <c r="G1169" s="119">
        <v>45520</v>
      </c>
      <c r="H1169" s="117" t="s">
        <v>1542</v>
      </c>
      <c r="I1169" s="117"/>
      <c r="J1169" s="122" t="s">
        <v>284</v>
      </c>
      <c r="K1169" s="117"/>
      <c r="L1169" s="115" t="s">
        <v>284</v>
      </c>
      <c r="M1169" s="123">
        <v>-8.4</v>
      </c>
      <c r="N1169" s="123">
        <v>8.4</v>
      </c>
      <c r="O1169" s="124">
        <v>45505</v>
      </c>
      <c r="P1169" s="125"/>
      <c r="Q1169" s="125"/>
      <c r="R1169" s="125"/>
      <c r="S1169" s="115" t="s">
        <v>1542</v>
      </c>
      <c r="T1169" s="122" t="s">
        <v>1502</v>
      </c>
      <c r="U1169" s="115" t="s">
        <v>1482</v>
      </c>
    </row>
    <row r="1170" spans="1:21">
      <c r="A1170" s="115" t="s">
        <v>16</v>
      </c>
      <c r="B1170" s="116">
        <v>45520</v>
      </c>
      <c r="C1170" s="115" t="s">
        <v>42</v>
      </c>
      <c r="D1170" s="115" t="s">
        <v>43</v>
      </c>
      <c r="E1170" s="117" t="s">
        <v>1474</v>
      </c>
      <c r="F1170" s="117" t="s">
        <v>1542</v>
      </c>
      <c r="G1170" s="119">
        <v>45520</v>
      </c>
      <c r="H1170" s="117" t="s">
        <v>1542</v>
      </c>
      <c r="I1170" s="117"/>
      <c r="J1170" s="122" t="s">
        <v>339</v>
      </c>
      <c r="K1170" s="117"/>
      <c r="L1170" s="115" t="s">
        <v>339</v>
      </c>
      <c r="M1170" s="123">
        <v>-26289.05</v>
      </c>
      <c r="N1170" s="123">
        <v>26289.05</v>
      </c>
      <c r="O1170" s="124">
        <v>45505</v>
      </c>
      <c r="P1170" s="125"/>
      <c r="Q1170" s="125"/>
      <c r="R1170" s="125"/>
      <c r="S1170" s="115" t="s">
        <v>1542</v>
      </c>
      <c r="T1170" s="122" t="s">
        <v>1492</v>
      </c>
      <c r="U1170" s="115" t="s">
        <v>1476</v>
      </c>
    </row>
    <row r="1171" spans="1:21">
      <c r="A1171" s="115" t="s">
        <v>16</v>
      </c>
      <c r="B1171" s="116">
        <v>45526</v>
      </c>
      <c r="C1171" s="115" t="s">
        <v>42</v>
      </c>
      <c r="D1171" s="115" t="s">
        <v>43</v>
      </c>
      <c r="E1171" s="117" t="s">
        <v>1474</v>
      </c>
      <c r="F1171" s="117" t="s">
        <v>1542</v>
      </c>
      <c r="G1171" s="119">
        <v>45526</v>
      </c>
      <c r="H1171" s="117" t="s">
        <v>1542</v>
      </c>
      <c r="I1171" s="117"/>
      <c r="J1171" s="122" t="s">
        <v>300</v>
      </c>
      <c r="K1171" s="117"/>
      <c r="L1171" s="115" t="s">
        <v>300</v>
      </c>
      <c r="M1171" s="123">
        <v>122.31</v>
      </c>
      <c r="N1171" s="123">
        <v>122.31</v>
      </c>
      <c r="O1171" s="124">
        <v>45505</v>
      </c>
      <c r="P1171" s="125"/>
      <c r="Q1171" s="125"/>
      <c r="R1171" s="125"/>
      <c r="S1171" s="115" t="s">
        <v>1542</v>
      </c>
      <c r="T1171" s="122" t="s">
        <v>158</v>
      </c>
      <c r="U1171" s="115" t="s">
        <v>158</v>
      </c>
    </row>
    <row r="1172" spans="1:21">
      <c r="A1172" s="115" t="s">
        <v>16</v>
      </c>
      <c r="B1172" s="116">
        <v>45526</v>
      </c>
      <c r="C1172" s="115" t="s">
        <v>42</v>
      </c>
      <c r="D1172" s="115" t="s">
        <v>43</v>
      </c>
      <c r="E1172" s="117" t="s">
        <v>1474</v>
      </c>
      <c r="F1172" s="117" t="s">
        <v>1542</v>
      </c>
      <c r="G1172" s="119">
        <v>45526</v>
      </c>
      <c r="H1172" s="117" t="s">
        <v>1542</v>
      </c>
      <c r="I1172" s="117"/>
      <c r="J1172" s="122" t="s">
        <v>356</v>
      </c>
      <c r="K1172" s="117"/>
      <c r="L1172" s="115" t="s">
        <v>356</v>
      </c>
      <c r="M1172" s="123">
        <v>1232.49</v>
      </c>
      <c r="N1172" s="123">
        <v>1232.49</v>
      </c>
      <c r="O1172" s="124">
        <v>45505</v>
      </c>
      <c r="P1172" s="125"/>
      <c r="Q1172" s="125"/>
      <c r="R1172" s="125"/>
      <c r="S1172" s="115" t="s">
        <v>1542</v>
      </c>
      <c r="T1172" s="122" t="s">
        <v>158</v>
      </c>
      <c r="U1172" s="115" t="s">
        <v>158</v>
      </c>
    </row>
    <row r="1173" spans="1:21">
      <c r="A1173" s="115" t="s">
        <v>16</v>
      </c>
      <c r="B1173" s="116">
        <v>45526</v>
      </c>
      <c r="C1173" s="115" t="s">
        <v>42</v>
      </c>
      <c r="D1173" s="115" t="s">
        <v>43</v>
      </c>
      <c r="E1173" s="117" t="s">
        <v>1474</v>
      </c>
      <c r="F1173" s="117" t="s">
        <v>1542</v>
      </c>
      <c r="G1173" s="119">
        <v>45526</v>
      </c>
      <c r="H1173" s="117" t="s">
        <v>1542</v>
      </c>
      <c r="I1173" s="117"/>
      <c r="J1173" s="122" t="s">
        <v>302</v>
      </c>
      <c r="K1173" s="117"/>
      <c r="L1173" s="115" t="s">
        <v>302</v>
      </c>
      <c r="M1173" s="123">
        <v>0.03</v>
      </c>
      <c r="N1173" s="123">
        <v>0.03</v>
      </c>
      <c r="O1173" s="124">
        <v>45505</v>
      </c>
      <c r="P1173" s="125"/>
      <c r="Q1173" s="125"/>
      <c r="R1173" s="125"/>
      <c r="S1173" s="115" t="s">
        <v>1542</v>
      </c>
      <c r="T1173" s="122" t="s">
        <v>1556</v>
      </c>
      <c r="U1173" s="115" t="s">
        <v>1557</v>
      </c>
    </row>
    <row r="1174" spans="1:21">
      <c r="A1174" s="115" t="s">
        <v>16</v>
      </c>
      <c r="B1174" s="116">
        <v>45526</v>
      </c>
      <c r="C1174" s="115" t="s">
        <v>42</v>
      </c>
      <c r="D1174" s="115" t="s">
        <v>43</v>
      </c>
      <c r="E1174" s="117" t="s">
        <v>1474</v>
      </c>
      <c r="F1174" s="117" t="s">
        <v>1542</v>
      </c>
      <c r="G1174" s="119">
        <v>45526</v>
      </c>
      <c r="H1174" s="117" t="s">
        <v>1542</v>
      </c>
      <c r="I1174" s="117"/>
      <c r="J1174" s="122" t="s">
        <v>357</v>
      </c>
      <c r="K1174" s="117"/>
      <c r="L1174" s="115" t="s">
        <v>357</v>
      </c>
      <c r="M1174" s="123">
        <v>0.01</v>
      </c>
      <c r="N1174" s="123">
        <v>0.01</v>
      </c>
      <c r="O1174" s="124">
        <v>45505</v>
      </c>
      <c r="P1174" s="125"/>
      <c r="Q1174" s="125"/>
      <c r="R1174" s="125"/>
      <c r="S1174" s="115" t="s">
        <v>1542</v>
      </c>
      <c r="T1174" s="122" t="s">
        <v>1556</v>
      </c>
      <c r="U1174" s="115" t="s">
        <v>1557</v>
      </c>
    </row>
    <row r="1175" spans="1:21">
      <c r="A1175" s="115" t="s">
        <v>16</v>
      </c>
      <c r="B1175" s="116">
        <v>45526</v>
      </c>
      <c r="C1175" s="115" t="s">
        <v>42</v>
      </c>
      <c r="D1175" s="115" t="s">
        <v>43</v>
      </c>
      <c r="E1175" s="117" t="s">
        <v>1474</v>
      </c>
      <c r="F1175" s="117" t="s">
        <v>1542</v>
      </c>
      <c r="G1175" s="119">
        <v>45526</v>
      </c>
      <c r="H1175" s="117" t="s">
        <v>1542</v>
      </c>
      <c r="I1175" s="117"/>
      <c r="J1175" s="122" t="s">
        <v>358</v>
      </c>
      <c r="K1175" s="117"/>
      <c r="L1175" s="115" t="s">
        <v>358</v>
      </c>
      <c r="M1175" s="123">
        <v>-1331.67</v>
      </c>
      <c r="N1175" s="123">
        <v>1331.67</v>
      </c>
      <c r="O1175" s="124">
        <v>45505</v>
      </c>
      <c r="P1175" s="125"/>
      <c r="Q1175" s="125"/>
      <c r="R1175" s="125"/>
      <c r="S1175" s="115" t="s">
        <v>1542</v>
      </c>
      <c r="T1175" s="122" t="s">
        <v>1569</v>
      </c>
      <c r="U1175" s="115" t="s">
        <v>1569</v>
      </c>
    </row>
    <row r="1176" spans="1:21">
      <c r="A1176" s="115" t="s">
        <v>16</v>
      </c>
      <c r="B1176" s="116">
        <v>45526</v>
      </c>
      <c r="C1176" s="115" t="s">
        <v>42</v>
      </c>
      <c r="D1176" s="115" t="s">
        <v>43</v>
      </c>
      <c r="E1176" s="117" t="s">
        <v>1474</v>
      </c>
      <c r="F1176" s="117" t="s">
        <v>1542</v>
      </c>
      <c r="G1176" s="119">
        <v>45526</v>
      </c>
      <c r="H1176" s="117" t="s">
        <v>1542</v>
      </c>
      <c r="I1176" s="117"/>
      <c r="J1176" s="122" t="s">
        <v>359</v>
      </c>
      <c r="K1176" s="117"/>
      <c r="L1176" s="115" t="s">
        <v>359</v>
      </c>
      <c r="M1176" s="123">
        <v>-5.16</v>
      </c>
      <c r="N1176" s="123">
        <v>5.16</v>
      </c>
      <c r="O1176" s="124">
        <v>45505</v>
      </c>
      <c r="P1176" s="125"/>
      <c r="Q1176" s="125"/>
      <c r="R1176" s="125"/>
      <c r="S1176" s="115" t="s">
        <v>1542</v>
      </c>
      <c r="T1176" s="122" t="s">
        <v>1502</v>
      </c>
      <c r="U1176" s="115" t="s">
        <v>1482</v>
      </c>
    </row>
    <row r="1177" spans="1:21">
      <c r="A1177" s="115" t="s">
        <v>16</v>
      </c>
      <c r="B1177" s="116">
        <v>45526</v>
      </c>
      <c r="C1177" s="115" t="s">
        <v>42</v>
      </c>
      <c r="D1177" s="115" t="s">
        <v>43</v>
      </c>
      <c r="E1177" s="117" t="s">
        <v>1474</v>
      </c>
      <c r="F1177" s="117" t="s">
        <v>1542</v>
      </c>
      <c r="G1177" s="119">
        <v>45526</v>
      </c>
      <c r="H1177" s="117" t="s">
        <v>1542</v>
      </c>
      <c r="I1177" s="117"/>
      <c r="J1177" s="122" t="s">
        <v>284</v>
      </c>
      <c r="K1177" s="117"/>
      <c r="L1177" s="115" t="s">
        <v>284</v>
      </c>
      <c r="M1177" s="123">
        <v>-9</v>
      </c>
      <c r="N1177" s="123">
        <v>9</v>
      </c>
      <c r="O1177" s="124">
        <v>45505</v>
      </c>
      <c r="P1177" s="125"/>
      <c r="Q1177" s="125"/>
      <c r="R1177" s="125"/>
      <c r="S1177" s="115" t="s">
        <v>1542</v>
      </c>
      <c r="T1177" s="122" t="s">
        <v>1502</v>
      </c>
      <c r="U1177" s="115" t="s">
        <v>1482</v>
      </c>
    </row>
    <row r="1178" spans="1:21">
      <c r="A1178" s="115" t="s">
        <v>16</v>
      </c>
      <c r="B1178" s="116">
        <v>45526</v>
      </c>
      <c r="C1178" s="115" t="s">
        <v>42</v>
      </c>
      <c r="D1178" s="115" t="s">
        <v>43</v>
      </c>
      <c r="E1178" s="117" t="s">
        <v>1474</v>
      </c>
      <c r="F1178" s="117" t="s">
        <v>1542</v>
      </c>
      <c r="G1178" s="119">
        <v>45526</v>
      </c>
      <c r="H1178" s="117" t="s">
        <v>1542</v>
      </c>
      <c r="I1178" s="117"/>
      <c r="J1178" s="122" t="s">
        <v>284</v>
      </c>
      <c r="K1178" s="117"/>
      <c r="L1178" s="115" t="s">
        <v>284</v>
      </c>
      <c r="M1178" s="123">
        <v>-9</v>
      </c>
      <c r="N1178" s="123">
        <v>9</v>
      </c>
      <c r="O1178" s="124">
        <v>45505</v>
      </c>
      <c r="P1178" s="125"/>
      <c r="Q1178" s="125"/>
      <c r="R1178" s="125"/>
      <c r="S1178" s="115" t="s">
        <v>1542</v>
      </c>
      <c r="T1178" s="122" t="s">
        <v>1502</v>
      </c>
      <c r="U1178" s="115" t="s">
        <v>1482</v>
      </c>
    </row>
    <row r="1179" spans="1:21">
      <c r="A1179" s="115" t="s">
        <v>16</v>
      </c>
      <c r="B1179" s="116">
        <v>45527</v>
      </c>
      <c r="C1179" s="115" t="s">
        <v>42</v>
      </c>
      <c r="D1179" s="115" t="s">
        <v>43</v>
      </c>
      <c r="E1179" s="117" t="s">
        <v>1474</v>
      </c>
      <c r="F1179" s="117" t="s">
        <v>1542</v>
      </c>
      <c r="G1179" s="119">
        <v>45527</v>
      </c>
      <c r="H1179" s="117" t="s">
        <v>1542</v>
      </c>
      <c r="I1179" s="117"/>
      <c r="J1179" s="117" t="s">
        <v>351</v>
      </c>
      <c r="K1179" s="117"/>
      <c r="L1179" s="115" t="s">
        <v>351</v>
      </c>
      <c r="M1179" s="123">
        <v>600000</v>
      </c>
      <c r="N1179" s="123">
        <v>600000</v>
      </c>
      <c r="O1179" s="124">
        <v>45505</v>
      </c>
      <c r="P1179" s="125"/>
      <c r="Q1179" s="125"/>
      <c r="R1179" s="125"/>
      <c r="S1179" s="115" t="s">
        <v>1542</v>
      </c>
      <c r="T1179" s="122" t="s">
        <v>2247</v>
      </c>
      <c r="U1179" s="115" t="s">
        <v>2247</v>
      </c>
    </row>
    <row r="1180" spans="1:21">
      <c r="A1180" s="115" t="s">
        <v>16</v>
      </c>
      <c r="B1180" s="116">
        <v>45527</v>
      </c>
      <c r="C1180" s="115" t="s">
        <v>42</v>
      </c>
      <c r="D1180" s="115" t="s">
        <v>43</v>
      </c>
      <c r="E1180" s="117" t="s">
        <v>1474</v>
      </c>
      <c r="F1180" s="117" t="s">
        <v>1542</v>
      </c>
      <c r="G1180" s="119">
        <v>45527</v>
      </c>
      <c r="H1180" s="117" t="s">
        <v>1542</v>
      </c>
      <c r="I1180" s="117"/>
      <c r="J1180" s="117" t="s">
        <v>360</v>
      </c>
      <c r="K1180" s="117"/>
      <c r="L1180" s="115" t="s">
        <v>360</v>
      </c>
      <c r="M1180" s="123">
        <v>-90.6</v>
      </c>
      <c r="N1180" s="123">
        <v>90.6</v>
      </c>
      <c r="O1180" s="124">
        <v>45505</v>
      </c>
      <c r="P1180" s="125"/>
      <c r="Q1180" s="125"/>
      <c r="R1180" s="125"/>
      <c r="S1180" s="115" t="s">
        <v>1542</v>
      </c>
      <c r="T1180" s="122" t="s">
        <v>1569</v>
      </c>
      <c r="U1180" s="115" t="s">
        <v>1569</v>
      </c>
    </row>
    <row r="1181" spans="1:21">
      <c r="A1181" s="115" t="s">
        <v>16</v>
      </c>
      <c r="B1181" s="116">
        <v>45527</v>
      </c>
      <c r="C1181" s="115" t="s">
        <v>42</v>
      </c>
      <c r="D1181" s="115" t="s">
        <v>43</v>
      </c>
      <c r="E1181" s="117" t="s">
        <v>1474</v>
      </c>
      <c r="F1181" s="117" t="s">
        <v>1542</v>
      </c>
      <c r="G1181" s="119">
        <v>45527</v>
      </c>
      <c r="H1181" s="117" t="s">
        <v>1542</v>
      </c>
      <c r="I1181" s="117"/>
      <c r="J1181" s="117" t="s">
        <v>361</v>
      </c>
      <c r="K1181" s="117"/>
      <c r="L1181" s="115" t="s">
        <v>361</v>
      </c>
      <c r="M1181" s="123">
        <v>-149840.1</v>
      </c>
      <c r="N1181" s="123">
        <v>149840.1</v>
      </c>
      <c r="O1181" s="124">
        <v>45505</v>
      </c>
      <c r="P1181" s="125"/>
      <c r="Q1181" s="125"/>
      <c r="R1181" s="125"/>
      <c r="S1181" s="115" t="s">
        <v>1542</v>
      </c>
      <c r="T1181" s="122" t="s">
        <v>1569</v>
      </c>
      <c r="U1181" s="115" t="s">
        <v>1569</v>
      </c>
    </row>
    <row r="1182" spans="1:21">
      <c r="A1182" s="115" t="s">
        <v>16</v>
      </c>
      <c r="B1182" s="116">
        <v>45527</v>
      </c>
      <c r="C1182" s="115" t="s">
        <v>42</v>
      </c>
      <c r="D1182" s="115" t="s">
        <v>43</v>
      </c>
      <c r="E1182" s="117" t="s">
        <v>1474</v>
      </c>
      <c r="F1182" s="117" t="s">
        <v>1542</v>
      </c>
      <c r="G1182" s="119">
        <v>45527</v>
      </c>
      <c r="H1182" s="117" t="s">
        <v>1542</v>
      </c>
      <c r="I1182" s="117"/>
      <c r="J1182" s="117" t="s">
        <v>362</v>
      </c>
      <c r="K1182" s="117"/>
      <c r="L1182" s="115" t="s">
        <v>362</v>
      </c>
      <c r="M1182" s="123">
        <v>-125159.89</v>
      </c>
      <c r="N1182" s="123">
        <v>125159.89</v>
      </c>
      <c r="O1182" s="124">
        <v>45505</v>
      </c>
      <c r="P1182" s="125"/>
      <c r="Q1182" s="125"/>
      <c r="R1182" s="125"/>
      <c r="S1182" s="115" t="s">
        <v>1542</v>
      </c>
      <c r="T1182" s="122" t="s">
        <v>1569</v>
      </c>
      <c r="U1182" s="115" t="s">
        <v>1569</v>
      </c>
    </row>
    <row r="1183" spans="1:21">
      <c r="A1183" s="115" t="s">
        <v>16</v>
      </c>
      <c r="B1183" s="116">
        <v>45527</v>
      </c>
      <c r="C1183" s="115" t="s">
        <v>42</v>
      </c>
      <c r="D1183" s="115" t="s">
        <v>43</v>
      </c>
      <c r="E1183" s="117" t="s">
        <v>1474</v>
      </c>
      <c r="F1183" s="117" t="s">
        <v>1542</v>
      </c>
      <c r="G1183" s="119">
        <v>45527</v>
      </c>
      <c r="H1183" s="117" t="s">
        <v>1542</v>
      </c>
      <c r="I1183" s="117"/>
      <c r="J1183" s="117" t="s">
        <v>363</v>
      </c>
      <c r="K1183" s="117"/>
      <c r="L1183" s="115" t="s">
        <v>363</v>
      </c>
      <c r="M1183" s="123">
        <v>-1094.1099999999999</v>
      </c>
      <c r="N1183" s="123">
        <v>1094.1099999999999</v>
      </c>
      <c r="O1183" s="124">
        <v>45505</v>
      </c>
      <c r="P1183" s="125"/>
      <c r="Q1183" s="125"/>
      <c r="R1183" s="125"/>
      <c r="S1183" s="115" t="s">
        <v>1542</v>
      </c>
      <c r="T1183" s="122" t="s">
        <v>1569</v>
      </c>
      <c r="U1183" s="115" t="s">
        <v>1569</v>
      </c>
    </row>
    <row r="1184" spans="1:21">
      <c r="A1184" s="115" t="s">
        <v>16</v>
      </c>
      <c r="B1184" s="116">
        <v>45527</v>
      </c>
      <c r="C1184" s="115" t="s">
        <v>42</v>
      </c>
      <c r="D1184" s="115" t="s">
        <v>43</v>
      </c>
      <c r="E1184" s="117" t="s">
        <v>1474</v>
      </c>
      <c r="F1184" s="117" t="s">
        <v>1542</v>
      </c>
      <c r="G1184" s="119">
        <v>45527</v>
      </c>
      <c r="H1184" s="117" t="s">
        <v>1542</v>
      </c>
      <c r="I1184" s="117"/>
      <c r="J1184" s="117" t="s">
        <v>284</v>
      </c>
      <c r="K1184" s="117"/>
      <c r="L1184" s="115" t="s">
        <v>284</v>
      </c>
      <c r="M1184" s="123">
        <v>-9</v>
      </c>
      <c r="N1184" s="123">
        <v>9</v>
      </c>
      <c r="O1184" s="124">
        <v>45505</v>
      </c>
      <c r="P1184" s="125"/>
      <c r="Q1184" s="125"/>
      <c r="R1184" s="125"/>
      <c r="S1184" s="115" t="s">
        <v>1542</v>
      </c>
      <c r="T1184" s="122" t="s">
        <v>1502</v>
      </c>
      <c r="U1184" s="115" t="s">
        <v>1482</v>
      </c>
    </row>
    <row r="1185" spans="1:21">
      <c r="A1185" s="115" t="s">
        <v>16</v>
      </c>
      <c r="B1185" s="116">
        <v>45527</v>
      </c>
      <c r="C1185" s="115" t="s">
        <v>42</v>
      </c>
      <c r="D1185" s="115" t="s">
        <v>43</v>
      </c>
      <c r="E1185" s="117" t="s">
        <v>1474</v>
      </c>
      <c r="F1185" s="117" t="s">
        <v>1542</v>
      </c>
      <c r="G1185" s="119">
        <v>45527</v>
      </c>
      <c r="H1185" s="117" t="s">
        <v>1542</v>
      </c>
      <c r="I1185" s="117"/>
      <c r="J1185" s="117" t="s">
        <v>284</v>
      </c>
      <c r="K1185" s="117"/>
      <c r="L1185" s="115" t="s">
        <v>284</v>
      </c>
      <c r="M1185" s="123">
        <v>-9</v>
      </c>
      <c r="N1185" s="123">
        <v>9</v>
      </c>
      <c r="O1185" s="124">
        <v>45505</v>
      </c>
      <c r="P1185" s="125"/>
      <c r="Q1185" s="125"/>
      <c r="R1185" s="125"/>
      <c r="S1185" s="115" t="s">
        <v>1542</v>
      </c>
      <c r="T1185" s="122" t="s">
        <v>1502</v>
      </c>
      <c r="U1185" s="115" t="s">
        <v>1482</v>
      </c>
    </row>
    <row r="1186" spans="1:21">
      <c r="A1186" s="115" t="s">
        <v>16</v>
      </c>
      <c r="B1186" s="116">
        <v>45527</v>
      </c>
      <c r="C1186" s="115" t="s">
        <v>42</v>
      </c>
      <c r="D1186" s="115" t="s">
        <v>43</v>
      </c>
      <c r="E1186" s="117" t="s">
        <v>1474</v>
      </c>
      <c r="F1186" s="117" t="s">
        <v>1542</v>
      </c>
      <c r="G1186" s="119">
        <v>45527</v>
      </c>
      <c r="H1186" s="117" t="s">
        <v>1542</v>
      </c>
      <c r="I1186" s="117"/>
      <c r="J1186" s="117" t="s">
        <v>284</v>
      </c>
      <c r="K1186" s="117"/>
      <c r="L1186" s="115" t="s">
        <v>284</v>
      </c>
      <c r="M1186" s="123">
        <v>-9</v>
      </c>
      <c r="N1186" s="123">
        <v>9</v>
      </c>
      <c r="O1186" s="124">
        <v>45505</v>
      </c>
      <c r="P1186" s="125"/>
      <c r="Q1186" s="125"/>
      <c r="R1186" s="125"/>
      <c r="S1186" s="115" t="s">
        <v>1542</v>
      </c>
      <c r="T1186" s="122" t="s">
        <v>1502</v>
      </c>
      <c r="U1186" s="115" t="s">
        <v>1482</v>
      </c>
    </row>
    <row r="1187" spans="1:21">
      <c r="A1187" s="115" t="s">
        <v>16</v>
      </c>
      <c r="B1187" s="116">
        <v>45527</v>
      </c>
      <c r="C1187" s="115" t="s">
        <v>42</v>
      </c>
      <c r="D1187" s="115" t="s">
        <v>43</v>
      </c>
      <c r="E1187" s="117" t="s">
        <v>1474</v>
      </c>
      <c r="F1187" s="117" t="s">
        <v>1542</v>
      </c>
      <c r="G1187" s="119">
        <v>45527</v>
      </c>
      <c r="H1187" s="117" t="s">
        <v>1542</v>
      </c>
      <c r="I1187" s="117"/>
      <c r="J1187" s="117" t="s">
        <v>314</v>
      </c>
      <c r="K1187" s="117"/>
      <c r="L1187" s="115" t="s">
        <v>314</v>
      </c>
      <c r="M1187" s="123">
        <v>-292.10000000000002</v>
      </c>
      <c r="N1187" s="123">
        <v>292.10000000000002</v>
      </c>
      <c r="O1187" s="124">
        <v>45505</v>
      </c>
      <c r="P1187" s="125"/>
      <c r="Q1187" s="125"/>
      <c r="R1187" s="125"/>
      <c r="S1187" s="115" t="s">
        <v>1542</v>
      </c>
      <c r="T1187" s="122" t="s">
        <v>1478</v>
      </c>
      <c r="U1187" s="115" t="s">
        <v>1479</v>
      </c>
    </row>
    <row r="1188" spans="1:21">
      <c r="A1188" s="115" t="s">
        <v>16</v>
      </c>
      <c r="B1188" s="116">
        <v>45527</v>
      </c>
      <c r="C1188" s="115" t="s">
        <v>42</v>
      </c>
      <c r="D1188" s="115" t="s">
        <v>43</v>
      </c>
      <c r="E1188" s="117" t="s">
        <v>1474</v>
      </c>
      <c r="F1188" s="117" t="s">
        <v>1542</v>
      </c>
      <c r="G1188" s="119">
        <v>45527</v>
      </c>
      <c r="H1188" s="117" t="s">
        <v>1542</v>
      </c>
      <c r="I1188" s="117"/>
      <c r="J1188" s="117" t="s">
        <v>314</v>
      </c>
      <c r="K1188" s="117"/>
      <c r="L1188" s="115" t="s">
        <v>314</v>
      </c>
      <c r="M1188" s="123">
        <v>-3250.13</v>
      </c>
      <c r="N1188" s="123">
        <v>3250.13</v>
      </c>
      <c r="O1188" s="124">
        <v>45505</v>
      </c>
      <c r="P1188" s="125"/>
      <c r="Q1188" s="125"/>
      <c r="R1188" s="125"/>
      <c r="S1188" s="115" t="s">
        <v>1542</v>
      </c>
      <c r="T1188" s="122" t="s">
        <v>1478</v>
      </c>
      <c r="U1188" s="115" t="s">
        <v>1479</v>
      </c>
    </row>
    <row r="1189" spans="1:21">
      <c r="A1189" s="115" t="s">
        <v>16</v>
      </c>
      <c r="B1189" s="116">
        <v>45527</v>
      </c>
      <c r="C1189" s="115" t="s">
        <v>42</v>
      </c>
      <c r="D1189" s="115" t="s">
        <v>43</v>
      </c>
      <c r="E1189" s="117" t="s">
        <v>1474</v>
      </c>
      <c r="F1189" s="117" t="s">
        <v>1542</v>
      </c>
      <c r="G1189" s="119">
        <v>45527</v>
      </c>
      <c r="H1189" s="117" t="s">
        <v>1542</v>
      </c>
      <c r="I1189" s="117"/>
      <c r="J1189" s="117" t="s">
        <v>314</v>
      </c>
      <c r="K1189" s="117"/>
      <c r="L1189" s="115" t="s">
        <v>314</v>
      </c>
      <c r="M1189" s="123">
        <v>-10062.799999999999</v>
      </c>
      <c r="N1189" s="123">
        <v>10062.799999999999</v>
      </c>
      <c r="O1189" s="124">
        <v>45505</v>
      </c>
      <c r="P1189" s="125"/>
      <c r="Q1189" s="125"/>
      <c r="R1189" s="125"/>
      <c r="S1189" s="115" t="s">
        <v>1542</v>
      </c>
      <c r="T1189" s="122" t="s">
        <v>1478</v>
      </c>
      <c r="U1189" s="115" t="s">
        <v>1479</v>
      </c>
    </row>
    <row r="1190" spans="1:21">
      <c r="A1190" s="115" t="s">
        <v>16</v>
      </c>
      <c r="B1190" s="116">
        <v>45527</v>
      </c>
      <c r="C1190" s="115" t="s">
        <v>42</v>
      </c>
      <c r="D1190" s="115" t="s">
        <v>43</v>
      </c>
      <c r="E1190" s="117" t="s">
        <v>1474</v>
      </c>
      <c r="F1190" s="117" t="s">
        <v>1542</v>
      </c>
      <c r="G1190" s="119">
        <v>45527</v>
      </c>
      <c r="H1190" s="117" t="s">
        <v>1542</v>
      </c>
      <c r="I1190" s="117"/>
      <c r="J1190" s="117" t="s">
        <v>314</v>
      </c>
      <c r="K1190" s="117"/>
      <c r="L1190" s="115" t="s">
        <v>314</v>
      </c>
      <c r="M1190" s="123">
        <v>-3605.44</v>
      </c>
      <c r="N1190" s="123">
        <v>3605.44</v>
      </c>
      <c r="O1190" s="124">
        <v>45505</v>
      </c>
      <c r="P1190" s="125"/>
      <c r="Q1190" s="125"/>
      <c r="R1190" s="125"/>
      <c r="S1190" s="115" t="s">
        <v>1542</v>
      </c>
      <c r="T1190" s="122" t="s">
        <v>1478</v>
      </c>
      <c r="U1190" s="115" t="s">
        <v>1479</v>
      </c>
    </row>
    <row r="1191" spans="1:21">
      <c r="A1191" s="115" t="s">
        <v>16</v>
      </c>
      <c r="B1191" s="116">
        <v>45527</v>
      </c>
      <c r="C1191" s="115" t="s">
        <v>42</v>
      </c>
      <c r="D1191" s="115" t="s">
        <v>43</v>
      </c>
      <c r="E1191" s="117" t="s">
        <v>1474</v>
      </c>
      <c r="F1191" s="117" t="s">
        <v>1542</v>
      </c>
      <c r="G1191" s="119">
        <v>45527</v>
      </c>
      <c r="H1191" s="117" t="s">
        <v>1542</v>
      </c>
      <c r="I1191" s="117"/>
      <c r="J1191" s="117" t="s">
        <v>314</v>
      </c>
      <c r="K1191" s="117"/>
      <c r="L1191" s="115" t="s">
        <v>314</v>
      </c>
      <c r="M1191" s="123">
        <v>-487.33</v>
      </c>
      <c r="N1191" s="123">
        <v>487.33</v>
      </c>
      <c r="O1191" s="124">
        <v>45505</v>
      </c>
      <c r="P1191" s="125"/>
      <c r="Q1191" s="125"/>
      <c r="R1191" s="125"/>
      <c r="S1191" s="115" t="s">
        <v>1542</v>
      </c>
      <c r="T1191" s="122" t="s">
        <v>1478</v>
      </c>
      <c r="U1191" s="115" t="s">
        <v>1479</v>
      </c>
    </row>
    <row r="1192" spans="1:21">
      <c r="A1192" s="115" t="s">
        <v>16</v>
      </c>
      <c r="B1192" s="116">
        <v>45527</v>
      </c>
      <c r="C1192" s="115" t="s">
        <v>42</v>
      </c>
      <c r="D1192" s="115" t="s">
        <v>43</v>
      </c>
      <c r="E1192" s="117" t="s">
        <v>1474</v>
      </c>
      <c r="F1192" s="117" t="s">
        <v>1542</v>
      </c>
      <c r="G1192" s="119">
        <v>45527</v>
      </c>
      <c r="H1192" s="117" t="s">
        <v>1542</v>
      </c>
      <c r="I1192" s="117"/>
      <c r="J1192" s="117" t="s">
        <v>314</v>
      </c>
      <c r="K1192" s="117"/>
      <c r="L1192" s="115" t="s">
        <v>314</v>
      </c>
      <c r="M1192" s="123">
        <v>-3345.72</v>
      </c>
      <c r="N1192" s="123">
        <v>3345.72</v>
      </c>
      <c r="O1192" s="124">
        <v>45505</v>
      </c>
      <c r="P1192" s="125"/>
      <c r="Q1192" s="125"/>
      <c r="R1192" s="125"/>
      <c r="S1192" s="115" t="s">
        <v>1542</v>
      </c>
      <c r="T1192" s="122" t="s">
        <v>1478</v>
      </c>
      <c r="U1192" s="115" t="s">
        <v>1479</v>
      </c>
    </row>
    <row r="1193" spans="1:21">
      <c r="A1193" s="115" t="s">
        <v>16</v>
      </c>
      <c r="B1193" s="116">
        <v>45527</v>
      </c>
      <c r="C1193" s="115" t="s">
        <v>42</v>
      </c>
      <c r="D1193" s="115" t="s">
        <v>43</v>
      </c>
      <c r="E1193" s="117" t="s">
        <v>1474</v>
      </c>
      <c r="F1193" s="117" t="s">
        <v>1542</v>
      </c>
      <c r="G1193" s="119">
        <v>45527</v>
      </c>
      <c r="H1193" s="117" t="s">
        <v>1542</v>
      </c>
      <c r="I1193" s="117"/>
      <c r="J1193" s="117" t="s">
        <v>314</v>
      </c>
      <c r="K1193" s="117"/>
      <c r="L1193" s="115" t="s">
        <v>314</v>
      </c>
      <c r="M1193" s="123">
        <v>-3286.89</v>
      </c>
      <c r="N1193" s="123">
        <v>3286.89</v>
      </c>
      <c r="O1193" s="124">
        <v>45505</v>
      </c>
      <c r="P1193" s="125"/>
      <c r="Q1193" s="125"/>
      <c r="R1193" s="125"/>
      <c r="S1193" s="115" t="s">
        <v>1542</v>
      </c>
      <c r="T1193" s="122" t="s">
        <v>1478</v>
      </c>
      <c r="U1193" s="115" t="s">
        <v>1479</v>
      </c>
    </row>
    <row r="1194" spans="1:21">
      <c r="A1194" s="115" t="s">
        <v>16</v>
      </c>
      <c r="B1194" s="116">
        <v>45527</v>
      </c>
      <c r="C1194" s="115" t="s">
        <v>42</v>
      </c>
      <c r="D1194" s="115" t="s">
        <v>43</v>
      </c>
      <c r="E1194" s="117" t="s">
        <v>1474</v>
      </c>
      <c r="F1194" s="117" t="s">
        <v>1542</v>
      </c>
      <c r="G1194" s="119">
        <v>45527</v>
      </c>
      <c r="H1194" s="117" t="s">
        <v>1542</v>
      </c>
      <c r="I1194" s="117"/>
      <c r="J1194" s="117" t="s">
        <v>314</v>
      </c>
      <c r="K1194" s="117"/>
      <c r="L1194" s="115" t="s">
        <v>314</v>
      </c>
      <c r="M1194" s="123">
        <v>-3557.35</v>
      </c>
      <c r="N1194" s="123">
        <v>3557.35</v>
      </c>
      <c r="O1194" s="124">
        <v>45505</v>
      </c>
      <c r="P1194" s="125"/>
      <c r="Q1194" s="125"/>
      <c r="R1194" s="125"/>
      <c r="S1194" s="115" t="s">
        <v>1542</v>
      </c>
      <c r="T1194" s="122" t="s">
        <v>1478</v>
      </c>
      <c r="U1194" s="115" t="s">
        <v>1479</v>
      </c>
    </row>
    <row r="1195" spans="1:21">
      <c r="A1195" s="115" t="s">
        <v>16</v>
      </c>
      <c r="B1195" s="116">
        <v>45527</v>
      </c>
      <c r="C1195" s="115" t="s">
        <v>42</v>
      </c>
      <c r="D1195" s="115" t="s">
        <v>43</v>
      </c>
      <c r="E1195" s="117" t="s">
        <v>1474</v>
      </c>
      <c r="F1195" s="117" t="s">
        <v>1542</v>
      </c>
      <c r="G1195" s="119">
        <v>45527</v>
      </c>
      <c r="H1195" s="117" t="s">
        <v>1542</v>
      </c>
      <c r="I1195" s="117"/>
      <c r="J1195" s="117" t="s">
        <v>314</v>
      </c>
      <c r="K1195" s="117"/>
      <c r="L1195" s="115" t="s">
        <v>314</v>
      </c>
      <c r="M1195" s="123">
        <v>-3442.78</v>
      </c>
      <c r="N1195" s="123">
        <v>3442.78</v>
      </c>
      <c r="O1195" s="124">
        <v>45505</v>
      </c>
      <c r="P1195" s="125"/>
      <c r="Q1195" s="125"/>
      <c r="R1195" s="125"/>
      <c r="S1195" s="115" t="s">
        <v>1542</v>
      </c>
      <c r="T1195" s="122" t="s">
        <v>1478</v>
      </c>
      <c r="U1195" s="115" t="s">
        <v>1479</v>
      </c>
    </row>
    <row r="1196" spans="1:21">
      <c r="A1196" s="115" t="s">
        <v>16</v>
      </c>
      <c r="B1196" s="116">
        <v>45527</v>
      </c>
      <c r="C1196" s="115" t="s">
        <v>42</v>
      </c>
      <c r="D1196" s="115" t="s">
        <v>43</v>
      </c>
      <c r="E1196" s="117" t="s">
        <v>1474</v>
      </c>
      <c r="F1196" s="117" t="s">
        <v>1542</v>
      </c>
      <c r="G1196" s="119">
        <v>45527</v>
      </c>
      <c r="H1196" s="117" t="s">
        <v>1542</v>
      </c>
      <c r="I1196" s="117"/>
      <c r="J1196" s="117" t="s">
        <v>314</v>
      </c>
      <c r="K1196" s="117"/>
      <c r="L1196" s="115" t="s">
        <v>314</v>
      </c>
      <c r="M1196" s="123">
        <v>-3206.77</v>
      </c>
      <c r="N1196" s="123">
        <v>3206.77</v>
      </c>
      <c r="O1196" s="124">
        <v>45505</v>
      </c>
      <c r="P1196" s="125"/>
      <c r="Q1196" s="125"/>
      <c r="R1196" s="125"/>
      <c r="S1196" s="115" t="s">
        <v>1542</v>
      </c>
      <c r="T1196" s="122" t="s">
        <v>1478</v>
      </c>
      <c r="U1196" s="115" t="s">
        <v>1479</v>
      </c>
    </row>
    <row r="1197" spans="1:21">
      <c r="A1197" s="115" t="s">
        <v>16</v>
      </c>
      <c r="B1197" s="116">
        <v>45527</v>
      </c>
      <c r="C1197" s="115" t="s">
        <v>42</v>
      </c>
      <c r="D1197" s="115" t="s">
        <v>43</v>
      </c>
      <c r="E1197" s="117" t="s">
        <v>1474</v>
      </c>
      <c r="F1197" s="117" t="s">
        <v>1542</v>
      </c>
      <c r="G1197" s="119">
        <v>45527</v>
      </c>
      <c r="H1197" s="117" t="s">
        <v>1542</v>
      </c>
      <c r="I1197" s="117"/>
      <c r="J1197" s="117" t="s">
        <v>364</v>
      </c>
      <c r="K1197" s="117"/>
      <c r="L1197" s="115" t="s">
        <v>364</v>
      </c>
      <c r="M1197" s="123">
        <v>-277566.44</v>
      </c>
      <c r="N1197" s="123">
        <v>277566.44</v>
      </c>
      <c r="O1197" s="124">
        <v>45505</v>
      </c>
      <c r="P1197" s="125"/>
      <c r="Q1197" s="125"/>
      <c r="R1197" s="125"/>
      <c r="S1197" s="115" t="s">
        <v>1542</v>
      </c>
      <c r="T1197" s="122" t="s">
        <v>158</v>
      </c>
      <c r="U1197" s="115" t="s">
        <v>158</v>
      </c>
    </row>
    <row r="1198" spans="1:21">
      <c r="A1198" s="115" t="s">
        <v>16</v>
      </c>
      <c r="B1198" s="116">
        <v>45527</v>
      </c>
      <c r="C1198" s="115" t="s">
        <v>42</v>
      </c>
      <c r="D1198" s="115" t="s">
        <v>43</v>
      </c>
      <c r="E1198" s="117" t="s">
        <v>1474</v>
      </c>
      <c r="F1198" s="117" t="s">
        <v>1542</v>
      </c>
      <c r="G1198" s="119">
        <v>45527</v>
      </c>
      <c r="H1198" s="117" t="s">
        <v>1542</v>
      </c>
      <c r="I1198" s="117"/>
      <c r="J1198" s="117" t="s">
        <v>365</v>
      </c>
      <c r="K1198" s="117"/>
      <c r="L1198" s="115" t="s">
        <v>365</v>
      </c>
      <c r="M1198" s="123">
        <v>-1478.45</v>
      </c>
      <c r="N1198" s="123">
        <v>1478.45</v>
      </c>
      <c r="O1198" s="124">
        <v>45505</v>
      </c>
      <c r="P1198" s="125"/>
      <c r="Q1198" s="125"/>
      <c r="R1198" s="125"/>
      <c r="S1198" s="115" t="s">
        <v>1542</v>
      </c>
      <c r="T1198" s="122" t="s">
        <v>1573</v>
      </c>
      <c r="U1198" s="115" t="s">
        <v>1520</v>
      </c>
    </row>
    <row r="1199" spans="1:21">
      <c r="A1199" s="115" t="s">
        <v>16</v>
      </c>
      <c r="B1199" s="116">
        <v>45527</v>
      </c>
      <c r="C1199" s="115" t="s">
        <v>42</v>
      </c>
      <c r="D1199" s="115" t="s">
        <v>43</v>
      </c>
      <c r="E1199" s="117" t="s">
        <v>1474</v>
      </c>
      <c r="F1199" s="117" t="s">
        <v>1542</v>
      </c>
      <c r="G1199" s="119">
        <v>45527</v>
      </c>
      <c r="H1199" s="117" t="s">
        <v>1542</v>
      </c>
      <c r="I1199" s="117"/>
      <c r="J1199" s="117" t="s">
        <v>366</v>
      </c>
      <c r="K1199" s="117"/>
      <c r="L1199" s="115" t="s">
        <v>366</v>
      </c>
      <c r="M1199" s="123">
        <v>-168.3</v>
      </c>
      <c r="N1199" s="123">
        <v>168.3</v>
      </c>
      <c r="O1199" s="124">
        <v>45505</v>
      </c>
      <c r="P1199" s="125"/>
      <c r="Q1199" s="125"/>
      <c r="R1199" s="125"/>
      <c r="S1199" s="115" t="s">
        <v>1542</v>
      </c>
      <c r="T1199" s="122" t="s">
        <v>1492</v>
      </c>
      <c r="U1199" s="115" t="s">
        <v>1476</v>
      </c>
    </row>
    <row r="1200" spans="1:21">
      <c r="A1200" s="115" t="s">
        <v>16</v>
      </c>
      <c r="B1200" s="116">
        <v>45527</v>
      </c>
      <c r="C1200" s="115" t="s">
        <v>42</v>
      </c>
      <c r="D1200" s="115" t="s">
        <v>43</v>
      </c>
      <c r="E1200" s="117" t="s">
        <v>1474</v>
      </c>
      <c r="F1200" s="117" t="s">
        <v>1542</v>
      </c>
      <c r="G1200" s="119">
        <v>45527</v>
      </c>
      <c r="H1200" s="117" t="s">
        <v>1542</v>
      </c>
      <c r="I1200" s="117"/>
      <c r="J1200" s="117" t="s">
        <v>367</v>
      </c>
      <c r="K1200" s="117"/>
      <c r="L1200" s="115" t="s">
        <v>367</v>
      </c>
      <c r="M1200" s="123">
        <v>-9707</v>
      </c>
      <c r="N1200" s="123">
        <v>9707</v>
      </c>
      <c r="O1200" s="124">
        <v>45505</v>
      </c>
      <c r="P1200" s="125"/>
      <c r="Q1200" s="125"/>
      <c r="R1200" s="125"/>
      <c r="S1200" s="115" t="s">
        <v>1542</v>
      </c>
      <c r="T1200" s="122" t="s">
        <v>1519</v>
      </c>
      <c r="U1200" s="115" t="s">
        <v>1520</v>
      </c>
    </row>
    <row r="1201" spans="1:21">
      <c r="A1201" s="115" t="s">
        <v>16</v>
      </c>
      <c r="B1201" s="116">
        <v>45527</v>
      </c>
      <c r="C1201" s="115" t="s">
        <v>42</v>
      </c>
      <c r="D1201" s="115" t="s">
        <v>43</v>
      </c>
      <c r="E1201" s="117" t="s">
        <v>1474</v>
      </c>
      <c r="F1201" s="117" t="s">
        <v>1542</v>
      </c>
      <c r="G1201" s="119">
        <v>45527</v>
      </c>
      <c r="H1201" s="117" t="s">
        <v>1542</v>
      </c>
      <c r="I1201" s="117"/>
      <c r="J1201" s="117" t="s">
        <v>368</v>
      </c>
      <c r="K1201" s="117"/>
      <c r="L1201" s="115" t="s">
        <v>368</v>
      </c>
      <c r="M1201" s="123">
        <v>-330.81</v>
      </c>
      <c r="N1201" s="123">
        <v>330.81</v>
      </c>
      <c r="O1201" s="124">
        <v>45505</v>
      </c>
      <c r="P1201" s="125"/>
      <c r="Q1201" s="125"/>
      <c r="R1201" s="125"/>
      <c r="S1201" s="115" t="s">
        <v>1542</v>
      </c>
      <c r="T1201" s="122" t="s">
        <v>1487</v>
      </c>
      <c r="U1201" s="115" t="s">
        <v>1488</v>
      </c>
    </row>
    <row r="1202" spans="1:21">
      <c r="A1202" s="115" t="s">
        <v>16</v>
      </c>
      <c r="B1202" s="116">
        <v>45533</v>
      </c>
      <c r="C1202" s="115" t="s">
        <v>42</v>
      </c>
      <c r="D1202" s="115" t="s">
        <v>43</v>
      </c>
      <c r="E1202" s="117" t="s">
        <v>1474</v>
      </c>
      <c r="F1202" s="117" t="s">
        <v>1542</v>
      </c>
      <c r="G1202" s="119">
        <v>45533</v>
      </c>
      <c r="H1202" s="117" t="s">
        <v>1542</v>
      </c>
      <c r="I1202" s="117"/>
      <c r="J1202" s="122" t="s">
        <v>369</v>
      </c>
      <c r="K1202" s="117"/>
      <c r="L1202" s="115" t="s">
        <v>369</v>
      </c>
      <c r="M1202" s="123">
        <v>27</v>
      </c>
      <c r="N1202" s="123">
        <v>27</v>
      </c>
      <c r="O1202" s="124">
        <v>45505</v>
      </c>
      <c r="P1202" s="125"/>
      <c r="Q1202" s="125"/>
      <c r="R1202" s="125"/>
      <c r="S1202" s="115" t="s">
        <v>1542</v>
      </c>
      <c r="T1202" s="122" t="s">
        <v>158</v>
      </c>
      <c r="U1202" s="115" t="s">
        <v>158</v>
      </c>
    </row>
    <row r="1203" spans="1:21">
      <c r="A1203" s="115" t="s">
        <v>16</v>
      </c>
      <c r="B1203" s="116">
        <v>45533</v>
      </c>
      <c r="C1203" s="115" t="s">
        <v>42</v>
      </c>
      <c r="D1203" s="115" t="s">
        <v>43</v>
      </c>
      <c r="E1203" s="117" t="s">
        <v>1474</v>
      </c>
      <c r="F1203" s="117" t="s">
        <v>1542</v>
      </c>
      <c r="G1203" s="119">
        <v>45533</v>
      </c>
      <c r="H1203" s="117" t="s">
        <v>1542</v>
      </c>
      <c r="I1203" s="117"/>
      <c r="J1203" s="122" t="s">
        <v>284</v>
      </c>
      <c r="K1203" s="117"/>
      <c r="L1203" s="115" t="s">
        <v>284</v>
      </c>
      <c r="M1203" s="123">
        <v>-9</v>
      </c>
      <c r="N1203" s="123">
        <v>9</v>
      </c>
      <c r="O1203" s="124">
        <v>45505</v>
      </c>
      <c r="P1203" s="125"/>
      <c r="Q1203" s="125"/>
      <c r="R1203" s="125"/>
      <c r="S1203" s="115" t="s">
        <v>1542</v>
      </c>
      <c r="T1203" s="122" t="s">
        <v>1502</v>
      </c>
      <c r="U1203" s="115" t="s">
        <v>1482</v>
      </c>
    </row>
    <row r="1204" spans="1:21">
      <c r="A1204" s="115" t="s">
        <v>16</v>
      </c>
      <c r="B1204" s="116">
        <v>45533</v>
      </c>
      <c r="C1204" s="115" t="s">
        <v>42</v>
      </c>
      <c r="D1204" s="115" t="s">
        <v>43</v>
      </c>
      <c r="E1204" s="117" t="s">
        <v>1474</v>
      </c>
      <c r="F1204" s="117" t="s">
        <v>1542</v>
      </c>
      <c r="G1204" s="119">
        <v>45533</v>
      </c>
      <c r="H1204" s="117" t="s">
        <v>1542</v>
      </c>
      <c r="I1204" s="117"/>
      <c r="J1204" s="122" t="s">
        <v>284</v>
      </c>
      <c r="K1204" s="117"/>
      <c r="L1204" s="115" t="s">
        <v>284</v>
      </c>
      <c r="M1204" s="123">
        <v>-9</v>
      </c>
      <c r="N1204" s="123">
        <v>9</v>
      </c>
      <c r="O1204" s="124">
        <v>45505</v>
      </c>
      <c r="P1204" s="125"/>
      <c r="Q1204" s="125"/>
      <c r="R1204" s="125"/>
      <c r="S1204" s="115" t="s">
        <v>1542</v>
      </c>
      <c r="T1204" s="122" t="s">
        <v>1502</v>
      </c>
      <c r="U1204" s="115" t="s">
        <v>1482</v>
      </c>
    </row>
    <row r="1205" spans="1:21">
      <c r="A1205" s="115" t="s">
        <v>16</v>
      </c>
      <c r="B1205" s="116">
        <v>45533</v>
      </c>
      <c r="C1205" s="115" t="s">
        <v>42</v>
      </c>
      <c r="D1205" s="115" t="s">
        <v>43</v>
      </c>
      <c r="E1205" s="117" t="s">
        <v>1474</v>
      </c>
      <c r="F1205" s="117" t="s">
        <v>1542</v>
      </c>
      <c r="G1205" s="119">
        <v>45533</v>
      </c>
      <c r="H1205" s="117" t="s">
        <v>1542</v>
      </c>
      <c r="I1205" s="117"/>
      <c r="J1205" s="122" t="s">
        <v>284</v>
      </c>
      <c r="K1205" s="117"/>
      <c r="L1205" s="115" t="s">
        <v>284</v>
      </c>
      <c r="M1205" s="123">
        <v>-9</v>
      </c>
      <c r="N1205" s="123">
        <v>9</v>
      </c>
      <c r="O1205" s="124">
        <v>45505</v>
      </c>
      <c r="P1205" s="125"/>
      <c r="Q1205" s="125"/>
      <c r="R1205" s="125"/>
      <c r="S1205" s="115" t="s">
        <v>1542</v>
      </c>
      <c r="T1205" s="122" t="s">
        <v>1502</v>
      </c>
      <c r="U1205" s="115" t="s">
        <v>1482</v>
      </c>
    </row>
    <row r="1206" spans="1:21">
      <c r="A1206" s="115" t="s">
        <v>16</v>
      </c>
      <c r="B1206" s="116">
        <v>45506</v>
      </c>
      <c r="C1206" s="115" t="s">
        <v>18</v>
      </c>
      <c r="D1206" s="115" t="s">
        <v>19</v>
      </c>
      <c r="E1206" s="117" t="s">
        <v>1474</v>
      </c>
      <c r="F1206" s="117" t="s">
        <v>1542</v>
      </c>
      <c r="G1206" s="119">
        <v>45506</v>
      </c>
      <c r="H1206" s="117" t="s">
        <v>1542</v>
      </c>
      <c r="I1206" s="117"/>
      <c r="J1206" s="122" t="s">
        <v>395</v>
      </c>
      <c r="K1206" s="117"/>
      <c r="L1206" s="115" t="s">
        <v>395</v>
      </c>
      <c r="M1206" s="123">
        <v>-73</v>
      </c>
      <c r="N1206" s="123">
        <v>73</v>
      </c>
      <c r="O1206" s="124">
        <v>45505</v>
      </c>
      <c r="P1206" s="125"/>
      <c r="Q1206" s="125"/>
      <c r="R1206" s="125"/>
      <c r="S1206" s="115" t="s">
        <v>1542</v>
      </c>
      <c r="T1206" s="122" t="s">
        <v>1502</v>
      </c>
      <c r="U1206" s="115" t="s">
        <v>1482</v>
      </c>
    </row>
    <row r="1207" spans="1:21">
      <c r="A1207" s="115" t="s">
        <v>16</v>
      </c>
      <c r="B1207" s="116">
        <v>45506</v>
      </c>
      <c r="C1207" s="115" t="s">
        <v>18</v>
      </c>
      <c r="D1207" s="115" t="s">
        <v>19</v>
      </c>
      <c r="E1207" s="117" t="s">
        <v>1474</v>
      </c>
      <c r="F1207" s="117" t="s">
        <v>1542</v>
      </c>
      <c r="G1207" s="119">
        <v>45506</v>
      </c>
      <c r="H1207" s="117" t="s">
        <v>1542</v>
      </c>
      <c r="I1207" s="117"/>
      <c r="J1207" s="122" t="s">
        <v>26</v>
      </c>
      <c r="K1207" s="117"/>
      <c r="L1207" s="115" t="s">
        <v>26</v>
      </c>
      <c r="M1207" s="123">
        <v>0.32</v>
      </c>
      <c r="N1207" s="123">
        <v>0.32</v>
      </c>
      <c r="O1207" s="124">
        <v>45505</v>
      </c>
      <c r="P1207" s="125"/>
      <c r="Q1207" s="125"/>
      <c r="R1207" s="125"/>
      <c r="S1207" s="115" t="s">
        <v>1542</v>
      </c>
      <c r="T1207" s="122" t="s">
        <v>1556</v>
      </c>
      <c r="U1207" s="115" t="s">
        <v>1557</v>
      </c>
    </row>
    <row r="1208" spans="1:21">
      <c r="A1208" s="115" t="s">
        <v>16</v>
      </c>
      <c r="B1208" s="116">
        <v>45506</v>
      </c>
      <c r="C1208" s="115" t="s">
        <v>18</v>
      </c>
      <c r="D1208" s="115" t="s">
        <v>19</v>
      </c>
      <c r="E1208" s="117" t="s">
        <v>1474</v>
      </c>
      <c r="F1208" s="117" t="s">
        <v>1542</v>
      </c>
      <c r="G1208" s="119">
        <v>45506</v>
      </c>
      <c r="H1208" s="117" t="s">
        <v>1542</v>
      </c>
      <c r="I1208" s="117"/>
      <c r="J1208" s="122" t="s">
        <v>36</v>
      </c>
      <c r="K1208" s="117"/>
      <c r="L1208" s="115" t="s">
        <v>36</v>
      </c>
      <c r="M1208" s="123">
        <v>-0.5</v>
      </c>
      <c r="N1208" s="123">
        <v>0.5</v>
      </c>
      <c r="O1208" s="124">
        <v>45505</v>
      </c>
      <c r="P1208" s="125"/>
      <c r="Q1208" s="125"/>
      <c r="R1208" s="125"/>
      <c r="S1208" s="115" t="s">
        <v>1542</v>
      </c>
      <c r="T1208" s="122" t="s">
        <v>1502</v>
      </c>
      <c r="U1208" s="115" t="s">
        <v>1482</v>
      </c>
    </row>
    <row r="1209" spans="1:21">
      <c r="A1209" s="115" t="s">
        <v>16</v>
      </c>
      <c r="B1209" s="116">
        <v>45506</v>
      </c>
      <c r="C1209" s="115" t="s">
        <v>119</v>
      </c>
      <c r="D1209" s="115" t="s">
        <v>120</v>
      </c>
      <c r="E1209" s="117" t="s">
        <v>1474</v>
      </c>
      <c r="F1209" s="117" t="s">
        <v>1542</v>
      </c>
      <c r="G1209" s="119">
        <v>45506</v>
      </c>
      <c r="H1209" s="117" t="s">
        <v>1542</v>
      </c>
      <c r="I1209" s="117"/>
      <c r="J1209" s="117" t="s">
        <v>396</v>
      </c>
      <c r="K1209" s="117"/>
      <c r="L1209" s="115" t="s">
        <v>396</v>
      </c>
      <c r="M1209" s="123">
        <v>-73</v>
      </c>
      <c r="N1209" s="123">
        <v>73</v>
      </c>
      <c r="O1209" s="124">
        <v>45505</v>
      </c>
      <c r="P1209" s="125"/>
      <c r="Q1209" s="125"/>
      <c r="R1209" s="125"/>
      <c r="S1209" s="115" t="s">
        <v>1542</v>
      </c>
      <c r="T1209" s="122" t="s">
        <v>1502</v>
      </c>
      <c r="U1209" s="115" t="s">
        <v>1482</v>
      </c>
    </row>
    <row r="1210" spans="1:21">
      <c r="A1210" s="115" t="s">
        <v>16</v>
      </c>
      <c r="B1210" s="116">
        <v>45506</v>
      </c>
      <c r="C1210" s="115" t="s">
        <v>119</v>
      </c>
      <c r="D1210" s="115" t="s">
        <v>120</v>
      </c>
      <c r="E1210" s="117" t="s">
        <v>1474</v>
      </c>
      <c r="F1210" s="117" t="s">
        <v>1542</v>
      </c>
      <c r="G1210" s="119">
        <v>45506</v>
      </c>
      <c r="H1210" s="117" t="s">
        <v>1542</v>
      </c>
      <c r="I1210" s="117"/>
      <c r="J1210" s="117" t="s">
        <v>26</v>
      </c>
      <c r="K1210" s="117"/>
      <c r="L1210" s="115" t="s">
        <v>26</v>
      </c>
      <c r="M1210" s="123">
        <v>0.01</v>
      </c>
      <c r="N1210" s="123">
        <v>0.01</v>
      </c>
      <c r="O1210" s="124">
        <v>45505</v>
      </c>
      <c r="P1210" s="125"/>
      <c r="Q1210" s="125"/>
      <c r="R1210" s="125"/>
      <c r="S1210" s="115" t="s">
        <v>1542</v>
      </c>
      <c r="T1210" s="122" t="s">
        <v>1556</v>
      </c>
      <c r="U1210" s="115" t="s">
        <v>1557</v>
      </c>
    </row>
    <row r="1211" spans="1:21">
      <c r="A1211" s="115" t="s">
        <v>16</v>
      </c>
      <c r="B1211" s="116">
        <v>45523</v>
      </c>
      <c r="C1211" s="115" t="s">
        <v>119</v>
      </c>
      <c r="D1211" s="115" t="s">
        <v>120</v>
      </c>
      <c r="E1211" s="117" t="s">
        <v>1474</v>
      </c>
      <c r="F1211" s="117" t="s">
        <v>1542</v>
      </c>
      <c r="G1211" s="119">
        <v>45523</v>
      </c>
      <c r="H1211" s="117" t="s">
        <v>1542</v>
      </c>
      <c r="I1211" s="117"/>
      <c r="J1211" s="117" t="s">
        <v>33</v>
      </c>
      <c r="K1211" s="117"/>
      <c r="L1211" s="115" t="s">
        <v>33</v>
      </c>
      <c r="M1211" s="123">
        <v>-2</v>
      </c>
      <c r="N1211" s="123">
        <v>2</v>
      </c>
      <c r="O1211" s="124">
        <v>45505</v>
      </c>
      <c r="P1211" s="125"/>
      <c r="Q1211" s="125"/>
      <c r="R1211" s="125"/>
      <c r="S1211" s="115" t="s">
        <v>1542</v>
      </c>
      <c r="T1211" s="122" t="s">
        <v>1502</v>
      </c>
      <c r="U1211" s="115" t="s">
        <v>1482</v>
      </c>
    </row>
    <row r="1212" spans="1:21">
      <c r="A1212" s="115" t="s">
        <v>16</v>
      </c>
      <c r="B1212" s="116">
        <v>45523</v>
      </c>
      <c r="C1212" s="115" t="s">
        <v>119</v>
      </c>
      <c r="D1212" s="115" t="s">
        <v>120</v>
      </c>
      <c r="E1212" s="117" t="s">
        <v>1474</v>
      </c>
      <c r="F1212" s="117" t="s">
        <v>1542</v>
      </c>
      <c r="G1212" s="119">
        <v>45523</v>
      </c>
      <c r="H1212" s="117" t="s">
        <v>1542</v>
      </c>
      <c r="I1212" s="117"/>
      <c r="J1212" s="117" t="s">
        <v>30</v>
      </c>
      <c r="K1212" s="117"/>
      <c r="L1212" s="115" t="s">
        <v>30</v>
      </c>
      <c r="M1212" s="123">
        <v>-500</v>
      </c>
      <c r="N1212" s="123">
        <v>500</v>
      </c>
      <c r="O1212" s="124">
        <v>45505</v>
      </c>
      <c r="P1212" s="125"/>
      <c r="Q1212" s="125"/>
      <c r="R1212" s="125"/>
      <c r="S1212" s="115" t="s">
        <v>1542</v>
      </c>
      <c r="T1212" s="122" t="s">
        <v>1569</v>
      </c>
      <c r="U1212" s="115" t="s">
        <v>1569</v>
      </c>
    </row>
    <row r="1213" spans="1:21">
      <c r="A1213" s="115" t="s">
        <v>16</v>
      </c>
      <c r="B1213" s="116">
        <v>45523</v>
      </c>
      <c r="C1213" s="115" t="s">
        <v>119</v>
      </c>
      <c r="D1213" s="115" t="s">
        <v>120</v>
      </c>
      <c r="E1213" s="117" t="s">
        <v>1474</v>
      </c>
      <c r="F1213" s="117" t="s">
        <v>1542</v>
      </c>
      <c r="G1213" s="119">
        <v>45523</v>
      </c>
      <c r="H1213" s="117" t="s">
        <v>1542</v>
      </c>
      <c r="I1213" s="117"/>
      <c r="J1213" s="117" t="s">
        <v>26</v>
      </c>
      <c r="K1213" s="117"/>
      <c r="L1213" s="115" t="s">
        <v>26</v>
      </c>
      <c r="M1213" s="123">
        <v>0.12</v>
      </c>
      <c r="N1213" s="123">
        <v>0.12</v>
      </c>
      <c r="O1213" s="124">
        <v>45505</v>
      </c>
      <c r="P1213" s="125"/>
      <c r="Q1213" s="125"/>
      <c r="R1213" s="125"/>
      <c r="S1213" s="115" t="s">
        <v>1542</v>
      </c>
      <c r="T1213" s="122" t="s">
        <v>1556</v>
      </c>
      <c r="U1213" s="115" t="s">
        <v>1557</v>
      </c>
    </row>
    <row r="1214" spans="1:21">
      <c r="A1214" s="115" t="s">
        <v>16</v>
      </c>
      <c r="B1214" s="116">
        <v>45525</v>
      </c>
      <c r="C1214" s="115" t="s">
        <v>119</v>
      </c>
      <c r="D1214" s="115" t="s">
        <v>120</v>
      </c>
      <c r="E1214" s="117" t="s">
        <v>1474</v>
      </c>
      <c r="F1214" s="117" t="s">
        <v>1542</v>
      </c>
      <c r="G1214" s="119">
        <v>45525</v>
      </c>
      <c r="H1214" s="117" t="s">
        <v>1542</v>
      </c>
      <c r="I1214" s="117"/>
      <c r="J1214" s="117" t="s">
        <v>30</v>
      </c>
      <c r="K1214" s="117"/>
      <c r="L1214" s="115" t="s">
        <v>30</v>
      </c>
      <c r="M1214" s="123">
        <v>-46034.07</v>
      </c>
      <c r="N1214" s="123">
        <v>46034.07</v>
      </c>
      <c r="O1214" s="124">
        <v>45505</v>
      </c>
      <c r="P1214" s="125"/>
      <c r="Q1214" s="125"/>
      <c r="R1214" s="125"/>
      <c r="S1214" s="115" t="s">
        <v>1542</v>
      </c>
      <c r="T1214" s="122" t="s">
        <v>1569</v>
      </c>
      <c r="U1214" s="115" t="s">
        <v>1569</v>
      </c>
    </row>
    <row r="1215" spans="1:21">
      <c r="A1215" s="115" t="s">
        <v>16</v>
      </c>
      <c r="B1215" s="116">
        <v>45525</v>
      </c>
      <c r="C1215" s="115" t="s">
        <v>119</v>
      </c>
      <c r="D1215" s="115" t="s">
        <v>120</v>
      </c>
      <c r="E1215" s="117" t="s">
        <v>1474</v>
      </c>
      <c r="F1215" s="117" t="s">
        <v>1542</v>
      </c>
      <c r="G1215" s="119">
        <v>45525</v>
      </c>
      <c r="H1215" s="117" t="s">
        <v>1542</v>
      </c>
      <c r="I1215" s="117"/>
      <c r="J1215" s="117" t="s">
        <v>121</v>
      </c>
      <c r="K1215" s="117"/>
      <c r="L1215" s="115" t="s">
        <v>121</v>
      </c>
      <c r="M1215" s="123">
        <v>46034.07</v>
      </c>
      <c r="N1215" s="123">
        <v>46034.07</v>
      </c>
      <c r="O1215" s="124">
        <v>45505</v>
      </c>
      <c r="P1215" s="125"/>
      <c r="Q1215" s="125"/>
      <c r="R1215" s="125"/>
      <c r="S1215" s="115" t="s">
        <v>1542</v>
      </c>
      <c r="T1215" s="122" t="s">
        <v>158</v>
      </c>
      <c r="U1215" s="115" t="s">
        <v>158</v>
      </c>
    </row>
    <row r="1216" spans="1:21">
      <c r="A1216" s="115" t="s">
        <v>16</v>
      </c>
      <c r="B1216" s="116">
        <v>45525</v>
      </c>
      <c r="C1216" s="115" t="s">
        <v>119</v>
      </c>
      <c r="D1216" s="115" t="s">
        <v>120</v>
      </c>
      <c r="E1216" s="117" t="s">
        <v>1474</v>
      </c>
      <c r="F1216" s="117" t="s">
        <v>1542</v>
      </c>
      <c r="G1216" s="119">
        <v>45525</v>
      </c>
      <c r="H1216" s="117" t="s">
        <v>1542</v>
      </c>
      <c r="I1216" s="117"/>
      <c r="J1216" s="117" t="s">
        <v>33</v>
      </c>
      <c r="K1216" s="117"/>
      <c r="L1216" s="115" t="s">
        <v>33</v>
      </c>
      <c r="M1216" s="123">
        <v>-2</v>
      </c>
      <c r="N1216" s="123">
        <v>2</v>
      </c>
      <c r="O1216" s="124">
        <v>45505</v>
      </c>
      <c r="P1216" s="125"/>
      <c r="Q1216" s="125"/>
      <c r="R1216" s="125"/>
      <c r="S1216" s="115" t="s">
        <v>1542</v>
      </c>
      <c r="T1216" s="122" t="s">
        <v>1502</v>
      </c>
      <c r="U1216" s="115" t="s">
        <v>1482</v>
      </c>
    </row>
    <row r="1217" spans="1:33">
      <c r="A1217" s="115" t="s">
        <v>16</v>
      </c>
      <c r="B1217" s="116">
        <v>45526</v>
      </c>
      <c r="C1217" s="115" t="s">
        <v>119</v>
      </c>
      <c r="D1217" s="115" t="s">
        <v>120</v>
      </c>
      <c r="E1217" s="117" t="s">
        <v>1474</v>
      </c>
      <c r="F1217" s="117" t="s">
        <v>1542</v>
      </c>
      <c r="G1217" s="119">
        <v>45526</v>
      </c>
      <c r="H1217" s="117" t="s">
        <v>1542</v>
      </c>
      <c r="I1217" s="117"/>
      <c r="J1217" s="117" t="s">
        <v>32</v>
      </c>
      <c r="K1217" s="117"/>
      <c r="L1217" s="115" t="s">
        <v>32</v>
      </c>
      <c r="M1217" s="123">
        <v>-0.9</v>
      </c>
      <c r="N1217" s="123">
        <v>0.9</v>
      </c>
      <c r="O1217" s="124">
        <v>45505</v>
      </c>
      <c r="P1217" s="125"/>
      <c r="Q1217" s="125"/>
      <c r="R1217" s="125"/>
      <c r="S1217" s="115" t="s">
        <v>1542</v>
      </c>
      <c r="T1217" s="122" t="s">
        <v>1502</v>
      </c>
      <c r="U1217" s="115" t="s">
        <v>1482</v>
      </c>
      <c r="V1217" s="142"/>
      <c r="W1217" s="117"/>
      <c r="X1217" s="142"/>
      <c r="Y1217" s="142"/>
      <c r="Z1217" s="117"/>
      <c r="AA1217" s="143"/>
      <c r="AB1217" s="125"/>
      <c r="AC1217" s="125"/>
      <c r="AD1217" s="125"/>
      <c r="AE1217" s="117"/>
      <c r="AF1217" s="122"/>
      <c r="AG1217" s="122"/>
    </row>
    <row r="1218" spans="1:33">
      <c r="A1218" s="115" t="s">
        <v>16</v>
      </c>
      <c r="B1218" s="116">
        <v>45526</v>
      </c>
      <c r="C1218" s="115" t="s">
        <v>119</v>
      </c>
      <c r="D1218" s="115" t="s">
        <v>120</v>
      </c>
      <c r="E1218" s="117" t="s">
        <v>1474</v>
      </c>
      <c r="F1218" s="117" t="s">
        <v>1542</v>
      </c>
      <c r="G1218" s="119">
        <v>45526</v>
      </c>
      <c r="H1218" s="117" t="s">
        <v>1542</v>
      </c>
      <c r="I1218" s="117"/>
      <c r="J1218" s="117" t="s">
        <v>125</v>
      </c>
      <c r="K1218" s="117"/>
      <c r="L1218" s="115" t="s">
        <v>125</v>
      </c>
      <c r="M1218" s="123">
        <v>-5455.27</v>
      </c>
      <c r="N1218" s="123">
        <v>5455.27</v>
      </c>
      <c r="O1218" s="124">
        <v>45505</v>
      </c>
      <c r="P1218" s="125"/>
      <c r="Q1218" s="125"/>
      <c r="R1218" s="125"/>
      <c r="S1218" s="115" t="s">
        <v>1542</v>
      </c>
      <c r="T1218" s="122" t="s">
        <v>1569</v>
      </c>
      <c r="U1218" s="115" t="s">
        <v>1569</v>
      </c>
      <c r="V1218" s="142"/>
      <c r="W1218" s="117"/>
      <c r="X1218" s="142"/>
      <c r="Y1218" s="142"/>
      <c r="Z1218" s="117"/>
      <c r="AA1218" s="143"/>
      <c r="AB1218" s="125"/>
      <c r="AC1218" s="125"/>
      <c r="AD1218" s="125"/>
      <c r="AE1218" s="117"/>
      <c r="AF1218" s="122"/>
      <c r="AG1218" s="122"/>
    </row>
    <row r="1219" spans="1:33">
      <c r="A1219" s="115" t="s">
        <v>16</v>
      </c>
      <c r="B1219" s="116">
        <v>45526</v>
      </c>
      <c r="C1219" s="115" t="s">
        <v>119</v>
      </c>
      <c r="D1219" s="115" t="s">
        <v>120</v>
      </c>
      <c r="E1219" s="117" t="s">
        <v>1474</v>
      </c>
      <c r="F1219" s="117" t="s">
        <v>1542</v>
      </c>
      <c r="G1219" s="119">
        <v>45526</v>
      </c>
      <c r="H1219" s="117" t="s">
        <v>1542</v>
      </c>
      <c r="I1219" s="117"/>
      <c r="J1219" s="117" t="s">
        <v>26</v>
      </c>
      <c r="K1219" s="117"/>
      <c r="L1219" s="115" t="s">
        <v>26</v>
      </c>
      <c r="M1219" s="123">
        <v>1.39</v>
      </c>
      <c r="N1219" s="123">
        <v>1.39</v>
      </c>
      <c r="O1219" s="124">
        <v>45505</v>
      </c>
      <c r="P1219" s="125"/>
      <c r="Q1219" s="125"/>
      <c r="R1219" s="125"/>
      <c r="S1219" s="115" t="s">
        <v>1542</v>
      </c>
      <c r="T1219" s="122" t="s">
        <v>1556</v>
      </c>
      <c r="U1219" s="115" t="s">
        <v>1557</v>
      </c>
      <c r="V1219" s="142"/>
      <c r="W1219" s="117"/>
      <c r="X1219" s="142"/>
      <c r="Y1219" s="142"/>
      <c r="Z1219" s="117"/>
      <c r="AA1219" s="143"/>
      <c r="AB1219" s="125"/>
      <c r="AC1219" s="125"/>
      <c r="AD1219" s="125"/>
      <c r="AE1219" s="117"/>
      <c r="AF1219" s="122"/>
      <c r="AG1219" s="122"/>
    </row>
    <row r="1220" spans="1:33">
      <c r="A1220" s="115" t="s">
        <v>16</v>
      </c>
      <c r="B1220" s="116">
        <v>45527</v>
      </c>
      <c r="C1220" s="115" t="s">
        <v>119</v>
      </c>
      <c r="D1220" s="115" t="s">
        <v>120</v>
      </c>
      <c r="E1220" s="117" t="s">
        <v>1474</v>
      </c>
      <c r="F1220" s="117" t="s">
        <v>1542</v>
      </c>
      <c r="G1220" s="119">
        <v>45527</v>
      </c>
      <c r="H1220" s="117" t="s">
        <v>1542</v>
      </c>
      <c r="I1220" s="117"/>
      <c r="J1220" s="117" t="s">
        <v>33</v>
      </c>
      <c r="K1220" s="117"/>
      <c r="L1220" s="115" t="s">
        <v>33</v>
      </c>
      <c r="M1220" s="123">
        <v>-2</v>
      </c>
      <c r="N1220" s="123">
        <v>2</v>
      </c>
      <c r="O1220" s="124">
        <v>45505</v>
      </c>
      <c r="P1220" s="125"/>
      <c r="Q1220" s="125"/>
      <c r="R1220" s="125"/>
      <c r="S1220" s="115" t="s">
        <v>1542</v>
      </c>
      <c r="T1220" s="122" t="s">
        <v>1502</v>
      </c>
      <c r="U1220" s="115" t="s">
        <v>1482</v>
      </c>
      <c r="V1220" s="142"/>
      <c r="W1220" s="117"/>
      <c r="X1220" s="142"/>
      <c r="Y1220" s="142"/>
      <c r="Z1220" s="117"/>
      <c r="AA1220" s="143"/>
      <c r="AB1220" s="125"/>
      <c r="AC1220" s="125"/>
      <c r="AD1220" s="125"/>
      <c r="AE1220" s="117"/>
      <c r="AF1220" s="122"/>
      <c r="AG1220" s="122"/>
    </row>
    <row r="1221" spans="1:33">
      <c r="A1221" s="115" t="s">
        <v>16</v>
      </c>
      <c r="B1221" s="116">
        <v>45527</v>
      </c>
      <c r="C1221" s="115" t="s">
        <v>119</v>
      </c>
      <c r="D1221" s="115" t="s">
        <v>120</v>
      </c>
      <c r="E1221" s="117" t="s">
        <v>1474</v>
      </c>
      <c r="F1221" s="117" t="s">
        <v>1542</v>
      </c>
      <c r="G1221" s="119">
        <v>45527</v>
      </c>
      <c r="H1221" s="117" t="s">
        <v>1542</v>
      </c>
      <c r="I1221" s="117"/>
      <c r="J1221" s="117" t="s">
        <v>30</v>
      </c>
      <c r="K1221" s="117"/>
      <c r="L1221" s="115" t="s">
        <v>30</v>
      </c>
      <c r="M1221" s="123">
        <v>-600000</v>
      </c>
      <c r="N1221" s="123">
        <v>600000</v>
      </c>
      <c r="O1221" s="124">
        <v>45505</v>
      </c>
      <c r="P1221" s="125"/>
      <c r="Q1221" s="125"/>
      <c r="R1221" s="125"/>
      <c r="S1221" s="115" t="s">
        <v>1542</v>
      </c>
      <c r="T1221" s="122" t="s">
        <v>2247</v>
      </c>
      <c r="U1221" s="115" t="s">
        <v>2247</v>
      </c>
      <c r="V1221" s="142"/>
      <c r="W1221" s="117"/>
      <c r="X1221" s="142"/>
      <c r="Y1221" s="142"/>
      <c r="Z1221" s="117"/>
      <c r="AA1221" s="143"/>
      <c r="AB1221" s="125"/>
      <c r="AC1221" s="125"/>
      <c r="AD1221" s="125"/>
      <c r="AE1221" s="117"/>
      <c r="AF1221" s="122"/>
      <c r="AG1221" s="122"/>
    </row>
    <row r="1222" spans="1:33">
      <c r="A1222" s="115" t="s">
        <v>16</v>
      </c>
      <c r="B1222" s="116">
        <v>45527</v>
      </c>
      <c r="C1222" s="115" t="s">
        <v>119</v>
      </c>
      <c r="D1222" s="115" t="s">
        <v>120</v>
      </c>
      <c r="E1222" s="117" t="s">
        <v>1474</v>
      </c>
      <c r="F1222" s="117" t="s">
        <v>1542</v>
      </c>
      <c r="G1222" s="119">
        <v>45527</v>
      </c>
      <c r="H1222" s="117" t="s">
        <v>1542</v>
      </c>
      <c r="I1222" s="117"/>
      <c r="J1222" s="117" t="s">
        <v>121</v>
      </c>
      <c r="K1222" s="117"/>
      <c r="L1222" s="115" t="s">
        <v>121</v>
      </c>
      <c r="M1222" s="123">
        <v>600000.97</v>
      </c>
      <c r="N1222" s="123">
        <v>600000.97</v>
      </c>
      <c r="O1222" s="124">
        <v>45505</v>
      </c>
      <c r="P1222" s="125"/>
      <c r="Q1222" s="125"/>
      <c r="R1222" s="125"/>
      <c r="S1222" s="115" t="s">
        <v>1542</v>
      </c>
      <c r="T1222" s="122" t="s">
        <v>158</v>
      </c>
      <c r="U1222" s="115" t="s">
        <v>158</v>
      </c>
      <c r="V1222" s="142"/>
      <c r="W1222" s="117"/>
      <c r="X1222" s="142"/>
      <c r="Y1222" s="142"/>
      <c r="Z1222" s="117"/>
      <c r="AA1222" s="143"/>
      <c r="AB1222" s="125"/>
      <c r="AC1222" s="125"/>
      <c r="AD1222" s="125"/>
      <c r="AE1222" s="117"/>
      <c r="AF1222" s="122"/>
      <c r="AG1222" s="122"/>
    </row>
    <row r="1223" spans="1:33">
      <c r="A1223" s="115" t="s">
        <v>16</v>
      </c>
      <c r="B1223" s="116">
        <v>45527</v>
      </c>
      <c r="C1223" s="115" t="s">
        <v>119</v>
      </c>
      <c r="D1223" s="115" t="s">
        <v>120</v>
      </c>
      <c r="E1223" s="117" t="s">
        <v>1474</v>
      </c>
      <c r="F1223" s="117" t="s">
        <v>1542</v>
      </c>
      <c r="G1223" s="119">
        <v>45527</v>
      </c>
      <c r="H1223" s="117" t="s">
        <v>1542</v>
      </c>
      <c r="I1223" s="117"/>
      <c r="J1223" s="117" t="s">
        <v>126</v>
      </c>
      <c r="K1223" s="117"/>
      <c r="L1223" s="115" t="s">
        <v>126</v>
      </c>
      <c r="M1223" s="123">
        <v>-1.4</v>
      </c>
      <c r="N1223" s="123">
        <v>1.4</v>
      </c>
      <c r="O1223" s="124">
        <v>45505</v>
      </c>
      <c r="P1223" s="125"/>
      <c r="Q1223" s="125"/>
      <c r="R1223" s="125"/>
      <c r="S1223" s="115" t="s">
        <v>1542</v>
      </c>
      <c r="T1223" s="122" t="s">
        <v>1502</v>
      </c>
      <c r="U1223" s="115" t="s">
        <v>1482</v>
      </c>
      <c r="V1223" s="142"/>
      <c r="W1223" s="117"/>
      <c r="X1223" s="142"/>
      <c r="Y1223" s="142"/>
      <c r="Z1223" s="117"/>
      <c r="AA1223" s="143"/>
      <c r="AB1223" s="125"/>
      <c r="AC1223" s="125"/>
      <c r="AD1223" s="125"/>
      <c r="AE1223" s="117"/>
      <c r="AF1223" s="122"/>
      <c r="AG1223" s="122"/>
    </row>
    <row r="1224" spans="1:33">
      <c r="A1224" s="115" t="s">
        <v>16</v>
      </c>
      <c r="B1224" s="116">
        <v>45527</v>
      </c>
      <c r="C1224" s="115" t="s">
        <v>119</v>
      </c>
      <c r="D1224" s="115" t="s">
        <v>120</v>
      </c>
      <c r="E1224" s="117" t="s">
        <v>1474</v>
      </c>
      <c r="F1224" s="117" t="s">
        <v>1542</v>
      </c>
      <c r="G1224" s="119">
        <v>45527</v>
      </c>
      <c r="H1224" s="117" t="s">
        <v>1542</v>
      </c>
      <c r="I1224" s="117"/>
      <c r="J1224" s="117" t="s">
        <v>26</v>
      </c>
      <c r="K1224" s="117"/>
      <c r="L1224" s="115" t="s">
        <v>26</v>
      </c>
      <c r="M1224" s="123">
        <v>0.44</v>
      </c>
      <c r="N1224" s="123">
        <v>0.44</v>
      </c>
      <c r="O1224" s="124">
        <v>45505</v>
      </c>
      <c r="P1224" s="125"/>
      <c r="Q1224" s="125"/>
      <c r="R1224" s="125"/>
      <c r="S1224" s="115" t="s">
        <v>1542</v>
      </c>
      <c r="T1224" s="122" t="s">
        <v>1556</v>
      </c>
      <c r="U1224" s="115" t="s">
        <v>1557</v>
      </c>
      <c r="V1224" s="142"/>
      <c r="W1224" s="117"/>
      <c r="X1224" s="142"/>
      <c r="Y1224" s="142"/>
      <c r="Z1224" s="117"/>
      <c r="AA1224" s="143"/>
      <c r="AB1224" s="125"/>
      <c r="AC1224" s="125"/>
      <c r="AD1224" s="125"/>
      <c r="AE1224" s="117"/>
      <c r="AF1224" s="122"/>
      <c r="AG1224" s="122"/>
    </row>
    <row r="1225" spans="1:33">
      <c r="A1225" s="115" t="s">
        <v>16</v>
      </c>
      <c r="B1225" s="116">
        <v>45527</v>
      </c>
      <c r="C1225" s="115" t="s">
        <v>119</v>
      </c>
      <c r="D1225" s="115" t="s">
        <v>120</v>
      </c>
      <c r="E1225" s="117" t="s">
        <v>1474</v>
      </c>
      <c r="F1225" s="117" t="s">
        <v>1542</v>
      </c>
      <c r="G1225" s="119">
        <v>45527</v>
      </c>
      <c r="H1225" s="117" t="s">
        <v>1542</v>
      </c>
      <c r="I1225" s="117"/>
      <c r="J1225" s="117" t="s">
        <v>397</v>
      </c>
      <c r="K1225" s="117"/>
      <c r="L1225" s="115" t="s">
        <v>397</v>
      </c>
      <c r="M1225" s="123">
        <v>-1689.3</v>
      </c>
      <c r="N1225" s="123">
        <v>1689.3</v>
      </c>
      <c r="O1225" s="124">
        <v>45505</v>
      </c>
      <c r="P1225" s="125"/>
      <c r="Q1225" s="125"/>
      <c r="R1225" s="125"/>
      <c r="S1225" s="115" t="s">
        <v>1542</v>
      </c>
      <c r="T1225" s="122" t="s">
        <v>1569</v>
      </c>
      <c r="U1225" s="115" t="s">
        <v>1569</v>
      </c>
      <c r="V1225" s="142"/>
      <c r="W1225" s="117"/>
      <c r="X1225" s="142"/>
      <c r="Y1225" s="142"/>
      <c r="Z1225" s="117"/>
      <c r="AA1225" s="143"/>
      <c r="AB1225" s="125"/>
      <c r="AC1225" s="125"/>
      <c r="AD1225" s="125"/>
      <c r="AE1225" s="117"/>
      <c r="AF1225" s="122"/>
      <c r="AG1225" s="122"/>
    </row>
    <row r="1226" spans="1:33">
      <c r="A1226" s="115" t="s">
        <v>16</v>
      </c>
      <c r="B1226" s="116">
        <v>45531</v>
      </c>
      <c r="C1226" s="115" t="s">
        <v>119</v>
      </c>
      <c r="D1226" s="115" t="s">
        <v>120</v>
      </c>
      <c r="E1226" s="117" t="s">
        <v>1474</v>
      </c>
      <c r="F1226" s="117" t="s">
        <v>1542</v>
      </c>
      <c r="G1226" s="119">
        <v>45531</v>
      </c>
      <c r="H1226" s="117" t="s">
        <v>1542</v>
      </c>
      <c r="I1226" s="117"/>
      <c r="J1226" s="117" t="s">
        <v>121</v>
      </c>
      <c r="K1226" s="117"/>
      <c r="L1226" s="115" t="s">
        <v>121</v>
      </c>
      <c r="M1226" s="123">
        <v>616351.14</v>
      </c>
      <c r="N1226" s="123">
        <v>616351.14</v>
      </c>
      <c r="O1226" s="124">
        <v>45505</v>
      </c>
      <c r="P1226" s="125"/>
      <c r="Q1226" s="125"/>
      <c r="R1226" s="125"/>
      <c r="S1226" s="115" t="s">
        <v>1542</v>
      </c>
      <c r="T1226" s="122" t="s">
        <v>158</v>
      </c>
      <c r="U1226" s="115" t="s">
        <v>158</v>
      </c>
      <c r="V1226" s="142"/>
      <c r="W1226" s="117"/>
      <c r="X1226" s="142"/>
      <c r="Y1226" s="142"/>
      <c r="Z1226" s="117"/>
      <c r="AA1226" s="143"/>
      <c r="AB1226" s="125"/>
      <c r="AC1226" s="125"/>
      <c r="AD1226" s="125"/>
      <c r="AE1226" s="117"/>
      <c r="AF1226" s="122"/>
      <c r="AG1226" s="122"/>
    </row>
    <row r="1227" spans="1:33">
      <c r="A1227" s="115" t="s">
        <v>16</v>
      </c>
      <c r="B1227" s="116">
        <v>45531</v>
      </c>
      <c r="C1227" s="115" t="s">
        <v>119</v>
      </c>
      <c r="D1227" s="115" t="s">
        <v>120</v>
      </c>
      <c r="E1227" s="117" t="s">
        <v>1474</v>
      </c>
      <c r="F1227" s="117" t="s">
        <v>1542</v>
      </c>
      <c r="G1227" s="119">
        <v>45531</v>
      </c>
      <c r="H1227" s="117" t="s">
        <v>1542</v>
      </c>
      <c r="I1227" s="117"/>
      <c r="J1227" s="117" t="s">
        <v>121</v>
      </c>
      <c r="K1227" s="117"/>
      <c r="L1227" s="115" t="s">
        <v>121</v>
      </c>
      <c r="M1227" s="123">
        <v>7633.76</v>
      </c>
      <c r="N1227" s="123">
        <v>7633.76</v>
      </c>
      <c r="O1227" s="124">
        <v>45505</v>
      </c>
      <c r="P1227" s="125"/>
      <c r="Q1227" s="125"/>
      <c r="R1227" s="125"/>
      <c r="S1227" s="115" t="s">
        <v>1542</v>
      </c>
      <c r="T1227" s="122" t="s">
        <v>158</v>
      </c>
      <c r="U1227" s="115" t="s">
        <v>158</v>
      </c>
      <c r="V1227" s="142"/>
      <c r="W1227" s="117"/>
      <c r="X1227" s="142"/>
      <c r="Y1227" s="142"/>
      <c r="Z1227" s="117"/>
      <c r="AA1227" s="143"/>
      <c r="AB1227" s="125"/>
      <c r="AC1227" s="125"/>
      <c r="AD1227" s="125"/>
      <c r="AE1227" s="117"/>
      <c r="AF1227" s="122"/>
      <c r="AG1227" s="122"/>
    </row>
    <row r="1228" spans="1:33">
      <c r="A1228" s="115" t="s">
        <v>16</v>
      </c>
      <c r="B1228" s="116">
        <v>45533</v>
      </c>
      <c r="C1228" s="115" t="s">
        <v>119</v>
      </c>
      <c r="D1228" s="115" t="s">
        <v>120</v>
      </c>
      <c r="E1228" s="117" t="s">
        <v>1474</v>
      </c>
      <c r="F1228" s="117" t="s">
        <v>1542</v>
      </c>
      <c r="G1228" s="119">
        <v>45533</v>
      </c>
      <c r="H1228" s="117" t="s">
        <v>1542</v>
      </c>
      <c r="I1228" s="117"/>
      <c r="J1228" s="117" t="s">
        <v>26</v>
      </c>
      <c r="K1228" s="117"/>
      <c r="L1228" s="115" t="s">
        <v>26</v>
      </c>
      <c r="M1228" s="123">
        <v>11.26</v>
      </c>
      <c r="N1228" s="123">
        <v>11.26</v>
      </c>
      <c r="O1228" s="124">
        <v>45505</v>
      </c>
      <c r="P1228" s="125"/>
      <c r="Q1228" s="125"/>
      <c r="R1228" s="125"/>
      <c r="S1228" s="115" t="s">
        <v>1542</v>
      </c>
      <c r="T1228" s="122" t="s">
        <v>1556</v>
      </c>
      <c r="U1228" s="115" t="s">
        <v>1557</v>
      </c>
      <c r="V1228" s="142"/>
      <c r="W1228" s="117"/>
      <c r="X1228" s="142"/>
      <c r="Y1228" s="142"/>
      <c r="Z1228" s="117"/>
      <c r="AA1228" s="143"/>
      <c r="AB1228" s="125"/>
      <c r="AC1228" s="125"/>
      <c r="AD1228" s="125"/>
      <c r="AE1228" s="117"/>
      <c r="AF1228" s="122"/>
      <c r="AG1228" s="122"/>
    </row>
    <row r="1229" spans="1:33">
      <c r="A1229" s="115" t="s">
        <v>16</v>
      </c>
      <c r="B1229" s="116">
        <v>45533</v>
      </c>
      <c r="C1229" s="115" t="s">
        <v>119</v>
      </c>
      <c r="D1229" s="115" t="s">
        <v>120</v>
      </c>
      <c r="E1229" s="117" t="s">
        <v>1474</v>
      </c>
      <c r="F1229" s="117" t="s">
        <v>1542</v>
      </c>
      <c r="G1229" s="119">
        <v>45533</v>
      </c>
      <c r="H1229" s="117" t="s">
        <v>1542</v>
      </c>
      <c r="I1229" s="117"/>
      <c r="J1229" s="117" t="s">
        <v>138</v>
      </c>
      <c r="K1229" s="117"/>
      <c r="L1229" s="115" t="s">
        <v>138</v>
      </c>
      <c r="M1229" s="123">
        <v>-616350.12</v>
      </c>
      <c r="N1229" s="123">
        <v>616350.12</v>
      </c>
      <c r="O1229" s="124">
        <v>45505</v>
      </c>
      <c r="P1229" s="125"/>
      <c r="Q1229" s="125"/>
      <c r="R1229" s="125"/>
      <c r="S1229" s="115" t="s">
        <v>1542</v>
      </c>
      <c r="T1229" s="122" t="s">
        <v>1591</v>
      </c>
      <c r="U1229" s="115" t="s">
        <v>1591</v>
      </c>
      <c r="V1229" s="142"/>
      <c r="W1229" s="117"/>
      <c r="X1229" s="142"/>
      <c r="Y1229" s="142"/>
      <c r="Z1229" s="117"/>
      <c r="AA1229" s="143"/>
      <c r="AB1229" s="125"/>
      <c r="AC1229" s="125"/>
      <c r="AD1229" s="125"/>
      <c r="AE1229" s="117"/>
      <c r="AF1229" s="122"/>
      <c r="AG1229" s="122"/>
    </row>
    <row r="1230" spans="1:33">
      <c r="A1230" s="115" t="s">
        <v>16</v>
      </c>
      <c r="B1230" s="116">
        <v>45534</v>
      </c>
      <c r="C1230" s="115" t="s">
        <v>119</v>
      </c>
      <c r="D1230" s="115" t="s">
        <v>120</v>
      </c>
      <c r="E1230" s="117" t="s">
        <v>1474</v>
      </c>
      <c r="F1230" s="117" t="s">
        <v>1542</v>
      </c>
      <c r="G1230" s="119">
        <v>45534</v>
      </c>
      <c r="H1230" s="117" t="s">
        <v>1542</v>
      </c>
      <c r="I1230" s="117"/>
      <c r="J1230" s="117" t="s">
        <v>138</v>
      </c>
      <c r="K1230" s="117"/>
      <c r="L1230" s="115" t="s">
        <v>138</v>
      </c>
      <c r="M1230" s="123">
        <v>0.45</v>
      </c>
      <c r="N1230" s="123">
        <v>0.45</v>
      </c>
      <c r="O1230" s="124">
        <v>45505</v>
      </c>
      <c r="P1230" s="125"/>
      <c r="Q1230" s="125"/>
      <c r="R1230" s="125"/>
      <c r="S1230" s="115" t="s">
        <v>1542</v>
      </c>
      <c r="T1230" s="122" t="s">
        <v>1591</v>
      </c>
      <c r="U1230" s="115" t="s">
        <v>1591</v>
      </c>
      <c r="V1230" s="142"/>
      <c r="W1230" s="117"/>
      <c r="X1230" s="142"/>
      <c r="Y1230" s="142"/>
      <c r="Z1230" s="117"/>
      <c r="AA1230" s="143"/>
      <c r="AB1230" s="125"/>
      <c r="AC1230" s="125"/>
      <c r="AD1230" s="125"/>
      <c r="AE1230" s="117"/>
      <c r="AF1230" s="122"/>
      <c r="AG1230" s="122"/>
    </row>
    <row r="1231" spans="1:33">
      <c r="A1231" s="115" t="s">
        <v>16</v>
      </c>
      <c r="B1231" s="116">
        <v>45537</v>
      </c>
      <c r="C1231" s="115" t="s">
        <v>42</v>
      </c>
      <c r="D1231" s="115" t="s">
        <v>43</v>
      </c>
      <c r="E1231" s="117" t="s">
        <v>1470</v>
      </c>
      <c r="F1231" s="117" t="s">
        <v>1554</v>
      </c>
      <c r="G1231" s="119">
        <v>45537</v>
      </c>
      <c r="H1231" s="117" t="s">
        <v>1565</v>
      </c>
      <c r="I1231" s="117" t="s">
        <v>1555</v>
      </c>
      <c r="J1231" s="117" t="s">
        <v>181</v>
      </c>
      <c r="K1231" s="117" t="s">
        <v>2248</v>
      </c>
      <c r="L1231" s="115" t="s">
        <v>181</v>
      </c>
      <c r="M1231" s="123">
        <v>0.01</v>
      </c>
      <c r="N1231" s="123">
        <v>0.01</v>
      </c>
      <c r="O1231" s="124">
        <v>45536</v>
      </c>
      <c r="P1231" s="125"/>
      <c r="Q1231" s="125"/>
      <c r="R1231" s="125"/>
      <c r="S1231" s="115" t="s">
        <v>1554</v>
      </c>
      <c r="T1231" s="122" t="s">
        <v>1556</v>
      </c>
      <c r="U1231" s="115" t="s">
        <v>1557</v>
      </c>
      <c r="V1231" s="142"/>
      <c r="W1231" s="117"/>
      <c r="X1231" s="142"/>
      <c r="Y1231" s="142"/>
      <c r="Z1231" s="117"/>
      <c r="AA1231" s="143"/>
      <c r="AB1231" s="125"/>
      <c r="AC1231" s="125"/>
      <c r="AD1231" s="125"/>
      <c r="AE1231" s="117"/>
      <c r="AF1231" s="122"/>
      <c r="AG1231" s="122"/>
    </row>
    <row r="1232" spans="1:33">
      <c r="A1232" s="115" t="s">
        <v>16</v>
      </c>
      <c r="B1232" s="116">
        <v>45537</v>
      </c>
      <c r="C1232" s="115" t="s">
        <v>42</v>
      </c>
      <c r="D1232" s="115" t="s">
        <v>43</v>
      </c>
      <c r="E1232" s="117" t="s">
        <v>1470</v>
      </c>
      <c r="F1232" s="117" t="s">
        <v>1499</v>
      </c>
      <c r="G1232" s="119">
        <v>45537</v>
      </c>
      <c r="H1232" s="117" t="s">
        <v>1565</v>
      </c>
      <c r="I1232" s="117" t="s">
        <v>1501</v>
      </c>
      <c r="J1232" s="117" t="s">
        <v>143</v>
      </c>
      <c r="K1232" s="117" t="s">
        <v>2249</v>
      </c>
      <c r="L1232" s="115" t="s">
        <v>143</v>
      </c>
      <c r="M1232" s="123">
        <v>-9</v>
      </c>
      <c r="N1232" s="123">
        <v>9</v>
      </c>
      <c r="O1232" s="124">
        <v>45536</v>
      </c>
      <c r="P1232" s="125"/>
      <c r="Q1232" s="125"/>
      <c r="R1232" s="125"/>
      <c r="S1232" s="115" t="s">
        <v>1499</v>
      </c>
      <c r="T1232" s="122" t="s">
        <v>1502</v>
      </c>
      <c r="U1232" s="115" t="s">
        <v>1482</v>
      </c>
      <c r="V1232" s="142"/>
      <c r="W1232" s="117"/>
      <c r="X1232" s="142"/>
      <c r="Y1232" s="142"/>
      <c r="Z1232" s="117"/>
      <c r="AA1232" s="143"/>
      <c r="AB1232" s="125"/>
      <c r="AC1232" s="125"/>
      <c r="AD1232" s="125"/>
      <c r="AE1232" s="117"/>
      <c r="AF1232" s="122"/>
      <c r="AG1232" s="122"/>
    </row>
    <row r="1233" spans="1:21">
      <c r="A1233" s="115" t="s">
        <v>16</v>
      </c>
      <c r="B1233" s="116">
        <v>45537</v>
      </c>
      <c r="C1233" s="115" t="s">
        <v>42</v>
      </c>
      <c r="D1233" s="115" t="s">
        <v>43</v>
      </c>
      <c r="E1233" s="117" t="s">
        <v>1470</v>
      </c>
      <c r="F1233" s="117" t="s">
        <v>1499</v>
      </c>
      <c r="G1233" s="119">
        <v>45537</v>
      </c>
      <c r="H1233" s="117" t="s">
        <v>1565</v>
      </c>
      <c r="I1233" s="117" t="s">
        <v>1501</v>
      </c>
      <c r="J1233" s="117" t="s">
        <v>143</v>
      </c>
      <c r="K1233" s="117" t="s">
        <v>2250</v>
      </c>
      <c r="L1233" s="115" t="s">
        <v>143</v>
      </c>
      <c r="M1233" s="123">
        <v>-16</v>
      </c>
      <c r="N1233" s="123">
        <v>16</v>
      </c>
      <c r="O1233" s="124">
        <v>45536</v>
      </c>
      <c r="P1233" s="125"/>
      <c r="Q1233" s="125"/>
      <c r="R1233" s="125"/>
      <c r="S1233" s="115" t="s">
        <v>1499</v>
      </c>
      <c r="T1233" s="122" t="s">
        <v>1502</v>
      </c>
      <c r="U1233" s="115" t="s">
        <v>1482</v>
      </c>
    </row>
    <row r="1234" spans="1:21">
      <c r="A1234" s="115" t="s">
        <v>16</v>
      </c>
      <c r="B1234" s="116">
        <v>45537</v>
      </c>
      <c r="C1234" s="115" t="s">
        <v>42</v>
      </c>
      <c r="D1234" s="115" t="s">
        <v>43</v>
      </c>
      <c r="E1234" s="117" t="s">
        <v>1470</v>
      </c>
      <c r="F1234" s="117" t="s">
        <v>1499</v>
      </c>
      <c r="G1234" s="119">
        <v>45537</v>
      </c>
      <c r="H1234" s="117" t="s">
        <v>1565</v>
      </c>
      <c r="I1234" s="117" t="s">
        <v>1501</v>
      </c>
      <c r="J1234" s="117" t="s">
        <v>143</v>
      </c>
      <c r="K1234" s="117" t="s">
        <v>2251</v>
      </c>
      <c r="L1234" s="115" t="s">
        <v>143</v>
      </c>
      <c r="M1234" s="123">
        <v>-18</v>
      </c>
      <c r="N1234" s="123">
        <v>18</v>
      </c>
      <c r="O1234" s="124">
        <v>45536</v>
      </c>
      <c r="P1234" s="125"/>
      <c r="Q1234" s="125"/>
      <c r="R1234" s="125"/>
      <c r="S1234" s="115" t="s">
        <v>1499</v>
      </c>
      <c r="T1234" s="122" t="s">
        <v>1502</v>
      </c>
      <c r="U1234" s="115" t="s">
        <v>1482</v>
      </c>
    </row>
    <row r="1235" spans="1:21">
      <c r="A1235" s="115" t="s">
        <v>16</v>
      </c>
      <c r="B1235" s="116">
        <v>45537</v>
      </c>
      <c r="C1235" s="115" t="s">
        <v>42</v>
      </c>
      <c r="D1235" s="115" t="s">
        <v>43</v>
      </c>
      <c r="E1235" s="117" t="s">
        <v>1470</v>
      </c>
      <c r="F1235" s="117" t="s">
        <v>1499</v>
      </c>
      <c r="G1235" s="119">
        <v>45537</v>
      </c>
      <c r="H1235" s="117" t="s">
        <v>1565</v>
      </c>
      <c r="I1235" s="117" t="s">
        <v>1501</v>
      </c>
      <c r="J1235" s="117" t="s">
        <v>143</v>
      </c>
      <c r="K1235" s="117" t="s">
        <v>2252</v>
      </c>
      <c r="L1235" s="115" t="s">
        <v>143</v>
      </c>
      <c r="M1235" s="123">
        <v>-21.06</v>
      </c>
      <c r="N1235" s="123">
        <v>21.06</v>
      </c>
      <c r="O1235" s="124">
        <v>45536</v>
      </c>
      <c r="P1235" s="125"/>
      <c r="Q1235" s="125"/>
      <c r="R1235" s="125"/>
      <c r="S1235" s="115" t="s">
        <v>1499</v>
      </c>
      <c r="T1235" s="122" t="s">
        <v>1502</v>
      </c>
      <c r="U1235" s="115" t="s">
        <v>1482</v>
      </c>
    </row>
    <row r="1236" spans="1:21">
      <c r="A1236" s="115" t="s">
        <v>16</v>
      </c>
      <c r="B1236" s="116">
        <v>45537</v>
      </c>
      <c r="C1236" s="115" t="s">
        <v>42</v>
      </c>
      <c r="D1236" s="115" t="s">
        <v>43</v>
      </c>
      <c r="E1236" s="117" t="s">
        <v>1470</v>
      </c>
      <c r="F1236" s="117" t="s">
        <v>2253</v>
      </c>
      <c r="G1236" s="119">
        <v>45537</v>
      </c>
      <c r="H1236" s="117" t="s">
        <v>1472</v>
      </c>
      <c r="I1236" s="117" t="s">
        <v>1512</v>
      </c>
      <c r="J1236" s="117" t="s">
        <v>1095</v>
      </c>
      <c r="K1236" s="117" t="s">
        <v>2254</v>
      </c>
      <c r="L1236" s="115" t="s">
        <v>1095</v>
      </c>
      <c r="M1236" s="123">
        <v>-135.78</v>
      </c>
      <c r="N1236" s="123">
        <v>135.78</v>
      </c>
      <c r="O1236" s="124">
        <v>45536</v>
      </c>
      <c r="P1236" s="125"/>
      <c r="Q1236" s="125"/>
      <c r="R1236" s="125"/>
      <c r="S1236" s="115" t="s">
        <v>2253</v>
      </c>
      <c r="T1236" s="122" t="s">
        <v>1515</v>
      </c>
      <c r="U1236" s="115" t="s">
        <v>1479</v>
      </c>
    </row>
    <row r="1237" spans="1:21">
      <c r="A1237" s="115" t="s">
        <v>16</v>
      </c>
      <c r="B1237" s="116">
        <v>45538</v>
      </c>
      <c r="C1237" s="115" t="s">
        <v>42</v>
      </c>
      <c r="D1237" s="115" t="s">
        <v>43</v>
      </c>
      <c r="E1237" s="117" t="s">
        <v>1470</v>
      </c>
      <c r="F1237" s="117" t="s">
        <v>2119</v>
      </c>
      <c r="G1237" s="119">
        <v>45538</v>
      </c>
      <c r="H1237" s="117" t="s">
        <v>1472</v>
      </c>
      <c r="I1237" s="117" t="s">
        <v>1512</v>
      </c>
      <c r="J1237" s="117" t="s">
        <v>2128</v>
      </c>
      <c r="K1237" s="117" t="s">
        <v>2129</v>
      </c>
      <c r="L1237" s="115" t="s">
        <v>2128</v>
      </c>
      <c r="M1237" s="123">
        <v>-6946.4</v>
      </c>
      <c r="N1237" s="123">
        <v>6946.4</v>
      </c>
      <c r="O1237" s="124">
        <v>45536</v>
      </c>
      <c r="P1237" s="125"/>
      <c r="Q1237" s="125"/>
      <c r="R1237" s="125"/>
      <c r="S1237" s="115" t="s">
        <v>2119</v>
      </c>
      <c r="T1237" s="122" t="s">
        <v>1573</v>
      </c>
      <c r="U1237" s="115" t="s">
        <v>1520</v>
      </c>
    </row>
    <row r="1238" spans="1:21">
      <c r="A1238" s="115" t="s">
        <v>16</v>
      </c>
      <c r="B1238" s="116">
        <v>45538</v>
      </c>
      <c r="C1238" s="115" t="s">
        <v>42</v>
      </c>
      <c r="D1238" s="115" t="s">
        <v>43</v>
      </c>
      <c r="E1238" s="117" t="s">
        <v>1470</v>
      </c>
      <c r="F1238" s="117" t="s">
        <v>1480</v>
      </c>
      <c r="G1238" s="119">
        <v>45538</v>
      </c>
      <c r="H1238" s="117" t="s">
        <v>1472</v>
      </c>
      <c r="I1238" s="117" t="s">
        <v>1564</v>
      </c>
      <c r="J1238" s="117" t="s">
        <v>2128</v>
      </c>
      <c r="K1238" s="117" t="s">
        <v>2129</v>
      </c>
      <c r="L1238" s="115" t="s">
        <v>2128</v>
      </c>
      <c r="M1238" s="123">
        <v>-138.91999999999999</v>
      </c>
      <c r="N1238" s="123">
        <v>138.91999999999999</v>
      </c>
      <c r="O1238" s="124">
        <v>45536</v>
      </c>
      <c r="P1238" s="125"/>
      <c r="Q1238" s="125"/>
      <c r="R1238" s="125"/>
      <c r="S1238" s="115" t="s">
        <v>1480</v>
      </c>
      <c r="T1238" s="122" t="s">
        <v>1482</v>
      </c>
      <c r="U1238" s="115" t="s">
        <v>1482</v>
      </c>
    </row>
    <row r="1239" spans="1:21">
      <c r="A1239" s="115" t="s">
        <v>16</v>
      </c>
      <c r="B1239" s="116">
        <v>45538</v>
      </c>
      <c r="C1239" s="115" t="s">
        <v>42</v>
      </c>
      <c r="D1239" s="115" t="s">
        <v>43</v>
      </c>
      <c r="E1239" s="117" t="s">
        <v>1470</v>
      </c>
      <c r="F1239" s="117" t="s">
        <v>1915</v>
      </c>
      <c r="G1239" s="119">
        <v>45538</v>
      </c>
      <c r="H1239" s="117" t="s">
        <v>1472</v>
      </c>
      <c r="I1239" s="117" t="s">
        <v>1512</v>
      </c>
      <c r="J1239" s="117" t="s">
        <v>2043</v>
      </c>
      <c r="K1239" s="117" t="s">
        <v>2255</v>
      </c>
      <c r="L1239" s="115" t="s">
        <v>2043</v>
      </c>
      <c r="M1239" s="123">
        <v>-4876.87</v>
      </c>
      <c r="N1239" s="123">
        <v>4876.87</v>
      </c>
      <c r="O1239" s="124">
        <v>45536</v>
      </c>
      <c r="P1239" s="125"/>
      <c r="Q1239" s="125"/>
      <c r="R1239" s="125"/>
      <c r="S1239" s="115" t="s">
        <v>1915</v>
      </c>
      <c r="T1239" s="122" t="s">
        <v>1573</v>
      </c>
      <c r="U1239" s="115" t="s">
        <v>1520</v>
      </c>
    </row>
    <row r="1240" spans="1:21">
      <c r="A1240" s="115" t="s">
        <v>16</v>
      </c>
      <c r="B1240" s="116">
        <v>45538</v>
      </c>
      <c r="C1240" s="115" t="s">
        <v>42</v>
      </c>
      <c r="D1240" s="115" t="s">
        <v>43</v>
      </c>
      <c r="E1240" s="117" t="s">
        <v>1470</v>
      </c>
      <c r="F1240" s="117" t="s">
        <v>1915</v>
      </c>
      <c r="G1240" s="119">
        <v>45538</v>
      </c>
      <c r="H1240" s="117" t="s">
        <v>1472</v>
      </c>
      <c r="I1240" s="117" t="s">
        <v>1512</v>
      </c>
      <c r="J1240" s="117" t="s">
        <v>2043</v>
      </c>
      <c r="K1240" s="117" t="s">
        <v>2256</v>
      </c>
      <c r="L1240" s="115" t="s">
        <v>2043</v>
      </c>
      <c r="M1240" s="123">
        <v>-1080.46</v>
      </c>
      <c r="N1240" s="123">
        <v>1080.46</v>
      </c>
      <c r="O1240" s="124">
        <v>45536</v>
      </c>
      <c r="P1240" s="125"/>
      <c r="Q1240" s="125"/>
      <c r="R1240" s="125"/>
      <c r="S1240" s="115" t="s">
        <v>1915</v>
      </c>
      <c r="T1240" s="122" t="s">
        <v>1573</v>
      </c>
      <c r="U1240" s="115" t="s">
        <v>1520</v>
      </c>
    </row>
    <row r="1241" spans="1:21">
      <c r="A1241" s="115" t="s">
        <v>16</v>
      </c>
      <c r="B1241" s="116">
        <v>45538</v>
      </c>
      <c r="C1241" s="115" t="s">
        <v>42</v>
      </c>
      <c r="D1241" s="115" t="s">
        <v>43</v>
      </c>
      <c r="E1241" s="117" t="s">
        <v>1470</v>
      </c>
      <c r="F1241" s="117" t="s">
        <v>1480</v>
      </c>
      <c r="G1241" s="119">
        <v>45538</v>
      </c>
      <c r="H1241" s="117" t="s">
        <v>1472</v>
      </c>
      <c r="I1241" s="117" t="s">
        <v>1564</v>
      </c>
      <c r="J1241" s="117" t="s">
        <v>2043</v>
      </c>
      <c r="K1241" s="117" t="s">
        <v>2256</v>
      </c>
      <c r="L1241" s="115" t="s">
        <v>2043</v>
      </c>
      <c r="M1241" s="123">
        <v>-4.32</v>
      </c>
      <c r="N1241" s="123">
        <v>4.32</v>
      </c>
      <c r="O1241" s="124">
        <v>45536</v>
      </c>
      <c r="P1241" s="125"/>
      <c r="Q1241" s="125"/>
      <c r="R1241" s="125"/>
      <c r="S1241" s="115" t="s">
        <v>1480</v>
      </c>
      <c r="T1241" s="122" t="s">
        <v>1482</v>
      </c>
      <c r="U1241" s="115" t="s">
        <v>1482</v>
      </c>
    </row>
    <row r="1242" spans="1:21">
      <c r="A1242" s="115" t="s">
        <v>16</v>
      </c>
      <c r="B1242" s="116">
        <v>45538</v>
      </c>
      <c r="C1242" s="115" t="s">
        <v>42</v>
      </c>
      <c r="D1242" s="115" t="s">
        <v>43</v>
      </c>
      <c r="E1242" s="117" t="s">
        <v>1470</v>
      </c>
      <c r="F1242" s="117" t="s">
        <v>1915</v>
      </c>
      <c r="G1242" s="119">
        <v>45538</v>
      </c>
      <c r="H1242" s="117" t="s">
        <v>1472</v>
      </c>
      <c r="I1242" s="117" t="s">
        <v>1512</v>
      </c>
      <c r="J1242" s="117" t="s">
        <v>2043</v>
      </c>
      <c r="K1242" s="117" t="s">
        <v>2257</v>
      </c>
      <c r="L1242" s="115" t="s">
        <v>2043</v>
      </c>
      <c r="M1242" s="123">
        <v>-552.48</v>
      </c>
      <c r="N1242" s="123">
        <v>552.48</v>
      </c>
      <c r="O1242" s="124">
        <v>45536</v>
      </c>
      <c r="P1242" s="125"/>
      <c r="Q1242" s="125"/>
      <c r="R1242" s="125"/>
      <c r="S1242" s="115" t="s">
        <v>1915</v>
      </c>
      <c r="T1242" s="122" t="s">
        <v>1573</v>
      </c>
      <c r="U1242" s="115" t="s">
        <v>1520</v>
      </c>
    </row>
    <row r="1243" spans="1:21">
      <c r="A1243" s="115" t="s">
        <v>16</v>
      </c>
      <c r="B1243" s="116">
        <v>45538</v>
      </c>
      <c r="C1243" s="115" t="s">
        <v>42</v>
      </c>
      <c r="D1243" s="115" t="s">
        <v>43</v>
      </c>
      <c r="E1243" s="117" t="s">
        <v>1470</v>
      </c>
      <c r="F1243" s="117" t="s">
        <v>1480</v>
      </c>
      <c r="G1243" s="119">
        <v>45538</v>
      </c>
      <c r="H1243" s="117" t="s">
        <v>1472</v>
      </c>
      <c r="I1243" s="117" t="s">
        <v>1564</v>
      </c>
      <c r="J1243" s="117" t="s">
        <v>2043</v>
      </c>
      <c r="K1243" s="117" t="s">
        <v>2257</v>
      </c>
      <c r="L1243" s="115" t="s">
        <v>2043</v>
      </c>
      <c r="M1243" s="123">
        <v>-2.21</v>
      </c>
      <c r="N1243" s="123">
        <v>2.21</v>
      </c>
      <c r="O1243" s="124">
        <v>45536</v>
      </c>
      <c r="P1243" s="125"/>
      <c r="Q1243" s="125"/>
      <c r="R1243" s="125"/>
      <c r="S1243" s="115" t="s">
        <v>1480</v>
      </c>
      <c r="T1243" s="122" t="s">
        <v>1482</v>
      </c>
      <c r="U1243" s="115" t="s">
        <v>1482</v>
      </c>
    </row>
    <row r="1244" spans="1:21">
      <c r="A1244" s="115" t="s">
        <v>16</v>
      </c>
      <c r="B1244" s="116">
        <v>45538</v>
      </c>
      <c r="C1244" s="115" t="s">
        <v>42</v>
      </c>
      <c r="D1244" s="115" t="s">
        <v>43</v>
      </c>
      <c r="E1244" s="117" t="s">
        <v>1470</v>
      </c>
      <c r="F1244" s="117" t="s">
        <v>1915</v>
      </c>
      <c r="G1244" s="119">
        <v>45538</v>
      </c>
      <c r="H1244" s="117" t="s">
        <v>1472</v>
      </c>
      <c r="I1244" s="117" t="s">
        <v>1512</v>
      </c>
      <c r="J1244" s="117" t="s">
        <v>2043</v>
      </c>
      <c r="K1244" s="117" t="s">
        <v>2258</v>
      </c>
      <c r="L1244" s="115" t="s">
        <v>2043</v>
      </c>
      <c r="M1244" s="123">
        <v>-4876.87</v>
      </c>
      <c r="N1244" s="123">
        <v>4876.87</v>
      </c>
      <c r="O1244" s="124">
        <v>45536</v>
      </c>
      <c r="P1244" s="125"/>
      <c r="Q1244" s="125"/>
      <c r="R1244" s="125"/>
      <c r="S1244" s="115" t="s">
        <v>1915</v>
      </c>
      <c r="T1244" s="122" t="s">
        <v>1573</v>
      </c>
      <c r="U1244" s="115" t="s">
        <v>1520</v>
      </c>
    </row>
    <row r="1245" spans="1:21">
      <c r="A1245" s="115" t="s">
        <v>16</v>
      </c>
      <c r="B1245" s="116">
        <v>45538</v>
      </c>
      <c r="C1245" s="115" t="s">
        <v>42</v>
      </c>
      <c r="D1245" s="115" t="s">
        <v>43</v>
      </c>
      <c r="E1245" s="117" t="s">
        <v>1470</v>
      </c>
      <c r="F1245" s="117" t="s">
        <v>1499</v>
      </c>
      <c r="G1245" s="119">
        <v>45538</v>
      </c>
      <c r="H1245" s="117" t="s">
        <v>1565</v>
      </c>
      <c r="I1245" s="117" t="s">
        <v>1512</v>
      </c>
      <c r="J1245" s="117" t="s">
        <v>143</v>
      </c>
      <c r="K1245" s="117" t="s">
        <v>2259</v>
      </c>
      <c r="L1245" s="115" t="s">
        <v>143</v>
      </c>
      <c r="M1245" s="123">
        <v>-9</v>
      </c>
      <c r="N1245" s="123">
        <v>9</v>
      </c>
      <c r="O1245" s="124">
        <v>45536</v>
      </c>
      <c r="P1245" s="125"/>
      <c r="Q1245" s="125"/>
      <c r="R1245" s="125"/>
      <c r="S1245" s="115" t="s">
        <v>1499</v>
      </c>
      <c r="T1245" s="122" t="s">
        <v>1502</v>
      </c>
      <c r="U1245" s="115" t="s">
        <v>1482</v>
      </c>
    </row>
    <row r="1246" spans="1:21">
      <c r="A1246" s="115" t="s">
        <v>16</v>
      </c>
      <c r="B1246" s="116">
        <v>45538</v>
      </c>
      <c r="C1246" s="115" t="s">
        <v>42</v>
      </c>
      <c r="D1246" s="115" t="s">
        <v>43</v>
      </c>
      <c r="E1246" s="117" t="s">
        <v>1470</v>
      </c>
      <c r="F1246" s="117" t="s">
        <v>1554</v>
      </c>
      <c r="G1246" s="119">
        <v>45538</v>
      </c>
      <c r="H1246" s="117" t="s">
        <v>1500</v>
      </c>
      <c r="I1246" s="117" t="s">
        <v>1555</v>
      </c>
      <c r="J1246" s="117" t="s">
        <v>21</v>
      </c>
      <c r="K1246" s="117" t="s">
        <v>2260</v>
      </c>
      <c r="L1246" s="115" t="s">
        <v>21</v>
      </c>
      <c r="M1246" s="123">
        <v>0.73</v>
      </c>
      <c r="N1246" s="123">
        <v>0.73</v>
      </c>
      <c r="O1246" s="124">
        <v>45536</v>
      </c>
      <c r="P1246" s="125"/>
      <c r="Q1246" s="125"/>
      <c r="R1246" s="125"/>
      <c r="S1246" s="115" t="s">
        <v>1554</v>
      </c>
      <c r="T1246" s="122" t="s">
        <v>1556</v>
      </c>
      <c r="U1246" s="115" t="s">
        <v>1557</v>
      </c>
    </row>
    <row r="1247" spans="1:21">
      <c r="A1247" s="115" t="s">
        <v>16</v>
      </c>
      <c r="B1247" s="116">
        <v>45540</v>
      </c>
      <c r="C1247" s="115" t="s">
        <v>42</v>
      </c>
      <c r="D1247" s="115" t="s">
        <v>43</v>
      </c>
      <c r="E1247" s="117" t="s">
        <v>1470</v>
      </c>
      <c r="F1247" s="117" t="s">
        <v>2119</v>
      </c>
      <c r="G1247" s="119">
        <v>45540</v>
      </c>
      <c r="H1247" s="117" t="s">
        <v>1472</v>
      </c>
      <c r="I1247" s="117" t="s">
        <v>1512</v>
      </c>
      <c r="J1247" s="117" t="s">
        <v>2261</v>
      </c>
      <c r="K1247" s="117" t="s">
        <v>2262</v>
      </c>
      <c r="L1247" s="115" t="s">
        <v>2261</v>
      </c>
      <c r="M1247" s="123">
        <v>-5365</v>
      </c>
      <c r="N1247" s="123">
        <v>5365</v>
      </c>
      <c r="O1247" s="124">
        <v>45536</v>
      </c>
      <c r="P1247" s="125"/>
      <c r="Q1247" s="125"/>
      <c r="R1247" s="125"/>
      <c r="S1247" s="115" t="s">
        <v>2119</v>
      </c>
      <c r="T1247" s="122" t="s">
        <v>1573</v>
      </c>
      <c r="U1247" s="115" t="s">
        <v>1520</v>
      </c>
    </row>
    <row r="1248" spans="1:21">
      <c r="A1248" s="115" t="s">
        <v>16</v>
      </c>
      <c r="B1248" s="116">
        <v>45540</v>
      </c>
      <c r="C1248" s="115" t="s">
        <v>42</v>
      </c>
      <c r="D1248" s="115" t="s">
        <v>43</v>
      </c>
      <c r="E1248" s="117" t="s">
        <v>1470</v>
      </c>
      <c r="F1248" s="117" t="s">
        <v>1554</v>
      </c>
      <c r="G1248" s="119">
        <v>45540</v>
      </c>
      <c r="H1248" s="117" t="s">
        <v>1565</v>
      </c>
      <c r="I1248" s="117" t="s">
        <v>1555</v>
      </c>
      <c r="J1248" s="117" t="s">
        <v>181</v>
      </c>
      <c r="K1248" s="117" t="s">
        <v>2263</v>
      </c>
      <c r="L1248" s="115" t="s">
        <v>181</v>
      </c>
      <c r="M1248" s="123">
        <v>0.32</v>
      </c>
      <c r="N1248" s="123">
        <v>0.32</v>
      </c>
      <c r="O1248" s="124">
        <v>45536</v>
      </c>
      <c r="P1248" s="125"/>
      <c r="Q1248" s="125"/>
      <c r="R1248" s="125"/>
      <c r="S1248" s="115" t="s">
        <v>1554</v>
      </c>
      <c r="T1248" s="122" t="s">
        <v>1556</v>
      </c>
      <c r="U1248" s="115" t="s">
        <v>1557</v>
      </c>
    </row>
    <row r="1249" spans="1:33">
      <c r="A1249" s="115" t="s">
        <v>16</v>
      </c>
      <c r="B1249" s="116">
        <v>45541</v>
      </c>
      <c r="C1249" s="115" t="s">
        <v>42</v>
      </c>
      <c r="D1249" s="115" t="s">
        <v>43</v>
      </c>
      <c r="E1249" s="117" t="s">
        <v>1470</v>
      </c>
      <c r="F1249" s="117" t="s">
        <v>1528</v>
      </c>
      <c r="G1249" s="119">
        <v>45541</v>
      </c>
      <c r="H1249" s="117" t="s">
        <v>1472</v>
      </c>
      <c r="I1249" s="117" t="s">
        <v>1512</v>
      </c>
      <c r="J1249" s="117" t="s">
        <v>798</v>
      </c>
      <c r="K1249" s="117" t="s">
        <v>2232</v>
      </c>
      <c r="L1249" s="115" t="s">
        <v>798</v>
      </c>
      <c r="M1249" s="123">
        <v>-57.36</v>
      </c>
      <c r="N1249" s="123">
        <v>57.36</v>
      </c>
      <c r="O1249" s="124">
        <v>45536</v>
      </c>
      <c r="P1249" s="125"/>
      <c r="Q1249" s="125"/>
      <c r="R1249" s="125"/>
      <c r="S1249" s="115" t="s">
        <v>1528</v>
      </c>
      <c r="T1249" s="122" t="s">
        <v>1478</v>
      </c>
      <c r="U1249" s="115" t="s">
        <v>1479</v>
      </c>
      <c r="V1249" s="142"/>
      <c r="W1249" s="117"/>
      <c r="X1249" s="142"/>
      <c r="Y1249" s="142"/>
      <c r="Z1249" s="117"/>
      <c r="AA1249" s="143"/>
      <c r="AB1249" s="125"/>
      <c r="AC1249" s="125"/>
      <c r="AD1249" s="125"/>
      <c r="AE1249" s="117"/>
      <c r="AF1249" s="122"/>
      <c r="AG1249" s="122"/>
    </row>
    <row r="1250" spans="1:33">
      <c r="A1250" s="115" t="s">
        <v>16</v>
      </c>
      <c r="B1250" s="116">
        <v>45541</v>
      </c>
      <c r="C1250" s="115" t="s">
        <v>42</v>
      </c>
      <c r="D1250" s="115" t="s">
        <v>43</v>
      </c>
      <c r="E1250" s="117" t="s">
        <v>1470</v>
      </c>
      <c r="F1250" s="117" t="s">
        <v>1528</v>
      </c>
      <c r="G1250" s="119">
        <v>45541</v>
      </c>
      <c r="H1250" s="117" t="s">
        <v>1472</v>
      </c>
      <c r="I1250" s="117" t="s">
        <v>1512</v>
      </c>
      <c r="J1250" s="117" t="s">
        <v>798</v>
      </c>
      <c r="K1250" s="117" t="s">
        <v>2264</v>
      </c>
      <c r="L1250" s="115" t="s">
        <v>798</v>
      </c>
      <c r="M1250" s="123">
        <v>-1500</v>
      </c>
      <c r="N1250" s="123">
        <v>1500</v>
      </c>
      <c r="O1250" s="124">
        <v>45536</v>
      </c>
      <c r="P1250" s="125"/>
      <c r="Q1250" s="125"/>
      <c r="R1250" s="125"/>
      <c r="S1250" s="115" t="s">
        <v>1528</v>
      </c>
      <c r="T1250" s="122" t="s">
        <v>1478</v>
      </c>
      <c r="U1250" s="115" t="s">
        <v>1479</v>
      </c>
      <c r="V1250" s="142"/>
      <c r="W1250" s="117"/>
      <c r="X1250" s="142"/>
      <c r="Y1250" s="142"/>
      <c r="Z1250" s="117"/>
      <c r="AA1250" s="143"/>
      <c r="AB1250" s="125"/>
      <c r="AC1250" s="125"/>
      <c r="AD1250" s="125"/>
      <c r="AE1250" s="117"/>
      <c r="AF1250" s="122"/>
      <c r="AG1250" s="122"/>
    </row>
    <row r="1251" spans="1:33">
      <c r="A1251" s="115" t="s">
        <v>16</v>
      </c>
      <c r="B1251" s="116">
        <v>45541</v>
      </c>
      <c r="C1251" s="115" t="s">
        <v>42</v>
      </c>
      <c r="D1251" s="115" t="s">
        <v>43</v>
      </c>
      <c r="E1251" s="117" t="s">
        <v>1470</v>
      </c>
      <c r="F1251" s="117" t="s">
        <v>1600</v>
      </c>
      <c r="G1251" s="119">
        <v>45541</v>
      </c>
      <c r="H1251" s="117" t="s">
        <v>1472</v>
      </c>
      <c r="I1251" s="117" t="s">
        <v>1512</v>
      </c>
      <c r="J1251" s="117" t="s">
        <v>1601</v>
      </c>
      <c r="K1251" s="117" t="s">
        <v>2265</v>
      </c>
      <c r="L1251" s="115" t="s">
        <v>1601</v>
      </c>
      <c r="M1251" s="123">
        <v>-5050</v>
      </c>
      <c r="N1251" s="123">
        <v>5050</v>
      </c>
      <c r="O1251" s="124">
        <v>45536</v>
      </c>
      <c r="P1251" s="125"/>
      <c r="Q1251" s="125"/>
      <c r="R1251" s="125"/>
      <c r="S1251" s="115" t="s">
        <v>1600</v>
      </c>
      <c r="T1251" s="122" t="s">
        <v>1519</v>
      </c>
      <c r="U1251" s="115" t="s">
        <v>1520</v>
      </c>
      <c r="V1251" s="142"/>
      <c r="W1251" s="117"/>
      <c r="X1251" s="142"/>
      <c r="Y1251" s="142"/>
      <c r="Z1251" s="117"/>
      <c r="AA1251" s="143"/>
      <c r="AB1251" s="125"/>
      <c r="AC1251" s="125"/>
      <c r="AD1251" s="125"/>
      <c r="AE1251" s="117"/>
      <c r="AF1251" s="122"/>
      <c r="AG1251" s="122"/>
    </row>
    <row r="1252" spans="1:33">
      <c r="A1252" s="115" t="s">
        <v>16</v>
      </c>
      <c r="B1252" s="116">
        <v>45541</v>
      </c>
      <c r="C1252" s="115" t="s">
        <v>42</v>
      </c>
      <c r="D1252" s="115" t="s">
        <v>43</v>
      </c>
      <c r="E1252" s="117" t="s">
        <v>1470</v>
      </c>
      <c r="F1252" s="117" t="s">
        <v>2266</v>
      </c>
      <c r="G1252" s="119">
        <v>45541</v>
      </c>
      <c r="H1252" s="117" t="s">
        <v>1472</v>
      </c>
      <c r="I1252" s="117" t="s">
        <v>1505</v>
      </c>
      <c r="J1252" s="117" t="s">
        <v>2267</v>
      </c>
      <c r="K1252" s="117" t="s">
        <v>2265</v>
      </c>
      <c r="L1252" s="115" t="s">
        <v>1601</v>
      </c>
      <c r="M1252" s="123">
        <v>151.5</v>
      </c>
      <c r="N1252" s="123">
        <v>151.5</v>
      </c>
      <c r="O1252" s="124">
        <v>45536</v>
      </c>
      <c r="P1252" s="125"/>
      <c r="Q1252" s="125"/>
      <c r="R1252" s="125"/>
      <c r="S1252" s="115" t="s">
        <v>2266</v>
      </c>
      <c r="T1252" s="122" t="s">
        <v>1484</v>
      </c>
      <c r="U1252" s="115" t="s">
        <v>1484</v>
      </c>
      <c r="V1252" s="142"/>
      <c r="W1252" s="117"/>
      <c r="X1252" s="142"/>
      <c r="Y1252" s="142"/>
      <c r="Z1252" s="117"/>
      <c r="AA1252" s="143"/>
      <c r="AB1252" s="125"/>
      <c r="AC1252" s="125"/>
      <c r="AD1252" s="125"/>
      <c r="AE1252" s="117"/>
      <c r="AF1252" s="122"/>
      <c r="AG1252" s="122"/>
    </row>
    <row r="1253" spans="1:33">
      <c r="A1253" s="115" t="s">
        <v>16</v>
      </c>
      <c r="B1253" s="116">
        <v>45541</v>
      </c>
      <c r="C1253" s="115" t="s">
        <v>42</v>
      </c>
      <c r="D1253" s="115" t="s">
        <v>43</v>
      </c>
      <c r="E1253" s="117" t="s">
        <v>1470</v>
      </c>
      <c r="F1253" s="117" t="s">
        <v>1655</v>
      </c>
      <c r="G1253" s="119">
        <v>45541</v>
      </c>
      <c r="H1253" s="117" t="s">
        <v>1472</v>
      </c>
      <c r="I1253" s="117" t="s">
        <v>1512</v>
      </c>
      <c r="J1253" s="117" t="s">
        <v>2101</v>
      </c>
      <c r="K1253" s="117" t="s">
        <v>2102</v>
      </c>
      <c r="L1253" s="115" t="s">
        <v>2101</v>
      </c>
      <c r="M1253" s="123">
        <v>-3000</v>
      </c>
      <c r="N1253" s="123">
        <v>3000</v>
      </c>
      <c r="O1253" s="124">
        <v>45536</v>
      </c>
      <c r="P1253" s="125"/>
      <c r="Q1253" s="125"/>
      <c r="R1253" s="125"/>
      <c r="S1253" s="115" t="s">
        <v>1655</v>
      </c>
      <c r="T1253" s="122" t="s">
        <v>1573</v>
      </c>
      <c r="U1253" s="115" t="s">
        <v>1520</v>
      </c>
      <c r="V1253" s="142"/>
      <c r="W1253" s="117"/>
      <c r="X1253" s="142"/>
      <c r="Y1253" s="142"/>
      <c r="Z1253" s="117"/>
      <c r="AA1253" s="143"/>
      <c r="AB1253" s="125"/>
      <c r="AC1253" s="125"/>
      <c r="AD1253" s="125"/>
      <c r="AE1253" s="117"/>
      <c r="AF1253" s="122"/>
      <c r="AG1253" s="122"/>
    </row>
    <row r="1254" spans="1:33">
      <c r="A1254" s="115" t="s">
        <v>16</v>
      </c>
      <c r="B1254" s="116">
        <v>45541</v>
      </c>
      <c r="C1254" s="115" t="s">
        <v>42</v>
      </c>
      <c r="D1254" s="115" t="s">
        <v>43</v>
      </c>
      <c r="E1254" s="117" t="s">
        <v>1470</v>
      </c>
      <c r="F1254" s="117" t="s">
        <v>1523</v>
      </c>
      <c r="G1254" s="119">
        <v>45541</v>
      </c>
      <c r="H1254" s="117" t="s">
        <v>1472</v>
      </c>
      <c r="I1254" s="117" t="s">
        <v>1512</v>
      </c>
      <c r="J1254" s="117" t="s">
        <v>932</v>
      </c>
      <c r="K1254" s="117" t="s">
        <v>2268</v>
      </c>
      <c r="L1254" s="115" t="s">
        <v>932</v>
      </c>
      <c r="M1254" s="123">
        <v>-180</v>
      </c>
      <c r="N1254" s="123">
        <v>180</v>
      </c>
      <c r="O1254" s="124">
        <v>45536</v>
      </c>
      <c r="P1254" s="125"/>
      <c r="Q1254" s="125"/>
      <c r="R1254" s="125"/>
      <c r="S1254" s="115" t="s">
        <v>1523</v>
      </c>
      <c r="T1254" s="122" t="s">
        <v>1492</v>
      </c>
      <c r="U1254" s="115" t="s">
        <v>1476</v>
      </c>
      <c r="V1254" s="142"/>
      <c r="W1254" s="117"/>
      <c r="X1254" s="142"/>
      <c r="Y1254" s="142"/>
      <c r="Z1254" s="117"/>
      <c r="AA1254" s="143"/>
      <c r="AB1254" s="125"/>
      <c r="AC1254" s="125"/>
      <c r="AD1254" s="125"/>
      <c r="AE1254" s="117"/>
      <c r="AF1254" s="122"/>
      <c r="AG1254" s="122"/>
    </row>
    <row r="1255" spans="1:33">
      <c r="A1255" s="115" t="s">
        <v>16</v>
      </c>
      <c r="B1255" s="116">
        <v>45541</v>
      </c>
      <c r="C1255" s="115" t="s">
        <v>42</v>
      </c>
      <c r="D1255" s="115" t="s">
        <v>43</v>
      </c>
      <c r="E1255" s="117" t="s">
        <v>1470</v>
      </c>
      <c r="F1255" s="117" t="s">
        <v>1554</v>
      </c>
      <c r="G1255" s="119">
        <v>45541</v>
      </c>
      <c r="H1255" s="117" t="s">
        <v>1565</v>
      </c>
      <c r="I1255" s="117" t="s">
        <v>1555</v>
      </c>
      <c r="J1255" s="117" t="s">
        <v>181</v>
      </c>
      <c r="K1255" s="117" t="s">
        <v>2269</v>
      </c>
      <c r="L1255" s="115" t="s">
        <v>181</v>
      </c>
      <c r="M1255" s="123">
        <v>0.81</v>
      </c>
      <c r="N1255" s="123">
        <v>0.81</v>
      </c>
      <c r="O1255" s="124">
        <v>45536</v>
      </c>
      <c r="P1255" s="125"/>
      <c r="Q1255" s="125"/>
      <c r="R1255" s="125"/>
      <c r="S1255" s="115" t="s">
        <v>1554</v>
      </c>
      <c r="T1255" s="122" t="s">
        <v>1556</v>
      </c>
      <c r="U1255" s="115" t="s">
        <v>1557</v>
      </c>
      <c r="V1255" s="142"/>
      <c r="W1255" s="117"/>
      <c r="X1255" s="142"/>
      <c r="Y1255" s="142"/>
      <c r="Z1255" s="117"/>
      <c r="AA1255" s="143"/>
      <c r="AB1255" s="125"/>
      <c r="AC1255" s="125"/>
      <c r="AD1255" s="125"/>
      <c r="AE1255" s="117"/>
      <c r="AF1255" s="122"/>
      <c r="AG1255" s="122"/>
    </row>
    <row r="1256" spans="1:33">
      <c r="A1256" s="115" t="s">
        <v>16</v>
      </c>
      <c r="B1256" s="116">
        <v>45541</v>
      </c>
      <c r="C1256" s="115" t="s">
        <v>42</v>
      </c>
      <c r="D1256" s="115" t="s">
        <v>43</v>
      </c>
      <c r="E1256" s="117" t="s">
        <v>1470</v>
      </c>
      <c r="F1256" s="117" t="s">
        <v>1499</v>
      </c>
      <c r="G1256" s="119">
        <v>45541</v>
      </c>
      <c r="H1256" s="117" t="s">
        <v>1565</v>
      </c>
      <c r="I1256" s="117" t="s">
        <v>1512</v>
      </c>
      <c r="J1256" s="117" t="s">
        <v>219</v>
      </c>
      <c r="K1256" s="117" t="s">
        <v>2270</v>
      </c>
      <c r="L1256" s="115" t="s">
        <v>219</v>
      </c>
      <c r="M1256" s="123">
        <v>-46.6</v>
      </c>
      <c r="N1256" s="123">
        <v>46.6</v>
      </c>
      <c r="O1256" s="124">
        <v>45536</v>
      </c>
      <c r="P1256" s="125"/>
      <c r="Q1256" s="125"/>
      <c r="R1256" s="125"/>
      <c r="S1256" s="115" t="s">
        <v>1499</v>
      </c>
      <c r="T1256" s="122" t="s">
        <v>1502</v>
      </c>
      <c r="U1256" s="115" t="s">
        <v>1482</v>
      </c>
      <c r="V1256" s="142"/>
      <c r="W1256" s="117"/>
      <c r="X1256" s="142"/>
      <c r="Y1256" s="142"/>
      <c r="Z1256" s="117"/>
      <c r="AA1256" s="143"/>
      <c r="AB1256" s="125"/>
      <c r="AC1256" s="125"/>
      <c r="AD1256" s="125"/>
      <c r="AE1256" s="117"/>
      <c r="AF1256" s="122"/>
      <c r="AG1256" s="122"/>
    </row>
    <row r="1257" spans="1:33">
      <c r="A1257" s="115" t="s">
        <v>16</v>
      </c>
      <c r="B1257" s="116">
        <v>45541</v>
      </c>
      <c r="C1257" s="115" t="s">
        <v>42</v>
      </c>
      <c r="D1257" s="115" t="s">
        <v>43</v>
      </c>
      <c r="E1257" s="117" t="s">
        <v>1470</v>
      </c>
      <c r="F1257" s="117" t="s">
        <v>1915</v>
      </c>
      <c r="G1257" s="119">
        <v>45541</v>
      </c>
      <c r="H1257" s="117" t="s">
        <v>1472</v>
      </c>
      <c r="I1257" s="117" t="s">
        <v>1512</v>
      </c>
      <c r="J1257" s="117" t="s">
        <v>1962</v>
      </c>
      <c r="K1257" s="117" t="s">
        <v>2271</v>
      </c>
      <c r="L1257" s="115" t="s">
        <v>1962</v>
      </c>
      <c r="M1257" s="123">
        <v>-1669.97</v>
      </c>
      <c r="N1257" s="123">
        <v>1669.97</v>
      </c>
      <c r="O1257" s="124">
        <v>45536</v>
      </c>
      <c r="P1257" s="125"/>
      <c r="Q1257" s="125"/>
      <c r="R1257" s="125"/>
      <c r="S1257" s="115" t="s">
        <v>1915</v>
      </c>
      <c r="T1257" s="122" t="s">
        <v>1573</v>
      </c>
      <c r="U1257" s="115" t="s">
        <v>1520</v>
      </c>
      <c r="V1257" s="142"/>
      <c r="W1257" s="117"/>
      <c r="X1257" s="142"/>
      <c r="Y1257" s="142"/>
      <c r="Z1257" s="117"/>
      <c r="AA1257" s="143"/>
      <c r="AB1257" s="125"/>
      <c r="AC1257" s="125"/>
      <c r="AD1257" s="125"/>
      <c r="AE1257" s="117"/>
      <c r="AF1257" s="122"/>
      <c r="AG1257" s="122"/>
    </row>
    <row r="1258" spans="1:33">
      <c r="A1258" s="115" t="s">
        <v>16</v>
      </c>
      <c r="B1258" s="116">
        <v>45544</v>
      </c>
      <c r="C1258" s="115" t="s">
        <v>42</v>
      </c>
      <c r="D1258" s="115" t="s">
        <v>43</v>
      </c>
      <c r="E1258" s="117" t="s">
        <v>1470</v>
      </c>
      <c r="F1258" s="117" t="s">
        <v>1919</v>
      </c>
      <c r="G1258" s="119">
        <v>45544</v>
      </c>
      <c r="H1258" s="117" t="s">
        <v>1472</v>
      </c>
      <c r="I1258" s="117" t="s">
        <v>1512</v>
      </c>
      <c r="J1258" s="117" t="s">
        <v>1025</v>
      </c>
      <c r="K1258" s="117" t="s">
        <v>1988</v>
      </c>
      <c r="L1258" s="115" t="s">
        <v>1025</v>
      </c>
      <c r="M1258" s="123">
        <v>-2577.2199999999998</v>
      </c>
      <c r="N1258" s="123">
        <v>2577.2199999999998</v>
      </c>
      <c r="O1258" s="124">
        <v>45536</v>
      </c>
      <c r="P1258" s="125"/>
      <c r="Q1258" s="125"/>
      <c r="R1258" s="125"/>
      <c r="S1258" s="115" t="s">
        <v>1919</v>
      </c>
      <c r="T1258" s="122" t="s">
        <v>1484</v>
      </c>
      <c r="U1258" s="115" t="s">
        <v>1484</v>
      </c>
      <c r="V1258" s="142"/>
      <c r="W1258" s="117"/>
      <c r="X1258" s="142"/>
      <c r="Y1258" s="142"/>
      <c r="Z1258" s="117"/>
      <c r="AA1258" s="143"/>
      <c r="AB1258" s="125"/>
      <c r="AC1258" s="125"/>
      <c r="AD1258" s="125"/>
      <c r="AE1258" s="117"/>
      <c r="AF1258" s="122"/>
      <c r="AG1258" s="122"/>
    </row>
    <row r="1259" spans="1:33">
      <c r="A1259" s="115" t="s">
        <v>16</v>
      </c>
      <c r="B1259" s="116">
        <v>45544</v>
      </c>
      <c r="C1259" s="115" t="s">
        <v>42</v>
      </c>
      <c r="D1259" s="115" t="s">
        <v>43</v>
      </c>
      <c r="E1259" s="117" t="s">
        <v>1470</v>
      </c>
      <c r="F1259" s="117" t="s">
        <v>1919</v>
      </c>
      <c r="G1259" s="119">
        <v>45544</v>
      </c>
      <c r="H1259" s="117" t="s">
        <v>1472</v>
      </c>
      <c r="I1259" s="117" t="s">
        <v>1512</v>
      </c>
      <c r="J1259" s="117" t="s">
        <v>1025</v>
      </c>
      <c r="K1259" s="117" t="s">
        <v>1086</v>
      </c>
      <c r="L1259" s="115" t="s">
        <v>1025</v>
      </c>
      <c r="M1259" s="123">
        <v>-391.67</v>
      </c>
      <c r="N1259" s="123">
        <v>391.67</v>
      </c>
      <c r="O1259" s="124">
        <v>45536</v>
      </c>
      <c r="P1259" s="125"/>
      <c r="Q1259" s="125"/>
      <c r="R1259" s="125"/>
      <c r="S1259" s="115" t="s">
        <v>1919</v>
      </c>
      <c r="T1259" s="122" t="s">
        <v>1484</v>
      </c>
      <c r="U1259" s="115" t="s">
        <v>1484</v>
      </c>
      <c r="V1259" s="142"/>
      <c r="W1259" s="117"/>
      <c r="X1259" s="142"/>
      <c r="Y1259" s="142"/>
      <c r="Z1259" s="117"/>
      <c r="AA1259" s="143"/>
      <c r="AB1259" s="125"/>
      <c r="AC1259" s="125"/>
      <c r="AD1259" s="125"/>
      <c r="AE1259" s="117"/>
      <c r="AF1259" s="122"/>
      <c r="AG1259" s="122"/>
    </row>
    <row r="1260" spans="1:33">
      <c r="A1260" s="115" t="s">
        <v>16</v>
      </c>
      <c r="B1260" s="116">
        <v>45544</v>
      </c>
      <c r="C1260" s="115" t="s">
        <v>42</v>
      </c>
      <c r="D1260" s="115" t="s">
        <v>43</v>
      </c>
      <c r="E1260" s="117" t="s">
        <v>1470</v>
      </c>
      <c r="F1260" s="117" t="s">
        <v>1547</v>
      </c>
      <c r="G1260" s="119">
        <v>45544</v>
      </c>
      <c r="H1260" s="117" t="s">
        <v>1472</v>
      </c>
      <c r="I1260" s="117" t="s">
        <v>1512</v>
      </c>
      <c r="J1260" s="117" t="s">
        <v>1025</v>
      </c>
      <c r="K1260" s="117" t="s">
        <v>2272</v>
      </c>
      <c r="L1260" s="115" t="s">
        <v>1025</v>
      </c>
      <c r="M1260" s="123">
        <v>-377.94</v>
      </c>
      <c r="N1260" s="123">
        <v>377.94</v>
      </c>
      <c r="O1260" s="124">
        <v>45536</v>
      </c>
      <c r="P1260" s="125"/>
      <c r="Q1260" s="125"/>
      <c r="R1260" s="125"/>
      <c r="S1260" s="115" t="s">
        <v>1547</v>
      </c>
      <c r="T1260" s="122" t="s">
        <v>1548</v>
      </c>
      <c r="U1260" s="115" t="s">
        <v>1488</v>
      </c>
      <c r="V1260" s="142"/>
      <c r="W1260" s="117"/>
      <c r="X1260" s="142"/>
      <c r="Y1260" s="142"/>
      <c r="Z1260" s="117"/>
      <c r="AA1260" s="143"/>
      <c r="AB1260" s="125"/>
      <c r="AC1260" s="125"/>
      <c r="AD1260" s="125"/>
      <c r="AE1260" s="117"/>
      <c r="AF1260" s="122"/>
      <c r="AG1260" s="122"/>
    </row>
    <row r="1261" spans="1:33">
      <c r="A1261" s="115" t="s">
        <v>16</v>
      </c>
      <c r="B1261" s="116">
        <v>45544</v>
      </c>
      <c r="C1261" s="115" t="s">
        <v>42</v>
      </c>
      <c r="D1261" s="115" t="s">
        <v>43</v>
      </c>
      <c r="E1261" s="117" t="s">
        <v>1470</v>
      </c>
      <c r="F1261" s="117" t="s">
        <v>1554</v>
      </c>
      <c r="G1261" s="119">
        <v>45544</v>
      </c>
      <c r="H1261" s="117" t="s">
        <v>1565</v>
      </c>
      <c r="I1261" s="117" t="s">
        <v>1555</v>
      </c>
      <c r="J1261" s="117" t="s">
        <v>181</v>
      </c>
      <c r="K1261" s="117" t="s">
        <v>2273</v>
      </c>
      <c r="L1261" s="115" t="s">
        <v>181</v>
      </c>
      <c r="M1261" s="123">
        <v>0.33</v>
      </c>
      <c r="N1261" s="123">
        <v>0.33</v>
      </c>
      <c r="O1261" s="124">
        <v>45536</v>
      </c>
      <c r="P1261" s="125"/>
      <c r="Q1261" s="125"/>
      <c r="R1261" s="125"/>
      <c r="S1261" s="115" t="s">
        <v>1554</v>
      </c>
      <c r="T1261" s="122" t="s">
        <v>1556</v>
      </c>
      <c r="U1261" s="115" t="s">
        <v>1557</v>
      </c>
      <c r="V1261" s="142"/>
      <c r="W1261" s="117"/>
      <c r="X1261" s="142"/>
      <c r="Y1261" s="142"/>
      <c r="Z1261" s="117"/>
      <c r="AA1261" s="143"/>
      <c r="AB1261" s="125"/>
      <c r="AC1261" s="125"/>
      <c r="AD1261" s="125"/>
      <c r="AE1261" s="117"/>
      <c r="AF1261" s="122"/>
      <c r="AG1261" s="122"/>
    </row>
    <row r="1262" spans="1:33">
      <c r="A1262" s="115" t="s">
        <v>16</v>
      </c>
      <c r="B1262" s="116">
        <v>45544</v>
      </c>
      <c r="C1262" s="115" t="s">
        <v>42</v>
      </c>
      <c r="D1262" s="115" t="s">
        <v>43</v>
      </c>
      <c r="E1262" s="117" t="s">
        <v>1470</v>
      </c>
      <c r="F1262" s="117" t="s">
        <v>1499</v>
      </c>
      <c r="G1262" s="119">
        <v>45544</v>
      </c>
      <c r="H1262" s="117" t="s">
        <v>1565</v>
      </c>
      <c r="I1262" s="117" t="s">
        <v>1512</v>
      </c>
      <c r="J1262" s="117" t="s">
        <v>143</v>
      </c>
      <c r="K1262" s="117" t="s">
        <v>2274</v>
      </c>
      <c r="L1262" s="115" t="s">
        <v>143</v>
      </c>
      <c r="M1262" s="123">
        <v>-9</v>
      </c>
      <c r="N1262" s="123">
        <v>9</v>
      </c>
      <c r="O1262" s="124">
        <v>45536</v>
      </c>
      <c r="P1262" s="125"/>
      <c r="Q1262" s="125"/>
      <c r="R1262" s="125"/>
      <c r="S1262" s="115" t="s">
        <v>1499</v>
      </c>
      <c r="T1262" s="122" t="s">
        <v>1502</v>
      </c>
      <c r="U1262" s="115" t="s">
        <v>1482</v>
      </c>
      <c r="V1262" s="142"/>
      <c r="W1262" s="117"/>
      <c r="X1262" s="142"/>
      <c r="Y1262" s="142"/>
      <c r="Z1262" s="117"/>
      <c r="AA1262" s="143"/>
      <c r="AB1262" s="125"/>
      <c r="AC1262" s="125"/>
      <c r="AD1262" s="125"/>
      <c r="AE1262" s="117"/>
      <c r="AF1262" s="122"/>
      <c r="AG1262" s="122"/>
    </row>
    <row r="1263" spans="1:33">
      <c r="A1263" s="115" t="s">
        <v>16</v>
      </c>
      <c r="B1263" s="116">
        <v>45544</v>
      </c>
      <c r="C1263" s="115" t="s">
        <v>42</v>
      </c>
      <c r="D1263" s="115" t="s">
        <v>43</v>
      </c>
      <c r="E1263" s="117" t="s">
        <v>1470</v>
      </c>
      <c r="F1263" s="117" t="s">
        <v>1527</v>
      </c>
      <c r="G1263" s="119">
        <v>45544</v>
      </c>
      <c r="H1263" s="117" t="s">
        <v>1472</v>
      </c>
      <c r="I1263" s="117" t="s">
        <v>1512</v>
      </c>
      <c r="J1263" s="117" t="s">
        <v>898</v>
      </c>
      <c r="K1263" s="117" t="s">
        <v>2275</v>
      </c>
      <c r="L1263" s="115" t="s">
        <v>898</v>
      </c>
      <c r="M1263" s="123">
        <v>-119.61</v>
      </c>
      <c r="N1263" s="123">
        <v>119.61</v>
      </c>
      <c r="O1263" s="124">
        <v>45536</v>
      </c>
      <c r="P1263" s="125"/>
      <c r="Q1263" s="125"/>
      <c r="R1263" s="125"/>
      <c r="S1263" s="115" t="s">
        <v>1527</v>
      </c>
      <c r="T1263" s="122" t="s">
        <v>1515</v>
      </c>
      <c r="U1263" s="115" t="s">
        <v>1479</v>
      </c>
      <c r="V1263" s="142"/>
      <c r="W1263" s="117"/>
      <c r="X1263" s="142"/>
      <c r="Y1263" s="142"/>
      <c r="Z1263" s="117"/>
      <c r="AA1263" s="143"/>
      <c r="AB1263" s="125"/>
      <c r="AC1263" s="125"/>
      <c r="AD1263" s="125"/>
      <c r="AE1263" s="117"/>
      <c r="AF1263" s="122"/>
      <c r="AG1263" s="122"/>
    </row>
    <row r="1264" spans="1:33">
      <c r="A1264" s="115" t="s">
        <v>16</v>
      </c>
      <c r="B1264" s="116">
        <v>45551</v>
      </c>
      <c r="C1264" s="115" t="s">
        <v>42</v>
      </c>
      <c r="D1264" s="115" t="s">
        <v>43</v>
      </c>
      <c r="E1264" s="117" t="s">
        <v>1470</v>
      </c>
      <c r="F1264" s="117" t="s">
        <v>1547</v>
      </c>
      <c r="G1264" s="119">
        <v>45551</v>
      </c>
      <c r="H1264" s="117" t="s">
        <v>1472</v>
      </c>
      <c r="I1264" s="117" t="s">
        <v>1512</v>
      </c>
      <c r="J1264" s="117" t="s">
        <v>1025</v>
      </c>
      <c r="K1264" s="117" t="s">
        <v>2276</v>
      </c>
      <c r="L1264" s="115" t="s">
        <v>1025</v>
      </c>
      <c r="M1264" s="123">
        <v>-338.66</v>
      </c>
      <c r="N1264" s="123">
        <v>338.66</v>
      </c>
      <c r="O1264" s="124">
        <v>45536</v>
      </c>
      <c r="P1264" s="125"/>
      <c r="Q1264" s="125"/>
      <c r="R1264" s="125"/>
      <c r="S1264" s="115" t="s">
        <v>1547</v>
      </c>
      <c r="T1264" s="122" t="s">
        <v>1548</v>
      </c>
      <c r="U1264" s="115" t="s">
        <v>1488</v>
      </c>
      <c r="V1264" s="142"/>
      <c r="W1264" s="117"/>
      <c r="X1264" s="142"/>
      <c r="Y1264" s="142"/>
      <c r="Z1264" s="117"/>
      <c r="AA1264" s="143"/>
      <c r="AB1264" s="125"/>
      <c r="AC1264" s="125"/>
      <c r="AD1264" s="125"/>
      <c r="AE1264" s="117"/>
      <c r="AF1264" s="122"/>
      <c r="AG1264" s="122"/>
    </row>
    <row r="1265" spans="1:33">
      <c r="A1265" s="115" t="s">
        <v>16</v>
      </c>
      <c r="B1265" s="116">
        <v>45551</v>
      </c>
      <c r="C1265" s="115" t="s">
        <v>42</v>
      </c>
      <c r="D1265" s="115" t="s">
        <v>43</v>
      </c>
      <c r="E1265" s="117" t="s">
        <v>1470</v>
      </c>
      <c r="F1265" s="117" t="s">
        <v>1547</v>
      </c>
      <c r="G1265" s="119">
        <v>45551</v>
      </c>
      <c r="H1265" s="117" t="s">
        <v>1472</v>
      </c>
      <c r="I1265" s="117" t="s">
        <v>1512</v>
      </c>
      <c r="J1265" s="117" t="s">
        <v>1025</v>
      </c>
      <c r="K1265" s="117" t="s">
        <v>2277</v>
      </c>
      <c r="L1265" s="115" t="s">
        <v>1025</v>
      </c>
      <c r="M1265" s="123">
        <v>-421.29</v>
      </c>
      <c r="N1265" s="123">
        <v>421.29</v>
      </c>
      <c r="O1265" s="124">
        <v>45536</v>
      </c>
      <c r="P1265" s="125"/>
      <c r="Q1265" s="125"/>
      <c r="R1265" s="125"/>
      <c r="S1265" s="115" t="s">
        <v>1547</v>
      </c>
      <c r="T1265" s="122" t="s">
        <v>1548</v>
      </c>
      <c r="U1265" s="115" t="s">
        <v>1488</v>
      </c>
      <c r="V1265" s="142"/>
      <c r="W1265" s="117"/>
      <c r="X1265" s="142"/>
      <c r="Y1265" s="142"/>
      <c r="Z1265" s="117"/>
      <c r="AA1265" s="143"/>
      <c r="AB1265" s="125"/>
      <c r="AC1265" s="125"/>
      <c r="AD1265" s="125"/>
      <c r="AE1265" s="117"/>
      <c r="AF1265" s="122"/>
      <c r="AG1265" s="122"/>
    </row>
    <row r="1266" spans="1:33">
      <c r="A1266" s="115" t="s">
        <v>16</v>
      </c>
      <c r="B1266" s="116">
        <v>45551</v>
      </c>
      <c r="C1266" s="115" t="s">
        <v>42</v>
      </c>
      <c r="D1266" s="115" t="s">
        <v>43</v>
      </c>
      <c r="E1266" s="117" t="s">
        <v>1470</v>
      </c>
      <c r="F1266" s="117" t="s">
        <v>1547</v>
      </c>
      <c r="G1266" s="119">
        <v>45551</v>
      </c>
      <c r="H1266" s="117" t="s">
        <v>1472</v>
      </c>
      <c r="I1266" s="117" t="s">
        <v>1512</v>
      </c>
      <c r="J1266" s="117" t="s">
        <v>1025</v>
      </c>
      <c r="K1266" s="117" t="s">
        <v>1083</v>
      </c>
      <c r="L1266" s="115" t="s">
        <v>1025</v>
      </c>
      <c r="M1266" s="123">
        <v>-535.88</v>
      </c>
      <c r="N1266" s="123">
        <v>535.88</v>
      </c>
      <c r="O1266" s="124">
        <v>45536</v>
      </c>
      <c r="P1266" s="125"/>
      <c r="Q1266" s="125"/>
      <c r="R1266" s="125"/>
      <c r="S1266" s="115" t="s">
        <v>1547</v>
      </c>
      <c r="T1266" s="122" t="s">
        <v>1548</v>
      </c>
      <c r="U1266" s="115" t="s">
        <v>1488</v>
      </c>
      <c r="V1266" s="142"/>
      <c r="W1266" s="117"/>
      <c r="X1266" s="142"/>
      <c r="Y1266" s="142"/>
      <c r="Z1266" s="117"/>
      <c r="AA1266" s="143"/>
      <c r="AB1266" s="125"/>
      <c r="AC1266" s="125"/>
      <c r="AD1266" s="125"/>
      <c r="AE1266" s="117"/>
      <c r="AF1266" s="122"/>
      <c r="AG1266" s="122"/>
    </row>
    <row r="1267" spans="1:33">
      <c r="A1267" s="115" t="s">
        <v>16</v>
      </c>
      <c r="B1267" s="116">
        <v>45551</v>
      </c>
      <c r="C1267" s="115" t="s">
        <v>42</v>
      </c>
      <c r="D1267" s="115" t="s">
        <v>43</v>
      </c>
      <c r="E1267" s="117" t="s">
        <v>1470</v>
      </c>
      <c r="F1267" s="117" t="s">
        <v>1547</v>
      </c>
      <c r="G1267" s="119">
        <v>45551</v>
      </c>
      <c r="H1267" s="117" t="s">
        <v>1472</v>
      </c>
      <c r="I1267" s="117" t="s">
        <v>1512</v>
      </c>
      <c r="J1267" s="117" t="s">
        <v>1025</v>
      </c>
      <c r="K1267" s="117" t="s">
        <v>2278</v>
      </c>
      <c r="L1267" s="115" t="s">
        <v>1025</v>
      </c>
      <c r="M1267" s="123">
        <v>-338.66</v>
      </c>
      <c r="N1267" s="123">
        <v>338.66</v>
      </c>
      <c r="O1267" s="124">
        <v>45536</v>
      </c>
      <c r="P1267" s="125"/>
      <c r="Q1267" s="125"/>
      <c r="R1267" s="125"/>
      <c r="S1267" s="115" t="s">
        <v>1547</v>
      </c>
      <c r="T1267" s="122" t="s">
        <v>1548</v>
      </c>
      <c r="U1267" s="115" t="s">
        <v>1488</v>
      </c>
      <c r="V1267" s="142"/>
      <c r="W1267" s="117"/>
      <c r="X1267" s="142"/>
      <c r="Y1267" s="142"/>
      <c r="Z1267" s="117"/>
      <c r="AA1267" s="143"/>
      <c r="AB1267" s="125"/>
      <c r="AC1267" s="125"/>
      <c r="AD1267" s="125"/>
      <c r="AE1267" s="117"/>
      <c r="AF1267" s="122"/>
      <c r="AG1267" s="122"/>
    </row>
    <row r="1268" spans="1:33">
      <c r="A1268" s="115" t="s">
        <v>16</v>
      </c>
      <c r="B1268" s="116">
        <v>45551</v>
      </c>
      <c r="C1268" s="115" t="s">
        <v>42</v>
      </c>
      <c r="D1268" s="115" t="s">
        <v>43</v>
      </c>
      <c r="E1268" s="117" t="s">
        <v>1470</v>
      </c>
      <c r="F1268" s="117" t="s">
        <v>1547</v>
      </c>
      <c r="G1268" s="119">
        <v>45551</v>
      </c>
      <c r="H1268" s="117" t="s">
        <v>1472</v>
      </c>
      <c r="I1268" s="117" t="s">
        <v>1512</v>
      </c>
      <c r="J1268" s="117" t="s">
        <v>1025</v>
      </c>
      <c r="K1268" s="117" t="s">
        <v>2279</v>
      </c>
      <c r="L1268" s="115" t="s">
        <v>1025</v>
      </c>
      <c r="M1268" s="123">
        <v>-469.83</v>
      </c>
      <c r="N1268" s="123">
        <v>469.83</v>
      </c>
      <c r="O1268" s="124">
        <v>45536</v>
      </c>
      <c r="P1268" s="125"/>
      <c r="Q1268" s="125"/>
      <c r="R1268" s="125"/>
      <c r="S1268" s="115" t="s">
        <v>1547</v>
      </c>
      <c r="T1268" s="122" t="s">
        <v>1548</v>
      </c>
      <c r="U1268" s="115" t="s">
        <v>1488</v>
      </c>
      <c r="V1268" s="142"/>
      <c r="W1268" s="117"/>
      <c r="X1268" s="142"/>
      <c r="Y1268" s="142"/>
      <c r="Z1268" s="117"/>
      <c r="AA1268" s="143"/>
      <c r="AB1268" s="125"/>
      <c r="AC1268" s="125"/>
      <c r="AD1268" s="125"/>
      <c r="AE1268" s="117"/>
      <c r="AF1268" s="122"/>
      <c r="AG1268" s="122"/>
    </row>
    <row r="1269" spans="1:33">
      <c r="A1269" s="115" t="s">
        <v>16</v>
      </c>
      <c r="B1269" s="116">
        <v>45551</v>
      </c>
      <c r="C1269" s="115" t="s">
        <v>42</v>
      </c>
      <c r="D1269" s="115" t="s">
        <v>43</v>
      </c>
      <c r="E1269" s="117" t="s">
        <v>1470</v>
      </c>
      <c r="F1269" s="117" t="s">
        <v>1547</v>
      </c>
      <c r="G1269" s="119">
        <v>45551</v>
      </c>
      <c r="H1269" s="117" t="s">
        <v>1472</v>
      </c>
      <c r="I1269" s="117" t="s">
        <v>1512</v>
      </c>
      <c r="J1269" s="117" t="s">
        <v>1025</v>
      </c>
      <c r="K1269" s="117" t="s">
        <v>2280</v>
      </c>
      <c r="L1269" s="115" t="s">
        <v>1025</v>
      </c>
      <c r="M1269" s="123">
        <v>-377.94</v>
      </c>
      <c r="N1269" s="123">
        <v>377.94</v>
      </c>
      <c r="O1269" s="124">
        <v>45536</v>
      </c>
      <c r="P1269" s="125"/>
      <c r="Q1269" s="125"/>
      <c r="R1269" s="125"/>
      <c r="S1269" s="115" t="s">
        <v>1547</v>
      </c>
      <c r="T1269" s="122" t="s">
        <v>1548</v>
      </c>
      <c r="U1269" s="115" t="s">
        <v>1488</v>
      </c>
      <c r="V1269" s="142"/>
      <c r="W1269" s="117"/>
      <c r="X1269" s="142"/>
      <c r="Y1269" s="142"/>
      <c r="Z1269" s="117"/>
      <c r="AA1269" s="143"/>
      <c r="AB1269" s="125"/>
      <c r="AC1269" s="125"/>
      <c r="AD1269" s="125"/>
      <c r="AE1269" s="117"/>
      <c r="AF1269" s="122"/>
      <c r="AG1269" s="122"/>
    </row>
    <row r="1270" spans="1:33">
      <c r="A1270" s="115" t="s">
        <v>16</v>
      </c>
      <c r="B1270" s="116">
        <v>45551</v>
      </c>
      <c r="C1270" s="115" t="s">
        <v>42</v>
      </c>
      <c r="D1270" s="115" t="s">
        <v>43</v>
      </c>
      <c r="E1270" s="117" t="s">
        <v>1470</v>
      </c>
      <c r="F1270" s="117" t="s">
        <v>1554</v>
      </c>
      <c r="G1270" s="119">
        <v>45551</v>
      </c>
      <c r="H1270" s="117" t="s">
        <v>1500</v>
      </c>
      <c r="I1270" s="117" t="s">
        <v>1555</v>
      </c>
      <c r="J1270" s="117" t="s">
        <v>21</v>
      </c>
      <c r="K1270" s="117" t="s">
        <v>2281</v>
      </c>
      <c r="L1270" s="115" t="s">
        <v>21</v>
      </c>
      <c r="M1270" s="123">
        <v>0.48</v>
      </c>
      <c r="N1270" s="123">
        <v>0.48</v>
      </c>
      <c r="O1270" s="124">
        <v>45536</v>
      </c>
      <c r="P1270" s="125"/>
      <c r="Q1270" s="125"/>
      <c r="R1270" s="125"/>
      <c r="S1270" s="115" t="s">
        <v>1554</v>
      </c>
      <c r="T1270" s="122" t="s">
        <v>1556</v>
      </c>
      <c r="U1270" s="115" t="s">
        <v>1557</v>
      </c>
      <c r="V1270" s="142"/>
      <c r="W1270" s="117"/>
      <c r="X1270" s="142"/>
      <c r="Y1270" s="142"/>
      <c r="Z1270" s="117"/>
      <c r="AA1270" s="143"/>
      <c r="AB1270" s="125"/>
      <c r="AC1270" s="125"/>
      <c r="AD1270" s="125"/>
      <c r="AE1270" s="117"/>
      <c r="AF1270" s="122"/>
      <c r="AG1270" s="122"/>
    </row>
    <row r="1271" spans="1:33">
      <c r="A1271" s="115" t="s">
        <v>16</v>
      </c>
      <c r="B1271" s="116">
        <v>45554</v>
      </c>
      <c r="C1271" s="115" t="s">
        <v>42</v>
      </c>
      <c r="D1271" s="115" t="s">
        <v>43</v>
      </c>
      <c r="E1271" s="117" t="s">
        <v>1470</v>
      </c>
      <c r="F1271" s="117" t="s">
        <v>1547</v>
      </c>
      <c r="G1271" s="119">
        <v>45554</v>
      </c>
      <c r="H1271" s="117" t="s">
        <v>1472</v>
      </c>
      <c r="I1271" s="117" t="s">
        <v>1512</v>
      </c>
      <c r="J1271" s="117" t="s">
        <v>1025</v>
      </c>
      <c r="K1271" s="117" t="s">
        <v>2282</v>
      </c>
      <c r="L1271" s="115" t="s">
        <v>1025</v>
      </c>
      <c r="M1271" s="123">
        <v>-8931.7199999999993</v>
      </c>
      <c r="N1271" s="123">
        <v>8931.7199999999993</v>
      </c>
      <c r="O1271" s="124">
        <v>45536</v>
      </c>
      <c r="P1271" s="125"/>
      <c r="Q1271" s="125"/>
      <c r="R1271" s="125"/>
      <c r="S1271" s="115" t="s">
        <v>1547</v>
      </c>
      <c r="T1271" s="122" t="s">
        <v>1548</v>
      </c>
      <c r="U1271" s="115" t="s">
        <v>1488</v>
      </c>
      <c r="V1271" s="142"/>
      <c r="W1271" s="117"/>
      <c r="X1271" s="142"/>
      <c r="Y1271" s="142"/>
      <c r="Z1271" s="117"/>
      <c r="AA1271" s="143"/>
      <c r="AB1271" s="125"/>
      <c r="AC1271" s="125"/>
      <c r="AD1271" s="125"/>
      <c r="AE1271" s="117"/>
      <c r="AF1271" s="122"/>
      <c r="AG1271" s="122"/>
    </row>
    <row r="1272" spans="1:33">
      <c r="A1272" s="115" t="s">
        <v>16</v>
      </c>
      <c r="B1272" s="116">
        <v>45554</v>
      </c>
      <c r="C1272" s="115" t="s">
        <v>42</v>
      </c>
      <c r="D1272" s="115" t="s">
        <v>43</v>
      </c>
      <c r="E1272" s="117" t="s">
        <v>1470</v>
      </c>
      <c r="F1272" s="117" t="s">
        <v>1554</v>
      </c>
      <c r="G1272" s="119">
        <v>45554</v>
      </c>
      <c r="H1272" s="117" t="s">
        <v>1565</v>
      </c>
      <c r="I1272" s="117" t="s">
        <v>1555</v>
      </c>
      <c r="J1272" s="117" t="s">
        <v>181</v>
      </c>
      <c r="K1272" s="117" t="s">
        <v>2283</v>
      </c>
      <c r="L1272" s="115" t="s">
        <v>181</v>
      </c>
      <c r="M1272" s="123">
        <v>2.33</v>
      </c>
      <c r="N1272" s="123">
        <v>2.33</v>
      </c>
      <c r="O1272" s="124">
        <v>45536</v>
      </c>
      <c r="P1272" s="125"/>
      <c r="Q1272" s="125"/>
      <c r="R1272" s="125"/>
      <c r="S1272" s="115" t="s">
        <v>1554</v>
      </c>
      <c r="T1272" s="122" t="s">
        <v>1556</v>
      </c>
      <c r="U1272" s="115" t="s">
        <v>1557</v>
      </c>
      <c r="V1272" s="142"/>
      <c r="W1272" s="117"/>
      <c r="X1272" s="142"/>
      <c r="Y1272" s="142"/>
      <c r="Z1272" s="117"/>
      <c r="AA1272" s="143"/>
      <c r="AB1272" s="125"/>
      <c r="AC1272" s="125"/>
      <c r="AD1272" s="125"/>
      <c r="AE1272" s="117"/>
      <c r="AF1272" s="122"/>
      <c r="AG1272" s="122"/>
    </row>
    <row r="1273" spans="1:33">
      <c r="A1273" s="115" t="s">
        <v>16</v>
      </c>
      <c r="B1273" s="116">
        <v>45554</v>
      </c>
      <c r="C1273" s="115" t="s">
        <v>42</v>
      </c>
      <c r="D1273" s="115" t="s">
        <v>43</v>
      </c>
      <c r="E1273" s="117" t="s">
        <v>1470</v>
      </c>
      <c r="F1273" s="117" t="s">
        <v>1499</v>
      </c>
      <c r="G1273" s="119">
        <v>45554</v>
      </c>
      <c r="H1273" s="117" t="s">
        <v>1565</v>
      </c>
      <c r="I1273" s="117" t="s">
        <v>1501</v>
      </c>
      <c r="J1273" s="117" t="s">
        <v>2284</v>
      </c>
      <c r="K1273" s="117" t="s">
        <v>2270</v>
      </c>
      <c r="L1273" s="115" t="s">
        <v>2284</v>
      </c>
      <c r="M1273" s="123">
        <v>-7.16</v>
      </c>
      <c r="N1273" s="123">
        <v>7.16</v>
      </c>
      <c r="O1273" s="124">
        <v>45536</v>
      </c>
      <c r="P1273" s="125"/>
      <c r="Q1273" s="125"/>
      <c r="R1273" s="125"/>
      <c r="S1273" s="115" t="s">
        <v>1499</v>
      </c>
      <c r="T1273" s="122" t="s">
        <v>1502</v>
      </c>
      <c r="U1273" s="115" t="s">
        <v>1482</v>
      </c>
      <c r="V1273" s="142"/>
      <c r="W1273" s="117"/>
      <c r="X1273" s="142"/>
      <c r="Y1273" s="142"/>
      <c r="Z1273" s="117"/>
      <c r="AA1273" s="143"/>
      <c r="AB1273" s="125"/>
      <c r="AC1273" s="125"/>
      <c r="AD1273" s="125"/>
      <c r="AE1273" s="117"/>
      <c r="AF1273" s="122"/>
      <c r="AG1273" s="122"/>
    </row>
    <row r="1274" spans="1:33">
      <c r="A1274" s="115" t="s">
        <v>16</v>
      </c>
      <c r="B1274" s="116">
        <v>45555</v>
      </c>
      <c r="C1274" s="115" t="s">
        <v>42</v>
      </c>
      <c r="D1274" s="115" t="s">
        <v>43</v>
      </c>
      <c r="E1274" s="117" t="s">
        <v>1470</v>
      </c>
      <c r="F1274" s="117" t="s">
        <v>1483</v>
      </c>
      <c r="G1274" s="119">
        <v>45555</v>
      </c>
      <c r="H1274" s="117" t="s">
        <v>1472</v>
      </c>
      <c r="I1274" s="117" t="s">
        <v>1512</v>
      </c>
      <c r="J1274" s="117" t="s">
        <v>1095</v>
      </c>
      <c r="K1274" s="117" t="s">
        <v>2285</v>
      </c>
      <c r="L1274" s="115" t="s">
        <v>1095</v>
      </c>
      <c r="M1274" s="123">
        <v>-168</v>
      </c>
      <c r="N1274" s="123">
        <v>168</v>
      </c>
      <c r="O1274" s="124">
        <v>45536</v>
      </c>
      <c r="P1274" s="125"/>
      <c r="Q1274" s="125"/>
      <c r="R1274" s="125"/>
      <c r="S1274" s="115" t="s">
        <v>1483</v>
      </c>
      <c r="T1274" s="122" t="s">
        <v>1484</v>
      </c>
      <c r="U1274" s="115" t="s">
        <v>1484</v>
      </c>
      <c r="V1274" s="142"/>
      <c r="W1274" s="117"/>
      <c r="X1274" s="142"/>
      <c r="Y1274" s="142"/>
      <c r="Z1274" s="117"/>
      <c r="AA1274" s="143"/>
      <c r="AB1274" s="125"/>
      <c r="AC1274" s="125"/>
      <c r="AD1274" s="125"/>
      <c r="AE1274" s="117"/>
      <c r="AF1274" s="122"/>
      <c r="AG1274" s="122"/>
    </row>
    <row r="1275" spans="1:33">
      <c r="A1275" s="115" t="s">
        <v>16</v>
      </c>
      <c r="B1275" s="116">
        <v>45555</v>
      </c>
      <c r="C1275" s="115" t="s">
        <v>42</v>
      </c>
      <c r="D1275" s="115" t="s">
        <v>43</v>
      </c>
      <c r="E1275" s="117" t="s">
        <v>1470</v>
      </c>
      <c r="F1275" s="117" t="s">
        <v>1485</v>
      </c>
      <c r="G1275" s="119">
        <v>45555</v>
      </c>
      <c r="H1275" s="117" t="s">
        <v>1472</v>
      </c>
      <c r="I1275" s="117" t="s">
        <v>1512</v>
      </c>
      <c r="J1275" s="117" t="s">
        <v>1095</v>
      </c>
      <c r="K1275" s="117" t="s">
        <v>2285</v>
      </c>
      <c r="L1275" s="115" t="s">
        <v>1095</v>
      </c>
      <c r="M1275" s="123">
        <v>-520.79999999999995</v>
      </c>
      <c r="N1275" s="123">
        <v>520.79999999999995</v>
      </c>
      <c r="O1275" s="124">
        <v>45536</v>
      </c>
      <c r="P1275" s="125"/>
      <c r="Q1275" s="125"/>
      <c r="R1275" s="125"/>
      <c r="S1275" s="115" t="s">
        <v>1485</v>
      </c>
      <c r="T1275" s="122" t="s">
        <v>1484</v>
      </c>
      <c r="U1275" s="115" t="s">
        <v>1484</v>
      </c>
      <c r="V1275" s="142"/>
      <c r="W1275" s="117"/>
      <c r="X1275" s="142"/>
      <c r="Y1275" s="142"/>
      <c r="Z1275" s="117"/>
      <c r="AA1275" s="143"/>
      <c r="AB1275" s="125"/>
      <c r="AC1275" s="125"/>
      <c r="AD1275" s="125"/>
      <c r="AE1275" s="117"/>
      <c r="AF1275" s="122"/>
      <c r="AG1275" s="122"/>
    </row>
    <row r="1276" spans="1:33">
      <c r="A1276" s="115" t="s">
        <v>16</v>
      </c>
      <c r="B1276" s="116">
        <v>45555</v>
      </c>
      <c r="C1276" s="115" t="s">
        <v>42</v>
      </c>
      <c r="D1276" s="115" t="s">
        <v>43</v>
      </c>
      <c r="E1276" s="117" t="s">
        <v>1470</v>
      </c>
      <c r="F1276" s="117" t="s">
        <v>1483</v>
      </c>
      <c r="G1276" s="119">
        <v>45555</v>
      </c>
      <c r="H1276" s="117" t="s">
        <v>1472</v>
      </c>
      <c r="I1276" s="117" t="s">
        <v>1512</v>
      </c>
      <c r="J1276" s="117" t="s">
        <v>1095</v>
      </c>
      <c r="K1276" s="117" t="s">
        <v>2286</v>
      </c>
      <c r="L1276" s="115" t="s">
        <v>1095</v>
      </c>
      <c r="M1276" s="123">
        <v>-3750</v>
      </c>
      <c r="N1276" s="123">
        <v>3750</v>
      </c>
      <c r="O1276" s="124">
        <v>45536</v>
      </c>
      <c r="P1276" s="125"/>
      <c r="Q1276" s="125"/>
      <c r="R1276" s="125"/>
      <c r="S1276" s="115" t="s">
        <v>1483</v>
      </c>
      <c r="T1276" s="122" t="s">
        <v>1484</v>
      </c>
      <c r="U1276" s="115" t="s">
        <v>1484</v>
      </c>
      <c r="V1276" s="142"/>
      <c r="W1276" s="117"/>
      <c r="X1276" s="142"/>
      <c r="Y1276" s="142"/>
      <c r="Z1276" s="117"/>
      <c r="AA1276" s="143"/>
      <c r="AB1276" s="125"/>
      <c r="AC1276" s="125"/>
      <c r="AD1276" s="125"/>
      <c r="AE1276" s="117"/>
      <c r="AF1276" s="122"/>
      <c r="AG1276" s="122"/>
    </row>
    <row r="1277" spans="1:33">
      <c r="A1277" s="115" t="s">
        <v>16</v>
      </c>
      <c r="B1277" s="116">
        <v>45555</v>
      </c>
      <c r="C1277" s="115" t="s">
        <v>42</v>
      </c>
      <c r="D1277" s="115" t="s">
        <v>43</v>
      </c>
      <c r="E1277" s="117" t="s">
        <v>1470</v>
      </c>
      <c r="F1277" s="117" t="s">
        <v>1483</v>
      </c>
      <c r="G1277" s="119">
        <v>45555</v>
      </c>
      <c r="H1277" s="117" t="s">
        <v>1472</v>
      </c>
      <c r="I1277" s="117" t="s">
        <v>1512</v>
      </c>
      <c r="J1277" s="117" t="s">
        <v>1095</v>
      </c>
      <c r="K1277" s="117" t="s">
        <v>2287</v>
      </c>
      <c r="L1277" s="115" t="s">
        <v>1095</v>
      </c>
      <c r="M1277" s="123">
        <v>-300</v>
      </c>
      <c r="N1277" s="123">
        <v>300</v>
      </c>
      <c r="O1277" s="124">
        <v>45536</v>
      </c>
      <c r="P1277" s="125"/>
      <c r="Q1277" s="125"/>
      <c r="R1277" s="125"/>
      <c r="S1277" s="115" t="s">
        <v>1483</v>
      </c>
      <c r="T1277" s="122" t="s">
        <v>1484</v>
      </c>
      <c r="U1277" s="115" t="s">
        <v>1484</v>
      </c>
      <c r="V1277" s="142"/>
      <c r="W1277" s="117"/>
      <c r="X1277" s="142"/>
      <c r="Y1277" s="142"/>
      <c r="Z1277" s="117"/>
      <c r="AA1277" s="143"/>
      <c r="AB1277" s="125"/>
      <c r="AC1277" s="125"/>
      <c r="AD1277" s="125"/>
      <c r="AE1277" s="117"/>
      <c r="AF1277" s="122"/>
      <c r="AG1277" s="122"/>
    </row>
    <row r="1278" spans="1:33">
      <c r="A1278" s="115" t="s">
        <v>16</v>
      </c>
      <c r="B1278" s="116">
        <v>45555</v>
      </c>
      <c r="C1278" s="115" t="s">
        <v>42</v>
      </c>
      <c r="D1278" s="115" t="s">
        <v>43</v>
      </c>
      <c r="E1278" s="117" t="s">
        <v>1470</v>
      </c>
      <c r="F1278" s="117" t="s">
        <v>1485</v>
      </c>
      <c r="G1278" s="119">
        <v>45555</v>
      </c>
      <c r="H1278" s="117" t="s">
        <v>1472</v>
      </c>
      <c r="I1278" s="117" t="s">
        <v>1512</v>
      </c>
      <c r="J1278" s="117" t="s">
        <v>1095</v>
      </c>
      <c r="K1278" s="117" t="s">
        <v>2286</v>
      </c>
      <c r="L1278" s="115" t="s">
        <v>1095</v>
      </c>
      <c r="M1278" s="123">
        <v>-11625</v>
      </c>
      <c r="N1278" s="123">
        <v>11625</v>
      </c>
      <c r="O1278" s="124">
        <v>45536</v>
      </c>
      <c r="P1278" s="125"/>
      <c r="Q1278" s="125"/>
      <c r="R1278" s="125"/>
      <c r="S1278" s="115" t="s">
        <v>1485</v>
      </c>
      <c r="T1278" s="122" t="s">
        <v>1484</v>
      </c>
      <c r="U1278" s="115" t="s">
        <v>1484</v>
      </c>
      <c r="V1278" s="142"/>
      <c r="W1278" s="117"/>
      <c r="X1278" s="142"/>
      <c r="Y1278" s="142"/>
      <c r="Z1278" s="117"/>
      <c r="AA1278" s="143"/>
      <c r="AB1278" s="125"/>
      <c r="AC1278" s="125"/>
      <c r="AD1278" s="125"/>
      <c r="AE1278" s="117"/>
      <c r="AF1278" s="122"/>
      <c r="AG1278" s="122"/>
    </row>
    <row r="1279" spans="1:33">
      <c r="A1279" s="115" t="s">
        <v>16</v>
      </c>
      <c r="B1279" s="116">
        <v>45555</v>
      </c>
      <c r="C1279" s="115" t="s">
        <v>42</v>
      </c>
      <c r="D1279" s="115" t="s">
        <v>43</v>
      </c>
      <c r="E1279" s="117" t="s">
        <v>1470</v>
      </c>
      <c r="F1279" s="117" t="s">
        <v>1485</v>
      </c>
      <c r="G1279" s="119">
        <v>45555</v>
      </c>
      <c r="H1279" s="117" t="s">
        <v>1472</v>
      </c>
      <c r="I1279" s="117" t="s">
        <v>1512</v>
      </c>
      <c r="J1279" s="117" t="s">
        <v>1095</v>
      </c>
      <c r="K1279" s="117" t="s">
        <v>2287</v>
      </c>
      <c r="L1279" s="115" t="s">
        <v>1095</v>
      </c>
      <c r="M1279" s="123">
        <v>-930</v>
      </c>
      <c r="N1279" s="123">
        <v>930</v>
      </c>
      <c r="O1279" s="124">
        <v>45536</v>
      </c>
      <c r="P1279" s="125"/>
      <c r="Q1279" s="125"/>
      <c r="R1279" s="125"/>
      <c r="S1279" s="115" t="s">
        <v>1485</v>
      </c>
      <c r="T1279" s="122" t="s">
        <v>1484</v>
      </c>
      <c r="U1279" s="115" t="s">
        <v>1484</v>
      </c>
      <c r="V1279" s="142"/>
      <c r="W1279" s="117"/>
      <c r="X1279" s="142"/>
      <c r="Y1279" s="142"/>
      <c r="Z1279" s="117"/>
      <c r="AA1279" s="143"/>
      <c r="AB1279" s="125"/>
      <c r="AC1279" s="125"/>
      <c r="AD1279" s="125"/>
      <c r="AE1279" s="117"/>
      <c r="AF1279" s="122"/>
      <c r="AG1279" s="122"/>
    </row>
    <row r="1280" spans="1:33">
      <c r="A1280" s="115" t="s">
        <v>16</v>
      </c>
      <c r="B1280" s="116">
        <v>45555</v>
      </c>
      <c r="C1280" s="115" t="s">
        <v>42</v>
      </c>
      <c r="D1280" s="115" t="s">
        <v>43</v>
      </c>
      <c r="E1280" s="117" t="s">
        <v>1470</v>
      </c>
      <c r="F1280" s="117" t="s">
        <v>2092</v>
      </c>
      <c r="G1280" s="119">
        <v>45555</v>
      </c>
      <c r="H1280" s="117" t="s">
        <v>1472</v>
      </c>
      <c r="I1280" s="117" t="s">
        <v>1512</v>
      </c>
      <c r="J1280" s="117" t="s">
        <v>2080</v>
      </c>
      <c r="K1280" s="117" t="s">
        <v>2288</v>
      </c>
      <c r="L1280" s="115" t="s">
        <v>2080</v>
      </c>
      <c r="M1280" s="123">
        <v>-838.39</v>
      </c>
      <c r="N1280" s="123">
        <v>838.39</v>
      </c>
      <c r="O1280" s="124">
        <v>45536</v>
      </c>
      <c r="P1280" s="125"/>
      <c r="Q1280" s="125"/>
      <c r="R1280" s="125"/>
      <c r="S1280" s="115" t="s">
        <v>2092</v>
      </c>
      <c r="T1280" s="122" t="s">
        <v>1484</v>
      </c>
      <c r="U1280" s="115" t="s">
        <v>1484</v>
      </c>
      <c r="V1280" s="142"/>
      <c r="W1280" s="117"/>
      <c r="X1280" s="142"/>
      <c r="Y1280" s="142"/>
      <c r="Z1280" s="117"/>
      <c r="AA1280" s="143"/>
      <c r="AB1280" s="125"/>
      <c r="AC1280" s="125"/>
      <c r="AD1280" s="125"/>
      <c r="AE1280" s="117"/>
      <c r="AF1280" s="122"/>
      <c r="AG1280" s="122"/>
    </row>
    <row r="1281" spans="1:33">
      <c r="A1281" s="115" t="s">
        <v>16</v>
      </c>
      <c r="B1281" s="116">
        <v>45555</v>
      </c>
      <c r="C1281" s="115" t="s">
        <v>42</v>
      </c>
      <c r="D1281" s="115" t="s">
        <v>43</v>
      </c>
      <c r="E1281" s="117" t="s">
        <v>1470</v>
      </c>
      <c r="F1281" s="117" t="s">
        <v>2092</v>
      </c>
      <c r="G1281" s="119">
        <v>45555</v>
      </c>
      <c r="H1281" s="117" t="s">
        <v>1472</v>
      </c>
      <c r="I1281" s="117" t="s">
        <v>1512</v>
      </c>
      <c r="J1281" s="117" t="s">
        <v>2093</v>
      </c>
      <c r="K1281" s="117" t="s">
        <v>2289</v>
      </c>
      <c r="L1281" s="115" t="s">
        <v>2093</v>
      </c>
      <c r="M1281" s="123">
        <v>-4913.53</v>
      </c>
      <c r="N1281" s="123">
        <v>4913.53</v>
      </c>
      <c r="O1281" s="124">
        <v>45536</v>
      </c>
      <c r="P1281" s="125"/>
      <c r="Q1281" s="125"/>
      <c r="R1281" s="125"/>
      <c r="S1281" s="115" t="s">
        <v>2092</v>
      </c>
      <c r="T1281" s="122" t="s">
        <v>1484</v>
      </c>
      <c r="U1281" s="115" t="s">
        <v>1484</v>
      </c>
      <c r="V1281" s="142"/>
      <c r="W1281" s="117"/>
      <c r="X1281" s="142"/>
      <c r="Y1281" s="142"/>
      <c r="Z1281" s="117"/>
      <c r="AA1281" s="143"/>
      <c r="AB1281" s="125"/>
      <c r="AC1281" s="125"/>
      <c r="AD1281" s="125"/>
      <c r="AE1281" s="117"/>
      <c r="AF1281" s="122"/>
      <c r="AG1281" s="122"/>
    </row>
    <row r="1282" spans="1:33">
      <c r="A1282" s="115" t="s">
        <v>16</v>
      </c>
      <c r="B1282" s="116">
        <v>45555</v>
      </c>
      <c r="C1282" s="115" t="s">
        <v>42</v>
      </c>
      <c r="D1282" s="115" t="s">
        <v>43</v>
      </c>
      <c r="E1282" s="117" t="s">
        <v>1470</v>
      </c>
      <c r="F1282" s="117" t="s">
        <v>1612</v>
      </c>
      <c r="G1282" s="119">
        <v>45555</v>
      </c>
      <c r="H1282" s="117" t="s">
        <v>1472</v>
      </c>
      <c r="I1282" s="117" t="s">
        <v>1512</v>
      </c>
      <c r="J1282" s="117" t="s">
        <v>2290</v>
      </c>
      <c r="K1282" s="117" t="s">
        <v>2291</v>
      </c>
      <c r="L1282" s="115" t="s">
        <v>2290</v>
      </c>
      <c r="M1282" s="123">
        <v>-52.45</v>
      </c>
      <c r="N1282" s="123">
        <v>52.45</v>
      </c>
      <c r="O1282" s="124">
        <v>45536</v>
      </c>
      <c r="P1282" s="125"/>
      <c r="Q1282" s="125"/>
      <c r="R1282" s="125"/>
      <c r="S1282" s="115" t="s">
        <v>1612</v>
      </c>
      <c r="T1282" s="122" t="s">
        <v>1492</v>
      </c>
      <c r="U1282" s="115" t="s">
        <v>1476</v>
      </c>
      <c r="V1282" s="142"/>
      <c r="W1282" s="117"/>
      <c r="X1282" s="142"/>
      <c r="Y1282" s="142"/>
      <c r="Z1282" s="117"/>
      <c r="AA1282" s="143"/>
      <c r="AB1282" s="125"/>
      <c r="AC1282" s="125"/>
      <c r="AD1282" s="125"/>
      <c r="AE1282" s="117"/>
      <c r="AF1282" s="122"/>
      <c r="AG1282" s="122"/>
    </row>
    <row r="1283" spans="1:33">
      <c r="A1283" s="115" t="s">
        <v>16</v>
      </c>
      <c r="B1283" s="116">
        <v>45555</v>
      </c>
      <c r="C1283" s="115" t="s">
        <v>42</v>
      </c>
      <c r="D1283" s="115" t="s">
        <v>43</v>
      </c>
      <c r="E1283" s="117" t="s">
        <v>1470</v>
      </c>
      <c r="F1283" s="117" t="s">
        <v>1483</v>
      </c>
      <c r="G1283" s="119">
        <v>45555</v>
      </c>
      <c r="H1283" s="117" t="s">
        <v>1472</v>
      </c>
      <c r="I1283" s="117" t="s">
        <v>1512</v>
      </c>
      <c r="J1283" s="117" t="s">
        <v>1095</v>
      </c>
      <c r="K1283" s="117" t="s">
        <v>2292</v>
      </c>
      <c r="L1283" s="115" t="s">
        <v>1095</v>
      </c>
      <c r="M1283" s="123">
        <v>-195</v>
      </c>
      <c r="N1283" s="123">
        <v>195</v>
      </c>
      <c r="O1283" s="124">
        <v>45536</v>
      </c>
      <c r="P1283" s="125"/>
      <c r="Q1283" s="125"/>
      <c r="R1283" s="125"/>
      <c r="S1283" s="115" t="s">
        <v>1483</v>
      </c>
      <c r="T1283" s="122" t="s">
        <v>1484</v>
      </c>
      <c r="U1283" s="115" t="s">
        <v>1484</v>
      </c>
      <c r="V1283" s="142"/>
      <c r="W1283" s="117"/>
      <c r="X1283" s="142"/>
      <c r="Y1283" s="142"/>
      <c r="Z1283" s="117"/>
      <c r="AA1283" s="143"/>
      <c r="AB1283" s="125"/>
      <c r="AC1283" s="125"/>
      <c r="AD1283" s="125"/>
      <c r="AE1283" s="117"/>
      <c r="AF1283" s="122"/>
      <c r="AG1283" s="122"/>
    </row>
    <row r="1284" spans="1:33">
      <c r="A1284" s="115" t="s">
        <v>16</v>
      </c>
      <c r="B1284" s="116">
        <v>45555</v>
      </c>
      <c r="C1284" s="115" t="s">
        <v>42</v>
      </c>
      <c r="D1284" s="115" t="s">
        <v>43</v>
      </c>
      <c r="E1284" s="117" t="s">
        <v>1470</v>
      </c>
      <c r="F1284" s="117" t="s">
        <v>1485</v>
      </c>
      <c r="G1284" s="119">
        <v>45555</v>
      </c>
      <c r="H1284" s="117" t="s">
        <v>1472</v>
      </c>
      <c r="I1284" s="117" t="s">
        <v>1512</v>
      </c>
      <c r="J1284" s="117" t="s">
        <v>1095</v>
      </c>
      <c r="K1284" s="117" t="s">
        <v>2292</v>
      </c>
      <c r="L1284" s="115" t="s">
        <v>1095</v>
      </c>
      <c r="M1284" s="123">
        <v>-604.5</v>
      </c>
      <c r="N1284" s="123">
        <v>604.5</v>
      </c>
      <c r="O1284" s="124">
        <v>45536</v>
      </c>
      <c r="P1284" s="125"/>
      <c r="Q1284" s="125"/>
      <c r="R1284" s="125"/>
      <c r="S1284" s="115" t="s">
        <v>1485</v>
      </c>
      <c r="T1284" s="122" t="s">
        <v>1484</v>
      </c>
      <c r="U1284" s="115" t="s">
        <v>1484</v>
      </c>
      <c r="V1284" s="142"/>
      <c r="W1284" s="117"/>
      <c r="X1284" s="142"/>
      <c r="Y1284" s="142"/>
      <c r="Z1284" s="117"/>
      <c r="AA1284" s="143"/>
      <c r="AB1284" s="125"/>
      <c r="AC1284" s="125"/>
      <c r="AD1284" s="125"/>
      <c r="AE1284" s="117"/>
      <c r="AF1284" s="122"/>
      <c r="AG1284" s="122"/>
    </row>
    <row r="1285" spans="1:33">
      <c r="A1285" s="115" t="s">
        <v>16</v>
      </c>
      <c r="B1285" s="116">
        <v>45555</v>
      </c>
      <c r="C1285" s="115" t="s">
        <v>42</v>
      </c>
      <c r="D1285" s="115" t="s">
        <v>43</v>
      </c>
      <c r="E1285" s="117" t="s">
        <v>1470</v>
      </c>
      <c r="F1285" s="117" t="s">
        <v>1612</v>
      </c>
      <c r="G1285" s="119">
        <v>45555</v>
      </c>
      <c r="H1285" s="117" t="s">
        <v>1472</v>
      </c>
      <c r="I1285" s="117" t="s">
        <v>1512</v>
      </c>
      <c r="J1285" s="117" t="s">
        <v>2237</v>
      </c>
      <c r="K1285" s="117" t="s">
        <v>2293</v>
      </c>
      <c r="L1285" s="115" t="s">
        <v>2237</v>
      </c>
      <c r="M1285" s="123">
        <v>-149.99</v>
      </c>
      <c r="N1285" s="123">
        <v>149.99</v>
      </c>
      <c r="O1285" s="124">
        <v>45536</v>
      </c>
      <c r="P1285" s="125"/>
      <c r="Q1285" s="125"/>
      <c r="R1285" s="125"/>
      <c r="S1285" s="115" t="s">
        <v>1612</v>
      </c>
      <c r="T1285" s="122" t="s">
        <v>1492</v>
      </c>
      <c r="U1285" s="115" t="s">
        <v>1476</v>
      </c>
      <c r="V1285" s="142"/>
      <c r="W1285" s="117"/>
      <c r="X1285" s="142"/>
      <c r="Y1285" s="142"/>
      <c r="Z1285" s="117"/>
      <c r="AA1285" s="143"/>
      <c r="AB1285" s="125"/>
      <c r="AC1285" s="125"/>
      <c r="AD1285" s="125"/>
      <c r="AE1285" s="117"/>
      <c r="AF1285" s="122"/>
      <c r="AG1285" s="122"/>
    </row>
    <row r="1286" spans="1:33">
      <c r="A1286" s="115" t="s">
        <v>16</v>
      </c>
      <c r="B1286" s="116">
        <v>45555</v>
      </c>
      <c r="C1286" s="115" t="s">
        <v>42</v>
      </c>
      <c r="D1286" s="115" t="s">
        <v>43</v>
      </c>
      <c r="E1286" s="117" t="s">
        <v>1470</v>
      </c>
      <c r="F1286" s="117" t="s">
        <v>1554</v>
      </c>
      <c r="G1286" s="119">
        <v>45555</v>
      </c>
      <c r="H1286" s="117" t="s">
        <v>1565</v>
      </c>
      <c r="I1286" s="117" t="s">
        <v>1555</v>
      </c>
      <c r="J1286" s="117" t="s">
        <v>181</v>
      </c>
      <c r="K1286" s="117" t="s">
        <v>2294</v>
      </c>
      <c r="L1286" s="115" t="s">
        <v>181</v>
      </c>
      <c r="M1286" s="123">
        <v>6.89</v>
      </c>
      <c r="N1286" s="123">
        <v>6.89</v>
      </c>
      <c r="O1286" s="124">
        <v>45536</v>
      </c>
      <c r="P1286" s="125"/>
      <c r="Q1286" s="125"/>
      <c r="R1286" s="125"/>
      <c r="S1286" s="115" t="s">
        <v>1554</v>
      </c>
      <c r="T1286" s="122" t="s">
        <v>1556</v>
      </c>
      <c r="U1286" s="115" t="s">
        <v>1557</v>
      </c>
      <c r="V1286" s="142"/>
      <c r="W1286" s="117"/>
      <c r="X1286" s="142"/>
      <c r="Y1286" s="142"/>
      <c r="Z1286" s="117"/>
      <c r="AA1286" s="143"/>
      <c r="AB1286" s="125"/>
      <c r="AC1286" s="125"/>
      <c r="AD1286" s="125"/>
      <c r="AE1286" s="117"/>
      <c r="AF1286" s="122"/>
      <c r="AG1286" s="122"/>
    </row>
    <row r="1287" spans="1:33">
      <c r="A1287" s="115" t="s">
        <v>16</v>
      </c>
      <c r="B1287" s="116">
        <v>45560</v>
      </c>
      <c r="C1287" s="115" t="s">
        <v>42</v>
      </c>
      <c r="D1287" s="115" t="s">
        <v>43</v>
      </c>
      <c r="E1287" s="117" t="s">
        <v>1470</v>
      </c>
      <c r="F1287" s="117" t="s">
        <v>1554</v>
      </c>
      <c r="G1287" s="119">
        <v>45560</v>
      </c>
      <c r="H1287" s="117" t="s">
        <v>1500</v>
      </c>
      <c r="I1287" s="117" t="s">
        <v>1496</v>
      </c>
      <c r="J1287" s="117" t="s">
        <v>2295</v>
      </c>
      <c r="K1287" s="117" t="s">
        <v>2296</v>
      </c>
      <c r="L1287" s="115" t="s">
        <v>2295</v>
      </c>
      <c r="M1287" s="123">
        <v>1</v>
      </c>
      <c r="N1287" s="123">
        <v>1</v>
      </c>
      <c r="O1287" s="124">
        <v>45536</v>
      </c>
      <c r="P1287" s="125"/>
      <c r="Q1287" s="125"/>
      <c r="R1287" s="125"/>
      <c r="S1287" s="115" t="s">
        <v>1554</v>
      </c>
      <c r="T1287" s="122" t="s">
        <v>1556</v>
      </c>
      <c r="U1287" s="115" t="s">
        <v>1557</v>
      </c>
      <c r="V1287" s="142"/>
      <c r="W1287" s="117"/>
      <c r="X1287" s="142"/>
      <c r="Y1287" s="142"/>
      <c r="Z1287" s="117"/>
      <c r="AA1287" s="143"/>
      <c r="AB1287" s="125"/>
      <c r="AC1287" s="125"/>
      <c r="AD1287" s="125"/>
      <c r="AE1287" s="117"/>
      <c r="AF1287" s="122"/>
      <c r="AG1287" s="122"/>
    </row>
    <row r="1288" spans="1:33">
      <c r="A1288" s="115" t="s">
        <v>16</v>
      </c>
      <c r="B1288" s="116">
        <v>45561</v>
      </c>
      <c r="C1288" s="115" t="s">
        <v>42</v>
      </c>
      <c r="D1288" s="115" t="s">
        <v>43</v>
      </c>
      <c r="E1288" s="117" t="s">
        <v>1470</v>
      </c>
      <c r="F1288" s="117" t="s">
        <v>2297</v>
      </c>
      <c r="G1288" s="119">
        <v>45561</v>
      </c>
      <c r="H1288" s="117" t="s">
        <v>1495</v>
      </c>
      <c r="I1288" s="117" t="s">
        <v>1496</v>
      </c>
      <c r="J1288" s="117" t="s">
        <v>2298</v>
      </c>
      <c r="K1288" s="117" t="s">
        <v>2299</v>
      </c>
      <c r="L1288" s="115" t="s">
        <v>2298</v>
      </c>
      <c r="M1288" s="123">
        <v>50000</v>
      </c>
      <c r="N1288" s="123">
        <v>50000</v>
      </c>
      <c r="O1288" s="124">
        <v>45536</v>
      </c>
      <c r="P1288" s="125">
        <v>1</v>
      </c>
      <c r="Q1288" s="125"/>
      <c r="R1288" s="125"/>
      <c r="S1288" s="115" t="s">
        <v>2297</v>
      </c>
      <c r="T1288" s="122" t="s">
        <v>2300</v>
      </c>
      <c r="U1288" s="115" t="s">
        <v>2300</v>
      </c>
      <c r="V1288" s="142"/>
      <c r="W1288" s="117"/>
      <c r="X1288" s="142"/>
      <c r="Y1288" s="142"/>
      <c r="Z1288" s="117"/>
      <c r="AA1288" s="143"/>
      <c r="AB1288" s="125"/>
      <c r="AC1288" s="125"/>
      <c r="AD1288" s="125"/>
      <c r="AE1288" s="117"/>
      <c r="AF1288" s="122"/>
      <c r="AG1288" s="122"/>
    </row>
    <row r="1289" spans="1:33">
      <c r="A1289" s="115" t="s">
        <v>16</v>
      </c>
      <c r="B1289" s="116">
        <v>45562</v>
      </c>
      <c r="C1289" s="115" t="s">
        <v>42</v>
      </c>
      <c r="D1289" s="115" t="s">
        <v>43</v>
      </c>
      <c r="E1289" s="117" t="s">
        <v>1470</v>
      </c>
      <c r="F1289" s="117" t="s">
        <v>2297</v>
      </c>
      <c r="G1289" s="119">
        <v>45562</v>
      </c>
      <c r="H1289" s="117" t="s">
        <v>1495</v>
      </c>
      <c r="I1289" s="117" t="s">
        <v>1496</v>
      </c>
      <c r="J1289" s="117" t="s">
        <v>2298</v>
      </c>
      <c r="K1289" s="117" t="s">
        <v>2299</v>
      </c>
      <c r="L1289" s="115" t="s">
        <v>2298</v>
      </c>
      <c r="M1289" s="123">
        <v>50000</v>
      </c>
      <c r="N1289" s="123">
        <v>50000</v>
      </c>
      <c r="O1289" s="124">
        <v>45536</v>
      </c>
      <c r="P1289" s="125">
        <v>2</v>
      </c>
      <c r="Q1289" s="125"/>
      <c r="R1289" s="125"/>
      <c r="S1289" s="115" t="s">
        <v>2297</v>
      </c>
      <c r="T1289" s="122" t="s">
        <v>2300</v>
      </c>
      <c r="U1289" s="115" t="s">
        <v>2300</v>
      </c>
      <c r="V1289" s="142"/>
      <c r="W1289" s="117"/>
      <c r="X1289" s="142"/>
      <c r="Y1289" s="142"/>
      <c r="Z1289" s="117"/>
      <c r="AA1289" s="143"/>
      <c r="AB1289" s="125"/>
      <c r="AC1289" s="125"/>
      <c r="AD1289" s="125"/>
      <c r="AE1289" s="117"/>
      <c r="AF1289" s="122"/>
      <c r="AG1289" s="122"/>
    </row>
    <row r="1290" spans="1:33">
      <c r="A1290" s="115" t="s">
        <v>16</v>
      </c>
      <c r="B1290" s="116">
        <v>45562</v>
      </c>
      <c r="C1290" s="115" t="s">
        <v>42</v>
      </c>
      <c r="D1290" s="115" t="s">
        <v>43</v>
      </c>
      <c r="E1290" s="117" t="s">
        <v>1470</v>
      </c>
      <c r="F1290" s="117" t="s">
        <v>1499</v>
      </c>
      <c r="G1290" s="119">
        <v>45562</v>
      </c>
      <c r="H1290" s="117" t="s">
        <v>1565</v>
      </c>
      <c r="I1290" s="117" t="s">
        <v>1512</v>
      </c>
      <c r="J1290" s="117" t="s">
        <v>2301</v>
      </c>
      <c r="K1290" s="117" t="s">
        <v>2302</v>
      </c>
      <c r="L1290" s="115" t="s">
        <v>2301</v>
      </c>
      <c r="M1290" s="123">
        <v>-0.9</v>
      </c>
      <c r="N1290" s="123">
        <v>0.9</v>
      </c>
      <c r="O1290" s="124">
        <v>45536</v>
      </c>
      <c r="P1290" s="125"/>
      <c r="Q1290" s="125"/>
      <c r="R1290" s="125"/>
      <c r="S1290" s="115" t="s">
        <v>1499</v>
      </c>
      <c r="T1290" s="122" t="s">
        <v>1502</v>
      </c>
      <c r="U1290" s="115" t="s">
        <v>1482</v>
      </c>
      <c r="V1290" s="142"/>
      <c r="W1290" s="117"/>
      <c r="X1290" s="142"/>
      <c r="Y1290" s="142"/>
      <c r="Z1290" s="117"/>
      <c r="AA1290" s="143"/>
      <c r="AB1290" s="125"/>
      <c r="AC1290" s="125"/>
      <c r="AD1290" s="125"/>
      <c r="AE1290" s="117"/>
      <c r="AF1290" s="122"/>
      <c r="AG1290" s="122"/>
    </row>
    <row r="1291" spans="1:33">
      <c r="A1291" s="115" t="s">
        <v>16</v>
      </c>
      <c r="B1291" s="116">
        <v>45565</v>
      </c>
      <c r="C1291" s="115" t="s">
        <v>42</v>
      </c>
      <c r="D1291" s="115" t="s">
        <v>43</v>
      </c>
      <c r="E1291" s="117" t="s">
        <v>1470</v>
      </c>
      <c r="F1291" s="117" t="s">
        <v>1547</v>
      </c>
      <c r="G1291" s="119">
        <v>45565</v>
      </c>
      <c r="H1291" s="117" t="s">
        <v>1472</v>
      </c>
      <c r="I1291" s="117" t="s">
        <v>1512</v>
      </c>
      <c r="J1291" s="117" t="s">
        <v>1025</v>
      </c>
      <c r="K1291" s="117" t="s">
        <v>2303</v>
      </c>
      <c r="L1291" s="115" t="s">
        <v>1025</v>
      </c>
      <c r="M1291" s="123">
        <v>-2858.99</v>
      </c>
      <c r="N1291" s="123">
        <v>2858.99</v>
      </c>
      <c r="O1291" s="124">
        <v>45536</v>
      </c>
      <c r="P1291" s="125"/>
      <c r="Q1291" s="125"/>
      <c r="R1291" s="125"/>
      <c r="S1291" s="115" t="s">
        <v>1547</v>
      </c>
      <c r="T1291" s="122" t="s">
        <v>1548</v>
      </c>
      <c r="U1291" s="115" t="s">
        <v>1488</v>
      </c>
      <c r="V1291" s="142"/>
      <c r="W1291" s="117"/>
      <c r="X1291" s="142"/>
      <c r="Y1291" s="142"/>
      <c r="Z1291" s="117"/>
      <c r="AA1291" s="143"/>
      <c r="AB1291" s="125"/>
      <c r="AC1291" s="125"/>
      <c r="AD1291" s="125"/>
      <c r="AE1291" s="117"/>
      <c r="AF1291" s="122"/>
      <c r="AG1291" s="122"/>
    </row>
    <row r="1292" spans="1:33">
      <c r="A1292" s="115" t="s">
        <v>16</v>
      </c>
      <c r="B1292" s="116">
        <v>45565</v>
      </c>
      <c r="C1292" s="115" t="s">
        <v>42</v>
      </c>
      <c r="D1292" s="115" t="s">
        <v>43</v>
      </c>
      <c r="E1292" s="117" t="s">
        <v>1470</v>
      </c>
      <c r="F1292" s="117" t="s">
        <v>1553</v>
      </c>
      <c r="G1292" s="119">
        <v>45565</v>
      </c>
      <c r="H1292" s="117" t="s">
        <v>1472</v>
      </c>
      <c r="I1292" s="117" t="s">
        <v>1512</v>
      </c>
      <c r="J1292" s="117" t="s">
        <v>825</v>
      </c>
      <c r="K1292" s="117" t="s">
        <v>2304</v>
      </c>
      <c r="L1292" s="115" t="s">
        <v>825</v>
      </c>
      <c r="M1292" s="123">
        <v>-70000</v>
      </c>
      <c r="N1292" s="123">
        <v>70000</v>
      </c>
      <c r="O1292" s="124">
        <v>45536</v>
      </c>
      <c r="P1292" s="125"/>
      <c r="Q1292" s="125"/>
      <c r="R1292" s="125"/>
      <c r="S1292" s="115" t="s">
        <v>1553</v>
      </c>
      <c r="T1292" s="122" t="s">
        <v>1515</v>
      </c>
      <c r="U1292" s="115" t="s">
        <v>1479</v>
      </c>
      <c r="V1292" s="142"/>
      <c r="W1292" s="117"/>
      <c r="X1292" s="142"/>
      <c r="Y1292" s="142"/>
      <c r="Z1292" s="117"/>
      <c r="AA1292" s="143"/>
      <c r="AB1292" s="125"/>
      <c r="AC1292" s="125"/>
      <c r="AD1292" s="125"/>
      <c r="AE1292" s="117"/>
      <c r="AF1292" s="122"/>
      <c r="AG1292" s="122"/>
    </row>
    <row r="1293" spans="1:33">
      <c r="A1293" s="115" t="s">
        <v>16</v>
      </c>
      <c r="B1293" s="116">
        <v>45565</v>
      </c>
      <c r="C1293" s="115" t="s">
        <v>42</v>
      </c>
      <c r="D1293" s="115" t="s">
        <v>43</v>
      </c>
      <c r="E1293" s="117" t="s">
        <v>1470</v>
      </c>
      <c r="F1293" s="117" t="s">
        <v>1504</v>
      </c>
      <c r="G1293" s="119">
        <v>45565</v>
      </c>
      <c r="H1293" s="117" t="s">
        <v>1472</v>
      </c>
      <c r="I1293" s="117" t="s">
        <v>1505</v>
      </c>
      <c r="J1293" s="117" t="s">
        <v>824</v>
      </c>
      <c r="K1293" s="117" t="s">
        <v>2304</v>
      </c>
      <c r="L1293" s="115" t="s">
        <v>825</v>
      </c>
      <c r="M1293" s="123">
        <v>1050</v>
      </c>
      <c r="N1293" s="123">
        <v>1050</v>
      </c>
      <c r="O1293" s="124">
        <v>45536</v>
      </c>
      <c r="P1293" s="125"/>
      <c r="Q1293" s="125"/>
      <c r="R1293" s="125"/>
      <c r="S1293" s="115" t="s">
        <v>1504</v>
      </c>
      <c r="T1293" s="122" t="s">
        <v>1515</v>
      </c>
      <c r="U1293" s="115" t="s">
        <v>1479</v>
      </c>
      <c r="V1293" s="142"/>
      <c r="W1293" s="117"/>
      <c r="X1293" s="142"/>
      <c r="Y1293" s="142"/>
      <c r="Z1293" s="117"/>
      <c r="AA1293" s="143"/>
      <c r="AB1293" s="125"/>
      <c r="AC1293" s="125"/>
      <c r="AD1293" s="125"/>
      <c r="AE1293" s="117"/>
      <c r="AF1293" s="122"/>
      <c r="AG1293" s="122"/>
    </row>
    <row r="1294" spans="1:33">
      <c r="A1294" s="115" t="s">
        <v>16</v>
      </c>
      <c r="B1294" s="116">
        <v>45565</v>
      </c>
      <c r="C1294" s="115" t="s">
        <v>42</v>
      </c>
      <c r="D1294" s="115" t="s">
        <v>43</v>
      </c>
      <c r="E1294" s="117" t="s">
        <v>1470</v>
      </c>
      <c r="F1294" s="117" t="s">
        <v>1507</v>
      </c>
      <c r="G1294" s="119">
        <v>45565</v>
      </c>
      <c r="H1294" s="117" t="s">
        <v>1472</v>
      </c>
      <c r="I1294" s="117" t="s">
        <v>1505</v>
      </c>
      <c r="J1294" s="117" t="s">
        <v>823</v>
      </c>
      <c r="K1294" s="117" t="s">
        <v>2304</v>
      </c>
      <c r="L1294" s="115" t="s">
        <v>825</v>
      </c>
      <c r="M1294" s="123">
        <v>3255</v>
      </c>
      <c r="N1294" s="123">
        <v>3255</v>
      </c>
      <c r="O1294" s="124">
        <v>45536</v>
      </c>
      <c r="P1294" s="125"/>
      <c r="Q1294" s="125"/>
      <c r="R1294" s="125"/>
      <c r="S1294" s="115" t="s">
        <v>1507</v>
      </c>
      <c r="T1294" s="122" t="s">
        <v>1515</v>
      </c>
      <c r="U1294" s="115" t="s">
        <v>1479</v>
      </c>
      <c r="V1294" s="142"/>
      <c r="W1294" s="117"/>
      <c r="X1294" s="142"/>
      <c r="Y1294" s="142"/>
      <c r="Z1294" s="117"/>
      <c r="AA1294" s="143"/>
      <c r="AB1294" s="125"/>
      <c r="AC1294" s="125"/>
      <c r="AD1294" s="125"/>
      <c r="AE1294" s="117"/>
      <c r="AF1294" s="122"/>
      <c r="AG1294" s="122"/>
    </row>
    <row r="1295" spans="1:33">
      <c r="A1295" s="115" t="s">
        <v>16</v>
      </c>
      <c r="B1295" s="116">
        <v>45565</v>
      </c>
      <c r="C1295" s="115" t="s">
        <v>42</v>
      </c>
      <c r="D1295" s="115" t="s">
        <v>43</v>
      </c>
      <c r="E1295" s="117" t="s">
        <v>1470</v>
      </c>
      <c r="F1295" s="117" t="s">
        <v>2119</v>
      </c>
      <c r="G1295" s="119">
        <v>45565</v>
      </c>
      <c r="H1295" s="117" t="s">
        <v>1472</v>
      </c>
      <c r="I1295" s="117" t="s">
        <v>1512</v>
      </c>
      <c r="J1295" s="117" t="s">
        <v>2305</v>
      </c>
      <c r="K1295" s="117" t="s">
        <v>2306</v>
      </c>
      <c r="L1295" s="115" t="s">
        <v>2305</v>
      </c>
      <c r="M1295" s="123">
        <v>-9707</v>
      </c>
      <c r="N1295" s="123">
        <v>9707</v>
      </c>
      <c r="O1295" s="124">
        <v>45536</v>
      </c>
      <c r="P1295" s="125"/>
      <c r="Q1295" s="125"/>
      <c r="R1295" s="125"/>
      <c r="S1295" s="115" t="s">
        <v>2119</v>
      </c>
      <c r="T1295" s="122" t="s">
        <v>1573</v>
      </c>
      <c r="U1295" s="115" t="s">
        <v>1520</v>
      </c>
      <c r="V1295" s="142"/>
      <c r="W1295" s="117"/>
      <c r="X1295" s="142"/>
      <c r="Y1295" s="142"/>
      <c r="Z1295" s="117"/>
      <c r="AA1295" s="143"/>
      <c r="AB1295" s="125"/>
      <c r="AC1295" s="125"/>
      <c r="AD1295" s="125"/>
      <c r="AE1295" s="117"/>
      <c r="AF1295" s="122"/>
      <c r="AG1295" s="122"/>
    </row>
    <row r="1296" spans="1:33">
      <c r="A1296" s="115" t="s">
        <v>16</v>
      </c>
      <c r="B1296" s="116">
        <v>45565</v>
      </c>
      <c r="C1296" s="115" t="s">
        <v>42</v>
      </c>
      <c r="D1296" s="115" t="s">
        <v>43</v>
      </c>
      <c r="E1296" s="117" t="s">
        <v>1470</v>
      </c>
      <c r="F1296" s="117" t="s">
        <v>2119</v>
      </c>
      <c r="G1296" s="119">
        <v>45565</v>
      </c>
      <c r="H1296" s="117" t="s">
        <v>1472</v>
      </c>
      <c r="I1296" s="117" t="s">
        <v>1512</v>
      </c>
      <c r="J1296" s="117" t="s">
        <v>2305</v>
      </c>
      <c r="K1296" s="117" t="s">
        <v>2307</v>
      </c>
      <c r="L1296" s="115" t="s">
        <v>2305</v>
      </c>
      <c r="M1296" s="123">
        <v>-11680</v>
      </c>
      <c r="N1296" s="123">
        <v>11680</v>
      </c>
      <c r="O1296" s="124">
        <v>45536</v>
      </c>
      <c r="P1296" s="125"/>
      <c r="Q1296" s="125"/>
      <c r="R1296" s="125"/>
      <c r="S1296" s="115" t="s">
        <v>2119</v>
      </c>
      <c r="T1296" s="122" t="s">
        <v>1573</v>
      </c>
      <c r="U1296" s="115" t="s">
        <v>1520</v>
      </c>
      <c r="V1296" s="142"/>
      <c r="W1296" s="117"/>
      <c r="X1296" s="142"/>
      <c r="Y1296" s="142"/>
      <c r="Z1296" s="117"/>
      <c r="AA1296" s="143"/>
      <c r="AB1296" s="125"/>
      <c r="AC1296" s="125"/>
      <c r="AD1296" s="125"/>
      <c r="AE1296" s="117"/>
      <c r="AF1296" s="122"/>
      <c r="AG1296" s="122"/>
    </row>
    <row r="1297" spans="1:33">
      <c r="A1297" s="115" t="s">
        <v>16</v>
      </c>
      <c r="B1297" s="116">
        <v>45565</v>
      </c>
      <c r="C1297" s="115" t="s">
        <v>42</v>
      </c>
      <c r="D1297" s="115" t="s">
        <v>43</v>
      </c>
      <c r="E1297" s="117" t="s">
        <v>1470</v>
      </c>
      <c r="F1297" s="117" t="s">
        <v>1915</v>
      </c>
      <c r="G1297" s="119">
        <v>45565</v>
      </c>
      <c r="H1297" s="117" t="s">
        <v>1472</v>
      </c>
      <c r="I1297" s="117" t="s">
        <v>1512</v>
      </c>
      <c r="J1297" s="117" t="s">
        <v>2308</v>
      </c>
      <c r="K1297" s="117" t="s">
        <v>2309</v>
      </c>
      <c r="L1297" s="115" t="s">
        <v>2308</v>
      </c>
      <c r="M1297" s="123">
        <v>-11520</v>
      </c>
      <c r="N1297" s="123">
        <v>11520</v>
      </c>
      <c r="O1297" s="124">
        <v>45536</v>
      </c>
      <c r="P1297" s="125"/>
      <c r="Q1297" s="125"/>
      <c r="R1297" s="125"/>
      <c r="S1297" s="115" t="s">
        <v>1915</v>
      </c>
      <c r="T1297" s="122" t="s">
        <v>1573</v>
      </c>
      <c r="U1297" s="115" t="s">
        <v>1520</v>
      </c>
      <c r="V1297" s="142"/>
      <c r="W1297" s="117"/>
      <c r="X1297" s="142"/>
      <c r="Y1297" s="142"/>
      <c r="Z1297" s="117"/>
      <c r="AA1297" s="143"/>
      <c r="AB1297" s="125"/>
      <c r="AC1297" s="125"/>
      <c r="AD1297" s="125"/>
      <c r="AE1297" s="117"/>
      <c r="AF1297" s="122"/>
      <c r="AG1297" s="122"/>
    </row>
    <row r="1298" spans="1:33">
      <c r="A1298" s="115" t="s">
        <v>16</v>
      </c>
      <c r="B1298" s="116">
        <v>45565</v>
      </c>
      <c r="C1298" s="115" t="s">
        <v>42</v>
      </c>
      <c r="D1298" s="115" t="s">
        <v>43</v>
      </c>
      <c r="E1298" s="117" t="s">
        <v>1470</v>
      </c>
      <c r="F1298" s="117" t="s">
        <v>1554</v>
      </c>
      <c r="G1298" s="119">
        <v>45565</v>
      </c>
      <c r="H1298" s="117" t="s">
        <v>1500</v>
      </c>
      <c r="I1298" s="117" t="s">
        <v>1555</v>
      </c>
      <c r="J1298" s="117" t="s">
        <v>21</v>
      </c>
      <c r="K1298" s="117" t="s">
        <v>2310</v>
      </c>
      <c r="L1298" s="115" t="s">
        <v>21</v>
      </c>
      <c r="M1298" s="123">
        <v>1.83</v>
      </c>
      <c r="N1298" s="123">
        <v>1.83</v>
      </c>
      <c r="O1298" s="124">
        <v>45536</v>
      </c>
      <c r="P1298" s="125"/>
      <c r="Q1298" s="125"/>
      <c r="R1298" s="125"/>
      <c r="S1298" s="115" t="s">
        <v>1554</v>
      </c>
      <c r="T1298" s="122" t="s">
        <v>1556</v>
      </c>
      <c r="U1298" s="115" t="s">
        <v>1557</v>
      </c>
      <c r="V1298" s="142"/>
      <c r="W1298" s="117"/>
      <c r="X1298" s="142"/>
      <c r="Y1298" s="142"/>
      <c r="Z1298" s="117"/>
      <c r="AA1298" s="143"/>
      <c r="AB1298" s="125"/>
      <c r="AC1298" s="125"/>
      <c r="AD1298" s="125"/>
      <c r="AE1298" s="117"/>
      <c r="AF1298" s="122"/>
      <c r="AG1298" s="122"/>
    </row>
    <row r="1299" spans="1:33">
      <c r="A1299" s="115" t="s">
        <v>16</v>
      </c>
      <c r="B1299" s="116">
        <v>45565</v>
      </c>
      <c r="C1299" s="115" t="s">
        <v>42</v>
      </c>
      <c r="D1299" s="115" t="s">
        <v>43</v>
      </c>
      <c r="E1299" s="117" t="s">
        <v>1470</v>
      </c>
      <c r="F1299" s="117" t="s">
        <v>1554</v>
      </c>
      <c r="G1299" s="119">
        <v>45565</v>
      </c>
      <c r="H1299" s="117" t="s">
        <v>1500</v>
      </c>
      <c r="I1299" s="117" t="s">
        <v>1555</v>
      </c>
      <c r="J1299" s="117" t="s">
        <v>21</v>
      </c>
      <c r="K1299" s="117" t="s">
        <v>2310</v>
      </c>
      <c r="L1299" s="115" t="s">
        <v>21</v>
      </c>
      <c r="M1299" s="123">
        <v>0.22</v>
      </c>
      <c r="N1299" s="123">
        <v>0.22</v>
      </c>
      <c r="O1299" s="124">
        <v>45536</v>
      </c>
      <c r="P1299" s="125"/>
      <c r="Q1299" s="125"/>
      <c r="R1299" s="125"/>
      <c r="S1299" s="115" t="s">
        <v>1554</v>
      </c>
      <c r="T1299" s="122" t="s">
        <v>1556</v>
      </c>
      <c r="U1299" s="115" t="s">
        <v>1557</v>
      </c>
      <c r="V1299" s="142"/>
      <c r="W1299" s="117"/>
      <c r="X1299" s="142"/>
      <c r="Y1299" s="142"/>
      <c r="Z1299" s="117"/>
      <c r="AA1299" s="143"/>
      <c r="AB1299" s="125"/>
      <c r="AC1299" s="125"/>
      <c r="AD1299" s="125"/>
      <c r="AE1299" s="117"/>
      <c r="AF1299" s="122"/>
      <c r="AG1299" s="122"/>
    </row>
    <row r="1300" spans="1:33">
      <c r="A1300" s="115" t="s">
        <v>16</v>
      </c>
      <c r="B1300" s="116">
        <v>45565</v>
      </c>
      <c r="C1300" s="115" t="s">
        <v>42</v>
      </c>
      <c r="D1300" s="115" t="s">
        <v>43</v>
      </c>
      <c r="E1300" s="117" t="s">
        <v>1470</v>
      </c>
      <c r="F1300" s="117" t="s">
        <v>1554</v>
      </c>
      <c r="G1300" s="119">
        <v>45565</v>
      </c>
      <c r="H1300" s="117" t="s">
        <v>1500</v>
      </c>
      <c r="I1300" s="117" t="s">
        <v>1555</v>
      </c>
      <c r="J1300" s="117" t="s">
        <v>21</v>
      </c>
      <c r="K1300" s="117" t="s">
        <v>2310</v>
      </c>
      <c r="L1300" s="115" t="s">
        <v>21</v>
      </c>
      <c r="M1300" s="123">
        <v>0.05</v>
      </c>
      <c r="N1300" s="123">
        <v>0.05</v>
      </c>
      <c r="O1300" s="124">
        <v>45536</v>
      </c>
      <c r="P1300" s="125"/>
      <c r="Q1300" s="125"/>
      <c r="R1300" s="125"/>
      <c r="S1300" s="115" t="s">
        <v>1554</v>
      </c>
      <c r="T1300" s="122" t="s">
        <v>1556</v>
      </c>
      <c r="U1300" s="115" t="s">
        <v>1557</v>
      </c>
      <c r="V1300" s="142"/>
      <c r="W1300" s="117"/>
      <c r="X1300" s="142"/>
      <c r="Y1300" s="142"/>
      <c r="Z1300" s="117"/>
      <c r="AA1300" s="143"/>
      <c r="AB1300" s="125"/>
      <c r="AC1300" s="125"/>
      <c r="AD1300" s="125"/>
      <c r="AE1300" s="117"/>
      <c r="AF1300" s="122"/>
      <c r="AG1300" s="122"/>
    </row>
    <row r="1301" spans="1:33">
      <c r="A1301" s="115" t="s">
        <v>16</v>
      </c>
      <c r="B1301" s="116">
        <v>45565</v>
      </c>
      <c r="C1301" s="115" t="s">
        <v>42</v>
      </c>
      <c r="D1301" s="115" t="s">
        <v>43</v>
      </c>
      <c r="E1301" s="117" t="s">
        <v>1470</v>
      </c>
      <c r="F1301" s="117" t="s">
        <v>2297</v>
      </c>
      <c r="G1301" s="119">
        <v>45565</v>
      </c>
      <c r="H1301" s="117" t="s">
        <v>1495</v>
      </c>
      <c r="I1301" s="117" t="s">
        <v>1496</v>
      </c>
      <c r="J1301" s="117" t="s">
        <v>2298</v>
      </c>
      <c r="K1301" s="117" t="s">
        <v>2299</v>
      </c>
      <c r="L1301" s="115" t="s">
        <v>2298</v>
      </c>
      <c r="M1301" s="123">
        <v>12500</v>
      </c>
      <c r="N1301" s="123">
        <v>12500</v>
      </c>
      <c r="O1301" s="124">
        <v>45536</v>
      </c>
      <c r="P1301" s="125">
        <v>3</v>
      </c>
      <c r="Q1301" s="125"/>
      <c r="R1301" s="125"/>
      <c r="S1301" s="115" t="s">
        <v>2297</v>
      </c>
      <c r="T1301" s="122" t="s">
        <v>2300</v>
      </c>
      <c r="U1301" s="115" t="s">
        <v>2300</v>
      </c>
      <c r="V1301" s="142"/>
      <c r="W1301" s="117"/>
      <c r="X1301" s="142"/>
      <c r="Y1301" s="142"/>
      <c r="Z1301" s="117"/>
      <c r="AA1301" s="143"/>
      <c r="AB1301" s="125"/>
      <c r="AC1301" s="125"/>
      <c r="AD1301" s="125"/>
      <c r="AE1301" s="117"/>
      <c r="AF1301" s="122"/>
      <c r="AG1301" s="122"/>
    </row>
    <row r="1302" spans="1:33">
      <c r="A1302" s="115" t="s">
        <v>16</v>
      </c>
      <c r="B1302" s="116">
        <v>45538</v>
      </c>
      <c r="C1302" s="115" t="s">
        <v>119</v>
      </c>
      <c r="D1302" s="115" t="s">
        <v>120</v>
      </c>
      <c r="E1302" s="117" t="s">
        <v>1474</v>
      </c>
      <c r="F1302" s="117" t="s">
        <v>1542</v>
      </c>
      <c r="G1302" s="119">
        <v>45538</v>
      </c>
      <c r="H1302" s="117" t="s">
        <v>1542</v>
      </c>
      <c r="I1302" s="117"/>
      <c r="J1302" s="117" t="s">
        <v>420</v>
      </c>
      <c r="K1302" s="117"/>
      <c r="L1302" s="115" t="s">
        <v>420</v>
      </c>
      <c r="M1302" s="123">
        <v>-73</v>
      </c>
      <c r="N1302" s="123">
        <v>73</v>
      </c>
      <c r="O1302" s="124">
        <v>45536</v>
      </c>
      <c r="P1302" s="125"/>
      <c r="Q1302" s="125"/>
      <c r="R1302" s="125"/>
      <c r="S1302" s="115" t="s">
        <v>1542</v>
      </c>
      <c r="T1302" s="122" t="s">
        <v>1502</v>
      </c>
      <c r="U1302" s="115" t="s">
        <v>1482</v>
      </c>
      <c r="V1302" s="142"/>
      <c r="W1302" s="117"/>
      <c r="X1302" s="142"/>
      <c r="Y1302" s="142"/>
      <c r="Z1302" s="117"/>
      <c r="AA1302" s="143"/>
      <c r="AB1302" s="125"/>
      <c r="AC1302" s="125"/>
      <c r="AD1302" s="125"/>
      <c r="AE1302" s="117"/>
      <c r="AF1302" s="122"/>
      <c r="AG1302" s="122"/>
    </row>
    <row r="1303" spans="1:33">
      <c r="A1303" s="115" t="s">
        <v>16</v>
      </c>
      <c r="B1303" s="116">
        <v>45558</v>
      </c>
      <c r="C1303" s="115" t="s">
        <v>119</v>
      </c>
      <c r="D1303" s="115" t="s">
        <v>120</v>
      </c>
      <c r="E1303" s="117" t="s">
        <v>1474</v>
      </c>
      <c r="F1303" s="117" t="s">
        <v>1542</v>
      </c>
      <c r="G1303" s="119">
        <v>45558</v>
      </c>
      <c r="H1303" s="117" t="s">
        <v>1542</v>
      </c>
      <c r="I1303" s="117"/>
      <c r="J1303" s="117" t="s">
        <v>32</v>
      </c>
      <c r="K1303" s="117"/>
      <c r="L1303" s="115" t="s">
        <v>32</v>
      </c>
      <c r="M1303" s="123">
        <v>-0.9</v>
      </c>
      <c r="N1303" s="123">
        <v>0.9</v>
      </c>
      <c r="O1303" s="124">
        <v>45536</v>
      </c>
      <c r="P1303" s="125"/>
      <c r="Q1303" s="125"/>
      <c r="R1303" s="125"/>
      <c r="S1303" s="115" t="s">
        <v>1542</v>
      </c>
      <c r="T1303" s="122" t="s">
        <v>1502</v>
      </c>
      <c r="U1303" s="115" t="s">
        <v>1482</v>
      </c>
      <c r="V1303" s="142"/>
      <c r="W1303" s="117"/>
      <c r="X1303" s="142"/>
      <c r="Y1303" s="142"/>
      <c r="Z1303" s="117"/>
      <c r="AA1303" s="143"/>
      <c r="AB1303" s="125"/>
      <c r="AC1303" s="125"/>
      <c r="AD1303" s="125"/>
      <c r="AE1303" s="117"/>
      <c r="AF1303" s="122"/>
      <c r="AG1303" s="122"/>
    </row>
    <row r="1304" spans="1:33">
      <c r="A1304" s="115" t="s">
        <v>16</v>
      </c>
      <c r="B1304" s="116">
        <v>45558</v>
      </c>
      <c r="C1304" s="115" t="s">
        <v>119</v>
      </c>
      <c r="D1304" s="115" t="s">
        <v>120</v>
      </c>
      <c r="E1304" s="117" t="s">
        <v>1474</v>
      </c>
      <c r="F1304" s="117" t="s">
        <v>1542</v>
      </c>
      <c r="G1304" s="119">
        <v>45558</v>
      </c>
      <c r="H1304" s="117" t="s">
        <v>1542</v>
      </c>
      <c r="I1304" s="117"/>
      <c r="J1304" s="117" t="s">
        <v>121</v>
      </c>
      <c r="K1304" s="117"/>
      <c r="L1304" s="115" t="s">
        <v>121</v>
      </c>
      <c r="M1304" s="123">
        <v>7633.71</v>
      </c>
      <c r="N1304" s="123">
        <v>7633.71</v>
      </c>
      <c r="O1304" s="124">
        <v>45536</v>
      </c>
      <c r="P1304" s="125"/>
      <c r="Q1304" s="125"/>
      <c r="R1304" s="125"/>
      <c r="S1304" s="115" t="s">
        <v>1542</v>
      </c>
      <c r="T1304" s="122" t="s">
        <v>158</v>
      </c>
      <c r="U1304" s="115" t="s">
        <v>158</v>
      </c>
      <c r="V1304" s="142"/>
      <c r="W1304" s="117"/>
      <c r="X1304" s="142"/>
      <c r="Y1304" s="142"/>
      <c r="Z1304" s="117"/>
      <c r="AA1304" s="143"/>
      <c r="AB1304" s="125"/>
      <c r="AC1304" s="125"/>
      <c r="AD1304" s="125"/>
      <c r="AE1304" s="117"/>
      <c r="AF1304" s="122"/>
      <c r="AG1304" s="122"/>
    </row>
    <row r="1305" spans="1:33">
      <c r="A1305" s="115" t="s">
        <v>16</v>
      </c>
      <c r="B1305" s="116">
        <v>45558</v>
      </c>
      <c r="C1305" s="115" t="s">
        <v>119</v>
      </c>
      <c r="D1305" s="115" t="s">
        <v>120</v>
      </c>
      <c r="E1305" s="117" t="s">
        <v>1474</v>
      </c>
      <c r="F1305" s="117" t="s">
        <v>1542</v>
      </c>
      <c r="G1305" s="119">
        <v>45558</v>
      </c>
      <c r="H1305" s="117" t="s">
        <v>1542</v>
      </c>
      <c r="I1305" s="117"/>
      <c r="J1305" s="117" t="s">
        <v>125</v>
      </c>
      <c r="K1305" s="117"/>
      <c r="L1305" s="115" t="s">
        <v>125</v>
      </c>
      <c r="M1305" s="123">
        <v>-5371.13</v>
      </c>
      <c r="N1305" s="123">
        <v>5371.13</v>
      </c>
      <c r="O1305" s="124">
        <v>45536</v>
      </c>
      <c r="P1305" s="125"/>
      <c r="Q1305" s="125"/>
      <c r="R1305" s="125"/>
      <c r="S1305" s="115" t="s">
        <v>1542</v>
      </c>
      <c r="T1305" s="122" t="s">
        <v>2311</v>
      </c>
      <c r="U1305" s="115" t="s">
        <v>2311</v>
      </c>
      <c r="V1305" s="142"/>
      <c r="W1305" s="117"/>
      <c r="X1305" s="142"/>
      <c r="Y1305" s="142"/>
      <c r="Z1305" s="117"/>
      <c r="AA1305" s="143"/>
      <c r="AB1305" s="125"/>
      <c r="AC1305" s="125"/>
      <c r="AD1305" s="125"/>
      <c r="AE1305" s="117"/>
      <c r="AF1305" s="122"/>
      <c r="AG1305" s="122"/>
    </row>
    <row r="1306" spans="1:33">
      <c r="A1306" s="115" t="s">
        <v>16</v>
      </c>
      <c r="B1306" s="116">
        <v>45559</v>
      </c>
      <c r="C1306" s="115" t="s">
        <v>119</v>
      </c>
      <c r="D1306" s="115" t="s">
        <v>120</v>
      </c>
      <c r="E1306" s="117" t="s">
        <v>1474</v>
      </c>
      <c r="F1306" s="117" t="s">
        <v>1542</v>
      </c>
      <c r="G1306" s="119">
        <v>45559</v>
      </c>
      <c r="H1306" s="117" t="s">
        <v>1542</v>
      </c>
      <c r="I1306" s="117"/>
      <c r="J1306" s="117" t="s">
        <v>30</v>
      </c>
      <c r="K1306" s="117"/>
      <c r="L1306" s="115" t="s">
        <v>30</v>
      </c>
      <c r="M1306" s="123">
        <v>-500</v>
      </c>
      <c r="N1306" s="123">
        <v>500</v>
      </c>
      <c r="O1306" s="124">
        <v>45536</v>
      </c>
      <c r="P1306" s="125"/>
      <c r="Q1306" s="125"/>
      <c r="R1306" s="125"/>
      <c r="S1306" s="115" t="s">
        <v>1542</v>
      </c>
      <c r="T1306" s="122" t="s">
        <v>2311</v>
      </c>
      <c r="U1306" s="115" t="s">
        <v>2311</v>
      </c>
      <c r="V1306" s="142"/>
      <c r="W1306" s="117"/>
      <c r="X1306" s="142"/>
      <c r="Y1306" s="142"/>
      <c r="Z1306" s="117"/>
      <c r="AA1306" s="143"/>
      <c r="AB1306" s="125"/>
      <c r="AC1306" s="125"/>
      <c r="AD1306" s="125"/>
      <c r="AE1306" s="117"/>
      <c r="AF1306" s="122"/>
      <c r="AG1306" s="122"/>
    </row>
    <row r="1307" spans="1:33">
      <c r="A1307" s="115" t="s">
        <v>16</v>
      </c>
      <c r="B1307" s="116">
        <v>45559</v>
      </c>
      <c r="C1307" s="115" t="s">
        <v>119</v>
      </c>
      <c r="D1307" s="115" t="s">
        <v>120</v>
      </c>
      <c r="E1307" s="117" t="s">
        <v>1474</v>
      </c>
      <c r="F1307" s="117" t="s">
        <v>1542</v>
      </c>
      <c r="G1307" s="119">
        <v>45559</v>
      </c>
      <c r="H1307" s="117" t="s">
        <v>1542</v>
      </c>
      <c r="I1307" s="117"/>
      <c r="J1307" s="117" t="s">
        <v>126</v>
      </c>
      <c r="K1307" s="117"/>
      <c r="L1307" s="115" t="s">
        <v>126</v>
      </c>
      <c r="M1307" s="123">
        <v>-1.4</v>
      </c>
      <c r="N1307" s="123">
        <v>1.4</v>
      </c>
      <c r="O1307" s="124">
        <v>45536</v>
      </c>
      <c r="P1307" s="125"/>
      <c r="Q1307" s="125"/>
      <c r="R1307" s="125"/>
      <c r="S1307" s="115" t="s">
        <v>1542</v>
      </c>
      <c r="T1307" s="122" t="s">
        <v>1502</v>
      </c>
      <c r="U1307" s="115" t="s">
        <v>1482</v>
      </c>
      <c r="V1307" s="142"/>
      <c r="W1307" s="117"/>
      <c r="X1307" s="142"/>
      <c r="Y1307" s="142"/>
      <c r="Z1307" s="117"/>
      <c r="AA1307" s="143"/>
      <c r="AB1307" s="125"/>
      <c r="AC1307" s="125"/>
      <c r="AD1307" s="125"/>
      <c r="AE1307" s="117"/>
      <c r="AF1307" s="122"/>
      <c r="AG1307" s="122"/>
    </row>
    <row r="1308" spans="1:33">
      <c r="A1308" s="115" t="s">
        <v>16</v>
      </c>
      <c r="B1308" s="116">
        <v>45559</v>
      </c>
      <c r="C1308" s="115" t="s">
        <v>119</v>
      </c>
      <c r="D1308" s="115" t="s">
        <v>120</v>
      </c>
      <c r="E1308" s="117" t="s">
        <v>1474</v>
      </c>
      <c r="F1308" s="117" t="s">
        <v>1542</v>
      </c>
      <c r="G1308" s="119">
        <v>45559</v>
      </c>
      <c r="H1308" s="117" t="s">
        <v>1542</v>
      </c>
      <c r="I1308" s="117"/>
      <c r="J1308" s="117" t="s">
        <v>33</v>
      </c>
      <c r="K1308" s="117"/>
      <c r="L1308" s="115" t="s">
        <v>33</v>
      </c>
      <c r="M1308" s="123">
        <v>-2</v>
      </c>
      <c r="N1308" s="123">
        <v>2</v>
      </c>
      <c r="O1308" s="124">
        <v>45536</v>
      </c>
      <c r="P1308" s="125"/>
      <c r="Q1308" s="125"/>
      <c r="R1308" s="125"/>
      <c r="S1308" s="115" t="s">
        <v>1542</v>
      </c>
      <c r="T1308" s="122" t="s">
        <v>1502</v>
      </c>
      <c r="U1308" s="115" t="s">
        <v>1482</v>
      </c>
      <c r="V1308" s="142"/>
      <c r="W1308" s="117"/>
      <c r="X1308" s="142"/>
      <c r="Y1308" s="142"/>
      <c r="Z1308" s="117"/>
      <c r="AA1308" s="143"/>
      <c r="AB1308" s="125"/>
      <c r="AC1308" s="125"/>
      <c r="AD1308" s="125"/>
      <c r="AE1308" s="117"/>
      <c r="AF1308" s="122"/>
      <c r="AG1308" s="122"/>
    </row>
    <row r="1309" spans="1:33">
      <c r="A1309" s="115" t="s">
        <v>16</v>
      </c>
      <c r="B1309" s="116">
        <v>45559</v>
      </c>
      <c r="C1309" s="115" t="s">
        <v>119</v>
      </c>
      <c r="D1309" s="115" t="s">
        <v>120</v>
      </c>
      <c r="E1309" s="117" t="s">
        <v>1474</v>
      </c>
      <c r="F1309" s="117" t="s">
        <v>1542</v>
      </c>
      <c r="G1309" s="119">
        <v>45559</v>
      </c>
      <c r="H1309" s="117" t="s">
        <v>1542</v>
      </c>
      <c r="I1309" s="117"/>
      <c r="J1309" s="117" t="s">
        <v>26</v>
      </c>
      <c r="K1309" s="117"/>
      <c r="L1309" s="115" t="s">
        <v>26</v>
      </c>
      <c r="M1309" s="123">
        <v>0.25</v>
      </c>
      <c r="N1309" s="123">
        <v>0.25</v>
      </c>
      <c r="O1309" s="124">
        <v>45536</v>
      </c>
      <c r="P1309" s="125"/>
      <c r="Q1309" s="125"/>
      <c r="R1309" s="125"/>
      <c r="S1309" s="115" t="s">
        <v>1542</v>
      </c>
      <c r="T1309" s="122" t="s">
        <v>1556</v>
      </c>
      <c r="U1309" s="115" t="s">
        <v>1557</v>
      </c>
      <c r="V1309" s="142"/>
      <c r="W1309" s="117"/>
      <c r="X1309" s="142"/>
      <c r="Y1309" s="142"/>
      <c r="Z1309" s="117"/>
      <c r="AA1309" s="143"/>
      <c r="AB1309" s="125"/>
      <c r="AC1309" s="125"/>
      <c r="AD1309" s="125"/>
      <c r="AE1309" s="117"/>
      <c r="AF1309" s="122"/>
      <c r="AG1309" s="122"/>
    </row>
    <row r="1310" spans="1:33">
      <c r="A1310" s="115" t="s">
        <v>16</v>
      </c>
      <c r="B1310" s="116">
        <v>45559</v>
      </c>
      <c r="C1310" s="115" t="s">
        <v>119</v>
      </c>
      <c r="D1310" s="115" t="s">
        <v>120</v>
      </c>
      <c r="E1310" s="117" t="s">
        <v>1474</v>
      </c>
      <c r="F1310" s="117" t="s">
        <v>1542</v>
      </c>
      <c r="G1310" s="119">
        <v>45559</v>
      </c>
      <c r="H1310" s="117" t="s">
        <v>1542</v>
      </c>
      <c r="I1310" s="117"/>
      <c r="J1310" s="117" t="s">
        <v>23</v>
      </c>
      <c r="K1310" s="117"/>
      <c r="L1310" s="115" t="s">
        <v>23</v>
      </c>
      <c r="M1310" s="123">
        <v>-1689.3</v>
      </c>
      <c r="N1310" s="123">
        <v>1689.3</v>
      </c>
      <c r="O1310" s="124">
        <v>45536</v>
      </c>
      <c r="P1310" s="125"/>
      <c r="Q1310" s="125"/>
      <c r="R1310" s="125"/>
      <c r="S1310" s="115" t="s">
        <v>1542</v>
      </c>
      <c r="T1310" s="122" t="s">
        <v>2311</v>
      </c>
      <c r="U1310" s="115" t="s">
        <v>2311</v>
      </c>
      <c r="V1310" s="142"/>
      <c r="W1310" s="117"/>
      <c r="X1310" s="142"/>
      <c r="Y1310" s="142"/>
      <c r="Z1310" s="117"/>
      <c r="AA1310" s="143"/>
      <c r="AB1310" s="125"/>
      <c r="AC1310" s="125"/>
      <c r="AD1310" s="125"/>
      <c r="AE1310" s="117"/>
      <c r="AF1310" s="122"/>
      <c r="AG1310" s="122"/>
    </row>
    <row r="1311" spans="1:33">
      <c r="A1311" s="115" t="s">
        <v>16</v>
      </c>
      <c r="B1311" s="116">
        <v>45561</v>
      </c>
      <c r="C1311" s="115" t="s">
        <v>119</v>
      </c>
      <c r="D1311" s="115" t="s">
        <v>120</v>
      </c>
      <c r="E1311" s="117" t="s">
        <v>1474</v>
      </c>
      <c r="F1311" s="117" t="s">
        <v>1542</v>
      </c>
      <c r="G1311" s="119">
        <v>45561</v>
      </c>
      <c r="H1311" s="117" t="s">
        <v>1542</v>
      </c>
      <c r="I1311" s="117"/>
      <c r="J1311" s="117" t="s">
        <v>138</v>
      </c>
      <c r="K1311" s="117"/>
      <c r="L1311" s="115" t="s">
        <v>138</v>
      </c>
      <c r="M1311" s="123">
        <v>-536749.51</v>
      </c>
      <c r="N1311" s="123">
        <v>536749.51</v>
      </c>
      <c r="O1311" s="124">
        <v>45536</v>
      </c>
      <c r="P1311" s="125"/>
      <c r="Q1311" s="125"/>
      <c r="R1311" s="125"/>
      <c r="S1311" s="115" t="s">
        <v>1542</v>
      </c>
      <c r="T1311" s="122" t="s">
        <v>1591</v>
      </c>
      <c r="U1311" s="115" t="s">
        <v>1591</v>
      </c>
      <c r="V1311" s="142"/>
      <c r="W1311" s="117"/>
      <c r="X1311" s="142"/>
      <c r="Y1311" s="142"/>
      <c r="Z1311" s="117"/>
      <c r="AA1311" s="143"/>
      <c r="AB1311" s="125"/>
      <c r="AC1311" s="125"/>
      <c r="AD1311" s="125"/>
      <c r="AE1311" s="117"/>
      <c r="AF1311" s="122"/>
      <c r="AG1311" s="122"/>
    </row>
    <row r="1312" spans="1:33">
      <c r="A1312" s="115" t="s">
        <v>16</v>
      </c>
      <c r="B1312" s="116">
        <v>45561</v>
      </c>
      <c r="C1312" s="115" t="s">
        <v>119</v>
      </c>
      <c r="D1312" s="115" t="s">
        <v>120</v>
      </c>
      <c r="E1312" s="117" t="s">
        <v>1474</v>
      </c>
      <c r="F1312" s="117" t="s">
        <v>1542</v>
      </c>
      <c r="G1312" s="119">
        <v>45561</v>
      </c>
      <c r="H1312" s="117" t="s">
        <v>1542</v>
      </c>
      <c r="I1312" s="117"/>
      <c r="J1312" s="117" t="s">
        <v>121</v>
      </c>
      <c r="K1312" s="117"/>
      <c r="L1312" s="115" t="s">
        <v>121</v>
      </c>
      <c r="M1312" s="123">
        <v>536750.39</v>
      </c>
      <c r="N1312" s="123">
        <v>536750.39</v>
      </c>
      <c r="O1312" s="124">
        <v>45536</v>
      </c>
      <c r="P1312" s="125"/>
      <c r="Q1312" s="125"/>
      <c r="R1312" s="125"/>
      <c r="S1312" s="115" t="s">
        <v>1542</v>
      </c>
      <c r="T1312" s="122" t="s">
        <v>158</v>
      </c>
      <c r="U1312" s="115" t="s">
        <v>158</v>
      </c>
      <c r="V1312" s="142"/>
      <c r="W1312" s="117"/>
      <c r="X1312" s="142"/>
      <c r="Y1312" s="142"/>
      <c r="Z1312" s="117"/>
      <c r="AA1312" s="143"/>
      <c r="AB1312" s="125"/>
      <c r="AC1312" s="125"/>
      <c r="AD1312" s="125"/>
      <c r="AE1312" s="117"/>
      <c r="AF1312" s="122"/>
      <c r="AG1312" s="122"/>
    </row>
    <row r="1313" spans="1:34">
      <c r="A1313" s="115" t="s">
        <v>16</v>
      </c>
      <c r="B1313" s="116">
        <v>45562</v>
      </c>
      <c r="C1313" s="115" t="s">
        <v>119</v>
      </c>
      <c r="D1313" s="115" t="s">
        <v>120</v>
      </c>
      <c r="E1313" s="117" t="s">
        <v>1474</v>
      </c>
      <c r="F1313" s="117" t="s">
        <v>1542</v>
      </c>
      <c r="G1313" s="119">
        <v>45562</v>
      </c>
      <c r="H1313" s="117" t="s">
        <v>1542</v>
      </c>
      <c r="I1313" s="117"/>
      <c r="J1313" s="117" t="s">
        <v>138</v>
      </c>
      <c r="K1313" s="117"/>
      <c r="L1313" s="115" t="s">
        <v>138</v>
      </c>
      <c r="M1313" s="123">
        <v>1.08</v>
      </c>
      <c r="N1313" s="123">
        <v>1.08</v>
      </c>
      <c r="O1313" s="124">
        <v>45536</v>
      </c>
      <c r="P1313" s="125"/>
      <c r="Q1313" s="125"/>
      <c r="R1313" s="125"/>
      <c r="S1313" s="115" t="s">
        <v>1542</v>
      </c>
      <c r="T1313" s="122" t="s">
        <v>1591</v>
      </c>
      <c r="U1313" s="115" t="s">
        <v>1591</v>
      </c>
      <c r="V1313" s="142"/>
      <c r="W1313" s="117"/>
      <c r="X1313" s="142"/>
      <c r="Y1313" s="142"/>
      <c r="Z1313" s="117"/>
      <c r="AA1313" s="143"/>
      <c r="AB1313" s="125"/>
      <c r="AC1313" s="125"/>
      <c r="AD1313" s="125"/>
      <c r="AE1313" s="117"/>
      <c r="AF1313" s="122"/>
      <c r="AG1313" s="122"/>
      <c r="AH1313" s="117"/>
    </row>
    <row r="1314" spans="1:34">
      <c r="A1314" s="115" t="s">
        <v>16</v>
      </c>
      <c r="B1314" s="116">
        <v>45538</v>
      </c>
      <c r="C1314" s="115" t="s">
        <v>18</v>
      </c>
      <c r="D1314" s="115" t="s">
        <v>19</v>
      </c>
      <c r="E1314" s="117" t="s">
        <v>1474</v>
      </c>
      <c r="F1314" s="117" t="s">
        <v>1542</v>
      </c>
      <c r="G1314" s="121">
        <v>45538</v>
      </c>
      <c r="H1314" s="117" t="s">
        <v>1542</v>
      </c>
      <c r="I1314" s="117"/>
      <c r="J1314" s="122" t="s">
        <v>26</v>
      </c>
      <c r="K1314" s="117"/>
      <c r="L1314" s="115" t="s">
        <v>26</v>
      </c>
      <c r="M1314" s="123">
        <v>0.41</v>
      </c>
      <c r="N1314" s="123">
        <v>0.41</v>
      </c>
      <c r="O1314" s="124">
        <v>45536</v>
      </c>
      <c r="P1314" s="125"/>
      <c r="Q1314" s="125"/>
      <c r="R1314" s="125"/>
      <c r="S1314" s="115" t="s">
        <v>1542</v>
      </c>
      <c r="T1314" s="122" t="s">
        <v>1556</v>
      </c>
      <c r="U1314" s="115" t="s">
        <v>1557</v>
      </c>
      <c r="V1314" s="142"/>
      <c r="W1314" s="117"/>
      <c r="X1314" s="142"/>
      <c r="Y1314" s="142"/>
      <c r="Z1314" s="117"/>
      <c r="AA1314" s="143"/>
      <c r="AB1314" s="125"/>
      <c r="AC1314" s="125"/>
      <c r="AD1314" s="125"/>
      <c r="AE1314" s="117"/>
      <c r="AF1314" s="122"/>
      <c r="AG1314" s="122"/>
      <c r="AH1314" s="117"/>
    </row>
    <row r="1315" spans="1:34">
      <c r="A1315" s="115" t="s">
        <v>16</v>
      </c>
      <c r="B1315" s="116">
        <v>45538</v>
      </c>
      <c r="C1315" s="115" t="s">
        <v>18</v>
      </c>
      <c r="D1315" s="115" t="s">
        <v>19</v>
      </c>
      <c r="E1315" s="117" t="s">
        <v>1474</v>
      </c>
      <c r="F1315" s="117" t="s">
        <v>1542</v>
      </c>
      <c r="G1315" s="121">
        <v>45538</v>
      </c>
      <c r="H1315" s="117" t="s">
        <v>1542</v>
      </c>
      <c r="I1315" s="117"/>
      <c r="J1315" s="122" t="s">
        <v>421</v>
      </c>
      <c r="K1315" s="117"/>
      <c r="L1315" s="115" t="s">
        <v>421</v>
      </c>
      <c r="M1315" s="123">
        <v>-73</v>
      </c>
      <c r="N1315" s="123">
        <v>73</v>
      </c>
      <c r="O1315" s="124">
        <v>45536</v>
      </c>
      <c r="P1315" s="125"/>
      <c r="Q1315" s="125"/>
      <c r="R1315" s="125"/>
      <c r="S1315" s="115" t="s">
        <v>1542</v>
      </c>
      <c r="T1315" s="122" t="s">
        <v>1502</v>
      </c>
      <c r="U1315" s="115" t="s">
        <v>1482</v>
      </c>
      <c r="V1315" s="142"/>
      <c r="W1315" s="117"/>
      <c r="X1315" s="142"/>
      <c r="Y1315" s="142"/>
      <c r="Z1315" s="117"/>
      <c r="AA1315" s="143"/>
      <c r="AB1315" s="125"/>
      <c r="AC1315" s="125"/>
      <c r="AD1315" s="125"/>
      <c r="AE1315" s="117"/>
      <c r="AF1315" s="122"/>
      <c r="AG1315" s="122"/>
      <c r="AH1315" s="117"/>
    </row>
    <row r="1316" spans="1:34">
      <c r="A1316" s="115" t="s">
        <v>16</v>
      </c>
      <c r="B1316" s="116">
        <v>45566</v>
      </c>
      <c r="C1316" s="115" t="s">
        <v>42</v>
      </c>
      <c r="D1316" s="115" t="s">
        <v>43</v>
      </c>
      <c r="E1316" s="117" t="s">
        <v>1470</v>
      </c>
      <c r="F1316" s="117" t="s">
        <v>2312</v>
      </c>
      <c r="G1316" s="119" t="s">
        <v>2313</v>
      </c>
      <c r="H1316" s="117" t="s">
        <v>2314</v>
      </c>
      <c r="I1316" s="117" t="s">
        <v>2315</v>
      </c>
      <c r="J1316" s="117">
        <v>15645.62</v>
      </c>
      <c r="K1316" s="117" t="s">
        <v>2316</v>
      </c>
      <c r="L1316" s="115" t="s">
        <v>1953</v>
      </c>
      <c r="M1316" s="123">
        <v>3360</v>
      </c>
      <c r="N1316" s="123">
        <v>45566</v>
      </c>
      <c r="O1316" s="124" t="s">
        <v>1472</v>
      </c>
      <c r="P1316" s="125" t="s">
        <v>2317</v>
      </c>
      <c r="Q1316" s="125" t="s">
        <v>1512</v>
      </c>
      <c r="R1316" s="125" t="s">
        <v>2318</v>
      </c>
      <c r="S1316" s="115" t="s">
        <v>2319</v>
      </c>
      <c r="T1316" s="122">
        <v>-3360</v>
      </c>
      <c r="U1316" s="115">
        <v>0</v>
      </c>
      <c r="V1316" s="142">
        <v>12285.62</v>
      </c>
      <c r="W1316" s="117" t="s">
        <v>2318</v>
      </c>
      <c r="X1316" s="142">
        <v>-3360</v>
      </c>
      <c r="Y1316" s="142">
        <v>3360</v>
      </c>
      <c r="Z1316" s="117">
        <v>0</v>
      </c>
      <c r="AA1316" s="143">
        <v>45566</v>
      </c>
      <c r="AB1316" s="125"/>
      <c r="AC1316" s="125"/>
      <c r="AD1316" s="125"/>
      <c r="AE1316" s="117" t="s">
        <v>1953</v>
      </c>
      <c r="AF1316" s="122"/>
      <c r="AG1316" s="122" t="s">
        <v>1573</v>
      </c>
      <c r="AH1316" s="117" t="s">
        <v>1520</v>
      </c>
    </row>
    <row r="1317" spans="1:34">
      <c r="A1317" s="115" t="s">
        <v>16</v>
      </c>
      <c r="B1317" s="116">
        <v>45566</v>
      </c>
      <c r="C1317" s="115" t="s">
        <v>42</v>
      </c>
      <c r="D1317" s="115" t="s">
        <v>43</v>
      </c>
      <c r="E1317" s="117" t="s">
        <v>1470</v>
      </c>
      <c r="F1317" s="117" t="s">
        <v>2312</v>
      </c>
      <c r="G1317" s="119" t="s">
        <v>2313</v>
      </c>
      <c r="H1317" s="117" t="s">
        <v>2314</v>
      </c>
      <c r="I1317" s="117" t="s">
        <v>2315</v>
      </c>
      <c r="J1317" s="117">
        <v>15645.62</v>
      </c>
      <c r="K1317" s="117" t="s">
        <v>2316</v>
      </c>
      <c r="L1317" s="115" t="s">
        <v>2320</v>
      </c>
      <c r="M1317" s="123">
        <v>3000</v>
      </c>
      <c r="N1317" s="123">
        <v>45566</v>
      </c>
      <c r="O1317" s="124" t="s">
        <v>1472</v>
      </c>
      <c r="P1317" s="125" t="s">
        <v>2321</v>
      </c>
      <c r="Q1317" s="125" t="s">
        <v>1512</v>
      </c>
      <c r="R1317" s="125" t="s">
        <v>2322</v>
      </c>
      <c r="S1317" s="115" t="s">
        <v>2323</v>
      </c>
      <c r="T1317" s="122">
        <v>-2815.5</v>
      </c>
      <c r="U1317" s="115">
        <v>0</v>
      </c>
      <c r="V1317" s="142">
        <v>9285.6200000000008</v>
      </c>
      <c r="W1317" s="117" t="s">
        <v>2322</v>
      </c>
      <c r="X1317" s="142">
        <v>-2815.5</v>
      </c>
      <c r="Y1317" s="142">
        <v>2815.5</v>
      </c>
      <c r="Z1317" s="117">
        <v>0</v>
      </c>
      <c r="AA1317" s="143">
        <v>45566</v>
      </c>
      <c r="AB1317" s="125"/>
      <c r="AC1317" s="125"/>
      <c r="AD1317" s="125"/>
      <c r="AE1317" s="117" t="s">
        <v>2320</v>
      </c>
      <c r="AF1317" s="122"/>
      <c r="AG1317" s="122" t="s">
        <v>1515</v>
      </c>
      <c r="AH1317" s="117" t="s">
        <v>1479</v>
      </c>
    </row>
    <row r="1318" spans="1:34">
      <c r="A1318" s="115" t="s">
        <v>16</v>
      </c>
      <c r="B1318" s="116">
        <v>45566</v>
      </c>
      <c r="C1318" s="115" t="s">
        <v>42</v>
      </c>
      <c r="D1318" s="115" t="s">
        <v>43</v>
      </c>
      <c r="E1318" s="117" t="s">
        <v>1470</v>
      </c>
      <c r="F1318" s="117" t="s">
        <v>2312</v>
      </c>
      <c r="G1318" s="119" t="s">
        <v>2313</v>
      </c>
      <c r="H1318" s="117" t="s">
        <v>2314</v>
      </c>
      <c r="I1318" s="117" t="s">
        <v>2315</v>
      </c>
      <c r="J1318" s="117">
        <v>15645.62</v>
      </c>
      <c r="K1318" s="117" t="s">
        <v>2316</v>
      </c>
      <c r="L1318" s="115" t="s">
        <v>2297</v>
      </c>
      <c r="M1318" s="123">
        <v>1</v>
      </c>
      <c r="N1318" s="123">
        <v>45566</v>
      </c>
      <c r="O1318" s="124" t="s">
        <v>1500</v>
      </c>
      <c r="P1318" s="125" t="s">
        <v>2324</v>
      </c>
      <c r="Q1318" s="125" t="s">
        <v>1496</v>
      </c>
      <c r="R1318" s="125" t="s">
        <v>2325</v>
      </c>
      <c r="S1318" s="115" t="s">
        <v>2326</v>
      </c>
      <c r="T1318" s="122">
        <v>0</v>
      </c>
      <c r="U1318" s="115">
        <v>1</v>
      </c>
      <c r="V1318" s="142">
        <v>59471.12</v>
      </c>
      <c r="W1318" s="117" t="s">
        <v>2325</v>
      </c>
      <c r="X1318" s="142">
        <v>1</v>
      </c>
      <c r="Y1318" s="142">
        <v>1</v>
      </c>
      <c r="Z1318" s="117">
        <v>0</v>
      </c>
      <c r="AA1318" s="143">
        <v>45566</v>
      </c>
      <c r="AB1318" s="125"/>
      <c r="AC1318" s="125"/>
      <c r="AD1318" s="125"/>
      <c r="AE1318" s="117" t="s">
        <v>2297</v>
      </c>
      <c r="AF1318" s="122"/>
      <c r="AG1318" s="122" t="s">
        <v>1502</v>
      </c>
      <c r="AH1318" s="117" t="s">
        <v>1482</v>
      </c>
    </row>
    <row r="1319" spans="1:34">
      <c r="A1319" s="115" t="s">
        <v>16</v>
      </c>
      <c r="B1319" s="116">
        <v>45567</v>
      </c>
      <c r="C1319" s="115" t="s">
        <v>42</v>
      </c>
      <c r="D1319" s="115" t="s">
        <v>43</v>
      </c>
      <c r="E1319" s="117" t="s">
        <v>1470</v>
      </c>
      <c r="F1319" s="117" t="s">
        <v>2312</v>
      </c>
      <c r="G1319" s="119" t="s">
        <v>2313</v>
      </c>
      <c r="H1319" s="117" t="s">
        <v>2314</v>
      </c>
      <c r="I1319" s="117" t="s">
        <v>2315</v>
      </c>
      <c r="J1319" s="117">
        <v>15645.62</v>
      </c>
      <c r="K1319" s="117" t="s">
        <v>2316</v>
      </c>
      <c r="L1319" s="115" t="s">
        <v>1953</v>
      </c>
      <c r="M1319" s="123">
        <v>6500</v>
      </c>
      <c r="N1319" s="123">
        <v>45567</v>
      </c>
      <c r="O1319" s="124" t="s">
        <v>1472</v>
      </c>
      <c r="P1319" s="125" t="s">
        <v>2327</v>
      </c>
      <c r="Q1319" s="125" t="s">
        <v>1512</v>
      </c>
      <c r="R1319" s="125" t="s">
        <v>1995</v>
      </c>
      <c r="S1319" s="115" t="s">
        <v>2328</v>
      </c>
      <c r="T1319" s="122">
        <v>-6500</v>
      </c>
      <c r="U1319" s="115"/>
      <c r="V1319" s="142">
        <v>52971.12</v>
      </c>
      <c r="W1319" s="117" t="s">
        <v>1995</v>
      </c>
      <c r="X1319" s="142">
        <v>-6500</v>
      </c>
      <c r="Y1319" s="142">
        <v>6500</v>
      </c>
      <c r="Z1319" s="117">
        <v>0</v>
      </c>
      <c r="AA1319" s="143">
        <v>45566</v>
      </c>
      <c r="AB1319" s="125"/>
      <c r="AC1319" s="125"/>
      <c r="AD1319" s="125"/>
      <c r="AE1319" s="117" t="s">
        <v>1953</v>
      </c>
      <c r="AF1319" s="122"/>
      <c r="AG1319" s="122" t="s">
        <v>1573</v>
      </c>
      <c r="AH1319" s="117" t="s">
        <v>1520</v>
      </c>
    </row>
    <row r="1320" spans="1:34">
      <c r="A1320" s="115" t="s">
        <v>16</v>
      </c>
      <c r="B1320" s="116">
        <v>45567</v>
      </c>
      <c r="C1320" s="115" t="s">
        <v>42</v>
      </c>
      <c r="D1320" s="115" t="s">
        <v>43</v>
      </c>
      <c r="E1320" s="117" t="s">
        <v>1470</v>
      </c>
      <c r="F1320" s="117" t="s">
        <v>2312</v>
      </c>
      <c r="G1320" s="119" t="s">
        <v>2313</v>
      </c>
      <c r="H1320" s="117" t="s">
        <v>2314</v>
      </c>
      <c r="I1320" s="117" t="s">
        <v>2315</v>
      </c>
      <c r="J1320" s="117">
        <v>15645.62</v>
      </c>
      <c r="K1320" s="117" t="s">
        <v>2316</v>
      </c>
      <c r="L1320" s="115" t="s">
        <v>1655</v>
      </c>
      <c r="M1320" s="123">
        <v>4000</v>
      </c>
      <c r="N1320" s="123">
        <v>45567</v>
      </c>
      <c r="O1320" s="124" t="s">
        <v>1472</v>
      </c>
      <c r="P1320" s="125" t="s">
        <v>2329</v>
      </c>
      <c r="Q1320" s="125" t="s">
        <v>1512</v>
      </c>
      <c r="R1320" s="125" t="s">
        <v>2330</v>
      </c>
      <c r="S1320" s="115" t="s">
        <v>2331</v>
      </c>
      <c r="T1320" s="122">
        <v>-4000</v>
      </c>
      <c r="U1320" s="115">
        <v>0</v>
      </c>
      <c r="V1320" s="142">
        <v>48971.12</v>
      </c>
      <c r="W1320" s="117" t="s">
        <v>2330</v>
      </c>
      <c r="X1320" s="142">
        <v>-4000</v>
      </c>
      <c r="Y1320" s="142">
        <v>4000</v>
      </c>
      <c r="Z1320" s="117">
        <v>0</v>
      </c>
      <c r="AA1320" s="143">
        <v>45566</v>
      </c>
      <c r="AB1320" s="125"/>
      <c r="AC1320" s="125"/>
      <c r="AD1320" s="125"/>
      <c r="AE1320" s="117" t="s">
        <v>1655</v>
      </c>
      <c r="AF1320" s="122"/>
      <c r="AG1320" s="122" t="s">
        <v>1573</v>
      </c>
      <c r="AH1320" s="117" t="s">
        <v>1520</v>
      </c>
    </row>
    <row r="1321" spans="1:34">
      <c r="A1321" s="115" t="s">
        <v>16</v>
      </c>
      <c r="B1321" s="116">
        <v>45567</v>
      </c>
      <c r="C1321" s="115" t="s">
        <v>42</v>
      </c>
      <c r="D1321" s="115" t="s">
        <v>43</v>
      </c>
      <c r="E1321" s="117" t="s">
        <v>1470</v>
      </c>
      <c r="F1321" s="117" t="s">
        <v>2312</v>
      </c>
      <c r="G1321" s="119" t="s">
        <v>2313</v>
      </c>
      <c r="H1321" s="117" t="s">
        <v>2314</v>
      </c>
      <c r="I1321" s="117" t="s">
        <v>2315</v>
      </c>
      <c r="J1321" s="117">
        <v>15645.62</v>
      </c>
      <c r="K1321" s="117" t="s">
        <v>2316</v>
      </c>
      <c r="L1321" s="115" t="s">
        <v>1915</v>
      </c>
      <c r="M1321" s="123">
        <v>2162</v>
      </c>
      <c r="N1321" s="123">
        <v>45567</v>
      </c>
      <c r="O1321" s="124" t="s">
        <v>1472</v>
      </c>
      <c r="P1321" s="125" t="s">
        <v>2332</v>
      </c>
      <c r="Q1321" s="125" t="s">
        <v>1512</v>
      </c>
      <c r="R1321" s="125" t="s">
        <v>2034</v>
      </c>
      <c r="S1321" s="115" t="s">
        <v>2333</v>
      </c>
      <c r="T1321" s="122">
        <v>-2162</v>
      </c>
      <c r="U1321" s="115"/>
      <c r="V1321" s="142">
        <v>46809.120000000003</v>
      </c>
      <c r="W1321" s="117" t="s">
        <v>2034</v>
      </c>
      <c r="X1321" s="142">
        <v>-2162</v>
      </c>
      <c r="Y1321" s="142">
        <v>2162</v>
      </c>
      <c r="Z1321" s="117">
        <v>0</v>
      </c>
      <c r="AA1321" s="143">
        <v>45566</v>
      </c>
      <c r="AB1321" s="125"/>
      <c r="AC1321" s="125"/>
      <c r="AD1321" s="125"/>
      <c r="AE1321" s="117" t="s">
        <v>1915</v>
      </c>
      <c r="AF1321" s="122"/>
      <c r="AG1321" s="122" t="s">
        <v>1573</v>
      </c>
      <c r="AH1321" s="117" t="s">
        <v>1520</v>
      </c>
    </row>
    <row r="1322" spans="1:34">
      <c r="A1322" s="115" t="s">
        <v>16</v>
      </c>
      <c r="B1322" s="116">
        <v>45567</v>
      </c>
      <c r="C1322" s="115" t="s">
        <v>42</v>
      </c>
      <c r="D1322" s="115" t="s">
        <v>43</v>
      </c>
      <c r="E1322" s="117" t="s">
        <v>1470</v>
      </c>
      <c r="F1322" s="117" t="s">
        <v>2312</v>
      </c>
      <c r="G1322" s="119" t="s">
        <v>2313</v>
      </c>
      <c r="H1322" s="117" t="s">
        <v>2314</v>
      </c>
      <c r="I1322" s="117" t="s">
        <v>2315</v>
      </c>
      <c r="J1322" s="117">
        <v>15645.62</v>
      </c>
      <c r="K1322" s="117" t="s">
        <v>2316</v>
      </c>
      <c r="L1322" s="115" t="s">
        <v>1915</v>
      </c>
      <c r="M1322" s="123">
        <v>1888</v>
      </c>
      <c r="N1322" s="123">
        <v>45567</v>
      </c>
      <c r="O1322" s="124" t="s">
        <v>1472</v>
      </c>
      <c r="P1322" s="125" t="s">
        <v>2332</v>
      </c>
      <c r="Q1322" s="125" t="s">
        <v>1512</v>
      </c>
      <c r="R1322" s="125" t="s">
        <v>2034</v>
      </c>
      <c r="S1322" s="115" t="s">
        <v>2334</v>
      </c>
      <c r="T1322" s="122">
        <v>-1888</v>
      </c>
      <c r="U1322" s="115"/>
      <c r="V1322" s="142">
        <v>44921.120000000003</v>
      </c>
      <c r="W1322" s="117" t="s">
        <v>2034</v>
      </c>
      <c r="X1322" s="142">
        <v>-1888</v>
      </c>
      <c r="Y1322" s="142">
        <v>1888</v>
      </c>
      <c r="Z1322" s="117">
        <v>0</v>
      </c>
      <c r="AA1322" s="143">
        <v>45566</v>
      </c>
      <c r="AB1322" s="125"/>
      <c r="AC1322" s="125"/>
      <c r="AD1322" s="125"/>
      <c r="AE1322" s="117" t="s">
        <v>1915</v>
      </c>
      <c r="AF1322" s="122"/>
      <c r="AG1322" s="122" t="s">
        <v>1573</v>
      </c>
      <c r="AH1322" s="117" t="s">
        <v>1520</v>
      </c>
    </row>
    <row r="1323" spans="1:34">
      <c r="A1323" s="115" t="s">
        <v>16</v>
      </c>
      <c r="B1323" s="116">
        <v>45567</v>
      </c>
      <c r="C1323" s="115" t="s">
        <v>42</v>
      </c>
      <c r="D1323" s="115" t="s">
        <v>43</v>
      </c>
      <c r="E1323" s="117" t="s">
        <v>1470</v>
      </c>
      <c r="F1323" s="117" t="s">
        <v>2312</v>
      </c>
      <c r="G1323" s="119" t="s">
        <v>2313</v>
      </c>
      <c r="H1323" s="117" t="s">
        <v>2314</v>
      </c>
      <c r="I1323" s="117" t="s">
        <v>2315</v>
      </c>
      <c r="J1323" s="117">
        <v>15645.62</v>
      </c>
      <c r="K1323" s="117" t="s">
        <v>2316</v>
      </c>
      <c r="L1323" s="115" t="s">
        <v>1915</v>
      </c>
      <c r="M1323" s="123">
        <v>1100</v>
      </c>
      <c r="N1323" s="123">
        <v>45567</v>
      </c>
      <c r="O1323" s="124" t="s">
        <v>1472</v>
      </c>
      <c r="P1323" s="125" t="s">
        <v>2332</v>
      </c>
      <c r="Q1323" s="125" t="s">
        <v>1512</v>
      </c>
      <c r="R1323" s="125" t="s">
        <v>2034</v>
      </c>
      <c r="S1323" s="115" t="s">
        <v>2335</v>
      </c>
      <c r="T1323" s="122">
        <v>-1100</v>
      </c>
      <c r="U1323" s="115">
        <v>0</v>
      </c>
      <c r="V1323" s="142">
        <v>43821.120000000003</v>
      </c>
      <c r="W1323" s="117" t="s">
        <v>2034</v>
      </c>
      <c r="X1323" s="142">
        <v>-1100</v>
      </c>
      <c r="Y1323" s="142">
        <v>1100</v>
      </c>
      <c r="Z1323" s="117">
        <v>0</v>
      </c>
      <c r="AA1323" s="143">
        <v>45566</v>
      </c>
      <c r="AB1323" s="125"/>
      <c r="AC1323" s="125"/>
      <c r="AD1323" s="125"/>
      <c r="AE1323" s="117" t="s">
        <v>1915</v>
      </c>
      <c r="AF1323" s="122"/>
      <c r="AG1323" s="122" t="s">
        <v>1573</v>
      </c>
      <c r="AH1323" s="117" t="s">
        <v>1520</v>
      </c>
    </row>
    <row r="1324" spans="1:34">
      <c r="A1324" s="115" t="s">
        <v>16</v>
      </c>
      <c r="B1324" s="116">
        <v>45567</v>
      </c>
      <c r="C1324" s="115" t="s">
        <v>42</v>
      </c>
      <c r="D1324" s="115" t="s">
        <v>43</v>
      </c>
      <c r="E1324" s="117" t="s">
        <v>1470</v>
      </c>
      <c r="F1324" s="117" t="s">
        <v>2312</v>
      </c>
      <c r="G1324" s="119" t="s">
        <v>2313</v>
      </c>
      <c r="H1324" s="117" t="s">
        <v>2314</v>
      </c>
      <c r="I1324" s="117" t="s">
        <v>2315</v>
      </c>
      <c r="J1324" s="117">
        <v>15645.62</v>
      </c>
      <c r="K1324" s="117" t="s">
        <v>2316</v>
      </c>
      <c r="L1324" s="115" t="s">
        <v>1915</v>
      </c>
      <c r="M1324" s="123">
        <v>2263</v>
      </c>
      <c r="N1324" s="123">
        <v>45567</v>
      </c>
      <c r="O1324" s="124" t="s">
        <v>1472</v>
      </c>
      <c r="P1324" s="125" t="s">
        <v>2332</v>
      </c>
      <c r="Q1324" s="125" t="s">
        <v>1512</v>
      </c>
      <c r="R1324" s="125" t="s">
        <v>2034</v>
      </c>
      <c r="S1324" s="115" t="s">
        <v>2336</v>
      </c>
      <c r="T1324" s="122">
        <v>-2263</v>
      </c>
      <c r="U1324" s="115"/>
      <c r="V1324" s="142">
        <v>41558.120000000003</v>
      </c>
      <c r="W1324" s="117" t="s">
        <v>2034</v>
      </c>
      <c r="X1324" s="142">
        <v>-2263</v>
      </c>
      <c r="Y1324" s="142">
        <v>2263</v>
      </c>
      <c r="Z1324" s="117">
        <v>0</v>
      </c>
      <c r="AA1324" s="143">
        <v>45566</v>
      </c>
      <c r="AB1324" s="125"/>
      <c r="AC1324" s="125"/>
      <c r="AD1324" s="125"/>
      <c r="AE1324" s="117" t="s">
        <v>1915</v>
      </c>
      <c r="AF1324" s="122"/>
      <c r="AG1324" s="122" t="s">
        <v>1573</v>
      </c>
      <c r="AH1324" s="117" t="s">
        <v>1520</v>
      </c>
    </row>
    <row r="1325" spans="1:34">
      <c r="A1325" s="115" t="s">
        <v>16</v>
      </c>
      <c r="B1325" s="116">
        <v>45567</v>
      </c>
      <c r="C1325" s="115" t="s">
        <v>42</v>
      </c>
      <c r="D1325" s="115" t="s">
        <v>43</v>
      </c>
      <c r="E1325" s="117" t="s">
        <v>1470</v>
      </c>
      <c r="F1325" s="117" t="s">
        <v>2312</v>
      </c>
      <c r="G1325" s="119" t="s">
        <v>2313</v>
      </c>
      <c r="H1325" s="117" t="s">
        <v>2314</v>
      </c>
      <c r="I1325" s="117" t="s">
        <v>2315</v>
      </c>
      <c r="J1325" s="117">
        <v>15645.62</v>
      </c>
      <c r="K1325" s="117" t="s">
        <v>2316</v>
      </c>
      <c r="L1325" s="115" t="s">
        <v>1572</v>
      </c>
      <c r="M1325" s="123">
        <v>6587.2</v>
      </c>
      <c r="N1325" s="123">
        <v>45567</v>
      </c>
      <c r="O1325" s="124" t="s">
        <v>1472</v>
      </c>
      <c r="P1325" s="125" t="s">
        <v>1851</v>
      </c>
      <c r="Q1325" s="125" t="s">
        <v>1512</v>
      </c>
      <c r="R1325" s="125" t="s">
        <v>1115</v>
      </c>
      <c r="S1325" s="115" t="s">
        <v>2337</v>
      </c>
      <c r="T1325" s="122">
        <v>-6587.2</v>
      </c>
      <c r="U1325" s="115">
        <v>0</v>
      </c>
      <c r="V1325" s="142">
        <v>34970.92</v>
      </c>
      <c r="W1325" s="117" t="s">
        <v>1115</v>
      </c>
      <c r="X1325" s="142">
        <v>-6587.2</v>
      </c>
      <c r="Y1325" s="142">
        <v>6587.2</v>
      </c>
      <c r="Z1325" s="117">
        <v>0</v>
      </c>
      <c r="AA1325" s="143">
        <v>45566</v>
      </c>
      <c r="AB1325" s="125"/>
      <c r="AC1325" s="125"/>
      <c r="AD1325" s="125"/>
      <c r="AE1325" s="117" t="s">
        <v>1572</v>
      </c>
      <c r="AF1325" s="122"/>
      <c r="AG1325" s="122" t="s">
        <v>1573</v>
      </c>
      <c r="AH1325" s="117" t="s">
        <v>1520</v>
      </c>
    </row>
    <row r="1326" spans="1:34">
      <c r="A1326" s="115" t="s">
        <v>16</v>
      </c>
      <c r="B1326" s="116">
        <v>45567</v>
      </c>
      <c r="C1326" s="115" t="s">
        <v>42</v>
      </c>
      <c r="D1326" s="115" t="s">
        <v>43</v>
      </c>
      <c r="E1326" s="117" t="s">
        <v>1470</v>
      </c>
      <c r="F1326" s="117" t="s">
        <v>2312</v>
      </c>
      <c r="G1326" s="119" t="s">
        <v>2313</v>
      </c>
      <c r="H1326" s="117" t="s">
        <v>2314</v>
      </c>
      <c r="I1326" s="117" t="s">
        <v>2315</v>
      </c>
      <c r="J1326" s="117">
        <v>15645.62</v>
      </c>
      <c r="K1326" s="117" t="s">
        <v>2316</v>
      </c>
      <c r="L1326" s="115" t="s">
        <v>1546</v>
      </c>
      <c r="M1326" s="123">
        <v>3750</v>
      </c>
      <c r="N1326" s="123">
        <v>45567</v>
      </c>
      <c r="O1326" s="124" t="s">
        <v>1472</v>
      </c>
      <c r="P1326" s="125" t="s">
        <v>2338</v>
      </c>
      <c r="Q1326" s="125" t="s">
        <v>1512</v>
      </c>
      <c r="R1326" s="125" t="s">
        <v>796</v>
      </c>
      <c r="S1326" s="115" t="s">
        <v>2339</v>
      </c>
      <c r="T1326" s="122">
        <v>-3750</v>
      </c>
      <c r="U1326" s="115">
        <v>0</v>
      </c>
      <c r="V1326" s="142">
        <v>31220.92</v>
      </c>
      <c r="W1326" s="117" t="s">
        <v>796</v>
      </c>
      <c r="X1326" s="142">
        <v>-3750</v>
      </c>
      <c r="Y1326" s="142">
        <v>3750</v>
      </c>
      <c r="Z1326" s="117">
        <v>0</v>
      </c>
      <c r="AA1326" s="143">
        <v>45566</v>
      </c>
      <c r="AB1326" s="125"/>
      <c r="AC1326" s="125"/>
      <c r="AD1326" s="125"/>
      <c r="AE1326" s="117" t="s">
        <v>1546</v>
      </c>
      <c r="AF1326" s="122"/>
      <c r="AG1326" s="122" t="s">
        <v>1515</v>
      </c>
      <c r="AH1326" s="117" t="s">
        <v>1479</v>
      </c>
    </row>
    <row r="1327" spans="1:34">
      <c r="A1327" s="115" t="s">
        <v>16</v>
      </c>
      <c r="B1327" s="116">
        <v>45567</v>
      </c>
      <c r="C1327" s="115" t="s">
        <v>42</v>
      </c>
      <c r="D1327" s="115" t="s">
        <v>43</v>
      </c>
      <c r="E1327" s="117" t="s">
        <v>1470</v>
      </c>
      <c r="F1327" s="117" t="s">
        <v>2312</v>
      </c>
      <c r="G1327" s="119" t="s">
        <v>2313</v>
      </c>
      <c r="H1327" s="117" t="s">
        <v>2314</v>
      </c>
      <c r="I1327" s="117" t="s">
        <v>2315</v>
      </c>
      <c r="J1327" s="117">
        <v>15645.62</v>
      </c>
      <c r="K1327" s="117" t="s">
        <v>2316</v>
      </c>
      <c r="L1327" s="115" t="s">
        <v>2119</v>
      </c>
      <c r="M1327" s="123">
        <v>822.06</v>
      </c>
      <c r="N1327" s="123">
        <v>45567</v>
      </c>
      <c r="O1327" s="124" t="s">
        <v>1472</v>
      </c>
      <c r="P1327" s="125" t="s">
        <v>2340</v>
      </c>
      <c r="Q1327" s="125" t="s">
        <v>1512</v>
      </c>
      <c r="R1327" s="125" t="s">
        <v>2341</v>
      </c>
      <c r="S1327" s="115" t="s">
        <v>2342</v>
      </c>
      <c r="T1327" s="122">
        <v>-822.06</v>
      </c>
      <c r="U1327" s="115">
        <v>0</v>
      </c>
      <c r="V1327" s="142">
        <v>30398.86</v>
      </c>
      <c r="W1327" s="117" t="s">
        <v>2341</v>
      </c>
      <c r="X1327" s="142">
        <v>-822.06</v>
      </c>
      <c r="Y1327" s="142">
        <v>822.06</v>
      </c>
      <c r="Z1327" s="117">
        <v>0</v>
      </c>
      <c r="AA1327" s="143">
        <v>45566</v>
      </c>
      <c r="AB1327" s="125"/>
      <c r="AC1327" s="125"/>
      <c r="AD1327" s="125"/>
      <c r="AE1327" s="117" t="s">
        <v>2119</v>
      </c>
      <c r="AF1327" s="122"/>
      <c r="AG1327" s="122" t="s">
        <v>1573</v>
      </c>
      <c r="AH1327" s="117" t="s">
        <v>1520</v>
      </c>
    </row>
    <row r="1328" spans="1:34">
      <c r="A1328" s="115" t="s">
        <v>16</v>
      </c>
      <c r="B1328" s="116">
        <v>45567</v>
      </c>
      <c r="C1328" s="115" t="s">
        <v>42</v>
      </c>
      <c r="D1328" s="115" t="s">
        <v>43</v>
      </c>
      <c r="E1328" s="117" t="s">
        <v>1470</v>
      </c>
      <c r="F1328" s="117" t="s">
        <v>2312</v>
      </c>
      <c r="G1328" s="119" t="s">
        <v>2313</v>
      </c>
      <c r="H1328" s="117" t="s">
        <v>2314</v>
      </c>
      <c r="I1328" s="117" t="s">
        <v>2315</v>
      </c>
      <c r="J1328" s="117">
        <v>15645.62</v>
      </c>
      <c r="K1328" s="117" t="s">
        <v>2316</v>
      </c>
      <c r="L1328" s="115" t="s">
        <v>1480</v>
      </c>
      <c r="M1328" s="123">
        <v>16.440000000000001</v>
      </c>
      <c r="N1328" s="123">
        <v>45567</v>
      </c>
      <c r="O1328" s="124" t="s">
        <v>1472</v>
      </c>
      <c r="P1328" s="125" t="s">
        <v>2343</v>
      </c>
      <c r="Q1328" s="125" t="s">
        <v>1481</v>
      </c>
      <c r="R1328" s="125" t="s">
        <v>2341</v>
      </c>
      <c r="S1328" s="115" t="s">
        <v>2342</v>
      </c>
      <c r="T1328" s="122">
        <v>-16.440000000000001</v>
      </c>
      <c r="U1328" s="115"/>
      <c r="V1328" s="142">
        <v>30382.42</v>
      </c>
      <c r="W1328" s="117" t="s">
        <v>2341</v>
      </c>
      <c r="X1328" s="142">
        <v>-16.440000000000001</v>
      </c>
      <c r="Y1328" s="142">
        <v>16.440000000000001</v>
      </c>
      <c r="Z1328" s="117">
        <v>0</v>
      </c>
      <c r="AA1328" s="143">
        <v>45566</v>
      </c>
      <c r="AB1328" s="125"/>
      <c r="AC1328" s="125"/>
      <c r="AD1328" s="125"/>
      <c r="AE1328" s="117" t="s">
        <v>1480</v>
      </c>
      <c r="AF1328" s="122"/>
      <c r="AG1328" s="122" t="s">
        <v>1482</v>
      </c>
      <c r="AH1328" s="117" t="s">
        <v>1482</v>
      </c>
    </row>
    <row r="1329" spans="1:34">
      <c r="A1329" s="115" t="s">
        <v>16</v>
      </c>
      <c r="B1329" s="116">
        <v>45567</v>
      </c>
      <c r="C1329" s="115" t="s">
        <v>42</v>
      </c>
      <c r="D1329" s="115" t="s">
        <v>43</v>
      </c>
      <c r="E1329" s="117" t="s">
        <v>1470</v>
      </c>
      <c r="F1329" s="117" t="s">
        <v>2312</v>
      </c>
      <c r="G1329" s="119" t="s">
        <v>2313</v>
      </c>
      <c r="H1329" s="117" t="s">
        <v>2314</v>
      </c>
      <c r="I1329" s="117" t="s">
        <v>2315</v>
      </c>
      <c r="J1329" s="117">
        <v>15645.62</v>
      </c>
      <c r="K1329" s="117" t="s">
        <v>2316</v>
      </c>
      <c r="L1329" s="115" t="s">
        <v>1480</v>
      </c>
      <c r="M1329" s="123">
        <v>11.48</v>
      </c>
      <c r="N1329" s="123">
        <v>45567</v>
      </c>
      <c r="O1329" s="124" t="s">
        <v>1472</v>
      </c>
      <c r="P1329" s="125" t="s">
        <v>2344</v>
      </c>
      <c r="Q1329" s="125" t="s">
        <v>1564</v>
      </c>
      <c r="R1329" s="125" t="s">
        <v>2341</v>
      </c>
      <c r="S1329" s="115" t="s">
        <v>2342</v>
      </c>
      <c r="T1329" s="122">
        <v>-11.48</v>
      </c>
      <c r="U1329" s="115">
        <v>0</v>
      </c>
      <c r="V1329" s="142">
        <v>30370.94</v>
      </c>
      <c r="W1329" s="117" t="s">
        <v>2341</v>
      </c>
      <c r="X1329" s="142">
        <v>-11.48</v>
      </c>
      <c r="Y1329" s="142">
        <v>11.48</v>
      </c>
      <c r="Z1329" s="117">
        <v>0</v>
      </c>
      <c r="AA1329" s="143">
        <v>45566</v>
      </c>
      <c r="AB1329" s="125"/>
      <c r="AC1329" s="125"/>
      <c r="AD1329" s="125"/>
      <c r="AE1329" s="117" t="s">
        <v>1480</v>
      </c>
      <c r="AF1329" s="122"/>
      <c r="AG1329" s="122" t="s">
        <v>1482</v>
      </c>
      <c r="AH1329" s="117" t="s">
        <v>1482</v>
      </c>
    </row>
    <row r="1330" spans="1:34">
      <c r="A1330" s="115" t="s">
        <v>16</v>
      </c>
      <c r="B1330" s="116">
        <v>45567</v>
      </c>
      <c r="C1330" s="115" t="s">
        <v>42</v>
      </c>
      <c r="D1330" s="115" t="s">
        <v>43</v>
      </c>
      <c r="E1330" s="117" t="s">
        <v>1470</v>
      </c>
      <c r="F1330" s="117" t="s">
        <v>2312</v>
      </c>
      <c r="G1330" s="119" t="s">
        <v>2313</v>
      </c>
      <c r="H1330" s="117" t="s">
        <v>2314</v>
      </c>
      <c r="I1330" s="117" t="s">
        <v>2315</v>
      </c>
      <c r="J1330" s="117">
        <v>15645.62</v>
      </c>
      <c r="K1330" s="117" t="s">
        <v>2316</v>
      </c>
      <c r="L1330" s="115" t="s">
        <v>2119</v>
      </c>
      <c r="M1330" s="123">
        <v>292.25</v>
      </c>
      <c r="N1330" s="123">
        <v>45567</v>
      </c>
      <c r="O1330" s="124" t="s">
        <v>1472</v>
      </c>
      <c r="P1330" s="125" t="s">
        <v>2340</v>
      </c>
      <c r="Q1330" s="125" t="s">
        <v>1512</v>
      </c>
      <c r="R1330" s="125" t="s">
        <v>2341</v>
      </c>
      <c r="S1330" s="115" t="s">
        <v>2345</v>
      </c>
      <c r="T1330" s="122">
        <v>-292.25</v>
      </c>
      <c r="U1330" s="115"/>
      <c r="V1330" s="142">
        <v>30078.69</v>
      </c>
      <c r="W1330" s="117" t="s">
        <v>2341</v>
      </c>
      <c r="X1330" s="142">
        <v>-292.25</v>
      </c>
      <c r="Y1330" s="142">
        <v>292.25</v>
      </c>
      <c r="Z1330" s="117">
        <v>0</v>
      </c>
      <c r="AA1330" s="143">
        <v>45566</v>
      </c>
      <c r="AB1330" s="125"/>
      <c r="AC1330" s="125"/>
      <c r="AD1330" s="125"/>
      <c r="AE1330" s="117" t="s">
        <v>2119</v>
      </c>
      <c r="AF1330" s="122"/>
      <c r="AG1330" s="122" t="s">
        <v>1573</v>
      </c>
      <c r="AH1330" s="117" t="s">
        <v>1520</v>
      </c>
    </row>
    <row r="1331" spans="1:34">
      <c r="A1331" s="115" t="s">
        <v>16</v>
      </c>
      <c r="B1331" s="116">
        <v>45567</v>
      </c>
      <c r="C1331" s="115" t="s">
        <v>42</v>
      </c>
      <c r="D1331" s="115" t="s">
        <v>43</v>
      </c>
      <c r="E1331" s="117" t="s">
        <v>1470</v>
      </c>
      <c r="F1331" s="117" t="s">
        <v>2312</v>
      </c>
      <c r="G1331" s="119" t="s">
        <v>2313</v>
      </c>
      <c r="H1331" s="117" t="s">
        <v>2314</v>
      </c>
      <c r="I1331" s="117" t="s">
        <v>2315</v>
      </c>
      <c r="J1331" s="117">
        <v>15645.62</v>
      </c>
      <c r="K1331" s="117" t="s">
        <v>2316</v>
      </c>
      <c r="L1331" s="115" t="s">
        <v>1480</v>
      </c>
      <c r="M1331" s="123">
        <v>5.84</v>
      </c>
      <c r="N1331" s="123">
        <v>45567</v>
      </c>
      <c r="O1331" s="124" t="s">
        <v>1472</v>
      </c>
      <c r="P1331" s="125" t="s">
        <v>2343</v>
      </c>
      <c r="Q1331" s="125" t="s">
        <v>1481</v>
      </c>
      <c r="R1331" s="125" t="s">
        <v>2341</v>
      </c>
      <c r="S1331" s="115" t="s">
        <v>2345</v>
      </c>
      <c r="T1331" s="122">
        <v>-5.84</v>
      </c>
      <c r="U1331" s="115"/>
      <c r="V1331" s="142">
        <v>30072.85</v>
      </c>
      <c r="W1331" s="117" t="s">
        <v>2341</v>
      </c>
      <c r="X1331" s="142">
        <v>-5.84</v>
      </c>
      <c r="Y1331" s="142">
        <v>5.84</v>
      </c>
      <c r="Z1331" s="117">
        <v>0</v>
      </c>
      <c r="AA1331" s="143">
        <v>45566</v>
      </c>
      <c r="AB1331" s="125"/>
      <c r="AC1331" s="125"/>
      <c r="AD1331" s="125"/>
      <c r="AE1331" s="117" t="s">
        <v>1480</v>
      </c>
      <c r="AF1331" s="122"/>
      <c r="AG1331" s="122" t="s">
        <v>1482</v>
      </c>
      <c r="AH1331" s="117" t="s">
        <v>1482</v>
      </c>
    </row>
    <row r="1332" spans="1:34">
      <c r="A1332" s="115" t="s">
        <v>16</v>
      </c>
      <c r="B1332" s="116">
        <v>45567</v>
      </c>
      <c r="C1332" s="115" t="s">
        <v>42</v>
      </c>
      <c r="D1332" s="115" t="s">
        <v>43</v>
      </c>
      <c r="E1332" s="117" t="s">
        <v>1470</v>
      </c>
      <c r="F1332" s="117" t="s">
        <v>2312</v>
      </c>
      <c r="G1332" s="119" t="s">
        <v>2313</v>
      </c>
      <c r="H1332" s="117" t="s">
        <v>2314</v>
      </c>
      <c r="I1332" s="117" t="s">
        <v>2315</v>
      </c>
      <c r="J1332" s="117">
        <v>15645.62</v>
      </c>
      <c r="K1332" s="117" t="s">
        <v>2316</v>
      </c>
      <c r="L1332" s="115" t="s">
        <v>1480</v>
      </c>
      <c r="M1332" s="123">
        <v>4.0599999999999996</v>
      </c>
      <c r="N1332" s="123">
        <v>45567</v>
      </c>
      <c r="O1332" s="124" t="s">
        <v>1472</v>
      </c>
      <c r="P1332" s="125" t="s">
        <v>2344</v>
      </c>
      <c r="Q1332" s="125" t="s">
        <v>1564</v>
      </c>
      <c r="R1332" s="125" t="s">
        <v>2341</v>
      </c>
      <c r="S1332" s="115" t="s">
        <v>2345</v>
      </c>
      <c r="T1332" s="122">
        <v>-4.0599999999999996</v>
      </c>
      <c r="U1332" s="115">
        <v>0</v>
      </c>
      <c r="V1332" s="142">
        <v>30068.79</v>
      </c>
      <c r="W1332" s="117" t="s">
        <v>2341</v>
      </c>
      <c r="X1332" s="142">
        <v>-4.0599999999999996</v>
      </c>
      <c r="Y1332" s="142">
        <v>4.0599999999999996</v>
      </c>
      <c r="Z1332" s="117">
        <v>0</v>
      </c>
      <c r="AA1332" s="143">
        <v>45566</v>
      </c>
      <c r="AB1332" s="125"/>
      <c r="AC1332" s="125"/>
      <c r="AD1332" s="125"/>
      <c r="AE1332" s="117" t="s">
        <v>1480</v>
      </c>
      <c r="AF1332" s="122"/>
      <c r="AG1332" s="122" t="s">
        <v>1482</v>
      </c>
      <c r="AH1332" s="117" t="s">
        <v>1482</v>
      </c>
    </row>
    <row r="1333" spans="1:34">
      <c r="A1333" s="115" t="s">
        <v>16</v>
      </c>
      <c r="B1333" s="116">
        <v>45567</v>
      </c>
      <c r="C1333" s="115" t="s">
        <v>42</v>
      </c>
      <c r="D1333" s="115" t="s">
        <v>43</v>
      </c>
      <c r="E1333" s="117" t="s">
        <v>1470</v>
      </c>
      <c r="F1333" s="117" t="s">
        <v>2312</v>
      </c>
      <c r="G1333" s="119" t="s">
        <v>2313</v>
      </c>
      <c r="H1333" s="117" t="s">
        <v>2314</v>
      </c>
      <c r="I1333" s="117" t="s">
        <v>2315</v>
      </c>
      <c r="J1333" s="117">
        <v>15645.62</v>
      </c>
      <c r="K1333" s="117" t="s">
        <v>2316</v>
      </c>
      <c r="L1333" s="115" t="s">
        <v>1681</v>
      </c>
      <c r="M1333" s="123">
        <v>184.3</v>
      </c>
      <c r="N1333" s="123">
        <v>45567</v>
      </c>
      <c r="O1333" s="124" t="s">
        <v>1472</v>
      </c>
      <c r="P1333" s="125" t="s">
        <v>2346</v>
      </c>
      <c r="Q1333" s="125" t="s">
        <v>1512</v>
      </c>
      <c r="R1333" s="125" t="s">
        <v>2076</v>
      </c>
      <c r="S1333" s="115" t="s">
        <v>2347</v>
      </c>
      <c r="T1333" s="122">
        <v>-184.3</v>
      </c>
      <c r="U1333" s="115"/>
      <c r="V1333" s="142">
        <v>29884.49</v>
      </c>
      <c r="W1333" s="117" t="s">
        <v>2076</v>
      </c>
      <c r="X1333" s="142">
        <v>-184.3</v>
      </c>
      <c r="Y1333" s="142">
        <v>184.3</v>
      </c>
      <c r="Z1333" s="117">
        <v>0</v>
      </c>
      <c r="AA1333" s="143">
        <v>45566</v>
      </c>
      <c r="AB1333" s="125"/>
      <c r="AC1333" s="125"/>
      <c r="AD1333" s="125"/>
      <c r="AE1333" s="117" t="s">
        <v>1681</v>
      </c>
      <c r="AF1333" s="122"/>
      <c r="AG1333" s="122" t="s">
        <v>1519</v>
      </c>
      <c r="AH1333" s="117" t="s">
        <v>1520</v>
      </c>
    </row>
    <row r="1334" spans="1:34">
      <c r="A1334" s="115" t="s">
        <v>16</v>
      </c>
      <c r="B1334" s="116">
        <v>45567</v>
      </c>
      <c r="C1334" s="115" t="s">
        <v>42</v>
      </c>
      <c r="D1334" s="115" t="s">
        <v>43</v>
      </c>
      <c r="E1334" s="117" t="s">
        <v>1470</v>
      </c>
      <c r="F1334" s="117" t="s">
        <v>2312</v>
      </c>
      <c r="G1334" s="119" t="s">
        <v>2313</v>
      </c>
      <c r="H1334" s="117" t="s">
        <v>2314</v>
      </c>
      <c r="I1334" s="117" t="s">
        <v>2315</v>
      </c>
      <c r="J1334" s="117">
        <v>15645.62</v>
      </c>
      <c r="K1334" s="117" t="s">
        <v>2316</v>
      </c>
      <c r="L1334" s="115" t="s">
        <v>1480</v>
      </c>
      <c r="M1334" s="123">
        <v>1.48</v>
      </c>
      <c r="N1334" s="123">
        <v>45567</v>
      </c>
      <c r="O1334" s="124" t="s">
        <v>1472</v>
      </c>
      <c r="P1334" s="125" t="s">
        <v>2348</v>
      </c>
      <c r="Q1334" s="125" t="s">
        <v>1564</v>
      </c>
      <c r="R1334" s="125" t="s">
        <v>2076</v>
      </c>
      <c r="S1334" s="115" t="s">
        <v>2347</v>
      </c>
      <c r="T1334" s="122">
        <v>-1.48</v>
      </c>
      <c r="U1334" s="115">
        <v>0</v>
      </c>
      <c r="V1334" s="142">
        <v>29883.01</v>
      </c>
      <c r="W1334" s="117" t="s">
        <v>2076</v>
      </c>
      <c r="X1334" s="142">
        <v>-1.48</v>
      </c>
      <c r="Y1334" s="142">
        <v>1.48</v>
      </c>
      <c r="Z1334" s="117">
        <v>0</v>
      </c>
      <c r="AA1334" s="143">
        <v>45566</v>
      </c>
      <c r="AB1334" s="125"/>
      <c r="AC1334" s="125"/>
      <c r="AD1334" s="125"/>
      <c r="AE1334" s="117" t="s">
        <v>1480</v>
      </c>
      <c r="AF1334" s="122"/>
      <c r="AG1334" s="122" t="s">
        <v>1482</v>
      </c>
      <c r="AH1334" s="117" t="s">
        <v>1482</v>
      </c>
    </row>
    <row r="1335" spans="1:34">
      <c r="A1335" s="115" t="s">
        <v>16</v>
      </c>
      <c r="B1335" s="116">
        <v>45567</v>
      </c>
      <c r="C1335" s="115" t="s">
        <v>42</v>
      </c>
      <c r="D1335" s="115" t="s">
        <v>43</v>
      </c>
      <c r="E1335" s="117" t="s">
        <v>1470</v>
      </c>
      <c r="F1335" s="117" t="s">
        <v>2312</v>
      </c>
      <c r="G1335" s="119" t="s">
        <v>2313</v>
      </c>
      <c r="H1335" s="117" t="s">
        <v>2314</v>
      </c>
      <c r="I1335" s="117" t="s">
        <v>2315</v>
      </c>
      <c r="J1335" s="117">
        <v>15645.62</v>
      </c>
      <c r="K1335" s="117" t="s">
        <v>2316</v>
      </c>
      <c r="L1335" s="115" t="s">
        <v>1681</v>
      </c>
      <c r="M1335" s="123">
        <v>207.67</v>
      </c>
      <c r="N1335" s="123">
        <v>45567</v>
      </c>
      <c r="O1335" s="124" t="s">
        <v>1472</v>
      </c>
      <c r="P1335" s="125" t="s">
        <v>2346</v>
      </c>
      <c r="Q1335" s="125" t="s">
        <v>1512</v>
      </c>
      <c r="R1335" s="125" t="s">
        <v>2076</v>
      </c>
      <c r="S1335" s="115" t="s">
        <v>2349</v>
      </c>
      <c r="T1335" s="122">
        <v>-207.67</v>
      </c>
      <c r="U1335" s="115">
        <v>0</v>
      </c>
      <c r="V1335" s="142">
        <v>29675.34</v>
      </c>
      <c r="W1335" s="117" t="s">
        <v>2076</v>
      </c>
      <c r="X1335" s="142">
        <v>-207.67</v>
      </c>
      <c r="Y1335" s="142">
        <v>207.67</v>
      </c>
      <c r="Z1335" s="117">
        <v>0</v>
      </c>
      <c r="AA1335" s="143">
        <v>45566</v>
      </c>
      <c r="AB1335" s="125"/>
      <c r="AC1335" s="125"/>
      <c r="AD1335" s="125"/>
      <c r="AE1335" s="117" t="s">
        <v>1681</v>
      </c>
      <c r="AF1335" s="122"/>
      <c r="AG1335" s="122" t="s">
        <v>1519</v>
      </c>
      <c r="AH1335" s="117" t="s">
        <v>1520</v>
      </c>
    </row>
    <row r="1336" spans="1:34">
      <c r="A1336" s="115" t="s">
        <v>16</v>
      </c>
      <c r="B1336" s="116">
        <v>45567</v>
      </c>
      <c r="C1336" s="115" t="s">
        <v>42</v>
      </c>
      <c r="D1336" s="115" t="s">
        <v>43</v>
      </c>
      <c r="E1336" s="117" t="s">
        <v>1470</v>
      </c>
      <c r="F1336" s="117" t="s">
        <v>2312</v>
      </c>
      <c r="G1336" s="119" t="s">
        <v>2313</v>
      </c>
      <c r="H1336" s="117" t="s">
        <v>2314</v>
      </c>
      <c r="I1336" s="117" t="s">
        <v>2315</v>
      </c>
      <c r="J1336" s="117">
        <v>15645.62</v>
      </c>
      <c r="K1336" s="117" t="s">
        <v>2316</v>
      </c>
      <c r="L1336" s="115" t="s">
        <v>1480</v>
      </c>
      <c r="M1336" s="123">
        <v>1.68</v>
      </c>
      <c r="N1336" s="123">
        <v>45567</v>
      </c>
      <c r="O1336" s="124" t="s">
        <v>1472</v>
      </c>
      <c r="P1336" s="125" t="s">
        <v>2348</v>
      </c>
      <c r="Q1336" s="125" t="s">
        <v>1564</v>
      </c>
      <c r="R1336" s="125" t="s">
        <v>2076</v>
      </c>
      <c r="S1336" s="115" t="s">
        <v>2349</v>
      </c>
      <c r="T1336" s="122">
        <v>-1.68</v>
      </c>
      <c r="U1336" s="115">
        <v>0</v>
      </c>
      <c r="V1336" s="142">
        <v>29673.66</v>
      </c>
      <c r="W1336" s="117" t="s">
        <v>2076</v>
      </c>
      <c r="X1336" s="142">
        <v>-1.68</v>
      </c>
      <c r="Y1336" s="142">
        <v>1.68</v>
      </c>
      <c r="Z1336" s="117">
        <v>0</v>
      </c>
      <c r="AA1336" s="143">
        <v>45566</v>
      </c>
      <c r="AB1336" s="125"/>
      <c r="AC1336" s="125"/>
      <c r="AD1336" s="125"/>
      <c r="AE1336" s="117" t="s">
        <v>1480</v>
      </c>
      <c r="AF1336" s="122"/>
      <c r="AG1336" s="122" t="s">
        <v>1482</v>
      </c>
      <c r="AH1336" s="117" t="s">
        <v>1482</v>
      </c>
    </row>
    <row r="1337" spans="1:34">
      <c r="A1337" s="115" t="s">
        <v>16</v>
      </c>
      <c r="B1337" s="116">
        <v>45567</v>
      </c>
      <c r="C1337" s="115" t="s">
        <v>42</v>
      </c>
      <c r="D1337" s="115" t="s">
        <v>43</v>
      </c>
      <c r="E1337" s="117" t="s">
        <v>1470</v>
      </c>
      <c r="F1337" s="117" t="s">
        <v>2312</v>
      </c>
      <c r="G1337" s="119" t="s">
        <v>2313</v>
      </c>
      <c r="H1337" s="117" t="s">
        <v>2314</v>
      </c>
      <c r="I1337" s="117" t="s">
        <v>2315</v>
      </c>
      <c r="J1337" s="117">
        <v>15645.62</v>
      </c>
      <c r="K1337" s="117" t="s">
        <v>2316</v>
      </c>
      <c r="L1337" s="115" t="s">
        <v>2119</v>
      </c>
      <c r="M1337" s="123">
        <v>2403.37</v>
      </c>
      <c r="N1337" s="123">
        <v>45567</v>
      </c>
      <c r="O1337" s="124" t="s">
        <v>1472</v>
      </c>
      <c r="P1337" s="125" t="s">
        <v>2350</v>
      </c>
      <c r="Q1337" s="125" t="s">
        <v>1512</v>
      </c>
      <c r="R1337" s="125" t="s">
        <v>2351</v>
      </c>
      <c r="S1337" s="115" t="s">
        <v>2352</v>
      </c>
      <c r="T1337" s="122">
        <v>-2403.37</v>
      </c>
      <c r="U1337" s="115">
        <v>0</v>
      </c>
      <c r="V1337" s="142">
        <v>27270.29</v>
      </c>
      <c r="W1337" s="117" t="s">
        <v>2351</v>
      </c>
      <c r="X1337" s="142">
        <v>-2403.37</v>
      </c>
      <c r="Y1337" s="142">
        <v>2403.37</v>
      </c>
      <c r="Z1337" s="117">
        <v>0</v>
      </c>
      <c r="AA1337" s="143">
        <v>45566</v>
      </c>
      <c r="AB1337" s="125"/>
      <c r="AC1337" s="125"/>
      <c r="AD1337" s="125"/>
      <c r="AE1337" s="117" t="s">
        <v>2119</v>
      </c>
      <c r="AF1337" s="122"/>
      <c r="AG1337" s="122" t="s">
        <v>1573</v>
      </c>
      <c r="AH1337" s="117" t="s">
        <v>1520</v>
      </c>
    </row>
    <row r="1338" spans="1:34">
      <c r="A1338" s="115" t="s">
        <v>16</v>
      </c>
      <c r="B1338" s="116">
        <v>45567</v>
      </c>
      <c r="C1338" s="115" t="s">
        <v>42</v>
      </c>
      <c r="D1338" s="115" t="s">
        <v>43</v>
      </c>
      <c r="E1338" s="117" t="s">
        <v>1470</v>
      </c>
      <c r="F1338" s="117" t="s">
        <v>2312</v>
      </c>
      <c r="G1338" s="119" t="s">
        <v>2313</v>
      </c>
      <c r="H1338" s="117" t="s">
        <v>2314</v>
      </c>
      <c r="I1338" s="117" t="s">
        <v>2315</v>
      </c>
      <c r="J1338" s="117">
        <v>15645.62</v>
      </c>
      <c r="K1338" s="117" t="s">
        <v>2316</v>
      </c>
      <c r="L1338" s="115" t="s">
        <v>1480</v>
      </c>
      <c r="M1338" s="123">
        <v>9.6</v>
      </c>
      <c r="N1338" s="123">
        <v>45567</v>
      </c>
      <c r="O1338" s="124" t="s">
        <v>1472</v>
      </c>
      <c r="P1338" s="125" t="s">
        <v>2353</v>
      </c>
      <c r="Q1338" s="125" t="s">
        <v>1481</v>
      </c>
      <c r="R1338" s="125" t="s">
        <v>2351</v>
      </c>
      <c r="S1338" s="115" t="s">
        <v>2352</v>
      </c>
      <c r="T1338" s="122">
        <v>-9.6</v>
      </c>
      <c r="U1338" s="115">
        <v>0</v>
      </c>
      <c r="V1338" s="142">
        <v>27260.69</v>
      </c>
      <c r="W1338" s="117" t="s">
        <v>2351</v>
      </c>
      <c r="X1338" s="142">
        <v>-9.6</v>
      </c>
      <c r="Y1338" s="142">
        <v>9.6</v>
      </c>
      <c r="Z1338" s="117">
        <v>0</v>
      </c>
      <c r="AA1338" s="143">
        <v>45566</v>
      </c>
      <c r="AB1338" s="125"/>
      <c r="AC1338" s="125"/>
      <c r="AD1338" s="125"/>
      <c r="AE1338" s="117" t="s">
        <v>1480</v>
      </c>
      <c r="AF1338" s="122"/>
      <c r="AG1338" s="122" t="s">
        <v>1482</v>
      </c>
      <c r="AH1338" s="117" t="s">
        <v>1482</v>
      </c>
    </row>
    <row r="1339" spans="1:34">
      <c r="A1339" s="115" t="s">
        <v>16</v>
      </c>
      <c r="B1339" s="116">
        <v>45567</v>
      </c>
      <c r="C1339" s="115" t="s">
        <v>42</v>
      </c>
      <c r="D1339" s="115" t="s">
        <v>43</v>
      </c>
      <c r="E1339" s="117" t="s">
        <v>1470</v>
      </c>
      <c r="F1339" s="117" t="s">
        <v>2312</v>
      </c>
      <c r="G1339" s="119" t="s">
        <v>2313</v>
      </c>
      <c r="H1339" s="117" t="s">
        <v>2314</v>
      </c>
      <c r="I1339" s="117" t="s">
        <v>2315</v>
      </c>
      <c r="J1339" s="117">
        <v>15645.62</v>
      </c>
      <c r="K1339" s="117" t="s">
        <v>2316</v>
      </c>
      <c r="L1339" s="115" t="s">
        <v>1480</v>
      </c>
      <c r="M1339" s="123">
        <v>48.06</v>
      </c>
      <c r="N1339" s="123">
        <v>45567</v>
      </c>
      <c r="O1339" s="124" t="s">
        <v>1472</v>
      </c>
      <c r="P1339" s="125" t="s">
        <v>2354</v>
      </c>
      <c r="Q1339" s="125" t="s">
        <v>1564</v>
      </c>
      <c r="R1339" s="125" t="s">
        <v>2351</v>
      </c>
      <c r="S1339" s="115" t="s">
        <v>2352</v>
      </c>
      <c r="T1339" s="122">
        <v>-48.06</v>
      </c>
      <c r="U1339" s="115">
        <v>0</v>
      </c>
      <c r="V1339" s="142">
        <v>27212.63</v>
      </c>
      <c r="W1339" s="117" t="s">
        <v>2351</v>
      </c>
      <c r="X1339" s="142">
        <v>-48.06</v>
      </c>
      <c r="Y1339" s="142">
        <v>48.06</v>
      </c>
      <c r="Z1339" s="117">
        <v>0</v>
      </c>
      <c r="AA1339" s="143">
        <v>45566</v>
      </c>
      <c r="AB1339" s="125"/>
      <c r="AC1339" s="125"/>
      <c r="AD1339" s="125"/>
      <c r="AE1339" s="117" t="s">
        <v>1480</v>
      </c>
      <c r="AF1339" s="122"/>
      <c r="AG1339" s="122" t="s">
        <v>1482</v>
      </c>
      <c r="AH1339" s="117" t="s">
        <v>1482</v>
      </c>
    </row>
    <row r="1340" spans="1:34">
      <c r="A1340" s="115" t="s">
        <v>16</v>
      </c>
      <c r="B1340" s="116">
        <v>45567</v>
      </c>
      <c r="C1340" s="115" t="s">
        <v>42</v>
      </c>
      <c r="D1340" s="115" t="s">
        <v>43</v>
      </c>
      <c r="E1340" s="117" t="s">
        <v>1470</v>
      </c>
      <c r="F1340" s="117" t="s">
        <v>2312</v>
      </c>
      <c r="G1340" s="119" t="s">
        <v>2313</v>
      </c>
      <c r="H1340" s="117" t="s">
        <v>2314</v>
      </c>
      <c r="I1340" s="117" t="s">
        <v>2315</v>
      </c>
      <c r="J1340" s="117">
        <v>15645.62</v>
      </c>
      <c r="K1340" s="117" t="s">
        <v>2316</v>
      </c>
      <c r="L1340" s="115" t="s">
        <v>2119</v>
      </c>
      <c r="M1340" s="123">
        <v>4883.99</v>
      </c>
      <c r="N1340" s="123">
        <v>45567</v>
      </c>
      <c r="O1340" s="124" t="s">
        <v>1472</v>
      </c>
      <c r="P1340" s="125" t="s">
        <v>2355</v>
      </c>
      <c r="Q1340" s="125" t="s">
        <v>1512</v>
      </c>
      <c r="R1340" s="125" t="s">
        <v>2121</v>
      </c>
      <c r="S1340" s="115" t="s">
        <v>2122</v>
      </c>
      <c r="T1340" s="122">
        <v>-4883.99</v>
      </c>
      <c r="U1340" s="115">
        <v>0</v>
      </c>
      <c r="V1340" s="142">
        <v>22328.639999999999</v>
      </c>
      <c r="W1340" s="117" t="s">
        <v>2121</v>
      </c>
      <c r="X1340" s="142">
        <v>-4883.99</v>
      </c>
      <c r="Y1340" s="142">
        <v>4883.99</v>
      </c>
      <c r="Z1340" s="117">
        <v>0</v>
      </c>
      <c r="AA1340" s="143">
        <v>45566</v>
      </c>
      <c r="AB1340" s="125"/>
      <c r="AC1340" s="125"/>
      <c r="AD1340" s="125"/>
      <c r="AE1340" s="117" t="s">
        <v>2119</v>
      </c>
      <c r="AF1340" s="122"/>
      <c r="AG1340" s="122" t="s">
        <v>1573</v>
      </c>
      <c r="AH1340" s="117" t="s">
        <v>1520</v>
      </c>
    </row>
    <row r="1341" spans="1:34">
      <c r="A1341" s="115" t="s">
        <v>16</v>
      </c>
      <c r="B1341" s="116">
        <v>45567</v>
      </c>
      <c r="C1341" s="115" t="s">
        <v>42</v>
      </c>
      <c r="D1341" s="115" t="s">
        <v>43</v>
      </c>
      <c r="E1341" s="117" t="s">
        <v>1470</v>
      </c>
      <c r="F1341" s="117" t="s">
        <v>2312</v>
      </c>
      <c r="G1341" s="119" t="s">
        <v>2313</v>
      </c>
      <c r="H1341" s="117" t="s">
        <v>2314</v>
      </c>
      <c r="I1341" s="117" t="s">
        <v>2315</v>
      </c>
      <c r="J1341" s="117">
        <v>15645.62</v>
      </c>
      <c r="K1341" s="117" t="s">
        <v>2316</v>
      </c>
      <c r="L1341" s="115" t="s">
        <v>1480</v>
      </c>
      <c r="M1341" s="123">
        <v>8.14</v>
      </c>
      <c r="N1341" s="123">
        <v>45567</v>
      </c>
      <c r="O1341" s="124" t="s">
        <v>1472</v>
      </c>
      <c r="P1341" s="125" t="s">
        <v>2356</v>
      </c>
      <c r="Q1341" s="125" t="s">
        <v>1564</v>
      </c>
      <c r="R1341" s="125" t="s">
        <v>2121</v>
      </c>
      <c r="S1341" s="115" t="s">
        <v>2122</v>
      </c>
      <c r="T1341" s="122">
        <v>-8.14</v>
      </c>
      <c r="U1341" s="115">
        <v>0</v>
      </c>
      <c r="V1341" s="142">
        <v>22320.5</v>
      </c>
      <c r="W1341" s="117" t="s">
        <v>2121</v>
      </c>
      <c r="X1341" s="142">
        <v>-8.14</v>
      </c>
      <c r="Y1341" s="142">
        <v>8.14</v>
      </c>
      <c r="Z1341" s="117">
        <v>0</v>
      </c>
      <c r="AA1341" s="143">
        <v>45566</v>
      </c>
      <c r="AB1341" s="125"/>
      <c r="AC1341" s="125"/>
      <c r="AD1341" s="125"/>
      <c r="AE1341" s="117" t="s">
        <v>1480</v>
      </c>
      <c r="AF1341" s="122"/>
      <c r="AG1341" s="122" t="s">
        <v>1482</v>
      </c>
      <c r="AH1341" s="117" t="s">
        <v>1482</v>
      </c>
    </row>
    <row r="1342" spans="1:34">
      <c r="A1342" s="115" t="s">
        <v>16</v>
      </c>
      <c r="B1342" s="116">
        <v>45567</v>
      </c>
      <c r="C1342" s="115" t="s">
        <v>42</v>
      </c>
      <c r="D1342" s="115" t="s">
        <v>43</v>
      </c>
      <c r="E1342" s="117" t="s">
        <v>1470</v>
      </c>
      <c r="F1342" s="117" t="s">
        <v>2312</v>
      </c>
      <c r="G1342" s="119" t="s">
        <v>2313</v>
      </c>
      <c r="H1342" s="117" t="s">
        <v>2314</v>
      </c>
      <c r="I1342" s="117" t="s">
        <v>2315</v>
      </c>
      <c r="J1342" s="117">
        <v>15645.62</v>
      </c>
      <c r="K1342" s="117" t="s">
        <v>2316</v>
      </c>
      <c r="L1342" s="115" t="s">
        <v>1915</v>
      </c>
      <c r="M1342" s="123">
        <v>1501.76</v>
      </c>
      <c r="N1342" s="123">
        <v>45567</v>
      </c>
      <c r="O1342" s="124" t="s">
        <v>1472</v>
      </c>
      <c r="P1342" s="125" t="s">
        <v>2357</v>
      </c>
      <c r="Q1342" s="125" t="s">
        <v>1512</v>
      </c>
      <c r="R1342" s="125" t="s">
        <v>2028</v>
      </c>
      <c r="S1342" s="115" t="s">
        <v>2358</v>
      </c>
      <c r="T1342" s="122">
        <v>-1501.76</v>
      </c>
      <c r="U1342" s="115">
        <v>0</v>
      </c>
      <c r="V1342" s="142">
        <v>20818.740000000002</v>
      </c>
      <c r="W1342" s="117" t="s">
        <v>2028</v>
      </c>
      <c r="X1342" s="142">
        <v>-1501.76</v>
      </c>
      <c r="Y1342" s="142">
        <v>1501.76</v>
      </c>
      <c r="Z1342" s="117">
        <v>0</v>
      </c>
      <c r="AA1342" s="143">
        <v>45566</v>
      </c>
      <c r="AB1342" s="125"/>
      <c r="AC1342" s="125"/>
      <c r="AD1342" s="125"/>
      <c r="AE1342" s="117" t="s">
        <v>1915</v>
      </c>
      <c r="AF1342" s="122"/>
      <c r="AG1342" s="122" t="s">
        <v>1573</v>
      </c>
      <c r="AH1342" s="117" t="s">
        <v>1520</v>
      </c>
    </row>
    <row r="1343" spans="1:34">
      <c r="A1343" s="115" t="s">
        <v>16</v>
      </c>
      <c r="B1343" s="116">
        <v>45567</v>
      </c>
      <c r="C1343" s="115" t="s">
        <v>42</v>
      </c>
      <c r="D1343" s="115" t="s">
        <v>43</v>
      </c>
      <c r="E1343" s="117" t="s">
        <v>1470</v>
      </c>
      <c r="F1343" s="117" t="s">
        <v>2312</v>
      </c>
      <c r="G1343" s="119" t="s">
        <v>2313</v>
      </c>
      <c r="H1343" s="117" t="s">
        <v>2314</v>
      </c>
      <c r="I1343" s="117" t="s">
        <v>2315</v>
      </c>
      <c r="J1343" s="117">
        <v>15645.62</v>
      </c>
      <c r="K1343" s="117" t="s">
        <v>2316</v>
      </c>
      <c r="L1343" s="115" t="s">
        <v>1480</v>
      </c>
      <c r="M1343" s="123">
        <v>12.02</v>
      </c>
      <c r="N1343" s="123">
        <v>45567</v>
      </c>
      <c r="O1343" s="124" t="s">
        <v>1472</v>
      </c>
      <c r="P1343" s="125" t="s">
        <v>2359</v>
      </c>
      <c r="Q1343" s="125" t="s">
        <v>1481</v>
      </c>
      <c r="R1343" s="125" t="s">
        <v>2028</v>
      </c>
      <c r="S1343" s="115" t="s">
        <v>2358</v>
      </c>
      <c r="T1343" s="122">
        <v>-12.02</v>
      </c>
      <c r="U1343" s="115">
        <v>0</v>
      </c>
      <c r="V1343" s="142">
        <v>20806.72</v>
      </c>
      <c r="W1343" s="117" t="s">
        <v>2028</v>
      </c>
      <c r="X1343" s="142">
        <v>-12.02</v>
      </c>
      <c r="Y1343" s="142">
        <v>12.02</v>
      </c>
      <c r="Z1343" s="117">
        <v>0</v>
      </c>
      <c r="AA1343" s="143">
        <v>45566</v>
      </c>
      <c r="AB1343" s="125"/>
      <c r="AC1343" s="125"/>
      <c r="AD1343" s="125"/>
      <c r="AE1343" s="117" t="s">
        <v>1480</v>
      </c>
      <c r="AF1343" s="122"/>
      <c r="AG1343" s="122" t="s">
        <v>1482</v>
      </c>
      <c r="AH1343" s="117" t="s">
        <v>1482</v>
      </c>
    </row>
    <row r="1344" spans="1:34">
      <c r="A1344" s="115" t="s">
        <v>16</v>
      </c>
      <c r="B1344" s="116">
        <v>45567</v>
      </c>
      <c r="C1344" s="115" t="s">
        <v>42</v>
      </c>
      <c r="D1344" s="115" t="s">
        <v>43</v>
      </c>
      <c r="E1344" s="117" t="s">
        <v>1470</v>
      </c>
      <c r="F1344" s="117" t="s">
        <v>2312</v>
      </c>
      <c r="G1344" s="119" t="s">
        <v>2313</v>
      </c>
      <c r="H1344" s="117" t="s">
        <v>2314</v>
      </c>
      <c r="I1344" s="117" t="s">
        <v>2315</v>
      </c>
      <c r="J1344" s="117">
        <v>15645.62</v>
      </c>
      <c r="K1344" s="117" t="s">
        <v>2316</v>
      </c>
      <c r="L1344" s="115" t="s">
        <v>1480</v>
      </c>
      <c r="M1344" s="123">
        <v>30.03</v>
      </c>
      <c r="N1344" s="123">
        <v>45567</v>
      </c>
      <c r="O1344" s="124" t="s">
        <v>1472</v>
      </c>
      <c r="P1344" s="125" t="s">
        <v>2360</v>
      </c>
      <c r="Q1344" s="125" t="s">
        <v>1564</v>
      </c>
      <c r="R1344" s="125" t="s">
        <v>2028</v>
      </c>
      <c r="S1344" s="115" t="s">
        <v>2358</v>
      </c>
      <c r="T1344" s="122">
        <v>-30.03</v>
      </c>
      <c r="U1344" s="115">
        <v>0</v>
      </c>
      <c r="V1344" s="142">
        <v>20776.689999999999</v>
      </c>
      <c r="W1344" s="117" t="s">
        <v>2028</v>
      </c>
      <c r="X1344" s="142">
        <v>-30.03</v>
      </c>
      <c r="Y1344" s="142">
        <v>30.03</v>
      </c>
      <c r="Z1344" s="117">
        <v>0</v>
      </c>
      <c r="AA1344" s="143">
        <v>45566</v>
      </c>
      <c r="AB1344" s="125"/>
      <c r="AC1344" s="125"/>
      <c r="AD1344" s="125"/>
      <c r="AE1344" s="117" t="s">
        <v>1480</v>
      </c>
      <c r="AF1344" s="122"/>
      <c r="AG1344" s="122" t="s">
        <v>1482</v>
      </c>
      <c r="AH1344" s="117" t="s">
        <v>1482</v>
      </c>
    </row>
    <row r="1345" spans="1:34">
      <c r="A1345" s="115" t="s">
        <v>16</v>
      </c>
      <c r="B1345" s="116">
        <v>45567</v>
      </c>
      <c r="C1345" s="115" t="s">
        <v>42</v>
      </c>
      <c r="D1345" s="115" t="s">
        <v>43</v>
      </c>
      <c r="E1345" s="117" t="s">
        <v>1470</v>
      </c>
      <c r="F1345" s="117" t="s">
        <v>2312</v>
      </c>
      <c r="G1345" s="119" t="s">
        <v>2313</v>
      </c>
      <c r="H1345" s="117" t="s">
        <v>2314</v>
      </c>
      <c r="I1345" s="117" t="s">
        <v>2315</v>
      </c>
      <c r="J1345" s="117">
        <v>15645.62</v>
      </c>
      <c r="K1345" s="117" t="s">
        <v>2316</v>
      </c>
      <c r="L1345" s="115" t="s">
        <v>1915</v>
      </c>
      <c r="M1345" s="123">
        <v>3892.5</v>
      </c>
      <c r="N1345" s="123">
        <v>45567</v>
      </c>
      <c r="O1345" s="124" t="s">
        <v>1472</v>
      </c>
      <c r="P1345" s="125" t="s">
        <v>2361</v>
      </c>
      <c r="Q1345" s="125" t="s">
        <v>1512</v>
      </c>
      <c r="R1345" s="125" t="s">
        <v>2039</v>
      </c>
      <c r="S1345" s="115" t="s">
        <v>2362</v>
      </c>
      <c r="T1345" s="122">
        <v>-3892.5</v>
      </c>
      <c r="U1345" s="115">
        <v>0</v>
      </c>
      <c r="V1345" s="142">
        <v>16884.189999999999</v>
      </c>
      <c r="W1345" s="117" t="s">
        <v>2039</v>
      </c>
      <c r="X1345" s="142">
        <v>-3892.5</v>
      </c>
      <c r="Y1345" s="142">
        <v>3892.5</v>
      </c>
      <c r="Z1345" s="117">
        <v>0</v>
      </c>
      <c r="AA1345" s="143">
        <v>45566</v>
      </c>
      <c r="AB1345" s="125"/>
      <c r="AC1345" s="125"/>
      <c r="AD1345" s="125"/>
      <c r="AE1345" s="117" t="s">
        <v>1915</v>
      </c>
      <c r="AF1345" s="122"/>
      <c r="AG1345" s="122" t="s">
        <v>1573</v>
      </c>
      <c r="AH1345" s="117" t="s">
        <v>1520</v>
      </c>
    </row>
    <row r="1346" spans="1:34">
      <c r="A1346" s="115" t="s">
        <v>16</v>
      </c>
      <c r="B1346" s="116">
        <v>45567</v>
      </c>
      <c r="C1346" s="115" t="s">
        <v>42</v>
      </c>
      <c r="D1346" s="115" t="s">
        <v>43</v>
      </c>
      <c r="E1346" s="117" t="s">
        <v>1470</v>
      </c>
      <c r="F1346" s="117" t="s">
        <v>2312</v>
      </c>
      <c r="G1346" s="119" t="s">
        <v>2313</v>
      </c>
      <c r="H1346" s="117" t="s">
        <v>2314</v>
      </c>
      <c r="I1346" s="117" t="s">
        <v>2315</v>
      </c>
      <c r="J1346" s="117">
        <v>15645.62</v>
      </c>
      <c r="K1346" s="117" t="s">
        <v>2316</v>
      </c>
      <c r="L1346" s="115" t="s">
        <v>1480</v>
      </c>
      <c r="M1346" s="123">
        <v>91.8</v>
      </c>
      <c r="N1346" s="123">
        <v>45567</v>
      </c>
      <c r="O1346" s="124" t="s">
        <v>1472</v>
      </c>
      <c r="P1346" s="125" t="s">
        <v>2363</v>
      </c>
      <c r="Q1346" s="125" t="s">
        <v>1564</v>
      </c>
      <c r="R1346" s="125" t="s">
        <v>2039</v>
      </c>
      <c r="S1346" s="115" t="s">
        <v>2362</v>
      </c>
      <c r="T1346" s="122">
        <v>-91.8</v>
      </c>
      <c r="U1346" s="115">
        <v>0</v>
      </c>
      <c r="V1346" s="142">
        <v>16792.39</v>
      </c>
      <c r="W1346" s="117" t="s">
        <v>2039</v>
      </c>
      <c r="X1346" s="142">
        <v>-91.8</v>
      </c>
      <c r="Y1346" s="142">
        <v>91.8</v>
      </c>
      <c r="Z1346" s="117">
        <v>0</v>
      </c>
      <c r="AA1346" s="143">
        <v>45566</v>
      </c>
      <c r="AB1346" s="125"/>
      <c r="AC1346" s="125"/>
      <c r="AD1346" s="125"/>
      <c r="AE1346" s="117" t="s">
        <v>1480</v>
      </c>
      <c r="AF1346" s="122"/>
      <c r="AG1346" s="122" t="s">
        <v>1482</v>
      </c>
      <c r="AH1346" s="117" t="s">
        <v>1482</v>
      </c>
    </row>
    <row r="1347" spans="1:34">
      <c r="A1347" s="115" t="s">
        <v>16</v>
      </c>
      <c r="B1347" s="116">
        <v>45567</v>
      </c>
      <c r="C1347" s="115" t="s">
        <v>42</v>
      </c>
      <c r="D1347" s="115" t="s">
        <v>43</v>
      </c>
      <c r="E1347" s="117" t="s">
        <v>1470</v>
      </c>
      <c r="F1347" s="117" t="s">
        <v>2312</v>
      </c>
      <c r="G1347" s="119" t="s">
        <v>2313</v>
      </c>
      <c r="H1347" s="117" t="s">
        <v>2314</v>
      </c>
      <c r="I1347" s="117" t="s">
        <v>2315</v>
      </c>
      <c r="J1347" s="117">
        <v>15645.62</v>
      </c>
      <c r="K1347" s="117" t="s">
        <v>2316</v>
      </c>
      <c r="L1347" s="115" t="s">
        <v>1915</v>
      </c>
      <c r="M1347" s="123">
        <v>4020.5</v>
      </c>
      <c r="N1347" s="123">
        <v>45567</v>
      </c>
      <c r="O1347" s="124" t="s">
        <v>1472</v>
      </c>
      <c r="P1347" s="125" t="s">
        <v>2364</v>
      </c>
      <c r="Q1347" s="125" t="s">
        <v>1512</v>
      </c>
      <c r="R1347" s="125" t="s">
        <v>2365</v>
      </c>
      <c r="S1347" s="115" t="s">
        <v>2366</v>
      </c>
      <c r="T1347" s="122">
        <v>-4020.5</v>
      </c>
      <c r="U1347" s="115">
        <v>0</v>
      </c>
      <c r="V1347" s="142">
        <v>12771.89</v>
      </c>
      <c r="W1347" s="117" t="s">
        <v>2365</v>
      </c>
      <c r="X1347" s="142">
        <v>-4020.5</v>
      </c>
      <c r="Y1347" s="142">
        <v>4020.5</v>
      </c>
      <c r="Z1347" s="117">
        <v>0</v>
      </c>
      <c r="AA1347" s="143">
        <v>45566</v>
      </c>
      <c r="AB1347" s="125"/>
      <c r="AC1347" s="125"/>
      <c r="AD1347" s="125"/>
      <c r="AE1347" s="117" t="s">
        <v>1915</v>
      </c>
      <c r="AF1347" s="122"/>
      <c r="AG1347" s="122" t="s">
        <v>1573</v>
      </c>
      <c r="AH1347" s="117" t="s">
        <v>1520</v>
      </c>
    </row>
    <row r="1348" spans="1:34">
      <c r="A1348" s="115" t="s">
        <v>16</v>
      </c>
      <c r="B1348" s="116">
        <v>45567</v>
      </c>
      <c r="C1348" s="115" t="s">
        <v>42</v>
      </c>
      <c r="D1348" s="115" t="s">
        <v>43</v>
      </c>
      <c r="E1348" s="117" t="s">
        <v>1470</v>
      </c>
      <c r="F1348" s="117" t="s">
        <v>2312</v>
      </c>
      <c r="G1348" s="119" t="s">
        <v>2313</v>
      </c>
      <c r="H1348" s="117" t="s">
        <v>2314</v>
      </c>
      <c r="I1348" s="117" t="s">
        <v>2315</v>
      </c>
      <c r="J1348" s="117">
        <v>15645.62</v>
      </c>
      <c r="K1348" s="117" t="s">
        <v>2316</v>
      </c>
      <c r="L1348" s="115" t="s">
        <v>1480</v>
      </c>
      <c r="M1348" s="123">
        <v>13.4</v>
      </c>
      <c r="N1348" s="123">
        <v>45567</v>
      </c>
      <c r="O1348" s="124" t="s">
        <v>1472</v>
      </c>
      <c r="P1348" s="125" t="s">
        <v>2367</v>
      </c>
      <c r="Q1348" s="125" t="s">
        <v>1481</v>
      </c>
      <c r="R1348" s="125" t="s">
        <v>2365</v>
      </c>
      <c r="S1348" s="115" t="s">
        <v>2366</v>
      </c>
      <c r="T1348" s="122">
        <v>-13.4</v>
      </c>
      <c r="U1348" s="115">
        <v>0</v>
      </c>
      <c r="V1348" s="142">
        <v>12758.49</v>
      </c>
      <c r="W1348" s="117" t="s">
        <v>2365</v>
      </c>
      <c r="X1348" s="142">
        <v>-13.4</v>
      </c>
      <c r="Y1348" s="142">
        <v>13.4</v>
      </c>
      <c r="Z1348" s="117">
        <v>0</v>
      </c>
      <c r="AA1348" s="143">
        <v>45566</v>
      </c>
      <c r="AB1348" s="125"/>
      <c r="AC1348" s="125"/>
      <c r="AD1348" s="125"/>
      <c r="AE1348" s="117" t="s">
        <v>1480</v>
      </c>
      <c r="AF1348" s="122"/>
      <c r="AG1348" s="122" t="s">
        <v>1482</v>
      </c>
      <c r="AH1348" s="117" t="s">
        <v>1482</v>
      </c>
    </row>
    <row r="1349" spans="1:34">
      <c r="A1349" s="115" t="s">
        <v>16</v>
      </c>
      <c r="B1349" s="116">
        <v>45567</v>
      </c>
      <c r="C1349" s="115" t="s">
        <v>42</v>
      </c>
      <c r="D1349" s="115" t="s">
        <v>43</v>
      </c>
      <c r="E1349" s="117" t="s">
        <v>1470</v>
      </c>
      <c r="F1349" s="117" t="s">
        <v>2312</v>
      </c>
      <c r="G1349" s="119" t="s">
        <v>2313</v>
      </c>
      <c r="H1349" s="117" t="s">
        <v>2314</v>
      </c>
      <c r="I1349" s="117" t="s">
        <v>2315</v>
      </c>
      <c r="J1349" s="117">
        <v>15645.62</v>
      </c>
      <c r="K1349" s="117" t="s">
        <v>2316</v>
      </c>
      <c r="L1349" s="115" t="s">
        <v>1480</v>
      </c>
      <c r="M1349" s="123">
        <v>80.41</v>
      </c>
      <c r="N1349" s="123">
        <v>45567</v>
      </c>
      <c r="O1349" s="124" t="s">
        <v>1472</v>
      </c>
      <c r="P1349" s="125" t="s">
        <v>2368</v>
      </c>
      <c r="Q1349" s="125" t="s">
        <v>1564</v>
      </c>
      <c r="R1349" s="125" t="s">
        <v>2365</v>
      </c>
      <c r="S1349" s="115" t="s">
        <v>2366</v>
      </c>
      <c r="T1349" s="122">
        <v>-80.41</v>
      </c>
      <c r="U1349" s="115">
        <v>0</v>
      </c>
      <c r="V1349" s="142">
        <v>12678.08</v>
      </c>
      <c r="W1349" s="117" t="s">
        <v>2365</v>
      </c>
      <c r="X1349" s="142">
        <v>-80.41</v>
      </c>
      <c r="Y1349" s="142">
        <v>80.41</v>
      </c>
      <c r="Z1349" s="117">
        <v>0</v>
      </c>
      <c r="AA1349" s="143">
        <v>45566</v>
      </c>
      <c r="AB1349" s="125"/>
      <c r="AC1349" s="125"/>
      <c r="AD1349" s="125"/>
      <c r="AE1349" s="117" t="s">
        <v>1480</v>
      </c>
      <c r="AF1349" s="122"/>
      <c r="AG1349" s="122" t="s">
        <v>1482</v>
      </c>
      <c r="AH1349" s="117" t="s">
        <v>1482</v>
      </c>
    </row>
    <row r="1350" spans="1:34">
      <c r="A1350" s="115" t="s">
        <v>16</v>
      </c>
      <c r="B1350" s="116">
        <v>45567</v>
      </c>
      <c r="C1350" s="115" t="s">
        <v>42</v>
      </c>
      <c r="D1350" s="115" t="s">
        <v>43</v>
      </c>
      <c r="E1350" s="117" t="s">
        <v>1470</v>
      </c>
      <c r="F1350" s="117" t="s">
        <v>2312</v>
      </c>
      <c r="G1350" s="119" t="s">
        <v>2313</v>
      </c>
      <c r="H1350" s="117" t="s">
        <v>2314</v>
      </c>
      <c r="I1350" s="117" t="s">
        <v>2315</v>
      </c>
      <c r="J1350" s="117">
        <v>15645.62</v>
      </c>
      <c r="K1350" s="117" t="s">
        <v>2316</v>
      </c>
      <c r="L1350" s="115" t="s">
        <v>1915</v>
      </c>
      <c r="M1350" s="123">
        <v>1479</v>
      </c>
      <c r="N1350" s="123">
        <v>45567</v>
      </c>
      <c r="O1350" s="124" t="s">
        <v>1472</v>
      </c>
      <c r="P1350" s="125" t="s">
        <v>2361</v>
      </c>
      <c r="Q1350" s="125" t="s">
        <v>1512</v>
      </c>
      <c r="R1350" s="125" t="s">
        <v>2039</v>
      </c>
      <c r="S1350" s="115" t="s">
        <v>2369</v>
      </c>
      <c r="T1350" s="122">
        <v>-1479</v>
      </c>
      <c r="U1350" s="115">
        <v>0</v>
      </c>
      <c r="V1350" s="142">
        <v>11199.08</v>
      </c>
      <c r="W1350" s="117" t="s">
        <v>2039</v>
      </c>
      <c r="X1350" s="142">
        <v>-1479</v>
      </c>
      <c r="Y1350" s="142">
        <v>1479</v>
      </c>
      <c r="Z1350" s="117">
        <v>0</v>
      </c>
      <c r="AA1350" s="143">
        <v>45566</v>
      </c>
      <c r="AB1350" s="125"/>
      <c r="AC1350" s="125"/>
      <c r="AD1350" s="125"/>
      <c r="AE1350" s="117" t="s">
        <v>1915</v>
      </c>
      <c r="AF1350" s="122"/>
      <c r="AG1350" s="122" t="s">
        <v>1573</v>
      </c>
      <c r="AH1350" s="117" t="s">
        <v>1520</v>
      </c>
    </row>
    <row r="1351" spans="1:34">
      <c r="A1351" s="115" t="s">
        <v>16</v>
      </c>
      <c r="B1351" s="116">
        <v>45567</v>
      </c>
      <c r="C1351" s="115" t="s">
        <v>42</v>
      </c>
      <c r="D1351" s="115" t="s">
        <v>43</v>
      </c>
      <c r="E1351" s="117" t="s">
        <v>1470</v>
      </c>
      <c r="F1351" s="117" t="s">
        <v>2312</v>
      </c>
      <c r="G1351" s="119" t="s">
        <v>2313</v>
      </c>
      <c r="H1351" s="117" t="s">
        <v>2314</v>
      </c>
      <c r="I1351" s="117" t="s">
        <v>2315</v>
      </c>
      <c r="J1351" s="117">
        <v>15645.62</v>
      </c>
      <c r="K1351" s="117" t="s">
        <v>2316</v>
      </c>
      <c r="L1351" s="115" t="s">
        <v>1480</v>
      </c>
      <c r="M1351" s="123">
        <v>34.799999999999997</v>
      </c>
      <c r="N1351" s="123">
        <v>45567</v>
      </c>
      <c r="O1351" s="124" t="s">
        <v>1472</v>
      </c>
      <c r="P1351" s="125" t="s">
        <v>2363</v>
      </c>
      <c r="Q1351" s="125" t="s">
        <v>1564</v>
      </c>
      <c r="R1351" s="125" t="s">
        <v>2039</v>
      </c>
      <c r="S1351" s="115" t="s">
        <v>2369</v>
      </c>
      <c r="T1351" s="122">
        <v>-34.799999999999997</v>
      </c>
      <c r="U1351" s="115">
        <v>0</v>
      </c>
      <c r="V1351" s="142">
        <v>11164.28</v>
      </c>
      <c r="W1351" s="117" t="s">
        <v>2039</v>
      </c>
      <c r="X1351" s="142">
        <v>-34.799999999999997</v>
      </c>
      <c r="Y1351" s="142">
        <v>34.799999999999997</v>
      </c>
      <c r="Z1351" s="117">
        <v>0</v>
      </c>
      <c r="AA1351" s="143">
        <v>45566</v>
      </c>
      <c r="AB1351" s="125"/>
      <c r="AC1351" s="125"/>
      <c r="AD1351" s="125"/>
      <c r="AE1351" s="117" t="s">
        <v>1480</v>
      </c>
      <c r="AF1351" s="122"/>
      <c r="AG1351" s="122" t="s">
        <v>1482</v>
      </c>
      <c r="AH1351" s="117" t="s">
        <v>1482</v>
      </c>
    </row>
    <row r="1352" spans="1:34">
      <c r="A1352" s="115" t="s">
        <v>16</v>
      </c>
      <c r="B1352" s="116">
        <v>45567</v>
      </c>
      <c r="C1352" s="115" t="s">
        <v>42</v>
      </c>
      <c r="D1352" s="115" t="s">
        <v>43</v>
      </c>
      <c r="E1352" s="117" t="s">
        <v>1470</v>
      </c>
      <c r="F1352" s="117" t="s">
        <v>2312</v>
      </c>
      <c r="G1352" s="119" t="s">
        <v>2313</v>
      </c>
      <c r="H1352" s="117" t="s">
        <v>2314</v>
      </c>
      <c r="I1352" s="117" t="s">
        <v>2315</v>
      </c>
      <c r="J1352" s="117">
        <v>15645.62</v>
      </c>
      <c r="K1352" s="117" t="s">
        <v>2316</v>
      </c>
      <c r="L1352" s="115" t="s">
        <v>1915</v>
      </c>
      <c r="M1352" s="123">
        <v>7315</v>
      </c>
      <c r="N1352" s="123">
        <v>45567</v>
      </c>
      <c r="O1352" s="124" t="s">
        <v>1472</v>
      </c>
      <c r="P1352" s="125" t="s">
        <v>2370</v>
      </c>
      <c r="Q1352" s="125" t="s">
        <v>1512</v>
      </c>
      <c r="R1352" s="125" t="s">
        <v>2371</v>
      </c>
      <c r="S1352" s="115" t="s">
        <v>2372</v>
      </c>
      <c r="T1352" s="122">
        <v>-7315</v>
      </c>
      <c r="U1352" s="115">
        <v>0</v>
      </c>
      <c r="V1352" s="142">
        <v>3849.28</v>
      </c>
      <c r="W1352" s="117" t="s">
        <v>2371</v>
      </c>
      <c r="X1352" s="142">
        <v>-7315</v>
      </c>
      <c r="Y1352" s="142">
        <v>7315</v>
      </c>
      <c r="Z1352" s="117">
        <v>0</v>
      </c>
      <c r="AA1352" s="143">
        <v>45566</v>
      </c>
      <c r="AB1352" s="125"/>
      <c r="AC1352" s="125"/>
      <c r="AD1352" s="125"/>
      <c r="AE1352" s="117" t="s">
        <v>1915</v>
      </c>
      <c r="AF1352" s="122"/>
      <c r="AG1352" s="122" t="s">
        <v>1573</v>
      </c>
      <c r="AH1352" s="117" t="s">
        <v>1520</v>
      </c>
    </row>
    <row r="1353" spans="1:34">
      <c r="A1353" s="115" t="s">
        <v>16</v>
      </c>
      <c r="B1353" s="116">
        <v>45567</v>
      </c>
      <c r="C1353" s="115" t="s">
        <v>42</v>
      </c>
      <c r="D1353" s="115" t="s">
        <v>43</v>
      </c>
      <c r="E1353" s="117" t="s">
        <v>1470</v>
      </c>
      <c r="F1353" s="117" t="s">
        <v>2312</v>
      </c>
      <c r="G1353" s="119" t="s">
        <v>2313</v>
      </c>
      <c r="H1353" s="117" t="s">
        <v>2314</v>
      </c>
      <c r="I1353" s="117" t="s">
        <v>2315</v>
      </c>
      <c r="J1353" s="117">
        <v>15645.62</v>
      </c>
      <c r="K1353" s="117" t="s">
        <v>2316</v>
      </c>
      <c r="L1353" s="115" t="s">
        <v>1480</v>
      </c>
      <c r="M1353" s="123">
        <v>58.56</v>
      </c>
      <c r="N1353" s="123">
        <v>45567</v>
      </c>
      <c r="O1353" s="124" t="s">
        <v>1472</v>
      </c>
      <c r="P1353" s="125" t="s">
        <v>2373</v>
      </c>
      <c r="Q1353" s="125" t="s">
        <v>1481</v>
      </c>
      <c r="R1353" s="125" t="s">
        <v>2371</v>
      </c>
      <c r="S1353" s="115" t="s">
        <v>2372</v>
      </c>
      <c r="T1353" s="122">
        <v>-58.56</v>
      </c>
      <c r="U1353" s="115">
        <v>0</v>
      </c>
      <c r="V1353" s="142">
        <v>3790.72</v>
      </c>
      <c r="W1353" s="117" t="s">
        <v>2371</v>
      </c>
      <c r="X1353" s="142">
        <v>-58.56</v>
      </c>
      <c r="Y1353" s="142">
        <v>58.56</v>
      </c>
      <c r="Z1353" s="117">
        <v>0</v>
      </c>
      <c r="AA1353" s="143">
        <v>45566</v>
      </c>
      <c r="AB1353" s="125"/>
      <c r="AC1353" s="125"/>
      <c r="AD1353" s="125"/>
      <c r="AE1353" s="117" t="s">
        <v>1480</v>
      </c>
      <c r="AF1353" s="122"/>
      <c r="AG1353" s="122" t="s">
        <v>1482</v>
      </c>
      <c r="AH1353" s="117" t="s">
        <v>1482</v>
      </c>
    </row>
    <row r="1354" spans="1:34">
      <c r="A1354" s="115" t="s">
        <v>16</v>
      </c>
      <c r="B1354" s="116">
        <v>45567</v>
      </c>
      <c r="C1354" s="115" t="s">
        <v>42</v>
      </c>
      <c r="D1354" s="115" t="s">
        <v>43</v>
      </c>
      <c r="E1354" s="117" t="s">
        <v>1470</v>
      </c>
      <c r="F1354" s="117" t="s">
        <v>2312</v>
      </c>
      <c r="G1354" s="119" t="s">
        <v>2313</v>
      </c>
      <c r="H1354" s="117" t="s">
        <v>2314</v>
      </c>
      <c r="I1354" s="117" t="s">
        <v>2315</v>
      </c>
      <c r="J1354" s="117">
        <v>15645.62</v>
      </c>
      <c r="K1354" s="117" t="s">
        <v>2316</v>
      </c>
      <c r="L1354" s="115" t="s">
        <v>1480</v>
      </c>
      <c r="M1354" s="123">
        <v>146.30000000000001</v>
      </c>
      <c r="N1354" s="123">
        <v>45567</v>
      </c>
      <c r="O1354" s="124" t="s">
        <v>1472</v>
      </c>
      <c r="P1354" s="125" t="s">
        <v>2374</v>
      </c>
      <c r="Q1354" s="125" t="s">
        <v>1564</v>
      </c>
      <c r="R1354" s="125" t="s">
        <v>2371</v>
      </c>
      <c r="S1354" s="115" t="s">
        <v>2372</v>
      </c>
      <c r="T1354" s="122">
        <v>-146.30000000000001</v>
      </c>
      <c r="U1354" s="115">
        <v>0</v>
      </c>
      <c r="V1354" s="142">
        <v>3644.42</v>
      </c>
      <c r="W1354" s="117" t="s">
        <v>2371</v>
      </c>
      <c r="X1354" s="142">
        <v>-146.30000000000001</v>
      </c>
      <c r="Y1354" s="142">
        <v>146.30000000000001</v>
      </c>
      <c r="Z1354" s="117">
        <v>0</v>
      </c>
      <c r="AA1354" s="143">
        <v>45566</v>
      </c>
      <c r="AB1354" s="125"/>
      <c r="AC1354" s="125"/>
      <c r="AD1354" s="125"/>
      <c r="AE1354" s="117" t="s">
        <v>1480</v>
      </c>
      <c r="AF1354" s="122"/>
      <c r="AG1354" s="122" t="s">
        <v>1482</v>
      </c>
      <c r="AH1354" s="117" t="s">
        <v>1482</v>
      </c>
    </row>
    <row r="1355" spans="1:34">
      <c r="A1355" s="115" t="s">
        <v>16</v>
      </c>
      <c r="B1355" s="116">
        <v>45567</v>
      </c>
      <c r="C1355" s="115" t="s">
        <v>42</v>
      </c>
      <c r="D1355" s="115" t="s">
        <v>43</v>
      </c>
      <c r="E1355" s="117" t="s">
        <v>1470</v>
      </c>
      <c r="F1355" s="117" t="s">
        <v>2312</v>
      </c>
      <c r="G1355" s="119" t="s">
        <v>2313</v>
      </c>
      <c r="H1355" s="117" t="s">
        <v>2314</v>
      </c>
      <c r="I1355" s="117" t="s">
        <v>2315</v>
      </c>
      <c r="J1355" s="117">
        <v>15645.62</v>
      </c>
      <c r="K1355" s="117" t="s">
        <v>2316</v>
      </c>
      <c r="L1355" s="115" t="s">
        <v>1554</v>
      </c>
      <c r="M1355" s="123">
        <v>0.13</v>
      </c>
      <c r="N1355" s="123">
        <v>45567</v>
      </c>
      <c r="O1355" s="124" t="s">
        <v>1565</v>
      </c>
      <c r="P1355" s="125" t="s">
        <v>2375</v>
      </c>
      <c r="Q1355" s="125" t="s">
        <v>1555</v>
      </c>
      <c r="R1355" s="125" t="s">
        <v>181</v>
      </c>
      <c r="S1355" s="115" t="s">
        <v>2376</v>
      </c>
      <c r="T1355" s="122">
        <v>0</v>
      </c>
      <c r="U1355" s="115">
        <v>0.13</v>
      </c>
      <c r="V1355" s="142">
        <v>3644.55</v>
      </c>
      <c r="W1355" s="117" t="s">
        <v>181</v>
      </c>
      <c r="X1355" s="142">
        <v>0.13</v>
      </c>
      <c r="Y1355" s="142">
        <v>0.13</v>
      </c>
      <c r="Z1355" s="117">
        <v>0</v>
      </c>
      <c r="AA1355" s="143">
        <v>45566</v>
      </c>
      <c r="AB1355" s="125"/>
      <c r="AC1355" s="125"/>
      <c r="AD1355" s="125"/>
      <c r="AE1355" s="117" t="s">
        <v>1554</v>
      </c>
      <c r="AF1355" s="122"/>
      <c r="AG1355" s="122" t="s">
        <v>1556</v>
      </c>
      <c r="AH1355" s="117" t="s">
        <v>1557</v>
      </c>
    </row>
    <row r="1356" spans="1:34">
      <c r="A1356" s="115" t="s">
        <v>16</v>
      </c>
      <c r="B1356" s="116">
        <v>45567</v>
      </c>
      <c r="C1356" s="115" t="s">
        <v>42</v>
      </c>
      <c r="D1356" s="115" t="s">
        <v>43</v>
      </c>
      <c r="E1356" s="117" t="s">
        <v>1470</v>
      </c>
      <c r="F1356" s="117" t="s">
        <v>2312</v>
      </c>
      <c r="G1356" s="119" t="s">
        <v>2313</v>
      </c>
      <c r="H1356" s="117" t="s">
        <v>2314</v>
      </c>
      <c r="I1356" s="117" t="s">
        <v>2315</v>
      </c>
      <c r="J1356" s="117">
        <v>15645.62</v>
      </c>
      <c r="K1356" s="117" t="s">
        <v>2316</v>
      </c>
      <c r="L1356" s="115" t="s">
        <v>1554</v>
      </c>
      <c r="M1356" s="123">
        <v>0.04</v>
      </c>
      <c r="N1356" s="123">
        <v>45567</v>
      </c>
      <c r="O1356" s="124" t="s">
        <v>1565</v>
      </c>
      <c r="P1356" s="125" t="s">
        <v>2375</v>
      </c>
      <c r="Q1356" s="125" t="s">
        <v>1555</v>
      </c>
      <c r="R1356" s="125" t="s">
        <v>181</v>
      </c>
      <c r="S1356" s="115" t="s">
        <v>2377</v>
      </c>
      <c r="T1356" s="122">
        <v>0</v>
      </c>
      <c r="U1356" s="115">
        <v>0.04</v>
      </c>
      <c r="V1356" s="142">
        <v>3644.59</v>
      </c>
      <c r="W1356" s="117" t="s">
        <v>181</v>
      </c>
      <c r="X1356" s="142">
        <v>0.04</v>
      </c>
      <c r="Y1356" s="142">
        <v>0.04</v>
      </c>
      <c r="Z1356" s="117">
        <v>0</v>
      </c>
      <c r="AA1356" s="143">
        <v>45566</v>
      </c>
      <c r="AB1356" s="125"/>
      <c r="AC1356" s="125"/>
      <c r="AD1356" s="125"/>
      <c r="AE1356" s="117" t="s">
        <v>1554</v>
      </c>
      <c r="AF1356" s="122"/>
      <c r="AG1356" s="122" t="s">
        <v>1556</v>
      </c>
      <c r="AH1356" s="117" t="s">
        <v>1557</v>
      </c>
    </row>
    <row r="1357" spans="1:34">
      <c r="A1357" s="115" t="s">
        <v>16</v>
      </c>
      <c r="B1357" s="116">
        <v>45567</v>
      </c>
      <c r="C1357" s="115" t="s">
        <v>42</v>
      </c>
      <c r="D1357" s="115" t="s">
        <v>43</v>
      </c>
      <c r="E1357" s="117" t="s">
        <v>1470</v>
      </c>
      <c r="F1357" s="117" t="s">
        <v>2312</v>
      </c>
      <c r="G1357" s="119" t="s">
        <v>2313</v>
      </c>
      <c r="H1357" s="117" t="s">
        <v>2314</v>
      </c>
      <c r="I1357" s="117" t="s">
        <v>2315</v>
      </c>
      <c r="J1357" s="117">
        <v>15645.62</v>
      </c>
      <c r="K1357" s="117" t="s">
        <v>2316</v>
      </c>
      <c r="L1357" s="115" t="s">
        <v>1499</v>
      </c>
      <c r="M1357" s="123">
        <v>7.16</v>
      </c>
      <c r="N1357" s="123">
        <v>45567</v>
      </c>
      <c r="O1357" s="124" t="s">
        <v>1565</v>
      </c>
      <c r="P1357" s="125" t="s">
        <v>2378</v>
      </c>
      <c r="Q1357" s="125" t="s">
        <v>1501</v>
      </c>
      <c r="R1357" s="125" t="s">
        <v>2284</v>
      </c>
      <c r="S1357" s="115" t="s">
        <v>2379</v>
      </c>
      <c r="T1357" s="122">
        <v>-7.16</v>
      </c>
      <c r="U1357" s="115">
        <v>0</v>
      </c>
      <c r="V1357" s="142">
        <v>3637.43</v>
      </c>
      <c r="W1357" s="117" t="s">
        <v>2284</v>
      </c>
      <c r="X1357" s="142">
        <v>-7.16</v>
      </c>
      <c r="Y1357" s="142">
        <v>7.16</v>
      </c>
      <c r="Z1357" s="117">
        <v>0</v>
      </c>
      <c r="AA1357" s="143">
        <v>45566</v>
      </c>
      <c r="AB1357" s="125"/>
      <c r="AC1357" s="125"/>
      <c r="AD1357" s="125"/>
      <c r="AE1357" s="117" t="s">
        <v>1499</v>
      </c>
      <c r="AF1357" s="122"/>
      <c r="AG1357" s="122" t="s">
        <v>1502</v>
      </c>
      <c r="AH1357" s="117" t="s">
        <v>1482</v>
      </c>
    </row>
    <row r="1358" spans="1:34">
      <c r="A1358" s="115" t="s">
        <v>16</v>
      </c>
      <c r="B1358" s="116">
        <v>45567</v>
      </c>
      <c r="C1358" s="115" t="s">
        <v>42</v>
      </c>
      <c r="D1358" s="115" t="s">
        <v>43</v>
      </c>
      <c r="E1358" s="117" t="s">
        <v>1470</v>
      </c>
      <c r="F1358" s="117" t="s">
        <v>2312</v>
      </c>
      <c r="G1358" s="119" t="s">
        <v>2313</v>
      </c>
      <c r="H1358" s="117" t="s">
        <v>2314</v>
      </c>
      <c r="I1358" s="117" t="s">
        <v>2315</v>
      </c>
      <c r="J1358" s="117">
        <v>15645.62</v>
      </c>
      <c r="K1358" s="117" t="s">
        <v>2316</v>
      </c>
      <c r="L1358" s="115" t="s">
        <v>1499</v>
      </c>
      <c r="M1358" s="123">
        <v>9</v>
      </c>
      <c r="N1358" s="123">
        <v>45567</v>
      </c>
      <c r="O1358" s="124" t="s">
        <v>1565</v>
      </c>
      <c r="P1358" s="125" t="s">
        <v>1870</v>
      </c>
      <c r="Q1358" s="125" t="s">
        <v>1512</v>
      </c>
      <c r="R1358" s="125" t="s">
        <v>143</v>
      </c>
      <c r="S1358" s="115" t="s">
        <v>2380</v>
      </c>
      <c r="T1358" s="122">
        <v>-9</v>
      </c>
      <c r="U1358" s="115">
        <v>0</v>
      </c>
      <c r="V1358" s="142">
        <v>3628.43</v>
      </c>
      <c r="W1358" s="117" t="s">
        <v>143</v>
      </c>
      <c r="X1358" s="142">
        <v>-9</v>
      </c>
      <c r="Y1358" s="142">
        <v>9</v>
      </c>
      <c r="Z1358" s="117">
        <v>0</v>
      </c>
      <c r="AA1358" s="143">
        <v>45566</v>
      </c>
      <c r="AB1358" s="125"/>
      <c r="AC1358" s="125"/>
      <c r="AD1358" s="125"/>
      <c r="AE1358" s="117" t="s">
        <v>1499</v>
      </c>
      <c r="AF1358" s="122"/>
      <c r="AG1358" s="122" t="s">
        <v>1502</v>
      </c>
      <c r="AH1358" s="117" t="s">
        <v>1482</v>
      </c>
    </row>
    <row r="1359" spans="1:34">
      <c r="A1359" s="115" t="s">
        <v>16</v>
      </c>
      <c r="B1359" s="116">
        <v>45567</v>
      </c>
      <c r="C1359" s="115" t="s">
        <v>42</v>
      </c>
      <c r="D1359" s="115" t="s">
        <v>43</v>
      </c>
      <c r="E1359" s="117" t="s">
        <v>1470</v>
      </c>
      <c r="F1359" s="117" t="s">
        <v>2312</v>
      </c>
      <c r="G1359" s="119" t="s">
        <v>2313</v>
      </c>
      <c r="H1359" s="117" t="s">
        <v>2314</v>
      </c>
      <c r="I1359" s="117" t="s">
        <v>2315</v>
      </c>
      <c r="J1359" s="117">
        <v>15645.62</v>
      </c>
      <c r="K1359" s="117" t="s">
        <v>2316</v>
      </c>
      <c r="L1359" s="115" t="s">
        <v>1499</v>
      </c>
      <c r="M1359" s="123">
        <v>9</v>
      </c>
      <c r="N1359" s="123">
        <v>45567</v>
      </c>
      <c r="O1359" s="124" t="s">
        <v>1565</v>
      </c>
      <c r="P1359" s="125" t="s">
        <v>1870</v>
      </c>
      <c r="Q1359" s="125" t="s">
        <v>1512</v>
      </c>
      <c r="R1359" s="125" t="s">
        <v>143</v>
      </c>
      <c r="S1359" s="115" t="s">
        <v>2381</v>
      </c>
      <c r="T1359" s="122">
        <v>-9</v>
      </c>
      <c r="U1359" s="115">
        <v>0</v>
      </c>
      <c r="V1359" s="142">
        <v>3619.43</v>
      </c>
      <c r="W1359" s="117" t="s">
        <v>143</v>
      </c>
      <c r="X1359" s="142">
        <v>-9</v>
      </c>
      <c r="Y1359" s="142">
        <v>9</v>
      </c>
      <c r="Z1359" s="117">
        <v>0</v>
      </c>
      <c r="AA1359" s="143">
        <v>45566</v>
      </c>
      <c r="AB1359" s="125"/>
      <c r="AC1359" s="125"/>
      <c r="AD1359" s="125"/>
      <c r="AE1359" s="117" t="s">
        <v>1499</v>
      </c>
      <c r="AF1359" s="122"/>
      <c r="AG1359" s="122" t="s">
        <v>1502</v>
      </c>
      <c r="AH1359" s="117" t="s">
        <v>1482</v>
      </c>
    </row>
    <row r="1360" spans="1:34">
      <c r="A1360" s="115" t="s">
        <v>16</v>
      </c>
      <c r="B1360" s="116">
        <v>45567</v>
      </c>
      <c r="C1360" s="115" t="s">
        <v>42</v>
      </c>
      <c r="D1360" s="115" t="s">
        <v>43</v>
      </c>
      <c r="E1360" s="117" t="s">
        <v>1470</v>
      </c>
      <c r="F1360" s="117" t="s">
        <v>2312</v>
      </c>
      <c r="G1360" s="119" t="s">
        <v>2313</v>
      </c>
      <c r="H1360" s="117" t="s">
        <v>2314</v>
      </c>
      <c r="I1360" s="117" t="s">
        <v>2315</v>
      </c>
      <c r="J1360" s="117">
        <v>15645.62</v>
      </c>
      <c r="K1360" s="117" t="s">
        <v>2316</v>
      </c>
      <c r="L1360" s="115" t="s">
        <v>1499</v>
      </c>
      <c r="M1360" s="123">
        <v>9</v>
      </c>
      <c r="N1360" s="123">
        <v>45567</v>
      </c>
      <c r="O1360" s="124" t="s">
        <v>1565</v>
      </c>
      <c r="P1360" s="125" t="s">
        <v>1870</v>
      </c>
      <c r="Q1360" s="125" t="s">
        <v>1512</v>
      </c>
      <c r="R1360" s="125" t="s">
        <v>143</v>
      </c>
      <c r="S1360" s="115" t="s">
        <v>2382</v>
      </c>
      <c r="T1360" s="122">
        <v>-9</v>
      </c>
      <c r="U1360" s="115">
        <v>0</v>
      </c>
      <c r="V1360" s="142">
        <v>3610.43</v>
      </c>
      <c r="W1360" s="117" t="s">
        <v>143</v>
      </c>
      <c r="X1360" s="142">
        <v>-9</v>
      </c>
      <c r="Y1360" s="142">
        <v>9</v>
      </c>
      <c r="Z1360" s="117">
        <v>0</v>
      </c>
      <c r="AA1360" s="143">
        <v>45566</v>
      </c>
      <c r="AB1360" s="125"/>
      <c r="AC1360" s="125"/>
      <c r="AD1360" s="125"/>
      <c r="AE1360" s="117" t="s">
        <v>1499</v>
      </c>
      <c r="AF1360" s="122"/>
      <c r="AG1360" s="122" t="s">
        <v>1502</v>
      </c>
      <c r="AH1360" s="117" t="s">
        <v>1482</v>
      </c>
    </row>
    <row r="1361" spans="1:34">
      <c r="A1361" s="115" t="s">
        <v>16</v>
      </c>
      <c r="B1361" s="116">
        <v>45567</v>
      </c>
      <c r="C1361" s="115" t="s">
        <v>42</v>
      </c>
      <c r="D1361" s="115" t="s">
        <v>43</v>
      </c>
      <c r="E1361" s="117" t="s">
        <v>1470</v>
      </c>
      <c r="F1361" s="117" t="s">
        <v>2312</v>
      </c>
      <c r="G1361" s="119" t="s">
        <v>2313</v>
      </c>
      <c r="H1361" s="117" t="s">
        <v>2314</v>
      </c>
      <c r="I1361" s="117" t="s">
        <v>2315</v>
      </c>
      <c r="J1361" s="117">
        <v>15645.62</v>
      </c>
      <c r="K1361" s="117" t="s">
        <v>2316</v>
      </c>
      <c r="L1361" s="115" t="s">
        <v>1499</v>
      </c>
      <c r="M1361" s="123">
        <v>9</v>
      </c>
      <c r="N1361" s="123">
        <v>45567</v>
      </c>
      <c r="O1361" s="124" t="s">
        <v>1565</v>
      </c>
      <c r="P1361" s="125" t="s">
        <v>1870</v>
      </c>
      <c r="Q1361" s="125" t="s">
        <v>1512</v>
      </c>
      <c r="R1361" s="125" t="s">
        <v>143</v>
      </c>
      <c r="S1361" s="115" t="s">
        <v>2383</v>
      </c>
      <c r="T1361" s="122">
        <v>-9</v>
      </c>
      <c r="U1361" s="115">
        <v>0</v>
      </c>
      <c r="V1361" s="142">
        <v>3601.43</v>
      </c>
      <c r="W1361" s="117" t="s">
        <v>143</v>
      </c>
      <c r="X1361" s="142">
        <v>-9</v>
      </c>
      <c r="Y1361" s="142">
        <v>9</v>
      </c>
      <c r="Z1361" s="117">
        <v>0</v>
      </c>
      <c r="AA1361" s="143">
        <v>45566</v>
      </c>
      <c r="AB1361" s="125"/>
      <c r="AC1361" s="125"/>
      <c r="AD1361" s="125"/>
      <c r="AE1361" s="117" t="s">
        <v>1499</v>
      </c>
      <c r="AF1361" s="122"/>
      <c r="AG1361" s="122" t="s">
        <v>1502</v>
      </c>
      <c r="AH1361" s="117" t="s">
        <v>1482</v>
      </c>
    </row>
    <row r="1362" spans="1:34">
      <c r="A1362" s="115" t="s">
        <v>16</v>
      </c>
      <c r="B1362" s="116">
        <v>45567</v>
      </c>
      <c r="C1362" s="115" t="s">
        <v>42</v>
      </c>
      <c r="D1362" s="115" t="s">
        <v>43</v>
      </c>
      <c r="E1362" s="117" t="s">
        <v>1470</v>
      </c>
      <c r="F1362" s="117" t="s">
        <v>2312</v>
      </c>
      <c r="G1362" s="119" t="s">
        <v>2313</v>
      </c>
      <c r="H1362" s="117" t="s">
        <v>2314</v>
      </c>
      <c r="I1362" s="117" t="s">
        <v>2315</v>
      </c>
      <c r="J1362" s="117">
        <v>15645.62</v>
      </c>
      <c r="K1362" s="117" t="s">
        <v>2316</v>
      </c>
      <c r="L1362" s="115" t="s">
        <v>1612</v>
      </c>
      <c r="M1362" s="123">
        <v>139</v>
      </c>
      <c r="N1362" s="123">
        <v>45567</v>
      </c>
      <c r="O1362" s="124" t="s">
        <v>1472</v>
      </c>
      <c r="P1362" s="125" t="s">
        <v>2384</v>
      </c>
      <c r="Q1362" s="125" t="s">
        <v>1512</v>
      </c>
      <c r="R1362" s="125" t="s">
        <v>2385</v>
      </c>
      <c r="S1362" s="115" t="s">
        <v>2386</v>
      </c>
      <c r="T1362" s="122">
        <v>-139</v>
      </c>
      <c r="U1362" s="115">
        <v>0</v>
      </c>
      <c r="V1362" s="142">
        <v>3462.43</v>
      </c>
      <c r="W1362" s="117" t="s">
        <v>2385</v>
      </c>
      <c r="X1362" s="142">
        <v>-139</v>
      </c>
      <c r="Y1362" s="142">
        <v>139</v>
      </c>
      <c r="Z1362" s="117">
        <v>0</v>
      </c>
      <c r="AA1362" s="143">
        <v>45566</v>
      </c>
      <c r="AB1362" s="125"/>
      <c r="AC1362" s="125"/>
      <c r="AD1362" s="125"/>
      <c r="AE1362" s="117" t="s">
        <v>1612</v>
      </c>
      <c r="AF1362" s="122"/>
      <c r="AG1362" s="122" t="s">
        <v>1492</v>
      </c>
      <c r="AH1362" s="117" t="s">
        <v>1476</v>
      </c>
    </row>
    <row r="1363" spans="1:34">
      <c r="A1363" s="115" t="s">
        <v>16</v>
      </c>
      <c r="B1363" s="116">
        <v>45568</v>
      </c>
      <c r="C1363" s="115" t="s">
        <v>42</v>
      </c>
      <c r="D1363" s="115" t="s">
        <v>43</v>
      </c>
      <c r="E1363" s="117" t="s">
        <v>1470</v>
      </c>
      <c r="F1363" s="117" t="s">
        <v>2312</v>
      </c>
      <c r="G1363" s="119" t="s">
        <v>2313</v>
      </c>
      <c r="H1363" s="117" t="s">
        <v>2314</v>
      </c>
      <c r="I1363" s="117" t="s">
        <v>2315</v>
      </c>
      <c r="J1363" s="117">
        <v>15645.62</v>
      </c>
      <c r="K1363" s="117" t="s">
        <v>2316</v>
      </c>
      <c r="L1363" s="115" t="s">
        <v>2119</v>
      </c>
      <c r="M1363" s="123">
        <v>30608.5</v>
      </c>
      <c r="N1363" s="123">
        <v>45568</v>
      </c>
      <c r="O1363" s="124" t="s">
        <v>1472</v>
      </c>
      <c r="P1363" s="125" t="s">
        <v>2387</v>
      </c>
      <c r="Q1363" s="125" t="s">
        <v>1512</v>
      </c>
      <c r="R1363" s="125" t="s">
        <v>2388</v>
      </c>
      <c r="S1363" s="115" t="s">
        <v>2389</v>
      </c>
      <c r="T1363" s="122">
        <v>-30608.5</v>
      </c>
      <c r="U1363" s="115">
        <v>0</v>
      </c>
      <c r="V1363" s="142">
        <v>-27146.07</v>
      </c>
      <c r="W1363" s="117" t="s">
        <v>2388</v>
      </c>
      <c r="X1363" s="142">
        <v>-30608.5</v>
      </c>
      <c r="Y1363" s="142">
        <v>30608.5</v>
      </c>
      <c r="Z1363" s="117">
        <v>0</v>
      </c>
      <c r="AA1363" s="143">
        <v>45566</v>
      </c>
      <c r="AB1363" s="125"/>
      <c r="AC1363" s="125"/>
      <c r="AD1363" s="125"/>
      <c r="AE1363" s="117" t="s">
        <v>2119</v>
      </c>
      <c r="AF1363" s="122"/>
      <c r="AG1363" s="122" t="s">
        <v>1573</v>
      </c>
      <c r="AH1363" s="117" t="s">
        <v>1520</v>
      </c>
    </row>
    <row r="1364" spans="1:34">
      <c r="A1364" s="115" t="s">
        <v>16</v>
      </c>
      <c r="B1364" s="116">
        <v>45568</v>
      </c>
      <c r="C1364" s="115" t="s">
        <v>42</v>
      </c>
      <c r="D1364" s="115" t="s">
        <v>43</v>
      </c>
      <c r="E1364" s="117" t="s">
        <v>1470</v>
      </c>
      <c r="F1364" s="117" t="s">
        <v>2312</v>
      </c>
      <c r="G1364" s="119" t="s">
        <v>2313</v>
      </c>
      <c r="H1364" s="117" t="s">
        <v>2314</v>
      </c>
      <c r="I1364" s="117" t="s">
        <v>2315</v>
      </c>
      <c r="J1364" s="117">
        <v>15645.62</v>
      </c>
      <c r="K1364" s="117" t="s">
        <v>2316</v>
      </c>
      <c r="L1364" s="115" t="s">
        <v>2119</v>
      </c>
      <c r="M1364" s="123">
        <v>57553</v>
      </c>
      <c r="N1364" s="123">
        <v>45568</v>
      </c>
      <c r="O1364" s="124" t="s">
        <v>1472</v>
      </c>
      <c r="P1364" s="125" t="s">
        <v>2387</v>
      </c>
      <c r="Q1364" s="125" t="s">
        <v>1512</v>
      </c>
      <c r="R1364" s="125" t="s">
        <v>2388</v>
      </c>
      <c r="S1364" s="115" t="s">
        <v>2390</v>
      </c>
      <c r="T1364" s="122">
        <v>-57553</v>
      </c>
      <c r="U1364" s="115">
        <v>0</v>
      </c>
      <c r="V1364" s="142">
        <v>-84699.07</v>
      </c>
      <c r="W1364" s="117" t="s">
        <v>2388</v>
      </c>
      <c r="X1364" s="142">
        <v>-57553</v>
      </c>
      <c r="Y1364" s="142">
        <v>57553</v>
      </c>
      <c r="Z1364" s="117">
        <v>0</v>
      </c>
      <c r="AA1364" s="143">
        <v>45566</v>
      </c>
      <c r="AB1364" s="125"/>
      <c r="AC1364" s="125"/>
      <c r="AD1364" s="125"/>
      <c r="AE1364" s="117" t="s">
        <v>2119</v>
      </c>
      <c r="AF1364" s="122"/>
      <c r="AG1364" s="122" t="s">
        <v>1573</v>
      </c>
      <c r="AH1364" s="117" t="s">
        <v>1520</v>
      </c>
    </row>
    <row r="1365" spans="1:34">
      <c r="A1365" s="115" t="s">
        <v>16</v>
      </c>
      <c r="B1365" s="116">
        <v>45568</v>
      </c>
      <c r="C1365" s="115" t="s">
        <v>42</v>
      </c>
      <c r="D1365" s="115" t="s">
        <v>43</v>
      </c>
      <c r="E1365" s="117" t="s">
        <v>1470</v>
      </c>
      <c r="F1365" s="117" t="s">
        <v>2312</v>
      </c>
      <c r="G1365" s="119" t="s">
        <v>2313</v>
      </c>
      <c r="H1365" s="117" t="s">
        <v>2314</v>
      </c>
      <c r="I1365" s="117" t="s">
        <v>2315</v>
      </c>
      <c r="J1365" s="117">
        <v>15645.62</v>
      </c>
      <c r="K1365" s="117" t="s">
        <v>2316</v>
      </c>
      <c r="L1365" s="115" t="s">
        <v>1915</v>
      </c>
      <c r="M1365" s="123">
        <v>5150</v>
      </c>
      <c r="N1365" s="123">
        <v>45568</v>
      </c>
      <c r="O1365" s="124" t="s">
        <v>1472</v>
      </c>
      <c r="P1365" s="125" t="s">
        <v>2391</v>
      </c>
      <c r="Q1365" s="125" t="s">
        <v>1512</v>
      </c>
      <c r="R1365" s="125" t="s">
        <v>2392</v>
      </c>
      <c r="S1365" s="115" t="s">
        <v>2393</v>
      </c>
      <c r="T1365" s="122">
        <v>-5150</v>
      </c>
      <c r="U1365" s="115">
        <v>0</v>
      </c>
      <c r="V1365" s="142">
        <v>-89849.07</v>
      </c>
      <c r="W1365" s="117" t="s">
        <v>2392</v>
      </c>
      <c r="X1365" s="142">
        <v>-5150</v>
      </c>
      <c r="Y1365" s="142">
        <v>5150</v>
      </c>
      <c r="Z1365" s="117">
        <v>0</v>
      </c>
      <c r="AA1365" s="143">
        <v>45566</v>
      </c>
      <c r="AB1365" s="125"/>
      <c r="AC1365" s="125"/>
      <c r="AD1365" s="125"/>
      <c r="AE1365" s="117" t="s">
        <v>1915</v>
      </c>
      <c r="AF1365" s="122"/>
      <c r="AG1365" s="122" t="s">
        <v>1573</v>
      </c>
      <c r="AH1365" s="117" t="s">
        <v>1520</v>
      </c>
    </row>
    <row r="1366" spans="1:34">
      <c r="A1366" s="115" t="s">
        <v>16</v>
      </c>
      <c r="B1366" s="116">
        <v>45568</v>
      </c>
      <c r="C1366" s="115" t="s">
        <v>42</v>
      </c>
      <c r="D1366" s="115" t="s">
        <v>43</v>
      </c>
      <c r="E1366" s="117" t="s">
        <v>1470</v>
      </c>
      <c r="F1366" s="117" t="s">
        <v>2312</v>
      </c>
      <c r="G1366" s="119" t="s">
        <v>2313</v>
      </c>
      <c r="H1366" s="117" t="s">
        <v>2314</v>
      </c>
      <c r="I1366" s="117" t="s">
        <v>2315</v>
      </c>
      <c r="J1366" s="117">
        <v>15645.62</v>
      </c>
      <c r="K1366" s="117" t="s">
        <v>2316</v>
      </c>
      <c r="L1366" s="115" t="s">
        <v>1480</v>
      </c>
      <c r="M1366" s="123">
        <v>15.45</v>
      </c>
      <c r="N1366" s="123">
        <v>45568</v>
      </c>
      <c r="O1366" s="124" t="s">
        <v>1472</v>
      </c>
      <c r="P1366" s="125" t="s">
        <v>2394</v>
      </c>
      <c r="Q1366" s="125" t="s">
        <v>1481</v>
      </c>
      <c r="R1366" s="125" t="s">
        <v>2392</v>
      </c>
      <c r="S1366" s="115" t="s">
        <v>2393</v>
      </c>
      <c r="T1366" s="122">
        <v>-15.45</v>
      </c>
      <c r="U1366" s="115">
        <v>0</v>
      </c>
      <c r="V1366" s="142">
        <v>-89864.52</v>
      </c>
      <c r="W1366" s="117" t="s">
        <v>2392</v>
      </c>
      <c r="X1366" s="142">
        <v>-15.45</v>
      </c>
      <c r="Y1366" s="142">
        <v>15.45</v>
      </c>
      <c r="Z1366" s="117">
        <v>0</v>
      </c>
      <c r="AA1366" s="143">
        <v>45566</v>
      </c>
      <c r="AB1366" s="125"/>
      <c r="AC1366" s="125"/>
      <c r="AD1366" s="125"/>
      <c r="AE1366" s="117" t="s">
        <v>1480</v>
      </c>
      <c r="AF1366" s="122"/>
      <c r="AG1366" s="122" t="s">
        <v>1482</v>
      </c>
      <c r="AH1366" s="117" t="s">
        <v>1482</v>
      </c>
    </row>
    <row r="1367" spans="1:34">
      <c r="A1367" s="115" t="s">
        <v>16</v>
      </c>
      <c r="B1367" s="116">
        <v>45568</v>
      </c>
      <c r="C1367" s="115" t="s">
        <v>42</v>
      </c>
      <c r="D1367" s="115" t="s">
        <v>43</v>
      </c>
      <c r="E1367" s="117" t="s">
        <v>1470</v>
      </c>
      <c r="F1367" s="117" t="s">
        <v>2312</v>
      </c>
      <c r="G1367" s="119" t="s">
        <v>2313</v>
      </c>
      <c r="H1367" s="117" t="s">
        <v>2314</v>
      </c>
      <c r="I1367" s="117" t="s">
        <v>2315</v>
      </c>
      <c r="J1367" s="117">
        <v>15645.62</v>
      </c>
      <c r="K1367" s="117" t="s">
        <v>2316</v>
      </c>
      <c r="L1367" s="115" t="s">
        <v>1480</v>
      </c>
      <c r="M1367" s="123">
        <v>103</v>
      </c>
      <c r="N1367" s="123">
        <v>45568</v>
      </c>
      <c r="O1367" s="124" t="s">
        <v>1472</v>
      </c>
      <c r="P1367" s="125" t="s">
        <v>2395</v>
      </c>
      <c r="Q1367" s="125" t="s">
        <v>1564</v>
      </c>
      <c r="R1367" s="125" t="s">
        <v>2392</v>
      </c>
      <c r="S1367" s="115" t="s">
        <v>2393</v>
      </c>
      <c r="T1367" s="122">
        <v>-103</v>
      </c>
      <c r="U1367" s="115">
        <v>0</v>
      </c>
      <c r="V1367" s="142">
        <v>-89967.52</v>
      </c>
      <c r="W1367" s="117" t="s">
        <v>2392</v>
      </c>
      <c r="X1367" s="142">
        <v>-103</v>
      </c>
      <c r="Y1367" s="142">
        <v>103</v>
      </c>
      <c r="Z1367" s="117">
        <v>0</v>
      </c>
      <c r="AA1367" s="143">
        <v>45566</v>
      </c>
      <c r="AB1367" s="125"/>
      <c r="AC1367" s="125"/>
      <c r="AD1367" s="125"/>
      <c r="AE1367" s="117" t="s">
        <v>1480</v>
      </c>
      <c r="AF1367" s="122"/>
      <c r="AG1367" s="122" t="s">
        <v>1482</v>
      </c>
      <c r="AH1367" s="117" t="s">
        <v>1482</v>
      </c>
    </row>
    <row r="1368" spans="1:34">
      <c r="A1368" s="115" t="s">
        <v>16</v>
      </c>
      <c r="B1368" s="116">
        <v>45568</v>
      </c>
      <c r="C1368" s="115" t="s">
        <v>42</v>
      </c>
      <c r="D1368" s="115" t="s">
        <v>43</v>
      </c>
      <c r="E1368" s="117" t="s">
        <v>1470</v>
      </c>
      <c r="F1368" s="117" t="s">
        <v>2312</v>
      </c>
      <c r="G1368" s="119" t="s">
        <v>2313</v>
      </c>
      <c r="H1368" s="117" t="s">
        <v>2314</v>
      </c>
      <c r="I1368" s="117" t="s">
        <v>2315</v>
      </c>
      <c r="J1368" s="117">
        <v>15645.62</v>
      </c>
      <c r="K1368" s="117" t="s">
        <v>2316</v>
      </c>
      <c r="L1368" s="115" t="s">
        <v>1915</v>
      </c>
      <c r="M1368" s="123">
        <v>33000</v>
      </c>
      <c r="N1368" s="123">
        <v>45568</v>
      </c>
      <c r="O1368" s="124" t="s">
        <v>1472</v>
      </c>
      <c r="P1368" s="125" t="s">
        <v>2396</v>
      </c>
      <c r="Q1368" s="125" t="s">
        <v>1512</v>
      </c>
      <c r="R1368" s="125" t="s">
        <v>2397</v>
      </c>
      <c r="S1368" s="115" t="s">
        <v>2398</v>
      </c>
      <c r="T1368" s="122">
        <v>-33000</v>
      </c>
      <c r="U1368" s="115">
        <v>0</v>
      </c>
      <c r="V1368" s="142">
        <v>-122967.52</v>
      </c>
      <c r="W1368" s="117" t="s">
        <v>2397</v>
      </c>
      <c r="X1368" s="142">
        <v>-33000</v>
      </c>
      <c r="Y1368" s="142">
        <v>33000</v>
      </c>
      <c r="Z1368" s="117">
        <v>0</v>
      </c>
      <c r="AA1368" s="143">
        <v>45566</v>
      </c>
      <c r="AB1368" s="125"/>
      <c r="AC1368" s="125"/>
      <c r="AD1368" s="125"/>
      <c r="AE1368" s="117" t="s">
        <v>1915</v>
      </c>
      <c r="AF1368" s="122"/>
      <c r="AG1368" s="122" t="s">
        <v>1573</v>
      </c>
      <c r="AH1368" s="117" t="s">
        <v>1520</v>
      </c>
    </row>
    <row r="1369" spans="1:34">
      <c r="A1369" s="115" t="s">
        <v>16</v>
      </c>
      <c r="B1369" s="116">
        <v>45568</v>
      </c>
      <c r="C1369" s="115" t="s">
        <v>42</v>
      </c>
      <c r="D1369" s="115" t="s">
        <v>43</v>
      </c>
      <c r="E1369" s="117" t="s">
        <v>1470</v>
      </c>
      <c r="F1369" s="117" t="s">
        <v>2312</v>
      </c>
      <c r="G1369" s="119" t="s">
        <v>2313</v>
      </c>
      <c r="H1369" s="117" t="s">
        <v>2314</v>
      </c>
      <c r="I1369" s="117" t="s">
        <v>2315</v>
      </c>
      <c r="J1369" s="117">
        <v>15645.62</v>
      </c>
      <c r="K1369" s="117" t="s">
        <v>2316</v>
      </c>
      <c r="L1369" s="115" t="s">
        <v>1480</v>
      </c>
      <c r="M1369" s="123">
        <v>660</v>
      </c>
      <c r="N1369" s="123">
        <v>45568</v>
      </c>
      <c r="O1369" s="124" t="s">
        <v>1472</v>
      </c>
      <c r="P1369" s="125" t="s">
        <v>2399</v>
      </c>
      <c r="Q1369" s="125" t="s">
        <v>1564</v>
      </c>
      <c r="R1369" s="125" t="s">
        <v>2397</v>
      </c>
      <c r="S1369" s="115" t="s">
        <v>2398</v>
      </c>
      <c r="T1369" s="122">
        <v>-660</v>
      </c>
      <c r="U1369" s="115">
        <v>0</v>
      </c>
      <c r="V1369" s="142">
        <v>-123627.52</v>
      </c>
      <c r="W1369" s="117" t="s">
        <v>2397</v>
      </c>
      <c r="X1369" s="142">
        <v>-660</v>
      </c>
      <c r="Y1369" s="142">
        <v>660</v>
      </c>
      <c r="Z1369" s="117">
        <v>0</v>
      </c>
      <c r="AA1369" s="143">
        <v>45566</v>
      </c>
      <c r="AB1369" s="125"/>
      <c r="AC1369" s="125"/>
      <c r="AD1369" s="125"/>
      <c r="AE1369" s="117" t="s">
        <v>1480</v>
      </c>
      <c r="AF1369" s="122"/>
      <c r="AG1369" s="122" t="s">
        <v>1482</v>
      </c>
      <c r="AH1369" s="117" t="s">
        <v>1482</v>
      </c>
    </row>
    <row r="1370" spans="1:34">
      <c r="A1370" s="115" t="s">
        <v>16</v>
      </c>
      <c r="B1370" s="116">
        <v>45568</v>
      </c>
      <c r="C1370" s="115" t="s">
        <v>42</v>
      </c>
      <c r="D1370" s="115" t="s">
        <v>43</v>
      </c>
      <c r="E1370" s="117" t="s">
        <v>1470</v>
      </c>
      <c r="F1370" s="117" t="s">
        <v>2312</v>
      </c>
      <c r="G1370" s="119" t="s">
        <v>2313</v>
      </c>
      <c r="H1370" s="117" t="s">
        <v>2314</v>
      </c>
      <c r="I1370" s="117" t="s">
        <v>2315</v>
      </c>
      <c r="J1370" s="117">
        <v>15645.62</v>
      </c>
      <c r="K1370" s="117" t="s">
        <v>2316</v>
      </c>
      <c r="L1370" s="115" t="s">
        <v>1612</v>
      </c>
      <c r="M1370" s="123">
        <v>1863.28</v>
      </c>
      <c r="N1370" s="123">
        <v>45568</v>
      </c>
      <c r="O1370" s="124" t="s">
        <v>1472</v>
      </c>
      <c r="P1370" s="125" t="s">
        <v>2400</v>
      </c>
      <c r="Q1370" s="125" t="s">
        <v>1512</v>
      </c>
      <c r="R1370" s="125" t="s">
        <v>2078</v>
      </c>
      <c r="S1370" s="115" t="s">
        <v>2401</v>
      </c>
      <c r="T1370" s="122">
        <v>-1863.28</v>
      </c>
      <c r="U1370" s="115">
        <v>0</v>
      </c>
      <c r="V1370" s="142">
        <v>-125490.8</v>
      </c>
      <c r="W1370" s="117" t="s">
        <v>2078</v>
      </c>
      <c r="X1370" s="142">
        <v>-1863.28</v>
      </c>
      <c r="Y1370" s="142">
        <v>1863.28</v>
      </c>
      <c r="Z1370" s="117">
        <v>0</v>
      </c>
      <c r="AA1370" s="143">
        <v>45566</v>
      </c>
      <c r="AB1370" s="125"/>
      <c r="AC1370" s="125"/>
      <c r="AD1370" s="125"/>
      <c r="AE1370" s="117" t="s">
        <v>1612</v>
      </c>
      <c r="AF1370" s="122"/>
      <c r="AG1370" s="122" t="s">
        <v>1492</v>
      </c>
      <c r="AH1370" s="117" t="s">
        <v>1476</v>
      </c>
    </row>
    <row r="1371" spans="1:34">
      <c r="A1371" s="115" t="s">
        <v>16</v>
      </c>
      <c r="B1371" s="116">
        <v>45568</v>
      </c>
      <c r="C1371" s="115" t="s">
        <v>42</v>
      </c>
      <c r="D1371" s="115" t="s">
        <v>43</v>
      </c>
      <c r="E1371" s="117" t="s">
        <v>1470</v>
      </c>
      <c r="F1371" s="117" t="s">
        <v>2312</v>
      </c>
      <c r="G1371" s="119" t="s">
        <v>2313</v>
      </c>
      <c r="H1371" s="117" t="s">
        <v>2314</v>
      </c>
      <c r="I1371" s="117" t="s">
        <v>2315</v>
      </c>
      <c r="J1371" s="117">
        <v>15645.62</v>
      </c>
      <c r="K1371" s="117" t="s">
        <v>2316</v>
      </c>
      <c r="L1371" s="115" t="s">
        <v>1915</v>
      </c>
      <c r="M1371" s="123">
        <v>522.9</v>
      </c>
      <c r="N1371" s="123">
        <v>45568</v>
      </c>
      <c r="O1371" s="124" t="s">
        <v>1472</v>
      </c>
      <c r="P1371" s="125" t="s">
        <v>2361</v>
      </c>
      <c r="Q1371" s="125" t="s">
        <v>1512</v>
      </c>
      <c r="R1371" s="125" t="s">
        <v>2039</v>
      </c>
      <c r="S1371" s="115" t="s">
        <v>2402</v>
      </c>
      <c r="T1371" s="122">
        <v>-522.9</v>
      </c>
      <c r="U1371" s="115">
        <v>0</v>
      </c>
      <c r="V1371" s="142">
        <v>-126013.7</v>
      </c>
      <c r="W1371" s="117" t="s">
        <v>2039</v>
      </c>
      <c r="X1371" s="142">
        <v>-522.9</v>
      </c>
      <c r="Y1371" s="142">
        <v>522.9</v>
      </c>
      <c r="Z1371" s="117">
        <v>0</v>
      </c>
      <c r="AA1371" s="143">
        <v>45566</v>
      </c>
      <c r="AB1371" s="125"/>
      <c r="AC1371" s="125"/>
      <c r="AD1371" s="125"/>
      <c r="AE1371" s="117" t="s">
        <v>1915</v>
      </c>
      <c r="AF1371" s="122"/>
      <c r="AG1371" s="122" t="s">
        <v>1573</v>
      </c>
      <c r="AH1371" s="117" t="s">
        <v>1520</v>
      </c>
    </row>
    <row r="1372" spans="1:34">
      <c r="A1372" s="115" t="s">
        <v>16</v>
      </c>
      <c r="B1372" s="116">
        <v>45568</v>
      </c>
      <c r="C1372" s="115" t="s">
        <v>42</v>
      </c>
      <c r="D1372" s="115" t="s">
        <v>43</v>
      </c>
      <c r="E1372" s="117" t="s">
        <v>1470</v>
      </c>
      <c r="F1372" s="117" t="s">
        <v>2312</v>
      </c>
      <c r="G1372" s="119" t="s">
        <v>2313</v>
      </c>
      <c r="H1372" s="117" t="s">
        <v>2314</v>
      </c>
      <c r="I1372" s="117" t="s">
        <v>2315</v>
      </c>
      <c r="J1372" s="117">
        <v>15645.62</v>
      </c>
      <c r="K1372" s="117" t="s">
        <v>2316</v>
      </c>
      <c r="L1372" s="115" t="s">
        <v>1480</v>
      </c>
      <c r="M1372" s="123">
        <v>1.02</v>
      </c>
      <c r="N1372" s="123">
        <v>45568</v>
      </c>
      <c r="O1372" s="124" t="s">
        <v>1472</v>
      </c>
      <c r="P1372" s="125" t="s">
        <v>2363</v>
      </c>
      <c r="Q1372" s="125" t="s">
        <v>1564</v>
      </c>
      <c r="R1372" s="125" t="s">
        <v>2039</v>
      </c>
      <c r="S1372" s="115" t="s">
        <v>2402</v>
      </c>
      <c r="T1372" s="122">
        <v>-1.02</v>
      </c>
      <c r="U1372" s="115">
        <v>0</v>
      </c>
      <c r="V1372" s="142">
        <v>-126014.72</v>
      </c>
      <c r="W1372" s="117" t="s">
        <v>2039</v>
      </c>
      <c r="X1372" s="142">
        <v>-1.02</v>
      </c>
      <c r="Y1372" s="142">
        <v>1.02</v>
      </c>
      <c r="Z1372" s="117">
        <v>0</v>
      </c>
      <c r="AA1372" s="143">
        <v>45566</v>
      </c>
      <c r="AB1372" s="125"/>
      <c r="AC1372" s="125"/>
      <c r="AD1372" s="125"/>
      <c r="AE1372" s="117" t="s">
        <v>1480</v>
      </c>
      <c r="AF1372" s="122"/>
      <c r="AG1372" s="122" t="s">
        <v>1482</v>
      </c>
      <c r="AH1372" s="117" t="s">
        <v>1482</v>
      </c>
    </row>
    <row r="1373" spans="1:34">
      <c r="A1373" s="115" t="s">
        <v>16</v>
      </c>
      <c r="B1373" s="116">
        <v>45568</v>
      </c>
      <c r="C1373" s="115" t="s">
        <v>42</v>
      </c>
      <c r="D1373" s="115" t="s">
        <v>43</v>
      </c>
      <c r="E1373" s="117" t="s">
        <v>1470</v>
      </c>
      <c r="F1373" s="117" t="s">
        <v>2312</v>
      </c>
      <c r="G1373" s="119" t="s">
        <v>2313</v>
      </c>
      <c r="H1373" s="117" t="s">
        <v>2314</v>
      </c>
      <c r="I1373" s="117" t="s">
        <v>2315</v>
      </c>
      <c r="J1373" s="117">
        <v>15645.62</v>
      </c>
      <c r="K1373" s="117" t="s">
        <v>2316</v>
      </c>
      <c r="L1373" s="115" t="s">
        <v>1915</v>
      </c>
      <c r="M1373" s="123">
        <v>871.7</v>
      </c>
      <c r="N1373" s="123">
        <v>45568</v>
      </c>
      <c r="O1373" s="124" t="s">
        <v>1472</v>
      </c>
      <c r="P1373" s="125" t="s">
        <v>2332</v>
      </c>
      <c r="Q1373" s="125" t="s">
        <v>1512</v>
      </c>
      <c r="R1373" s="125" t="s">
        <v>2034</v>
      </c>
      <c r="S1373" s="115" t="s">
        <v>2403</v>
      </c>
      <c r="T1373" s="122">
        <v>-871.7</v>
      </c>
      <c r="U1373" s="115">
        <v>0</v>
      </c>
      <c r="V1373" s="142">
        <v>-126886.42</v>
      </c>
      <c r="W1373" s="117" t="s">
        <v>2034</v>
      </c>
      <c r="X1373" s="142">
        <v>-871.7</v>
      </c>
      <c r="Y1373" s="142">
        <v>871.7</v>
      </c>
      <c r="Z1373" s="117">
        <v>0</v>
      </c>
      <c r="AA1373" s="143">
        <v>45566</v>
      </c>
      <c r="AB1373" s="125"/>
      <c r="AC1373" s="125"/>
      <c r="AD1373" s="125"/>
      <c r="AE1373" s="117" t="s">
        <v>1915</v>
      </c>
      <c r="AF1373" s="122"/>
      <c r="AG1373" s="122" t="s">
        <v>1573</v>
      </c>
      <c r="AH1373" s="117" t="s">
        <v>1520</v>
      </c>
    </row>
    <row r="1374" spans="1:34">
      <c r="A1374" s="115" t="s">
        <v>16</v>
      </c>
      <c r="B1374" s="116">
        <v>45568</v>
      </c>
      <c r="C1374" s="115" t="s">
        <v>42</v>
      </c>
      <c r="D1374" s="115" t="s">
        <v>43</v>
      </c>
      <c r="E1374" s="117" t="s">
        <v>1470</v>
      </c>
      <c r="F1374" s="117" t="s">
        <v>2312</v>
      </c>
      <c r="G1374" s="119" t="s">
        <v>2313</v>
      </c>
      <c r="H1374" s="117" t="s">
        <v>2314</v>
      </c>
      <c r="I1374" s="117" t="s">
        <v>2315</v>
      </c>
      <c r="J1374" s="117">
        <v>15645.62</v>
      </c>
      <c r="K1374" s="117" t="s">
        <v>2316</v>
      </c>
      <c r="L1374" s="115" t="s">
        <v>1915</v>
      </c>
      <c r="M1374" s="123">
        <v>4000</v>
      </c>
      <c r="N1374" s="123">
        <v>45568</v>
      </c>
      <c r="O1374" s="124" t="s">
        <v>1472</v>
      </c>
      <c r="P1374" s="125" t="s">
        <v>2332</v>
      </c>
      <c r="Q1374" s="125" t="s">
        <v>1512</v>
      </c>
      <c r="R1374" s="125" t="s">
        <v>2034</v>
      </c>
      <c r="S1374" s="115" t="s">
        <v>2404</v>
      </c>
      <c r="T1374" s="122">
        <v>-4000</v>
      </c>
      <c r="U1374" s="115">
        <v>0</v>
      </c>
      <c r="V1374" s="142">
        <v>-130886.42</v>
      </c>
      <c r="W1374" s="117" t="s">
        <v>2034</v>
      </c>
      <c r="X1374" s="142">
        <v>-4000</v>
      </c>
      <c r="Y1374" s="142">
        <v>4000</v>
      </c>
      <c r="Z1374" s="117">
        <v>0</v>
      </c>
      <c r="AA1374" s="143">
        <v>45566</v>
      </c>
      <c r="AB1374" s="125"/>
      <c r="AC1374" s="125"/>
      <c r="AD1374" s="125"/>
      <c r="AE1374" s="117" t="s">
        <v>1915</v>
      </c>
      <c r="AF1374" s="122"/>
      <c r="AG1374" s="122" t="s">
        <v>1573</v>
      </c>
      <c r="AH1374" s="117" t="s">
        <v>1520</v>
      </c>
    </row>
    <row r="1375" spans="1:34">
      <c r="A1375" s="115" t="s">
        <v>16</v>
      </c>
      <c r="B1375" s="116">
        <v>45568</v>
      </c>
      <c r="C1375" s="115" t="s">
        <v>42</v>
      </c>
      <c r="D1375" s="115" t="s">
        <v>43</v>
      </c>
      <c r="E1375" s="117" t="s">
        <v>1470</v>
      </c>
      <c r="F1375" s="117" t="s">
        <v>2312</v>
      </c>
      <c r="G1375" s="119" t="s">
        <v>2313</v>
      </c>
      <c r="H1375" s="117" t="s">
        <v>2314</v>
      </c>
      <c r="I1375" s="117" t="s">
        <v>2315</v>
      </c>
      <c r="J1375" s="117">
        <v>15645.62</v>
      </c>
      <c r="K1375" s="117" t="s">
        <v>2316</v>
      </c>
      <c r="L1375" s="115" t="s">
        <v>2119</v>
      </c>
      <c r="M1375" s="123">
        <v>11695</v>
      </c>
      <c r="N1375" s="123">
        <v>45568</v>
      </c>
      <c r="O1375" s="124" t="s">
        <v>1472</v>
      </c>
      <c r="P1375" s="125" t="s">
        <v>2405</v>
      </c>
      <c r="Q1375" s="125" t="s">
        <v>1512</v>
      </c>
      <c r="R1375" s="125" t="s">
        <v>2406</v>
      </c>
      <c r="S1375" s="115" t="s">
        <v>2407</v>
      </c>
      <c r="T1375" s="122">
        <v>-11695</v>
      </c>
      <c r="U1375" s="115">
        <v>0</v>
      </c>
      <c r="V1375" s="142">
        <v>-142581.42000000001</v>
      </c>
      <c r="W1375" s="117" t="s">
        <v>2406</v>
      </c>
      <c r="X1375" s="142">
        <v>-11695</v>
      </c>
      <c r="Y1375" s="142">
        <v>11695</v>
      </c>
      <c r="Z1375" s="117">
        <v>0</v>
      </c>
      <c r="AA1375" s="143">
        <v>45566</v>
      </c>
      <c r="AB1375" s="125"/>
      <c r="AC1375" s="125"/>
      <c r="AD1375" s="125"/>
      <c r="AE1375" s="117" t="s">
        <v>2119</v>
      </c>
      <c r="AF1375" s="122"/>
      <c r="AG1375" s="122" t="s">
        <v>1573</v>
      </c>
      <c r="AH1375" s="117" t="s">
        <v>1520</v>
      </c>
    </row>
    <row r="1376" spans="1:34">
      <c r="A1376" s="115" t="s">
        <v>16</v>
      </c>
      <c r="B1376" s="116">
        <v>45568</v>
      </c>
      <c r="C1376" s="115" t="s">
        <v>42</v>
      </c>
      <c r="D1376" s="115" t="s">
        <v>43</v>
      </c>
      <c r="E1376" s="117" t="s">
        <v>1470</v>
      </c>
      <c r="F1376" s="117" t="s">
        <v>2312</v>
      </c>
      <c r="G1376" s="119" t="s">
        <v>2313</v>
      </c>
      <c r="H1376" s="117" t="s">
        <v>2314</v>
      </c>
      <c r="I1376" s="117" t="s">
        <v>2315</v>
      </c>
      <c r="J1376" s="117">
        <v>15645.62</v>
      </c>
      <c r="K1376" s="117" t="s">
        <v>2316</v>
      </c>
      <c r="L1376" s="115" t="s">
        <v>2119</v>
      </c>
      <c r="M1376" s="123">
        <v>1981.13</v>
      </c>
      <c r="N1376" s="123">
        <v>45568</v>
      </c>
      <c r="O1376" s="124" t="s">
        <v>1472</v>
      </c>
      <c r="P1376" s="125" t="s">
        <v>2340</v>
      </c>
      <c r="Q1376" s="125" t="s">
        <v>1512</v>
      </c>
      <c r="R1376" s="125" t="s">
        <v>2341</v>
      </c>
      <c r="S1376" s="115" t="s">
        <v>2408</v>
      </c>
      <c r="T1376" s="122">
        <v>-1981.13</v>
      </c>
      <c r="U1376" s="115">
        <v>0</v>
      </c>
      <c r="V1376" s="142">
        <v>-144562.54999999999</v>
      </c>
      <c r="W1376" s="117" t="s">
        <v>2341</v>
      </c>
      <c r="X1376" s="142">
        <v>-1981.13</v>
      </c>
      <c r="Y1376" s="142">
        <v>1981.13</v>
      </c>
      <c r="Z1376" s="117">
        <v>0</v>
      </c>
      <c r="AA1376" s="143">
        <v>45566</v>
      </c>
      <c r="AB1376" s="125"/>
      <c r="AC1376" s="125"/>
      <c r="AD1376" s="125"/>
      <c r="AE1376" s="117" t="s">
        <v>2119</v>
      </c>
      <c r="AF1376" s="122"/>
      <c r="AG1376" s="122" t="s">
        <v>1573</v>
      </c>
      <c r="AH1376" s="117" t="s">
        <v>1520</v>
      </c>
    </row>
    <row r="1377" spans="1:34">
      <c r="A1377" s="115" t="s">
        <v>16</v>
      </c>
      <c r="B1377" s="116">
        <v>45568</v>
      </c>
      <c r="C1377" s="115" t="s">
        <v>42</v>
      </c>
      <c r="D1377" s="115" t="s">
        <v>43</v>
      </c>
      <c r="E1377" s="117" t="s">
        <v>1470</v>
      </c>
      <c r="F1377" s="117" t="s">
        <v>2312</v>
      </c>
      <c r="G1377" s="119" t="s">
        <v>2313</v>
      </c>
      <c r="H1377" s="117" t="s">
        <v>2314</v>
      </c>
      <c r="I1377" s="117" t="s">
        <v>2315</v>
      </c>
      <c r="J1377" s="117">
        <v>15645.62</v>
      </c>
      <c r="K1377" s="117" t="s">
        <v>2316</v>
      </c>
      <c r="L1377" s="115" t="s">
        <v>1480</v>
      </c>
      <c r="M1377" s="123">
        <v>3.96</v>
      </c>
      <c r="N1377" s="123">
        <v>45568</v>
      </c>
      <c r="O1377" s="124" t="s">
        <v>1472</v>
      </c>
      <c r="P1377" s="125" t="s">
        <v>2344</v>
      </c>
      <c r="Q1377" s="125" t="s">
        <v>1564</v>
      </c>
      <c r="R1377" s="125" t="s">
        <v>2341</v>
      </c>
      <c r="S1377" s="115" t="s">
        <v>2408</v>
      </c>
      <c r="T1377" s="122">
        <v>-3.96</v>
      </c>
      <c r="U1377" s="115">
        <v>0</v>
      </c>
      <c r="V1377" s="142">
        <v>-144566.51</v>
      </c>
      <c r="W1377" s="117" t="s">
        <v>2341</v>
      </c>
      <c r="X1377" s="142">
        <v>-3.96</v>
      </c>
      <c r="Y1377" s="142">
        <v>3.96</v>
      </c>
      <c r="Z1377" s="117">
        <v>0</v>
      </c>
      <c r="AA1377" s="143">
        <v>45566</v>
      </c>
      <c r="AB1377" s="125"/>
      <c r="AC1377" s="125"/>
      <c r="AD1377" s="125"/>
      <c r="AE1377" s="117" t="s">
        <v>1480</v>
      </c>
      <c r="AF1377" s="122"/>
      <c r="AG1377" s="122" t="s">
        <v>1482</v>
      </c>
      <c r="AH1377" s="117" t="s">
        <v>1482</v>
      </c>
    </row>
    <row r="1378" spans="1:34">
      <c r="A1378" s="115" t="s">
        <v>16</v>
      </c>
      <c r="B1378" s="116">
        <v>45568</v>
      </c>
      <c r="C1378" s="115" t="s">
        <v>42</v>
      </c>
      <c r="D1378" s="115" t="s">
        <v>43</v>
      </c>
      <c r="E1378" s="117" t="s">
        <v>1470</v>
      </c>
      <c r="F1378" s="117" t="s">
        <v>2312</v>
      </c>
      <c r="G1378" s="119" t="s">
        <v>2313</v>
      </c>
      <c r="H1378" s="117" t="s">
        <v>2314</v>
      </c>
      <c r="I1378" s="117" t="s">
        <v>2315</v>
      </c>
      <c r="J1378" s="117">
        <v>15645.62</v>
      </c>
      <c r="K1378" s="117" t="s">
        <v>2316</v>
      </c>
      <c r="L1378" s="115" t="s">
        <v>2119</v>
      </c>
      <c r="M1378" s="123">
        <v>25302.34</v>
      </c>
      <c r="N1378" s="123">
        <v>45568</v>
      </c>
      <c r="O1378" s="124" t="s">
        <v>1472</v>
      </c>
      <c r="P1378" s="125" t="s">
        <v>2355</v>
      </c>
      <c r="Q1378" s="125" t="s">
        <v>1512</v>
      </c>
      <c r="R1378" s="125" t="s">
        <v>2121</v>
      </c>
      <c r="S1378" s="115" t="s">
        <v>2123</v>
      </c>
      <c r="T1378" s="122">
        <v>-25302.34</v>
      </c>
      <c r="U1378" s="115">
        <v>0</v>
      </c>
      <c r="V1378" s="142">
        <v>-169868.85</v>
      </c>
      <c r="W1378" s="117" t="s">
        <v>2121</v>
      </c>
      <c r="X1378" s="142">
        <v>-25302.34</v>
      </c>
      <c r="Y1378" s="142">
        <v>25302.34</v>
      </c>
      <c r="Z1378" s="117">
        <v>0</v>
      </c>
      <c r="AA1378" s="143">
        <v>45566</v>
      </c>
      <c r="AB1378" s="125"/>
      <c r="AC1378" s="125"/>
      <c r="AD1378" s="125"/>
      <c r="AE1378" s="117" t="s">
        <v>2119</v>
      </c>
      <c r="AF1378" s="122"/>
      <c r="AG1378" s="122" t="s">
        <v>1573</v>
      </c>
      <c r="AH1378" s="117" t="s">
        <v>1520</v>
      </c>
    </row>
    <row r="1379" spans="1:34">
      <c r="A1379" s="115" t="s">
        <v>16</v>
      </c>
      <c r="B1379" s="116">
        <v>45568</v>
      </c>
      <c r="C1379" s="115" t="s">
        <v>42</v>
      </c>
      <c r="D1379" s="115" t="s">
        <v>43</v>
      </c>
      <c r="E1379" s="117" t="s">
        <v>1470</v>
      </c>
      <c r="F1379" s="117" t="s">
        <v>2312</v>
      </c>
      <c r="G1379" s="119" t="s">
        <v>2313</v>
      </c>
      <c r="H1379" s="117" t="s">
        <v>2314</v>
      </c>
      <c r="I1379" s="117" t="s">
        <v>2315</v>
      </c>
      <c r="J1379" s="117">
        <v>15645.62</v>
      </c>
      <c r="K1379" s="117" t="s">
        <v>2316</v>
      </c>
      <c r="L1379" s="115" t="s">
        <v>1480</v>
      </c>
      <c r="M1379" s="123">
        <v>63.27</v>
      </c>
      <c r="N1379" s="123">
        <v>45568</v>
      </c>
      <c r="O1379" s="124" t="s">
        <v>1472</v>
      </c>
      <c r="P1379" s="125" t="s">
        <v>2356</v>
      </c>
      <c r="Q1379" s="125" t="s">
        <v>1564</v>
      </c>
      <c r="R1379" s="125" t="s">
        <v>2121</v>
      </c>
      <c r="S1379" s="115" t="s">
        <v>2123</v>
      </c>
      <c r="T1379" s="122">
        <v>-63.27</v>
      </c>
      <c r="U1379" s="115">
        <v>0</v>
      </c>
      <c r="V1379" s="142">
        <v>-169932.12</v>
      </c>
      <c r="W1379" s="117" t="s">
        <v>2121</v>
      </c>
      <c r="X1379" s="142">
        <v>-63.27</v>
      </c>
      <c r="Y1379" s="142">
        <v>63.27</v>
      </c>
      <c r="Z1379" s="117">
        <v>0</v>
      </c>
      <c r="AA1379" s="143">
        <v>45566</v>
      </c>
      <c r="AB1379" s="125"/>
      <c r="AC1379" s="125"/>
      <c r="AD1379" s="125"/>
      <c r="AE1379" s="117" t="s">
        <v>1480</v>
      </c>
      <c r="AF1379" s="122"/>
      <c r="AG1379" s="122" t="s">
        <v>1482</v>
      </c>
      <c r="AH1379" s="117" t="s">
        <v>1482</v>
      </c>
    </row>
    <row r="1380" spans="1:34">
      <c r="A1380" s="115" t="s">
        <v>16</v>
      </c>
      <c r="B1380" s="116">
        <v>45568</v>
      </c>
      <c r="C1380" s="115" t="s">
        <v>42</v>
      </c>
      <c r="D1380" s="115" t="s">
        <v>43</v>
      </c>
      <c r="E1380" s="117" t="s">
        <v>1470</v>
      </c>
      <c r="F1380" s="117" t="s">
        <v>2312</v>
      </c>
      <c r="G1380" s="119" t="s">
        <v>2313</v>
      </c>
      <c r="H1380" s="117" t="s">
        <v>2314</v>
      </c>
      <c r="I1380" s="117" t="s">
        <v>2315</v>
      </c>
      <c r="J1380" s="117">
        <v>15645.62</v>
      </c>
      <c r="K1380" s="117" t="s">
        <v>2316</v>
      </c>
      <c r="L1380" s="115" t="s">
        <v>1915</v>
      </c>
      <c r="M1380" s="123">
        <v>14952.7</v>
      </c>
      <c r="N1380" s="123">
        <v>45568</v>
      </c>
      <c r="O1380" s="124" t="s">
        <v>1472</v>
      </c>
      <c r="P1380" s="125" t="s">
        <v>2409</v>
      </c>
      <c r="Q1380" s="125" t="s">
        <v>1512</v>
      </c>
      <c r="R1380" s="125" t="s">
        <v>2410</v>
      </c>
      <c r="S1380" s="115" t="s">
        <v>2411</v>
      </c>
      <c r="T1380" s="122">
        <v>-14952.7</v>
      </c>
      <c r="U1380" s="115">
        <v>0</v>
      </c>
      <c r="V1380" s="142">
        <v>-184884.82</v>
      </c>
      <c r="W1380" s="117" t="s">
        <v>2410</v>
      </c>
      <c r="X1380" s="142">
        <v>-14952.7</v>
      </c>
      <c r="Y1380" s="142">
        <v>14952.7</v>
      </c>
      <c r="Z1380" s="117">
        <v>0</v>
      </c>
      <c r="AA1380" s="143">
        <v>45566</v>
      </c>
      <c r="AB1380" s="125"/>
      <c r="AC1380" s="125"/>
      <c r="AD1380" s="125"/>
      <c r="AE1380" s="117" t="s">
        <v>1915</v>
      </c>
      <c r="AF1380" s="122"/>
      <c r="AG1380" s="122" t="s">
        <v>1573</v>
      </c>
      <c r="AH1380" s="117" t="s">
        <v>1520</v>
      </c>
    </row>
    <row r="1381" spans="1:34">
      <c r="A1381" s="115" t="s">
        <v>16</v>
      </c>
      <c r="B1381" s="116">
        <v>45568</v>
      </c>
      <c r="C1381" s="115" t="s">
        <v>42</v>
      </c>
      <c r="D1381" s="115" t="s">
        <v>43</v>
      </c>
      <c r="E1381" s="117" t="s">
        <v>1470</v>
      </c>
      <c r="F1381" s="117" t="s">
        <v>2312</v>
      </c>
      <c r="G1381" s="119" t="s">
        <v>2313</v>
      </c>
      <c r="H1381" s="117" t="s">
        <v>2314</v>
      </c>
      <c r="I1381" s="117" t="s">
        <v>2315</v>
      </c>
      <c r="J1381" s="117">
        <v>15645.62</v>
      </c>
      <c r="K1381" s="117" t="s">
        <v>2316</v>
      </c>
      <c r="L1381" s="115" t="s">
        <v>1480</v>
      </c>
      <c r="M1381" s="123">
        <v>926.9</v>
      </c>
      <c r="N1381" s="123">
        <v>45568</v>
      </c>
      <c r="O1381" s="124" t="s">
        <v>1472</v>
      </c>
      <c r="P1381" s="125" t="s">
        <v>2412</v>
      </c>
      <c r="Q1381" s="125" t="s">
        <v>1481</v>
      </c>
      <c r="R1381" s="125" t="s">
        <v>2410</v>
      </c>
      <c r="S1381" s="115" t="s">
        <v>2411</v>
      </c>
      <c r="T1381" s="122">
        <v>-926.9</v>
      </c>
      <c r="U1381" s="115">
        <v>0</v>
      </c>
      <c r="V1381" s="142">
        <v>-185811.72</v>
      </c>
      <c r="W1381" s="117" t="s">
        <v>2410</v>
      </c>
      <c r="X1381" s="142">
        <v>-926.9</v>
      </c>
      <c r="Y1381" s="142">
        <v>926.9</v>
      </c>
      <c r="Z1381" s="117">
        <v>0</v>
      </c>
      <c r="AA1381" s="143">
        <v>45566</v>
      </c>
      <c r="AB1381" s="125"/>
      <c r="AC1381" s="125"/>
      <c r="AD1381" s="125"/>
      <c r="AE1381" s="117" t="s">
        <v>1480</v>
      </c>
      <c r="AF1381" s="122"/>
      <c r="AG1381" s="122" t="s">
        <v>1482</v>
      </c>
      <c r="AH1381" s="117" t="s">
        <v>1482</v>
      </c>
    </row>
    <row r="1382" spans="1:34">
      <c r="A1382" s="115" t="s">
        <v>16</v>
      </c>
      <c r="B1382" s="116">
        <v>45568</v>
      </c>
      <c r="C1382" s="115" t="s">
        <v>42</v>
      </c>
      <c r="D1382" s="115" t="s">
        <v>43</v>
      </c>
      <c r="E1382" s="117" t="s">
        <v>1470</v>
      </c>
      <c r="F1382" s="117" t="s">
        <v>2312</v>
      </c>
      <c r="G1382" s="119" t="s">
        <v>2313</v>
      </c>
      <c r="H1382" s="117" t="s">
        <v>2314</v>
      </c>
      <c r="I1382" s="117" t="s">
        <v>2315</v>
      </c>
      <c r="J1382" s="117">
        <v>15645.62</v>
      </c>
      <c r="K1382" s="117" t="s">
        <v>2316</v>
      </c>
      <c r="L1382" s="115" t="s">
        <v>1480</v>
      </c>
      <c r="M1382" s="123">
        <v>299.05</v>
      </c>
      <c r="N1382" s="123">
        <v>45568</v>
      </c>
      <c r="O1382" s="124" t="s">
        <v>1472</v>
      </c>
      <c r="P1382" s="125" t="s">
        <v>2413</v>
      </c>
      <c r="Q1382" s="125" t="s">
        <v>1564</v>
      </c>
      <c r="R1382" s="125" t="s">
        <v>2410</v>
      </c>
      <c r="S1382" s="115" t="s">
        <v>2411</v>
      </c>
      <c r="T1382" s="122">
        <v>-299.05</v>
      </c>
      <c r="U1382" s="115">
        <v>0</v>
      </c>
      <c r="V1382" s="142">
        <v>-186110.77</v>
      </c>
      <c r="W1382" s="117" t="s">
        <v>2410</v>
      </c>
      <c r="X1382" s="142">
        <v>-299.05</v>
      </c>
      <c r="Y1382" s="142">
        <v>299.05</v>
      </c>
      <c r="Z1382" s="117">
        <v>0</v>
      </c>
      <c r="AA1382" s="143">
        <v>45566</v>
      </c>
      <c r="AB1382" s="125"/>
      <c r="AC1382" s="125"/>
      <c r="AD1382" s="125"/>
      <c r="AE1382" s="117" t="s">
        <v>1480</v>
      </c>
      <c r="AF1382" s="122"/>
      <c r="AG1382" s="122" t="s">
        <v>1482</v>
      </c>
      <c r="AH1382" s="117" t="s">
        <v>1482</v>
      </c>
    </row>
    <row r="1383" spans="1:34">
      <c r="A1383" s="115" t="s">
        <v>16</v>
      </c>
      <c r="B1383" s="116">
        <v>45568</v>
      </c>
      <c r="C1383" s="115" t="s">
        <v>42</v>
      </c>
      <c r="D1383" s="115" t="s">
        <v>43</v>
      </c>
      <c r="E1383" s="117" t="s">
        <v>1470</v>
      </c>
      <c r="F1383" s="117" t="s">
        <v>2312</v>
      </c>
      <c r="G1383" s="119" t="s">
        <v>2313</v>
      </c>
      <c r="H1383" s="117" t="s">
        <v>2314</v>
      </c>
      <c r="I1383" s="117" t="s">
        <v>2315</v>
      </c>
      <c r="J1383" s="117">
        <v>15645.62</v>
      </c>
      <c r="K1383" s="117" t="s">
        <v>2316</v>
      </c>
      <c r="L1383" s="115" t="s">
        <v>2119</v>
      </c>
      <c r="M1383" s="123">
        <v>23438.2</v>
      </c>
      <c r="N1383" s="123">
        <v>45568</v>
      </c>
      <c r="O1383" s="124" t="s">
        <v>1472</v>
      </c>
      <c r="P1383" s="125" t="s">
        <v>2414</v>
      </c>
      <c r="Q1383" s="125" t="s">
        <v>1512</v>
      </c>
      <c r="R1383" s="125" t="s">
        <v>2415</v>
      </c>
      <c r="S1383" s="115" t="s">
        <v>2416</v>
      </c>
      <c r="T1383" s="122">
        <v>-23438.2</v>
      </c>
      <c r="U1383" s="115">
        <v>0</v>
      </c>
      <c r="V1383" s="142">
        <v>-209548.97</v>
      </c>
      <c r="W1383" s="117" t="s">
        <v>2415</v>
      </c>
      <c r="X1383" s="142">
        <v>-23438.2</v>
      </c>
      <c r="Y1383" s="142">
        <v>23438.2</v>
      </c>
      <c r="Z1383" s="117">
        <v>0</v>
      </c>
      <c r="AA1383" s="143">
        <v>45566</v>
      </c>
      <c r="AB1383" s="125"/>
      <c r="AC1383" s="125"/>
      <c r="AD1383" s="125"/>
      <c r="AE1383" s="117" t="s">
        <v>2119</v>
      </c>
      <c r="AF1383" s="122"/>
      <c r="AG1383" s="122" t="s">
        <v>1573</v>
      </c>
      <c r="AH1383" s="117" t="s">
        <v>1520</v>
      </c>
    </row>
    <row r="1384" spans="1:34">
      <c r="A1384" s="115" t="s">
        <v>16</v>
      </c>
      <c r="B1384" s="116">
        <v>45568</v>
      </c>
      <c r="C1384" s="115" t="s">
        <v>42</v>
      </c>
      <c r="D1384" s="115" t="s">
        <v>43</v>
      </c>
      <c r="E1384" s="117" t="s">
        <v>1470</v>
      </c>
      <c r="F1384" s="117" t="s">
        <v>2312</v>
      </c>
      <c r="G1384" s="119" t="s">
        <v>2313</v>
      </c>
      <c r="H1384" s="117" t="s">
        <v>2314</v>
      </c>
      <c r="I1384" s="117" t="s">
        <v>2315</v>
      </c>
      <c r="J1384" s="117">
        <v>15645.62</v>
      </c>
      <c r="K1384" s="117" t="s">
        <v>2316</v>
      </c>
      <c r="L1384" s="115" t="s">
        <v>1480</v>
      </c>
      <c r="M1384" s="123">
        <v>23.43</v>
      </c>
      <c r="N1384" s="123">
        <v>45568</v>
      </c>
      <c r="O1384" s="124" t="s">
        <v>1472</v>
      </c>
      <c r="P1384" s="125" t="s">
        <v>2417</v>
      </c>
      <c r="Q1384" s="125" t="s">
        <v>1481</v>
      </c>
      <c r="R1384" s="125" t="s">
        <v>2415</v>
      </c>
      <c r="S1384" s="115" t="s">
        <v>2416</v>
      </c>
      <c r="T1384" s="122">
        <v>-23.43</v>
      </c>
      <c r="U1384" s="115">
        <v>0</v>
      </c>
      <c r="V1384" s="142">
        <v>-209572.4</v>
      </c>
      <c r="W1384" s="117" t="s">
        <v>2415</v>
      </c>
      <c r="X1384" s="142">
        <v>-23.43</v>
      </c>
      <c r="Y1384" s="142">
        <v>23.43</v>
      </c>
      <c r="Z1384" s="117">
        <v>0</v>
      </c>
      <c r="AA1384" s="143">
        <v>45566</v>
      </c>
      <c r="AB1384" s="125"/>
      <c r="AC1384" s="125"/>
      <c r="AD1384" s="125"/>
      <c r="AE1384" s="117" t="s">
        <v>1480</v>
      </c>
      <c r="AF1384" s="122"/>
      <c r="AG1384" s="122" t="s">
        <v>1482</v>
      </c>
      <c r="AH1384" s="117" t="s">
        <v>1482</v>
      </c>
    </row>
    <row r="1385" spans="1:34">
      <c r="A1385" s="115" t="s">
        <v>16</v>
      </c>
      <c r="B1385" s="116">
        <v>45568</v>
      </c>
      <c r="C1385" s="115" t="s">
        <v>42</v>
      </c>
      <c r="D1385" s="115" t="s">
        <v>43</v>
      </c>
      <c r="E1385" s="117" t="s">
        <v>1470</v>
      </c>
      <c r="F1385" s="117" t="s">
        <v>2312</v>
      </c>
      <c r="G1385" s="119" t="s">
        <v>2313</v>
      </c>
      <c r="H1385" s="117" t="s">
        <v>2314</v>
      </c>
      <c r="I1385" s="117" t="s">
        <v>2315</v>
      </c>
      <c r="J1385" s="117">
        <v>15645.62</v>
      </c>
      <c r="K1385" s="117" t="s">
        <v>2316</v>
      </c>
      <c r="L1385" s="115" t="s">
        <v>1480</v>
      </c>
      <c r="M1385" s="123">
        <v>1171.9100000000001</v>
      </c>
      <c r="N1385" s="123">
        <v>45568</v>
      </c>
      <c r="O1385" s="124" t="s">
        <v>1472</v>
      </c>
      <c r="P1385" s="125" t="s">
        <v>2418</v>
      </c>
      <c r="Q1385" s="125" t="s">
        <v>1564</v>
      </c>
      <c r="R1385" s="125" t="s">
        <v>2415</v>
      </c>
      <c r="S1385" s="115" t="s">
        <v>2416</v>
      </c>
      <c r="T1385" s="122">
        <v>-1171.9100000000001</v>
      </c>
      <c r="U1385" s="115">
        <v>0</v>
      </c>
      <c r="V1385" s="142">
        <v>-210744.31</v>
      </c>
      <c r="W1385" s="117" t="s">
        <v>2415</v>
      </c>
      <c r="X1385" s="142">
        <v>-1171.9100000000001</v>
      </c>
      <c r="Y1385" s="142">
        <v>1171.9100000000001</v>
      </c>
      <c r="Z1385" s="117">
        <v>0</v>
      </c>
      <c r="AA1385" s="143">
        <v>45566</v>
      </c>
      <c r="AB1385" s="125"/>
      <c r="AC1385" s="125"/>
      <c r="AD1385" s="125"/>
      <c r="AE1385" s="117" t="s">
        <v>1480</v>
      </c>
      <c r="AF1385" s="122"/>
      <c r="AG1385" s="122" t="s">
        <v>1482</v>
      </c>
      <c r="AH1385" s="117" t="s">
        <v>1482</v>
      </c>
    </row>
    <row r="1386" spans="1:34">
      <c r="A1386" s="115" t="s">
        <v>16</v>
      </c>
      <c r="B1386" s="116">
        <v>45568</v>
      </c>
      <c r="C1386" s="115" t="s">
        <v>42</v>
      </c>
      <c r="D1386" s="115" t="s">
        <v>43</v>
      </c>
      <c r="E1386" s="117" t="s">
        <v>1470</v>
      </c>
      <c r="F1386" s="117" t="s">
        <v>2312</v>
      </c>
      <c r="G1386" s="119" t="s">
        <v>2313</v>
      </c>
      <c r="H1386" s="117" t="s">
        <v>2314</v>
      </c>
      <c r="I1386" s="117" t="s">
        <v>2315</v>
      </c>
      <c r="J1386" s="117">
        <v>15645.62</v>
      </c>
      <c r="K1386" s="117" t="s">
        <v>2316</v>
      </c>
      <c r="L1386" s="115" t="s">
        <v>1915</v>
      </c>
      <c r="M1386" s="123">
        <v>8284</v>
      </c>
      <c r="N1386" s="123">
        <v>45568</v>
      </c>
      <c r="O1386" s="124" t="s">
        <v>1472</v>
      </c>
      <c r="P1386" s="125" t="s">
        <v>2370</v>
      </c>
      <c r="Q1386" s="125" t="s">
        <v>1512</v>
      </c>
      <c r="R1386" s="125" t="s">
        <v>2371</v>
      </c>
      <c r="S1386" s="115" t="s">
        <v>2419</v>
      </c>
      <c r="T1386" s="122">
        <v>-8284</v>
      </c>
      <c r="U1386" s="115">
        <v>0</v>
      </c>
      <c r="V1386" s="142">
        <v>-219028.31</v>
      </c>
      <c r="W1386" s="117" t="s">
        <v>2371</v>
      </c>
      <c r="X1386" s="142">
        <v>-8284</v>
      </c>
      <c r="Y1386" s="142">
        <v>8284</v>
      </c>
      <c r="Z1386" s="117">
        <v>0</v>
      </c>
      <c r="AA1386" s="143">
        <v>45566</v>
      </c>
      <c r="AB1386" s="125"/>
      <c r="AC1386" s="125"/>
      <c r="AD1386" s="125"/>
      <c r="AE1386" s="117" t="s">
        <v>1915</v>
      </c>
      <c r="AF1386" s="122"/>
      <c r="AG1386" s="122" t="s">
        <v>1573</v>
      </c>
      <c r="AH1386" s="117" t="s">
        <v>1520</v>
      </c>
    </row>
    <row r="1387" spans="1:34">
      <c r="A1387" s="115" t="s">
        <v>16</v>
      </c>
      <c r="B1387" s="116">
        <v>45568</v>
      </c>
      <c r="C1387" s="115" t="s">
        <v>42</v>
      </c>
      <c r="D1387" s="115" t="s">
        <v>43</v>
      </c>
      <c r="E1387" s="117" t="s">
        <v>1470</v>
      </c>
      <c r="F1387" s="117" t="s">
        <v>2312</v>
      </c>
      <c r="G1387" s="119" t="s">
        <v>2313</v>
      </c>
      <c r="H1387" s="117" t="s">
        <v>2314</v>
      </c>
      <c r="I1387" s="117" t="s">
        <v>2315</v>
      </c>
      <c r="J1387" s="117">
        <v>15645.62</v>
      </c>
      <c r="K1387" s="117" t="s">
        <v>2316</v>
      </c>
      <c r="L1387" s="115" t="s">
        <v>1480</v>
      </c>
      <c r="M1387" s="123">
        <v>71.760000000000005</v>
      </c>
      <c r="N1387" s="123">
        <v>45568</v>
      </c>
      <c r="O1387" s="124" t="s">
        <v>1472</v>
      </c>
      <c r="P1387" s="125" t="s">
        <v>2373</v>
      </c>
      <c r="Q1387" s="125" t="s">
        <v>1481</v>
      </c>
      <c r="R1387" s="125" t="s">
        <v>2371</v>
      </c>
      <c r="S1387" s="115" t="s">
        <v>2419</v>
      </c>
      <c r="T1387" s="122">
        <v>-71.760000000000005</v>
      </c>
      <c r="U1387" s="115">
        <v>0</v>
      </c>
      <c r="V1387" s="142">
        <v>-219100.07</v>
      </c>
      <c r="W1387" s="117" t="s">
        <v>2371</v>
      </c>
      <c r="X1387" s="142">
        <v>-71.760000000000005</v>
      </c>
      <c r="Y1387" s="142">
        <v>71.760000000000005</v>
      </c>
      <c r="Z1387" s="117">
        <v>0</v>
      </c>
      <c r="AA1387" s="143">
        <v>45566</v>
      </c>
      <c r="AB1387" s="125"/>
      <c r="AC1387" s="125"/>
      <c r="AD1387" s="125"/>
      <c r="AE1387" s="117" t="s">
        <v>1480</v>
      </c>
      <c r="AF1387" s="122"/>
      <c r="AG1387" s="122" t="s">
        <v>1482</v>
      </c>
      <c r="AH1387" s="117" t="s">
        <v>1482</v>
      </c>
    </row>
    <row r="1388" spans="1:34">
      <c r="A1388" s="115" t="s">
        <v>16</v>
      </c>
      <c r="B1388" s="116">
        <v>45568</v>
      </c>
      <c r="C1388" s="115" t="s">
        <v>42</v>
      </c>
      <c r="D1388" s="115" t="s">
        <v>43</v>
      </c>
      <c r="E1388" s="117" t="s">
        <v>1470</v>
      </c>
      <c r="F1388" s="117" t="s">
        <v>2312</v>
      </c>
      <c r="G1388" s="119" t="s">
        <v>2313</v>
      </c>
      <c r="H1388" s="117" t="s">
        <v>2314</v>
      </c>
      <c r="I1388" s="117" t="s">
        <v>2315</v>
      </c>
      <c r="J1388" s="117">
        <v>15645.62</v>
      </c>
      <c r="K1388" s="117" t="s">
        <v>2316</v>
      </c>
      <c r="L1388" s="115" t="s">
        <v>1480</v>
      </c>
      <c r="M1388" s="123">
        <v>165.68</v>
      </c>
      <c r="N1388" s="123">
        <v>45568</v>
      </c>
      <c r="O1388" s="124" t="s">
        <v>1472</v>
      </c>
      <c r="P1388" s="125" t="s">
        <v>2374</v>
      </c>
      <c r="Q1388" s="125" t="s">
        <v>1564</v>
      </c>
      <c r="R1388" s="125" t="s">
        <v>2371</v>
      </c>
      <c r="S1388" s="115" t="s">
        <v>2419</v>
      </c>
      <c r="T1388" s="122">
        <v>-165.68</v>
      </c>
      <c r="U1388" s="115">
        <v>0</v>
      </c>
      <c r="V1388" s="142">
        <v>-219265.75</v>
      </c>
      <c r="W1388" s="117" t="s">
        <v>2371</v>
      </c>
      <c r="X1388" s="142">
        <v>-165.68</v>
      </c>
      <c r="Y1388" s="142">
        <v>165.68</v>
      </c>
      <c r="Z1388" s="117">
        <v>0</v>
      </c>
      <c r="AA1388" s="143">
        <v>45566</v>
      </c>
      <c r="AB1388" s="125"/>
      <c r="AC1388" s="125"/>
      <c r="AD1388" s="125"/>
      <c r="AE1388" s="117" t="s">
        <v>1480</v>
      </c>
      <c r="AF1388" s="122"/>
      <c r="AG1388" s="122" t="s">
        <v>1482</v>
      </c>
      <c r="AH1388" s="117" t="s">
        <v>1482</v>
      </c>
    </row>
    <row r="1389" spans="1:34">
      <c r="A1389" s="115" t="s">
        <v>16</v>
      </c>
      <c r="B1389" s="116">
        <v>45568</v>
      </c>
      <c r="C1389" s="115" t="s">
        <v>42</v>
      </c>
      <c r="D1389" s="115" t="s">
        <v>43</v>
      </c>
      <c r="E1389" s="117" t="s">
        <v>1470</v>
      </c>
      <c r="F1389" s="117" t="s">
        <v>2312</v>
      </c>
      <c r="G1389" s="119" t="s">
        <v>2313</v>
      </c>
      <c r="H1389" s="117" t="s">
        <v>2314</v>
      </c>
      <c r="I1389" s="117" t="s">
        <v>2315</v>
      </c>
      <c r="J1389" s="117">
        <v>15645.62</v>
      </c>
      <c r="K1389" s="117" t="s">
        <v>2316</v>
      </c>
      <c r="L1389" s="115" t="s">
        <v>2420</v>
      </c>
      <c r="M1389" s="123">
        <v>11200</v>
      </c>
      <c r="N1389" s="123">
        <v>45568</v>
      </c>
      <c r="O1389" s="124" t="s">
        <v>1472</v>
      </c>
      <c r="P1389" s="125" t="s">
        <v>2421</v>
      </c>
      <c r="Q1389" s="125" t="s">
        <v>1512</v>
      </c>
      <c r="R1389" s="125" t="s">
        <v>2422</v>
      </c>
      <c r="S1389" s="115" t="s">
        <v>2423</v>
      </c>
      <c r="T1389" s="122">
        <v>-11200</v>
      </c>
      <c r="U1389" s="115">
        <v>0</v>
      </c>
      <c r="V1389" s="142">
        <v>-230465.75</v>
      </c>
      <c r="W1389" s="117" t="s">
        <v>2422</v>
      </c>
      <c r="X1389" s="142">
        <v>-11200</v>
      </c>
      <c r="Y1389" s="142">
        <v>11200</v>
      </c>
      <c r="Z1389" s="117">
        <v>0</v>
      </c>
      <c r="AA1389" s="143">
        <v>45566</v>
      </c>
      <c r="AB1389" s="125"/>
      <c r="AC1389" s="125"/>
      <c r="AD1389" s="125"/>
      <c r="AE1389" s="117" t="s">
        <v>2420</v>
      </c>
      <c r="AF1389" s="122"/>
      <c r="AG1389" s="122" t="s">
        <v>1515</v>
      </c>
      <c r="AH1389" s="117" t="s">
        <v>1479</v>
      </c>
    </row>
    <row r="1390" spans="1:34">
      <c r="A1390" s="115" t="s">
        <v>16</v>
      </c>
      <c r="B1390" s="116">
        <v>45568</v>
      </c>
      <c r="C1390" s="115" t="s">
        <v>42</v>
      </c>
      <c r="D1390" s="115" t="s">
        <v>43</v>
      </c>
      <c r="E1390" s="117" t="s">
        <v>1470</v>
      </c>
      <c r="F1390" s="117" t="s">
        <v>2312</v>
      </c>
      <c r="G1390" s="119" t="s">
        <v>2313</v>
      </c>
      <c r="H1390" s="117" t="s">
        <v>2314</v>
      </c>
      <c r="I1390" s="117" t="s">
        <v>2315</v>
      </c>
      <c r="J1390" s="117">
        <v>15645.62</v>
      </c>
      <c r="K1390" s="117" t="s">
        <v>2316</v>
      </c>
      <c r="L1390" s="115" t="s">
        <v>1480</v>
      </c>
      <c r="M1390" s="123">
        <v>10.5</v>
      </c>
      <c r="N1390" s="123">
        <v>45568</v>
      </c>
      <c r="O1390" s="124" t="s">
        <v>1472</v>
      </c>
      <c r="P1390" s="125" t="s">
        <v>2424</v>
      </c>
      <c r="Q1390" s="125" t="s">
        <v>1481</v>
      </c>
      <c r="R1390" s="125" t="s">
        <v>2422</v>
      </c>
      <c r="S1390" s="115" t="s">
        <v>2423</v>
      </c>
      <c r="T1390" s="122">
        <v>-10.5</v>
      </c>
      <c r="U1390" s="115">
        <v>0</v>
      </c>
      <c r="V1390" s="142">
        <v>-230476.25</v>
      </c>
      <c r="W1390" s="117" t="s">
        <v>2422</v>
      </c>
      <c r="X1390" s="142">
        <v>-10.5</v>
      </c>
      <c r="Y1390" s="142">
        <v>10.5</v>
      </c>
      <c r="Z1390" s="117">
        <v>0</v>
      </c>
      <c r="AA1390" s="143">
        <v>45566</v>
      </c>
      <c r="AB1390" s="125"/>
      <c r="AC1390" s="125"/>
      <c r="AD1390" s="125"/>
      <c r="AE1390" s="117" t="s">
        <v>1480</v>
      </c>
      <c r="AF1390" s="122"/>
      <c r="AG1390" s="122" t="s">
        <v>1482</v>
      </c>
      <c r="AH1390" s="117" t="s">
        <v>1482</v>
      </c>
    </row>
    <row r="1391" spans="1:34">
      <c r="A1391" s="115" t="s">
        <v>16</v>
      </c>
      <c r="B1391" s="116">
        <v>45568</v>
      </c>
      <c r="C1391" s="115" t="s">
        <v>42</v>
      </c>
      <c r="D1391" s="115" t="s">
        <v>43</v>
      </c>
      <c r="E1391" s="117" t="s">
        <v>1470</v>
      </c>
      <c r="F1391" s="117" t="s">
        <v>2312</v>
      </c>
      <c r="G1391" s="119" t="s">
        <v>2313</v>
      </c>
      <c r="H1391" s="117" t="s">
        <v>2314</v>
      </c>
      <c r="I1391" s="117" t="s">
        <v>2315</v>
      </c>
      <c r="J1391" s="117">
        <v>15645.62</v>
      </c>
      <c r="K1391" s="117" t="s">
        <v>2316</v>
      </c>
      <c r="L1391" s="115" t="s">
        <v>1480</v>
      </c>
      <c r="M1391" s="123">
        <v>210.22</v>
      </c>
      <c r="N1391" s="123">
        <v>45568</v>
      </c>
      <c r="O1391" s="124" t="s">
        <v>1472</v>
      </c>
      <c r="P1391" s="125" t="s">
        <v>2425</v>
      </c>
      <c r="Q1391" s="125" t="s">
        <v>1564</v>
      </c>
      <c r="R1391" s="125" t="s">
        <v>2422</v>
      </c>
      <c r="S1391" s="115" t="s">
        <v>2423</v>
      </c>
      <c r="T1391" s="122">
        <v>-210.22</v>
      </c>
      <c r="U1391" s="115">
        <v>0</v>
      </c>
      <c r="V1391" s="142">
        <v>-230686.47</v>
      </c>
      <c r="W1391" s="117" t="s">
        <v>2422</v>
      </c>
      <c r="X1391" s="142">
        <v>-210.22</v>
      </c>
      <c r="Y1391" s="142">
        <v>210.22</v>
      </c>
      <c r="Z1391" s="117">
        <v>0</v>
      </c>
      <c r="AA1391" s="143">
        <v>45566</v>
      </c>
      <c r="AB1391" s="125"/>
      <c r="AC1391" s="125"/>
      <c r="AD1391" s="125"/>
      <c r="AE1391" s="117" t="s">
        <v>1480</v>
      </c>
      <c r="AF1391" s="122"/>
      <c r="AG1391" s="122" t="s">
        <v>1482</v>
      </c>
      <c r="AH1391" s="117" t="s">
        <v>1482</v>
      </c>
    </row>
    <row r="1392" spans="1:34">
      <c r="A1392" s="115" t="s">
        <v>16</v>
      </c>
      <c r="B1392" s="116">
        <v>45568</v>
      </c>
      <c r="C1392" s="115" t="s">
        <v>42</v>
      </c>
      <c r="D1392" s="115" t="s">
        <v>43</v>
      </c>
      <c r="E1392" s="117" t="s">
        <v>1470</v>
      </c>
      <c r="F1392" s="117" t="s">
        <v>2312</v>
      </c>
      <c r="G1392" s="119" t="s">
        <v>2313</v>
      </c>
      <c r="H1392" s="117" t="s">
        <v>2314</v>
      </c>
      <c r="I1392" s="117" t="s">
        <v>2315</v>
      </c>
      <c r="J1392" s="117">
        <v>15645.62</v>
      </c>
      <c r="K1392" s="117" t="s">
        <v>2316</v>
      </c>
      <c r="L1392" s="115" t="s">
        <v>1504</v>
      </c>
      <c r="M1392" s="123">
        <v>168</v>
      </c>
      <c r="N1392" s="123">
        <v>45568</v>
      </c>
      <c r="O1392" s="124" t="s">
        <v>1472</v>
      </c>
      <c r="P1392" s="125" t="s">
        <v>2426</v>
      </c>
      <c r="Q1392" s="125" t="s">
        <v>1505</v>
      </c>
      <c r="R1392" s="125" t="s">
        <v>2427</v>
      </c>
      <c r="S1392" s="115" t="s">
        <v>2423</v>
      </c>
      <c r="T1392" s="122">
        <v>0</v>
      </c>
      <c r="U1392" s="115">
        <v>168</v>
      </c>
      <c r="V1392" s="142">
        <v>-230518.47</v>
      </c>
      <c r="W1392" s="117" t="s">
        <v>2422</v>
      </c>
      <c r="X1392" s="142">
        <v>168</v>
      </c>
      <c r="Y1392" s="142">
        <v>168</v>
      </c>
      <c r="Z1392" s="117">
        <v>0</v>
      </c>
      <c r="AA1392" s="143">
        <v>45566</v>
      </c>
      <c r="AB1392" s="125"/>
      <c r="AC1392" s="125"/>
      <c r="AD1392" s="125"/>
      <c r="AE1392" s="117" t="s">
        <v>1504</v>
      </c>
      <c r="AF1392" s="122"/>
      <c r="AG1392" s="122" t="s">
        <v>1478</v>
      </c>
      <c r="AH1392" s="117" t="s">
        <v>1479</v>
      </c>
    </row>
    <row r="1393" spans="1:34">
      <c r="A1393" s="115" t="s">
        <v>16</v>
      </c>
      <c r="B1393" s="116">
        <v>45568</v>
      </c>
      <c r="C1393" s="115" t="s">
        <v>42</v>
      </c>
      <c r="D1393" s="115" t="s">
        <v>43</v>
      </c>
      <c r="E1393" s="117" t="s">
        <v>1470</v>
      </c>
      <c r="F1393" s="117" t="s">
        <v>2312</v>
      </c>
      <c r="G1393" s="119" t="s">
        <v>2313</v>
      </c>
      <c r="H1393" s="117" t="s">
        <v>2314</v>
      </c>
      <c r="I1393" s="117" t="s">
        <v>2315</v>
      </c>
      <c r="J1393" s="117">
        <v>15645.62</v>
      </c>
      <c r="K1393" s="117" t="s">
        <v>2316</v>
      </c>
      <c r="L1393" s="115" t="s">
        <v>1507</v>
      </c>
      <c r="M1393" s="123">
        <v>520.79999999999995</v>
      </c>
      <c r="N1393" s="123">
        <v>45568</v>
      </c>
      <c r="O1393" s="124" t="s">
        <v>1472</v>
      </c>
      <c r="P1393" s="125" t="s">
        <v>2428</v>
      </c>
      <c r="Q1393" s="125" t="s">
        <v>1505</v>
      </c>
      <c r="R1393" s="125" t="s">
        <v>2429</v>
      </c>
      <c r="S1393" s="115" t="s">
        <v>2423</v>
      </c>
      <c r="T1393" s="122">
        <v>0</v>
      </c>
      <c r="U1393" s="115">
        <v>520.79999999999995</v>
      </c>
      <c r="V1393" s="142">
        <v>-229997.67</v>
      </c>
      <c r="W1393" s="117" t="s">
        <v>2422</v>
      </c>
      <c r="X1393" s="142">
        <v>520.79999999999995</v>
      </c>
      <c r="Y1393" s="142">
        <v>520.79999999999995</v>
      </c>
      <c r="Z1393" s="117">
        <v>0</v>
      </c>
      <c r="AA1393" s="143">
        <v>45566</v>
      </c>
      <c r="AB1393" s="125"/>
      <c r="AC1393" s="125"/>
      <c r="AD1393" s="125"/>
      <c r="AE1393" s="117" t="s">
        <v>1507</v>
      </c>
      <c r="AF1393" s="122"/>
      <c r="AG1393" s="122" t="s">
        <v>1478</v>
      </c>
      <c r="AH1393" s="117" t="s">
        <v>1479</v>
      </c>
    </row>
    <row r="1394" spans="1:34">
      <c r="A1394" s="115" t="s">
        <v>16</v>
      </c>
      <c r="B1394" s="116">
        <v>45568</v>
      </c>
      <c r="C1394" s="115" t="s">
        <v>42</v>
      </c>
      <c r="D1394" s="115" t="s">
        <v>43</v>
      </c>
      <c r="E1394" s="117" t="s">
        <v>1470</v>
      </c>
      <c r="F1394" s="117" t="s">
        <v>2312</v>
      </c>
      <c r="G1394" s="119" t="s">
        <v>2313</v>
      </c>
      <c r="H1394" s="117" t="s">
        <v>2314</v>
      </c>
      <c r="I1394" s="117" t="s">
        <v>2315</v>
      </c>
      <c r="J1394" s="117">
        <v>15645.62</v>
      </c>
      <c r="K1394" s="117" t="s">
        <v>2316</v>
      </c>
      <c r="L1394" s="115" t="s">
        <v>2119</v>
      </c>
      <c r="M1394" s="123">
        <v>25873.8</v>
      </c>
      <c r="N1394" s="123">
        <v>45568</v>
      </c>
      <c r="O1394" s="124" t="s">
        <v>1472</v>
      </c>
      <c r="P1394" s="125" t="s">
        <v>2430</v>
      </c>
      <c r="Q1394" s="125" t="s">
        <v>1512</v>
      </c>
      <c r="R1394" s="125" t="s">
        <v>2431</v>
      </c>
      <c r="S1394" s="115" t="s">
        <v>2432</v>
      </c>
      <c r="T1394" s="122">
        <v>-25873.8</v>
      </c>
      <c r="U1394" s="115">
        <v>0</v>
      </c>
      <c r="V1394" s="142">
        <v>-255871.47</v>
      </c>
      <c r="W1394" s="117" t="s">
        <v>2431</v>
      </c>
      <c r="X1394" s="142">
        <v>-25873.8</v>
      </c>
      <c r="Y1394" s="142">
        <v>25873.8</v>
      </c>
      <c r="Z1394" s="117">
        <v>0</v>
      </c>
      <c r="AA1394" s="143">
        <v>45566</v>
      </c>
      <c r="AB1394" s="125"/>
      <c r="AC1394" s="125"/>
      <c r="AD1394" s="125"/>
      <c r="AE1394" s="117" t="s">
        <v>2119</v>
      </c>
      <c r="AF1394" s="122"/>
      <c r="AG1394" s="122" t="s">
        <v>1573</v>
      </c>
      <c r="AH1394" s="117" t="s">
        <v>1520</v>
      </c>
    </row>
    <row r="1395" spans="1:34">
      <c r="A1395" s="115" t="s">
        <v>16</v>
      </c>
      <c r="B1395" s="116">
        <v>45568</v>
      </c>
      <c r="C1395" s="115" t="s">
        <v>42</v>
      </c>
      <c r="D1395" s="115" t="s">
        <v>43</v>
      </c>
      <c r="E1395" s="117" t="s">
        <v>1470</v>
      </c>
      <c r="F1395" s="117" t="s">
        <v>2312</v>
      </c>
      <c r="G1395" s="119" t="s">
        <v>2313</v>
      </c>
      <c r="H1395" s="117" t="s">
        <v>2314</v>
      </c>
      <c r="I1395" s="117" t="s">
        <v>2315</v>
      </c>
      <c r="J1395" s="117">
        <v>15645.62</v>
      </c>
      <c r="K1395" s="117" t="s">
        <v>2316</v>
      </c>
      <c r="L1395" s="115" t="s">
        <v>1480</v>
      </c>
      <c r="M1395" s="123">
        <v>1086.69</v>
      </c>
      <c r="N1395" s="123">
        <v>45568</v>
      </c>
      <c r="O1395" s="124" t="s">
        <v>1472</v>
      </c>
      <c r="P1395" s="125" t="s">
        <v>2433</v>
      </c>
      <c r="Q1395" s="125" t="s">
        <v>1481</v>
      </c>
      <c r="R1395" s="125" t="s">
        <v>2431</v>
      </c>
      <c r="S1395" s="115" t="s">
        <v>2432</v>
      </c>
      <c r="T1395" s="122">
        <v>-1086.69</v>
      </c>
      <c r="U1395" s="115">
        <v>0</v>
      </c>
      <c r="V1395" s="142">
        <v>-256958.16</v>
      </c>
      <c r="W1395" s="117" t="s">
        <v>2431</v>
      </c>
      <c r="X1395" s="142">
        <v>-1086.69</v>
      </c>
      <c r="Y1395" s="142">
        <v>1086.69</v>
      </c>
      <c r="Z1395" s="117">
        <v>0</v>
      </c>
      <c r="AA1395" s="143">
        <v>45566</v>
      </c>
      <c r="AB1395" s="125"/>
      <c r="AC1395" s="125"/>
      <c r="AD1395" s="125"/>
      <c r="AE1395" s="117" t="s">
        <v>1480</v>
      </c>
      <c r="AF1395" s="122"/>
      <c r="AG1395" s="122" t="s">
        <v>1482</v>
      </c>
      <c r="AH1395" s="117" t="s">
        <v>1482</v>
      </c>
    </row>
    <row r="1396" spans="1:34">
      <c r="A1396" s="115" t="s">
        <v>16</v>
      </c>
      <c r="B1396" s="116">
        <v>45568</v>
      </c>
      <c r="C1396" s="115" t="s">
        <v>42</v>
      </c>
      <c r="D1396" s="115" t="s">
        <v>43</v>
      </c>
      <c r="E1396" s="117" t="s">
        <v>1470</v>
      </c>
      <c r="F1396" s="117" t="s">
        <v>2312</v>
      </c>
      <c r="G1396" s="119" t="s">
        <v>2313</v>
      </c>
      <c r="H1396" s="117" t="s">
        <v>2314</v>
      </c>
      <c r="I1396" s="117" t="s">
        <v>2315</v>
      </c>
      <c r="J1396" s="117">
        <v>15645.62</v>
      </c>
      <c r="K1396" s="117" t="s">
        <v>2316</v>
      </c>
      <c r="L1396" s="115" t="s">
        <v>1721</v>
      </c>
      <c r="M1396" s="123">
        <v>3569.47</v>
      </c>
      <c r="N1396" s="123">
        <v>45568</v>
      </c>
      <c r="O1396" s="124" t="s">
        <v>1472</v>
      </c>
      <c r="P1396" s="125" t="s">
        <v>2434</v>
      </c>
      <c r="Q1396" s="125" t="s">
        <v>1512</v>
      </c>
      <c r="R1396" s="125" t="s">
        <v>1126</v>
      </c>
      <c r="S1396" s="115" t="s">
        <v>2435</v>
      </c>
      <c r="T1396" s="122">
        <v>-3569.47</v>
      </c>
      <c r="U1396" s="115">
        <v>0</v>
      </c>
      <c r="V1396" s="142">
        <v>-260527.63</v>
      </c>
      <c r="W1396" s="117" t="s">
        <v>1126</v>
      </c>
      <c r="X1396" s="142">
        <v>-3569.47</v>
      </c>
      <c r="Y1396" s="142">
        <v>3569.47</v>
      </c>
      <c r="Z1396" s="117">
        <v>0</v>
      </c>
      <c r="AA1396" s="143">
        <v>45566</v>
      </c>
      <c r="AB1396" s="125"/>
      <c r="AC1396" s="125"/>
      <c r="AD1396" s="125"/>
      <c r="AE1396" s="117" t="s">
        <v>1721</v>
      </c>
      <c r="AF1396" s="122"/>
      <c r="AG1396" s="122" t="s">
        <v>1487</v>
      </c>
      <c r="AH1396" s="117" t="s">
        <v>1488</v>
      </c>
    </row>
    <row r="1397" spans="1:34">
      <c r="A1397" s="115" t="s">
        <v>16</v>
      </c>
      <c r="B1397" s="116">
        <v>45568</v>
      </c>
      <c r="C1397" s="115" t="s">
        <v>42</v>
      </c>
      <c r="D1397" s="115" t="s">
        <v>43</v>
      </c>
      <c r="E1397" s="117" t="s">
        <v>1470</v>
      </c>
      <c r="F1397" s="117" t="s">
        <v>2312</v>
      </c>
      <c r="G1397" s="119" t="s">
        <v>2313</v>
      </c>
      <c r="H1397" s="117" t="s">
        <v>2314</v>
      </c>
      <c r="I1397" s="117" t="s">
        <v>2315</v>
      </c>
      <c r="J1397" s="117">
        <v>15645.62</v>
      </c>
      <c r="K1397" s="117" t="s">
        <v>2316</v>
      </c>
      <c r="L1397" s="115" t="s">
        <v>1779</v>
      </c>
      <c r="M1397" s="123">
        <v>13000</v>
      </c>
      <c r="N1397" s="123">
        <v>45568</v>
      </c>
      <c r="O1397" s="124" t="s">
        <v>1472</v>
      </c>
      <c r="P1397" s="125" t="s">
        <v>2436</v>
      </c>
      <c r="Q1397" s="125" t="s">
        <v>1512</v>
      </c>
      <c r="R1397" s="125" t="s">
        <v>2437</v>
      </c>
      <c r="S1397" s="115" t="s">
        <v>2438</v>
      </c>
      <c r="T1397" s="122">
        <v>-13000</v>
      </c>
      <c r="U1397" s="115">
        <v>0</v>
      </c>
      <c r="V1397" s="142">
        <v>-273527.63</v>
      </c>
      <c r="W1397" s="117" t="s">
        <v>2437</v>
      </c>
      <c r="X1397" s="142">
        <v>-13000</v>
      </c>
      <c r="Y1397" s="142">
        <v>13000</v>
      </c>
      <c r="Z1397" s="117">
        <v>0</v>
      </c>
      <c r="AA1397" s="143">
        <v>45566</v>
      </c>
      <c r="AB1397" s="125"/>
      <c r="AC1397" s="125"/>
      <c r="AD1397" s="125"/>
      <c r="AE1397" s="117" t="s">
        <v>1779</v>
      </c>
      <c r="AF1397" s="122"/>
      <c r="AG1397" s="122" t="s">
        <v>1515</v>
      </c>
      <c r="AH1397" s="117" t="s">
        <v>1479</v>
      </c>
    </row>
    <row r="1398" spans="1:34">
      <c r="A1398" s="115" t="s">
        <v>16</v>
      </c>
      <c r="B1398" s="116">
        <v>45568</v>
      </c>
      <c r="C1398" s="115" t="s">
        <v>42</v>
      </c>
      <c r="D1398" s="115" t="s">
        <v>43</v>
      </c>
      <c r="E1398" s="117" t="s">
        <v>1470</v>
      </c>
      <c r="F1398" s="117" t="s">
        <v>2312</v>
      </c>
      <c r="G1398" s="119" t="s">
        <v>2313</v>
      </c>
      <c r="H1398" s="117" t="s">
        <v>2314</v>
      </c>
      <c r="I1398" s="117" t="s">
        <v>2315</v>
      </c>
      <c r="J1398" s="117">
        <v>15645.62</v>
      </c>
      <c r="K1398" s="117" t="s">
        <v>2316</v>
      </c>
      <c r="L1398" s="115" t="s">
        <v>1507</v>
      </c>
      <c r="M1398" s="123">
        <v>604.5</v>
      </c>
      <c r="N1398" s="123">
        <v>45568</v>
      </c>
      <c r="O1398" s="124" t="s">
        <v>1472</v>
      </c>
      <c r="P1398" s="125" t="s">
        <v>2439</v>
      </c>
      <c r="Q1398" s="125" t="s">
        <v>1505</v>
      </c>
      <c r="R1398" s="125" t="s">
        <v>2440</v>
      </c>
      <c r="S1398" s="115" t="s">
        <v>2438</v>
      </c>
      <c r="T1398" s="122">
        <v>0</v>
      </c>
      <c r="U1398" s="115">
        <v>604.5</v>
      </c>
      <c r="V1398" s="142">
        <v>-272923.13</v>
      </c>
      <c r="W1398" s="117" t="s">
        <v>2437</v>
      </c>
      <c r="X1398" s="142">
        <v>604.5</v>
      </c>
      <c r="Y1398" s="142">
        <v>604.5</v>
      </c>
      <c r="Z1398" s="117">
        <v>0</v>
      </c>
      <c r="AA1398" s="143">
        <v>45566</v>
      </c>
      <c r="AB1398" s="125"/>
      <c r="AC1398" s="125"/>
      <c r="AD1398" s="125"/>
      <c r="AE1398" s="117" t="s">
        <v>1507</v>
      </c>
      <c r="AF1398" s="122"/>
      <c r="AG1398" s="122" t="s">
        <v>1478</v>
      </c>
      <c r="AH1398" s="117" t="s">
        <v>1479</v>
      </c>
    </row>
    <row r="1399" spans="1:34">
      <c r="A1399" s="115" t="s">
        <v>16</v>
      </c>
      <c r="B1399" s="116">
        <v>45568</v>
      </c>
      <c r="C1399" s="115" t="s">
        <v>42</v>
      </c>
      <c r="D1399" s="115" t="s">
        <v>43</v>
      </c>
      <c r="E1399" s="117" t="s">
        <v>1470</v>
      </c>
      <c r="F1399" s="117" t="s">
        <v>2312</v>
      </c>
      <c r="G1399" s="119" t="s">
        <v>2313</v>
      </c>
      <c r="H1399" s="117" t="s">
        <v>2314</v>
      </c>
      <c r="I1399" s="117" t="s">
        <v>2315</v>
      </c>
      <c r="J1399" s="117">
        <v>15645.62</v>
      </c>
      <c r="K1399" s="117" t="s">
        <v>2316</v>
      </c>
      <c r="L1399" s="115" t="s">
        <v>1504</v>
      </c>
      <c r="M1399" s="123">
        <v>195</v>
      </c>
      <c r="N1399" s="123">
        <v>45568</v>
      </c>
      <c r="O1399" s="124" t="s">
        <v>1472</v>
      </c>
      <c r="P1399" s="125" t="s">
        <v>2441</v>
      </c>
      <c r="Q1399" s="125" t="s">
        <v>1505</v>
      </c>
      <c r="R1399" s="125" t="s">
        <v>2442</v>
      </c>
      <c r="S1399" s="115" t="s">
        <v>2438</v>
      </c>
      <c r="T1399" s="122">
        <v>0</v>
      </c>
      <c r="U1399" s="115">
        <v>195</v>
      </c>
      <c r="V1399" s="142">
        <v>-272728.13</v>
      </c>
      <c r="W1399" s="117" t="s">
        <v>2437</v>
      </c>
      <c r="X1399" s="142">
        <v>195</v>
      </c>
      <c r="Y1399" s="142">
        <v>195</v>
      </c>
      <c r="Z1399" s="117">
        <v>0</v>
      </c>
      <c r="AA1399" s="143">
        <v>45566</v>
      </c>
      <c r="AB1399" s="125"/>
      <c r="AC1399" s="125"/>
      <c r="AD1399" s="125"/>
      <c r="AE1399" s="117" t="s">
        <v>1504</v>
      </c>
      <c r="AF1399" s="122"/>
      <c r="AG1399" s="122" t="s">
        <v>1478</v>
      </c>
      <c r="AH1399" s="117" t="s">
        <v>1479</v>
      </c>
    </row>
    <row r="1400" spans="1:34">
      <c r="A1400" s="115" t="s">
        <v>16</v>
      </c>
      <c r="B1400" s="116">
        <v>45568</v>
      </c>
      <c r="C1400" s="115" t="s">
        <v>42</v>
      </c>
      <c r="D1400" s="115" t="s">
        <v>43</v>
      </c>
      <c r="E1400" s="117" t="s">
        <v>1470</v>
      </c>
      <c r="F1400" s="117" t="s">
        <v>2312</v>
      </c>
      <c r="G1400" s="119" t="s">
        <v>2313</v>
      </c>
      <c r="H1400" s="117" t="s">
        <v>2314</v>
      </c>
      <c r="I1400" s="117" t="s">
        <v>2315</v>
      </c>
      <c r="J1400" s="117">
        <v>15645.62</v>
      </c>
      <c r="K1400" s="117" t="s">
        <v>2316</v>
      </c>
      <c r="L1400" s="115" t="s">
        <v>1779</v>
      </c>
      <c r="M1400" s="123">
        <v>12000</v>
      </c>
      <c r="N1400" s="123">
        <v>45568</v>
      </c>
      <c r="O1400" s="124" t="s">
        <v>1472</v>
      </c>
      <c r="P1400" s="125" t="s">
        <v>2436</v>
      </c>
      <c r="Q1400" s="125" t="s">
        <v>1512</v>
      </c>
      <c r="R1400" s="125" t="s">
        <v>2437</v>
      </c>
      <c r="S1400" s="115" t="s">
        <v>2443</v>
      </c>
      <c r="T1400" s="122">
        <v>-12000</v>
      </c>
      <c r="U1400" s="115">
        <v>0</v>
      </c>
      <c r="V1400" s="142">
        <v>-284728.13</v>
      </c>
      <c r="W1400" s="117" t="s">
        <v>2437</v>
      </c>
      <c r="X1400" s="142">
        <v>-12000</v>
      </c>
      <c r="Y1400" s="142">
        <v>12000</v>
      </c>
      <c r="Z1400" s="117">
        <v>0</v>
      </c>
      <c r="AA1400" s="143">
        <v>45566</v>
      </c>
      <c r="AB1400" s="125"/>
      <c r="AC1400" s="125"/>
      <c r="AD1400" s="125"/>
      <c r="AE1400" s="117" t="s">
        <v>1779</v>
      </c>
      <c r="AF1400" s="122"/>
      <c r="AG1400" s="122" t="s">
        <v>1515</v>
      </c>
      <c r="AH1400" s="117" t="s">
        <v>1479</v>
      </c>
    </row>
    <row r="1401" spans="1:34">
      <c r="A1401" s="115" t="s">
        <v>16</v>
      </c>
      <c r="B1401" s="116">
        <v>45568</v>
      </c>
      <c r="C1401" s="115" t="s">
        <v>42</v>
      </c>
      <c r="D1401" s="115" t="s">
        <v>43</v>
      </c>
      <c r="E1401" s="117" t="s">
        <v>1470</v>
      </c>
      <c r="F1401" s="117" t="s">
        <v>2312</v>
      </c>
      <c r="G1401" s="119" t="s">
        <v>2313</v>
      </c>
      <c r="H1401" s="117" t="s">
        <v>2314</v>
      </c>
      <c r="I1401" s="117" t="s">
        <v>2315</v>
      </c>
      <c r="J1401" s="117">
        <v>15645.62</v>
      </c>
      <c r="K1401" s="117" t="s">
        <v>2316</v>
      </c>
      <c r="L1401" s="115" t="s">
        <v>1507</v>
      </c>
      <c r="M1401" s="123">
        <v>558</v>
      </c>
      <c r="N1401" s="123">
        <v>45568</v>
      </c>
      <c r="O1401" s="124" t="s">
        <v>1472</v>
      </c>
      <c r="P1401" s="125" t="s">
        <v>2439</v>
      </c>
      <c r="Q1401" s="125" t="s">
        <v>1505</v>
      </c>
      <c r="R1401" s="125" t="s">
        <v>2440</v>
      </c>
      <c r="S1401" s="115" t="s">
        <v>2443</v>
      </c>
      <c r="T1401" s="122">
        <v>0</v>
      </c>
      <c r="U1401" s="115">
        <v>558</v>
      </c>
      <c r="V1401" s="142">
        <v>-284170.13</v>
      </c>
      <c r="W1401" s="117" t="s">
        <v>2437</v>
      </c>
      <c r="X1401" s="142">
        <v>558</v>
      </c>
      <c r="Y1401" s="142">
        <v>558</v>
      </c>
      <c r="Z1401" s="117">
        <v>0</v>
      </c>
      <c r="AA1401" s="143">
        <v>45566</v>
      </c>
      <c r="AB1401" s="125"/>
      <c r="AC1401" s="125"/>
      <c r="AD1401" s="125"/>
      <c r="AE1401" s="117" t="s">
        <v>1507</v>
      </c>
      <c r="AF1401" s="122"/>
      <c r="AG1401" s="122" t="s">
        <v>1478</v>
      </c>
      <c r="AH1401" s="117" t="s">
        <v>1479</v>
      </c>
    </row>
    <row r="1402" spans="1:34">
      <c r="A1402" s="115" t="s">
        <v>16</v>
      </c>
      <c r="B1402" s="116">
        <v>45568</v>
      </c>
      <c r="C1402" s="115" t="s">
        <v>42</v>
      </c>
      <c r="D1402" s="115" t="s">
        <v>43</v>
      </c>
      <c r="E1402" s="117" t="s">
        <v>1470</v>
      </c>
      <c r="F1402" s="117" t="s">
        <v>2312</v>
      </c>
      <c r="G1402" s="119" t="s">
        <v>2313</v>
      </c>
      <c r="H1402" s="117" t="s">
        <v>2314</v>
      </c>
      <c r="I1402" s="117" t="s">
        <v>2315</v>
      </c>
      <c r="J1402" s="117">
        <v>15645.62</v>
      </c>
      <c r="K1402" s="117" t="s">
        <v>2316</v>
      </c>
      <c r="L1402" s="115" t="s">
        <v>1504</v>
      </c>
      <c r="M1402" s="123">
        <v>180</v>
      </c>
      <c r="N1402" s="123">
        <v>45568</v>
      </c>
      <c r="O1402" s="124" t="s">
        <v>1472</v>
      </c>
      <c r="P1402" s="125" t="s">
        <v>2441</v>
      </c>
      <c r="Q1402" s="125" t="s">
        <v>1505</v>
      </c>
      <c r="R1402" s="125" t="s">
        <v>2442</v>
      </c>
      <c r="S1402" s="115" t="s">
        <v>2443</v>
      </c>
      <c r="T1402" s="122">
        <v>0</v>
      </c>
      <c r="U1402" s="115">
        <v>180</v>
      </c>
      <c r="V1402" s="142">
        <v>-283990.13</v>
      </c>
      <c r="W1402" s="117" t="s">
        <v>2437</v>
      </c>
      <c r="X1402" s="142">
        <v>180</v>
      </c>
      <c r="Y1402" s="142">
        <v>180</v>
      </c>
      <c r="Z1402" s="117">
        <v>0</v>
      </c>
      <c r="AA1402" s="143">
        <v>45566</v>
      </c>
      <c r="AB1402" s="125"/>
      <c r="AC1402" s="125"/>
      <c r="AD1402" s="125"/>
      <c r="AE1402" s="117" t="s">
        <v>1504</v>
      </c>
      <c r="AF1402" s="122"/>
      <c r="AG1402" s="122" t="s">
        <v>1478</v>
      </c>
      <c r="AH1402" s="117" t="s">
        <v>1479</v>
      </c>
    </row>
    <row r="1403" spans="1:34">
      <c r="A1403" s="115" t="s">
        <v>16</v>
      </c>
      <c r="B1403" s="116">
        <v>45568</v>
      </c>
      <c r="C1403" s="115" t="s">
        <v>42</v>
      </c>
      <c r="D1403" s="115" t="s">
        <v>43</v>
      </c>
      <c r="E1403" s="117" t="s">
        <v>1470</v>
      </c>
      <c r="F1403" s="117" t="s">
        <v>2312</v>
      </c>
      <c r="G1403" s="119" t="s">
        <v>2313</v>
      </c>
      <c r="H1403" s="117" t="s">
        <v>2314</v>
      </c>
      <c r="I1403" s="117" t="s">
        <v>2315</v>
      </c>
      <c r="J1403" s="117">
        <v>15645.62</v>
      </c>
      <c r="K1403" s="117" t="s">
        <v>2316</v>
      </c>
      <c r="L1403" s="115" t="s">
        <v>1915</v>
      </c>
      <c r="M1403" s="123">
        <v>17924.09</v>
      </c>
      <c r="N1403" s="123">
        <v>45568</v>
      </c>
      <c r="O1403" s="124" t="s">
        <v>1472</v>
      </c>
      <c r="P1403" s="125" t="s">
        <v>2444</v>
      </c>
      <c r="Q1403" s="125" t="s">
        <v>1512</v>
      </c>
      <c r="R1403" s="125" t="s">
        <v>2445</v>
      </c>
      <c r="S1403" s="115" t="s">
        <v>2446</v>
      </c>
      <c r="T1403" s="122">
        <v>-17924.09</v>
      </c>
      <c r="U1403" s="115">
        <v>0</v>
      </c>
      <c r="V1403" s="142">
        <v>-301914.21999999997</v>
      </c>
      <c r="W1403" s="117" t="s">
        <v>2445</v>
      </c>
      <c r="X1403" s="142">
        <v>-17924.09</v>
      </c>
      <c r="Y1403" s="142">
        <v>17924.09</v>
      </c>
      <c r="Z1403" s="117">
        <v>0</v>
      </c>
      <c r="AA1403" s="143">
        <v>45566</v>
      </c>
      <c r="AB1403" s="125"/>
      <c r="AC1403" s="125"/>
      <c r="AD1403" s="125"/>
      <c r="AE1403" s="117" t="s">
        <v>1915</v>
      </c>
      <c r="AF1403" s="122"/>
      <c r="AG1403" s="122" t="s">
        <v>1573</v>
      </c>
      <c r="AH1403" s="117" t="s">
        <v>1520</v>
      </c>
    </row>
    <row r="1404" spans="1:34">
      <c r="A1404" s="115" t="s">
        <v>16</v>
      </c>
      <c r="B1404" s="116">
        <v>45568</v>
      </c>
      <c r="C1404" s="115" t="s">
        <v>42</v>
      </c>
      <c r="D1404" s="115" t="s">
        <v>43</v>
      </c>
      <c r="E1404" s="117" t="s">
        <v>1470</v>
      </c>
      <c r="F1404" s="117" t="s">
        <v>2312</v>
      </c>
      <c r="G1404" s="119" t="s">
        <v>2313</v>
      </c>
      <c r="H1404" s="117" t="s">
        <v>2314</v>
      </c>
      <c r="I1404" s="117" t="s">
        <v>2315</v>
      </c>
      <c r="J1404" s="117">
        <v>15645.62</v>
      </c>
      <c r="K1404" s="117" t="s">
        <v>2316</v>
      </c>
      <c r="L1404" s="115" t="s">
        <v>1480</v>
      </c>
      <c r="M1404" s="123">
        <v>400.01</v>
      </c>
      <c r="N1404" s="123">
        <v>45568</v>
      </c>
      <c r="O1404" s="124" t="s">
        <v>1472</v>
      </c>
      <c r="P1404" s="125" t="s">
        <v>2447</v>
      </c>
      <c r="Q1404" s="125" t="s">
        <v>1564</v>
      </c>
      <c r="R1404" s="125" t="s">
        <v>2445</v>
      </c>
      <c r="S1404" s="115" t="s">
        <v>2446</v>
      </c>
      <c r="T1404" s="122">
        <v>-400.01</v>
      </c>
      <c r="U1404" s="115">
        <v>0</v>
      </c>
      <c r="V1404" s="142">
        <v>-302314.23</v>
      </c>
      <c r="W1404" s="117" t="s">
        <v>2445</v>
      </c>
      <c r="X1404" s="142">
        <v>-400.01</v>
      </c>
      <c r="Y1404" s="142">
        <v>400.01</v>
      </c>
      <c r="Z1404" s="117">
        <v>0</v>
      </c>
      <c r="AA1404" s="143">
        <v>45566</v>
      </c>
      <c r="AB1404" s="125"/>
      <c r="AC1404" s="125"/>
      <c r="AD1404" s="125"/>
      <c r="AE1404" s="117" t="s">
        <v>1480</v>
      </c>
      <c r="AF1404" s="122"/>
      <c r="AG1404" s="122" t="s">
        <v>1482</v>
      </c>
      <c r="AH1404" s="117" t="s">
        <v>1482</v>
      </c>
    </row>
    <row r="1405" spans="1:34">
      <c r="A1405" s="115" t="s">
        <v>16</v>
      </c>
      <c r="B1405" s="116">
        <v>45568</v>
      </c>
      <c r="C1405" s="115" t="s">
        <v>42</v>
      </c>
      <c r="D1405" s="115" t="s">
        <v>43</v>
      </c>
      <c r="E1405" s="117" t="s">
        <v>1470</v>
      </c>
      <c r="F1405" s="117" t="s">
        <v>2312</v>
      </c>
      <c r="G1405" s="119" t="s">
        <v>2313</v>
      </c>
      <c r="H1405" s="117" t="s">
        <v>2314</v>
      </c>
      <c r="I1405" s="117" t="s">
        <v>2315</v>
      </c>
      <c r="J1405" s="117">
        <v>15645.62</v>
      </c>
      <c r="K1405" s="117" t="s">
        <v>2316</v>
      </c>
      <c r="L1405" s="115" t="s">
        <v>1915</v>
      </c>
      <c r="M1405" s="123">
        <v>17924.099999999999</v>
      </c>
      <c r="N1405" s="123">
        <v>45568</v>
      </c>
      <c r="O1405" s="124" t="s">
        <v>1472</v>
      </c>
      <c r="P1405" s="125" t="s">
        <v>2444</v>
      </c>
      <c r="Q1405" s="125" t="s">
        <v>1512</v>
      </c>
      <c r="R1405" s="125" t="s">
        <v>2445</v>
      </c>
      <c r="S1405" s="115" t="s">
        <v>2446</v>
      </c>
      <c r="T1405" s="122">
        <v>-17924.099999999999</v>
      </c>
      <c r="U1405" s="115">
        <v>0</v>
      </c>
      <c r="V1405" s="142">
        <v>-320238.33</v>
      </c>
      <c r="W1405" s="117" t="s">
        <v>2445</v>
      </c>
      <c r="X1405" s="142">
        <v>-17924.099999999999</v>
      </c>
      <c r="Y1405" s="142">
        <v>17924.099999999999</v>
      </c>
      <c r="Z1405" s="117">
        <v>0</v>
      </c>
      <c r="AA1405" s="143">
        <v>45566</v>
      </c>
      <c r="AB1405" s="125"/>
      <c r="AC1405" s="125"/>
      <c r="AD1405" s="125"/>
      <c r="AE1405" s="117" t="s">
        <v>1915</v>
      </c>
      <c r="AF1405" s="122"/>
      <c r="AG1405" s="122" t="s">
        <v>1573</v>
      </c>
      <c r="AH1405" s="117" t="s">
        <v>1520</v>
      </c>
    </row>
    <row r="1406" spans="1:34">
      <c r="A1406" s="115" t="s">
        <v>16</v>
      </c>
      <c r="B1406" s="116">
        <v>45568</v>
      </c>
      <c r="C1406" s="115" t="s">
        <v>42</v>
      </c>
      <c r="D1406" s="115" t="s">
        <v>43</v>
      </c>
      <c r="E1406" s="117" t="s">
        <v>1470</v>
      </c>
      <c r="F1406" s="117" t="s">
        <v>2312</v>
      </c>
      <c r="G1406" s="119" t="s">
        <v>2313</v>
      </c>
      <c r="H1406" s="117" t="s">
        <v>2314</v>
      </c>
      <c r="I1406" s="117" t="s">
        <v>2315</v>
      </c>
      <c r="J1406" s="117">
        <v>15645.62</v>
      </c>
      <c r="K1406" s="117" t="s">
        <v>2316</v>
      </c>
      <c r="L1406" s="115" t="s">
        <v>1553</v>
      </c>
      <c r="M1406" s="123">
        <v>175000</v>
      </c>
      <c r="N1406" s="123">
        <v>45568</v>
      </c>
      <c r="O1406" s="124" t="s">
        <v>1472</v>
      </c>
      <c r="P1406" s="125" t="s">
        <v>2448</v>
      </c>
      <c r="Q1406" s="125" t="s">
        <v>1512</v>
      </c>
      <c r="R1406" s="125" t="s">
        <v>825</v>
      </c>
      <c r="S1406" s="115" t="s">
        <v>2449</v>
      </c>
      <c r="T1406" s="122">
        <v>-175000</v>
      </c>
      <c r="U1406" s="115">
        <v>0</v>
      </c>
      <c r="V1406" s="142">
        <v>-495238.33</v>
      </c>
      <c r="W1406" s="117" t="s">
        <v>825</v>
      </c>
      <c r="X1406" s="142">
        <v>-175000</v>
      </c>
      <c r="Y1406" s="142">
        <v>175000</v>
      </c>
      <c r="Z1406" s="117">
        <v>0</v>
      </c>
      <c r="AA1406" s="143">
        <v>45566</v>
      </c>
      <c r="AB1406" s="125"/>
      <c r="AC1406" s="125"/>
      <c r="AD1406" s="125"/>
      <c r="AE1406" s="117" t="s">
        <v>1553</v>
      </c>
      <c r="AF1406" s="122"/>
      <c r="AG1406" s="122" t="s">
        <v>1515</v>
      </c>
      <c r="AH1406" s="117" t="s">
        <v>1479</v>
      </c>
    </row>
    <row r="1407" spans="1:34">
      <c r="A1407" s="115" t="s">
        <v>16</v>
      </c>
      <c r="B1407" s="116">
        <v>45568</v>
      </c>
      <c r="C1407" s="115" t="s">
        <v>42</v>
      </c>
      <c r="D1407" s="115" t="s">
        <v>43</v>
      </c>
      <c r="E1407" s="117" t="s">
        <v>1470</v>
      </c>
      <c r="F1407" s="117" t="s">
        <v>2312</v>
      </c>
      <c r="G1407" s="119" t="s">
        <v>2313</v>
      </c>
      <c r="H1407" s="117" t="s">
        <v>2314</v>
      </c>
      <c r="I1407" s="117" t="s">
        <v>2315</v>
      </c>
      <c r="J1407" s="117">
        <v>15645.62</v>
      </c>
      <c r="K1407" s="117" t="s">
        <v>2316</v>
      </c>
      <c r="L1407" s="115" t="s">
        <v>1504</v>
      </c>
      <c r="M1407" s="123">
        <v>2625</v>
      </c>
      <c r="N1407" s="123">
        <v>45568</v>
      </c>
      <c r="O1407" s="124" t="s">
        <v>1472</v>
      </c>
      <c r="P1407" s="125" t="s">
        <v>2450</v>
      </c>
      <c r="Q1407" s="125" t="s">
        <v>1505</v>
      </c>
      <c r="R1407" s="125" t="s">
        <v>824</v>
      </c>
      <c r="S1407" s="115" t="s">
        <v>2449</v>
      </c>
      <c r="T1407" s="122">
        <v>0</v>
      </c>
      <c r="U1407" s="115">
        <v>2625</v>
      </c>
      <c r="V1407" s="142">
        <v>-492613.33</v>
      </c>
      <c r="W1407" s="117" t="s">
        <v>825</v>
      </c>
      <c r="X1407" s="142">
        <v>2625</v>
      </c>
      <c r="Y1407" s="142">
        <v>2625</v>
      </c>
      <c r="Z1407" s="117">
        <v>0</v>
      </c>
      <c r="AA1407" s="143">
        <v>45566</v>
      </c>
      <c r="AB1407" s="125"/>
      <c r="AC1407" s="125"/>
      <c r="AD1407" s="125"/>
      <c r="AE1407" s="117" t="s">
        <v>1504</v>
      </c>
      <c r="AF1407" s="122"/>
      <c r="AG1407" s="122" t="s">
        <v>1515</v>
      </c>
      <c r="AH1407" s="117" t="s">
        <v>1479</v>
      </c>
    </row>
    <row r="1408" spans="1:34">
      <c r="A1408" s="115" t="s">
        <v>16</v>
      </c>
      <c r="B1408" s="116">
        <v>45568</v>
      </c>
      <c r="C1408" s="115" t="s">
        <v>42</v>
      </c>
      <c r="D1408" s="115" t="s">
        <v>43</v>
      </c>
      <c r="E1408" s="117" t="s">
        <v>1470</v>
      </c>
      <c r="F1408" s="117" t="s">
        <v>2312</v>
      </c>
      <c r="G1408" s="119" t="s">
        <v>2313</v>
      </c>
      <c r="H1408" s="117" t="s">
        <v>2314</v>
      </c>
      <c r="I1408" s="117" t="s">
        <v>2315</v>
      </c>
      <c r="J1408" s="117">
        <v>15645.62</v>
      </c>
      <c r="K1408" s="117" t="s">
        <v>2316</v>
      </c>
      <c r="L1408" s="115" t="s">
        <v>1507</v>
      </c>
      <c r="M1408" s="123">
        <v>8137.5</v>
      </c>
      <c r="N1408" s="123">
        <v>45568</v>
      </c>
      <c r="O1408" s="124" t="s">
        <v>1472</v>
      </c>
      <c r="P1408" s="125" t="s">
        <v>2451</v>
      </c>
      <c r="Q1408" s="125" t="s">
        <v>1505</v>
      </c>
      <c r="R1408" s="125" t="s">
        <v>823</v>
      </c>
      <c r="S1408" s="115" t="s">
        <v>2449</v>
      </c>
      <c r="T1408" s="122">
        <v>0</v>
      </c>
      <c r="U1408" s="115">
        <v>8137.5</v>
      </c>
      <c r="V1408" s="142">
        <v>-484475.83</v>
      </c>
      <c r="W1408" s="117" t="s">
        <v>825</v>
      </c>
      <c r="X1408" s="142">
        <v>8137.5</v>
      </c>
      <c r="Y1408" s="142">
        <v>8137.5</v>
      </c>
      <c r="Z1408" s="117">
        <v>0</v>
      </c>
      <c r="AA1408" s="143">
        <v>45566</v>
      </c>
      <c r="AB1408" s="125"/>
      <c r="AC1408" s="125"/>
      <c r="AD1408" s="125"/>
      <c r="AE1408" s="117" t="s">
        <v>1507</v>
      </c>
      <c r="AF1408" s="122"/>
      <c r="AG1408" s="122" t="s">
        <v>1515</v>
      </c>
      <c r="AH1408" s="117" t="s">
        <v>1479</v>
      </c>
    </row>
    <row r="1409" spans="1:34">
      <c r="A1409" s="115" t="s">
        <v>16</v>
      </c>
      <c r="B1409" s="116">
        <v>45568</v>
      </c>
      <c r="C1409" s="115" t="s">
        <v>42</v>
      </c>
      <c r="D1409" s="115" t="s">
        <v>43</v>
      </c>
      <c r="E1409" s="117" t="s">
        <v>1470</v>
      </c>
      <c r="F1409" s="117" t="s">
        <v>2312</v>
      </c>
      <c r="G1409" s="119" t="s">
        <v>2313</v>
      </c>
      <c r="H1409" s="117" t="s">
        <v>2314</v>
      </c>
      <c r="I1409" s="117" t="s">
        <v>2315</v>
      </c>
      <c r="J1409" s="117">
        <v>15645.62</v>
      </c>
      <c r="K1409" s="117" t="s">
        <v>2316</v>
      </c>
      <c r="L1409" s="115" t="s">
        <v>2223</v>
      </c>
      <c r="M1409" s="123">
        <v>185.14</v>
      </c>
      <c r="N1409" s="123">
        <v>45568</v>
      </c>
      <c r="O1409" s="124" t="s">
        <v>1472</v>
      </c>
      <c r="P1409" s="125" t="s">
        <v>1766</v>
      </c>
      <c r="Q1409" s="125" t="s">
        <v>1512</v>
      </c>
      <c r="R1409" s="125" t="s">
        <v>1925</v>
      </c>
      <c r="S1409" s="115" t="s">
        <v>2452</v>
      </c>
      <c r="T1409" s="122">
        <v>-185.14</v>
      </c>
      <c r="U1409" s="115">
        <v>0</v>
      </c>
      <c r="V1409" s="142">
        <v>-484660.97</v>
      </c>
      <c r="W1409" s="117" t="s">
        <v>1925</v>
      </c>
      <c r="X1409" s="142">
        <v>-185.14</v>
      </c>
      <c r="Y1409" s="142">
        <v>185.14</v>
      </c>
      <c r="Z1409" s="117">
        <v>0</v>
      </c>
      <c r="AA1409" s="143">
        <v>45566</v>
      </c>
      <c r="AB1409" s="125"/>
      <c r="AC1409" s="125"/>
      <c r="AD1409" s="125"/>
      <c r="AE1409" s="117" t="s">
        <v>2223</v>
      </c>
      <c r="AF1409" s="122"/>
      <c r="AG1409" s="122" t="s">
        <v>1573</v>
      </c>
      <c r="AH1409" s="117" t="s">
        <v>1520</v>
      </c>
    </row>
    <row r="1410" spans="1:34">
      <c r="A1410" s="115" t="s">
        <v>16</v>
      </c>
      <c r="B1410" s="116">
        <v>45568</v>
      </c>
      <c r="C1410" s="115" t="s">
        <v>42</v>
      </c>
      <c r="D1410" s="115" t="s">
        <v>43</v>
      </c>
      <c r="E1410" s="117" t="s">
        <v>1470</v>
      </c>
      <c r="F1410" s="117" t="s">
        <v>2312</v>
      </c>
      <c r="G1410" s="119" t="s">
        <v>2313</v>
      </c>
      <c r="H1410" s="117" t="s">
        <v>2314</v>
      </c>
      <c r="I1410" s="117" t="s">
        <v>2315</v>
      </c>
      <c r="J1410" s="117">
        <v>15645.62</v>
      </c>
      <c r="K1410" s="117" t="s">
        <v>2316</v>
      </c>
      <c r="L1410" s="115" t="s">
        <v>1528</v>
      </c>
      <c r="M1410" s="123">
        <v>153.74</v>
      </c>
      <c r="N1410" s="123">
        <v>45568</v>
      </c>
      <c r="O1410" s="124" t="s">
        <v>1472</v>
      </c>
      <c r="P1410" s="125" t="s">
        <v>1735</v>
      </c>
      <c r="Q1410" s="125" t="s">
        <v>1512</v>
      </c>
      <c r="R1410" s="125" t="s">
        <v>798</v>
      </c>
      <c r="S1410" s="115" t="s">
        <v>2328</v>
      </c>
      <c r="T1410" s="122">
        <v>-153.74</v>
      </c>
      <c r="U1410" s="115">
        <v>0</v>
      </c>
      <c r="V1410" s="142">
        <v>-484814.71</v>
      </c>
      <c r="W1410" s="117" t="s">
        <v>798</v>
      </c>
      <c r="X1410" s="142">
        <v>-153.74</v>
      </c>
      <c r="Y1410" s="142">
        <v>153.74</v>
      </c>
      <c r="Z1410" s="117">
        <v>0</v>
      </c>
      <c r="AA1410" s="143">
        <v>45566</v>
      </c>
      <c r="AB1410" s="125"/>
      <c r="AC1410" s="125"/>
      <c r="AD1410" s="125"/>
      <c r="AE1410" s="117" t="s">
        <v>1528</v>
      </c>
      <c r="AF1410" s="122"/>
      <c r="AG1410" s="122" t="s">
        <v>1478</v>
      </c>
      <c r="AH1410" s="117" t="s">
        <v>1479</v>
      </c>
    </row>
    <row r="1411" spans="1:34">
      <c r="A1411" s="115" t="s">
        <v>16</v>
      </c>
      <c r="B1411" s="116">
        <v>45568</v>
      </c>
      <c r="C1411" s="115" t="s">
        <v>42</v>
      </c>
      <c r="D1411" s="115" t="s">
        <v>43</v>
      </c>
      <c r="E1411" s="117" t="s">
        <v>1470</v>
      </c>
      <c r="F1411" s="117" t="s">
        <v>2312</v>
      </c>
      <c r="G1411" s="119" t="s">
        <v>2313</v>
      </c>
      <c r="H1411" s="117" t="s">
        <v>2314</v>
      </c>
      <c r="I1411" s="117" t="s">
        <v>2315</v>
      </c>
      <c r="J1411" s="117">
        <v>15645.62</v>
      </c>
      <c r="K1411" s="117" t="s">
        <v>2316</v>
      </c>
      <c r="L1411" s="115" t="s">
        <v>1528</v>
      </c>
      <c r="M1411" s="123">
        <v>700</v>
      </c>
      <c r="N1411" s="123">
        <v>45568</v>
      </c>
      <c r="O1411" s="124" t="s">
        <v>1472</v>
      </c>
      <c r="P1411" s="125" t="s">
        <v>1735</v>
      </c>
      <c r="Q1411" s="125" t="s">
        <v>1512</v>
      </c>
      <c r="R1411" s="125" t="s">
        <v>798</v>
      </c>
      <c r="S1411" s="115" t="s">
        <v>2453</v>
      </c>
      <c r="T1411" s="122">
        <v>-700</v>
      </c>
      <c r="U1411" s="115">
        <v>0</v>
      </c>
      <c r="V1411" s="142">
        <v>-485514.71</v>
      </c>
      <c r="W1411" s="117" t="s">
        <v>798</v>
      </c>
      <c r="X1411" s="142">
        <v>-700</v>
      </c>
      <c r="Y1411" s="142">
        <v>700</v>
      </c>
      <c r="Z1411" s="117">
        <v>0</v>
      </c>
      <c r="AA1411" s="143">
        <v>45566</v>
      </c>
      <c r="AB1411" s="125"/>
      <c r="AC1411" s="125"/>
      <c r="AD1411" s="125"/>
      <c r="AE1411" s="117" t="s">
        <v>1528</v>
      </c>
      <c r="AF1411" s="122"/>
      <c r="AG1411" s="122" t="s">
        <v>1478</v>
      </c>
      <c r="AH1411" s="117" t="s">
        <v>1479</v>
      </c>
    </row>
    <row r="1412" spans="1:34">
      <c r="A1412" s="115" t="s">
        <v>16</v>
      </c>
      <c r="B1412" s="116">
        <v>45568</v>
      </c>
      <c r="C1412" s="115" t="s">
        <v>42</v>
      </c>
      <c r="D1412" s="115" t="s">
        <v>43</v>
      </c>
      <c r="E1412" s="117" t="s">
        <v>1470</v>
      </c>
      <c r="F1412" s="117" t="s">
        <v>2312</v>
      </c>
      <c r="G1412" s="119" t="s">
        <v>2313</v>
      </c>
      <c r="H1412" s="117" t="s">
        <v>2314</v>
      </c>
      <c r="I1412" s="117" t="s">
        <v>2315</v>
      </c>
      <c r="J1412" s="117">
        <v>15645.62</v>
      </c>
      <c r="K1412" s="117" t="s">
        <v>2316</v>
      </c>
      <c r="L1412" s="115" t="s">
        <v>2119</v>
      </c>
      <c r="M1412" s="123">
        <v>1072.5</v>
      </c>
      <c r="N1412" s="123">
        <v>45568</v>
      </c>
      <c r="O1412" s="124" t="s">
        <v>1472</v>
      </c>
      <c r="P1412" s="125" t="s">
        <v>2454</v>
      </c>
      <c r="Q1412" s="125" t="s">
        <v>1512</v>
      </c>
      <c r="R1412" s="125" t="s">
        <v>2455</v>
      </c>
      <c r="S1412" s="115" t="s">
        <v>2456</v>
      </c>
      <c r="T1412" s="122">
        <v>-1072.5</v>
      </c>
      <c r="U1412" s="115">
        <v>0</v>
      </c>
      <c r="V1412" s="142">
        <v>-486587.21</v>
      </c>
      <c r="W1412" s="117" t="s">
        <v>2455</v>
      </c>
      <c r="X1412" s="142">
        <v>-1072.5</v>
      </c>
      <c r="Y1412" s="142">
        <v>1072.5</v>
      </c>
      <c r="Z1412" s="117">
        <v>0</v>
      </c>
      <c r="AA1412" s="143">
        <v>45566</v>
      </c>
      <c r="AB1412" s="125"/>
      <c r="AC1412" s="125"/>
      <c r="AD1412" s="125"/>
      <c r="AE1412" s="117" t="s">
        <v>2119</v>
      </c>
      <c r="AF1412" s="122"/>
      <c r="AG1412" s="122" t="s">
        <v>1573</v>
      </c>
      <c r="AH1412" s="117" t="s">
        <v>1520</v>
      </c>
    </row>
    <row r="1413" spans="1:34">
      <c r="A1413" s="115" t="s">
        <v>16</v>
      </c>
      <c r="B1413" s="116">
        <v>45568</v>
      </c>
      <c r="C1413" s="115" t="s">
        <v>42</v>
      </c>
      <c r="D1413" s="115" t="s">
        <v>43</v>
      </c>
      <c r="E1413" s="117" t="s">
        <v>1470</v>
      </c>
      <c r="F1413" s="117" t="s">
        <v>2312</v>
      </c>
      <c r="G1413" s="119" t="s">
        <v>2313</v>
      </c>
      <c r="H1413" s="117" t="s">
        <v>2314</v>
      </c>
      <c r="I1413" s="117" t="s">
        <v>2315</v>
      </c>
      <c r="J1413" s="117">
        <v>15645.62</v>
      </c>
      <c r="K1413" s="117" t="s">
        <v>2316</v>
      </c>
      <c r="L1413" s="115" t="s">
        <v>1600</v>
      </c>
      <c r="M1413" s="123">
        <v>26000</v>
      </c>
      <c r="N1413" s="123">
        <v>45568</v>
      </c>
      <c r="O1413" s="124" t="s">
        <v>1472</v>
      </c>
      <c r="P1413" s="125" t="s">
        <v>1844</v>
      </c>
      <c r="Q1413" s="125" t="s">
        <v>1512</v>
      </c>
      <c r="R1413" s="125" t="s">
        <v>1601</v>
      </c>
      <c r="S1413" s="115" t="s">
        <v>2457</v>
      </c>
      <c r="T1413" s="122">
        <v>-26000</v>
      </c>
      <c r="U1413" s="115">
        <v>0</v>
      </c>
      <c r="V1413" s="142">
        <v>-512587.21</v>
      </c>
      <c r="W1413" s="117" t="s">
        <v>1601</v>
      </c>
      <c r="X1413" s="142">
        <v>-26000</v>
      </c>
      <c r="Y1413" s="142">
        <v>26000</v>
      </c>
      <c r="Z1413" s="117">
        <v>0</v>
      </c>
      <c r="AA1413" s="143">
        <v>45566</v>
      </c>
      <c r="AB1413" s="125"/>
      <c r="AC1413" s="125"/>
      <c r="AD1413" s="125"/>
      <c r="AE1413" s="117" t="s">
        <v>1600</v>
      </c>
      <c r="AF1413" s="122"/>
      <c r="AG1413" s="122" t="s">
        <v>1519</v>
      </c>
      <c r="AH1413" s="117" t="s">
        <v>1520</v>
      </c>
    </row>
    <row r="1414" spans="1:34">
      <c r="A1414" s="115" t="s">
        <v>16</v>
      </c>
      <c r="B1414" s="116">
        <v>45568</v>
      </c>
      <c r="C1414" s="115" t="s">
        <v>42</v>
      </c>
      <c r="D1414" s="115" t="s">
        <v>43</v>
      </c>
      <c r="E1414" s="117" t="s">
        <v>1470</v>
      </c>
      <c r="F1414" s="117" t="s">
        <v>2312</v>
      </c>
      <c r="G1414" s="119" t="s">
        <v>2313</v>
      </c>
      <c r="H1414" s="117" t="s">
        <v>2314</v>
      </c>
      <c r="I1414" s="117" t="s">
        <v>2315</v>
      </c>
      <c r="J1414" s="117">
        <v>15645.62</v>
      </c>
      <c r="K1414" s="117" t="s">
        <v>2316</v>
      </c>
      <c r="L1414" s="115" t="s">
        <v>1579</v>
      </c>
      <c r="M1414" s="123">
        <v>20000</v>
      </c>
      <c r="N1414" s="123">
        <v>45568</v>
      </c>
      <c r="O1414" s="124" t="s">
        <v>1472</v>
      </c>
      <c r="P1414" s="125" t="s">
        <v>2458</v>
      </c>
      <c r="Q1414" s="125" t="s">
        <v>1512</v>
      </c>
      <c r="R1414" s="125" t="s">
        <v>819</v>
      </c>
      <c r="S1414" s="115" t="s">
        <v>2459</v>
      </c>
      <c r="T1414" s="122">
        <v>-20000</v>
      </c>
      <c r="U1414" s="115">
        <v>0</v>
      </c>
      <c r="V1414" s="142">
        <v>-532587.21</v>
      </c>
      <c r="W1414" s="117" t="s">
        <v>819</v>
      </c>
      <c r="X1414" s="142">
        <v>-20000</v>
      </c>
      <c r="Y1414" s="142">
        <v>20000</v>
      </c>
      <c r="Z1414" s="117">
        <v>0</v>
      </c>
      <c r="AA1414" s="143">
        <v>45566</v>
      </c>
      <c r="AB1414" s="125"/>
      <c r="AC1414" s="125"/>
      <c r="AD1414" s="125"/>
      <c r="AE1414" s="117" t="s">
        <v>1579</v>
      </c>
      <c r="AF1414" s="122"/>
      <c r="AG1414" s="122" t="s">
        <v>1478</v>
      </c>
      <c r="AH1414" s="117" t="s">
        <v>1479</v>
      </c>
    </row>
    <row r="1415" spans="1:34">
      <c r="A1415" s="115" t="s">
        <v>16</v>
      </c>
      <c r="B1415" s="116">
        <v>45568</v>
      </c>
      <c r="C1415" s="115" t="s">
        <v>42</v>
      </c>
      <c r="D1415" s="115" t="s">
        <v>43</v>
      </c>
      <c r="E1415" s="117" t="s">
        <v>1470</v>
      </c>
      <c r="F1415" s="117" t="s">
        <v>2312</v>
      </c>
      <c r="G1415" s="119" t="s">
        <v>2313</v>
      </c>
      <c r="H1415" s="117" t="s">
        <v>2314</v>
      </c>
      <c r="I1415" s="117" t="s">
        <v>2315</v>
      </c>
      <c r="J1415" s="117">
        <v>15645.62</v>
      </c>
      <c r="K1415" s="117" t="s">
        <v>2316</v>
      </c>
      <c r="L1415" s="115" t="s">
        <v>1504</v>
      </c>
      <c r="M1415" s="123">
        <v>300</v>
      </c>
      <c r="N1415" s="123">
        <v>45568</v>
      </c>
      <c r="O1415" s="124" t="s">
        <v>1472</v>
      </c>
      <c r="P1415" s="125" t="s">
        <v>2460</v>
      </c>
      <c r="Q1415" s="125" t="s">
        <v>1505</v>
      </c>
      <c r="R1415" s="125" t="s">
        <v>821</v>
      </c>
      <c r="S1415" s="115" t="s">
        <v>2459</v>
      </c>
      <c r="T1415" s="122">
        <v>0</v>
      </c>
      <c r="U1415" s="115">
        <v>300</v>
      </c>
      <c r="V1415" s="142">
        <v>-532287.21</v>
      </c>
      <c r="W1415" s="117" t="s">
        <v>819</v>
      </c>
      <c r="X1415" s="142">
        <v>300</v>
      </c>
      <c r="Y1415" s="142">
        <v>300</v>
      </c>
      <c r="Z1415" s="117">
        <v>0</v>
      </c>
      <c r="AA1415" s="143">
        <v>45566</v>
      </c>
      <c r="AB1415" s="125"/>
      <c r="AC1415" s="125"/>
      <c r="AD1415" s="125"/>
      <c r="AE1415" s="117" t="s">
        <v>1504</v>
      </c>
      <c r="AF1415" s="122"/>
      <c r="AG1415" s="122" t="s">
        <v>1478</v>
      </c>
      <c r="AH1415" s="117" t="s">
        <v>1479</v>
      </c>
    </row>
    <row r="1416" spans="1:34">
      <c r="A1416" s="115" t="s">
        <v>16</v>
      </c>
      <c r="B1416" s="116">
        <v>45568</v>
      </c>
      <c r="C1416" s="115" t="s">
        <v>42</v>
      </c>
      <c r="D1416" s="115" t="s">
        <v>43</v>
      </c>
      <c r="E1416" s="117" t="s">
        <v>1470</v>
      </c>
      <c r="F1416" s="117" t="s">
        <v>2312</v>
      </c>
      <c r="G1416" s="119" t="s">
        <v>2313</v>
      </c>
      <c r="H1416" s="117" t="s">
        <v>2314</v>
      </c>
      <c r="I1416" s="117" t="s">
        <v>2315</v>
      </c>
      <c r="J1416" s="117">
        <v>15645.62</v>
      </c>
      <c r="K1416" s="117" t="s">
        <v>2316</v>
      </c>
      <c r="L1416" s="115" t="s">
        <v>1507</v>
      </c>
      <c r="M1416" s="123">
        <v>930</v>
      </c>
      <c r="N1416" s="123">
        <v>45568</v>
      </c>
      <c r="O1416" s="124" t="s">
        <v>1472</v>
      </c>
      <c r="P1416" s="125" t="s">
        <v>2461</v>
      </c>
      <c r="Q1416" s="125" t="s">
        <v>1505</v>
      </c>
      <c r="R1416" s="125" t="s">
        <v>820</v>
      </c>
      <c r="S1416" s="115" t="s">
        <v>2459</v>
      </c>
      <c r="T1416" s="122">
        <v>0</v>
      </c>
      <c r="U1416" s="115">
        <v>930</v>
      </c>
      <c r="V1416" s="142">
        <v>-531357.21</v>
      </c>
      <c r="W1416" s="117" t="s">
        <v>819</v>
      </c>
      <c r="X1416" s="142">
        <v>930</v>
      </c>
      <c r="Y1416" s="142">
        <v>930</v>
      </c>
      <c r="Z1416" s="117">
        <v>0</v>
      </c>
      <c r="AA1416" s="143">
        <v>45566</v>
      </c>
      <c r="AB1416" s="125"/>
      <c r="AC1416" s="125"/>
      <c r="AD1416" s="125"/>
      <c r="AE1416" s="117" t="s">
        <v>1507</v>
      </c>
      <c r="AF1416" s="122"/>
      <c r="AG1416" s="122" t="s">
        <v>1478</v>
      </c>
      <c r="AH1416" s="117" t="s">
        <v>1479</v>
      </c>
    </row>
    <row r="1417" spans="1:34">
      <c r="A1417" s="115" t="s">
        <v>16</v>
      </c>
      <c r="B1417" s="116">
        <v>45568</v>
      </c>
      <c r="C1417" s="115" t="s">
        <v>42</v>
      </c>
      <c r="D1417" s="115" t="s">
        <v>43</v>
      </c>
      <c r="E1417" s="117" t="s">
        <v>1470</v>
      </c>
      <c r="F1417" s="117" t="s">
        <v>2312</v>
      </c>
      <c r="G1417" s="119" t="s">
        <v>2313</v>
      </c>
      <c r="H1417" s="117" t="s">
        <v>2314</v>
      </c>
      <c r="I1417" s="117" t="s">
        <v>2315</v>
      </c>
      <c r="J1417" s="117">
        <v>15645.62</v>
      </c>
      <c r="K1417" s="117" t="s">
        <v>2316</v>
      </c>
      <c r="L1417" s="115" t="s">
        <v>1572</v>
      </c>
      <c r="M1417" s="123">
        <v>9800</v>
      </c>
      <c r="N1417" s="123">
        <v>45568</v>
      </c>
      <c r="O1417" s="124" t="s">
        <v>1472</v>
      </c>
      <c r="P1417" s="125" t="s">
        <v>2462</v>
      </c>
      <c r="Q1417" s="125" t="s">
        <v>1512</v>
      </c>
      <c r="R1417" s="125" t="s">
        <v>2170</v>
      </c>
      <c r="S1417" s="115" t="s">
        <v>2463</v>
      </c>
      <c r="T1417" s="122">
        <v>-9800</v>
      </c>
      <c r="U1417" s="115">
        <v>0</v>
      </c>
      <c r="V1417" s="142">
        <v>-541157.21</v>
      </c>
      <c r="W1417" s="117" t="s">
        <v>2170</v>
      </c>
      <c r="X1417" s="142">
        <v>-9800</v>
      </c>
      <c r="Y1417" s="142">
        <v>9800</v>
      </c>
      <c r="Z1417" s="117">
        <v>0</v>
      </c>
      <c r="AA1417" s="143">
        <v>45566</v>
      </c>
      <c r="AB1417" s="125"/>
      <c r="AC1417" s="125"/>
      <c r="AD1417" s="125"/>
      <c r="AE1417" s="117" t="s">
        <v>1572</v>
      </c>
      <c r="AF1417" s="122"/>
      <c r="AG1417" s="122" t="s">
        <v>1573</v>
      </c>
      <c r="AH1417" s="117" t="s">
        <v>1520</v>
      </c>
    </row>
    <row r="1418" spans="1:34">
      <c r="A1418" s="115" t="s">
        <v>16</v>
      </c>
      <c r="B1418" s="116">
        <v>45568</v>
      </c>
      <c r="C1418" s="115" t="s">
        <v>42</v>
      </c>
      <c r="D1418" s="115" t="s">
        <v>43</v>
      </c>
      <c r="E1418" s="117" t="s">
        <v>1470</v>
      </c>
      <c r="F1418" s="117" t="s">
        <v>2312</v>
      </c>
      <c r="G1418" s="119" t="s">
        <v>2313</v>
      </c>
      <c r="H1418" s="117" t="s">
        <v>2314</v>
      </c>
      <c r="I1418" s="117" t="s">
        <v>2315</v>
      </c>
      <c r="J1418" s="117">
        <v>15645.62</v>
      </c>
      <c r="K1418" s="117" t="s">
        <v>2316</v>
      </c>
      <c r="L1418" s="115" t="s">
        <v>1915</v>
      </c>
      <c r="M1418" s="123">
        <v>15800</v>
      </c>
      <c r="N1418" s="123">
        <v>45568</v>
      </c>
      <c r="O1418" s="124" t="s">
        <v>1472</v>
      </c>
      <c r="P1418" s="125" t="s">
        <v>2464</v>
      </c>
      <c r="Q1418" s="125" t="s">
        <v>1512</v>
      </c>
      <c r="R1418" s="125" t="s">
        <v>2465</v>
      </c>
      <c r="S1418" s="115" t="s">
        <v>2466</v>
      </c>
      <c r="T1418" s="122">
        <v>-15800</v>
      </c>
      <c r="U1418" s="115">
        <v>0</v>
      </c>
      <c r="V1418" s="142">
        <v>-556957.21</v>
      </c>
      <c r="W1418" s="117" t="s">
        <v>2465</v>
      </c>
      <c r="X1418" s="142">
        <v>-15800</v>
      </c>
      <c r="Y1418" s="142">
        <v>15800</v>
      </c>
      <c r="Z1418" s="117">
        <v>0</v>
      </c>
      <c r="AA1418" s="143">
        <v>45566</v>
      </c>
      <c r="AB1418" s="125"/>
      <c r="AC1418" s="125"/>
      <c r="AD1418" s="125"/>
      <c r="AE1418" s="117" t="s">
        <v>1915</v>
      </c>
      <c r="AF1418" s="122"/>
      <c r="AG1418" s="122" t="s">
        <v>1573</v>
      </c>
      <c r="AH1418" s="117" t="s">
        <v>1520</v>
      </c>
    </row>
    <row r="1419" spans="1:34">
      <c r="A1419" s="115" t="s">
        <v>16</v>
      </c>
      <c r="B1419" s="116">
        <v>45568</v>
      </c>
      <c r="C1419" s="115" t="s">
        <v>42</v>
      </c>
      <c r="D1419" s="115" t="s">
        <v>43</v>
      </c>
      <c r="E1419" s="117" t="s">
        <v>1470</v>
      </c>
      <c r="F1419" s="117" t="s">
        <v>2312</v>
      </c>
      <c r="G1419" s="119" t="s">
        <v>2313</v>
      </c>
      <c r="H1419" s="117" t="s">
        <v>2314</v>
      </c>
      <c r="I1419" s="117" t="s">
        <v>2315</v>
      </c>
      <c r="J1419" s="117">
        <v>15645.62</v>
      </c>
      <c r="K1419" s="117" t="s">
        <v>2316</v>
      </c>
      <c r="L1419" s="115" t="s">
        <v>1755</v>
      </c>
      <c r="M1419" s="123">
        <v>695.2</v>
      </c>
      <c r="N1419" s="123">
        <v>45568</v>
      </c>
      <c r="O1419" s="124" t="s">
        <v>1472</v>
      </c>
      <c r="P1419" s="125" t="s">
        <v>2467</v>
      </c>
      <c r="Q1419" s="125" t="s">
        <v>1505</v>
      </c>
      <c r="R1419" s="125" t="s">
        <v>2468</v>
      </c>
      <c r="S1419" s="115" t="s">
        <v>2466</v>
      </c>
      <c r="T1419" s="122">
        <v>0</v>
      </c>
      <c r="U1419" s="115">
        <v>695.2</v>
      </c>
      <c r="V1419" s="142">
        <v>-556262.01</v>
      </c>
      <c r="W1419" s="117" t="s">
        <v>2465</v>
      </c>
      <c r="X1419" s="142">
        <v>695.2</v>
      </c>
      <c r="Y1419" s="142">
        <v>695.2</v>
      </c>
      <c r="Z1419" s="117">
        <v>0</v>
      </c>
      <c r="AA1419" s="143">
        <v>45566</v>
      </c>
      <c r="AB1419" s="125"/>
      <c r="AC1419" s="125"/>
      <c r="AD1419" s="125"/>
      <c r="AE1419" s="117" t="s">
        <v>1755</v>
      </c>
      <c r="AF1419" s="122"/>
      <c r="AG1419" s="122" t="s">
        <v>1478</v>
      </c>
      <c r="AH1419" s="117" t="s">
        <v>1479</v>
      </c>
    </row>
    <row r="1420" spans="1:34">
      <c r="A1420" s="115" t="s">
        <v>16</v>
      </c>
      <c r="B1420" s="116">
        <v>45568</v>
      </c>
      <c r="C1420" s="115" t="s">
        <v>42</v>
      </c>
      <c r="D1420" s="115" t="s">
        <v>43</v>
      </c>
      <c r="E1420" s="117" t="s">
        <v>1470</v>
      </c>
      <c r="F1420" s="117" t="s">
        <v>2312</v>
      </c>
      <c r="G1420" s="119" t="s">
        <v>2313</v>
      </c>
      <c r="H1420" s="117" t="s">
        <v>2314</v>
      </c>
      <c r="I1420" s="117" t="s">
        <v>2315</v>
      </c>
      <c r="J1420" s="117">
        <v>15645.62</v>
      </c>
      <c r="K1420" s="117" t="s">
        <v>2316</v>
      </c>
      <c r="L1420" s="115" t="s">
        <v>2119</v>
      </c>
      <c r="M1420" s="123">
        <v>24277</v>
      </c>
      <c r="N1420" s="123">
        <v>45568</v>
      </c>
      <c r="O1420" s="124" t="s">
        <v>1472</v>
      </c>
      <c r="P1420" s="125" t="s">
        <v>2469</v>
      </c>
      <c r="Q1420" s="125" t="s">
        <v>1512</v>
      </c>
      <c r="R1420" s="125" t="s">
        <v>2470</v>
      </c>
      <c r="S1420" s="115" t="s">
        <v>2471</v>
      </c>
      <c r="T1420" s="122">
        <v>-24277</v>
      </c>
      <c r="U1420" s="115">
        <v>0</v>
      </c>
      <c r="V1420" s="142">
        <v>-580539.01</v>
      </c>
      <c r="W1420" s="117" t="s">
        <v>2470</v>
      </c>
      <c r="X1420" s="142">
        <v>-24277</v>
      </c>
      <c r="Y1420" s="142">
        <v>24277</v>
      </c>
      <c r="Z1420" s="117">
        <v>0</v>
      </c>
      <c r="AA1420" s="143">
        <v>45566</v>
      </c>
      <c r="AB1420" s="125"/>
      <c r="AC1420" s="125"/>
      <c r="AD1420" s="125"/>
      <c r="AE1420" s="117" t="s">
        <v>2119</v>
      </c>
      <c r="AF1420" s="122"/>
      <c r="AG1420" s="122" t="s">
        <v>1573</v>
      </c>
      <c r="AH1420" s="117" t="s">
        <v>1520</v>
      </c>
    </row>
    <row r="1421" spans="1:34">
      <c r="A1421" s="115" t="s">
        <v>16</v>
      </c>
      <c r="B1421" s="116">
        <v>45568</v>
      </c>
      <c r="C1421" s="115" t="s">
        <v>42</v>
      </c>
      <c r="D1421" s="115" t="s">
        <v>43</v>
      </c>
      <c r="E1421" s="117" t="s">
        <v>1470</v>
      </c>
      <c r="F1421" s="117" t="s">
        <v>2312</v>
      </c>
      <c r="G1421" s="119" t="s">
        <v>2313</v>
      </c>
      <c r="H1421" s="117" t="s">
        <v>2314</v>
      </c>
      <c r="I1421" s="117" t="s">
        <v>2315</v>
      </c>
      <c r="J1421" s="117">
        <v>15645.62</v>
      </c>
      <c r="K1421" s="117" t="s">
        <v>2316</v>
      </c>
      <c r="L1421" s="115" t="s">
        <v>2119</v>
      </c>
      <c r="M1421" s="123">
        <v>32755</v>
      </c>
      <c r="N1421" s="123">
        <v>45568</v>
      </c>
      <c r="O1421" s="124" t="s">
        <v>1472</v>
      </c>
      <c r="P1421" s="125" t="s">
        <v>2469</v>
      </c>
      <c r="Q1421" s="125" t="s">
        <v>1512</v>
      </c>
      <c r="R1421" s="125" t="s">
        <v>2470</v>
      </c>
      <c r="S1421" s="115" t="s">
        <v>2472</v>
      </c>
      <c r="T1421" s="122">
        <v>-32755</v>
      </c>
      <c r="U1421" s="115">
        <v>0</v>
      </c>
      <c r="V1421" s="142">
        <v>-613294.01</v>
      </c>
      <c r="W1421" s="117" t="s">
        <v>2470</v>
      </c>
      <c r="X1421" s="142">
        <v>-32755</v>
      </c>
      <c r="Y1421" s="142">
        <v>32755</v>
      </c>
      <c r="Z1421" s="117">
        <v>0</v>
      </c>
      <c r="AA1421" s="143">
        <v>45566</v>
      </c>
      <c r="AB1421" s="125"/>
      <c r="AC1421" s="125"/>
      <c r="AD1421" s="125"/>
      <c r="AE1421" s="117" t="s">
        <v>2119</v>
      </c>
      <c r="AF1421" s="122"/>
      <c r="AG1421" s="122" t="s">
        <v>1573</v>
      </c>
      <c r="AH1421" s="117" t="s">
        <v>1520</v>
      </c>
    </row>
    <row r="1422" spans="1:34">
      <c r="A1422" s="115" t="s">
        <v>16</v>
      </c>
      <c r="B1422" s="116">
        <v>45568</v>
      </c>
      <c r="C1422" s="115" t="s">
        <v>42</v>
      </c>
      <c r="D1422" s="115" t="s">
        <v>43</v>
      </c>
      <c r="E1422" s="117" t="s">
        <v>1470</v>
      </c>
      <c r="F1422" s="117" t="s">
        <v>2312</v>
      </c>
      <c r="G1422" s="119" t="s">
        <v>2313</v>
      </c>
      <c r="H1422" s="117" t="s">
        <v>2314</v>
      </c>
      <c r="I1422" s="117" t="s">
        <v>2315</v>
      </c>
      <c r="J1422" s="117">
        <v>15645.62</v>
      </c>
      <c r="K1422" s="117" t="s">
        <v>2316</v>
      </c>
      <c r="L1422" s="115" t="s">
        <v>1915</v>
      </c>
      <c r="M1422" s="123">
        <v>23954</v>
      </c>
      <c r="N1422" s="123">
        <v>45568</v>
      </c>
      <c r="O1422" s="124" t="s">
        <v>1472</v>
      </c>
      <c r="P1422" s="125" t="s">
        <v>2473</v>
      </c>
      <c r="Q1422" s="125" t="s">
        <v>1512</v>
      </c>
      <c r="R1422" s="125" t="s">
        <v>2474</v>
      </c>
      <c r="S1422" s="115" t="s">
        <v>2475</v>
      </c>
      <c r="T1422" s="122">
        <v>-23954</v>
      </c>
      <c r="U1422" s="115">
        <v>0</v>
      </c>
      <c r="V1422" s="142">
        <v>-637248.01</v>
      </c>
      <c r="W1422" s="117" t="s">
        <v>2474</v>
      </c>
      <c r="X1422" s="142">
        <v>-23954</v>
      </c>
      <c r="Y1422" s="142">
        <v>23954</v>
      </c>
      <c r="Z1422" s="117">
        <v>0</v>
      </c>
      <c r="AA1422" s="143">
        <v>45566</v>
      </c>
      <c r="AB1422" s="125"/>
      <c r="AC1422" s="125"/>
      <c r="AD1422" s="125"/>
      <c r="AE1422" s="117" t="s">
        <v>1915</v>
      </c>
      <c r="AF1422" s="122"/>
      <c r="AG1422" s="122" t="s">
        <v>1573</v>
      </c>
      <c r="AH1422" s="117" t="s">
        <v>1520</v>
      </c>
    </row>
    <row r="1423" spans="1:34">
      <c r="A1423" s="115" t="s">
        <v>16</v>
      </c>
      <c r="B1423" s="116">
        <v>45568</v>
      </c>
      <c r="C1423" s="115" t="s">
        <v>42</v>
      </c>
      <c r="D1423" s="115" t="s">
        <v>43</v>
      </c>
      <c r="E1423" s="117" t="s">
        <v>1470</v>
      </c>
      <c r="F1423" s="117" t="s">
        <v>2312</v>
      </c>
      <c r="G1423" s="119" t="s">
        <v>2313</v>
      </c>
      <c r="H1423" s="117" t="s">
        <v>2314</v>
      </c>
      <c r="I1423" s="117" t="s">
        <v>2315</v>
      </c>
      <c r="J1423" s="117">
        <v>15645.62</v>
      </c>
      <c r="K1423" s="117" t="s">
        <v>2316</v>
      </c>
      <c r="L1423" s="115" t="s">
        <v>1755</v>
      </c>
      <c r="M1423" s="123">
        <v>838.39</v>
      </c>
      <c r="N1423" s="123">
        <v>45568</v>
      </c>
      <c r="O1423" s="124" t="s">
        <v>1472</v>
      </c>
      <c r="P1423" s="125" t="s">
        <v>2476</v>
      </c>
      <c r="Q1423" s="125" t="s">
        <v>1505</v>
      </c>
      <c r="R1423" s="125" t="s">
        <v>2477</v>
      </c>
      <c r="S1423" s="115" t="s">
        <v>2475</v>
      </c>
      <c r="T1423" s="122">
        <v>0</v>
      </c>
      <c r="U1423" s="115">
        <v>838.39</v>
      </c>
      <c r="V1423" s="142">
        <v>-636409.62</v>
      </c>
      <c r="W1423" s="117" t="s">
        <v>2474</v>
      </c>
      <c r="X1423" s="142">
        <v>838.39</v>
      </c>
      <c r="Y1423" s="142">
        <v>838.39</v>
      </c>
      <c r="Z1423" s="117">
        <v>0</v>
      </c>
      <c r="AA1423" s="143">
        <v>45566</v>
      </c>
      <c r="AB1423" s="125"/>
      <c r="AC1423" s="125"/>
      <c r="AD1423" s="125"/>
      <c r="AE1423" s="117" t="s">
        <v>1755</v>
      </c>
      <c r="AF1423" s="122"/>
      <c r="AG1423" s="122" t="s">
        <v>1478</v>
      </c>
      <c r="AH1423" s="117" t="s">
        <v>1479</v>
      </c>
    </row>
    <row r="1424" spans="1:34">
      <c r="A1424" s="115" t="s">
        <v>16</v>
      </c>
      <c r="B1424" s="116">
        <v>45568</v>
      </c>
      <c r="C1424" s="115" t="s">
        <v>42</v>
      </c>
      <c r="D1424" s="115" t="s">
        <v>43</v>
      </c>
      <c r="E1424" s="117" t="s">
        <v>1470</v>
      </c>
      <c r="F1424" s="117" t="s">
        <v>2312</v>
      </c>
      <c r="G1424" s="119" t="s">
        <v>2313</v>
      </c>
      <c r="H1424" s="117" t="s">
        <v>2314</v>
      </c>
      <c r="I1424" s="117" t="s">
        <v>2315</v>
      </c>
      <c r="J1424" s="117">
        <v>15645.62</v>
      </c>
      <c r="K1424" s="117" t="s">
        <v>2316</v>
      </c>
      <c r="L1424" s="115" t="s">
        <v>1915</v>
      </c>
      <c r="M1424" s="123">
        <v>88985.91</v>
      </c>
      <c r="N1424" s="123">
        <v>45568</v>
      </c>
      <c r="O1424" s="124" t="s">
        <v>1472</v>
      </c>
      <c r="P1424" s="125" t="s">
        <v>2478</v>
      </c>
      <c r="Q1424" s="125" t="s">
        <v>1512</v>
      </c>
      <c r="R1424" s="125" t="s">
        <v>2479</v>
      </c>
      <c r="S1424" s="115" t="s">
        <v>2480</v>
      </c>
      <c r="T1424" s="122">
        <v>-88985.91</v>
      </c>
      <c r="U1424" s="115">
        <v>0</v>
      </c>
      <c r="V1424" s="142">
        <v>-725395.53</v>
      </c>
      <c r="W1424" s="117" t="s">
        <v>2479</v>
      </c>
      <c r="X1424" s="142">
        <v>-88985.91</v>
      </c>
      <c r="Y1424" s="142">
        <v>88985.91</v>
      </c>
      <c r="Z1424" s="117">
        <v>0</v>
      </c>
      <c r="AA1424" s="143">
        <v>45566</v>
      </c>
      <c r="AB1424" s="125"/>
      <c r="AC1424" s="125"/>
      <c r="AD1424" s="125"/>
      <c r="AE1424" s="117" t="s">
        <v>1915</v>
      </c>
      <c r="AF1424" s="122"/>
      <c r="AG1424" s="122" t="s">
        <v>1573</v>
      </c>
      <c r="AH1424" s="117" t="s">
        <v>1520</v>
      </c>
    </row>
    <row r="1425" spans="1:34">
      <c r="A1425" s="115" t="s">
        <v>16</v>
      </c>
      <c r="B1425" s="116">
        <v>45568</v>
      </c>
      <c r="C1425" s="115" t="s">
        <v>42</v>
      </c>
      <c r="D1425" s="115" t="s">
        <v>43</v>
      </c>
      <c r="E1425" s="117" t="s">
        <v>1470</v>
      </c>
      <c r="F1425" s="117" t="s">
        <v>2312</v>
      </c>
      <c r="G1425" s="119" t="s">
        <v>2313</v>
      </c>
      <c r="H1425" s="117" t="s">
        <v>2314</v>
      </c>
      <c r="I1425" s="117" t="s">
        <v>2315</v>
      </c>
      <c r="J1425" s="117">
        <v>15645.62</v>
      </c>
      <c r="K1425" s="117" t="s">
        <v>2316</v>
      </c>
      <c r="L1425" s="115" t="s">
        <v>1915</v>
      </c>
      <c r="M1425" s="123">
        <v>51976.23</v>
      </c>
      <c r="N1425" s="123">
        <v>45568</v>
      </c>
      <c r="O1425" s="124" t="s">
        <v>1472</v>
      </c>
      <c r="P1425" s="125" t="s">
        <v>2478</v>
      </c>
      <c r="Q1425" s="125" t="s">
        <v>1512</v>
      </c>
      <c r="R1425" s="125" t="s">
        <v>2479</v>
      </c>
      <c r="S1425" s="115" t="s">
        <v>2481</v>
      </c>
      <c r="T1425" s="122">
        <v>-51976.23</v>
      </c>
      <c r="U1425" s="115">
        <v>0</v>
      </c>
      <c r="V1425" s="142">
        <v>-777371.76</v>
      </c>
      <c r="W1425" s="117" t="s">
        <v>2479</v>
      </c>
      <c r="X1425" s="142">
        <v>-51976.23</v>
      </c>
      <c r="Y1425" s="142">
        <v>51976.23</v>
      </c>
      <c r="Z1425" s="117">
        <v>0</v>
      </c>
      <c r="AA1425" s="143">
        <v>45566</v>
      </c>
      <c r="AB1425" s="125"/>
      <c r="AC1425" s="125"/>
      <c r="AD1425" s="125"/>
      <c r="AE1425" s="117" t="s">
        <v>1915</v>
      </c>
      <c r="AF1425" s="122"/>
      <c r="AG1425" s="122" t="s">
        <v>1573</v>
      </c>
      <c r="AH1425" s="117" t="s">
        <v>1520</v>
      </c>
    </row>
    <row r="1426" spans="1:34">
      <c r="A1426" s="115" t="s">
        <v>16</v>
      </c>
      <c r="B1426" s="116">
        <v>45568</v>
      </c>
      <c r="C1426" s="115" t="s">
        <v>42</v>
      </c>
      <c r="D1426" s="115" t="s">
        <v>43</v>
      </c>
      <c r="E1426" s="117" t="s">
        <v>1470</v>
      </c>
      <c r="F1426" s="117" t="s">
        <v>2312</v>
      </c>
      <c r="G1426" s="119" t="s">
        <v>2313</v>
      </c>
      <c r="H1426" s="117" t="s">
        <v>2314</v>
      </c>
      <c r="I1426" s="117" t="s">
        <v>2315</v>
      </c>
      <c r="J1426" s="117">
        <v>15645.62</v>
      </c>
      <c r="K1426" s="117" t="s">
        <v>2316</v>
      </c>
      <c r="L1426" s="115" t="s">
        <v>1915</v>
      </c>
      <c r="M1426" s="123">
        <v>79874.62</v>
      </c>
      <c r="N1426" s="123">
        <v>45568</v>
      </c>
      <c r="O1426" s="124" t="s">
        <v>1472</v>
      </c>
      <c r="P1426" s="125" t="s">
        <v>2482</v>
      </c>
      <c r="Q1426" s="125" t="s">
        <v>1512</v>
      </c>
      <c r="R1426" s="125" t="s">
        <v>2483</v>
      </c>
      <c r="S1426" s="115" t="s">
        <v>2484</v>
      </c>
      <c r="T1426" s="122">
        <v>-79874.62</v>
      </c>
      <c r="U1426" s="115">
        <v>0</v>
      </c>
      <c r="V1426" s="142">
        <v>-857246.38</v>
      </c>
      <c r="W1426" s="117" t="s">
        <v>2483</v>
      </c>
      <c r="X1426" s="142">
        <v>-79874.62</v>
      </c>
      <c r="Y1426" s="142">
        <v>79874.62</v>
      </c>
      <c r="Z1426" s="117">
        <v>0</v>
      </c>
      <c r="AA1426" s="143">
        <v>45566</v>
      </c>
      <c r="AB1426" s="125"/>
      <c r="AC1426" s="125"/>
      <c r="AD1426" s="125"/>
      <c r="AE1426" s="117" t="s">
        <v>1915</v>
      </c>
      <c r="AF1426" s="122"/>
      <c r="AG1426" s="122" t="s">
        <v>1573</v>
      </c>
      <c r="AH1426" s="117" t="s">
        <v>1520</v>
      </c>
    </row>
    <row r="1427" spans="1:34">
      <c r="A1427" s="115" t="s">
        <v>16</v>
      </c>
      <c r="B1427" s="116">
        <v>45568</v>
      </c>
      <c r="C1427" s="115" t="s">
        <v>42</v>
      </c>
      <c r="D1427" s="115" t="s">
        <v>43</v>
      </c>
      <c r="E1427" s="117" t="s">
        <v>1470</v>
      </c>
      <c r="F1427" s="117" t="s">
        <v>2312</v>
      </c>
      <c r="G1427" s="119" t="s">
        <v>2313</v>
      </c>
      <c r="H1427" s="117" t="s">
        <v>2314</v>
      </c>
      <c r="I1427" s="117" t="s">
        <v>2315</v>
      </c>
      <c r="J1427" s="117">
        <v>15645.62</v>
      </c>
      <c r="K1427" s="117" t="s">
        <v>2316</v>
      </c>
      <c r="L1427" s="115" t="s">
        <v>1915</v>
      </c>
      <c r="M1427" s="123">
        <v>14650</v>
      </c>
      <c r="N1427" s="123">
        <v>45568</v>
      </c>
      <c r="O1427" s="124" t="s">
        <v>1472</v>
      </c>
      <c r="P1427" s="125" t="s">
        <v>2485</v>
      </c>
      <c r="Q1427" s="125" t="s">
        <v>1512</v>
      </c>
      <c r="R1427" s="125" t="s">
        <v>2011</v>
      </c>
      <c r="S1427" s="115" t="s">
        <v>2486</v>
      </c>
      <c r="T1427" s="122">
        <v>-14650</v>
      </c>
      <c r="U1427" s="115">
        <v>0</v>
      </c>
      <c r="V1427" s="142">
        <v>-871896.38</v>
      </c>
      <c r="W1427" s="117" t="s">
        <v>2011</v>
      </c>
      <c r="X1427" s="142">
        <v>-14650</v>
      </c>
      <c r="Y1427" s="142">
        <v>14650</v>
      </c>
      <c r="Z1427" s="117">
        <v>0</v>
      </c>
      <c r="AA1427" s="143">
        <v>45566</v>
      </c>
      <c r="AB1427" s="125"/>
      <c r="AC1427" s="125"/>
      <c r="AD1427" s="125"/>
      <c r="AE1427" s="117" t="s">
        <v>1915</v>
      </c>
      <c r="AF1427" s="122"/>
      <c r="AG1427" s="122" t="s">
        <v>1573</v>
      </c>
      <c r="AH1427" s="117" t="s">
        <v>1520</v>
      </c>
    </row>
    <row r="1428" spans="1:34">
      <c r="A1428" s="115" t="s">
        <v>16</v>
      </c>
      <c r="B1428" s="116">
        <v>45568</v>
      </c>
      <c r="C1428" s="115" t="s">
        <v>42</v>
      </c>
      <c r="D1428" s="115" t="s">
        <v>43</v>
      </c>
      <c r="E1428" s="117" t="s">
        <v>1470</v>
      </c>
      <c r="F1428" s="117" t="s">
        <v>2312</v>
      </c>
      <c r="G1428" s="119" t="s">
        <v>2313</v>
      </c>
      <c r="H1428" s="117" t="s">
        <v>2314</v>
      </c>
      <c r="I1428" s="117" t="s">
        <v>2315</v>
      </c>
      <c r="J1428" s="117">
        <v>15645.62</v>
      </c>
      <c r="K1428" s="117" t="s">
        <v>2316</v>
      </c>
      <c r="L1428" s="115" t="s">
        <v>1612</v>
      </c>
      <c r="M1428" s="123">
        <v>510</v>
      </c>
      <c r="N1428" s="123">
        <v>45568</v>
      </c>
      <c r="O1428" s="124" t="s">
        <v>1472</v>
      </c>
      <c r="P1428" s="125" t="s">
        <v>2487</v>
      </c>
      <c r="Q1428" s="125" t="s">
        <v>1512</v>
      </c>
      <c r="R1428" s="125" t="s">
        <v>2488</v>
      </c>
      <c r="S1428" s="115" t="s">
        <v>2489</v>
      </c>
      <c r="T1428" s="122">
        <v>-510</v>
      </c>
      <c r="U1428" s="115">
        <v>0</v>
      </c>
      <c r="V1428" s="142">
        <v>-872406.38</v>
      </c>
      <c r="W1428" s="117" t="s">
        <v>2488</v>
      </c>
      <c r="X1428" s="142">
        <v>-510</v>
      </c>
      <c r="Y1428" s="142">
        <v>510</v>
      </c>
      <c r="Z1428" s="117">
        <v>0</v>
      </c>
      <c r="AA1428" s="143">
        <v>45566</v>
      </c>
      <c r="AB1428" s="125"/>
      <c r="AC1428" s="125"/>
      <c r="AD1428" s="125"/>
      <c r="AE1428" s="117" t="s">
        <v>1612</v>
      </c>
      <c r="AF1428" s="122"/>
      <c r="AG1428" s="122" t="s">
        <v>1492</v>
      </c>
      <c r="AH1428" s="117" t="s">
        <v>1476</v>
      </c>
    </row>
    <row r="1429" spans="1:34">
      <c r="A1429" s="115" t="s">
        <v>16</v>
      </c>
      <c r="B1429" s="116">
        <v>45568</v>
      </c>
      <c r="C1429" s="115" t="s">
        <v>42</v>
      </c>
      <c r="D1429" s="115" t="s">
        <v>43</v>
      </c>
      <c r="E1429" s="117" t="s">
        <v>1470</v>
      </c>
      <c r="F1429" s="117" t="s">
        <v>2312</v>
      </c>
      <c r="G1429" s="119" t="s">
        <v>2313</v>
      </c>
      <c r="H1429" s="117" t="s">
        <v>2314</v>
      </c>
      <c r="I1429" s="117" t="s">
        <v>2315</v>
      </c>
      <c r="J1429" s="117">
        <v>15645.62</v>
      </c>
      <c r="K1429" s="117" t="s">
        <v>2316</v>
      </c>
      <c r="L1429" s="115" t="s">
        <v>1612</v>
      </c>
      <c r="M1429" s="123">
        <v>1050</v>
      </c>
      <c r="N1429" s="123">
        <v>45568</v>
      </c>
      <c r="O1429" s="124" t="s">
        <v>1472</v>
      </c>
      <c r="P1429" s="125" t="s">
        <v>2487</v>
      </c>
      <c r="Q1429" s="125" t="s">
        <v>1512</v>
      </c>
      <c r="R1429" s="125" t="s">
        <v>2488</v>
      </c>
      <c r="S1429" s="115" t="s">
        <v>2490</v>
      </c>
      <c r="T1429" s="122">
        <v>-1050</v>
      </c>
      <c r="U1429" s="115">
        <v>0</v>
      </c>
      <c r="V1429" s="142">
        <v>-873456.38</v>
      </c>
      <c r="W1429" s="117" t="s">
        <v>2488</v>
      </c>
      <c r="X1429" s="142">
        <v>-1050</v>
      </c>
      <c r="Y1429" s="142">
        <v>1050</v>
      </c>
      <c r="Z1429" s="117">
        <v>0</v>
      </c>
      <c r="AA1429" s="143">
        <v>45566</v>
      </c>
      <c r="AB1429" s="125"/>
      <c r="AC1429" s="125"/>
      <c r="AD1429" s="125"/>
      <c r="AE1429" s="117" t="s">
        <v>1612</v>
      </c>
      <c r="AF1429" s="122"/>
      <c r="AG1429" s="122" t="s">
        <v>1492</v>
      </c>
      <c r="AH1429" s="117" t="s">
        <v>1476</v>
      </c>
    </row>
    <row r="1430" spans="1:34">
      <c r="A1430" s="115" t="s">
        <v>16</v>
      </c>
      <c r="B1430" s="116">
        <v>45568</v>
      </c>
      <c r="C1430" s="115" t="s">
        <v>42</v>
      </c>
      <c r="D1430" s="115" t="s">
        <v>43</v>
      </c>
      <c r="E1430" s="117" t="s">
        <v>1470</v>
      </c>
      <c r="F1430" s="117" t="s">
        <v>2312</v>
      </c>
      <c r="G1430" s="119" t="s">
        <v>2313</v>
      </c>
      <c r="H1430" s="117" t="s">
        <v>2314</v>
      </c>
      <c r="I1430" s="117" t="s">
        <v>2315</v>
      </c>
      <c r="J1430" s="117">
        <v>15645.62</v>
      </c>
      <c r="K1430" s="117" t="s">
        <v>2316</v>
      </c>
      <c r="L1430" s="115" t="s">
        <v>1915</v>
      </c>
      <c r="M1430" s="123">
        <v>78937.16</v>
      </c>
      <c r="N1430" s="123">
        <v>45568</v>
      </c>
      <c r="O1430" s="124" t="s">
        <v>1472</v>
      </c>
      <c r="P1430" s="125" t="s">
        <v>2491</v>
      </c>
      <c r="Q1430" s="125" t="s">
        <v>1512</v>
      </c>
      <c r="R1430" s="125" t="s">
        <v>2492</v>
      </c>
      <c r="S1430" s="115" t="s">
        <v>2493</v>
      </c>
      <c r="T1430" s="122">
        <v>-78937.16</v>
      </c>
      <c r="U1430" s="115">
        <v>0</v>
      </c>
      <c r="V1430" s="142">
        <v>-952393.54</v>
      </c>
      <c r="W1430" s="117" t="s">
        <v>2492</v>
      </c>
      <c r="X1430" s="142">
        <v>-78937.16</v>
      </c>
      <c r="Y1430" s="142">
        <v>78937.16</v>
      </c>
      <c r="Z1430" s="117">
        <v>0</v>
      </c>
      <c r="AA1430" s="143">
        <v>45566</v>
      </c>
      <c r="AB1430" s="125"/>
      <c r="AC1430" s="125"/>
      <c r="AD1430" s="125"/>
      <c r="AE1430" s="117" t="s">
        <v>1915</v>
      </c>
      <c r="AF1430" s="122"/>
      <c r="AG1430" s="122" t="s">
        <v>1573</v>
      </c>
      <c r="AH1430" s="117" t="s">
        <v>1520</v>
      </c>
    </row>
    <row r="1431" spans="1:34">
      <c r="A1431" s="115" t="s">
        <v>16</v>
      </c>
      <c r="B1431" s="116">
        <v>45568</v>
      </c>
      <c r="C1431" s="115" t="s">
        <v>42</v>
      </c>
      <c r="D1431" s="115" t="s">
        <v>43</v>
      </c>
      <c r="E1431" s="117" t="s">
        <v>1470</v>
      </c>
      <c r="F1431" s="117" t="s">
        <v>2312</v>
      </c>
      <c r="G1431" s="119" t="s">
        <v>2313</v>
      </c>
      <c r="H1431" s="117" t="s">
        <v>2314</v>
      </c>
      <c r="I1431" s="117" t="s">
        <v>2315</v>
      </c>
      <c r="J1431" s="117">
        <v>15645.62</v>
      </c>
      <c r="K1431" s="117" t="s">
        <v>2316</v>
      </c>
      <c r="L1431" s="115" t="s">
        <v>2494</v>
      </c>
      <c r="M1431" s="123">
        <v>273.92</v>
      </c>
      <c r="N1431" s="123">
        <v>45568</v>
      </c>
      <c r="O1431" s="124" t="s">
        <v>1472</v>
      </c>
      <c r="P1431" s="125" t="s">
        <v>2495</v>
      </c>
      <c r="Q1431" s="125" t="s">
        <v>1512</v>
      </c>
      <c r="R1431" s="125" t="s">
        <v>2494</v>
      </c>
      <c r="S1431" s="115" t="s">
        <v>2493</v>
      </c>
      <c r="T1431" s="122">
        <v>0</v>
      </c>
      <c r="U1431" s="115">
        <v>273.92</v>
      </c>
      <c r="V1431" s="142">
        <v>-952119.62</v>
      </c>
      <c r="W1431" s="117" t="s">
        <v>2494</v>
      </c>
      <c r="X1431" s="142">
        <v>273.92</v>
      </c>
      <c r="Y1431" s="142">
        <v>273.92</v>
      </c>
      <c r="Z1431" s="117">
        <v>0</v>
      </c>
      <c r="AA1431" s="143">
        <v>45566</v>
      </c>
      <c r="AB1431" s="125"/>
      <c r="AC1431" s="125"/>
      <c r="AD1431" s="125"/>
      <c r="AE1431" s="117" t="s">
        <v>2494</v>
      </c>
      <c r="AF1431" s="122"/>
      <c r="AG1431" s="122" t="s">
        <v>1573</v>
      </c>
      <c r="AH1431" s="117" t="s">
        <v>1520</v>
      </c>
    </row>
    <row r="1432" spans="1:34">
      <c r="A1432" s="115" t="s">
        <v>16</v>
      </c>
      <c r="B1432" s="116">
        <v>45566</v>
      </c>
      <c r="C1432" s="115" t="s">
        <v>42</v>
      </c>
      <c r="D1432" s="115" t="s">
        <v>43</v>
      </c>
      <c r="E1432" s="117" t="s">
        <v>1474</v>
      </c>
      <c r="F1432" s="117" t="s">
        <v>2312</v>
      </c>
      <c r="G1432" s="119" t="s">
        <v>1542</v>
      </c>
      <c r="H1432" s="117" t="s">
        <v>1543</v>
      </c>
      <c r="I1432" s="117" t="s">
        <v>2315</v>
      </c>
      <c r="J1432" s="117"/>
      <c r="K1432" s="117" t="s">
        <v>1542</v>
      </c>
      <c r="L1432" s="115" t="s">
        <v>1542</v>
      </c>
      <c r="M1432" s="123"/>
      <c r="N1432" s="123">
        <v>45566</v>
      </c>
      <c r="O1432" s="124"/>
      <c r="P1432" s="125" t="s">
        <v>427</v>
      </c>
      <c r="Q1432" s="125"/>
      <c r="R1432" s="125" t="s">
        <v>427</v>
      </c>
      <c r="S1432" s="115"/>
      <c r="T1432" s="122"/>
      <c r="U1432" s="115">
        <v>50000</v>
      </c>
      <c r="V1432" s="142">
        <v>0</v>
      </c>
      <c r="W1432" s="117" t="s">
        <v>427</v>
      </c>
      <c r="X1432" s="142">
        <v>50000</v>
      </c>
      <c r="Y1432" s="142">
        <v>50000</v>
      </c>
      <c r="Z1432" s="117">
        <v>0</v>
      </c>
      <c r="AA1432" s="143">
        <v>45566</v>
      </c>
      <c r="AB1432" s="125">
        <v>4</v>
      </c>
      <c r="AC1432" s="125"/>
      <c r="AD1432" s="125"/>
      <c r="AE1432" s="117" t="s">
        <v>1542</v>
      </c>
      <c r="AF1432" s="122"/>
      <c r="AG1432" s="122" t="s">
        <v>2300</v>
      </c>
      <c r="AH1432" s="117" t="s">
        <v>2300</v>
      </c>
    </row>
    <row r="1433" spans="1:34">
      <c r="A1433" s="115" t="s">
        <v>16</v>
      </c>
      <c r="B1433" s="116">
        <v>45568</v>
      </c>
      <c r="C1433" s="115" t="s">
        <v>42</v>
      </c>
      <c r="D1433" s="115" t="s">
        <v>43</v>
      </c>
      <c r="E1433" s="117" t="s">
        <v>1470</v>
      </c>
      <c r="F1433" s="117" t="s">
        <v>2312</v>
      </c>
      <c r="G1433" s="119" t="s">
        <v>2313</v>
      </c>
      <c r="H1433" s="117" t="s">
        <v>2314</v>
      </c>
      <c r="I1433" s="117" t="s">
        <v>2315</v>
      </c>
      <c r="J1433" s="117">
        <v>15645.62</v>
      </c>
      <c r="K1433" s="117" t="s">
        <v>2316</v>
      </c>
      <c r="L1433" s="115" t="s">
        <v>1499</v>
      </c>
      <c r="M1433" s="123">
        <v>9</v>
      </c>
      <c r="N1433" s="123">
        <v>45568</v>
      </c>
      <c r="O1433" s="124" t="s">
        <v>1565</v>
      </c>
      <c r="P1433" s="125" t="s">
        <v>1870</v>
      </c>
      <c r="Q1433" s="125" t="s">
        <v>1512</v>
      </c>
      <c r="R1433" s="125" t="s">
        <v>143</v>
      </c>
      <c r="S1433" s="115" t="s">
        <v>2496</v>
      </c>
      <c r="T1433" s="122">
        <v>-9</v>
      </c>
      <c r="U1433" s="115">
        <v>0</v>
      </c>
      <c r="V1433" s="142">
        <v>297871.38</v>
      </c>
      <c r="W1433" s="117" t="s">
        <v>143</v>
      </c>
      <c r="X1433" s="142">
        <v>-9</v>
      </c>
      <c r="Y1433" s="142">
        <v>9</v>
      </c>
      <c r="Z1433" s="117">
        <v>0</v>
      </c>
      <c r="AA1433" s="143">
        <v>45566</v>
      </c>
      <c r="AB1433" s="125"/>
      <c r="AC1433" s="125"/>
      <c r="AD1433" s="125"/>
      <c r="AE1433" s="117" t="s">
        <v>1499</v>
      </c>
      <c r="AF1433" s="122"/>
      <c r="AG1433" s="122" t="s">
        <v>1502</v>
      </c>
      <c r="AH1433" s="117" t="s">
        <v>1482</v>
      </c>
    </row>
    <row r="1434" spans="1:34">
      <c r="A1434" s="115" t="s">
        <v>16</v>
      </c>
      <c r="B1434" s="116">
        <v>45568</v>
      </c>
      <c r="C1434" s="115" t="s">
        <v>42</v>
      </c>
      <c r="D1434" s="115" t="s">
        <v>43</v>
      </c>
      <c r="E1434" s="117" t="s">
        <v>1470</v>
      </c>
      <c r="F1434" s="117" t="s">
        <v>2312</v>
      </c>
      <c r="G1434" s="119" t="s">
        <v>2313</v>
      </c>
      <c r="H1434" s="117" t="s">
        <v>2314</v>
      </c>
      <c r="I1434" s="117" t="s">
        <v>2315</v>
      </c>
      <c r="J1434" s="117">
        <v>15645.62</v>
      </c>
      <c r="K1434" s="117" t="s">
        <v>2316</v>
      </c>
      <c r="L1434" s="115" t="s">
        <v>1499</v>
      </c>
      <c r="M1434" s="123">
        <v>9</v>
      </c>
      <c r="N1434" s="123">
        <v>45568</v>
      </c>
      <c r="O1434" s="124" t="s">
        <v>1565</v>
      </c>
      <c r="P1434" s="125" t="s">
        <v>1870</v>
      </c>
      <c r="Q1434" s="125" t="s">
        <v>1512</v>
      </c>
      <c r="R1434" s="125" t="s">
        <v>143</v>
      </c>
      <c r="S1434" s="115" t="s">
        <v>2497</v>
      </c>
      <c r="T1434" s="122">
        <v>-9</v>
      </c>
      <c r="U1434" s="115">
        <v>0</v>
      </c>
      <c r="V1434" s="142">
        <v>297862.38</v>
      </c>
      <c r="W1434" s="117" t="s">
        <v>143</v>
      </c>
      <c r="X1434" s="142">
        <v>-9</v>
      </c>
      <c r="Y1434" s="142">
        <v>9</v>
      </c>
      <c r="Z1434" s="117">
        <v>0</v>
      </c>
      <c r="AA1434" s="143">
        <v>45566</v>
      </c>
      <c r="AB1434" s="125"/>
      <c r="AC1434" s="125"/>
      <c r="AD1434" s="125"/>
      <c r="AE1434" s="117" t="s">
        <v>1499</v>
      </c>
      <c r="AF1434" s="122"/>
      <c r="AG1434" s="122" t="s">
        <v>1502</v>
      </c>
      <c r="AH1434" s="117" t="s">
        <v>1482</v>
      </c>
    </row>
    <row r="1435" spans="1:34">
      <c r="A1435" s="115" t="s">
        <v>16</v>
      </c>
      <c r="B1435" s="116">
        <v>45569</v>
      </c>
      <c r="C1435" s="115" t="s">
        <v>42</v>
      </c>
      <c r="D1435" s="115" t="s">
        <v>43</v>
      </c>
      <c r="E1435" s="117" t="s">
        <v>1470</v>
      </c>
      <c r="F1435" s="117" t="s">
        <v>2312</v>
      </c>
      <c r="G1435" s="119" t="s">
        <v>2313</v>
      </c>
      <c r="H1435" s="117" t="s">
        <v>2314</v>
      </c>
      <c r="I1435" s="117" t="s">
        <v>2315</v>
      </c>
      <c r="J1435" s="117">
        <v>15645.62</v>
      </c>
      <c r="K1435" s="117" t="s">
        <v>2316</v>
      </c>
      <c r="L1435" s="115" t="s">
        <v>1530</v>
      </c>
      <c r="M1435" s="123">
        <v>4410</v>
      </c>
      <c r="N1435" s="123">
        <v>45569</v>
      </c>
      <c r="O1435" s="124" t="s">
        <v>1472</v>
      </c>
      <c r="P1435" s="125" t="s">
        <v>2498</v>
      </c>
      <c r="Q1435" s="125" t="s">
        <v>1512</v>
      </c>
      <c r="R1435" s="125" t="s">
        <v>858</v>
      </c>
      <c r="S1435" s="115" t="s">
        <v>2499</v>
      </c>
      <c r="T1435" s="122">
        <v>-4410</v>
      </c>
      <c r="U1435" s="115">
        <v>0</v>
      </c>
      <c r="V1435" s="142">
        <v>293452.38</v>
      </c>
      <c r="W1435" s="117" t="s">
        <v>858</v>
      </c>
      <c r="X1435" s="142">
        <v>-4410</v>
      </c>
      <c r="Y1435" s="142">
        <v>4410</v>
      </c>
      <c r="Z1435" s="117">
        <v>0</v>
      </c>
      <c r="AA1435" s="143">
        <v>45566</v>
      </c>
      <c r="AB1435" s="125"/>
      <c r="AC1435" s="125"/>
      <c r="AD1435" s="125"/>
      <c r="AE1435" s="117" t="s">
        <v>1530</v>
      </c>
      <c r="AF1435" s="122"/>
      <c r="AG1435" s="122" t="s">
        <v>1515</v>
      </c>
      <c r="AH1435" s="117" t="s">
        <v>1479</v>
      </c>
    </row>
    <row r="1436" spans="1:34">
      <c r="A1436" s="115" t="s">
        <v>16</v>
      </c>
      <c r="B1436" s="116">
        <v>45569</v>
      </c>
      <c r="C1436" s="115" t="s">
        <v>42</v>
      </c>
      <c r="D1436" s="115" t="s">
        <v>43</v>
      </c>
      <c r="E1436" s="117" t="s">
        <v>1470</v>
      </c>
      <c r="F1436" s="117" t="s">
        <v>2312</v>
      </c>
      <c r="G1436" s="119" t="s">
        <v>2313</v>
      </c>
      <c r="H1436" s="117" t="s">
        <v>2314</v>
      </c>
      <c r="I1436" s="117" t="s">
        <v>2315</v>
      </c>
      <c r="J1436" s="117">
        <v>15645.62</v>
      </c>
      <c r="K1436" s="117" t="s">
        <v>2316</v>
      </c>
      <c r="L1436" s="115" t="s">
        <v>1504</v>
      </c>
      <c r="M1436" s="123">
        <v>66.150000000000006</v>
      </c>
      <c r="N1436" s="123">
        <v>45569</v>
      </c>
      <c r="O1436" s="124" t="s">
        <v>1472</v>
      </c>
      <c r="P1436" s="125" t="s">
        <v>2500</v>
      </c>
      <c r="Q1436" s="125" t="s">
        <v>1505</v>
      </c>
      <c r="R1436" s="125" t="s">
        <v>1531</v>
      </c>
      <c r="S1436" s="115" t="s">
        <v>2499</v>
      </c>
      <c r="T1436" s="122">
        <v>0</v>
      </c>
      <c r="U1436" s="115">
        <v>66.150000000000006</v>
      </c>
      <c r="V1436" s="142">
        <v>293518.53000000003</v>
      </c>
      <c r="W1436" s="117" t="s">
        <v>858</v>
      </c>
      <c r="X1436" s="142">
        <v>66.150000000000006</v>
      </c>
      <c r="Y1436" s="142">
        <v>66.150000000000006</v>
      </c>
      <c r="Z1436" s="117">
        <v>0</v>
      </c>
      <c r="AA1436" s="143">
        <v>45566</v>
      </c>
      <c r="AB1436" s="125"/>
      <c r="AC1436" s="125"/>
      <c r="AD1436" s="125"/>
      <c r="AE1436" s="117" t="s">
        <v>1504</v>
      </c>
      <c r="AF1436" s="122"/>
      <c r="AG1436" s="122" t="s">
        <v>1478</v>
      </c>
      <c r="AH1436" s="117" t="s">
        <v>1479</v>
      </c>
    </row>
    <row r="1437" spans="1:34">
      <c r="A1437" s="115" t="s">
        <v>16</v>
      </c>
      <c r="B1437" s="116">
        <v>45569</v>
      </c>
      <c r="C1437" s="115" t="s">
        <v>42</v>
      </c>
      <c r="D1437" s="115" t="s">
        <v>43</v>
      </c>
      <c r="E1437" s="117" t="s">
        <v>1470</v>
      </c>
      <c r="F1437" s="117" t="s">
        <v>2312</v>
      </c>
      <c r="G1437" s="119" t="s">
        <v>2313</v>
      </c>
      <c r="H1437" s="117" t="s">
        <v>2314</v>
      </c>
      <c r="I1437" s="117" t="s">
        <v>2315</v>
      </c>
      <c r="J1437" s="117">
        <v>15645.62</v>
      </c>
      <c r="K1437" s="117" t="s">
        <v>2316</v>
      </c>
      <c r="L1437" s="115" t="s">
        <v>1507</v>
      </c>
      <c r="M1437" s="123">
        <v>205.06</v>
      </c>
      <c r="N1437" s="123">
        <v>45569</v>
      </c>
      <c r="O1437" s="124" t="s">
        <v>1472</v>
      </c>
      <c r="P1437" s="125" t="s">
        <v>2501</v>
      </c>
      <c r="Q1437" s="125" t="s">
        <v>1505</v>
      </c>
      <c r="R1437" s="125" t="s">
        <v>1532</v>
      </c>
      <c r="S1437" s="115" t="s">
        <v>2499</v>
      </c>
      <c r="T1437" s="122">
        <v>0</v>
      </c>
      <c r="U1437" s="115">
        <v>205.06</v>
      </c>
      <c r="V1437" s="142">
        <v>293723.59000000003</v>
      </c>
      <c r="W1437" s="117" t="s">
        <v>858</v>
      </c>
      <c r="X1437" s="142">
        <v>205.06</v>
      </c>
      <c r="Y1437" s="142">
        <v>205.06</v>
      </c>
      <c r="Z1437" s="117">
        <v>0</v>
      </c>
      <c r="AA1437" s="143">
        <v>45566</v>
      </c>
      <c r="AB1437" s="125"/>
      <c r="AC1437" s="125"/>
      <c r="AD1437" s="125"/>
      <c r="AE1437" s="117" t="s">
        <v>1507</v>
      </c>
      <c r="AF1437" s="122"/>
      <c r="AG1437" s="122" t="s">
        <v>1478</v>
      </c>
      <c r="AH1437" s="117" t="s">
        <v>1479</v>
      </c>
    </row>
    <row r="1438" spans="1:34">
      <c r="A1438" s="115" t="s">
        <v>16</v>
      </c>
      <c r="B1438" s="116">
        <v>45569</v>
      </c>
      <c r="C1438" s="115" t="s">
        <v>42</v>
      </c>
      <c r="D1438" s="115" t="s">
        <v>43</v>
      </c>
      <c r="E1438" s="117" t="s">
        <v>1470</v>
      </c>
      <c r="F1438" s="117" t="s">
        <v>2312</v>
      </c>
      <c r="G1438" s="119" t="s">
        <v>2313</v>
      </c>
      <c r="H1438" s="117" t="s">
        <v>2314</v>
      </c>
      <c r="I1438" s="117" t="s">
        <v>2315</v>
      </c>
      <c r="J1438" s="117">
        <v>15645.62</v>
      </c>
      <c r="K1438" s="117" t="s">
        <v>2316</v>
      </c>
      <c r="L1438" s="115" t="s">
        <v>1915</v>
      </c>
      <c r="M1438" s="123">
        <v>896</v>
      </c>
      <c r="N1438" s="123">
        <v>45569</v>
      </c>
      <c r="O1438" s="124" t="s">
        <v>1472</v>
      </c>
      <c r="P1438" s="125" t="s">
        <v>2361</v>
      </c>
      <c r="Q1438" s="125" t="s">
        <v>1512</v>
      </c>
      <c r="R1438" s="125" t="s">
        <v>2039</v>
      </c>
      <c r="S1438" s="115" t="s">
        <v>2502</v>
      </c>
      <c r="T1438" s="122">
        <v>-896</v>
      </c>
      <c r="U1438" s="115">
        <v>0</v>
      </c>
      <c r="V1438" s="142">
        <v>292827.59000000003</v>
      </c>
      <c r="W1438" s="117" t="s">
        <v>2039</v>
      </c>
      <c r="X1438" s="142">
        <v>-896</v>
      </c>
      <c r="Y1438" s="142">
        <v>896</v>
      </c>
      <c r="Z1438" s="117">
        <v>0</v>
      </c>
      <c r="AA1438" s="143">
        <v>45566</v>
      </c>
      <c r="AB1438" s="125"/>
      <c r="AC1438" s="125"/>
      <c r="AD1438" s="125"/>
      <c r="AE1438" s="117" t="s">
        <v>1915</v>
      </c>
      <c r="AF1438" s="122"/>
      <c r="AG1438" s="122" t="s">
        <v>1573</v>
      </c>
      <c r="AH1438" s="117" t="s">
        <v>1520</v>
      </c>
    </row>
    <row r="1439" spans="1:34">
      <c r="A1439" s="115" t="s">
        <v>16</v>
      </c>
      <c r="B1439" s="116">
        <v>45569</v>
      </c>
      <c r="C1439" s="115" t="s">
        <v>42</v>
      </c>
      <c r="D1439" s="115" t="s">
        <v>43</v>
      </c>
      <c r="E1439" s="117" t="s">
        <v>1470</v>
      </c>
      <c r="F1439" s="117" t="s">
        <v>2312</v>
      </c>
      <c r="G1439" s="119" t="s">
        <v>2313</v>
      </c>
      <c r="H1439" s="117" t="s">
        <v>2314</v>
      </c>
      <c r="I1439" s="117" t="s">
        <v>2315</v>
      </c>
      <c r="J1439" s="117">
        <v>15645.62</v>
      </c>
      <c r="K1439" s="117" t="s">
        <v>2316</v>
      </c>
      <c r="L1439" s="115" t="s">
        <v>1480</v>
      </c>
      <c r="M1439" s="123">
        <v>3.52</v>
      </c>
      <c r="N1439" s="123">
        <v>45569</v>
      </c>
      <c r="O1439" s="124" t="s">
        <v>1472</v>
      </c>
      <c r="P1439" s="125" t="s">
        <v>2363</v>
      </c>
      <c r="Q1439" s="125" t="s">
        <v>1564</v>
      </c>
      <c r="R1439" s="125" t="s">
        <v>2039</v>
      </c>
      <c r="S1439" s="115" t="s">
        <v>2502</v>
      </c>
      <c r="T1439" s="122">
        <v>-3.52</v>
      </c>
      <c r="U1439" s="115">
        <v>0</v>
      </c>
      <c r="V1439" s="142">
        <v>292824.07</v>
      </c>
      <c r="W1439" s="117" t="s">
        <v>2039</v>
      </c>
      <c r="X1439" s="142">
        <v>-3.52</v>
      </c>
      <c r="Y1439" s="142">
        <v>3.52</v>
      </c>
      <c r="Z1439" s="117">
        <v>0</v>
      </c>
      <c r="AA1439" s="143">
        <v>45566</v>
      </c>
      <c r="AB1439" s="125"/>
      <c r="AC1439" s="125"/>
      <c r="AD1439" s="125"/>
      <c r="AE1439" s="117" t="s">
        <v>1480</v>
      </c>
      <c r="AF1439" s="122"/>
      <c r="AG1439" s="122" t="s">
        <v>1482</v>
      </c>
      <c r="AH1439" s="117" t="s">
        <v>1482</v>
      </c>
    </row>
    <row r="1440" spans="1:34">
      <c r="A1440" s="115" t="s">
        <v>16</v>
      </c>
      <c r="B1440" s="116">
        <v>45569</v>
      </c>
      <c r="C1440" s="115" t="s">
        <v>42</v>
      </c>
      <c r="D1440" s="115" t="s">
        <v>43</v>
      </c>
      <c r="E1440" s="117" t="s">
        <v>1470</v>
      </c>
      <c r="F1440" s="117" t="s">
        <v>2312</v>
      </c>
      <c r="G1440" s="119" t="s">
        <v>2313</v>
      </c>
      <c r="H1440" s="117" t="s">
        <v>2314</v>
      </c>
      <c r="I1440" s="117" t="s">
        <v>2315</v>
      </c>
      <c r="J1440" s="117">
        <v>15645.62</v>
      </c>
      <c r="K1440" s="117" t="s">
        <v>2316</v>
      </c>
      <c r="L1440" s="115" t="s">
        <v>1612</v>
      </c>
      <c r="M1440" s="123">
        <v>464.59</v>
      </c>
      <c r="N1440" s="123">
        <v>45569</v>
      </c>
      <c r="O1440" s="124" t="s">
        <v>1472</v>
      </c>
      <c r="P1440" s="125" t="s">
        <v>2503</v>
      </c>
      <c r="Q1440" s="125" t="s">
        <v>1512</v>
      </c>
      <c r="R1440" s="125" t="s">
        <v>2188</v>
      </c>
      <c r="S1440" s="115" t="s">
        <v>2504</v>
      </c>
      <c r="T1440" s="122">
        <v>-464.59</v>
      </c>
      <c r="U1440" s="115">
        <v>0</v>
      </c>
      <c r="V1440" s="142">
        <v>292359.48</v>
      </c>
      <c r="W1440" s="117" t="s">
        <v>2188</v>
      </c>
      <c r="X1440" s="142">
        <v>-464.59</v>
      </c>
      <c r="Y1440" s="142">
        <v>464.59</v>
      </c>
      <c r="Z1440" s="117">
        <v>0</v>
      </c>
      <c r="AA1440" s="143">
        <v>45566</v>
      </c>
      <c r="AB1440" s="125"/>
      <c r="AC1440" s="125"/>
      <c r="AD1440" s="125"/>
      <c r="AE1440" s="117" t="s">
        <v>1612</v>
      </c>
      <c r="AF1440" s="122"/>
      <c r="AG1440" s="122" t="s">
        <v>1492</v>
      </c>
      <c r="AH1440" s="117" t="s">
        <v>1476</v>
      </c>
    </row>
    <row r="1441" spans="1:34">
      <c r="A1441" s="115" t="s">
        <v>16</v>
      </c>
      <c r="B1441" s="116">
        <v>45569</v>
      </c>
      <c r="C1441" s="115" t="s">
        <v>42</v>
      </c>
      <c r="D1441" s="115" t="s">
        <v>43</v>
      </c>
      <c r="E1441" s="117" t="s">
        <v>1470</v>
      </c>
      <c r="F1441" s="117" t="s">
        <v>2312</v>
      </c>
      <c r="G1441" s="119" t="s">
        <v>2313</v>
      </c>
      <c r="H1441" s="117" t="s">
        <v>2314</v>
      </c>
      <c r="I1441" s="117" t="s">
        <v>2315</v>
      </c>
      <c r="J1441" s="117">
        <v>15645.62</v>
      </c>
      <c r="K1441" s="117" t="s">
        <v>2316</v>
      </c>
      <c r="L1441" s="115" t="s">
        <v>1721</v>
      </c>
      <c r="M1441" s="123">
        <v>445.05</v>
      </c>
      <c r="N1441" s="123">
        <v>45569</v>
      </c>
      <c r="O1441" s="124" t="s">
        <v>1472</v>
      </c>
      <c r="P1441" s="125" t="s">
        <v>2434</v>
      </c>
      <c r="Q1441" s="125" t="s">
        <v>1512</v>
      </c>
      <c r="R1441" s="125" t="s">
        <v>1126</v>
      </c>
      <c r="S1441" s="115" t="s">
        <v>2505</v>
      </c>
      <c r="T1441" s="122">
        <v>-445.05</v>
      </c>
      <c r="U1441" s="115">
        <v>0</v>
      </c>
      <c r="V1441" s="142">
        <v>291914.43</v>
      </c>
      <c r="W1441" s="117" t="s">
        <v>1126</v>
      </c>
      <c r="X1441" s="142">
        <v>-445.05</v>
      </c>
      <c r="Y1441" s="142">
        <v>445.05</v>
      </c>
      <c r="Z1441" s="117">
        <v>0</v>
      </c>
      <c r="AA1441" s="143">
        <v>45566</v>
      </c>
      <c r="AB1441" s="125"/>
      <c r="AC1441" s="125"/>
      <c r="AD1441" s="125"/>
      <c r="AE1441" s="117" t="s">
        <v>1721</v>
      </c>
      <c r="AF1441" s="122"/>
      <c r="AG1441" s="122" t="s">
        <v>1487</v>
      </c>
      <c r="AH1441" s="117" t="s">
        <v>1488</v>
      </c>
    </row>
    <row r="1442" spans="1:34">
      <c r="A1442" s="115" t="s">
        <v>16</v>
      </c>
      <c r="B1442" s="116">
        <v>45569</v>
      </c>
      <c r="C1442" s="115" t="s">
        <v>42</v>
      </c>
      <c r="D1442" s="115" t="s">
        <v>43</v>
      </c>
      <c r="E1442" s="117" t="s">
        <v>1470</v>
      </c>
      <c r="F1442" s="117" t="s">
        <v>2312</v>
      </c>
      <c r="G1442" s="119" t="s">
        <v>2313</v>
      </c>
      <c r="H1442" s="117" t="s">
        <v>2314</v>
      </c>
      <c r="I1442" s="117" t="s">
        <v>2315</v>
      </c>
      <c r="J1442" s="117">
        <v>15645.62</v>
      </c>
      <c r="K1442" s="117" t="s">
        <v>2316</v>
      </c>
      <c r="L1442" s="115" t="s">
        <v>1721</v>
      </c>
      <c r="M1442" s="123">
        <v>153.96</v>
      </c>
      <c r="N1442" s="123">
        <v>45569</v>
      </c>
      <c r="O1442" s="124" t="s">
        <v>1472</v>
      </c>
      <c r="P1442" s="125" t="s">
        <v>2434</v>
      </c>
      <c r="Q1442" s="125" t="s">
        <v>1512</v>
      </c>
      <c r="R1442" s="125" t="s">
        <v>1126</v>
      </c>
      <c r="S1442" s="115" t="s">
        <v>2506</v>
      </c>
      <c r="T1442" s="122">
        <v>-153.96</v>
      </c>
      <c r="U1442" s="115">
        <v>0</v>
      </c>
      <c r="V1442" s="142">
        <v>291760.46999999997</v>
      </c>
      <c r="W1442" s="117" t="s">
        <v>1126</v>
      </c>
      <c r="X1442" s="142">
        <v>-153.96</v>
      </c>
      <c r="Y1442" s="142">
        <v>153.96</v>
      </c>
      <c r="Z1442" s="117">
        <v>0</v>
      </c>
      <c r="AA1442" s="143">
        <v>45566</v>
      </c>
      <c r="AB1442" s="125"/>
      <c r="AC1442" s="125"/>
      <c r="AD1442" s="125"/>
      <c r="AE1442" s="117" t="s">
        <v>1721</v>
      </c>
      <c r="AF1442" s="122"/>
      <c r="AG1442" s="122" t="s">
        <v>1487</v>
      </c>
      <c r="AH1442" s="117" t="s">
        <v>1488</v>
      </c>
    </row>
    <row r="1443" spans="1:34">
      <c r="A1443" s="115" t="s">
        <v>16</v>
      </c>
      <c r="B1443" s="116">
        <v>45569</v>
      </c>
      <c r="C1443" s="115" t="s">
        <v>42</v>
      </c>
      <c r="D1443" s="115" t="s">
        <v>43</v>
      </c>
      <c r="E1443" s="117" t="s">
        <v>1470</v>
      </c>
      <c r="F1443" s="117" t="s">
        <v>2312</v>
      </c>
      <c r="G1443" s="119" t="s">
        <v>2313</v>
      </c>
      <c r="H1443" s="117" t="s">
        <v>2314</v>
      </c>
      <c r="I1443" s="117" t="s">
        <v>2315</v>
      </c>
      <c r="J1443" s="117">
        <v>15645.62</v>
      </c>
      <c r="K1443" s="117" t="s">
        <v>2316</v>
      </c>
      <c r="L1443" s="115" t="s">
        <v>1721</v>
      </c>
      <c r="M1443" s="123">
        <v>15.4</v>
      </c>
      <c r="N1443" s="123">
        <v>45569</v>
      </c>
      <c r="O1443" s="124" t="s">
        <v>1472</v>
      </c>
      <c r="P1443" s="125" t="s">
        <v>2434</v>
      </c>
      <c r="Q1443" s="125" t="s">
        <v>1512</v>
      </c>
      <c r="R1443" s="125" t="s">
        <v>1126</v>
      </c>
      <c r="S1443" s="115" t="s">
        <v>2507</v>
      </c>
      <c r="T1443" s="122">
        <v>-15.4</v>
      </c>
      <c r="U1443" s="115">
        <v>0</v>
      </c>
      <c r="V1443" s="142">
        <v>291745.07</v>
      </c>
      <c r="W1443" s="117" t="s">
        <v>1126</v>
      </c>
      <c r="X1443" s="142">
        <v>-15.4</v>
      </c>
      <c r="Y1443" s="142">
        <v>15.4</v>
      </c>
      <c r="Z1443" s="117">
        <v>0</v>
      </c>
      <c r="AA1443" s="143">
        <v>45566</v>
      </c>
      <c r="AB1443" s="125"/>
      <c r="AC1443" s="125"/>
      <c r="AD1443" s="125"/>
      <c r="AE1443" s="117" t="s">
        <v>1721</v>
      </c>
      <c r="AF1443" s="122"/>
      <c r="AG1443" s="122" t="s">
        <v>1487</v>
      </c>
      <c r="AH1443" s="117" t="s">
        <v>1488</v>
      </c>
    </row>
    <row r="1444" spans="1:34">
      <c r="A1444" s="115" t="s">
        <v>16</v>
      </c>
      <c r="B1444" s="116">
        <v>45569</v>
      </c>
      <c r="C1444" s="115" t="s">
        <v>42</v>
      </c>
      <c r="D1444" s="115" t="s">
        <v>43</v>
      </c>
      <c r="E1444" s="117" t="s">
        <v>1470</v>
      </c>
      <c r="F1444" s="117" t="s">
        <v>2312</v>
      </c>
      <c r="G1444" s="119" t="s">
        <v>2313</v>
      </c>
      <c r="H1444" s="117" t="s">
        <v>2314</v>
      </c>
      <c r="I1444" s="117" t="s">
        <v>2315</v>
      </c>
      <c r="J1444" s="117">
        <v>15645.62</v>
      </c>
      <c r="K1444" s="117" t="s">
        <v>2316</v>
      </c>
      <c r="L1444" s="115" t="s">
        <v>1915</v>
      </c>
      <c r="M1444" s="123">
        <v>22334.2</v>
      </c>
      <c r="N1444" s="123">
        <v>45569</v>
      </c>
      <c r="O1444" s="124" t="s">
        <v>1472</v>
      </c>
      <c r="P1444" s="125" t="s">
        <v>2508</v>
      </c>
      <c r="Q1444" s="125" t="s">
        <v>1512</v>
      </c>
      <c r="R1444" s="125" t="s">
        <v>2509</v>
      </c>
      <c r="S1444" s="115" t="s">
        <v>2510</v>
      </c>
      <c r="T1444" s="122">
        <v>-22334.2</v>
      </c>
      <c r="U1444" s="115">
        <v>0</v>
      </c>
      <c r="V1444" s="142">
        <v>269410.87</v>
      </c>
      <c r="W1444" s="117" t="s">
        <v>2509</v>
      </c>
      <c r="X1444" s="142">
        <v>-22334.2</v>
      </c>
      <c r="Y1444" s="142">
        <v>22334.2</v>
      </c>
      <c r="Z1444" s="117">
        <v>0</v>
      </c>
      <c r="AA1444" s="143">
        <v>45566</v>
      </c>
      <c r="AB1444" s="125"/>
      <c r="AC1444" s="125"/>
      <c r="AD1444" s="125"/>
      <c r="AE1444" s="117" t="s">
        <v>1915</v>
      </c>
      <c r="AF1444" s="122"/>
      <c r="AG1444" s="122" t="s">
        <v>1573</v>
      </c>
      <c r="AH1444" s="117" t="s">
        <v>1520</v>
      </c>
    </row>
    <row r="1445" spans="1:34">
      <c r="A1445" s="115" t="s">
        <v>16</v>
      </c>
      <c r="B1445" s="116">
        <v>45569</v>
      </c>
      <c r="C1445" s="115" t="s">
        <v>42</v>
      </c>
      <c r="D1445" s="115" t="s">
        <v>43</v>
      </c>
      <c r="E1445" s="117" t="s">
        <v>1470</v>
      </c>
      <c r="F1445" s="117" t="s">
        <v>2312</v>
      </c>
      <c r="G1445" s="119" t="s">
        <v>2313</v>
      </c>
      <c r="H1445" s="117" t="s">
        <v>2314</v>
      </c>
      <c r="I1445" s="117" t="s">
        <v>2315</v>
      </c>
      <c r="J1445" s="117">
        <v>15645.62</v>
      </c>
      <c r="K1445" s="117" t="s">
        <v>2316</v>
      </c>
      <c r="L1445" s="115" t="s">
        <v>1755</v>
      </c>
      <c r="M1445" s="123">
        <v>4913.53</v>
      </c>
      <c r="N1445" s="123">
        <v>45569</v>
      </c>
      <c r="O1445" s="124" t="s">
        <v>1472</v>
      </c>
      <c r="P1445" s="125" t="s">
        <v>2511</v>
      </c>
      <c r="Q1445" s="125" t="s">
        <v>1505</v>
      </c>
      <c r="R1445" s="125" t="s">
        <v>2512</v>
      </c>
      <c r="S1445" s="115" t="s">
        <v>2510</v>
      </c>
      <c r="T1445" s="122">
        <v>0</v>
      </c>
      <c r="U1445" s="115">
        <v>4913.53</v>
      </c>
      <c r="V1445" s="142">
        <v>274324.40000000002</v>
      </c>
      <c r="W1445" s="117" t="s">
        <v>2509</v>
      </c>
      <c r="X1445" s="142">
        <v>4913.53</v>
      </c>
      <c r="Y1445" s="142">
        <v>4913.53</v>
      </c>
      <c r="Z1445" s="117">
        <v>0</v>
      </c>
      <c r="AA1445" s="143">
        <v>45566</v>
      </c>
      <c r="AB1445" s="125"/>
      <c r="AC1445" s="125"/>
      <c r="AD1445" s="125"/>
      <c r="AE1445" s="117" t="s">
        <v>1755</v>
      </c>
      <c r="AF1445" s="122"/>
      <c r="AG1445" s="122" t="s">
        <v>1478</v>
      </c>
      <c r="AH1445" s="117" t="s">
        <v>1479</v>
      </c>
    </row>
    <row r="1446" spans="1:34">
      <c r="A1446" s="115" t="s">
        <v>16</v>
      </c>
      <c r="B1446" s="116">
        <v>45569</v>
      </c>
      <c r="C1446" s="115" t="s">
        <v>42</v>
      </c>
      <c r="D1446" s="115" t="s">
        <v>43</v>
      </c>
      <c r="E1446" s="117" t="s">
        <v>1470</v>
      </c>
      <c r="F1446" s="117" t="s">
        <v>2312</v>
      </c>
      <c r="G1446" s="119" t="s">
        <v>2313</v>
      </c>
      <c r="H1446" s="117" t="s">
        <v>2314</v>
      </c>
      <c r="I1446" s="117" t="s">
        <v>2315</v>
      </c>
      <c r="J1446" s="117">
        <v>15645.62</v>
      </c>
      <c r="K1446" s="117" t="s">
        <v>2316</v>
      </c>
      <c r="L1446" s="115" t="s">
        <v>1612</v>
      </c>
      <c r="M1446" s="123">
        <v>20000</v>
      </c>
      <c r="N1446" s="123">
        <v>45569</v>
      </c>
      <c r="O1446" s="124" t="s">
        <v>1472</v>
      </c>
      <c r="P1446" s="125" t="s">
        <v>2513</v>
      </c>
      <c r="Q1446" s="125" t="s">
        <v>1512</v>
      </c>
      <c r="R1446" s="125" t="s">
        <v>2242</v>
      </c>
      <c r="S1446" s="115" t="s">
        <v>2243</v>
      </c>
      <c r="T1446" s="122">
        <v>-20000</v>
      </c>
      <c r="U1446" s="115">
        <v>0</v>
      </c>
      <c r="V1446" s="142">
        <v>254324.4</v>
      </c>
      <c r="W1446" s="117" t="s">
        <v>2242</v>
      </c>
      <c r="X1446" s="142">
        <v>-20000</v>
      </c>
      <c r="Y1446" s="142">
        <v>20000</v>
      </c>
      <c r="Z1446" s="117">
        <v>0</v>
      </c>
      <c r="AA1446" s="143">
        <v>45566</v>
      </c>
      <c r="AB1446" s="125"/>
      <c r="AC1446" s="125"/>
      <c r="AD1446" s="125"/>
      <c r="AE1446" s="117" t="s">
        <v>1612</v>
      </c>
      <c r="AF1446" s="122"/>
      <c r="AG1446" s="122" t="s">
        <v>1492</v>
      </c>
      <c r="AH1446" s="117" t="s">
        <v>1476</v>
      </c>
    </row>
    <row r="1447" spans="1:34">
      <c r="A1447" s="115" t="s">
        <v>16</v>
      </c>
      <c r="B1447" s="116">
        <v>45569</v>
      </c>
      <c r="C1447" s="115" t="s">
        <v>42</v>
      </c>
      <c r="D1447" s="115" t="s">
        <v>43</v>
      </c>
      <c r="E1447" s="117" t="s">
        <v>1470</v>
      </c>
      <c r="F1447" s="117" t="s">
        <v>2312</v>
      </c>
      <c r="G1447" s="119" t="s">
        <v>2313</v>
      </c>
      <c r="H1447" s="117" t="s">
        <v>2314</v>
      </c>
      <c r="I1447" s="117" t="s">
        <v>2315</v>
      </c>
      <c r="J1447" s="117">
        <v>15645.62</v>
      </c>
      <c r="K1447" s="117" t="s">
        <v>2316</v>
      </c>
      <c r="L1447" s="115" t="s">
        <v>2119</v>
      </c>
      <c r="M1447" s="123">
        <v>6946.4</v>
      </c>
      <c r="N1447" s="123">
        <v>45569</v>
      </c>
      <c r="O1447" s="124" t="s">
        <v>1472</v>
      </c>
      <c r="P1447" s="125" t="s">
        <v>2514</v>
      </c>
      <c r="Q1447" s="125" t="s">
        <v>1512</v>
      </c>
      <c r="R1447" s="125" t="s">
        <v>2128</v>
      </c>
      <c r="S1447" s="115" t="s">
        <v>2129</v>
      </c>
      <c r="T1447" s="122">
        <v>-6946.4</v>
      </c>
      <c r="U1447" s="115">
        <v>0</v>
      </c>
      <c r="V1447" s="142">
        <v>247378</v>
      </c>
      <c r="W1447" s="117" t="s">
        <v>2128</v>
      </c>
      <c r="X1447" s="142">
        <v>-6946.4</v>
      </c>
      <c r="Y1447" s="142">
        <v>6946.4</v>
      </c>
      <c r="Z1447" s="117">
        <v>0</v>
      </c>
      <c r="AA1447" s="143">
        <v>45566</v>
      </c>
      <c r="AB1447" s="125"/>
      <c r="AC1447" s="125"/>
      <c r="AD1447" s="125"/>
      <c r="AE1447" s="117" t="s">
        <v>2119</v>
      </c>
      <c r="AF1447" s="122"/>
      <c r="AG1447" s="122" t="s">
        <v>1573</v>
      </c>
      <c r="AH1447" s="117" t="s">
        <v>1520</v>
      </c>
    </row>
    <row r="1448" spans="1:34">
      <c r="A1448" s="115" t="s">
        <v>16</v>
      </c>
      <c r="B1448" s="116">
        <v>45569</v>
      </c>
      <c r="C1448" s="115" t="s">
        <v>42</v>
      </c>
      <c r="D1448" s="115" t="s">
        <v>43</v>
      </c>
      <c r="E1448" s="117" t="s">
        <v>1470</v>
      </c>
      <c r="F1448" s="117" t="s">
        <v>2312</v>
      </c>
      <c r="G1448" s="119" t="s">
        <v>2313</v>
      </c>
      <c r="H1448" s="117" t="s">
        <v>2314</v>
      </c>
      <c r="I1448" s="117" t="s">
        <v>2315</v>
      </c>
      <c r="J1448" s="117">
        <v>15645.62</v>
      </c>
      <c r="K1448" s="117" t="s">
        <v>2316</v>
      </c>
      <c r="L1448" s="115" t="s">
        <v>2119</v>
      </c>
      <c r="M1448" s="123">
        <v>8024.36</v>
      </c>
      <c r="N1448" s="123">
        <v>45569</v>
      </c>
      <c r="O1448" s="124" t="s">
        <v>1472</v>
      </c>
      <c r="P1448" s="125" t="s">
        <v>2350</v>
      </c>
      <c r="Q1448" s="125" t="s">
        <v>1512</v>
      </c>
      <c r="R1448" s="125" t="s">
        <v>2351</v>
      </c>
      <c r="S1448" s="115" t="s">
        <v>2515</v>
      </c>
      <c r="T1448" s="122">
        <v>-8024.36</v>
      </c>
      <c r="U1448" s="115">
        <v>0</v>
      </c>
      <c r="V1448" s="142">
        <v>239353.64</v>
      </c>
      <c r="W1448" s="117" t="s">
        <v>2351</v>
      </c>
      <c r="X1448" s="142">
        <v>-8024.36</v>
      </c>
      <c r="Y1448" s="142">
        <v>8024.36</v>
      </c>
      <c r="Z1448" s="117">
        <v>0</v>
      </c>
      <c r="AA1448" s="143">
        <v>45566</v>
      </c>
      <c r="AB1448" s="125"/>
      <c r="AC1448" s="125"/>
      <c r="AD1448" s="125"/>
      <c r="AE1448" s="117" t="s">
        <v>2119</v>
      </c>
      <c r="AF1448" s="122"/>
      <c r="AG1448" s="122" t="s">
        <v>1573</v>
      </c>
      <c r="AH1448" s="117" t="s">
        <v>1520</v>
      </c>
    </row>
    <row r="1449" spans="1:34">
      <c r="A1449" s="115" t="s">
        <v>16</v>
      </c>
      <c r="B1449" s="116">
        <v>45569</v>
      </c>
      <c r="C1449" s="115" t="s">
        <v>42</v>
      </c>
      <c r="D1449" s="115" t="s">
        <v>43</v>
      </c>
      <c r="E1449" s="117" t="s">
        <v>1470</v>
      </c>
      <c r="F1449" s="117" t="s">
        <v>2312</v>
      </c>
      <c r="G1449" s="119" t="s">
        <v>2313</v>
      </c>
      <c r="H1449" s="117" t="s">
        <v>2314</v>
      </c>
      <c r="I1449" s="117" t="s">
        <v>2315</v>
      </c>
      <c r="J1449" s="117">
        <v>15645.62</v>
      </c>
      <c r="K1449" s="117" t="s">
        <v>2316</v>
      </c>
      <c r="L1449" s="115" t="s">
        <v>2119</v>
      </c>
      <c r="M1449" s="123">
        <v>6960</v>
      </c>
      <c r="N1449" s="123">
        <v>45569</v>
      </c>
      <c r="O1449" s="124" t="s">
        <v>1472</v>
      </c>
      <c r="P1449" s="125" t="s">
        <v>2516</v>
      </c>
      <c r="Q1449" s="125" t="s">
        <v>1512</v>
      </c>
      <c r="R1449" s="125" t="s">
        <v>2517</v>
      </c>
      <c r="S1449" s="115" t="s">
        <v>2518</v>
      </c>
      <c r="T1449" s="122">
        <v>-6960</v>
      </c>
      <c r="U1449" s="115">
        <v>0</v>
      </c>
      <c r="V1449" s="142">
        <v>232393.64</v>
      </c>
      <c r="W1449" s="117" t="s">
        <v>2517</v>
      </c>
      <c r="X1449" s="142">
        <v>-6960</v>
      </c>
      <c r="Y1449" s="142">
        <v>6960</v>
      </c>
      <c r="Z1449" s="117">
        <v>0</v>
      </c>
      <c r="AA1449" s="143">
        <v>45566</v>
      </c>
      <c r="AB1449" s="125"/>
      <c r="AC1449" s="125"/>
      <c r="AD1449" s="125"/>
      <c r="AE1449" s="117" t="s">
        <v>2119</v>
      </c>
      <c r="AF1449" s="122"/>
      <c r="AG1449" s="122" t="s">
        <v>1573</v>
      </c>
      <c r="AH1449" s="117" t="s">
        <v>1520</v>
      </c>
    </row>
    <row r="1450" spans="1:34">
      <c r="A1450" s="115" t="s">
        <v>16</v>
      </c>
      <c r="B1450" s="116">
        <v>45569</v>
      </c>
      <c r="C1450" s="115" t="s">
        <v>42</v>
      </c>
      <c r="D1450" s="115" t="s">
        <v>43</v>
      </c>
      <c r="E1450" s="117" t="s">
        <v>1470</v>
      </c>
      <c r="F1450" s="117" t="s">
        <v>2312</v>
      </c>
      <c r="G1450" s="119" t="s">
        <v>2313</v>
      </c>
      <c r="H1450" s="117" t="s">
        <v>2314</v>
      </c>
      <c r="I1450" s="117" t="s">
        <v>2315</v>
      </c>
      <c r="J1450" s="117">
        <v>15645.62</v>
      </c>
      <c r="K1450" s="117" t="s">
        <v>2316</v>
      </c>
      <c r="L1450" s="115" t="s">
        <v>1499</v>
      </c>
      <c r="M1450" s="123">
        <v>1.94</v>
      </c>
      <c r="N1450" s="123">
        <v>45569</v>
      </c>
      <c r="O1450" s="124" t="s">
        <v>1565</v>
      </c>
      <c r="P1450" s="125" t="s">
        <v>1870</v>
      </c>
      <c r="Q1450" s="125" t="s">
        <v>1512</v>
      </c>
      <c r="R1450" s="125" t="s">
        <v>143</v>
      </c>
      <c r="S1450" s="115" t="s">
        <v>2519</v>
      </c>
      <c r="T1450" s="122">
        <v>-1.94</v>
      </c>
      <c r="U1450" s="115">
        <v>0</v>
      </c>
      <c r="V1450" s="142">
        <v>232391.7</v>
      </c>
      <c r="W1450" s="117" t="s">
        <v>143</v>
      </c>
      <c r="X1450" s="142">
        <v>-1.94</v>
      </c>
      <c r="Y1450" s="142">
        <v>1.94</v>
      </c>
      <c r="Z1450" s="117">
        <v>0</v>
      </c>
      <c r="AA1450" s="143">
        <v>45566</v>
      </c>
      <c r="AB1450" s="125"/>
      <c r="AC1450" s="125"/>
      <c r="AD1450" s="125"/>
      <c r="AE1450" s="117" t="s">
        <v>1499</v>
      </c>
      <c r="AF1450" s="122"/>
      <c r="AG1450" s="122" t="s">
        <v>1502</v>
      </c>
      <c r="AH1450" s="117" t="s">
        <v>1482</v>
      </c>
    </row>
    <row r="1451" spans="1:34">
      <c r="A1451" s="115" t="s">
        <v>16</v>
      </c>
      <c r="B1451" s="116">
        <v>45569</v>
      </c>
      <c r="C1451" s="115" t="s">
        <v>42</v>
      </c>
      <c r="D1451" s="115" t="s">
        <v>43</v>
      </c>
      <c r="E1451" s="117" t="s">
        <v>1470</v>
      </c>
      <c r="F1451" s="117" t="s">
        <v>2312</v>
      </c>
      <c r="G1451" s="119" t="s">
        <v>2313</v>
      </c>
      <c r="H1451" s="117" t="s">
        <v>2314</v>
      </c>
      <c r="I1451" s="117" t="s">
        <v>2315</v>
      </c>
      <c r="J1451" s="117">
        <v>15645.62</v>
      </c>
      <c r="K1451" s="117" t="s">
        <v>2316</v>
      </c>
      <c r="L1451" s="115" t="s">
        <v>1499</v>
      </c>
      <c r="M1451" s="123">
        <v>9</v>
      </c>
      <c r="N1451" s="123">
        <v>45569</v>
      </c>
      <c r="O1451" s="124" t="s">
        <v>1565</v>
      </c>
      <c r="P1451" s="125" t="s">
        <v>1870</v>
      </c>
      <c r="Q1451" s="125" t="s">
        <v>1512</v>
      </c>
      <c r="R1451" s="125" t="s">
        <v>143</v>
      </c>
      <c r="S1451" s="115" t="s">
        <v>2520</v>
      </c>
      <c r="T1451" s="122">
        <v>-9</v>
      </c>
      <c r="U1451" s="115">
        <v>0</v>
      </c>
      <c r="V1451" s="142">
        <v>232382.7</v>
      </c>
      <c r="W1451" s="117" t="s">
        <v>143</v>
      </c>
      <c r="X1451" s="142">
        <v>-9</v>
      </c>
      <c r="Y1451" s="142">
        <v>9</v>
      </c>
      <c r="Z1451" s="117">
        <v>0</v>
      </c>
      <c r="AA1451" s="143">
        <v>45566</v>
      </c>
      <c r="AB1451" s="125"/>
      <c r="AC1451" s="125"/>
      <c r="AD1451" s="125"/>
      <c r="AE1451" s="117" t="s">
        <v>1499</v>
      </c>
      <c r="AF1451" s="122"/>
      <c r="AG1451" s="122" t="s">
        <v>1502</v>
      </c>
      <c r="AH1451" s="117" t="s">
        <v>1482</v>
      </c>
    </row>
    <row r="1452" spans="1:34">
      <c r="A1452" s="115" t="s">
        <v>16</v>
      </c>
      <c r="B1452" s="116">
        <v>45569</v>
      </c>
      <c r="C1452" s="115" t="s">
        <v>42</v>
      </c>
      <c r="D1452" s="115" t="s">
        <v>43</v>
      </c>
      <c r="E1452" s="117" t="s">
        <v>1470</v>
      </c>
      <c r="F1452" s="117" t="s">
        <v>2312</v>
      </c>
      <c r="G1452" s="119" t="s">
        <v>2313</v>
      </c>
      <c r="H1452" s="117" t="s">
        <v>2314</v>
      </c>
      <c r="I1452" s="117" t="s">
        <v>2315</v>
      </c>
      <c r="J1452" s="117">
        <v>15645.62</v>
      </c>
      <c r="K1452" s="117" t="s">
        <v>2316</v>
      </c>
      <c r="L1452" s="115" t="s">
        <v>1499</v>
      </c>
      <c r="M1452" s="123">
        <v>9</v>
      </c>
      <c r="N1452" s="123">
        <v>45569</v>
      </c>
      <c r="O1452" s="124" t="s">
        <v>1565</v>
      </c>
      <c r="P1452" s="125" t="s">
        <v>1870</v>
      </c>
      <c r="Q1452" s="125" t="s">
        <v>1512</v>
      </c>
      <c r="R1452" s="125" t="s">
        <v>143</v>
      </c>
      <c r="S1452" s="115" t="s">
        <v>2521</v>
      </c>
      <c r="T1452" s="122">
        <v>-9</v>
      </c>
      <c r="U1452" s="115">
        <v>0</v>
      </c>
      <c r="V1452" s="142">
        <v>232373.7</v>
      </c>
      <c r="W1452" s="117" t="s">
        <v>143</v>
      </c>
      <c r="X1452" s="142">
        <v>-9</v>
      </c>
      <c r="Y1452" s="142">
        <v>9</v>
      </c>
      <c r="Z1452" s="117">
        <v>0</v>
      </c>
      <c r="AA1452" s="143">
        <v>45566</v>
      </c>
      <c r="AB1452" s="125"/>
      <c r="AC1452" s="125"/>
      <c r="AD1452" s="125"/>
      <c r="AE1452" s="117" t="s">
        <v>1499</v>
      </c>
      <c r="AF1452" s="122"/>
      <c r="AG1452" s="122" t="s">
        <v>1502</v>
      </c>
      <c r="AH1452" s="117" t="s">
        <v>1482</v>
      </c>
    </row>
    <row r="1453" spans="1:34">
      <c r="A1453" s="115" t="s">
        <v>16</v>
      </c>
      <c r="B1453" s="116">
        <v>45569</v>
      </c>
      <c r="C1453" s="115" t="s">
        <v>42</v>
      </c>
      <c r="D1453" s="115" t="s">
        <v>43</v>
      </c>
      <c r="E1453" s="117" t="s">
        <v>1470</v>
      </c>
      <c r="F1453" s="117" t="s">
        <v>2312</v>
      </c>
      <c r="G1453" s="119" t="s">
        <v>2313</v>
      </c>
      <c r="H1453" s="117" t="s">
        <v>2314</v>
      </c>
      <c r="I1453" s="117" t="s">
        <v>2315</v>
      </c>
      <c r="J1453" s="117">
        <v>15645.62</v>
      </c>
      <c r="K1453" s="117" t="s">
        <v>2316</v>
      </c>
      <c r="L1453" s="115" t="s">
        <v>1499</v>
      </c>
      <c r="M1453" s="123">
        <v>9</v>
      </c>
      <c r="N1453" s="123">
        <v>45569</v>
      </c>
      <c r="O1453" s="124" t="s">
        <v>1565</v>
      </c>
      <c r="P1453" s="125" t="s">
        <v>1870</v>
      </c>
      <c r="Q1453" s="125" t="s">
        <v>1512</v>
      </c>
      <c r="R1453" s="125" t="s">
        <v>143</v>
      </c>
      <c r="S1453" s="115" t="s">
        <v>2522</v>
      </c>
      <c r="T1453" s="122">
        <v>-9</v>
      </c>
      <c r="U1453" s="115">
        <v>0</v>
      </c>
      <c r="V1453" s="142">
        <v>232364.7</v>
      </c>
      <c r="W1453" s="117" t="s">
        <v>143</v>
      </c>
      <c r="X1453" s="142">
        <v>-9</v>
      </c>
      <c r="Y1453" s="142">
        <v>9</v>
      </c>
      <c r="Z1453" s="117">
        <v>0</v>
      </c>
      <c r="AA1453" s="143">
        <v>45566</v>
      </c>
      <c r="AB1453" s="125"/>
      <c r="AC1453" s="125"/>
      <c r="AD1453" s="125"/>
      <c r="AE1453" s="117" t="s">
        <v>1499</v>
      </c>
      <c r="AF1453" s="122"/>
      <c r="AG1453" s="122" t="s">
        <v>1502</v>
      </c>
      <c r="AH1453" s="117" t="s">
        <v>1482</v>
      </c>
    </row>
    <row r="1454" spans="1:34">
      <c r="A1454" s="115" t="s">
        <v>16</v>
      </c>
      <c r="B1454" s="116">
        <v>45569</v>
      </c>
      <c r="C1454" s="115" t="s">
        <v>42</v>
      </c>
      <c r="D1454" s="115" t="s">
        <v>43</v>
      </c>
      <c r="E1454" s="117" t="s">
        <v>1470</v>
      </c>
      <c r="F1454" s="117" t="s">
        <v>2312</v>
      </c>
      <c r="G1454" s="119" t="s">
        <v>2313</v>
      </c>
      <c r="H1454" s="117" t="s">
        <v>2314</v>
      </c>
      <c r="I1454" s="117" t="s">
        <v>2315</v>
      </c>
      <c r="J1454" s="117">
        <v>15645.62</v>
      </c>
      <c r="K1454" s="117" t="s">
        <v>2316</v>
      </c>
      <c r="L1454" s="115" t="s">
        <v>1499</v>
      </c>
      <c r="M1454" s="123">
        <v>9</v>
      </c>
      <c r="N1454" s="123">
        <v>45569</v>
      </c>
      <c r="O1454" s="124" t="s">
        <v>1565</v>
      </c>
      <c r="P1454" s="125" t="s">
        <v>1870</v>
      </c>
      <c r="Q1454" s="125" t="s">
        <v>1512</v>
      </c>
      <c r="R1454" s="125" t="s">
        <v>143</v>
      </c>
      <c r="S1454" s="115" t="s">
        <v>2523</v>
      </c>
      <c r="T1454" s="122">
        <v>-9</v>
      </c>
      <c r="U1454" s="115">
        <v>0</v>
      </c>
      <c r="V1454" s="142">
        <v>232355.7</v>
      </c>
      <c r="W1454" s="117" t="s">
        <v>143</v>
      </c>
      <c r="X1454" s="142">
        <v>-9</v>
      </c>
      <c r="Y1454" s="142">
        <v>9</v>
      </c>
      <c r="Z1454" s="117">
        <v>0</v>
      </c>
      <c r="AA1454" s="143">
        <v>45566</v>
      </c>
      <c r="AB1454" s="125"/>
      <c r="AC1454" s="125"/>
      <c r="AD1454" s="125"/>
      <c r="AE1454" s="117" t="s">
        <v>1499</v>
      </c>
      <c r="AF1454" s="122"/>
      <c r="AG1454" s="122" t="s">
        <v>1502</v>
      </c>
      <c r="AH1454" s="117" t="s">
        <v>1482</v>
      </c>
    </row>
    <row r="1455" spans="1:34">
      <c r="A1455" s="115" t="s">
        <v>16</v>
      </c>
      <c r="B1455" s="116">
        <v>45569</v>
      </c>
      <c r="C1455" s="115" t="s">
        <v>42</v>
      </c>
      <c r="D1455" s="115" t="s">
        <v>43</v>
      </c>
      <c r="E1455" s="117" t="s">
        <v>1470</v>
      </c>
      <c r="F1455" s="117" t="s">
        <v>2312</v>
      </c>
      <c r="G1455" s="119" t="s">
        <v>2313</v>
      </c>
      <c r="H1455" s="117" t="s">
        <v>2314</v>
      </c>
      <c r="I1455" s="117" t="s">
        <v>2315</v>
      </c>
      <c r="J1455" s="117">
        <v>15645.62</v>
      </c>
      <c r="K1455" s="117" t="s">
        <v>2316</v>
      </c>
      <c r="L1455" s="115" t="s">
        <v>1499</v>
      </c>
      <c r="M1455" s="123">
        <v>9</v>
      </c>
      <c r="N1455" s="123">
        <v>45569</v>
      </c>
      <c r="O1455" s="124" t="s">
        <v>1565</v>
      </c>
      <c r="P1455" s="125" t="s">
        <v>1870</v>
      </c>
      <c r="Q1455" s="125" t="s">
        <v>1512</v>
      </c>
      <c r="R1455" s="125" t="s">
        <v>143</v>
      </c>
      <c r="S1455" s="115" t="s">
        <v>2524</v>
      </c>
      <c r="T1455" s="122">
        <v>-9</v>
      </c>
      <c r="U1455" s="115">
        <v>0</v>
      </c>
      <c r="V1455" s="142">
        <v>232346.7</v>
      </c>
      <c r="W1455" s="117" t="s">
        <v>143</v>
      </c>
      <c r="X1455" s="142">
        <v>-9</v>
      </c>
      <c r="Y1455" s="142">
        <v>9</v>
      </c>
      <c r="Z1455" s="117">
        <v>0</v>
      </c>
      <c r="AA1455" s="143">
        <v>45566</v>
      </c>
      <c r="AB1455" s="125"/>
      <c r="AC1455" s="125"/>
      <c r="AD1455" s="125"/>
      <c r="AE1455" s="117" t="s">
        <v>1499</v>
      </c>
      <c r="AF1455" s="122"/>
      <c r="AG1455" s="122" t="s">
        <v>1502</v>
      </c>
      <c r="AH1455" s="117" t="s">
        <v>1482</v>
      </c>
    </row>
    <row r="1456" spans="1:34">
      <c r="A1456" s="115" t="s">
        <v>16</v>
      </c>
      <c r="B1456" s="116">
        <v>45569</v>
      </c>
      <c r="C1456" s="115" t="s">
        <v>42</v>
      </c>
      <c r="D1456" s="115" t="s">
        <v>43</v>
      </c>
      <c r="E1456" s="117" t="s">
        <v>1470</v>
      </c>
      <c r="F1456" s="117" t="s">
        <v>2312</v>
      </c>
      <c r="G1456" s="119" t="s">
        <v>2313</v>
      </c>
      <c r="H1456" s="117" t="s">
        <v>2314</v>
      </c>
      <c r="I1456" s="117" t="s">
        <v>2315</v>
      </c>
      <c r="J1456" s="117">
        <v>15645.62</v>
      </c>
      <c r="K1456" s="117" t="s">
        <v>2316</v>
      </c>
      <c r="L1456" s="115" t="s">
        <v>1554</v>
      </c>
      <c r="M1456" s="123">
        <v>0.02</v>
      </c>
      <c r="N1456" s="123">
        <v>45569</v>
      </c>
      <c r="O1456" s="124" t="s">
        <v>1565</v>
      </c>
      <c r="P1456" s="125" t="s">
        <v>2375</v>
      </c>
      <c r="Q1456" s="125" t="s">
        <v>1555</v>
      </c>
      <c r="R1456" s="125" t="s">
        <v>181</v>
      </c>
      <c r="S1456" s="115" t="s">
        <v>2525</v>
      </c>
      <c r="T1456" s="122">
        <v>0</v>
      </c>
      <c r="U1456" s="115">
        <v>0.02</v>
      </c>
      <c r="V1456" s="142">
        <v>232346.72</v>
      </c>
      <c r="W1456" s="117" t="s">
        <v>181</v>
      </c>
      <c r="X1456" s="142">
        <v>0.02</v>
      </c>
      <c r="Y1456" s="142">
        <v>0.02</v>
      </c>
      <c r="Z1456" s="117">
        <v>0</v>
      </c>
      <c r="AA1456" s="143">
        <v>45566</v>
      </c>
      <c r="AB1456" s="125"/>
      <c r="AC1456" s="125"/>
      <c r="AD1456" s="125"/>
      <c r="AE1456" s="117" t="s">
        <v>1554</v>
      </c>
      <c r="AF1456" s="122"/>
      <c r="AG1456" s="122" t="s">
        <v>1556</v>
      </c>
      <c r="AH1456" s="117" t="s">
        <v>1557</v>
      </c>
    </row>
    <row r="1457" spans="1:34">
      <c r="A1457" s="115" t="s">
        <v>16</v>
      </c>
      <c r="B1457" s="116">
        <v>45569</v>
      </c>
      <c r="C1457" s="115" t="s">
        <v>42</v>
      </c>
      <c r="D1457" s="115" t="s">
        <v>43</v>
      </c>
      <c r="E1457" s="117" t="s">
        <v>1470</v>
      </c>
      <c r="F1457" s="117" t="s">
        <v>2312</v>
      </c>
      <c r="G1457" s="119" t="s">
        <v>2313</v>
      </c>
      <c r="H1457" s="117" t="s">
        <v>2314</v>
      </c>
      <c r="I1457" s="117" t="s">
        <v>2315</v>
      </c>
      <c r="J1457" s="117">
        <v>15645.62</v>
      </c>
      <c r="K1457" s="117" t="s">
        <v>2316</v>
      </c>
      <c r="L1457" s="115" t="s">
        <v>1499</v>
      </c>
      <c r="M1457" s="123">
        <v>23.3</v>
      </c>
      <c r="N1457" s="123">
        <v>45569</v>
      </c>
      <c r="O1457" s="124" t="s">
        <v>1565</v>
      </c>
      <c r="P1457" s="125" t="s">
        <v>2526</v>
      </c>
      <c r="Q1457" s="125" t="s">
        <v>1512</v>
      </c>
      <c r="R1457" s="125" t="s">
        <v>219</v>
      </c>
      <c r="S1457" s="115" t="s">
        <v>2527</v>
      </c>
      <c r="T1457" s="122">
        <v>-23.3</v>
      </c>
      <c r="U1457" s="115">
        <v>0</v>
      </c>
      <c r="V1457" s="142">
        <v>232323.42</v>
      </c>
      <c r="W1457" s="117" t="s">
        <v>219</v>
      </c>
      <c r="X1457" s="142">
        <v>-23.3</v>
      </c>
      <c r="Y1457" s="142">
        <v>23.3</v>
      </c>
      <c r="Z1457" s="117">
        <v>0</v>
      </c>
      <c r="AA1457" s="143">
        <v>45566</v>
      </c>
      <c r="AB1457" s="125"/>
      <c r="AC1457" s="125"/>
      <c r="AD1457" s="125"/>
      <c r="AE1457" s="117" t="s">
        <v>1499</v>
      </c>
      <c r="AF1457" s="122"/>
      <c r="AG1457" s="122" t="s">
        <v>1502</v>
      </c>
      <c r="AH1457" s="117" t="s">
        <v>1482</v>
      </c>
    </row>
    <row r="1458" spans="1:34">
      <c r="A1458" s="115" t="s">
        <v>16</v>
      </c>
      <c r="B1458" s="116">
        <v>45569</v>
      </c>
      <c r="C1458" s="115" t="s">
        <v>42</v>
      </c>
      <c r="D1458" s="115" t="s">
        <v>43</v>
      </c>
      <c r="E1458" s="117" t="s">
        <v>1470</v>
      </c>
      <c r="F1458" s="117" t="s">
        <v>2312</v>
      </c>
      <c r="G1458" s="119" t="s">
        <v>2313</v>
      </c>
      <c r="H1458" s="117" t="s">
        <v>2314</v>
      </c>
      <c r="I1458" s="117" t="s">
        <v>2315</v>
      </c>
      <c r="J1458" s="117">
        <v>15645.62</v>
      </c>
      <c r="K1458" s="117" t="s">
        <v>2316</v>
      </c>
      <c r="L1458" s="115" t="s">
        <v>2119</v>
      </c>
      <c r="M1458" s="123">
        <v>3829.9</v>
      </c>
      <c r="N1458" s="123">
        <v>45569</v>
      </c>
      <c r="O1458" s="124" t="s">
        <v>1472</v>
      </c>
      <c r="P1458" s="125" t="s">
        <v>2430</v>
      </c>
      <c r="Q1458" s="125" t="s">
        <v>1512</v>
      </c>
      <c r="R1458" s="125" t="s">
        <v>2431</v>
      </c>
      <c r="S1458" s="115" t="s">
        <v>2528</v>
      </c>
      <c r="T1458" s="122">
        <v>-3829.9</v>
      </c>
      <c r="U1458" s="115">
        <v>0</v>
      </c>
      <c r="V1458" s="142">
        <v>228493.52</v>
      </c>
      <c r="W1458" s="117" t="s">
        <v>2431</v>
      </c>
      <c r="X1458" s="142">
        <v>-3829.9</v>
      </c>
      <c r="Y1458" s="142">
        <v>3829.9</v>
      </c>
      <c r="Z1458" s="117">
        <v>0</v>
      </c>
      <c r="AA1458" s="143">
        <v>45566</v>
      </c>
      <c r="AB1458" s="125"/>
      <c r="AC1458" s="125"/>
      <c r="AD1458" s="125"/>
      <c r="AE1458" s="117" t="s">
        <v>2119</v>
      </c>
      <c r="AF1458" s="122"/>
      <c r="AG1458" s="122" t="s">
        <v>1573</v>
      </c>
      <c r="AH1458" s="117" t="s">
        <v>1520</v>
      </c>
    </row>
    <row r="1459" spans="1:34">
      <c r="A1459" s="115" t="s">
        <v>16</v>
      </c>
      <c r="B1459" s="116">
        <v>45569</v>
      </c>
      <c r="C1459" s="115" t="s">
        <v>42</v>
      </c>
      <c r="D1459" s="115" t="s">
        <v>43</v>
      </c>
      <c r="E1459" s="117" t="s">
        <v>1470</v>
      </c>
      <c r="F1459" s="117" t="s">
        <v>2312</v>
      </c>
      <c r="G1459" s="119" t="s">
        <v>2313</v>
      </c>
      <c r="H1459" s="117" t="s">
        <v>2314</v>
      </c>
      <c r="I1459" s="117" t="s">
        <v>2315</v>
      </c>
      <c r="J1459" s="117">
        <v>15645.62</v>
      </c>
      <c r="K1459" s="117" t="s">
        <v>2316</v>
      </c>
      <c r="L1459" s="115" t="s">
        <v>1480</v>
      </c>
      <c r="M1459" s="123">
        <v>8</v>
      </c>
      <c r="N1459" s="123">
        <v>45569</v>
      </c>
      <c r="O1459" s="124" t="s">
        <v>1472</v>
      </c>
      <c r="P1459" s="125" t="s">
        <v>2433</v>
      </c>
      <c r="Q1459" s="125" t="s">
        <v>1481</v>
      </c>
      <c r="R1459" s="125" t="s">
        <v>2431</v>
      </c>
      <c r="S1459" s="115" t="s">
        <v>2528</v>
      </c>
      <c r="T1459" s="122">
        <v>-8</v>
      </c>
      <c r="U1459" s="115">
        <v>0</v>
      </c>
      <c r="V1459" s="142">
        <v>228485.52</v>
      </c>
      <c r="W1459" s="117" t="s">
        <v>2431</v>
      </c>
      <c r="X1459" s="142">
        <v>-8</v>
      </c>
      <c r="Y1459" s="142">
        <v>8</v>
      </c>
      <c r="Z1459" s="117">
        <v>0</v>
      </c>
      <c r="AA1459" s="143">
        <v>45566</v>
      </c>
      <c r="AB1459" s="125"/>
      <c r="AC1459" s="125"/>
      <c r="AD1459" s="125"/>
      <c r="AE1459" s="117" t="s">
        <v>1480</v>
      </c>
      <c r="AF1459" s="122"/>
      <c r="AG1459" s="122" t="s">
        <v>1482</v>
      </c>
      <c r="AH1459" s="117" t="s">
        <v>1482</v>
      </c>
    </row>
    <row r="1460" spans="1:34">
      <c r="A1460" s="115" t="s">
        <v>16</v>
      </c>
      <c r="B1460" s="116">
        <v>45569</v>
      </c>
      <c r="C1460" s="115" t="s">
        <v>42</v>
      </c>
      <c r="D1460" s="115" t="s">
        <v>43</v>
      </c>
      <c r="E1460" s="117" t="s">
        <v>1470</v>
      </c>
      <c r="F1460" s="117" t="s">
        <v>2312</v>
      </c>
      <c r="G1460" s="119" t="s">
        <v>2313</v>
      </c>
      <c r="H1460" s="117" t="s">
        <v>2314</v>
      </c>
      <c r="I1460" s="117" t="s">
        <v>2315</v>
      </c>
      <c r="J1460" s="117">
        <v>15645.62</v>
      </c>
      <c r="K1460" s="117" t="s">
        <v>2316</v>
      </c>
      <c r="L1460" s="115" t="s">
        <v>1480</v>
      </c>
      <c r="M1460" s="123">
        <v>195.73</v>
      </c>
      <c r="N1460" s="123">
        <v>45569</v>
      </c>
      <c r="O1460" s="124" t="s">
        <v>1472</v>
      </c>
      <c r="P1460" s="125" t="s">
        <v>2529</v>
      </c>
      <c r="Q1460" s="125" t="s">
        <v>1564</v>
      </c>
      <c r="R1460" s="125" t="s">
        <v>2431</v>
      </c>
      <c r="S1460" s="115" t="s">
        <v>2528</v>
      </c>
      <c r="T1460" s="122">
        <v>-195.73</v>
      </c>
      <c r="U1460" s="115">
        <v>0</v>
      </c>
      <c r="V1460" s="142">
        <v>228289.79</v>
      </c>
      <c r="W1460" s="117" t="s">
        <v>2431</v>
      </c>
      <c r="X1460" s="142">
        <v>-195.73</v>
      </c>
      <c r="Y1460" s="142">
        <v>195.73</v>
      </c>
      <c r="Z1460" s="117">
        <v>0</v>
      </c>
      <c r="AA1460" s="143">
        <v>45566</v>
      </c>
      <c r="AB1460" s="125"/>
      <c r="AC1460" s="125"/>
      <c r="AD1460" s="125"/>
      <c r="AE1460" s="117" t="s">
        <v>1480</v>
      </c>
      <c r="AF1460" s="122"/>
      <c r="AG1460" s="122" t="s">
        <v>1482</v>
      </c>
      <c r="AH1460" s="117" t="s">
        <v>1482</v>
      </c>
    </row>
    <row r="1461" spans="1:34">
      <c r="A1461" s="115" t="s">
        <v>16</v>
      </c>
      <c r="B1461" s="116">
        <v>45569</v>
      </c>
      <c r="C1461" s="115" t="s">
        <v>42</v>
      </c>
      <c r="D1461" s="115" t="s">
        <v>43</v>
      </c>
      <c r="E1461" s="117" t="s">
        <v>1470</v>
      </c>
      <c r="F1461" s="117" t="s">
        <v>2312</v>
      </c>
      <c r="G1461" s="119" t="s">
        <v>2313</v>
      </c>
      <c r="H1461" s="117" t="s">
        <v>2314</v>
      </c>
      <c r="I1461" s="117" t="s">
        <v>2315</v>
      </c>
      <c r="J1461" s="117">
        <v>15645.62</v>
      </c>
      <c r="K1461" s="117" t="s">
        <v>2316</v>
      </c>
      <c r="L1461" s="115" t="s">
        <v>1554</v>
      </c>
      <c r="M1461" s="123">
        <v>0.04</v>
      </c>
      <c r="N1461" s="123">
        <v>45569</v>
      </c>
      <c r="O1461" s="124" t="s">
        <v>1565</v>
      </c>
      <c r="P1461" s="125" t="s">
        <v>2375</v>
      </c>
      <c r="Q1461" s="125" t="s">
        <v>1555</v>
      </c>
      <c r="R1461" s="125" t="s">
        <v>181</v>
      </c>
      <c r="S1461" s="115" t="s">
        <v>2530</v>
      </c>
      <c r="T1461" s="122">
        <v>0</v>
      </c>
      <c r="U1461" s="115">
        <v>0.04</v>
      </c>
      <c r="V1461" s="142">
        <v>228289.83</v>
      </c>
      <c r="W1461" s="117" t="s">
        <v>181</v>
      </c>
      <c r="X1461" s="142">
        <v>0.04</v>
      </c>
      <c r="Y1461" s="142">
        <v>0.04</v>
      </c>
      <c r="Z1461" s="117">
        <v>0</v>
      </c>
      <c r="AA1461" s="143">
        <v>45566</v>
      </c>
      <c r="AB1461" s="125"/>
      <c r="AC1461" s="125"/>
      <c r="AD1461" s="125"/>
      <c r="AE1461" s="117" t="s">
        <v>1554</v>
      </c>
      <c r="AF1461" s="122"/>
      <c r="AG1461" s="122" t="s">
        <v>1556</v>
      </c>
      <c r="AH1461" s="117" t="s">
        <v>1557</v>
      </c>
    </row>
    <row r="1462" spans="1:34">
      <c r="A1462" s="115" t="s">
        <v>16</v>
      </c>
      <c r="B1462" s="116">
        <v>45572</v>
      </c>
      <c r="C1462" s="115" t="s">
        <v>42</v>
      </c>
      <c r="D1462" s="115" t="s">
        <v>43</v>
      </c>
      <c r="E1462" s="117" t="s">
        <v>1470</v>
      </c>
      <c r="F1462" s="117" t="s">
        <v>2312</v>
      </c>
      <c r="G1462" s="119" t="s">
        <v>2313</v>
      </c>
      <c r="H1462" s="117" t="s">
        <v>2314</v>
      </c>
      <c r="I1462" s="117" t="s">
        <v>2315</v>
      </c>
      <c r="J1462" s="117">
        <v>15645.62</v>
      </c>
      <c r="K1462" s="117" t="s">
        <v>2316</v>
      </c>
      <c r="L1462" s="115" t="s">
        <v>1572</v>
      </c>
      <c r="M1462" s="123">
        <v>7599.81</v>
      </c>
      <c r="N1462" s="123">
        <v>45572</v>
      </c>
      <c r="O1462" s="124" t="s">
        <v>1472</v>
      </c>
      <c r="P1462" s="125" t="s">
        <v>2531</v>
      </c>
      <c r="Q1462" s="125" t="s">
        <v>1512</v>
      </c>
      <c r="R1462" s="125" t="s">
        <v>2532</v>
      </c>
      <c r="S1462" s="115" t="s">
        <v>2533</v>
      </c>
      <c r="T1462" s="122">
        <v>-7599.81</v>
      </c>
      <c r="U1462" s="115">
        <v>0</v>
      </c>
      <c r="V1462" s="142">
        <v>220690.02</v>
      </c>
      <c r="W1462" s="117" t="s">
        <v>2532</v>
      </c>
      <c r="X1462" s="142">
        <v>-7599.81</v>
      </c>
      <c r="Y1462" s="142">
        <v>7599.81</v>
      </c>
      <c r="Z1462" s="117">
        <v>0</v>
      </c>
      <c r="AA1462" s="143">
        <v>45566</v>
      </c>
      <c r="AB1462" s="125"/>
      <c r="AC1462" s="125"/>
      <c r="AD1462" s="125"/>
      <c r="AE1462" s="117" t="s">
        <v>1572</v>
      </c>
      <c r="AF1462" s="122"/>
      <c r="AG1462" s="122" t="s">
        <v>1573</v>
      </c>
      <c r="AH1462" s="117" t="s">
        <v>1520</v>
      </c>
    </row>
    <row r="1463" spans="1:34">
      <c r="A1463" s="115" t="s">
        <v>16</v>
      </c>
      <c r="B1463" s="116">
        <v>45572</v>
      </c>
      <c r="C1463" s="115" t="s">
        <v>42</v>
      </c>
      <c r="D1463" s="115" t="s">
        <v>43</v>
      </c>
      <c r="E1463" s="117" t="s">
        <v>1470</v>
      </c>
      <c r="F1463" s="117" t="s">
        <v>2312</v>
      </c>
      <c r="G1463" s="119" t="s">
        <v>2313</v>
      </c>
      <c r="H1463" s="117" t="s">
        <v>2314</v>
      </c>
      <c r="I1463" s="117" t="s">
        <v>2315</v>
      </c>
      <c r="J1463" s="117">
        <v>15645.62</v>
      </c>
      <c r="K1463" s="117" t="s">
        <v>2316</v>
      </c>
      <c r="L1463" s="115" t="s">
        <v>2534</v>
      </c>
      <c r="M1463" s="123">
        <v>2818.34</v>
      </c>
      <c r="N1463" s="123">
        <v>45572</v>
      </c>
      <c r="O1463" s="124" t="s">
        <v>1472</v>
      </c>
      <c r="P1463" s="125" t="s">
        <v>2535</v>
      </c>
      <c r="Q1463" s="125" t="s">
        <v>1512</v>
      </c>
      <c r="R1463" s="125" t="s">
        <v>2536</v>
      </c>
      <c r="S1463" s="115" t="s">
        <v>2537</v>
      </c>
      <c r="T1463" s="122">
        <v>-2818.34</v>
      </c>
      <c r="U1463" s="115">
        <v>0</v>
      </c>
      <c r="V1463" s="142">
        <v>217871.68</v>
      </c>
      <c r="W1463" s="117" t="s">
        <v>2536</v>
      </c>
      <c r="X1463" s="142">
        <v>-2818.34</v>
      </c>
      <c r="Y1463" s="142">
        <v>2818.34</v>
      </c>
      <c r="Z1463" s="117">
        <v>0</v>
      </c>
      <c r="AA1463" s="143">
        <v>45566</v>
      </c>
      <c r="AB1463" s="125"/>
      <c r="AC1463" s="125"/>
      <c r="AD1463" s="125"/>
      <c r="AE1463" s="117" t="s">
        <v>2534</v>
      </c>
      <c r="AF1463" s="122"/>
      <c r="AG1463" s="122" t="s">
        <v>1492</v>
      </c>
      <c r="AH1463" s="117" t="s">
        <v>1476</v>
      </c>
    </row>
    <row r="1464" spans="1:34">
      <c r="A1464" s="115" t="s">
        <v>16</v>
      </c>
      <c r="B1464" s="116">
        <v>45572</v>
      </c>
      <c r="C1464" s="115" t="s">
        <v>42</v>
      </c>
      <c r="D1464" s="115" t="s">
        <v>43</v>
      </c>
      <c r="E1464" s="117" t="s">
        <v>1470</v>
      </c>
      <c r="F1464" s="117" t="s">
        <v>2312</v>
      </c>
      <c r="G1464" s="119" t="s">
        <v>2313</v>
      </c>
      <c r="H1464" s="117" t="s">
        <v>2314</v>
      </c>
      <c r="I1464" s="117" t="s">
        <v>2315</v>
      </c>
      <c r="J1464" s="117">
        <v>15645.62</v>
      </c>
      <c r="K1464" s="117" t="s">
        <v>2316</v>
      </c>
      <c r="L1464" s="115" t="s">
        <v>1499</v>
      </c>
      <c r="M1464" s="123">
        <v>11.65</v>
      </c>
      <c r="N1464" s="123">
        <v>45572</v>
      </c>
      <c r="O1464" s="124" t="s">
        <v>1565</v>
      </c>
      <c r="P1464" s="125" t="s">
        <v>2526</v>
      </c>
      <c r="Q1464" s="125" t="s">
        <v>1512</v>
      </c>
      <c r="R1464" s="125" t="s">
        <v>219</v>
      </c>
      <c r="S1464" s="115" t="s">
        <v>2538</v>
      </c>
      <c r="T1464" s="122">
        <v>-11.65</v>
      </c>
      <c r="U1464" s="115">
        <v>0</v>
      </c>
      <c r="V1464" s="142">
        <v>217860.03</v>
      </c>
      <c r="W1464" s="117" t="s">
        <v>219</v>
      </c>
      <c r="X1464" s="142">
        <v>-11.65</v>
      </c>
      <c r="Y1464" s="142">
        <v>11.65</v>
      </c>
      <c r="Z1464" s="117">
        <v>0</v>
      </c>
      <c r="AA1464" s="143">
        <v>45566</v>
      </c>
      <c r="AB1464" s="125"/>
      <c r="AC1464" s="125"/>
      <c r="AD1464" s="125"/>
      <c r="AE1464" s="117" t="s">
        <v>1499</v>
      </c>
      <c r="AF1464" s="122"/>
      <c r="AG1464" s="122" t="s">
        <v>1502</v>
      </c>
      <c r="AH1464" s="117" t="s">
        <v>1482</v>
      </c>
    </row>
    <row r="1465" spans="1:34">
      <c r="A1465" s="115" t="s">
        <v>16</v>
      </c>
      <c r="B1465" s="116">
        <v>45572</v>
      </c>
      <c r="C1465" s="115" t="s">
        <v>42</v>
      </c>
      <c r="D1465" s="115" t="s">
        <v>43</v>
      </c>
      <c r="E1465" s="117" t="s">
        <v>1470</v>
      </c>
      <c r="F1465" s="117" t="s">
        <v>2312</v>
      </c>
      <c r="G1465" s="119" t="s">
        <v>2313</v>
      </c>
      <c r="H1465" s="117" t="s">
        <v>2314</v>
      </c>
      <c r="I1465" s="117" t="s">
        <v>2315</v>
      </c>
      <c r="J1465" s="117">
        <v>15645.62</v>
      </c>
      <c r="K1465" s="117" t="s">
        <v>2316</v>
      </c>
      <c r="L1465" s="115" t="s">
        <v>1554</v>
      </c>
      <c r="M1465" s="123">
        <v>0.05</v>
      </c>
      <c r="N1465" s="123">
        <v>45572</v>
      </c>
      <c r="O1465" s="124" t="s">
        <v>1565</v>
      </c>
      <c r="P1465" s="125" t="s">
        <v>2375</v>
      </c>
      <c r="Q1465" s="125" t="s">
        <v>1555</v>
      </c>
      <c r="R1465" s="125" t="s">
        <v>181</v>
      </c>
      <c r="S1465" s="115" t="s">
        <v>2539</v>
      </c>
      <c r="T1465" s="122">
        <v>0</v>
      </c>
      <c r="U1465" s="115">
        <v>0.05</v>
      </c>
      <c r="V1465" s="142">
        <v>217860.08</v>
      </c>
      <c r="W1465" s="117" t="s">
        <v>181</v>
      </c>
      <c r="X1465" s="142">
        <v>0.05</v>
      </c>
      <c r="Y1465" s="142">
        <v>0.05</v>
      </c>
      <c r="Z1465" s="117">
        <v>0</v>
      </c>
      <c r="AA1465" s="143">
        <v>45566</v>
      </c>
      <c r="AB1465" s="125"/>
      <c r="AC1465" s="125"/>
      <c r="AD1465" s="125"/>
      <c r="AE1465" s="117" t="s">
        <v>1554</v>
      </c>
      <c r="AF1465" s="122"/>
      <c r="AG1465" s="122" t="s">
        <v>1556</v>
      </c>
      <c r="AH1465" s="117" t="s">
        <v>1557</v>
      </c>
    </row>
    <row r="1466" spans="1:34">
      <c r="A1466" s="115" t="s">
        <v>16</v>
      </c>
      <c r="B1466" s="116">
        <v>45572</v>
      </c>
      <c r="C1466" s="115" t="s">
        <v>42</v>
      </c>
      <c r="D1466" s="115" t="s">
        <v>43</v>
      </c>
      <c r="E1466" s="117" t="s">
        <v>1470</v>
      </c>
      <c r="F1466" s="117" t="s">
        <v>2312</v>
      </c>
      <c r="G1466" s="119" t="s">
        <v>2313</v>
      </c>
      <c r="H1466" s="117" t="s">
        <v>2314</v>
      </c>
      <c r="I1466" s="117" t="s">
        <v>2315</v>
      </c>
      <c r="J1466" s="117">
        <v>15645.62</v>
      </c>
      <c r="K1466" s="117" t="s">
        <v>2316</v>
      </c>
      <c r="L1466" s="115" t="s">
        <v>1499</v>
      </c>
      <c r="M1466" s="123">
        <v>2.59</v>
      </c>
      <c r="N1466" s="123">
        <v>45572</v>
      </c>
      <c r="O1466" s="124" t="s">
        <v>1565</v>
      </c>
      <c r="P1466" s="125" t="s">
        <v>1870</v>
      </c>
      <c r="Q1466" s="125" t="s">
        <v>1512</v>
      </c>
      <c r="R1466" s="125" t="s">
        <v>143</v>
      </c>
      <c r="S1466" s="115" t="s">
        <v>2540</v>
      </c>
      <c r="T1466" s="122">
        <v>-2.59</v>
      </c>
      <c r="U1466" s="115">
        <v>0</v>
      </c>
      <c r="V1466" s="142">
        <v>217857.49</v>
      </c>
      <c r="W1466" s="117" t="s">
        <v>143</v>
      </c>
      <c r="X1466" s="142">
        <v>-2.59</v>
      </c>
      <c r="Y1466" s="142">
        <v>2.59</v>
      </c>
      <c r="Z1466" s="117">
        <v>0</v>
      </c>
      <c r="AA1466" s="143">
        <v>45566</v>
      </c>
      <c r="AB1466" s="125"/>
      <c r="AC1466" s="125"/>
      <c r="AD1466" s="125"/>
      <c r="AE1466" s="117" t="s">
        <v>1499</v>
      </c>
      <c r="AF1466" s="122"/>
      <c r="AG1466" s="122" t="s">
        <v>1502</v>
      </c>
      <c r="AH1466" s="117" t="s">
        <v>1482</v>
      </c>
    </row>
    <row r="1467" spans="1:34">
      <c r="A1467" s="115" t="s">
        <v>16</v>
      </c>
      <c r="B1467" s="116">
        <v>45572</v>
      </c>
      <c r="C1467" s="115" t="s">
        <v>42</v>
      </c>
      <c r="D1467" s="115" t="s">
        <v>43</v>
      </c>
      <c r="E1467" s="117" t="s">
        <v>1470</v>
      </c>
      <c r="F1467" s="117" t="s">
        <v>2312</v>
      </c>
      <c r="G1467" s="119" t="s">
        <v>2313</v>
      </c>
      <c r="H1467" s="117" t="s">
        <v>2314</v>
      </c>
      <c r="I1467" s="117" t="s">
        <v>2315</v>
      </c>
      <c r="J1467" s="117">
        <v>15645.62</v>
      </c>
      <c r="K1467" s="117" t="s">
        <v>2316</v>
      </c>
      <c r="L1467" s="115" t="s">
        <v>1499</v>
      </c>
      <c r="M1467" s="123">
        <v>7.14</v>
      </c>
      <c r="N1467" s="123">
        <v>45572</v>
      </c>
      <c r="O1467" s="124" t="s">
        <v>1565</v>
      </c>
      <c r="P1467" s="125" t="s">
        <v>1870</v>
      </c>
      <c r="Q1467" s="125" t="s">
        <v>1512</v>
      </c>
      <c r="R1467" s="125" t="s">
        <v>143</v>
      </c>
      <c r="S1467" s="115" t="s">
        <v>2541</v>
      </c>
      <c r="T1467" s="122">
        <v>-7.14</v>
      </c>
      <c r="U1467" s="115">
        <v>0</v>
      </c>
      <c r="V1467" s="142">
        <v>217850.35</v>
      </c>
      <c r="W1467" s="117" t="s">
        <v>143</v>
      </c>
      <c r="X1467" s="142">
        <v>-7.14</v>
      </c>
      <c r="Y1467" s="142">
        <v>7.14</v>
      </c>
      <c r="Z1467" s="117">
        <v>0</v>
      </c>
      <c r="AA1467" s="143">
        <v>45566</v>
      </c>
      <c r="AB1467" s="125"/>
      <c r="AC1467" s="125"/>
      <c r="AD1467" s="125"/>
      <c r="AE1467" s="117" t="s">
        <v>1499</v>
      </c>
      <c r="AF1467" s="122"/>
      <c r="AG1467" s="122" t="s">
        <v>1502</v>
      </c>
      <c r="AH1467" s="117" t="s">
        <v>1482</v>
      </c>
    </row>
    <row r="1468" spans="1:34">
      <c r="A1468" s="115" t="s">
        <v>16</v>
      </c>
      <c r="B1468" s="116">
        <v>45572</v>
      </c>
      <c r="C1468" s="115" t="s">
        <v>42</v>
      </c>
      <c r="D1468" s="115" t="s">
        <v>43</v>
      </c>
      <c r="E1468" s="117" t="s">
        <v>1470</v>
      </c>
      <c r="F1468" s="117" t="s">
        <v>2312</v>
      </c>
      <c r="G1468" s="119" t="s">
        <v>2313</v>
      </c>
      <c r="H1468" s="117" t="s">
        <v>2314</v>
      </c>
      <c r="I1468" s="117" t="s">
        <v>2315</v>
      </c>
      <c r="J1468" s="117">
        <v>15645.62</v>
      </c>
      <c r="K1468" s="117" t="s">
        <v>2316</v>
      </c>
      <c r="L1468" s="115" t="s">
        <v>1499</v>
      </c>
      <c r="M1468" s="123">
        <v>9</v>
      </c>
      <c r="N1468" s="123">
        <v>45572</v>
      </c>
      <c r="O1468" s="124" t="s">
        <v>1565</v>
      </c>
      <c r="P1468" s="125" t="s">
        <v>1870</v>
      </c>
      <c r="Q1468" s="125" t="s">
        <v>1512</v>
      </c>
      <c r="R1468" s="125" t="s">
        <v>143</v>
      </c>
      <c r="S1468" s="115" t="s">
        <v>2542</v>
      </c>
      <c r="T1468" s="122">
        <v>-9</v>
      </c>
      <c r="U1468" s="115">
        <v>0</v>
      </c>
      <c r="V1468" s="142">
        <v>217841.35</v>
      </c>
      <c r="W1468" s="117" t="s">
        <v>143</v>
      </c>
      <c r="X1468" s="142">
        <v>-9</v>
      </c>
      <c r="Y1468" s="142">
        <v>9</v>
      </c>
      <c r="Z1468" s="117">
        <v>0</v>
      </c>
      <c r="AA1468" s="143">
        <v>45566</v>
      </c>
      <c r="AB1468" s="125"/>
      <c r="AC1468" s="125"/>
      <c r="AD1468" s="125"/>
      <c r="AE1468" s="117" t="s">
        <v>1499</v>
      </c>
      <c r="AF1468" s="122"/>
      <c r="AG1468" s="122" t="s">
        <v>1502</v>
      </c>
      <c r="AH1468" s="117" t="s">
        <v>1482</v>
      </c>
    </row>
    <row r="1469" spans="1:34">
      <c r="A1469" s="115" t="s">
        <v>16</v>
      </c>
      <c r="B1469" s="116">
        <v>45572</v>
      </c>
      <c r="C1469" s="115" t="s">
        <v>42</v>
      </c>
      <c r="D1469" s="115" t="s">
        <v>43</v>
      </c>
      <c r="E1469" s="117" t="s">
        <v>1470</v>
      </c>
      <c r="F1469" s="117" t="s">
        <v>2312</v>
      </c>
      <c r="G1469" s="119" t="s">
        <v>2313</v>
      </c>
      <c r="H1469" s="117" t="s">
        <v>2314</v>
      </c>
      <c r="I1469" s="117" t="s">
        <v>2315</v>
      </c>
      <c r="J1469" s="117">
        <v>15645.62</v>
      </c>
      <c r="K1469" s="117" t="s">
        <v>2316</v>
      </c>
      <c r="L1469" s="115" t="s">
        <v>1499</v>
      </c>
      <c r="M1469" s="123">
        <v>9</v>
      </c>
      <c r="N1469" s="123">
        <v>45572</v>
      </c>
      <c r="O1469" s="124" t="s">
        <v>1565</v>
      </c>
      <c r="P1469" s="125" t="s">
        <v>1870</v>
      </c>
      <c r="Q1469" s="125" t="s">
        <v>1512</v>
      </c>
      <c r="R1469" s="125" t="s">
        <v>143</v>
      </c>
      <c r="S1469" s="115" t="s">
        <v>2543</v>
      </c>
      <c r="T1469" s="122">
        <v>-9</v>
      </c>
      <c r="U1469" s="115">
        <v>0</v>
      </c>
      <c r="V1469" s="142">
        <v>217832.35</v>
      </c>
      <c r="W1469" s="117" t="s">
        <v>143</v>
      </c>
      <c r="X1469" s="142">
        <v>-9</v>
      </c>
      <c r="Y1469" s="142">
        <v>9</v>
      </c>
      <c r="Z1469" s="117">
        <v>0</v>
      </c>
      <c r="AA1469" s="143">
        <v>45566</v>
      </c>
      <c r="AB1469" s="125"/>
      <c r="AC1469" s="125"/>
      <c r="AD1469" s="125"/>
      <c r="AE1469" s="117" t="s">
        <v>1499</v>
      </c>
      <c r="AF1469" s="122"/>
      <c r="AG1469" s="122" t="s">
        <v>1502</v>
      </c>
      <c r="AH1469" s="117" t="s">
        <v>1482</v>
      </c>
    </row>
    <row r="1470" spans="1:34">
      <c r="A1470" s="115" t="s">
        <v>16</v>
      </c>
      <c r="B1470" s="116">
        <v>45572</v>
      </c>
      <c r="C1470" s="115" t="s">
        <v>42</v>
      </c>
      <c r="D1470" s="115" t="s">
        <v>43</v>
      </c>
      <c r="E1470" s="117" t="s">
        <v>1470</v>
      </c>
      <c r="F1470" s="117" t="s">
        <v>2312</v>
      </c>
      <c r="G1470" s="119" t="s">
        <v>2313</v>
      </c>
      <c r="H1470" s="117" t="s">
        <v>2314</v>
      </c>
      <c r="I1470" s="117" t="s">
        <v>2315</v>
      </c>
      <c r="J1470" s="117">
        <v>15645.62</v>
      </c>
      <c r="K1470" s="117" t="s">
        <v>2316</v>
      </c>
      <c r="L1470" s="115" t="s">
        <v>1499</v>
      </c>
      <c r="M1470" s="123">
        <v>9</v>
      </c>
      <c r="N1470" s="123">
        <v>45572</v>
      </c>
      <c r="O1470" s="124" t="s">
        <v>1565</v>
      </c>
      <c r="P1470" s="125" t="s">
        <v>1870</v>
      </c>
      <c r="Q1470" s="125" t="s">
        <v>1512</v>
      </c>
      <c r="R1470" s="125" t="s">
        <v>143</v>
      </c>
      <c r="S1470" s="115" t="s">
        <v>2544</v>
      </c>
      <c r="T1470" s="122">
        <v>-9</v>
      </c>
      <c r="U1470" s="115">
        <v>0</v>
      </c>
      <c r="V1470" s="142">
        <v>217823.35</v>
      </c>
      <c r="W1470" s="117" t="s">
        <v>143</v>
      </c>
      <c r="X1470" s="142">
        <v>-9</v>
      </c>
      <c r="Y1470" s="142">
        <v>9</v>
      </c>
      <c r="Z1470" s="117">
        <v>0</v>
      </c>
      <c r="AA1470" s="143">
        <v>45566</v>
      </c>
      <c r="AB1470" s="125"/>
      <c r="AC1470" s="125"/>
      <c r="AD1470" s="125"/>
      <c r="AE1470" s="117" t="s">
        <v>1499</v>
      </c>
      <c r="AF1470" s="122"/>
      <c r="AG1470" s="122" t="s">
        <v>1502</v>
      </c>
      <c r="AH1470" s="117" t="s">
        <v>1482</v>
      </c>
    </row>
    <row r="1471" spans="1:34">
      <c r="A1471" s="115" t="s">
        <v>16</v>
      </c>
      <c r="B1471" s="116">
        <v>45572</v>
      </c>
      <c r="C1471" s="115" t="s">
        <v>42</v>
      </c>
      <c r="D1471" s="115" t="s">
        <v>43</v>
      </c>
      <c r="E1471" s="117" t="s">
        <v>1470</v>
      </c>
      <c r="F1471" s="117" t="s">
        <v>2312</v>
      </c>
      <c r="G1471" s="119" t="s">
        <v>2313</v>
      </c>
      <c r="H1471" s="117" t="s">
        <v>2314</v>
      </c>
      <c r="I1471" s="117" t="s">
        <v>2315</v>
      </c>
      <c r="J1471" s="117">
        <v>15645.62</v>
      </c>
      <c r="K1471" s="117" t="s">
        <v>2316</v>
      </c>
      <c r="L1471" s="115" t="s">
        <v>1499</v>
      </c>
      <c r="M1471" s="123">
        <v>9</v>
      </c>
      <c r="N1471" s="123">
        <v>45572</v>
      </c>
      <c r="O1471" s="124" t="s">
        <v>1565</v>
      </c>
      <c r="P1471" s="125" t="s">
        <v>1870</v>
      </c>
      <c r="Q1471" s="125" t="s">
        <v>1512</v>
      </c>
      <c r="R1471" s="125" t="s">
        <v>143</v>
      </c>
      <c r="S1471" s="115" t="s">
        <v>2545</v>
      </c>
      <c r="T1471" s="122">
        <v>-9</v>
      </c>
      <c r="U1471" s="115">
        <v>0</v>
      </c>
      <c r="V1471" s="142">
        <v>217814.35</v>
      </c>
      <c r="W1471" s="117" t="s">
        <v>143</v>
      </c>
      <c r="X1471" s="142">
        <v>-9</v>
      </c>
      <c r="Y1471" s="142">
        <v>9</v>
      </c>
      <c r="Z1471" s="117">
        <v>0</v>
      </c>
      <c r="AA1471" s="143">
        <v>45566</v>
      </c>
      <c r="AB1471" s="125"/>
      <c r="AC1471" s="125"/>
      <c r="AD1471" s="125"/>
      <c r="AE1471" s="117" t="s">
        <v>1499</v>
      </c>
      <c r="AF1471" s="122"/>
      <c r="AG1471" s="122" t="s">
        <v>1502</v>
      </c>
      <c r="AH1471" s="117" t="s">
        <v>1482</v>
      </c>
    </row>
    <row r="1472" spans="1:34">
      <c r="A1472" s="115" t="s">
        <v>16</v>
      </c>
      <c r="B1472" s="116">
        <v>45572</v>
      </c>
      <c r="C1472" s="115" t="s">
        <v>42</v>
      </c>
      <c r="D1472" s="115" t="s">
        <v>43</v>
      </c>
      <c r="E1472" s="117" t="s">
        <v>1470</v>
      </c>
      <c r="F1472" s="117" t="s">
        <v>2312</v>
      </c>
      <c r="G1472" s="119" t="s">
        <v>2313</v>
      </c>
      <c r="H1472" s="117" t="s">
        <v>2314</v>
      </c>
      <c r="I1472" s="117" t="s">
        <v>2315</v>
      </c>
      <c r="J1472" s="117">
        <v>15645.62</v>
      </c>
      <c r="K1472" s="117" t="s">
        <v>2316</v>
      </c>
      <c r="L1472" s="115" t="s">
        <v>1499</v>
      </c>
      <c r="M1472" s="123">
        <v>9</v>
      </c>
      <c r="N1472" s="123">
        <v>45572</v>
      </c>
      <c r="O1472" s="124" t="s">
        <v>1565</v>
      </c>
      <c r="P1472" s="125" t="s">
        <v>1870</v>
      </c>
      <c r="Q1472" s="125" t="s">
        <v>1512</v>
      </c>
      <c r="R1472" s="125" t="s">
        <v>143</v>
      </c>
      <c r="S1472" s="115" t="s">
        <v>2546</v>
      </c>
      <c r="T1472" s="122">
        <v>-9</v>
      </c>
      <c r="U1472" s="115">
        <v>0</v>
      </c>
      <c r="V1472" s="142">
        <v>217805.35</v>
      </c>
      <c r="W1472" s="117" t="s">
        <v>143</v>
      </c>
      <c r="X1472" s="142">
        <v>-9</v>
      </c>
      <c r="Y1472" s="142">
        <v>9</v>
      </c>
      <c r="Z1472" s="117">
        <v>0</v>
      </c>
      <c r="AA1472" s="143">
        <v>45566</v>
      </c>
      <c r="AB1472" s="125"/>
      <c r="AC1472" s="125"/>
      <c r="AD1472" s="125"/>
      <c r="AE1472" s="117" t="s">
        <v>1499</v>
      </c>
      <c r="AF1472" s="122"/>
      <c r="AG1472" s="122" t="s">
        <v>1502</v>
      </c>
      <c r="AH1472" s="117" t="s">
        <v>1482</v>
      </c>
    </row>
    <row r="1473" spans="1:34">
      <c r="A1473" s="115" t="s">
        <v>16</v>
      </c>
      <c r="B1473" s="116">
        <v>45572</v>
      </c>
      <c r="C1473" s="115" t="s">
        <v>42</v>
      </c>
      <c r="D1473" s="115" t="s">
        <v>43</v>
      </c>
      <c r="E1473" s="117" t="s">
        <v>1470</v>
      </c>
      <c r="F1473" s="117" t="s">
        <v>2312</v>
      </c>
      <c r="G1473" s="119" t="s">
        <v>2313</v>
      </c>
      <c r="H1473" s="117" t="s">
        <v>2314</v>
      </c>
      <c r="I1473" s="117" t="s">
        <v>2315</v>
      </c>
      <c r="J1473" s="117">
        <v>15645.62</v>
      </c>
      <c r="K1473" s="117" t="s">
        <v>2316</v>
      </c>
      <c r="L1473" s="115" t="s">
        <v>1499</v>
      </c>
      <c r="M1473" s="123">
        <v>9</v>
      </c>
      <c r="N1473" s="123">
        <v>45572</v>
      </c>
      <c r="O1473" s="124" t="s">
        <v>1565</v>
      </c>
      <c r="P1473" s="125" t="s">
        <v>1870</v>
      </c>
      <c r="Q1473" s="125" t="s">
        <v>1512</v>
      </c>
      <c r="R1473" s="125" t="s">
        <v>143</v>
      </c>
      <c r="S1473" s="115" t="s">
        <v>2547</v>
      </c>
      <c r="T1473" s="122">
        <v>-9</v>
      </c>
      <c r="U1473" s="115">
        <v>0</v>
      </c>
      <c r="V1473" s="142">
        <v>217796.35</v>
      </c>
      <c r="W1473" s="117" t="s">
        <v>143</v>
      </c>
      <c r="X1473" s="142">
        <v>-9</v>
      </c>
      <c r="Y1473" s="142">
        <v>9</v>
      </c>
      <c r="Z1473" s="117">
        <v>0</v>
      </c>
      <c r="AA1473" s="143">
        <v>45566</v>
      </c>
      <c r="AB1473" s="125"/>
      <c r="AC1473" s="125"/>
      <c r="AD1473" s="125"/>
      <c r="AE1473" s="117" t="s">
        <v>1499</v>
      </c>
      <c r="AF1473" s="122"/>
      <c r="AG1473" s="122" t="s">
        <v>1502</v>
      </c>
      <c r="AH1473" s="117" t="s">
        <v>1482</v>
      </c>
    </row>
    <row r="1474" spans="1:34">
      <c r="A1474" s="115" t="s">
        <v>16</v>
      </c>
      <c r="B1474" s="116">
        <v>45572</v>
      </c>
      <c r="C1474" s="115" t="s">
        <v>42</v>
      </c>
      <c r="D1474" s="115" t="s">
        <v>43</v>
      </c>
      <c r="E1474" s="117" t="s">
        <v>1470</v>
      </c>
      <c r="F1474" s="117" t="s">
        <v>2312</v>
      </c>
      <c r="G1474" s="119" t="s">
        <v>2313</v>
      </c>
      <c r="H1474" s="117" t="s">
        <v>2314</v>
      </c>
      <c r="I1474" s="117" t="s">
        <v>2315</v>
      </c>
      <c r="J1474" s="117">
        <v>15645.62</v>
      </c>
      <c r="K1474" s="117" t="s">
        <v>2316</v>
      </c>
      <c r="L1474" s="115" t="s">
        <v>1499</v>
      </c>
      <c r="M1474" s="123">
        <v>9</v>
      </c>
      <c r="N1474" s="123">
        <v>45572</v>
      </c>
      <c r="O1474" s="124" t="s">
        <v>1565</v>
      </c>
      <c r="P1474" s="125" t="s">
        <v>1870</v>
      </c>
      <c r="Q1474" s="125" t="s">
        <v>1512</v>
      </c>
      <c r="R1474" s="125" t="s">
        <v>143</v>
      </c>
      <c r="S1474" s="115" t="s">
        <v>2548</v>
      </c>
      <c r="T1474" s="122">
        <v>-9</v>
      </c>
      <c r="U1474" s="115">
        <v>0</v>
      </c>
      <c r="V1474" s="142">
        <v>217787.35</v>
      </c>
      <c r="W1474" s="117" t="s">
        <v>143</v>
      </c>
      <c r="X1474" s="142">
        <v>-9</v>
      </c>
      <c r="Y1474" s="142">
        <v>9</v>
      </c>
      <c r="Z1474" s="117">
        <v>0</v>
      </c>
      <c r="AA1474" s="143">
        <v>45566</v>
      </c>
      <c r="AB1474" s="125"/>
      <c r="AC1474" s="125"/>
      <c r="AD1474" s="125"/>
      <c r="AE1474" s="117" t="s">
        <v>1499</v>
      </c>
      <c r="AF1474" s="122"/>
      <c r="AG1474" s="122" t="s">
        <v>1502</v>
      </c>
      <c r="AH1474" s="117" t="s">
        <v>1482</v>
      </c>
    </row>
    <row r="1475" spans="1:34">
      <c r="A1475" s="115" t="s">
        <v>16</v>
      </c>
      <c r="B1475" s="116">
        <v>45572</v>
      </c>
      <c r="C1475" s="115" t="s">
        <v>42</v>
      </c>
      <c r="D1475" s="115" t="s">
        <v>43</v>
      </c>
      <c r="E1475" s="117" t="s">
        <v>1470</v>
      </c>
      <c r="F1475" s="117" t="s">
        <v>2312</v>
      </c>
      <c r="G1475" s="119" t="s">
        <v>2313</v>
      </c>
      <c r="H1475" s="117" t="s">
        <v>2314</v>
      </c>
      <c r="I1475" s="117" t="s">
        <v>2315</v>
      </c>
      <c r="J1475" s="117">
        <v>15645.62</v>
      </c>
      <c r="K1475" s="117" t="s">
        <v>2316</v>
      </c>
      <c r="L1475" s="115" t="s">
        <v>1499</v>
      </c>
      <c r="M1475" s="123">
        <v>9</v>
      </c>
      <c r="N1475" s="123">
        <v>45572</v>
      </c>
      <c r="O1475" s="124" t="s">
        <v>1565</v>
      </c>
      <c r="P1475" s="125" t="s">
        <v>1870</v>
      </c>
      <c r="Q1475" s="125" t="s">
        <v>1512</v>
      </c>
      <c r="R1475" s="125" t="s">
        <v>143</v>
      </c>
      <c r="S1475" s="115" t="s">
        <v>2549</v>
      </c>
      <c r="T1475" s="122">
        <v>-9</v>
      </c>
      <c r="U1475" s="115">
        <v>0</v>
      </c>
      <c r="V1475" s="142">
        <v>217778.35</v>
      </c>
      <c r="W1475" s="117" t="s">
        <v>143</v>
      </c>
      <c r="X1475" s="142">
        <v>-9</v>
      </c>
      <c r="Y1475" s="142">
        <v>9</v>
      </c>
      <c r="Z1475" s="117">
        <v>0</v>
      </c>
      <c r="AA1475" s="143">
        <v>45566</v>
      </c>
      <c r="AB1475" s="125"/>
      <c r="AC1475" s="125"/>
      <c r="AD1475" s="125"/>
      <c r="AE1475" s="117" t="s">
        <v>1499</v>
      </c>
      <c r="AF1475" s="122"/>
      <c r="AG1475" s="122" t="s">
        <v>1502</v>
      </c>
      <c r="AH1475" s="117" t="s">
        <v>1482</v>
      </c>
    </row>
    <row r="1476" spans="1:34">
      <c r="A1476" s="115" t="s">
        <v>16</v>
      </c>
      <c r="B1476" s="116">
        <v>45572</v>
      </c>
      <c r="C1476" s="115" t="s">
        <v>42</v>
      </c>
      <c r="D1476" s="115" t="s">
        <v>43</v>
      </c>
      <c r="E1476" s="117" t="s">
        <v>1470</v>
      </c>
      <c r="F1476" s="117" t="s">
        <v>2312</v>
      </c>
      <c r="G1476" s="119" t="s">
        <v>2313</v>
      </c>
      <c r="H1476" s="117" t="s">
        <v>2314</v>
      </c>
      <c r="I1476" s="117" t="s">
        <v>2315</v>
      </c>
      <c r="J1476" s="117">
        <v>15645.62</v>
      </c>
      <c r="K1476" s="117" t="s">
        <v>2316</v>
      </c>
      <c r="L1476" s="115" t="s">
        <v>1499</v>
      </c>
      <c r="M1476" s="123">
        <v>9</v>
      </c>
      <c r="N1476" s="123">
        <v>45572</v>
      </c>
      <c r="O1476" s="124" t="s">
        <v>1565</v>
      </c>
      <c r="P1476" s="125" t="s">
        <v>1870</v>
      </c>
      <c r="Q1476" s="125" t="s">
        <v>1512</v>
      </c>
      <c r="R1476" s="125" t="s">
        <v>143</v>
      </c>
      <c r="S1476" s="115" t="s">
        <v>2550</v>
      </c>
      <c r="T1476" s="122">
        <v>-9</v>
      </c>
      <c r="U1476" s="115">
        <v>0</v>
      </c>
      <c r="V1476" s="142">
        <v>217769.35</v>
      </c>
      <c r="W1476" s="117" t="s">
        <v>143</v>
      </c>
      <c r="X1476" s="142">
        <v>-9</v>
      </c>
      <c r="Y1476" s="142">
        <v>9</v>
      </c>
      <c r="Z1476" s="117">
        <v>0</v>
      </c>
      <c r="AA1476" s="143">
        <v>45566</v>
      </c>
      <c r="AB1476" s="125"/>
      <c r="AC1476" s="125"/>
      <c r="AD1476" s="125"/>
      <c r="AE1476" s="117" t="s">
        <v>1499</v>
      </c>
      <c r="AF1476" s="122"/>
      <c r="AG1476" s="122" t="s">
        <v>1502</v>
      </c>
      <c r="AH1476" s="117" t="s">
        <v>1482</v>
      </c>
    </row>
    <row r="1477" spans="1:34">
      <c r="A1477" s="115" t="s">
        <v>16</v>
      </c>
      <c r="B1477" s="116">
        <v>45572</v>
      </c>
      <c r="C1477" s="115" t="s">
        <v>42</v>
      </c>
      <c r="D1477" s="115" t="s">
        <v>43</v>
      </c>
      <c r="E1477" s="117" t="s">
        <v>1470</v>
      </c>
      <c r="F1477" s="117" t="s">
        <v>2312</v>
      </c>
      <c r="G1477" s="119" t="s">
        <v>2313</v>
      </c>
      <c r="H1477" s="117" t="s">
        <v>2314</v>
      </c>
      <c r="I1477" s="117" t="s">
        <v>2315</v>
      </c>
      <c r="J1477" s="117">
        <v>15645.62</v>
      </c>
      <c r="K1477" s="117" t="s">
        <v>2316</v>
      </c>
      <c r="L1477" s="115" t="s">
        <v>1499</v>
      </c>
      <c r="M1477" s="123">
        <v>9</v>
      </c>
      <c r="N1477" s="123">
        <v>45572</v>
      </c>
      <c r="O1477" s="124" t="s">
        <v>1565</v>
      </c>
      <c r="P1477" s="125" t="s">
        <v>1870</v>
      </c>
      <c r="Q1477" s="125" t="s">
        <v>1512</v>
      </c>
      <c r="R1477" s="125" t="s">
        <v>143</v>
      </c>
      <c r="S1477" s="115" t="s">
        <v>2551</v>
      </c>
      <c r="T1477" s="122">
        <v>-9</v>
      </c>
      <c r="U1477" s="115">
        <v>0</v>
      </c>
      <c r="V1477" s="142">
        <v>217760.35</v>
      </c>
      <c r="W1477" s="117" t="s">
        <v>143</v>
      </c>
      <c r="X1477" s="142">
        <v>-9</v>
      </c>
      <c r="Y1477" s="142">
        <v>9</v>
      </c>
      <c r="Z1477" s="117">
        <v>0</v>
      </c>
      <c r="AA1477" s="143">
        <v>45566</v>
      </c>
      <c r="AB1477" s="125"/>
      <c r="AC1477" s="125"/>
      <c r="AD1477" s="125"/>
      <c r="AE1477" s="117" t="s">
        <v>1499</v>
      </c>
      <c r="AF1477" s="122"/>
      <c r="AG1477" s="122" t="s">
        <v>1502</v>
      </c>
      <c r="AH1477" s="117" t="s">
        <v>1482</v>
      </c>
    </row>
    <row r="1478" spans="1:34">
      <c r="A1478" s="115" t="s">
        <v>16</v>
      </c>
      <c r="B1478" s="116">
        <v>45572</v>
      </c>
      <c r="C1478" s="115" t="s">
        <v>42</v>
      </c>
      <c r="D1478" s="115" t="s">
        <v>43</v>
      </c>
      <c r="E1478" s="117" t="s">
        <v>1470</v>
      </c>
      <c r="F1478" s="117" t="s">
        <v>2312</v>
      </c>
      <c r="G1478" s="119" t="s">
        <v>2313</v>
      </c>
      <c r="H1478" s="117" t="s">
        <v>2314</v>
      </c>
      <c r="I1478" s="117" t="s">
        <v>2315</v>
      </c>
      <c r="J1478" s="117">
        <v>15645.62</v>
      </c>
      <c r="K1478" s="117" t="s">
        <v>2316</v>
      </c>
      <c r="L1478" s="115" t="s">
        <v>1499</v>
      </c>
      <c r="M1478" s="123">
        <v>9</v>
      </c>
      <c r="N1478" s="123">
        <v>45572</v>
      </c>
      <c r="O1478" s="124" t="s">
        <v>1565</v>
      </c>
      <c r="P1478" s="125" t="s">
        <v>1870</v>
      </c>
      <c r="Q1478" s="125" t="s">
        <v>1512</v>
      </c>
      <c r="R1478" s="125" t="s">
        <v>143</v>
      </c>
      <c r="S1478" s="115" t="s">
        <v>2552</v>
      </c>
      <c r="T1478" s="122">
        <v>-9</v>
      </c>
      <c r="U1478" s="115">
        <v>0</v>
      </c>
      <c r="V1478" s="142">
        <v>217751.35</v>
      </c>
      <c r="W1478" s="117" t="s">
        <v>143</v>
      </c>
      <c r="X1478" s="142">
        <v>-9</v>
      </c>
      <c r="Y1478" s="142">
        <v>9</v>
      </c>
      <c r="Z1478" s="117">
        <v>0</v>
      </c>
      <c r="AA1478" s="143">
        <v>45566</v>
      </c>
      <c r="AB1478" s="125"/>
      <c r="AC1478" s="125"/>
      <c r="AD1478" s="125"/>
      <c r="AE1478" s="117" t="s">
        <v>1499</v>
      </c>
      <c r="AF1478" s="122"/>
      <c r="AG1478" s="122" t="s">
        <v>1502</v>
      </c>
      <c r="AH1478" s="117" t="s">
        <v>1482</v>
      </c>
    </row>
    <row r="1479" spans="1:34">
      <c r="A1479" s="115" t="s">
        <v>16</v>
      </c>
      <c r="B1479" s="116">
        <v>45572</v>
      </c>
      <c r="C1479" s="115" t="s">
        <v>42</v>
      </c>
      <c r="D1479" s="115" t="s">
        <v>43</v>
      </c>
      <c r="E1479" s="117" t="s">
        <v>1470</v>
      </c>
      <c r="F1479" s="117" t="s">
        <v>2312</v>
      </c>
      <c r="G1479" s="119" t="s">
        <v>2313</v>
      </c>
      <c r="H1479" s="117" t="s">
        <v>2314</v>
      </c>
      <c r="I1479" s="117" t="s">
        <v>2315</v>
      </c>
      <c r="J1479" s="117">
        <v>15645.62</v>
      </c>
      <c r="K1479" s="117" t="s">
        <v>2316</v>
      </c>
      <c r="L1479" s="115" t="s">
        <v>1499</v>
      </c>
      <c r="M1479" s="123">
        <v>9</v>
      </c>
      <c r="N1479" s="123">
        <v>45572</v>
      </c>
      <c r="O1479" s="124" t="s">
        <v>1565</v>
      </c>
      <c r="P1479" s="125" t="s">
        <v>1870</v>
      </c>
      <c r="Q1479" s="125" t="s">
        <v>1512</v>
      </c>
      <c r="R1479" s="125" t="s">
        <v>143</v>
      </c>
      <c r="S1479" s="115" t="s">
        <v>2553</v>
      </c>
      <c r="T1479" s="122">
        <v>-9</v>
      </c>
      <c r="U1479" s="115">
        <v>0</v>
      </c>
      <c r="V1479" s="142">
        <v>217742.35</v>
      </c>
      <c r="W1479" s="117" t="s">
        <v>143</v>
      </c>
      <c r="X1479" s="142">
        <v>-9</v>
      </c>
      <c r="Y1479" s="142">
        <v>9</v>
      </c>
      <c r="Z1479" s="117">
        <v>0</v>
      </c>
      <c r="AA1479" s="143">
        <v>45566</v>
      </c>
      <c r="AB1479" s="125"/>
      <c r="AC1479" s="125"/>
      <c r="AD1479" s="125"/>
      <c r="AE1479" s="117" t="s">
        <v>1499</v>
      </c>
      <c r="AF1479" s="122"/>
      <c r="AG1479" s="122" t="s">
        <v>1502</v>
      </c>
      <c r="AH1479" s="117" t="s">
        <v>1482</v>
      </c>
    </row>
    <row r="1480" spans="1:34">
      <c r="A1480" s="115" t="s">
        <v>16</v>
      </c>
      <c r="B1480" s="116">
        <v>45572</v>
      </c>
      <c r="C1480" s="115" t="s">
        <v>42</v>
      </c>
      <c r="D1480" s="115" t="s">
        <v>43</v>
      </c>
      <c r="E1480" s="117" t="s">
        <v>1470</v>
      </c>
      <c r="F1480" s="117" t="s">
        <v>2312</v>
      </c>
      <c r="G1480" s="119" t="s">
        <v>2313</v>
      </c>
      <c r="H1480" s="117" t="s">
        <v>2314</v>
      </c>
      <c r="I1480" s="117" t="s">
        <v>2315</v>
      </c>
      <c r="J1480" s="117">
        <v>15645.62</v>
      </c>
      <c r="K1480" s="117" t="s">
        <v>2316</v>
      </c>
      <c r="L1480" s="115" t="s">
        <v>1499</v>
      </c>
      <c r="M1480" s="123">
        <v>9</v>
      </c>
      <c r="N1480" s="123">
        <v>45572</v>
      </c>
      <c r="O1480" s="124" t="s">
        <v>1565</v>
      </c>
      <c r="P1480" s="125" t="s">
        <v>1870</v>
      </c>
      <c r="Q1480" s="125" t="s">
        <v>1512</v>
      </c>
      <c r="R1480" s="125" t="s">
        <v>143</v>
      </c>
      <c r="S1480" s="115" t="s">
        <v>2554</v>
      </c>
      <c r="T1480" s="122">
        <v>-9</v>
      </c>
      <c r="U1480" s="115">
        <v>0</v>
      </c>
      <c r="V1480" s="142">
        <v>217733.35</v>
      </c>
      <c r="W1480" s="117" t="s">
        <v>143</v>
      </c>
      <c r="X1480" s="142">
        <v>-9</v>
      </c>
      <c r="Y1480" s="142">
        <v>9</v>
      </c>
      <c r="Z1480" s="117">
        <v>0</v>
      </c>
      <c r="AA1480" s="143">
        <v>45566</v>
      </c>
      <c r="AB1480" s="125"/>
      <c r="AC1480" s="125"/>
      <c r="AD1480" s="125"/>
      <c r="AE1480" s="117" t="s">
        <v>1499</v>
      </c>
      <c r="AF1480" s="122"/>
      <c r="AG1480" s="122" t="s">
        <v>1502</v>
      </c>
      <c r="AH1480" s="117" t="s">
        <v>1482</v>
      </c>
    </row>
    <row r="1481" spans="1:34">
      <c r="A1481" s="115" t="s">
        <v>16</v>
      </c>
      <c r="B1481" s="116">
        <v>45572</v>
      </c>
      <c r="C1481" s="115" t="s">
        <v>42</v>
      </c>
      <c r="D1481" s="115" t="s">
        <v>43</v>
      </c>
      <c r="E1481" s="117" t="s">
        <v>1470</v>
      </c>
      <c r="F1481" s="117" t="s">
        <v>2312</v>
      </c>
      <c r="G1481" s="119" t="s">
        <v>2313</v>
      </c>
      <c r="H1481" s="117" t="s">
        <v>2314</v>
      </c>
      <c r="I1481" s="117" t="s">
        <v>2315</v>
      </c>
      <c r="J1481" s="117">
        <v>15645.62</v>
      </c>
      <c r="K1481" s="117" t="s">
        <v>2316</v>
      </c>
      <c r="L1481" s="115" t="s">
        <v>1499</v>
      </c>
      <c r="M1481" s="123">
        <v>9</v>
      </c>
      <c r="N1481" s="123">
        <v>45572</v>
      </c>
      <c r="O1481" s="124" t="s">
        <v>1565</v>
      </c>
      <c r="P1481" s="125" t="s">
        <v>1870</v>
      </c>
      <c r="Q1481" s="125" t="s">
        <v>1512</v>
      </c>
      <c r="R1481" s="125" t="s">
        <v>143</v>
      </c>
      <c r="S1481" s="115" t="s">
        <v>2555</v>
      </c>
      <c r="T1481" s="122">
        <v>-9</v>
      </c>
      <c r="U1481" s="115">
        <v>0</v>
      </c>
      <c r="V1481" s="142">
        <v>217724.35</v>
      </c>
      <c r="W1481" s="117" t="s">
        <v>143</v>
      </c>
      <c r="X1481" s="142">
        <v>-9</v>
      </c>
      <c r="Y1481" s="142">
        <v>9</v>
      </c>
      <c r="Z1481" s="117">
        <v>0</v>
      </c>
      <c r="AA1481" s="143">
        <v>45566</v>
      </c>
      <c r="AB1481" s="125"/>
      <c r="AC1481" s="125"/>
      <c r="AD1481" s="125"/>
      <c r="AE1481" s="117" t="s">
        <v>1499</v>
      </c>
      <c r="AF1481" s="122"/>
      <c r="AG1481" s="122" t="s">
        <v>1502</v>
      </c>
      <c r="AH1481" s="117" t="s">
        <v>1482</v>
      </c>
    </row>
    <row r="1482" spans="1:34">
      <c r="A1482" s="115" t="s">
        <v>16</v>
      </c>
      <c r="B1482" s="116">
        <v>45572</v>
      </c>
      <c r="C1482" s="115" t="s">
        <v>42</v>
      </c>
      <c r="D1482" s="115" t="s">
        <v>43</v>
      </c>
      <c r="E1482" s="117" t="s">
        <v>1470</v>
      </c>
      <c r="F1482" s="117" t="s">
        <v>2312</v>
      </c>
      <c r="G1482" s="119" t="s">
        <v>2313</v>
      </c>
      <c r="H1482" s="117" t="s">
        <v>2314</v>
      </c>
      <c r="I1482" s="117" t="s">
        <v>2315</v>
      </c>
      <c r="J1482" s="117">
        <v>15645.62</v>
      </c>
      <c r="K1482" s="117" t="s">
        <v>2316</v>
      </c>
      <c r="L1482" s="115" t="s">
        <v>1499</v>
      </c>
      <c r="M1482" s="123">
        <v>9</v>
      </c>
      <c r="N1482" s="123">
        <v>45572</v>
      </c>
      <c r="O1482" s="124" t="s">
        <v>1565</v>
      </c>
      <c r="P1482" s="125" t="s">
        <v>1870</v>
      </c>
      <c r="Q1482" s="125" t="s">
        <v>1512</v>
      </c>
      <c r="R1482" s="125" t="s">
        <v>143</v>
      </c>
      <c r="S1482" s="115" t="s">
        <v>2556</v>
      </c>
      <c r="T1482" s="122">
        <v>-9</v>
      </c>
      <c r="U1482" s="115">
        <v>0</v>
      </c>
      <c r="V1482" s="142">
        <v>217715.35</v>
      </c>
      <c r="W1482" s="117" t="s">
        <v>143</v>
      </c>
      <c r="X1482" s="142">
        <v>-9</v>
      </c>
      <c r="Y1482" s="142">
        <v>9</v>
      </c>
      <c r="Z1482" s="117">
        <v>0</v>
      </c>
      <c r="AA1482" s="143">
        <v>45566</v>
      </c>
      <c r="AB1482" s="125"/>
      <c r="AC1482" s="125"/>
      <c r="AD1482" s="125"/>
      <c r="AE1482" s="117" t="s">
        <v>1499</v>
      </c>
      <c r="AF1482" s="122"/>
      <c r="AG1482" s="122" t="s">
        <v>1502</v>
      </c>
      <c r="AH1482" s="117" t="s">
        <v>1482</v>
      </c>
    </row>
    <row r="1483" spans="1:34">
      <c r="A1483" s="115" t="s">
        <v>16</v>
      </c>
      <c r="B1483" s="116">
        <v>45572</v>
      </c>
      <c r="C1483" s="115" t="s">
        <v>42</v>
      </c>
      <c r="D1483" s="115" t="s">
        <v>43</v>
      </c>
      <c r="E1483" s="117" t="s">
        <v>1470</v>
      </c>
      <c r="F1483" s="117" t="s">
        <v>2312</v>
      </c>
      <c r="G1483" s="119" t="s">
        <v>2313</v>
      </c>
      <c r="H1483" s="117" t="s">
        <v>2314</v>
      </c>
      <c r="I1483" s="117" t="s">
        <v>2315</v>
      </c>
      <c r="J1483" s="117">
        <v>15645.62</v>
      </c>
      <c r="K1483" s="117" t="s">
        <v>2316</v>
      </c>
      <c r="L1483" s="115" t="s">
        <v>1499</v>
      </c>
      <c r="M1483" s="123">
        <v>9</v>
      </c>
      <c r="N1483" s="123">
        <v>45572</v>
      </c>
      <c r="O1483" s="124" t="s">
        <v>1565</v>
      </c>
      <c r="P1483" s="125" t="s">
        <v>1870</v>
      </c>
      <c r="Q1483" s="125" t="s">
        <v>1512</v>
      </c>
      <c r="R1483" s="125" t="s">
        <v>143</v>
      </c>
      <c r="S1483" s="115" t="s">
        <v>2557</v>
      </c>
      <c r="T1483" s="122">
        <v>-9</v>
      </c>
      <c r="U1483" s="115">
        <v>0</v>
      </c>
      <c r="V1483" s="142">
        <v>217706.35</v>
      </c>
      <c r="W1483" s="117" t="s">
        <v>143</v>
      </c>
      <c r="X1483" s="142">
        <v>-9</v>
      </c>
      <c r="Y1483" s="142">
        <v>9</v>
      </c>
      <c r="Z1483" s="117">
        <v>0</v>
      </c>
      <c r="AA1483" s="143">
        <v>45566</v>
      </c>
      <c r="AB1483" s="125"/>
      <c r="AC1483" s="125"/>
      <c r="AD1483" s="125"/>
      <c r="AE1483" s="117" t="s">
        <v>1499</v>
      </c>
      <c r="AF1483" s="122"/>
      <c r="AG1483" s="122" t="s">
        <v>1502</v>
      </c>
      <c r="AH1483" s="117" t="s">
        <v>1482</v>
      </c>
    </row>
    <row r="1484" spans="1:34">
      <c r="A1484" s="115" t="s">
        <v>16</v>
      </c>
      <c r="B1484" s="116">
        <v>45572</v>
      </c>
      <c r="C1484" s="115" t="s">
        <v>42</v>
      </c>
      <c r="D1484" s="115" t="s">
        <v>43</v>
      </c>
      <c r="E1484" s="117" t="s">
        <v>1470</v>
      </c>
      <c r="F1484" s="117" t="s">
        <v>2312</v>
      </c>
      <c r="G1484" s="119" t="s">
        <v>2313</v>
      </c>
      <c r="H1484" s="117" t="s">
        <v>2314</v>
      </c>
      <c r="I1484" s="117" t="s">
        <v>2315</v>
      </c>
      <c r="J1484" s="117">
        <v>15645.62</v>
      </c>
      <c r="K1484" s="117" t="s">
        <v>2316</v>
      </c>
      <c r="L1484" s="115" t="s">
        <v>1499</v>
      </c>
      <c r="M1484" s="123">
        <v>9</v>
      </c>
      <c r="N1484" s="123">
        <v>45572</v>
      </c>
      <c r="O1484" s="124" t="s">
        <v>1565</v>
      </c>
      <c r="P1484" s="125" t="s">
        <v>1870</v>
      </c>
      <c r="Q1484" s="125" t="s">
        <v>1512</v>
      </c>
      <c r="R1484" s="125" t="s">
        <v>143</v>
      </c>
      <c r="S1484" s="115" t="s">
        <v>2558</v>
      </c>
      <c r="T1484" s="122">
        <v>-9</v>
      </c>
      <c r="U1484" s="115">
        <v>0</v>
      </c>
      <c r="V1484" s="142">
        <v>217697.35</v>
      </c>
      <c r="W1484" s="117" t="s">
        <v>143</v>
      </c>
      <c r="X1484" s="142">
        <v>-9</v>
      </c>
      <c r="Y1484" s="142">
        <v>9</v>
      </c>
      <c r="Z1484" s="117">
        <v>0</v>
      </c>
      <c r="AA1484" s="143">
        <v>45566</v>
      </c>
      <c r="AB1484" s="125"/>
      <c r="AC1484" s="125"/>
      <c r="AD1484" s="125"/>
      <c r="AE1484" s="117" t="s">
        <v>1499</v>
      </c>
      <c r="AF1484" s="122"/>
      <c r="AG1484" s="122" t="s">
        <v>1502</v>
      </c>
      <c r="AH1484" s="117" t="s">
        <v>1482</v>
      </c>
    </row>
    <row r="1485" spans="1:34">
      <c r="A1485" s="115" t="s">
        <v>16</v>
      </c>
      <c r="B1485" s="116">
        <v>45572</v>
      </c>
      <c r="C1485" s="115" t="s">
        <v>42</v>
      </c>
      <c r="D1485" s="115" t="s">
        <v>43</v>
      </c>
      <c r="E1485" s="117" t="s">
        <v>1470</v>
      </c>
      <c r="F1485" s="117" t="s">
        <v>2312</v>
      </c>
      <c r="G1485" s="119" t="s">
        <v>2313</v>
      </c>
      <c r="H1485" s="117" t="s">
        <v>2314</v>
      </c>
      <c r="I1485" s="117" t="s">
        <v>2315</v>
      </c>
      <c r="J1485" s="117">
        <v>15645.62</v>
      </c>
      <c r="K1485" s="117" t="s">
        <v>2316</v>
      </c>
      <c r="L1485" s="115" t="s">
        <v>1547</v>
      </c>
      <c r="M1485" s="123">
        <v>377.94</v>
      </c>
      <c r="N1485" s="123">
        <v>45572</v>
      </c>
      <c r="O1485" s="124" t="s">
        <v>1472</v>
      </c>
      <c r="P1485" s="125" t="s">
        <v>1746</v>
      </c>
      <c r="Q1485" s="125" t="s">
        <v>1512</v>
      </c>
      <c r="R1485" s="125" t="s">
        <v>1025</v>
      </c>
      <c r="S1485" s="115" t="s">
        <v>2280</v>
      </c>
      <c r="T1485" s="122">
        <v>-377.94</v>
      </c>
      <c r="U1485" s="115">
        <v>0</v>
      </c>
      <c r="V1485" s="142">
        <v>217319.41</v>
      </c>
      <c r="W1485" s="117" t="s">
        <v>1025</v>
      </c>
      <c r="X1485" s="142">
        <v>-377.94</v>
      </c>
      <c r="Y1485" s="142">
        <v>377.94</v>
      </c>
      <c r="Z1485" s="117">
        <v>0</v>
      </c>
      <c r="AA1485" s="143">
        <v>45566</v>
      </c>
      <c r="AB1485" s="125"/>
      <c r="AC1485" s="125"/>
      <c r="AD1485" s="125"/>
      <c r="AE1485" s="117" t="s">
        <v>1547</v>
      </c>
      <c r="AF1485" s="122"/>
      <c r="AG1485" s="122" t="s">
        <v>1548</v>
      </c>
      <c r="AH1485" s="117" t="s">
        <v>1488</v>
      </c>
    </row>
    <row r="1486" spans="1:34">
      <c r="A1486" s="115" t="s">
        <v>16</v>
      </c>
      <c r="B1486" s="116">
        <v>45573</v>
      </c>
      <c r="C1486" s="115" t="s">
        <v>42</v>
      </c>
      <c r="D1486" s="115" t="s">
        <v>43</v>
      </c>
      <c r="E1486" s="117" t="s">
        <v>1470</v>
      </c>
      <c r="F1486" s="117" t="s">
        <v>2312</v>
      </c>
      <c r="G1486" s="119" t="s">
        <v>2313</v>
      </c>
      <c r="H1486" s="117" t="s">
        <v>2314</v>
      </c>
      <c r="I1486" s="117" t="s">
        <v>2315</v>
      </c>
      <c r="J1486" s="117">
        <v>15645.62</v>
      </c>
      <c r="K1486" s="117" t="s">
        <v>2316</v>
      </c>
      <c r="L1486" s="115" t="s">
        <v>1499</v>
      </c>
      <c r="M1486" s="123">
        <v>9</v>
      </c>
      <c r="N1486" s="123">
        <v>45573</v>
      </c>
      <c r="O1486" s="124" t="s">
        <v>1565</v>
      </c>
      <c r="P1486" s="125" t="s">
        <v>1870</v>
      </c>
      <c r="Q1486" s="125" t="s">
        <v>1512</v>
      </c>
      <c r="R1486" s="125" t="s">
        <v>143</v>
      </c>
      <c r="S1486" s="115" t="s">
        <v>2559</v>
      </c>
      <c r="T1486" s="122">
        <v>-9</v>
      </c>
      <c r="U1486" s="115">
        <v>0</v>
      </c>
      <c r="V1486" s="142">
        <v>217310.41</v>
      </c>
      <c r="W1486" s="117" t="s">
        <v>143</v>
      </c>
      <c r="X1486" s="142">
        <v>-9</v>
      </c>
      <c r="Y1486" s="142">
        <v>9</v>
      </c>
      <c r="Z1486" s="117">
        <v>0</v>
      </c>
      <c r="AA1486" s="143">
        <v>45566</v>
      </c>
      <c r="AB1486" s="125"/>
      <c r="AC1486" s="125"/>
      <c r="AD1486" s="125"/>
      <c r="AE1486" s="117" t="s">
        <v>1499</v>
      </c>
      <c r="AF1486" s="122"/>
      <c r="AG1486" s="122" t="s">
        <v>1502</v>
      </c>
      <c r="AH1486" s="117" t="s">
        <v>1482</v>
      </c>
    </row>
    <row r="1487" spans="1:34">
      <c r="A1487" s="115" t="s">
        <v>16</v>
      </c>
      <c r="B1487" s="116">
        <v>45574</v>
      </c>
      <c r="C1487" s="115" t="s">
        <v>42</v>
      </c>
      <c r="D1487" s="115" t="s">
        <v>43</v>
      </c>
      <c r="E1487" s="117" t="s">
        <v>1470</v>
      </c>
      <c r="F1487" s="117" t="s">
        <v>2312</v>
      </c>
      <c r="G1487" s="119" t="s">
        <v>2313</v>
      </c>
      <c r="H1487" s="117" t="s">
        <v>2314</v>
      </c>
      <c r="I1487" s="117" t="s">
        <v>2315</v>
      </c>
      <c r="J1487" s="117">
        <v>15645.62</v>
      </c>
      <c r="K1487" s="117" t="s">
        <v>2316</v>
      </c>
      <c r="L1487" s="115" t="s">
        <v>1547</v>
      </c>
      <c r="M1487" s="123">
        <v>391.67</v>
      </c>
      <c r="N1487" s="123">
        <v>45574</v>
      </c>
      <c r="O1487" s="124" t="s">
        <v>1472</v>
      </c>
      <c r="P1487" s="125" t="s">
        <v>1746</v>
      </c>
      <c r="Q1487" s="125" t="s">
        <v>1512</v>
      </c>
      <c r="R1487" s="125" t="s">
        <v>1025</v>
      </c>
      <c r="S1487" s="115" t="s">
        <v>2560</v>
      </c>
      <c r="T1487" s="122">
        <v>-391.67</v>
      </c>
      <c r="U1487" s="115">
        <v>0</v>
      </c>
      <c r="V1487" s="142">
        <v>216918.74</v>
      </c>
      <c r="W1487" s="117" t="s">
        <v>1025</v>
      </c>
      <c r="X1487" s="142">
        <v>-391.67</v>
      </c>
      <c r="Y1487" s="142">
        <v>391.67</v>
      </c>
      <c r="Z1487" s="117">
        <v>0</v>
      </c>
      <c r="AA1487" s="143">
        <v>45566</v>
      </c>
      <c r="AB1487" s="125"/>
      <c r="AC1487" s="125"/>
      <c r="AD1487" s="125"/>
      <c r="AE1487" s="117" t="s">
        <v>1547</v>
      </c>
      <c r="AF1487" s="122"/>
      <c r="AG1487" s="122" t="s">
        <v>1548</v>
      </c>
      <c r="AH1487" s="117" t="s">
        <v>1488</v>
      </c>
    </row>
    <row r="1488" spans="1:34">
      <c r="A1488" s="115" t="s">
        <v>16</v>
      </c>
      <c r="B1488" s="116">
        <v>45574</v>
      </c>
      <c r="C1488" s="115" t="s">
        <v>42</v>
      </c>
      <c r="D1488" s="115" t="s">
        <v>43</v>
      </c>
      <c r="E1488" s="117" t="s">
        <v>1470</v>
      </c>
      <c r="F1488" s="117" t="s">
        <v>2312</v>
      </c>
      <c r="G1488" s="119" t="s">
        <v>2313</v>
      </c>
      <c r="H1488" s="117" t="s">
        <v>2314</v>
      </c>
      <c r="I1488" s="117" t="s">
        <v>2315</v>
      </c>
      <c r="J1488" s="117">
        <v>15645.62</v>
      </c>
      <c r="K1488" s="117" t="s">
        <v>2316</v>
      </c>
      <c r="L1488" s="115" t="s">
        <v>1547</v>
      </c>
      <c r="M1488" s="123">
        <v>2577.2199999999998</v>
      </c>
      <c r="N1488" s="123">
        <v>45574</v>
      </c>
      <c r="O1488" s="124" t="s">
        <v>1472</v>
      </c>
      <c r="P1488" s="125" t="s">
        <v>1746</v>
      </c>
      <c r="Q1488" s="125" t="s">
        <v>1512</v>
      </c>
      <c r="R1488" s="125" t="s">
        <v>1025</v>
      </c>
      <c r="S1488" s="115" t="s">
        <v>2561</v>
      </c>
      <c r="T1488" s="122">
        <v>-2577.2199999999998</v>
      </c>
      <c r="U1488" s="115">
        <v>0</v>
      </c>
      <c r="V1488" s="142">
        <v>214341.52</v>
      </c>
      <c r="W1488" s="117" t="s">
        <v>1025</v>
      </c>
      <c r="X1488" s="142">
        <v>-2577.2199999999998</v>
      </c>
      <c r="Y1488" s="142">
        <v>2577.2199999999998</v>
      </c>
      <c r="Z1488" s="117">
        <v>0</v>
      </c>
      <c r="AA1488" s="143">
        <v>45566</v>
      </c>
      <c r="AB1488" s="125"/>
      <c r="AC1488" s="125"/>
      <c r="AD1488" s="125"/>
      <c r="AE1488" s="117" t="s">
        <v>1547</v>
      </c>
      <c r="AF1488" s="122"/>
      <c r="AG1488" s="122" t="s">
        <v>1548</v>
      </c>
      <c r="AH1488" s="117" t="s">
        <v>1488</v>
      </c>
    </row>
    <row r="1489" spans="1:34">
      <c r="A1489" s="115" t="s">
        <v>16</v>
      </c>
      <c r="B1489" s="116">
        <v>45574</v>
      </c>
      <c r="C1489" s="115" t="s">
        <v>42</v>
      </c>
      <c r="D1489" s="115" t="s">
        <v>43</v>
      </c>
      <c r="E1489" s="117" t="s">
        <v>1470</v>
      </c>
      <c r="F1489" s="117" t="s">
        <v>2312</v>
      </c>
      <c r="G1489" s="119" t="s">
        <v>2313</v>
      </c>
      <c r="H1489" s="117" t="s">
        <v>2314</v>
      </c>
      <c r="I1489" s="117" t="s">
        <v>2315</v>
      </c>
      <c r="J1489" s="117">
        <v>15645.62</v>
      </c>
      <c r="K1489" s="117" t="s">
        <v>2316</v>
      </c>
      <c r="L1489" s="115" t="s">
        <v>1915</v>
      </c>
      <c r="M1489" s="123">
        <v>826.7</v>
      </c>
      <c r="N1489" s="123">
        <v>45574</v>
      </c>
      <c r="O1489" s="124" t="s">
        <v>1472</v>
      </c>
      <c r="P1489" s="125" t="s">
        <v>1790</v>
      </c>
      <c r="Q1489" s="125" t="s">
        <v>1512</v>
      </c>
      <c r="R1489" s="125" t="s">
        <v>2032</v>
      </c>
      <c r="S1489" s="115" t="s">
        <v>2562</v>
      </c>
      <c r="T1489" s="122">
        <v>-826.7</v>
      </c>
      <c r="U1489" s="115">
        <v>0</v>
      </c>
      <c r="V1489" s="142">
        <v>213514.82</v>
      </c>
      <c r="W1489" s="117" t="s">
        <v>2032</v>
      </c>
      <c r="X1489" s="142">
        <v>-826.7</v>
      </c>
      <c r="Y1489" s="142">
        <v>826.7</v>
      </c>
      <c r="Z1489" s="117">
        <v>0</v>
      </c>
      <c r="AA1489" s="143">
        <v>45566</v>
      </c>
      <c r="AB1489" s="125"/>
      <c r="AC1489" s="125"/>
      <c r="AD1489" s="125"/>
      <c r="AE1489" s="117" t="s">
        <v>1915</v>
      </c>
      <c r="AF1489" s="122"/>
      <c r="AG1489" s="122" t="s">
        <v>1573</v>
      </c>
      <c r="AH1489" s="117" t="s">
        <v>1520</v>
      </c>
    </row>
    <row r="1490" spans="1:34">
      <c r="A1490" s="115" t="s">
        <v>16</v>
      </c>
      <c r="B1490" s="116">
        <v>45574</v>
      </c>
      <c r="C1490" s="115" t="s">
        <v>42</v>
      </c>
      <c r="D1490" s="115" t="s">
        <v>43</v>
      </c>
      <c r="E1490" s="117" t="s">
        <v>1470</v>
      </c>
      <c r="F1490" s="117" t="s">
        <v>2312</v>
      </c>
      <c r="G1490" s="119" t="s">
        <v>2313</v>
      </c>
      <c r="H1490" s="117" t="s">
        <v>2314</v>
      </c>
      <c r="I1490" s="117" t="s">
        <v>2315</v>
      </c>
      <c r="J1490" s="117">
        <v>15645.62</v>
      </c>
      <c r="K1490" s="117" t="s">
        <v>2316</v>
      </c>
      <c r="L1490" s="115" t="s">
        <v>1480</v>
      </c>
      <c r="M1490" s="123">
        <v>57.87</v>
      </c>
      <c r="N1490" s="123">
        <v>45574</v>
      </c>
      <c r="O1490" s="124" t="s">
        <v>1472</v>
      </c>
      <c r="P1490" s="125" t="s">
        <v>2563</v>
      </c>
      <c r="Q1490" s="125" t="s">
        <v>1564</v>
      </c>
      <c r="R1490" s="125" t="s">
        <v>2032</v>
      </c>
      <c r="S1490" s="115" t="s">
        <v>2562</v>
      </c>
      <c r="T1490" s="122">
        <v>-57.87</v>
      </c>
      <c r="U1490" s="115">
        <v>0</v>
      </c>
      <c r="V1490" s="142">
        <v>213456.95</v>
      </c>
      <c r="W1490" s="117" t="s">
        <v>2032</v>
      </c>
      <c r="X1490" s="142">
        <v>-57.87</v>
      </c>
      <c r="Y1490" s="142">
        <v>57.87</v>
      </c>
      <c r="Z1490" s="117">
        <v>0</v>
      </c>
      <c r="AA1490" s="143">
        <v>45566</v>
      </c>
      <c r="AB1490" s="125"/>
      <c r="AC1490" s="125"/>
      <c r="AD1490" s="125"/>
      <c r="AE1490" s="117" t="s">
        <v>1480</v>
      </c>
      <c r="AF1490" s="122"/>
      <c r="AG1490" s="122" t="s">
        <v>1482</v>
      </c>
      <c r="AH1490" s="117" t="s">
        <v>1482</v>
      </c>
    </row>
    <row r="1491" spans="1:34">
      <c r="A1491" s="115" t="s">
        <v>16</v>
      </c>
      <c r="B1491" s="116">
        <v>45574</v>
      </c>
      <c r="C1491" s="115" t="s">
        <v>42</v>
      </c>
      <c r="D1491" s="115" t="s">
        <v>43</v>
      </c>
      <c r="E1491" s="117" t="s">
        <v>1470</v>
      </c>
      <c r="F1491" s="117" t="s">
        <v>2312</v>
      </c>
      <c r="G1491" s="119" t="s">
        <v>2313</v>
      </c>
      <c r="H1491" s="117" t="s">
        <v>2314</v>
      </c>
      <c r="I1491" s="117" t="s">
        <v>2315</v>
      </c>
      <c r="J1491" s="117">
        <v>15645.62</v>
      </c>
      <c r="K1491" s="117" t="s">
        <v>2316</v>
      </c>
      <c r="L1491" s="115" t="s">
        <v>1554</v>
      </c>
      <c r="M1491" s="123">
        <v>0.05</v>
      </c>
      <c r="N1491" s="123">
        <v>45574</v>
      </c>
      <c r="O1491" s="124" t="s">
        <v>1565</v>
      </c>
      <c r="P1491" s="125" t="s">
        <v>2375</v>
      </c>
      <c r="Q1491" s="125" t="s">
        <v>1555</v>
      </c>
      <c r="R1491" s="125" t="s">
        <v>181</v>
      </c>
      <c r="S1491" s="115" t="s">
        <v>2564</v>
      </c>
      <c r="T1491" s="122">
        <v>0</v>
      </c>
      <c r="U1491" s="115">
        <v>0.05</v>
      </c>
      <c r="V1491" s="142">
        <v>213457</v>
      </c>
      <c r="W1491" s="117" t="s">
        <v>181</v>
      </c>
      <c r="X1491" s="142">
        <v>0.05</v>
      </c>
      <c r="Y1491" s="142">
        <v>0.05</v>
      </c>
      <c r="Z1491" s="117">
        <v>0</v>
      </c>
      <c r="AA1491" s="143">
        <v>45566</v>
      </c>
      <c r="AB1491" s="125"/>
      <c r="AC1491" s="125"/>
      <c r="AD1491" s="125"/>
      <c r="AE1491" s="117" t="s">
        <v>1554</v>
      </c>
      <c r="AF1491" s="122"/>
      <c r="AG1491" s="122" t="s">
        <v>1556</v>
      </c>
      <c r="AH1491" s="117" t="s">
        <v>1557</v>
      </c>
    </row>
    <row r="1492" spans="1:34">
      <c r="A1492" s="115" t="s">
        <v>16</v>
      </c>
      <c r="B1492" s="116">
        <v>45576</v>
      </c>
      <c r="C1492" s="115" t="s">
        <v>42</v>
      </c>
      <c r="D1492" s="115" t="s">
        <v>43</v>
      </c>
      <c r="E1492" s="117" t="s">
        <v>1470</v>
      </c>
      <c r="F1492" s="117" t="s">
        <v>2312</v>
      </c>
      <c r="G1492" s="119" t="s">
        <v>2313</v>
      </c>
      <c r="H1492" s="117" t="s">
        <v>2314</v>
      </c>
      <c r="I1492" s="117" t="s">
        <v>2315</v>
      </c>
      <c r="J1492" s="117">
        <v>15645.62</v>
      </c>
      <c r="K1492" s="117" t="s">
        <v>2316</v>
      </c>
      <c r="L1492" s="115" t="s">
        <v>1499</v>
      </c>
      <c r="M1492" s="123">
        <v>7.16</v>
      </c>
      <c r="N1492" s="123">
        <v>45576</v>
      </c>
      <c r="O1492" s="124" t="s">
        <v>1565</v>
      </c>
      <c r="P1492" s="125" t="s">
        <v>2565</v>
      </c>
      <c r="Q1492" s="125" t="s">
        <v>1512</v>
      </c>
      <c r="R1492" s="125" t="s">
        <v>2284</v>
      </c>
      <c r="S1492" s="115" t="s">
        <v>2566</v>
      </c>
      <c r="T1492" s="122">
        <v>-7.16</v>
      </c>
      <c r="U1492" s="115">
        <v>0</v>
      </c>
      <c r="V1492" s="142">
        <v>213298.34</v>
      </c>
      <c r="W1492" s="117" t="s">
        <v>2284</v>
      </c>
      <c r="X1492" s="142">
        <v>-7.16</v>
      </c>
      <c r="Y1492" s="142">
        <v>7.16</v>
      </c>
      <c r="Z1492" s="117">
        <v>0</v>
      </c>
      <c r="AA1492" s="143">
        <v>45566</v>
      </c>
      <c r="AB1492" s="125"/>
      <c r="AC1492" s="125"/>
      <c r="AD1492" s="125"/>
      <c r="AE1492" s="117" t="s">
        <v>1499</v>
      </c>
      <c r="AF1492" s="122"/>
      <c r="AG1492" s="122" t="s">
        <v>1502</v>
      </c>
      <c r="AH1492" s="117" t="s">
        <v>1482</v>
      </c>
    </row>
    <row r="1493" spans="1:34">
      <c r="A1493" s="115" t="s">
        <v>16</v>
      </c>
      <c r="B1493" s="116">
        <v>45576</v>
      </c>
      <c r="C1493" s="115" t="s">
        <v>42</v>
      </c>
      <c r="D1493" s="115" t="s">
        <v>43</v>
      </c>
      <c r="E1493" s="117" t="s">
        <v>1470</v>
      </c>
      <c r="F1493" s="117" t="s">
        <v>2312</v>
      </c>
      <c r="G1493" s="119" t="s">
        <v>2313</v>
      </c>
      <c r="H1493" s="117" t="s">
        <v>2314</v>
      </c>
      <c r="I1493" s="117" t="s">
        <v>2315</v>
      </c>
      <c r="J1493" s="117">
        <v>15645.62</v>
      </c>
      <c r="K1493" s="117" t="s">
        <v>2316</v>
      </c>
      <c r="L1493" s="115" t="s">
        <v>1554</v>
      </c>
      <c r="M1493" s="123">
        <v>0.39</v>
      </c>
      <c r="N1493" s="123">
        <v>45576</v>
      </c>
      <c r="O1493" s="124" t="s">
        <v>1565</v>
      </c>
      <c r="P1493" s="125" t="s">
        <v>2375</v>
      </c>
      <c r="Q1493" s="125" t="s">
        <v>1555</v>
      </c>
      <c r="R1493" s="125" t="s">
        <v>181</v>
      </c>
      <c r="S1493" s="115" t="s">
        <v>2567</v>
      </c>
      <c r="T1493" s="122">
        <v>0</v>
      </c>
      <c r="U1493" s="115">
        <v>0.39</v>
      </c>
      <c r="V1493" s="142">
        <v>213298.73</v>
      </c>
      <c r="W1493" s="117" t="s">
        <v>181</v>
      </c>
      <c r="X1493" s="142">
        <v>0.39</v>
      </c>
      <c r="Y1493" s="142">
        <v>0.39</v>
      </c>
      <c r="Z1493" s="117">
        <v>0</v>
      </c>
      <c r="AA1493" s="143">
        <v>45566</v>
      </c>
      <c r="AB1493" s="125"/>
      <c r="AC1493" s="125"/>
      <c r="AD1493" s="125"/>
      <c r="AE1493" s="117" t="s">
        <v>1554</v>
      </c>
      <c r="AF1493" s="122"/>
      <c r="AG1493" s="122" t="s">
        <v>1556</v>
      </c>
      <c r="AH1493" s="117" t="s">
        <v>1557</v>
      </c>
    </row>
    <row r="1494" spans="1:34">
      <c r="A1494" s="115" t="s">
        <v>16</v>
      </c>
      <c r="B1494" s="116">
        <v>45576</v>
      </c>
      <c r="C1494" s="115" t="s">
        <v>42</v>
      </c>
      <c r="D1494" s="115" t="s">
        <v>43</v>
      </c>
      <c r="E1494" s="117" t="s">
        <v>1470</v>
      </c>
      <c r="F1494" s="117" t="s">
        <v>2312</v>
      </c>
      <c r="G1494" s="119" t="s">
        <v>2313</v>
      </c>
      <c r="H1494" s="117" t="s">
        <v>2314</v>
      </c>
      <c r="I1494" s="117" t="s">
        <v>2315</v>
      </c>
      <c r="J1494" s="117">
        <v>15645.62</v>
      </c>
      <c r="K1494" s="117" t="s">
        <v>2316</v>
      </c>
      <c r="L1494" s="115" t="s">
        <v>1483</v>
      </c>
      <c r="M1494" s="123">
        <v>66.150000000000006</v>
      </c>
      <c r="N1494" s="123">
        <v>45576</v>
      </c>
      <c r="O1494" s="124" t="s">
        <v>1472</v>
      </c>
      <c r="P1494" s="125" t="s">
        <v>1801</v>
      </c>
      <c r="Q1494" s="125" t="s">
        <v>1512</v>
      </c>
      <c r="R1494" s="125" t="s">
        <v>1095</v>
      </c>
      <c r="S1494" s="115" t="s">
        <v>2568</v>
      </c>
      <c r="T1494" s="122">
        <v>-66.150000000000006</v>
      </c>
      <c r="U1494" s="115">
        <v>0</v>
      </c>
      <c r="V1494" s="142">
        <v>213232.58</v>
      </c>
      <c r="W1494" s="117" t="s">
        <v>1095</v>
      </c>
      <c r="X1494" s="142">
        <v>-66.150000000000006</v>
      </c>
      <c r="Y1494" s="142">
        <v>66.150000000000006</v>
      </c>
      <c r="Z1494" s="117">
        <v>0</v>
      </c>
      <c r="AA1494" s="143">
        <v>45566</v>
      </c>
      <c r="AB1494" s="125"/>
      <c r="AC1494" s="125"/>
      <c r="AD1494" s="125"/>
      <c r="AE1494" s="117" t="s">
        <v>1483</v>
      </c>
      <c r="AF1494" s="122"/>
      <c r="AG1494" s="122" t="s">
        <v>1484</v>
      </c>
      <c r="AH1494" s="117" t="s">
        <v>1484</v>
      </c>
    </row>
    <row r="1495" spans="1:34">
      <c r="A1495" s="115" t="s">
        <v>16</v>
      </c>
      <c r="B1495" s="116">
        <v>45576</v>
      </c>
      <c r="C1495" s="115" t="s">
        <v>42</v>
      </c>
      <c r="D1495" s="115" t="s">
        <v>43</v>
      </c>
      <c r="E1495" s="117" t="s">
        <v>1470</v>
      </c>
      <c r="F1495" s="117" t="s">
        <v>2312</v>
      </c>
      <c r="G1495" s="119" t="s">
        <v>2313</v>
      </c>
      <c r="H1495" s="117" t="s">
        <v>2314</v>
      </c>
      <c r="I1495" s="117" t="s">
        <v>2315</v>
      </c>
      <c r="J1495" s="117">
        <v>15645.62</v>
      </c>
      <c r="K1495" s="117" t="s">
        <v>2316</v>
      </c>
      <c r="L1495" s="115" t="s">
        <v>1485</v>
      </c>
      <c r="M1495" s="123">
        <v>8137.5</v>
      </c>
      <c r="N1495" s="123">
        <v>45576</v>
      </c>
      <c r="O1495" s="124" t="s">
        <v>1472</v>
      </c>
      <c r="P1495" s="125" t="s">
        <v>1801</v>
      </c>
      <c r="Q1495" s="125" t="s">
        <v>1512</v>
      </c>
      <c r="R1495" s="125" t="s">
        <v>1095</v>
      </c>
      <c r="S1495" s="115" t="s">
        <v>2569</v>
      </c>
      <c r="T1495" s="122">
        <v>-8137.5</v>
      </c>
      <c r="U1495" s="115">
        <v>0</v>
      </c>
      <c r="V1495" s="142">
        <v>205095.08</v>
      </c>
      <c r="W1495" s="117" t="s">
        <v>1095</v>
      </c>
      <c r="X1495" s="142">
        <v>-8137.5</v>
      </c>
      <c r="Y1495" s="142">
        <v>8137.5</v>
      </c>
      <c r="Z1495" s="117">
        <v>0</v>
      </c>
      <c r="AA1495" s="143">
        <v>45566</v>
      </c>
      <c r="AB1495" s="125"/>
      <c r="AC1495" s="125"/>
      <c r="AD1495" s="125"/>
      <c r="AE1495" s="117" t="s">
        <v>1485</v>
      </c>
      <c r="AF1495" s="122"/>
      <c r="AG1495" s="122" t="s">
        <v>1484</v>
      </c>
      <c r="AH1495" s="117" t="s">
        <v>1484</v>
      </c>
    </row>
    <row r="1496" spans="1:34">
      <c r="A1496" s="115" t="s">
        <v>16</v>
      </c>
      <c r="B1496" s="116">
        <v>45576</v>
      </c>
      <c r="C1496" s="115" t="s">
        <v>42</v>
      </c>
      <c r="D1496" s="115" t="s">
        <v>43</v>
      </c>
      <c r="E1496" s="117" t="s">
        <v>1470</v>
      </c>
      <c r="F1496" s="117" t="s">
        <v>2312</v>
      </c>
      <c r="G1496" s="119" t="s">
        <v>2313</v>
      </c>
      <c r="H1496" s="117" t="s">
        <v>2314</v>
      </c>
      <c r="I1496" s="117" t="s">
        <v>2315</v>
      </c>
      <c r="J1496" s="117">
        <v>15645.62</v>
      </c>
      <c r="K1496" s="117" t="s">
        <v>2316</v>
      </c>
      <c r="L1496" s="115" t="s">
        <v>1483</v>
      </c>
      <c r="M1496" s="123">
        <v>2625</v>
      </c>
      <c r="N1496" s="123">
        <v>45576</v>
      </c>
      <c r="O1496" s="124" t="s">
        <v>1472</v>
      </c>
      <c r="P1496" s="125" t="s">
        <v>1801</v>
      </c>
      <c r="Q1496" s="125" t="s">
        <v>1512</v>
      </c>
      <c r="R1496" s="125" t="s">
        <v>1095</v>
      </c>
      <c r="S1496" s="115" t="s">
        <v>2569</v>
      </c>
      <c r="T1496" s="122">
        <v>-2625</v>
      </c>
      <c r="U1496" s="115">
        <v>0</v>
      </c>
      <c r="V1496" s="142">
        <v>202470.08</v>
      </c>
      <c r="W1496" s="117" t="s">
        <v>1095</v>
      </c>
      <c r="X1496" s="142">
        <v>-2625</v>
      </c>
      <c r="Y1496" s="142">
        <v>2625</v>
      </c>
      <c r="Z1496" s="117">
        <v>0</v>
      </c>
      <c r="AA1496" s="143">
        <v>45566</v>
      </c>
      <c r="AB1496" s="125"/>
      <c r="AC1496" s="125"/>
      <c r="AD1496" s="125"/>
      <c r="AE1496" s="117" t="s">
        <v>1483</v>
      </c>
      <c r="AF1496" s="122"/>
      <c r="AG1496" s="122" t="s">
        <v>1484</v>
      </c>
      <c r="AH1496" s="117" t="s">
        <v>1484</v>
      </c>
    </row>
    <row r="1497" spans="1:34">
      <c r="A1497" s="115" t="s">
        <v>16</v>
      </c>
      <c r="B1497" s="116">
        <v>45576</v>
      </c>
      <c r="C1497" s="115" t="s">
        <v>42</v>
      </c>
      <c r="D1497" s="115" t="s">
        <v>43</v>
      </c>
      <c r="E1497" s="117" t="s">
        <v>1470</v>
      </c>
      <c r="F1497" s="117" t="s">
        <v>2312</v>
      </c>
      <c r="G1497" s="119" t="s">
        <v>2313</v>
      </c>
      <c r="H1497" s="117" t="s">
        <v>2314</v>
      </c>
      <c r="I1497" s="117" t="s">
        <v>2315</v>
      </c>
      <c r="J1497" s="117">
        <v>15645.62</v>
      </c>
      <c r="K1497" s="117" t="s">
        <v>2316</v>
      </c>
      <c r="L1497" s="115" t="s">
        <v>1485</v>
      </c>
      <c r="M1497" s="123">
        <v>205.06</v>
      </c>
      <c r="N1497" s="123">
        <v>45576</v>
      </c>
      <c r="O1497" s="124" t="s">
        <v>1472</v>
      </c>
      <c r="P1497" s="125" t="s">
        <v>1801</v>
      </c>
      <c r="Q1497" s="125" t="s">
        <v>1512</v>
      </c>
      <c r="R1497" s="125" t="s">
        <v>1095</v>
      </c>
      <c r="S1497" s="115" t="s">
        <v>2568</v>
      </c>
      <c r="T1497" s="122">
        <v>-205.06</v>
      </c>
      <c r="U1497" s="115">
        <v>0</v>
      </c>
      <c r="V1497" s="142">
        <v>202265.02</v>
      </c>
      <c r="W1497" s="117" t="s">
        <v>1095</v>
      </c>
      <c r="X1497" s="142">
        <v>-205.06</v>
      </c>
      <c r="Y1497" s="142">
        <v>205.06</v>
      </c>
      <c r="Z1497" s="117">
        <v>0</v>
      </c>
      <c r="AA1497" s="143">
        <v>45566</v>
      </c>
      <c r="AB1497" s="125"/>
      <c r="AC1497" s="125"/>
      <c r="AD1497" s="125"/>
      <c r="AE1497" s="117" t="s">
        <v>1485</v>
      </c>
      <c r="AF1497" s="122"/>
      <c r="AG1497" s="122" t="s">
        <v>1484</v>
      </c>
      <c r="AH1497" s="117" t="s">
        <v>1484</v>
      </c>
    </row>
    <row r="1498" spans="1:34">
      <c r="A1498" s="115" t="s">
        <v>16</v>
      </c>
      <c r="B1498" s="116">
        <v>45576</v>
      </c>
      <c r="C1498" s="115" t="s">
        <v>42</v>
      </c>
      <c r="D1498" s="115" t="s">
        <v>43</v>
      </c>
      <c r="E1498" s="117" t="s">
        <v>1470</v>
      </c>
      <c r="F1498" s="117" t="s">
        <v>2312</v>
      </c>
      <c r="G1498" s="119" t="s">
        <v>2313</v>
      </c>
      <c r="H1498" s="117" t="s">
        <v>2314</v>
      </c>
      <c r="I1498" s="117" t="s">
        <v>2315</v>
      </c>
      <c r="J1498" s="117">
        <v>15645.62</v>
      </c>
      <c r="K1498" s="117" t="s">
        <v>2316</v>
      </c>
      <c r="L1498" s="115" t="s">
        <v>1485</v>
      </c>
      <c r="M1498" s="123">
        <v>348.75</v>
      </c>
      <c r="N1498" s="123">
        <v>45576</v>
      </c>
      <c r="O1498" s="124" t="s">
        <v>1472</v>
      </c>
      <c r="P1498" s="125" t="s">
        <v>1801</v>
      </c>
      <c r="Q1498" s="125" t="s">
        <v>1512</v>
      </c>
      <c r="R1498" s="125" t="s">
        <v>1095</v>
      </c>
      <c r="S1498" s="115" t="s">
        <v>2570</v>
      </c>
      <c r="T1498" s="122">
        <v>-348.75</v>
      </c>
      <c r="U1498" s="115">
        <v>0</v>
      </c>
      <c r="V1498" s="142">
        <v>201916.27</v>
      </c>
      <c r="W1498" s="117" t="s">
        <v>1095</v>
      </c>
      <c r="X1498" s="142">
        <v>-348.75</v>
      </c>
      <c r="Y1498" s="142">
        <v>348.75</v>
      </c>
      <c r="Z1498" s="117">
        <v>0</v>
      </c>
      <c r="AA1498" s="143">
        <v>45566</v>
      </c>
      <c r="AB1498" s="125"/>
      <c r="AC1498" s="125"/>
      <c r="AD1498" s="125"/>
      <c r="AE1498" s="117" t="s">
        <v>1485</v>
      </c>
      <c r="AF1498" s="122"/>
      <c r="AG1498" s="122" t="s">
        <v>1484</v>
      </c>
      <c r="AH1498" s="117" t="s">
        <v>1484</v>
      </c>
    </row>
    <row r="1499" spans="1:34">
      <c r="A1499" s="115" t="s">
        <v>16</v>
      </c>
      <c r="B1499" s="116">
        <v>45576</v>
      </c>
      <c r="C1499" s="115" t="s">
        <v>42</v>
      </c>
      <c r="D1499" s="115" t="s">
        <v>43</v>
      </c>
      <c r="E1499" s="117" t="s">
        <v>1470</v>
      </c>
      <c r="F1499" s="117" t="s">
        <v>2312</v>
      </c>
      <c r="G1499" s="119" t="s">
        <v>2313</v>
      </c>
      <c r="H1499" s="117" t="s">
        <v>2314</v>
      </c>
      <c r="I1499" s="117" t="s">
        <v>2315</v>
      </c>
      <c r="J1499" s="117">
        <v>15645.62</v>
      </c>
      <c r="K1499" s="117" t="s">
        <v>2316</v>
      </c>
      <c r="L1499" s="115" t="s">
        <v>1483</v>
      </c>
      <c r="M1499" s="123">
        <v>112.5</v>
      </c>
      <c r="N1499" s="123">
        <v>45576</v>
      </c>
      <c r="O1499" s="124" t="s">
        <v>1472</v>
      </c>
      <c r="P1499" s="125" t="s">
        <v>1801</v>
      </c>
      <c r="Q1499" s="125" t="s">
        <v>1512</v>
      </c>
      <c r="R1499" s="125" t="s">
        <v>1095</v>
      </c>
      <c r="S1499" s="115" t="s">
        <v>2570</v>
      </c>
      <c r="T1499" s="122">
        <v>-112.5</v>
      </c>
      <c r="U1499" s="115">
        <v>0</v>
      </c>
      <c r="V1499" s="142">
        <v>201803.77</v>
      </c>
      <c r="W1499" s="117" t="s">
        <v>1095</v>
      </c>
      <c r="X1499" s="142">
        <v>-112.5</v>
      </c>
      <c r="Y1499" s="142">
        <v>112.5</v>
      </c>
      <c r="Z1499" s="117">
        <v>0</v>
      </c>
      <c r="AA1499" s="143">
        <v>45566</v>
      </c>
      <c r="AB1499" s="125"/>
      <c r="AC1499" s="125"/>
      <c r="AD1499" s="125"/>
      <c r="AE1499" s="117" t="s">
        <v>1483</v>
      </c>
      <c r="AF1499" s="122"/>
      <c r="AG1499" s="122" t="s">
        <v>1484</v>
      </c>
      <c r="AH1499" s="117" t="s">
        <v>1484</v>
      </c>
    </row>
    <row r="1500" spans="1:34">
      <c r="A1500" s="115" t="s">
        <v>16</v>
      </c>
      <c r="B1500" s="116">
        <v>45576</v>
      </c>
      <c r="C1500" s="115" t="s">
        <v>42</v>
      </c>
      <c r="D1500" s="115" t="s">
        <v>43</v>
      </c>
      <c r="E1500" s="117" t="s">
        <v>1470</v>
      </c>
      <c r="F1500" s="117" t="s">
        <v>2312</v>
      </c>
      <c r="G1500" s="119" t="s">
        <v>2313</v>
      </c>
      <c r="H1500" s="117" t="s">
        <v>2314</v>
      </c>
      <c r="I1500" s="117" t="s">
        <v>2315</v>
      </c>
      <c r="J1500" s="117">
        <v>15645.62</v>
      </c>
      <c r="K1500" s="117" t="s">
        <v>2316</v>
      </c>
      <c r="L1500" s="115" t="s">
        <v>1612</v>
      </c>
      <c r="M1500" s="123">
        <v>153.16999999999999</v>
      </c>
      <c r="N1500" s="123">
        <v>45576</v>
      </c>
      <c r="O1500" s="124" t="s">
        <v>1472</v>
      </c>
      <c r="P1500" s="125" t="s">
        <v>2571</v>
      </c>
      <c r="Q1500" s="125" t="s">
        <v>1512</v>
      </c>
      <c r="R1500" s="125" t="s">
        <v>2237</v>
      </c>
      <c r="S1500" s="115" t="s">
        <v>2572</v>
      </c>
      <c r="T1500" s="122">
        <v>-153.16999999999999</v>
      </c>
      <c r="U1500" s="115">
        <v>0</v>
      </c>
      <c r="V1500" s="142">
        <v>201650.6</v>
      </c>
      <c r="W1500" s="117" t="s">
        <v>2237</v>
      </c>
      <c r="X1500" s="142">
        <v>-153.16999999999999</v>
      </c>
      <c r="Y1500" s="142">
        <v>153.16999999999999</v>
      </c>
      <c r="Z1500" s="117">
        <v>0</v>
      </c>
      <c r="AA1500" s="143">
        <v>45566</v>
      </c>
      <c r="AB1500" s="125"/>
      <c r="AC1500" s="125"/>
      <c r="AD1500" s="125"/>
      <c r="AE1500" s="117" t="s">
        <v>1612</v>
      </c>
      <c r="AF1500" s="122"/>
      <c r="AG1500" s="122" t="s">
        <v>1492</v>
      </c>
      <c r="AH1500" s="117" t="s">
        <v>1476</v>
      </c>
    </row>
    <row r="1501" spans="1:34">
      <c r="A1501" s="115" t="s">
        <v>16</v>
      </c>
      <c r="B1501" s="116">
        <v>45576</v>
      </c>
      <c r="C1501" s="115" t="s">
        <v>42</v>
      </c>
      <c r="D1501" s="115" t="s">
        <v>43</v>
      </c>
      <c r="E1501" s="117" t="s">
        <v>1470</v>
      </c>
      <c r="F1501" s="117" t="s">
        <v>2312</v>
      </c>
      <c r="G1501" s="119" t="s">
        <v>2313</v>
      </c>
      <c r="H1501" s="117" t="s">
        <v>2314</v>
      </c>
      <c r="I1501" s="117" t="s">
        <v>2315</v>
      </c>
      <c r="J1501" s="117">
        <v>15645.62</v>
      </c>
      <c r="K1501" s="117" t="s">
        <v>2316</v>
      </c>
      <c r="L1501" s="115" t="s">
        <v>1483</v>
      </c>
      <c r="M1501" s="123">
        <v>59.09</v>
      </c>
      <c r="N1501" s="123">
        <v>45576</v>
      </c>
      <c r="O1501" s="124" t="s">
        <v>1472</v>
      </c>
      <c r="P1501" s="125" t="s">
        <v>1801</v>
      </c>
      <c r="Q1501" s="125" t="s">
        <v>1512</v>
      </c>
      <c r="R1501" s="125" t="s">
        <v>1095</v>
      </c>
      <c r="S1501" s="115" t="s">
        <v>2573</v>
      </c>
      <c r="T1501" s="122">
        <v>-59.09</v>
      </c>
      <c r="U1501" s="115">
        <v>0</v>
      </c>
      <c r="V1501" s="142">
        <v>201591.51</v>
      </c>
      <c r="W1501" s="117" t="s">
        <v>1095</v>
      </c>
      <c r="X1501" s="142">
        <v>-59.09</v>
      </c>
      <c r="Y1501" s="142">
        <v>59.09</v>
      </c>
      <c r="Z1501" s="117">
        <v>0</v>
      </c>
      <c r="AA1501" s="143">
        <v>45566</v>
      </c>
      <c r="AB1501" s="125"/>
      <c r="AC1501" s="125"/>
      <c r="AD1501" s="125"/>
      <c r="AE1501" s="117" t="s">
        <v>1483</v>
      </c>
      <c r="AF1501" s="122"/>
      <c r="AG1501" s="122" t="s">
        <v>1484</v>
      </c>
      <c r="AH1501" s="117" t="s">
        <v>1484</v>
      </c>
    </row>
    <row r="1502" spans="1:34">
      <c r="A1502" s="115" t="s">
        <v>16</v>
      </c>
      <c r="B1502" s="116">
        <v>45576</v>
      </c>
      <c r="C1502" s="115" t="s">
        <v>42</v>
      </c>
      <c r="D1502" s="115" t="s">
        <v>43</v>
      </c>
      <c r="E1502" s="117" t="s">
        <v>1470</v>
      </c>
      <c r="F1502" s="117" t="s">
        <v>2312</v>
      </c>
      <c r="G1502" s="119" t="s">
        <v>2313</v>
      </c>
      <c r="H1502" s="117" t="s">
        <v>2314</v>
      </c>
      <c r="I1502" s="117" t="s">
        <v>2315</v>
      </c>
      <c r="J1502" s="117">
        <v>15645.62</v>
      </c>
      <c r="K1502" s="117" t="s">
        <v>2316</v>
      </c>
      <c r="L1502" s="115" t="s">
        <v>1480</v>
      </c>
      <c r="M1502" s="123">
        <v>3.09</v>
      </c>
      <c r="N1502" s="123">
        <v>45576</v>
      </c>
      <c r="O1502" s="124" t="s">
        <v>1472</v>
      </c>
      <c r="P1502" s="125" t="s">
        <v>2574</v>
      </c>
      <c r="Q1502" s="125" t="s">
        <v>1481</v>
      </c>
      <c r="R1502" s="125" t="s">
        <v>1095</v>
      </c>
      <c r="S1502" s="115" t="s">
        <v>2573</v>
      </c>
      <c r="T1502" s="122">
        <v>-3.09</v>
      </c>
      <c r="U1502" s="115">
        <v>0</v>
      </c>
      <c r="V1502" s="142">
        <v>201588.42</v>
      </c>
      <c r="W1502" s="117" t="s">
        <v>1095</v>
      </c>
      <c r="X1502" s="142">
        <v>-3.09</v>
      </c>
      <c r="Y1502" s="142">
        <v>3.09</v>
      </c>
      <c r="Z1502" s="117">
        <v>0</v>
      </c>
      <c r="AA1502" s="143">
        <v>45566</v>
      </c>
      <c r="AB1502" s="125"/>
      <c r="AC1502" s="125"/>
      <c r="AD1502" s="125"/>
      <c r="AE1502" s="117" t="s">
        <v>1480</v>
      </c>
      <c r="AF1502" s="122"/>
      <c r="AG1502" s="122" t="s">
        <v>1482</v>
      </c>
      <c r="AH1502" s="117" t="s">
        <v>1482</v>
      </c>
    </row>
    <row r="1503" spans="1:34">
      <c r="A1503" s="115" t="s">
        <v>16</v>
      </c>
      <c r="B1503" s="116">
        <v>45576</v>
      </c>
      <c r="C1503" s="115" t="s">
        <v>42</v>
      </c>
      <c r="D1503" s="115" t="s">
        <v>43</v>
      </c>
      <c r="E1503" s="117" t="s">
        <v>1470</v>
      </c>
      <c r="F1503" s="117" t="s">
        <v>2312</v>
      </c>
      <c r="G1503" s="119" t="s">
        <v>2313</v>
      </c>
      <c r="H1503" s="117" t="s">
        <v>2314</v>
      </c>
      <c r="I1503" s="117" t="s">
        <v>2315</v>
      </c>
      <c r="J1503" s="117">
        <v>15645.62</v>
      </c>
      <c r="K1503" s="117" t="s">
        <v>2316</v>
      </c>
      <c r="L1503" s="115" t="s">
        <v>1480</v>
      </c>
      <c r="M1503" s="123">
        <v>11.81</v>
      </c>
      <c r="N1503" s="123">
        <v>45576</v>
      </c>
      <c r="O1503" s="124" t="s">
        <v>1472</v>
      </c>
      <c r="P1503" s="125" t="s">
        <v>2575</v>
      </c>
      <c r="Q1503" s="125" t="s">
        <v>1564</v>
      </c>
      <c r="R1503" s="125" t="s">
        <v>1095</v>
      </c>
      <c r="S1503" s="115" t="s">
        <v>2573</v>
      </c>
      <c r="T1503" s="122">
        <v>-11.81</v>
      </c>
      <c r="U1503" s="115">
        <v>0</v>
      </c>
      <c r="V1503" s="142">
        <v>201576.61</v>
      </c>
      <c r="W1503" s="117" t="s">
        <v>1095</v>
      </c>
      <c r="X1503" s="142">
        <v>-11.81</v>
      </c>
      <c r="Y1503" s="142">
        <v>11.81</v>
      </c>
      <c r="Z1503" s="117">
        <v>0</v>
      </c>
      <c r="AA1503" s="143">
        <v>45566</v>
      </c>
      <c r="AB1503" s="125"/>
      <c r="AC1503" s="125"/>
      <c r="AD1503" s="125"/>
      <c r="AE1503" s="117" t="s">
        <v>1480</v>
      </c>
      <c r="AF1503" s="122"/>
      <c r="AG1503" s="122" t="s">
        <v>1482</v>
      </c>
      <c r="AH1503" s="117" t="s">
        <v>1482</v>
      </c>
    </row>
    <row r="1504" spans="1:34">
      <c r="A1504" s="115" t="s">
        <v>16</v>
      </c>
      <c r="B1504" s="116">
        <v>45576</v>
      </c>
      <c r="C1504" s="115" t="s">
        <v>42</v>
      </c>
      <c r="D1504" s="115" t="s">
        <v>43</v>
      </c>
      <c r="E1504" s="117" t="s">
        <v>1470</v>
      </c>
      <c r="F1504" s="117" t="s">
        <v>2312</v>
      </c>
      <c r="G1504" s="119" t="s">
        <v>2313</v>
      </c>
      <c r="H1504" s="117" t="s">
        <v>2314</v>
      </c>
      <c r="I1504" s="117" t="s">
        <v>2315</v>
      </c>
      <c r="J1504" s="117">
        <v>15645.62</v>
      </c>
      <c r="K1504" s="117" t="s">
        <v>2316</v>
      </c>
      <c r="L1504" s="115" t="s">
        <v>1485</v>
      </c>
      <c r="M1504" s="123">
        <v>183.17</v>
      </c>
      <c r="N1504" s="123">
        <v>45576</v>
      </c>
      <c r="O1504" s="124" t="s">
        <v>1472</v>
      </c>
      <c r="P1504" s="125" t="s">
        <v>1801</v>
      </c>
      <c r="Q1504" s="125" t="s">
        <v>1512</v>
      </c>
      <c r="R1504" s="125" t="s">
        <v>1095</v>
      </c>
      <c r="S1504" s="115" t="s">
        <v>2573</v>
      </c>
      <c r="T1504" s="122">
        <v>-183.17</v>
      </c>
      <c r="U1504" s="115">
        <v>0</v>
      </c>
      <c r="V1504" s="142">
        <v>201393.44</v>
      </c>
      <c r="W1504" s="117" t="s">
        <v>1095</v>
      </c>
      <c r="X1504" s="142">
        <v>-183.17</v>
      </c>
      <c r="Y1504" s="142">
        <v>183.17</v>
      </c>
      <c r="Z1504" s="117">
        <v>0</v>
      </c>
      <c r="AA1504" s="143">
        <v>45566</v>
      </c>
      <c r="AB1504" s="125"/>
      <c r="AC1504" s="125"/>
      <c r="AD1504" s="125"/>
      <c r="AE1504" s="117" t="s">
        <v>1485</v>
      </c>
      <c r="AF1504" s="122"/>
      <c r="AG1504" s="122" t="s">
        <v>1484</v>
      </c>
      <c r="AH1504" s="117" t="s">
        <v>1484</v>
      </c>
    </row>
    <row r="1505" spans="1:34">
      <c r="A1505" s="115" t="s">
        <v>16</v>
      </c>
      <c r="B1505" s="116">
        <v>45576</v>
      </c>
      <c r="C1505" s="115" t="s">
        <v>42</v>
      </c>
      <c r="D1505" s="115" t="s">
        <v>43</v>
      </c>
      <c r="E1505" s="117" t="s">
        <v>1470</v>
      </c>
      <c r="F1505" s="117" t="s">
        <v>2312</v>
      </c>
      <c r="G1505" s="119" t="s">
        <v>2313</v>
      </c>
      <c r="H1505" s="117" t="s">
        <v>2314</v>
      </c>
      <c r="I1505" s="117" t="s">
        <v>2315</v>
      </c>
      <c r="J1505" s="117">
        <v>15645.62</v>
      </c>
      <c r="K1505" s="117" t="s">
        <v>2316</v>
      </c>
      <c r="L1505" s="115" t="s">
        <v>1480</v>
      </c>
      <c r="M1505" s="123">
        <v>8.07</v>
      </c>
      <c r="N1505" s="123">
        <v>45576</v>
      </c>
      <c r="O1505" s="124" t="s">
        <v>1472</v>
      </c>
      <c r="P1505" s="125" t="s">
        <v>2574</v>
      </c>
      <c r="Q1505" s="125" t="s">
        <v>1481</v>
      </c>
      <c r="R1505" s="125" t="s">
        <v>1095</v>
      </c>
      <c r="S1505" s="115" t="s">
        <v>2573</v>
      </c>
      <c r="T1505" s="122">
        <v>-8.07</v>
      </c>
      <c r="U1505" s="115">
        <v>0</v>
      </c>
      <c r="V1505" s="142">
        <v>201385.37</v>
      </c>
      <c r="W1505" s="117" t="s">
        <v>1095</v>
      </c>
      <c r="X1505" s="142">
        <v>-8.07</v>
      </c>
      <c r="Y1505" s="142">
        <v>8.07</v>
      </c>
      <c r="Z1505" s="117">
        <v>0</v>
      </c>
      <c r="AA1505" s="143">
        <v>45566</v>
      </c>
      <c r="AB1505" s="125"/>
      <c r="AC1505" s="125"/>
      <c r="AD1505" s="125"/>
      <c r="AE1505" s="117" t="s">
        <v>1480</v>
      </c>
      <c r="AF1505" s="122"/>
      <c r="AG1505" s="122" t="s">
        <v>1482</v>
      </c>
      <c r="AH1505" s="117" t="s">
        <v>1482</v>
      </c>
    </row>
    <row r="1506" spans="1:34">
      <c r="A1506" s="115" t="s">
        <v>16</v>
      </c>
      <c r="B1506" s="116">
        <v>45576</v>
      </c>
      <c r="C1506" s="115" t="s">
        <v>42</v>
      </c>
      <c r="D1506" s="115" t="s">
        <v>43</v>
      </c>
      <c r="E1506" s="117" t="s">
        <v>1470</v>
      </c>
      <c r="F1506" s="117" t="s">
        <v>2312</v>
      </c>
      <c r="G1506" s="119" t="s">
        <v>2313</v>
      </c>
      <c r="H1506" s="117" t="s">
        <v>2314</v>
      </c>
      <c r="I1506" s="117" t="s">
        <v>2315</v>
      </c>
      <c r="J1506" s="117">
        <v>15645.62</v>
      </c>
      <c r="K1506" s="117" t="s">
        <v>2316</v>
      </c>
      <c r="L1506" s="115" t="s">
        <v>1480</v>
      </c>
      <c r="M1506" s="123">
        <v>36.630000000000003</v>
      </c>
      <c r="N1506" s="123">
        <v>45576</v>
      </c>
      <c r="O1506" s="124" t="s">
        <v>1472</v>
      </c>
      <c r="P1506" s="125" t="s">
        <v>2575</v>
      </c>
      <c r="Q1506" s="125" t="s">
        <v>1564</v>
      </c>
      <c r="R1506" s="125" t="s">
        <v>1095</v>
      </c>
      <c r="S1506" s="115" t="s">
        <v>2573</v>
      </c>
      <c r="T1506" s="122">
        <v>-36.630000000000003</v>
      </c>
      <c r="U1506" s="115">
        <v>0</v>
      </c>
      <c r="V1506" s="142">
        <v>201348.74</v>
      </c>
      <c r="W1506" s="117" t="s">
        <v>1095</v>
      </c>
      <c r="X1506" s="142">
        <v>-36.630000000000003</v>
      </c>
      <c r="Y1506" s="142">
        <v>36.630000000000003</v>
      </c>
      <c r="Z1506" s="117">
        <v>0</v>
      </c>
      <c r="AA1506" s="143">
        <v>45566</v>
      </c>
      <c r="AB1506" s="125"/>
      <c r="AC1506" s="125"/>
      <c r="AD1506" s="125"/>
      <c r="AE1506" s="117" t="s">
        <v>1480</v>
      </c>
      <c r="AF1506" s="122"/>
      <c r="AG1506" s="122" t="s">
        <v>1482</v>
      </c>
      <c r="AH1506" s="117" t="s">
        <v>1482</v>
      </c>
    </row>
    <row r="1507" spans="1:34">
      <c r="A1507" s="115" t="s">
        <v>16</v>
      </c>
      <c r="B1507" s="116">
        <v>45576</v>
      </c>
      <c r="C1507" s="115" t="s">
        <v>42</v>
      </c>
      <c r="D1507" s="115" t="s">
        <v>43</v>
      </c>
      <c r="E1507" s="117" t="s">
        <v>1470</v>
      </c>
      <c r="F1507" s="117" t="s">
        <v>2312</v>
      </c>
      <c r="G1507" s="119" t="s">
        <v>2313</v>
      </c>
      <c r="H1507" s="117" t="s">
        <v>2314</v>
      </c>
      <c r="I1507" s="117" t="s">
        <v>2315</v>
      </c>
      <c r="J1507" s="117">
        <v>15645.62</v>
      </c>
      <c r="K1507" s="117" t="s">
        <v>2316</v>
      </c>
      <c r="L1507" s="115" t="s">
        <v>1483</v>
      </c>
      <c r="M1507" s="123">
        <v>89.09</v>
      </c>
      <c r="N1507" s="123">
        <v>45576</v>
      </c>
      <c r="O1507" s="124" t="s">
        <v>1472</v>
      </c>
      <c r="P1507" s="125" t="s">
        <v>1801</v>
      </c>
      <c r="Q1507" s="125" t="s">
        <v>1512</v>
      </c>
      <c r="R1507" s="125" t="s">
        <v>1095</v>
      </c>
      <c r="S1507" s="115" t="s">
        <v>2576</v>
      </c>
      <c r="T1507" s="122">
        <v>-89.09</v>
      </c>
      <c r="U1507" s="115">
        <v>0</v>
      </c>
      <c r="V1507" s="142">
        <v>201259.65</v>
      </c>
      <c r="W1507" s="117" t="s">
        <v>1095</v>
      </c>
      <c r="X1507" s="142">
        <v>-89.09</v>
      </c>
      <c r="Y1507" s="142">
        <v>89.09</v>
      </c>
      <c r="Z1507" s="117">
        <v>0</v>
      </c>
      <c r="AA1507" s="143">
        <v>45566</v>
      </c>
      <c r="AB1507" s="125"/>
      <c r="AC1507" s="125"/>
      <c r="AD1507" s="125"/>
      <c r="AE1507" s="117" t="s">
        <v>1483</v>
      </c>
      <c r="AF1507" s="122"/>
      <c r="AG1507" s="122" t="s">
        <v>1484</v>
      </c>
      <c r="AH1507" s="117" t="s">
        <v>1484</v>
      </c>
    </row>
    <row r="1508" spans="1:34">
      <c r="A1508" s="115" t="s">
        <v>16</v>
      </c>
      <c r="B1508" s="116">
        <v>45576</v>
      </c>
      <c r="C1508" s="115" t="s">
        <v>42</v>
      </c>
      <c r="D1508" s="115" t="s">
        <v>43</v>
      </c>
      <c r="E1508" s="117" t="s">
        <v>1470</v>
      </c>
      <c r="F1508" s="117" t="s">
        <v>2312</v>
      </c>
      <c r="G1508" s="119" t="s">
        <v>2313</v>
      </c>
      <c r="H1508" s="117" t="s">
        <v>2314</v>
      </c>
      <c r="I1508" s="117" t="s">
        <v>2315</v>
      </c>
      <c r="J1508" s="117">
        <v>15645.62</v>
      </c>
      <c r="K1508" s="117" t="s">
        <v>2316</v>
      </c>
      <c r="L1508" s="115" t="s">
        <v>1480</v>
      </c>
      <c r="M1508" s="123">
        <v>3.92</v>
      </c>
      <c r="N1508" s="123">
        <v>45576</v>
      </c>
      <c r="O1508" s="124" t="s">
        <v>1472</v>
      </c>
      <c r="P1508" s="125" t="s">
        <v>2574</v>
      </c>
      <c r="Q1508" s="125" t="s">
        <v>1481</v>
      </c>
      <c r="R1508" s="125" t="s">
        <v>1095</v>
      </c>
      <c r="S1508" s="115" t="s">
        <v>2576</v>
      </c>
      <c r="T1508" s="122">
        <v>-3.92</v>
      </c>
      <c r="U1508" s="115">
        <v>0</v>
      </c>
      <c r="V1508" s="142">
        <v>201255.73</v>
      </c>
      <c r="W1508" s="117" t="s">
        <v>1095</v>
      </c>
      <c r="X1508" s="142">
        <v>-3.92</v>
      </c>
      <c r="Y1508" s="142">
        <v>3.92</v>
      </c>
      <c r="Z1508" s="117">
        <v>0</v>
      </c>
      <c r="AA1508" s="143">
        <v>45566</v>
      </c>
      <c r="AB1508" s="125"/>
      <c r="AC1508" s="125"/>
      <c r="AD1508" s="125"/>
      <c r="AE1508" s="117" t="s">
        <v>1480</v>
      </c>
      <c r="AF1508" s="122"/>
      <c r="AG1508" s="122" t="s">
        <v>1482</v>
      </c>
      <c r="AH1508" s="117" t="s">
        <v>1482</v>
      </c>
    </row>
    <row r="1509" spans="1:34">
      <c r="A1509" s="115" t="s">
        <v>16</v>
      </c>
      <c r="B1509" s="116">
        <v>45576</v>
      </c>
      <c r="C1509" s="115" t="s">
        <v>42</v>
      </c>
      <c r="D1509" s="115" t="s">
        <v>43</v>
      </c>
      <c r="E1509" s="117" t="s">
        <v>1470</v>
      </c>
      <c r="F1509" s="117" t="s">
        <v>2312</v>
      </c>
      <c r="G1509" s="119" t="s">
        <v>2313</v>
      </c>
      <c r="H1509" s="117" t="s">
        <v>2314</v>
      </c>
      <c r="I1509" s="117" t="s">
        <v>2315</v>
      </c>
      <c r="J1509" s="117">
        <v>15645.62</v>
      </c>
      <c r="K1509" s="117" t="s">
        <v>2316</v>
      </c>
      <c r="L1509" s="115" t="s">
        <v>1480</v>
      </c>
      <c r="M1509" s="123">
        <v>17.809999999999999</v>
      </c>
      <c r="N1509" s="123">
        <v>45576</v>
      </c>
      <c r="O1509" s="124" t="s">
        <v>1472</v>
      </c>
      <c r="P1509" s="125" t="s">
        <v>2575</v>
      </c>
      <c r="Q1509" s="125" t="s">
        <v>1564</v>
      </c>
      <c r="R1509" s="125" t="s">
        <v>1095</v>
      </c>
      <c r="S1509" s="115" t="s">
        <v>2576</v>
      </c>
      <c r="T1509" s="122">
        <v>-17.809999999999999</v>
      </c>
      <c r="U1509" s="115">
        <v>0</v>
      </c>
      <c r="V1509" s="142">
        <v>201237.92</v>
      </c>
      <c r="W1509" s="117" t="s">
        <v>1095</v>
      </c>
      <c r="X1509" s="142">
        <v>-17.809999999999999</v>
      </c>
      <c r="Y1509" s="142">
        <v>17.809999999999999</v>
      </c>
      <c r="Z1509" s="117">
        <v>0</v>
      </c>
      <c r="AA1509" s="143">
        <v>45566</v>
      </c>
      <c r="AB1509" s="125"/>
      <c r="AC1509" s="125"/>
      <c r="AD1509" s="125"/>
      <c r="AE1509" s="117" t="s">
        <v>1480</v>
      </c>
      <c r="AF1509" s="122"/>
      <c r="AG1509" s="122" t="s">
        <v>1482</v>
      </c>
      <c r="AH1509" s="117" t="s">
        <v>1482</v>
      </c>
    </row>
    <row r="1510" spans="1:34">
      <c r="A1510" s="115" t="s">
        <v>16</v>
      </c>
      <c r="B1510" s="116">
        <v>45576</v>
      </c>
      <c r="C1510" s="115" t="s">
        <v>42</v>
      </c>
      <c r="D1510" s="115" t="s">
        <v>43</v>
      </c>
      <c r="E1510" s="117" t="s">
        <v>1470</v>
      </c>
      <c r="F1510" s="117" t="s">
        <v>2312</v>
      </c>
      <c r="G1510" s="119" t="s">
        <v>2313</v>
      </c>
      <c r="H1510" s="117" t="s">
        <v>2314</v>
      </c>
      <c r="I1510" s="117" t="s">
        <v>2315</v>
      </c>
      <c r="J1510" s="117">
        <v>15645.62</v>
      </c>
      <c r="K1510" s="117" t="s">
        <v>2316</v>
      </c>
      <c r="L1510" s="115" t="s">
        <v>1485</v>
      </c>
      <c r="M1510" s="123">
        <v>183.17</v>
      </c>
      <c r="N1510" s="123">
        <v>45576</v>
      </c>
      <c r="O1510" s="124" t="s">
        <v>1472</v>
      </c>
      <c r="P1510" s="125" t="s">
        <v>1801</v>
      </c>
      <c r="Q1510" s="125" t="s">
        <v>1512</v>
      </c>
      <c r="R1510" s="125" t="s">
        <v>1095</v>
      </c>
      <c r="S1510" s="115" t="s">
        <v>2576</v>
      </c>
      <c r="T1510" s="122">
        <v>-183.17</v>
      </c>
      <c r="U1510" s="115">
        <v>0</v>
      </c>
      <c r="V1510" s="142">
        <v>201054.75</v>
      </c>
      <c r="W1510" s="117" t="s">
        <v>1095</v>
      </c>
      <c r="X1510" s="142">
        <v>-183.17</v>
      </c>
      <c r="Y1510" s="142">
        <v>183.17</v>
      </c>
      <c r="Z1510" s="117">
        <v>0</v>
      </c>
      <c r="AA1510" s="143">
        <v>45566</v>
      </c>
      <c r="AB1510" s="125"/>
      <c r="AC1510" s="125"/>
      <c r="AD1510" s="125"/>
      <c r="AE1510" s="117" t="s">
        <v>1485</v>
      </c>
      <c r="AF1510" s="122"/>
      <c r="AG1510" s="122" t="s">
        <v>1484</v>
      </c>
      <c r="AH1510" s="117" t="s">
        <v>1484</v>
      </c>
    </row>
    <row r="1511" spans="1:34">
      <c r="A1511" s="115" t="s">
        <v>16</v>
      </c>
      <c r="B1511" s="116">
        <v>45576</v>
      </c>
      <c r="C1511" s="115" t="s">
        <v>42</v>
      </c>
      <c r="D1511" s="115" t="s">
        <v>43</v>
      </c>
      <c r="E1511" s="117" t="s">
        <v>1470</v>
      </c>
      <c r="F1511" s="117" t="s">
        <v>2312</v>
      </c>
      <c r="G1511" s="119" t="s">
        <v>2313</v>
      </c>
      <c r="H1511" s="117" t="s">
        <v>2314</v>
      </c>
      <c r="I1511" s="117" t="s">
        <v>2315</v>
      </c>
      <c r="J1511" s="117">
        <v>15645.62</v>
      </c>
      <c r="K1511" s="117" t="s">
        <v>2316</v>
      </c>
      <c r="L1511" s="115" t="s">
        <v>1480</v>
      </c>
      <c r="M1511" s="123">
        <v>9.59</v>
      </c>
      <c r="N1511" s="123">
        <v>45576</v>
      </c>
      <c r="O1511" s="124" t="s">
        <v>1472</v>
      </c>
      <c r="P1511" s="125" t="s">
        <v>2574</v>
      </c>
      <c r="Q1511" s="125" t="s">
        <v>1481</v>
      </c>
      <c r="R1511" s="125" t="s">
        <v>1095</v>
      </c>
      <c r="S1511" s="115" t="s">
        <v>2576</v>
      </c>
      <c r="T1511" s="122">
        <v>-9.59</v>
      </c>
      <c r="U1511" s="115">
        <v>0</v>
      </c>
      <c r="V1511" s="142">
        <v>201045.16</v>
      </c>
      <c r="W1511" s="117" t="s">
        <v>1095</v>
      </c>
      <c r="X1511" s="142">
        <v>-9.59</v>
      </c>
      <c r="Y1511" s="142">
        <v>9.59</v>
      </c>
      <c r="Z1511" s="117">
        <v>0</v>
      </c>
      <c r="AA1511" s="143">
        <v>45566</v>
      </c>
      <c r="AB1511" s="125"/>
      <c r="AC1511" s="125"/>
      <c r="AD1511" s="125"/>
      <c r="AE1511" s="117" t="s">
        <v>1480</v>
      </c>
      <c r="AF1511" s="122"/>
      <c r="AG1511" s="122" t="s">
        <v>1482</v>
      </c>
      <c r="AH1511" s="117" t="s">
        <v>1482</v>
      </c>
    </row>
    <row r="1512" spans="1:34">
      <c r="A1512" s="115" t="s">
        <v>16</v>
      </c>
      <c r="B1512" s="116">
        <v>45576</v>
      </c>
      <c r="C1512" s="115" t="s">
        <v>42</v>
      </c>
      <c r="D1512" s="115" t="s">
        <v>43</v>
      </c>
      <c r="E1512" s="117" t="s">
        <v>1470</v>
      </c>
      <c r="F1512" s="117" t="s">
        <v>2312</v>
      </c>
      <c r="G1512" s="119" t="s">
        <v>2313</v>
      </c>
      <c r="H1512" s="117" t="s">
        <v>2314</v>
      </c>
      <c r="I1512" s="117" t="s">
        <v>2315</v>
      </c>
      <c r="J1512" s="117">
        <v>15645.62</v>
      </c>
      <c r="K1512" s="117" t="s">
        <v>2316</v>
      </c>
      <c r="L1512" s="115" t="s">
        <v>1480</v>
      </c>
      <c r="M1512" s="123">
        <v>36.630000000000003</v>
      </c>
      <c r="N1512" s="123">
        <v>45576</v>
      </c>
      <c r="O1512" s="124" t="s">
        <v>1472</v>
      </c>
      <c r="P1512" s="125" t="s">
        <v>2575</v>
      </c>
      <c r="Q1512" s="125" t="s">
        <v>1564</v>
      </c>
      <c r="R1512" s="125" t="s">
        <v>1095</v>
      </c>
      <c r="S1512" s="115" t="s">
        <v>2576</v>
      </c>
      <c r="T1512" s="122">
        <v>-36.630000000000003</v>
      </c>
      <c r="U1512" s="115">
        <v>0</v>
      </c>
      <c r="V1512" s="142">
        <v>201008.53</v>
      </c>
      <c r="W1512" s="117" t="s">
        <v>1095</v>
      </c>
      <c r="X1512" s="142">
        <v>-36.630000000000003</v>
      </c>
      <c r="Y1512" s="142">
        <v>36.630000000000003</v>
      </c>
      <c r="Z1512" s="117">
        <v>0</v>
      </c>
      <c r="AA1512" s="143">
        <v>45566</v>
      </c>
      <c r="AB1512" s="125"/>
      <c r="AC1512" s="125"/>
      <c r="AD1512" s="125"/>
      <c r="AE1512" s="117" t="s">
        <v>1480</v>
      </c>
      <c r="AF1512" s="122"/>
      <c r="AG1512" s="122" t="s">
        <v>1482</v>
      </c>
      <c r="AH1512" s="117" t="s">
        <v>1482</v>
      </c>
    </row>
    <row r="1513" spans="1:34">
      <c r="A1513" s="115" t="s">
        <v>16</v>
      </c>
      <c r="B1513" s="116">
        <v>45576</v>
      </c>
      <c r="C1513" s="115" t="s">
        <v>42</v>
      </c>
      <c r="D1513" s="115" t="s">
        <v>43</v>
      </c>
      <c r="E1513" s="117" t="s">
        <v>1470</v>
      </c>
      <c r="F1513" s="117" t="s">
        <v>2312</v>
      </c>
      <c r="G1513" s="119" t="s">
        <v>2313</v>
      </c>
      <c r="H1513" s="117" t="s">
        <v>2314</v>
      </c>
      <c r="I1513" s="117" t="s">
        <v>2315</v>
      </c>
      <c r="J1513" s="117">
        <v>15645.62</v>
      </c>
      <c r="K1513" s="117" t="s">
        <v>2316</v>
      </c>
      <c r="L1513" s="115" t="s">
        <v>2577</v>
      </c>
      <c r="M1513" s="123">
        <v>500</v>
      </c>
      <c r="N1513" s="123">
        <v>45576</v>
      </c>
      <c r="O1513" s="124" t="s">
        <v>1472</v>
      </c>
      <c r="P1513" s="125" t="s">
        <v>1801</v>
      </c>
      <c r="Q1513" s="125" t="s">
        <v>1512</v>
      </c>
      <c r="R1513" s="125" t="s">
        <v>1095</v>
      </c>
      <c r="S1513" s="115" t="s">
        <v>2578</v>
      </c>
      <c r="T1513" s="122">
        <v>-500</v>
      </c>
      <c r="U1513" s="115">
        <v>0</v>
      </c>
      <c r="V1513" s="142">
        <v>200508.53</v>
      </c>
      <c r="W1513" s="117" t="s">
        <v>1095</v>
      </c>
      <c r="X1513" s="142">
        <v>-500</v>
      </c>
      <c r="Y1513" s="142">
        <v>500</v>
      </c>
      <c r="Z1513" s="117">
        <v>0</v>
      </c>
      <c r="AA1513" s="143">
        <v>45566</v>
      </c>
      <c r="AB1513" s="125"/>
      <c r="AC1513" s="125"/>
      <c r="AD1513" s="125"/>
      <c r="AE1513" s="117" t="s">
        <v>2577</v>
      </c>
      <c r="AF1513" s="122"/>
      <c r="AG1513" s="122" t="s">
        <v>1484</v>
      </c>
      <c r="AH1513" s="117" t="s">
        <v>1484</v>
      </c>
    </row>
    <row r="1514" spans="1:34">
      <c r="A1514" s="115" t="s">
        <v>16</v>
      </c>
      <c r="B1514" s="116">
        <v>45576</v>
      </c>
      <c r="C1514" s="115" t="s">
        <v>42</v>
      </c>
      <c r="D1514" s="115" t="s">
        <v>43</v>
      </c>
      <c r="E1514" s="117" t="s">
        <v>1470</v>
      </c>
      <c r="F1514" s="117" t="s">
        <v>2312</v>
      </c>
      <c r="G1514" s="119" t="s">
        <v>2313</v>
      </c>
      <c r="H1514" s="117" t="s">
        <v>2314</v>
      </c>
      <c r="I1514" s="117" t="s">
        <v>2315</v>
      </c>
      <c r="J1514" s="117">
        <v>15645.62</v>
      </c>
      <c r="K1514" s="117" t="s">
        <v>2316</v>
      </c>
      <c r="L1514" s="115" t="s">
        <v>1480</v>
      </c>
      <c r="M1514" s="123">
        <v>13.55</v>
      </c>
      <c r="N1514" s="123">
        <v>45576</v>
      </c>
      <c r="O1514" s="124" t="s">
        <v>1472</v>
      </c>
      <c r="P1514" s="125" t="s">
        <v>2575</v>
      </c>
      <c r="Q1514" s="125" t="s">
        <v>1564</v>
      </c>
      <c r="R1514" s="125" t="s">
        <v>1095</v>
      </c>
      <c r="S1514" s="115" t="s">
        <v>2578</v>
      </c>
      <c r="T1514" s="122">
        <v>-13.55</v>
      </c>
      <c r="U1514" s="115">
        <v>0</v>
      </c>
      <c r="V1514" s="142">
        <v>200494.98</v>
      </c>
      <c r="W1514" s="117" t="s">
        <v>1095</v>
      </c>
      <c r="X1514" s="142">
        <v>-13.55</v>
      </c>
      <c r="Y1514" s="142">
        <v>13.55</v>
      </c>
      <c r="Z1514" s="117">
        <v>0</v>
      </c>
      <c r="AA1514" s="143">
        <v>45566</v>
      </c>
      <c r="AB1514" s="125"/>
      <c r="AC1514" s="125"/>
      <c r="AD1514" s="125"/>
      <c r="AE1514" s="117" t="s">
        <v>1480</v>
      </c>
      <c r="AF1514" s="122"/>
      <c r="AG1514" s="122" t="s">
        <v>1482</v>
      </c>
      <c r="AH1514" s="117" t="s">
        <v>1482</v>
      </c>
    </row>
    <row r="1515" spans="1:34">
      <c r="A1515" s="115" t="s">
        <v>16</v>
      </c>
      <c r="B1515" s="116">
        <v>45576</v>
      </c>
      <c r="C1515" s="115" t="s">
        <v>42</v>
      </c>
      <c r="D1515" s="115" t="s">
        <v>43</v>
      </c>
      <c r="E1515" s="117" t="s">
        <v>1470</v>
      </c>
      <c r="F1515" s="117" t="s">
        <v>2312</v>
      </c>
      <c r="G1515" s="119" t="s">
        <v>2313</v>
      </c>
      <c r="H1515" s="117" t="s">
        <v>2314</v>
      </c>
      <c r="I1515" s="117" t="s">
        <v>2315</v>
      </c>
      <c r="J1515" s="117">
        <v>15645.62</v>
      </c>
      <c r="K1515" s="117" t="s">
        <v>2316</v>
      </c>
      <c r="L1515" s="115" t="s">
        <v>1547</v>
      </c>
      <c r="M1515" s="123">
        <v>421.29</v>
      </c>
      <c r="N1515" s="123">
        <v>45576</v>
      </c>
      <c r="O1515" s="124" t="s">
        <v>1472</v>
      </c>
      <c r="P1515" s="125" t="s">
        <v>1746</v>
      </c>
      <c r="Q1515" s="125" t="s">
        <v>1512</v>
      </c>
      <c r="R1515" s="125" t="s">
        <v>1025</v>
      </c>
      <c r="S1515" s="115" t="s">
        <v>2277</v>
      </c>
      <c r="T1515" s="122">
        <v>-421.29</v>
      </c>
      <c r="U1515" s="115">
        <v>0</v>
      </c>
      <c r="V1515" s="142">
        <v>200073.69</v>
      </c>
      <c r="W1515" s="117" t="s">
        <v>1025</v>
      </c>
      <c r="X1515" s="142">
        <v>-421.29</v>
      </c>
      <c r="Y1515" s="142">
        <v>421.29</v>
      </c>
      <c r="Z1515" s="117">
        <v>0</v>
      </c>
      <c r="AA1515" s="143">
        <v>45566</v>
      </c>
      <c r="AB1515" s="125"/>
      <c r="AC1515" s="125"/>
      <c r="AD1515" s="125"/>
      <c r="AE1515" s="117" t="s">
        <v>1547</v>
      </c>
      <c r="AF1515" s="122"/>
      <c r="AG1515" s="122" t="s">
        <v>1548</v>
      </c>
      <c r="AH1515" s="117" t="s">
        <v>1488</v>
      </c>
    </row>
    <row r="1516" spans="1:34">
      <c r="A1516" s="115" t="s">
        <v>16</v>
      </c>
      <c r="B1516" s="116">
        <v>45576</v>
      </c>
      <c r="C1516" s="115" t="s">
        <v>42</v>
      </c>
      <c r="D1516" s="115" t="s">
        <v>43</v>
      </c>
      <c r="E1516" s="117" t="s">
        <v>1470</v>
      </c>
      <c r="F1516" s="117" t="s">
        <v>2312</v>
      </c>
      <c r="G1516" s="119" t="s">
        <v>2313</v>
      </c>
      <c r="H1516" s="117" t="s">
        <v>2314</v>
      </c>
      <c r="I1516" s="117" t="s">
        <v>2315</v>
      </c>
      <c r="J1516" s="117">
        <v>15645.62</v>
      </c>
      <c r="K1516" s="117" t="s">
        <v>2316</v>
      </c>
      <c r="L1516" s="115" t="s">
        <v>1547</v>
      </c>
      <c r="M1516" s="123">
        <v>469.83</v>
      </c>
      <c r="N1516" s="123">
        <v>45576</v>
      </c>
      <c r="O1516" s="124" t="s">
        <v>1472</v>
      </c>
      <c r="P1516" s="125" t="s">
        <v>1746</v>
      </c>
      <c r="Q1516" s="125" t="s">
        <v>1512</v>
      </c>
      <c r="R1516" s="125" t="s">
        <v>1025</v>
      </c>
      <c r="S1516" s="115" t="s">
        <v>2279</v>
      </c>
      <c r="T1516" s="122">
        <v>-469.83</v>
      </c>
      <c r="U1516" s="115">
        <v>0</v>
      </c>
      <c r="V1516" s="142">
        <v>199603.86</v>
      </c>
      <c r="W1516" s="117" t="s">
        <v>1025</v>
      </c>
      <c r="X1516" s="142">
        <v>-469.83</v>
      </c>
      <c r="Y1516" s="142">
        <v>469.83</v>
      </c>
      <c r="Z1516" s="117">
        <v>0</v>
      </c>
      <c r="AA1516" s="143">
        <v>45566</v>
      </c>
      <c r="AB1516" s="125"/>
      <c r="AC1516" s="125"/>
      <c r="AD1516" s="125"/>
      <c r="AE1516" s="117" t="s">
        <v>1547</v>
      </c>
      <c r="AF1516" s="122"/>
      <c r="AG1516" s="122" t="s">
        <v>1548</v>
      </c>
      <c r="AH1516" s="117" t="s">
        <v>1488</v>
      </c>
    </row>
    <row r="1517" spans="1:34">
      <c r="A1517" s="115" t="s">
        <v>16</v>
      </c>
      <c r="B1517" s="116">
        <v>45576</v>
      </c>
      <c r="C1517" s="115" t="s">
        <v>42</v>
      </c>
      <c r="D1517" s="115" t="s">
        <v>43</v>
      </c>
      <c r="E1517" s="117" t="s">
        <v>1470</v>
      </c>
      <c r="F1517" s="117" t="s">
        <v>2312</v>
      </c>
      <c r="G1517" s="119" t="s">
        <v>2313</v>
      </c>
      <c r="H1517" s="117" t="s">
        <v>2314</v>
      </c>
      <c r="I1517" s="117" t="s">
        <v>2315</v>
      </c>
      <c r="J1517" s="117">
        <v>15645.62</v>
      </c>
      <c r="K1517" s="117" t="s">
        <v>2316</v>
      </c>
      <c r="L1517" s="115" t="s">
        <v>1547</v>
      </c>
      <c r="M1517" s="123">
        <v>535.88</v>
      </c>
      <c r="N1517" s="123">
        <v>45576</v>
      </c>
      <c r="O1517" s="124" t="s">
        <v>1472</v>
      </c>
      <c r="P1517" s="125" t="s">
        <v>1746</v>
      </c>
      <c r="Q1517" s="125" t="s">
        <v>1512</v>
      </c>
      <c r="R1517" s="125" t="s">
        <v>1025</v>
      </c>
      <c r="S1517" s="115" t="s">
        <v>1083</v>
      </c>
      <c r="T1517" s="122">
        <v>-535.88</v>
      </c>
      <c r="U1517" s="115">
        <v>0</v>
      </c>
      <c r="V1517" s="142">
        <v>199067.98</v>
      </c>
      <c r="W1517" s="117" t="s">
        <v>1025</v>
      </c>
      <c r="X1517" s="142">
        <v>-535.88</v>
      </c>
      <c r="Y1517" s="142">
        <v>535.88</v>
      </c>
      <c r="Z1517" s="117">
        <v>0</v>
      </c>
      <c r="AA1517" s="143">
        <v>45566</v>
      </c>
      <c r="AB1517" s="125"/>
      <c r="AC1517" s="125"/>
      <c r="AD1517" s="125"/>
      <c r="AE1517" s="117" t="s">
        <v>1547</v>
      </c>
      <c r="AF1517" s="122"/>
      <c r="AG1517" s="122" t="s">
        <v>1548</v>
      </c>
      <c r="AH1517" s="117" t="s">
        <v>1488</v>
      </c>
    </row>
    <row r="1518" spans="1:34">
      <c r="A1518" s="115" t="s">
        <v>16</v>
      </c>
      <c r="B1518" s="116">
        <v>45576</v>
      </c>
      <c r="C1518" s="115" t="s">
        <v>42</v>
      </c>
      <c r="D1518" s="115" t="s">
        <v>43</v>
      </c>
      <c r="E1518" s="117" t="s">
        <v>1470</v>
      </c>
      <c r="F1518" s="117" t="s">
        <v>2312</v>
      </c>
      <c r="G1518" s="119" t="s">
        <v>2313</v>
      </c>
      <c r="H1518" s="117" t="s">
        <v>2314</v>
      </c>
      <c r="I1518" s="117" t="s">
        <v>2315</v>
      </c>
      <c r="J1518" s="117">
        <v>15645.62</v>
      </c>
      <c r="K1518" s="117" t="s">
        <v>2316</v>
      </c>
      <c r="L1518" s="115" t="s">
        <v>1547</v>
      </c>
      <c r="M1518" s="123">
        <v>338.66</v>
      </c>
      <c r="N1518" s="123">
        <v>45576</v>
      </c>
      <c r="O1518" s="124" t="s">
        <v>1472</v>
      </c>
      <c r="P1518" s="125" t="s">
        <v>1746</v>
      </c>
      <c r="Q1518" s="125" t="s">
        <v>1512</v>
      </c>
      <c r="R1518" s="125" t="s">
        <v>1025</v>
      </c>
      <c r="S1518" s="115" t="s">
        <v>2278</v>
      </c>
      <c r="T1518" s="122">
        <v>-338.66</v>
      </c>
      <c r="U1518" s="115">
        <v>0</v>
      </c>
      <c r="V1518" s="142">
        <v>198729.32</v>
      </c>
      <c r="W1518" s="117" t="s">
        <v>1025</v>
      </c>
      <c r="X1518" s="142">
        <v>-338.66</v>
      </c>
      <c r="Y1518" s="142">
        <v>338.66</v>
      </c>
      <c r="Z1518" s="117">
        <v>0</v>
      </c>
      <c r="AA1518" s="143">
        <v>45566</v>
      </c>
      <c r="AB1518" s="125"/>
      <c r="AC1518" s="125"/>
      <c r="AD1518" s="125"/>
      <c r="AE1518" s="117" t="s">
        <v>1547</v>
      </c>
      <c r="AF1518" s="122"/>
      <c r="AG1518" s="122" t="s">
        <v>1548</v>
      </c>
      <c r="AH1518" s="117" t="s">
        <v>1488</v>
      </c>
    </row>
    <row r="1519" spans="1:34">
      <c r="A1519" s="115" t="s">
        <v>16</v>
      </c>
      <c r="B1519" s="116">
        <v>45576</v>
      </c>
      <c r="C1519" s="115" t="s">
        <v>42</v>
      </c>
      <c r="D1519" s="115" t="s">
        <v>43</v>
      </c>
      <c r="E1519" s="117" t="s">
        <v>1470</v>
      </c>
      <c r="F1519" s="117" t="s">
        <v>2312</v>
      </c>
      <c r="G1519" s="119" t="s">
        <v>2313</v>
      </c>
      <c r="H1519" s="117" t="s">
        <v>2314</v>
      </c>
      <c r="I1519" s="117" t="s">
        <v>2315</v>
      </c>
      <c r="J1519" s="117">
        <v>15645.62</v>
      </c>
      <c r="K1519" s="117" t="s">
        <v>2316</v>
      </c>
      <c r="L1519" s="115" t="s">
        <v>1547</v>
      </c>
      <c r="M1519" s="123">
        <v>377.94</v>
      </c>
      <c r="N1519" s="123">
        <v>45576</v>
      </c>
      <c r="O1519" s="124" t="s">
        <v>1472</v>
      </c>
      <c r="P1519" s="125" t="s">
        <v>1746</v>
      </c>
      <c r="Q1519" s="125" t="s">
        <v>1512</v>
      </c>
      <c r="R1519" s="125" t="s">
        <v>1025</v>
      </c>
      <c r="S1519" s="115" t="s">
        <v>2272</v>
      </c>
      <c r="T1519" s="122">
        <v>-377.94</v>
      </c>
      <c r="U1519" s="115">
        <v>0</v>
      </c>
      <c r="V1519" s="142">
        <v>198351.38</v>
      </c>
      <c r="W1519" s="117" t="s">
        <v>1025</v>
      </c>
      <c r="X1519" s="142">
        <v>-377.94</v>
      </c>
      <c r="Y1519" s="142">
        <v>377.94</v>
      </c>
      <c r="Z1519" s="117">
        <v>0</v>
      </c>
      <c r="AA1519" s="143">
        <v>45566</v>
      </c>
      <c r="AB1519" s="125"/>
      <c r="AC1519" s="125"/>
      <c r="AD1519" s="125"/>
      <c r="AE1519" s="117" t="s">
        <v>1547</v>
      </c>
      <c r="AF1519" s="122"/>
      <c r="AG1519" s="122" t="s">
        <v>1548</v>
      </c>
      <c r="AH1519" s="117" t="s">
        <v>1488</v>
      </c>
    </row>
    <row r="1520" spans="1:34">
      <c r="A1520" s="115" t="s">
        <v>16</v>
      </c>
      <c r="B1520" s="116">
        <v>45576</v>
      </c>
      <c r="C1520" s="115" t="s">
        <v>42</v>
      </c>
      <c r="D1520" s="115" t="s">
        <v>43</v>
      </c>
      <c r="E1520" s="117" t="s">
        <v>1470</v>
      </c>
      <c r="F1520" s="117" t="s">
        <v>2312</v>
      </c>
      <c r="G1520" s="119" t="s">
        <v>2313</v>
      </c>
      <c r="H1520" s="117" t="s">
        <v>2314</v>
      </c>
      <c r="I1520" s="117" t="s">
        <v>2315</v>
      </c>
      <c r="J1520" s="117">
        <v>15645.62</v>
      </c>
      <c r="K1520" s="117" t="s">
        <v>2316</v>
      </c>
      <c r="L1520" s="115" t="s">
        <v>1547</v>
      </c>
      <c r="M1520" s="123">
        <v>338.66</v>
      </c>
      <c r="N1520" s="123">
        <v>45576</v>
      </c>
      <c r="O1520" s="124" t="s">
        <v>1472</v>
      </c>
      <c r="P1520" s="125" t="s">
        <v>1746</v>
      </c>
      <c r="Q1520" s="125" t="s">
        <v>1512</v>
      </c>
      <c r="R1520" s="125" t="s">
        <v>1025</v>
      </c>
      <c r="S1520" s="115" t="s">
        <v>2276</v>
      </c>
      <c r="T1520" s="122">
        <v>-338.66</v>
      </c>
      <c r="U1520" s="115">
        <v>0</v>
      </c>
      <c r="V1520" s="142">
        <v>198012.72</v>
      </c>
      <c r="W1520" s="117" t="s">
        <v>1025</v>
      </c>
      <c r="X1520" s="142">
        <v>-338.66</v>
      </c>
      <c r="Y1520" s="142">
        <v>338.66</v>
      </c>
      <c r="Z1520" s="117">
        <v>0</v>
      </c>
      <c r="AA1520" s="143">
        <v>45566</v>
      </c>
      <c r="AB1520" s="125"/>
      <c r="AC1520" s="125"/>
      <c r="AD1520" s="125"/>
      <c r="AE1520" s="117" t="s">
        <v>1547</v>
      </c>
      <c r="AF1520" s="122"/>
      <c r="AG1520" s="122" t="s">
        <v>1548</v>
      </c>
      <c r="AH1520" s="117" t="s">
        <v>1488</v>
      </c>
    </row>
    <row r="1521" spans="1:34">
      <c r="A1521" s="115" t="s">
        <v>16</v>
      </c>
      <c r="B1521" s="116">
        <v>45581</v>
      </c>
      <c r="C1521" s="115" t="s">
        <v>42</v>
      </c>
      <c r="D1521" s="115" t="s">
        <v>43</v>
      </c>
      <c r="E1521" s="117" t="s">
        <v>1470</v>
      </c>
      <c r="F1521" s="117" t="s">
        <v>2312</v>
      </c>
      <c r="G1521" s="119" t="s">
        <v>2313</v>
      </c>
      <c r="H1521" s="117" t="s">
        <v>2314</v>
      </c>
      <c r="I1521" s="117" t="s">
        <v>2315</v>
      </c>
      <c r="J1521" s="117">
        <v>15645.62</v>
      </c>
      <c r="K1521" s="117" t="s">
        <v>2316</v>
      </c>
      <c r="L1521" s="115" t="s">
        <v>1513</v>
      </c>
      <c r="M1521" s="123">
        <v>21337.32</v>
      </c>
      <c r="N1521" s="123">
        <v>45581</v>
      </c>
      <c r="O1521" s="124" t="s">
        <v>1472</v>
      </c>
      <c r="P1521" s="125" t="s">
        <v>2579</v>
      </c>
      <c r="Q1521" s="125" t="s">
        <v>1512</v>
      </c>
      <c r="R1521" s="125" t="s">
        <v>2580</v>
      </c>
      <c r="S1521" s="115" t="s">
        <v>2581</v>
      </c>
      <c r="T1521" s="122">
        <v>-21337.32</v>
      </c>
      <c r="U1521" s="115">
        <v>0</v>
      </c>
      <c r="V1521" s="142">
        <v>176675.4</v>
      </c>
      <c r="W1521" s="117" t="s">
        <v>2580</v>
      </c>
      <c r="X1521" s="142">
        <v>-21337.32</v>
      </c>
      <c r="Y1521" s="142">
        <v>21337.32</v>
      </c>
      <c r="Z1521" s="117">
        <v>0</v>
      </c>
      <c r="AA1521" s="143">
        <v>45566</v>
      </c>
      <c r="AB1521" s="125"/>
      <c r="AC1521" s="125"/>
      <c r="AD1521" s="125"/>
      <c r="AE1521" s="117" t="s">
        <v>1513</v>
      </c>
      <c r="AF1521" s="122"/>
      <c r="AG1521" s="122" t="s">
        <v>1478</v>
      </c>
      <c r="AH1521" s="117" t="s">
        <v>1479</v>
      </c>
    </row>
    <row r="1522" spans="1:34">
      <c r="A1522" s="115" t="s">
        <v>16</v>
      </c>
      <c r="B1522" s="116">
        <v>45581</v>
      </c>
      <c r="C1522" s="115" t="s">
        <v>42</v>
      </c>
      <c r="D1522" s="115" t="s">
        <v>43</v>
      </c>
      <c r="E1522" s="117" t="s">
        <v>1470</v>
      </c>
      <c r="F1522" s="117" t="s">
        <v>2312</v>
      </c>
      <c r="G1522" s="119" t="s">
        <v>2313</v>
      </c>
      <c r="H1522" s="117" t="s">
        <v>2314</v>
      </c>
      <c r="I1522" s="117" t="s">
        <v>2315</v>
      </c>
      <c r="J1522" s="117">
        <v>15645.62</v>
      </c>
      <c r="K1522" s="117" t="s">
        <v>2316</v>
      </c>
      <c r="L1522" s="115" t="s">
        <v>1585</v>
      </c>
      <c r="M1522" s="123">
        <v>536749.51</v>
      </c>
      <c r="N1522" s="123">
        <v>45581</v>
      </c>
      <c r="O1522" s="124" t="s">
        <v>1472</v>
      </c>
      <c r="P1522" s="125" t="s">
        <v>2582</v>
      </c>
      <c r="Q1522" s="125" t="s">
        <v>1512</v>
      </c>
      <c r="R1522" s="125" t="s">
        <v>832</v>
      </c>
      <c r="S1522" s="115" t="s">
        <v>2583</v>
      </c>
      <c r="T1522" s="122">
        <v>-536749.51</v>
      </c>
      <c r="U1522" s="115">
        <v>0</v>
      </c>
      <c r="V1522" s="142">
        <v>-360074.11</v>
      </c>
      <c r="W1522" s="117" t="s">
        <v>832</v>
      </c>
      <c r="X1522" s="142">
        <v>-536749.51</v>
      </c>
      <c r="Y1522" s="142">
        <v>536749.51</v>
      </c>
      <c r="Z1522" s="117">
        <v>0</v>
      </c>
      <c r="AA1522" s="143">
        <v>45566</v>
      </c>
      <c r="AB1522" s="125"/>
      <c r="AC1522" s="125"/>
      <c r="AD1522" s="125"/>
      <c r="AE1522" s="117" t="s">
        <v>1585</v>
      </c>
      <c r="AF1522" s="122"/>
      <c r="AG1522" s="122" t="s">
        <v>1586</v>
      </c>
      <c r="AH1522" s="117" t="s">
        <v>1586</v>
      </c>
    </row>
    <row r="1523" spans="1:34">
      <c r="A1523" s="115" t="s">
        <v>16</v>
      </c>
      <c r="B1523" s="116">
        <v>45581</v>
      </c>
      <c r="C1523" s="115" t="s">
        <v>42</v>
      </c>
      <c r="D1523" s="115" t="s">
        <v>43</v>
      </c>
      <c r="E1523" s="117" t="s">
        <v>1470</v>
      </c>
      <c r="F1523" s="117" t="s">
        <v>2312</v>
      </c>
      <c r="G1523" s="119" t="s">
        <v>2313</v>
      </c>
      <c r="H1523" s="117" t="s">
        <v>2314</v>
      </c>
      <c r="I1523" s="117" t="s">
        <v>2315</v>
      </c>
      <c r="J1523" s="117">
        <v>15645.62</v>
      </c>
      <c r="K1523" s="117" t="s">
        <v>2316</v>
      </c>
      <c r="L1523" s="115" t="s">
        <v>2494</v>
      </c>
      <c r="M1523" s="123">
        <v>169386.12</v>
      </c>
      <c r="N1523" s="123">
        <v>45581</v>
      </c>
      <c r="O1523" s="124" t="s">
        <v>1472</v>
      </c>
      <c r="P1523" s="125" t="s">
        <v>2584</v>
      </c>
      <c r="Q1523" s="125" t="s">
        <v>1512</v>
      </c>
      <c r="R1523" s="125" t="s">
        <v>2494</v>
      </c>
      <c r="S1523" s="115" t="s">
        <v>2583</v>
      </c>
      <c r="T1523" s="122">
        <v>0</v>
      </c>
      <c r="U1523" s="115">
        <v>169386.12</v>
      </c>
      <c r="V1523" s="142">
        <v>-190687.99</v>
      </c>
      <c r="W1523" s="117" t="s">
        <v>2494</v>
      </c>
      <c r="X1523" s="142">
        <v>169386.12</v>
      </c>
      <c r="Y1523" s="142">
        <v>169386.12</v>
      </c>
      <c r="Z1523" s="117">
        <v>0</v>
      </c>
      <c r="AA1523" s="143">
        <v>45566</v>
      </c>
      <c r="AB1523" s="125"/>
      <c r="AC1523" s="125"/>
      <c r="AD1523" s="125"/>
      <c r="AE1523" s="117" t="s">
        <v>2494</v>
      </c>
      <c r="AF1523" s="122"/>
      <c r="AG1523" s="122" t="s">
        <v>1586</v>
      </c>
      <c r="AH1523" s="117" t="s">
        <v>1586</v>
      </c>
    </row>
    <row r="1524" spans="1:34">
      <c r="A1524" s="115" t="s">
        <v>16</v>
      </c>
      <c r="B1524" s="116">
        <v>45581</v>
      </c>
      <c r="C1524" s="115" t="s">
        <v>42</v>
      </c>
      <c r="D1524" s="115" t="s">
        <v>43</v>
      </c>
      <c r="E1524" s="117" t="s">
        <v>1470</v>
      </c>
      <c r="F1524" s="117" t="s">
        <v>2312</v>
      </c>
      <c r="G1524" s="119" t="s">
        <v>2313</v>
      </c>
      <c r="H1524" s="117" t="s">
        <v>2314</v>
      </c>
      <c r="I1524" s="117" t="s">
        <v>2315</v>
      </c>
      <c r="J1524" s="117">
        <v>15645.62</v>
      </c>
      <c r="K1524" s="117" t="s">
        <v>2316</v>
      </c>
      <c r="L1524" s="115" t="s">
        <v>1554</v>
      </c>
      <c r="M1524" s="123">
        <v>12.23</v>
      </c>
      <c r="N1524" s="123">
        <v>45581</v>
      </c>
      <c r="O1524" s="124" t="s">
        <v>1565</v>
      </c>
      <c r="P1524" s="125" t="s">
        <v>2375</v>
      </c>
      <c r="Q1524" s="125" t="s">
        <v>1555</v>
      </c>
      <c r="R1524" s="125" t="s">
        <v>181</v>
      </c>
      <c r="S1524" s="115" t="s">
        <v>2585</v>
      </c>
      <c r="T1524" s="122">
        <v>0</v>
      </c>
      <c r="U1524" s="115">
        <v>12.23</v>
      </c>
      <c r="V1524" s="142">
        <v>-190675.76</v>
      </c>
      <c r="W1524" s="117" t="s">
        <v>181</v>
      </c>
      <c r="X1524" s="142">
        <v>12.23</v>
      </c>
      <c r="Y1524" s="142">
        <v>12.23</v>
      </c>
      <c r="Z1524" s="117">
        <v>0</v>
      </c>
      <c r="AA1524" s="143">
        <v>45566</v>
      </c>
      <c r="AB1524" s="125"/>
      <c r="AC1524" s="125"/>
      <c r="AD1524" s="125"/>
      <c r="AE1524" s="117" t="s">
        <v>1554</v>
      </c>
      <c r="AF1524" s="122"/>
      <c r="AG1524" s="122" t="s">
        <v>1556</v>
      </c>
      <c r="AH1524" s="117" t="s">
        <v>1557</v>
      </c>
    </row>
    <row r="1525" spans="1:34">
      <c r="A1525" s="115" t="s">
        <v>16</v>
      </c>
      <c r="B1525" s="116">
        <v>45568</v>
      </c>
      <c r="C1525" s="115" t="s">
        <v>42</v>
      </c>
      <c r="D1525" s="115" t="s">
        <v>43</v>
      </c>
      <c r="E1525" s="117" t="s">
        <v>1470</v>
      </c>
      <c r="F1525" s="117" t="s">
        <v>2312</v>
      </c>
      <c r="G1525" s="119" t="s">
        <v>2313</v>
      </c>
      <c r="H1525" s="117" t="s">
        <v>2314</v>
      </c>
      <c r="I1525" s="117" t="s">
        <v>2315</v>
      </c>
      <c r="J1525" s="117">
        <v>15645.62</v>
      </c>
      <c r="K1525" s="117" t="s">
        <v>2586</v>
      </c>
      <c r="L1525" s="115" t="s">
        <v>2297</v>
      </c>
      <c r="M1525" s="123">
        <v>1250000</v>
      </c>
      <c r="N1525" s="123">
        <v>45568</v>
      </c>
      <c r="O1525" s="124" t="s">
        <v>1495</v>
      </c>
      <c r="P1525" s="125" t="s">
        <v>2587</v>
      </c>
      <c r="Q1525" s="125" t="s">
        <v>1496</v>
      </c>
      <c r="R1525" s="125" t="s">
        <v>2588</v>
      </c>
      <c r="S1525" s="115" t="s">
        <v>2589</v>
      </c>
      <c r="T1525" s="122">
        <v>0</v>
      </c>
      <c r="U1525" s="115">
        <v>1250000</v>
      </c>
      <c r="V1525" s="142">
        <v>297880.38</v>
      </c>
      <c r="W1525" s="117" t="s">
        <v>2588</v>
      </c>
      <c r="X1525" s="142">
        <v>1250000</v>
      </c>
      <c r="Y1525" s="142">
        <v>1250000</v>
      </c>
      <c r="Z1525" s="117">
        <v>0</v>
      </c>
      <c r="AA1525" s="143">
        <v>45566</v>
      </c>
      <c r="AB1525" s="125">
        <v>5</v>
      </c>
      <c r="AC1525" s="125"/>
      <c r="AD1525" s="125"/>
      <c r="AE1525" s="117" t="s">
        <v>2297</v>
      </c>
      <c r="AF1525" s="122"/>
      <c r="AG1525" s="122" t="s">
        <v>2300</v>
      </c>
      <c r="AH1525" s="117" t="s">
        <v>2300</v>
      </c>
    </row>
    <row r="1526" spans="1:34">
      <c r="A1526" s="115" t="s">
        <v>16</v>
      </c>
      <c r="B1526" s="116">
        <v>45581</v>
      </c>
      <c r="C1526" s="115" t="s">
        <v>42</v>
      </c>
      <c r="D1526" s="115" t="s">
        <v>43</v>
      </c>
      <c r="E1526" s="117" t="s">
        <v>1470</v>
      </c>
      <c r="F1526" s="117" t="s">
        <v>2312</v>
      </c>
      <c r="G1526" s="119" t="s">
        <v>2313</v>
      </c>
      <c r="H1526" s="117" t="s">
        <v>2314</v>
      </c>
      <c r="I1526" s="117" t="s">
        <v>2315</v>
      </c>
      <c r="J1526" s="117">
        <v>15645.62</v>
      </c>
      <c r="K1526" s="117" t="s">
        <v>2586</v>
      </c>
      <c r="L1526" s="115" t="s">
        <v>2297</v>
      </c>
      <c r="M1526" s="123">
        <v>75525</v>
      </c>
      <c r="N1526" s="123">
        <v>45581</v>
      </c>
      <c r="O1526" s="124" t="s">
        <v>1495</v>
      </c>
      <c r="P1526" s="125" t="s">
        <v>2590</v>
      </c>
      <c r="Q1526" s="125" t="s">
        <v>1496</v>
      </c>
      <c r="R1526" s="125" t="s">
        <v>2298</v>
      </c>
      <c r="S1526" s="115" t="s">
        <v>2299</v>
      </c>
      <c r="T1526" s="122">
        <v>0</v>
      </c>
      <c r="U1526" s="115">
        <v>75525</v>
      </c>
      <c r="V1526" s="142">
        <v>-115150.76</v>
      </c>
      <c r="W1526" s="117" t="s">
        <v>2298</v>
      </c>
      <c r="X1526" s="142">
        <v>75525</v>
      </c>
      <c r="Y1526" s="142">
        <v>75525</v>
      </c>
      <c r="Z1526" s="117">
        <v>0</v>
      </c>
      <c r="AA1526" s="143">
        <v>45566</v>
      </c>
      <c r="AB1526" s="125">
        <v>6</v>
      </c>
      <c r="AC1526" s="125"/>
      <c r="AD1526" s="125"/>
      <c r="AE1526" s="117" t="s">
        <v>2297</v>
      </c>
      <c r="AF1526" s="122"/>
      <c r="AG1526" s="122" t="s">
        <v>2300</v>
      </c>
      <c r="AH1526" s="117" t="s">
        <v>2300</v>
      </c>
    </row>
    <row r="1527" spans="1:34">
      <c r="A1527" s="115" t="s">
        <v>16</v>
      </c>
      <c r="B1527" s="116">
        <v>45583</v>
      </c>
      <c r="C1527" s="115" t="s">
        <v>42</v>
      </c>
      <c r="D1527" s="115" t="s">
        <v>43</v>
      </c>
      <c r="E1527" s="117" t="s">
        <v>1470</v>
      </c>
      <c r="F1527" s="117" t="s">
        <v>2312</v>
      </c>
      <c r="G1527" s="119" t="s">
        <v>2313</v>
      </c>
      <c r="H1527" s="117" t="s">
        <v>2314</v>
      </c>
      <c r="I1527" s="117" t="s">
        <v>2315</v>
      </c>
      <c r="J1527" s="117">
        <v>15645.62</v>
      </c>
      <c r="K1527" s="117" t="s">
        <v>2316</v>
      </c>
      <c r="L1527" s="115" t="s">
        <v>1499</v>
      </c>
      <c r="M1527" s="123">
        <v>1.1200000000000001</v>
      </c>
      <c r="N1527" s="123">
        <v>45583</v>
      </c>
      <c r="O1527" s="124" t="s">
        <v>1565</v>
      </c>
      <c r="P1527" s="125" t="s">
        <v>2591</v>
      </c>
      <c r="Q1527" s="125" t="s">
        <v>1512</v>
      </c>
      <c r="R1527" s="125" t="s">
        <v>2592</v>
      </c>
      <c r="S1527" s="115" t="s">
        <v>2593</v>
      </c>
      <c r="T1527" s="122">
        <v>-1.1200000000000001</v>
      </c>
      <c r="U1527" s="115">
        <v>0</v>
      </c>
      <c r="V1527" s="142">
        <v>-151.88</v>
      </c>
      <c r="W1527" s="117" t="s">
        <v>2592</v>
      </c>
      <c r="X1527" s="142">
        <v>-1.1200000000000001</v>
      </c>
      <c r="Y1527" s="142">
        <v>1.1200000000000001</v>
      </c>
      <c r="Z1527" s="117">
        <v>0</v>
      </c>
      <c r="AA1527" s="143">
        <v>45566</v>
      </c>
      <c r="AB1527" s="125"/>
      <c r="AC1527" s="125"/>
      <c r="AD1527" s="125"/>
      <c r="AE1527" s="117" t="s">
        <v>1499</v>
      </c>
      <c r="AF1527" s="122"/>
      <c r="AG1527" s="122" t="s">
        <v>1502</v>
      </c>
      <c r="AH1527" s="117" t="s">
        <v>1482</v>
      </c>
    </row>
    <row r="1528" spans="1:34">
      <c r="A1528" s="115" t="s">
        <v>16</v>
      </c>
      <c r="B1528" s="116">
        <v>45581</v>
      </c>
      <c r="C1528" s="115" t="s">
        <v>42</v>
      </c>
      <c r="D1528" s="115" t="s">
        <v>43</v>
      </c>
      <c r="E1528" s="117" t="s">
        <v>1470</v>
      </c>
      <c r="F1528" s="117" t="s">
        <v>2312</v>
      </c>
      <c r="G1528" s="119" t="s">
        <v>2313</v>
      </c>
      <c r="H1528" s="117" t="s">
        <v>2314</v>
      </c>
      <c r="I1528" s="117" t="s">
        <v>2315</v>
      </c>
      <c r="J1528" s="117">
        <v>15645.62</v>
      </c>
      <c r="K1528" s="117" t="s">
        <v>2586</v>
      </c>
      <c r="L1528" s="115" t="s">
        <v>2297</v>
      </c>
      <c r="M1528" s="123">
        <v>115000</v>
      </c>
      <c r="N1528" s="123">
        <v>45581</v>
      </c>
      <c r="O1528" s="124" t="s">
        <v>1495</v>
      </c>
      <c r="P1528" s="125" t="s">
        <v>2594</v>
      </c>
      <c r="Q1528" s="125" t="s">
        <v>1496</v>
      </c>
      <c r="R1528" s="125" t="s">
        <v>2595</v>
      </c>
      <c r="S1528" s="115" t="s">
        <v>2596</v>
      </c>
      <c r="T1528" s="122">
        <v>0</v>
      </c>
      <c r="U1528" s="115">
        <v>115000</v>
      </c>
      <c r="V1528" s="142">
        <v>-150.76</v>
      </c>
      <c r="W1528" s="117" t="s">
        <v>2595</v>
      </c>
      <c r="X1528" s="142">
        <v>115000</v>
      </c>
      <c r="Y1528" s="142">
        <v>115000</v>
      </c>
      <c r="Z1528" s="117">
        <v>0</v>
      </c>
      <c r="AA1528" s="143">
        <v>45566</v>
      </c>
      <c r="AB1528" s="125">
        <v>6</v>
      </c>
      <c r="AC1528" s="125"/>
      <c r="AD1528" s="125"/>
      <c r="AE1528" s="117" t="s">
        <v>2297</v>
      </c>
      <c r="AF1528" s="122"/>
      <c r="AG1528" s="122" t="s">
        <v>2300</v>
      </c>
      <c r="AH1528" s="117" t="s">
        <v>2300</v>
      </c>
    </row>
    <row r="1529" spans="1:34">
      <c r="A1529" s="115" t="s">
        <v>16</v>
      </c>
      <c r="B1529" s="116">
        <v>45586</v>
      </c>
      <c r="C1529" s="115" t="s">
        <v>42</v>
      </c>
      <c r="D1529" s="115" t="s">
        <v>43</v>
      </c>
      <c r="E1529" s="117" t="s">
        <v>1470</v>
      </c>
      <c r="F1529" s="117" t="s">
        <v>2312</v>
      </c>
      <c r="G1529" s="119" t="s">
        <v>2313</v>
      </c>
      <c r="H1529" s="117" t="s">
        <v>2314</v>
      </c>
      <c r="I1529" s="117" t="s">
        <v>2315</v>
      </c>
      <c r="J1529" s="117">
        <v>15645.62</v>
      </c>
      <c r="K1529" s="117" t="s">
        <v>2586</v>
      </c>
      <c r="L1529" s="115" t="s">
        <v>2297</v>
      </c>
      <c r="M1529" s="123">
        <v>10000</v>
      </c>
      <c r="N1529" s="123">
        <v>45586</v>
      </c>
      <c r="O1529" s="124" t="s">
        <v>1495</v>
      </c>
      <c r="P1529" s="125" t="s">
        <v>2594</v>
      </c>
      <c r="Q1529" s="125" t="s">
        <v>1496</v>
      </c>
      <c r="R1529" s="125" t="s">
        <v>2595</v>
      </c>
      <c r="S1529" s="115" t="s">
        <v>2596</v>
      </c>
      <c r="T1529" s="122">
        <v>0</v>
      </c>
      <c r="U1529" s="115">
        <v>10000</v>
      </c>
      <c r="V1529" s="142">
        <v>9848.1200000000008</v>
      </c>
      <c r="W1529" s="117" t="s">
        <v>2595</v>
      </c>
      <c r="X1529" s="142">
        <v>10000</v>
      </c>
      <c r="Y1529" s="142">
        <v>10000</v>
      </c>
      <c r="Z1529" s="117">
        <v>0</v>
      </c>
      <c r="AA1529" s="143">
        <v>45566</v>
      </c>
      <c r="AB1529" s="125">
        <v>7</v>
      </c>
      <c r="AC1529" s="125"/>
      <c r="AD1529" s="125"/>
      <c r="AE1529" s="117" t="s">
        <v>2297</v>
      </c>
      <c r="AF1529" s="122"/>
      <c r="AG1529" s="122" t="s">
        <v>2300</v>
      </c>
      <c r="AH1529" s="117" t="s">
        <v>2300</v>
      </c>
    </row>
    <row r="1530" spans="1:34">
      <c r="A1530" s="115" t="s">
        <v>16</v>
      </c>
      <c r="B1530" s="116">
        <v>45586</v>
      </c>
      <c r="C1530" s="115" t="s">
        <v>42</v>
      </c>
      <c r="D1530" s="115" t="s">
        <v>43</v>
      </c>
      <c r="E1530" s="117" t="s">
        <v>1470</v>
      </c>
      <c r="F1530" s="117" t="s">
        <v>2312</v>
      </c>
      <c r="G1530" s="119" t="s">
        <v>2313</v>
      </c>
      <c r="H1530" s="117" t="s">
        <v>2314</v>
      </c>
      <c r="I1530" s="117" t="s">
        <v>2315</v>
      </c>
      <c r="J1530" s="117">
        <v>15645.62</v>
      </c>
      <c r="K1530" s="117" t="s">
        <v>2316</v>
      </c>
      <c r="L1530" s="115" t="s">
        <v>2119</v>
      </c>
      <c r="M1530" s="123">
        <v>14202.7</v>
      </c>
      <c r="N1530" s="123">
        <v>45586</v>
      </c>
      <c r="O1530" s="124" t="s">
        <v>1472</v>
      </c>
      <c r="P1530" s="125" t="s">
        <v>2350</v>
      </c>
      <c r="Q1530" s="125" t="s">
        <v>1512</v>
      </c>
      <c r="R1530" s="125" t="s">
        <v>2351</v>
      </c>
      <c r="S1530" s="115" t="s">
        <v>2597</v>
      </c>
      <c r="T1530" s="122">
        <v>-14202.7</v>
      </c>
      <c r="U1530" s="115">
        <v>0</v>
      </c>
      <c r="V1530" s="142">
        <v>15645.42</v>
      </c>
      <c r="W1530" s="117" t="s">
        <v>2351</v>
      </c>
      <c r="X1530" s="142">
        <v>-14202.7</v>
      </c>
      <c r="Y1530" s="142">
        <v>14202.7</v>
      </c>
      <c r="Z1530" s="117">
        <v>0</v>
      </c>
      <c r="AA1530" s="143">
        <v>45566</v>
      </c>
      <c r="AB1530" s="125"/>
      <c r="AC1530" s="125"/>
      <c r="AD1530" s="125"/>
      <c r="AE1530" s="117" t="s">
        <v>2119</v>
      </c>
      <c r="AF1530" s="122"/>
      <c r="AG1530" s="122" t="s">
        <v>1573</v>
      </c>
      <c r="AH1530" s="117" t="s">
        <v>1520</v>
      </c>
    </row>
    <row r="1531" spans="1:34">
      <c r="A1531" s="115" t="s">
        <v>16</v>
      </c>
      <c r="B1531" s="116">
        <v>45586</v>
      </c>
      <c r="C1531" s="115" t="s">
        <v>42</v>
      </c>
      <c r="D1531" s="115" t="s">
        <v>43</v>
      </c>
      <c r="E1531" s="117" t="s">
        <v>1470</v>
      </c>
      <c r="F1531" s="117" t="s">
        <v>2312</v>
      </c>
      <c r="G1531" s="119" t="s">
        <v>2313</v>
      </c>
      <c r="H1531" s="117" t="s">
        <v>2314</v>
      </c>
      <c r="I1531" s="117" t="s">
        <v>2315</v>
      </c>
      <c r="J1531" s="117">
        <v>15645.62</v>
      </c>
      <c r="K1531" s="117" t="s">
        <v>2316</v>
      </c>
      <c r="L1531" s="115" t="s">
        <v>1480</v>
      </c>
      <c r="M1531" s="123">
        <v>1191.1600000000001</v>
      </c>
      <c r="N1531" s="123">
        <v>45586</v>
      </c>
      <c r="O1531" s="124" t="s">
        <v>1472</v>
      </c>
      <c r="P1531" s="125" t="s">
        <v>2354</v>
      </c>
      <c r="Q1531" s="125" t="s">
        <v>1564</v>
      </c>
      <c r="R1531" s="125" t="s">
        <v>2351</v>
      </c>
      <c r="S1531" s="115" t="s">
        <v>2597</v>
      </c>
      <c r="T1531" s="122">
        <v>-1191.1600000000001</v>
      </c>
      <c r="U1531" s="115">
        <v>0</v>
      </c>
      <c r="V1531" s="142">
        <v>14454.26</v>
      </c>
      <c r="W1531" s="117" t="s">
        <v>2351</v>
      </c>
      <c r="X1531" s="142">
        <v>-1191.1600000000001</v>
      </c>
      <c r="Y1531" s="142">
        <v>1191.1600000000001</v>
      </c>
      <c r="Z1531" s="117">
        <v>0</v>
      </c>
      <c r="AA1531" s="143">
        <v>45566</v>
      </c>
      <c r="AB1531" s="125"/>
      <c r="AC1531" s="125"/>
      <c r="AD1531" s="125"/>
      <c r="AE1531" s="117" t="s">
        <v>1480</v>
      </c>
      <c r="AF1531" s="122"/>
      <c r="AG1531" s="122" t="s">
        <v>1482</v>
      </c>
      <c r="AH1531" s="117" t="s">
        <v>1482</v>
      </c>
    </row>
    <row r="1532" spans="1:34">
      <c r="A1532" s="115" t="s">
        <v>16</v>
      </c>
      <c r="B1532" s="116">
        <v>45586</v>
      </c>
      <c r="C1532" s="115" t="s">
        <v>42</v>
      </c>
      <c r="D1532" s="115" t="s">
        <v>43</v>
      </c>
      <c r="E1532" s="117" t="s">
        <v>1470</v>
      </c>
      <c r="F1532" s="117" t="s">
        <v>2312</v>
      </c>
      <c r="G1532" s="119" t="s">
        <v>2313</v>
      </c>
      <c r="H1532" s="117" t="s">
        <v>2314</v>
      </c>
      <c r="I1532" s="117" t="s">
        <v>2315</v>
      </c>
      <c r="J1532" s="117">
        <v>15645.62</v>
      </c>
      <c r="K1532" s="117" t="s">
        <v>2316</v>
      </c>
      <c r="L1532" s="115" t="s">
        <v>1547</v>
      </c>
      <c r="M1532" s="123">
        <v>8931.7199999999993</v>
      </c>
      <c r="N1532" s="123">
        <v>45586</v>
      </c>
      <c r="O1532" s="124" t="s">
        <v>1472</v>
      </c>
      <c r="P1532" s="125" t="s">
        <v>1746</v>
      </c>
      <c r="Q1532" s="125" t="s">
        <v>1512</v>
      </c>
      <c r="R1532" s="125" t="s">
        <v>1025</v>
      </c>
      <c r="S1532" s="115" t="s">
        <v>2282</v>
      </c>
      <c r="T1532" s="122">
        <v>-8931.7199999999993</v>
      </c>
      <c r="U1532" s="115">
        <v>0</v>
      </c>
      <c r="V1532" s="142">
        <v>5522.54</v>
      </c>
      <c r="W1532" s="117" t="s">
        <v>1025</v>
      </c>
      <c r="X1532" s="142">
        <v>-8931.7199999999993</v>
      </c>
      <c r="Y1532" s="142">
        <v>8931.7199999999993</v>
      </c>
      <c r="Z1532" s="117">
        <v>0</v>
      </c>
      <c r="AA1532" s="143">
        <v>45566</v>
      </c>
      <c r="AB1532" s="125"/>
      <c r="AC1532" s="125"/>
      <c r="AD1532" s="125"/>
      <c r="AE1532" s="117" t="s">
        <v>1547</v>
      </c>
      <c r="AF1532" s="122"/>
      <c r="AG1532" s="122" t="s">
        <v>1548</v>
      </c>
      <c r="AH1532" s="117" t="s">
        <v>1488</v>
      </c>
    </row>
    <row r="1533" spans="1:34">
      <c r="A1533" s="115" t="s">
        <v>16</v>
      </c>
      <c r="B1533" s="116">
        <v>45586</v>
      </c>
      <c r="C1533" s="115" t="s">
        <v>42</v>
      </c>
      <c r="D1533" s="115" t="s">
        <v>43</v>
      </c>
      <c r="E1533" s="117" t="s">
        <v>1470</v>
      </c>
      <c r="F1533" s="117" t="s">
        <v>2312</v>
      </c>
      <c r="G1533" s="119" t="s">
        <v>2313</v>
      </c>
      <c r="H1533" s="117" t="s">
        <v>2314</v>
      </c>
      <c r="I1533" s="117" t="s">
        <v>2315</v>
      </c>
      <c r="J1533" s="117">
        <v>15645.62</v>
      </c>
      <c r="K1533" s="117" t="s">
        <v>2316</v>
      </c>
      <c r="L1533" s="115" t="s">
        <v>1518</v>
      </c>
      <c r="M1533" s="123">
        <v>170</v>
      </c>
      <c r="N1533" s="123">
        <v>45586</v>
      </c>
      <c r="O1533" s="124" t="s">
        <v>1472</v>
      </c>
      <c r="P1533" s="125" t="s">
        <v>2598</v>
      </c>
      <c r="Q1533" s="125" t="s">
        <v>1512</v>
      </c>
      <c r="R1533" s="125" t="s">
        <v>2599</v>
      </c>
      <c r="S1533" s="115" t="s">
        <v>2600</v>
      </c>
      <c r="T1533" s="122">
        <v>-170</v>
      </c>
      <c r="U1533" s="115">
        <v>0</v>
      </c>
      <c r="V1533" s="142">
        <v>5352.54</v>
      </c>
      <c r="W1533" s="117" t="s">
        <v>2599</v>
      </c>
      <c r="X1533" s="142">
        <v>-170</v>
      </c>
      <c r="Y1533" s="142">
        <v>170</v>
      </c>
      <c r="Z1533" s="117">
        <v>0</v>
      </c>
      <c r="AA1533" s="143">
        <v>45566</v>
      </c>
      <c r="AB1533" s="125"/>
      <c r="AC1533" s="125"/>
      <c r="AD1533" s="125"/>
      <c r="AE1533" s="117" t="s">
        <v>1518</v>
      </c>
      <c r="AF1533" s="122"/>
      <c r="AG1533" s="122" t="s">
        <v>1519</v>
      </c>
      <c r="AH1533" s="117" t="s">
        <v>1520</v>
      </c>
    </row>
    <row r="1534" spans="1:34">
      <c r="A1534" s="115" t="s">
        <v>16</v>
      </c>
      <c r="B1534" s="116">
        <v>45586</v>
      </c>
      <c r="C1534" s="115" t="s">
        <v>42</v>
      </c>
      <c r="D1534" s="115" t="s">
        <v>43</v>
      </c>
      <c r="E1534" s="117" t="s">
        <v>1470</v>
      </c>
      <c r="F1534" s="117" t="s">
        <v>2312</v>
      </c>
      <c r="G1534" s="119" t="s">
        <v>2313</v>
      </c>
      <c r="H1534" s="117" t="s">
        <v>2314</v>
      </c>
      <c r="I1534" s="117" t="s">
        <v>2315</v>
      </c>
      <c r="J1534" s="117">
        <v>15645.62</v>
      </c>
      <c r="K1534" s="117" t="s">
        <v>2316</v>
      </c>
      <c r="L1534" s="115" t="s">
        <v>1499</v>
      </c>
      <c r="M1534" s="123">
        <v>7.88</v>
      </c>
      <c r="N1534" s="123">
        <v>45586</v>
      </c>
      <c r="O1534" s="124" t="s">
        <v>1565</v>
      </c>
      <c r="P1534" s="125" t="s">
        <v>1870</v>
      </c>
      <c r="Q1534" s="125" t="s">
        <v>1512</v>
      </c>
      <c r="R1534" s="125" t="s">
        <v>143</v>
      </c>
      <c r="S1534" s="115" t="s">
        <v>2601</v>
      </c>
      <c r="T1534" s="122">
        <v>-7.88</v>
      </c>
      <c r="U1534" s="115">
        <v>0</v>
      </c>
      <c r="V1534" s="142">
        <v>5344.66</v>
      </c>
      <c r="W1534" s="117" t="s">
        <v>143</v>
      </c>
      <c r="X1534" s="142">
        <v>-7.88</v>
      </c>
      <c r="Y1534" s="142">
        <v>7.88</v>
      </c>
      <c r="Z1534" s="117">
        <v>0</v>
      </c>
      <c r="AA1534" s="143">
        <v>45566</v>
      </c>
      <c r="AB1534" s="125"/>
      <c r="AC1534" s="125"/>
      <c r="AD1534" s="125"/>
      <c r="AE1534" s="117" t="s">
        <v>1499</v>
      </c>
      <c r="AF1534" s="122"/>
      <c r="AG1534" s="122" t="s">
        <v>1502</v>
      </c>
      <c r="AH1534" s="117" t="s">
        <v>1482</v>
      </c>
    </row>
    <row r="1535" spans="1:34">
      <c r="A1535" s="115" t="s">
        <v>16</v>
      </c>
      <c r="B1535" s="116">
        <v>45588</v>
      </c>
      <c r="C1535" s="115" t="s">
        <v>42</v>
      </c>
      <c r="D1535" s="115" t="s">
        <v>43</v>
      </c>
      <c r="E1535" s="117" t="s">
        <v>1470</v>
      </c>
      <c r="F1535" s="117" t="s">
        <v>2312</v>
      </c>
      <c r="G1535" s="119" t="s">
        <v>2313</v>
      </c>
      <c r="H1535" s="117" t="s">
        <v>2314</v>
      </c>
      <c r="I1535" s="117" t="s">
        <v>2315</v>
      </c>
      <c r="J1535" s="117">
        <v>15645.62</v>
      </c>
      <c r="K1535" s="117" t="s">
        <v>2316</v>
      </c>
      <c r="L1535" s="115" t="s">
        <v>1915</v>
      </c>
      <c r="M1535" s="123">
        <v>28500</v>
      </c>
      <c r="N1535" s="123">
        <v>45588</v>
      </c>
      <c r="O1535" s="124" t="s">
        <v>1472</v>
      </c>
      <c r="P1535" s="125" t="s">
        <v>2478</v>
      </c>
      <c r="Q1535" s="125" t="s">
        <v>1512</v>
      </c>
      <c r="R1535" s="125" t="s">
        <v>2479</v>
      </c>
      <c r="S1535" s="115" t="s">
        <v>2602</v>
      </c>
      <c r="T1535" s="122">
        <v>-28500</v>
      </c>
      <c r="U1535" s="115">
        <v>0</v>
      </c>
      <c r="V1535" s="142">
        <v>-23155.34</v>
      </c>
      <c r="W1535" s="117" t="s">
        <v>2479</v>
      </c>
      <c r="X1535" s="142">
        <v>-28500</v>
      </c>
      <c r="Y1535" s="142">
        <v>28500</v>
      </c>
      <c r="Z1535" s="117">
        <v>0</v>
      </c>
      <c r="AA1535" s="143">
        <v>45566</v>
      </c>
      <c r="AB1535" s="125"/>
      <c r="AC1535" s="125"/>
      <c r="AD1535" s="125"/>
      <c r="AE1535" s="117" t="s">
        <v>1915</v>
      </c>
      <c r="AF1535" s="122"/>
      <c r="AG1535" s="122" t="s">
        <v>1573</v>
      </c>
      <c r="AH1535" s="117" t="s">
        <v>1520</v>
      </c>
    </row>
    <row r="1536" spans="1:34">
      <c r="A1536" s="115" t="s">
        <v>16</v>
      </c>
      <c r="B1536" s="116">
        <v>45588</v>
      </c>
      <c r="C1536" s="115" t="s">
        <v>42</v>
      </c>
      <c r="D1536" s="115" t="s">
        <v>43</v>
      </c>
      <c r="E1536" s="117" t="s">
        <v>1470</v>
      </c>
      <c r="F1536" s="117" t="s">
        <v>2312</v>
      </c>
      <c r="G1536" s="119" t="s">
        <v>2313</v>
      </c>
      <c r="H1536" s="117" t="s">
        <v>2314</v>
      </c>
      <c r="I1536" s="117" t="s">
        <v>2315</v>
      </c>
      <c r="J1536" s="117">
        <v>15645.62</v>
      </c>
      <c r="K1536" s="117" t="s">
        <v>2316</v>
      </c>
      <c r="L1536" s="115" t="s">
        <v>1480</v>
      </c>
      <c r="M1536" s="123">
        <v>2102.56</v>
      </c>
      <c r="N1536" s="123">
        <v>45588</v>
      </c>
      <c r="O1536" s="124" t="s">
        <v>1472</v>
      </c>
      <c r="P1536" s="125" t="s">
        <v>2603</v>
      </c>
      <c r="Q1536" s="125" t="e">
        <v>#N/A</v>
      </c>
      <c r="R1536" s="125" t="e">
        <v>#N/A</v>
      </c>
      <c r="S1536" s="115" t="s">
        <v>2602</v>
      </c>
      <c r="T1536" s="122">
        <v>-2102.56</v>
      </c>
      <c r="U1536" s="115">
        <v>0</v>
      </c>
      <c r="V1536" s="142">
        <v>-25257.9</v>
      </c>
      <c r="W1536" s="117" t="e">
        <v>#N/A</v>
      </c>
      <c r="X1536" s="142">
        <v>-2102.56</v>
      </c>
      <c r="Y1536" s="142">
        <v>2102.56</v>
      </c>
      <c r="Z1536" s="117">
        <v>0</v>
      </c>
      <c r="AA1536" s="143">
        <v>45566</v>
      </c>
      <c r="AB1536" s="125"/>
      <c r="AC1536" s="125"/>
      <c r="AD1536" s="125"/>
      <c r="AE1536" s="117" t="s">
        <v>1480</v>
      </c>
      <c r="AF1536" s="122"/>
      <c r="AG1536" s="122" t="s">
        <v>1482</v>
      </c>
      <c r="AH1536" s="117" t="s">
        <v>1482</v>
      </c>
    </row>
    <row r="1537" spans="1:34">
      <c r="A1537" s="115" t="s">
        <v>16</v>
      </c>
      <c r="B1537" s="116">
        <v>45588</v>
      </c>
      <c r="C1537" s="115" t="s">
        <v>42</v>
      </c>
      <c r="D1537" s="115" t="s">
        <v>43</v>
      </c>
      <c r="E1537" s="117" t="s">
        <v>1470</v>
      </c>
      <c r="F1537" s="117" t="s">
        <v>2312</v>
      </c>
      <c r="G1537" s="119" t="s">
        <v>2313</v>
      </c>
      <c r="H1537" s="117" t="s">
        <v>2314</v>
      </c>
      <c r="I1537" s="117" t="s">
        <v>2315</v>
      </c>
      <c r="J1537" s="117">
        <v>15645.62</v>
      </c>
      <c r="K1537" s="117" t="s">
        <v>2316</v>
      </c>
      <c r="L1537" s="115" t="s">
        <v>1915</v>
      </c>
      <c r="M1537" s="123">
        <v>19953</v>
      </c>
      <c r="N1537" s="123">
        <v>45588</v>
      </c>
      <c r="O1537" s="124" t="s">
        <v>1472</v>
      </c>
      <c r="P1537" s="125" t="s">
        <v>2478</v>
      </c>
      <c r="Q1537" s="125" t="s">
        <v>1512</v>
      </c>
      <c r="R1537" s="125" t="s">
        <v>2479</v>
      </c>
      <c r="S1537" s="115" t="s">
        <v>2604</v>
      </c>
      <c r="T1537" s="122">
        <v>-19953</v>
      </c>
      <c r="U1537" s="115">
        <v>0</v>
      </c>
      <c r="V1537" s="142">
        <v>-45210.9</v>
      </c>
      <c r="W1537" s="117" t="s">
        <v>2479</v>
      </c>
      <c r="X1537" s="142">
        <v>-19953</v>
      </c>
      <c r="Y1537" s="142">
        <v>19953</v>
      </c>
      <c r="Z1537" s="117">
        <v>0</v>
      </c>
      <c r="AA1537" s="143">
        <v>45566</v>
      </c>
      <c r="AB1537" s="125"/>
      <c r="AC1537" s="125"/>
      <c r="AD1537" s="125"/>
      <c r="AE1537" s="117" t="s">
        <v>1915</v>
      </c>
      <c r="AF1537" s="122"/>
      <c r="AG1537" s="122" t="s">
        <v>1573</v>
      </c>
      <c r="AH1537" s="117" t="s">
        <v>1520</v>
      </c>
    </row>
    <row r="1538" spans="1:34">
      <c r="A1538" s="115" t="s">
        <v>16</v>
      </c>
      <c r="B1538" s="116">
        <v>45588</v>
      </c>
      <c r="C1538" s="115" t="s">
        <v>42</v>
      </c>
      <c r="D1538" s="115" t="s">
        <v>43</v>
      </c>
      <c r="E1538" s="117" t="s">
        <v>1470</v>
      </c>
      <c r="F1538" s="117" t="s">
        <v>2312</v>
      </c>
      <c r="G1538" s="119" t="s">
        <v>2313</v>
      </c>
      <c r="H1538" s="117" t="s">
        <v>2314</v>
      </c>
      <c r="I1538" s="117" t="s">
        <v>2315</v>
      </c>
      <c r="J1538" s="117">
        <v>15645.62</v>
      </c>
      <c r="K1538" s="117" t="s">
        <v>2316</v>
      </c>
      <c r="L1538" s="115" t="s">
        <v>1480</v>
      </c>
      <c r="M1538" s="123">
        <v>1409.58</v>
      </c>
      <c r="N1538" s="123">
        <v>45588</v>
      </c>
      <c r="O1538" s="124" t="s">
        <v>1472</v>
      </c>
      <c r="P1538" s="125" t="s">
        <v>2603</v>
      </c>
      <c r="Q1538" s="125" t="e">
        <v>#N/A</v>
      </c>
      <c r="R1538" s="125" t="e">
        <v>#N/A</v>
      </c>
      <c r="S1538" s="115" t="s">
        <v>2604</v>
      </c>
      <c r="T1538" s="122">
        <v>-1409.58</v>
      </c>
      <c r="U1538" s="115">
        <v>0</v>
      </c>
      <c r="V1538" s="142">
        <v>-46620.480000000003</v>
      </c>
      <c r="W1538" s="117" t="e">
        <v>#N/A</v>
      </c>
      <c r="X1538" s="142">
        <v>-1409.58</v>
      </c>
      <c r="Y1538" s="142">
        <v>1409.58</v>
      </c>
      <c r="Z1538" s="117">
        <v>0</v>
      </c>
      <c r="AA1538" s="143">
        <v>45566</v>
      </c>
      <c r="AB1538" s="125"/>
      <c r="AC1538" s="125"/>
      <c r="AD1538" s="125"/>
      <c r="AE1538" s="117" t="s">
        <v>1480</v>
      </c>
      <c r="AF1538" s="122"/>
      <c r="AG1538" s="122" t="s">
        <v>1482</v>
      </c>
      <c r="AH1538" s="117" t="s">
        <v>1482</v>
      </c>
    </row>
    <row r="1539" spans="1:34">
      <c r="A1539" s="115" t="s">
        <v>16</v>
      </c>
      <c r="B1539" s="116">
        <v>45588</v>
      </c>
      <c r="C1539" s="115" t="s">
        <v>42</v>
      </c>
      <c r="D1539" s="115" t="s">
        <v>43</v>
      </c>
      <c r="E1539" s="117" t="s">
        <v>1470</v>
      </c>
      <c r="F1539" s="117" t="s">
        <v>2312</v>
      </c>
      <c r="G1539" s="119" t="s">
        <v>2313</v>
      </c>
      <c r="H1539" s="117" t="s">
        <v>2314</v>
      </c>
      <c r="I1539" s="117" t="s">
        <v>2315</v>
      </c>
      <c r="J1539" s="117">
        <v>15645.62</v>
      </c>
      <c r="K1539" s="117" t="s">
        <v>2316</v>
      </c>
      <c r="L1539" s="115" t="s">
        <v>1915</v>
      </c>
      <c r="M1539" s="123">
        <v>54317.43</v>
      </c>
      <c r="N1539" s="123">
        <v>45588</v>
      </c>
      <c r="O1539" s="124" t="s">
        <v>1472</v>
      </c>
      <c r="P1539" s="125" t="s">
        <v>2478</v>
      </c>
      <c r="Q1539" s="125" t="s">
        <v>1512</v>
      </c>
      <c r="R1539" s="125" t="s">
        <v>2479</v>
      </c>
      <c r="S1539" s="115" t="s">
        <v>2605</v>
      </c>
      <c r="T1539" s="122">
        <v>-54317.43</v>
      </c>
      <c r="U1539" s="115">
        <v>0</v>
      </c>
      <c r="V1539" s="142">
        <v>-100937.91</v>
      </c>
      <c r="W1539" s="117" t="s">
        <v>2479</v>
      </c>
      <c r="X1539" s="142">
        <v>-54317.43</v>
      </c>
      <c r="Y1539" s="142">
        <v>54317.43</v>
      </c>
      <c r="Z1539" s="117">
        <v>0</v>
      </c>
      <c r="AA1539" s="143">
        <v>45566</v>
      </c>
      <c r="AB1539" s="125"/>
      <c r="AC1539" s="125"/>
      <c r="AD1539" s="125"/>
      <c r="AE1539" s="117" t="s">
        <v>1915</v>
      </c>
      <c r="AF1539" s="122"/>
      <c r="AG1539" s="122" t="s">
        <v>1573</v>
      </c>
      <c r="AH1539" s="117" t="s">
        <v>1520</v>
      </c>
    </row>
    <row r="1540" spans="1:34">
      <c r="A1540" s="115" t="s">
        <v>16</v>
      </c>
      <c r="B1540" s="116">
        <v>45588</v>
      </c>
      <c r="C1540" s="115" t="s">
        <v>42</v>
      </c>
      <c r="D1540" s="115" t="s">
        <v>43</v>
      </c>
      <c r="E1540" s="117" t="s">
        <v>1470</v>
      </c>
      <c r="F1540" s="117" t="s">
        <v>2312</v>
      </c>
      <c r="G1540" s="119" t="s">
        <v>2313</v>
      </c>
      <c r="H1540" s="117" t="s">
        <v>2314</v>
      </c>
      <c r="I1540" s="117" t="s">
        <v>2315</v>
      </c>
      <c r="J1540" s="117">
        <v>15645.62</v>
      </c>
      <c r="K1540" s="117" t="s">
        <v>2316</v>
      </c>
      <c r="L1540" s="115" t="s">
        <v>1480</v>
      </c>
      <c r="M1540" s="123">
        <v>2102.56</v>
      </c>
      <c r="N1540" s="123">
        <v>45588</v>
      </c>
      <c r="O1540" s="124" t="s">
        <v>1472</v>
      </c>
      <c r="P1540" s="125" t="s">
        <v>2603</v>
      </c>
      <c r="Q1540" s="125" t="e">
        <v>#N/A</v>
      </c>
      <c r="R1540" s="125" t="e">
        <v>#N/A</v>
      </c>
      <c r="S1540" s="115" t="s">
        <v>2605</v>
      </c>
      <c r="T1540" s="122">
        <v>-2102.56</v>
      </c>
      <c r="U1540" s="115">
        <v>0</v>
      </c>
      <c r="V1540" s="142">
        <v>-103040.47</v>
      </c>
      <c r="W1540" s="117" t="e">
        <v>#N/A</v>
      </c>
      <c r="X1540" s="142">
        <v>-2102.56</v>
      </c>
      <c r="Y1540" s="142">
        <v>2102.56</v>
      </c>
      <c r="Z1540" s="117">
        <v>0</v>
      </c>
      <c r="AA1540" s="143">
        <v>45566</v>
      </c>
      <c r="AB1540" s="125"/>
      <c r="AC1540" s="125"/>
      <c r="AD1540" s="125"/>
      <c r="AE1540" s="117" t="s">
        <v>1480</v>
      </c>
      <c r="AF1540" s="122"/>
      <c r="AG1540" s="122" t="s">
        <v>1482</v>
      </c>
      <c r="AH1540" s="117" t="s">
        <v>1482</v>
      </c>
    </row>
    <row r="1541" spans="1:34">
      <c r="A1541" s="115" t="s">
        <v>16</v>
      </c>
      <c r="B1541" s="116">
        <v>45588</v>
      </c>
      <c r="C1541" s="115" t="s">
        <v>42</v>
      </c>
      <c r="D1541" s="115" t="s">
        <v>43</v>
      </c>
      <c r="E1541" s="117" t="s">
        <v>1470</v>
      </c>
      <c r="F1541" s="117" t="s">
        <v>2312</v>
      </c>
      <c r="G1541" s="119" t="s">
        <v>2313</v>
      </c>
      <c r="H1541" s="117" t="s">
        <v>2314</v>
      </c>
      <c r="I1541" s="117" t="s">
        <v>2315</v>
      </c>
      <c r="J1541" s="117">
        <v>15645.62</v>
      </c>
      <c r="K1541" s="117" t="s">
        <v>2316</v>
      </c>
      <c r="L1541" s="115" t="s">
        <v>1915</v>
      </c>
      <c r="M1541" s="123">
        <v>62130</v>
      </c>
      <c r="N1541" s="123">
        <v>45588</v>
      </c>
      <c r="O1541" s="124" t="s">
        <v>1472</v>
      </c>
      <c r="P1541" s="125" t="s">
        <v>2478</v>
      </c>
      <c r="Q1541" s="125" t="s">
        <v>1512</v>
      </c>
      <c r="R1541" s="125" t="s">
        <v>2479</v>
      </c>
      <c r="S1541" s="115" t="s">
        <v>2606</v>
      </c>
      <c r="T1541" s="122">
        <v>-62130</v>
      </c>
      <c r="U1541" s="115">
        <v>0</v>
      </c>
      <c r="V1541" s="142">
        <v>-165170.47</v>
      </c>
      <c r="W1541" s="117" t="s">
        <v>2479</v>
      </c>
      <c r="X1541" s="142">
        <v>-62130</v>
      </c>
      <c r="Y1541" s="142">
        <v>62130</v>
      </c>
      <c r="Z1541" s="117">
        <v>0</v>
      </c>
      <c r="AA1541" s="143">
        <v>45566</v>
      </c>
      <c r="AB1541" s="125"/>
      <c r="AC1541" s="125"/>
      <c r="AD1541" s="125"/>
      <c r="AE1541" s="117" t="s">
        <v>1915</v>
      </c>
      <c r="AF1541" s="122"/>
      <c r="AG1541" s="122" t="s">
        <v>1573</v>
      </c>
      <c r="AH1541" s="117" t="s">
        <v>1520</v>
      </c>
    </row>
    <row r="1542" spans="1:34">
      <c r="A1542" s="115" t="s">
        <v>16</v>
      </c>
      <c r="B1542" s="116">
        <v>45588</v>
      </c>
      <c r="C1542" s="115" t="s">
        <v>42</v>
      </c>
      <c r="D1542" s="115" t="s">
        <v>43</v>
      </c>
      <c r="E1542" s="117" t="s">
        <v>1470</v>
      </c>
      <c r="F1542" s="117" t="s">
        <v>2312</v>
      </c>
      <c r="G1542" s="119" t="s">
        <v>2313</v>
      </c>
      <c r="H1542" s="117" t="s">
        <v>2314</v>
      </c>
      <c r="I1542" s="117" t="s">
        <v>2315</v>
      </c>
      <c r="J1542" s="117">
        <v>15645.62</v>
      </c>
      <c r="K1542" s="117" t="s">
        <v>2316</v>
      </c>
      <c r="L1542" s="115" t="s">
        <v>1480</v>
      </c>
      <c r="M1542" s="123">
        <v>2102.56</v>
      </c>
      <c r="N1542" s="123">
        <v>45588</v>
      </c>
      <c r="O1542" s="124" t="s">
        <v>1472</v>
      </c>
      <c r="P1542" s="125" t="s">
        <v>2603</v>
      </c>
      <c r="Q1542" s="125" t="e">
        <v>#N/A</v>
      </c>
      <c r="R1542" s="125" t="e">
        <v>#N/A</v>
      </c>
      <c r="S1542" s="115" t="s">
        <v>2606</v>
      </c>
      <c r="T1542" s="122">
        <v>-2102.56</v>
      </c>
      <c r="U1542" s="115">
        <v>0</v>
      </c>
      <c r="V1542" s="142">
        <v>-167273.03</v>
      </c>
      <c r="W1542" s="117" t="e">
        <v>#N/A</v>
      </c>
      <c r="X1542" s="142">
        <v>-2102.56</v>
      </c>
      <c r="Y1542" s="142">
        <v>2102.56</v>
      </c>
      <c r="Z1542" s="117">
        <v>0</v>
      </c>
      <c r="AA1542" s="143">
        <v>45566</v>
      </c>
      <c r="AB1542" s="125"/>
      <c r="AC1542" s="125"/>
      <c r="AD1542" s="125"/>
      <c r="AE1542" s="117" t="s">
        <v>1480</v>
      </c>
      <c r="AF1542" s="122"/>
      <c r="AG1542" s="122" t="s">
        <v>1482</v>
      </c>
      <c r="AH1542" s="117" t="s">
        <v>1482</v>
      </c>
    </row>
    <row r="1543" spans="1:34">
      <c r="A1543" s="115" t="s">
        <v>16</v>
      </c>
      <c r="B1543" s="116">
        <v>45588</v>
      </c>
      <c r="C1543" s="115" t="s">
        <v>42</v>
      </c>
      <c r="D1543" s="115" t="s">
        <v>43</v>
      </c>
      <c r="E1543" s="117" t="s">
        <v>1470</v>
      </c>
      <c r="F1543" s="117" t="s">
        <v>2312</v>
      </c>
      <c r="G1543" s="119" t="s">
        <v>2313</v>
      </c>
      <c r="H1543" s="117" t="s">
        <v>2314</v>
      </c>
      <c r="I1543" s="117" t="s">
        <v>2315</v>
      </c>
      <c r="J1543" s="117">
        <v>15645.62</v>
      </c>
      <c r="K1543" s="117" t="s">
        <v>2316</v>
      </c>
      <c r="L1543" s="115" t="s">
        <v>1915</v>
      </c>
      <c r="M1543" s="123">
        <v>34857.839999999997</v>
      </c>
      <c r="N1543" s="123">
        <v>45588</v>
      </c>
      <c r="O1543" s="124" t="s">
        <v>1472</v>
      </c>
      <c r="P1543" s="125" t="s">
        <v>2478</v>
      </c>
      <c r="Q1543" s="125" t="s">
        <v>1512</v>
      </c>
      <c r="R1543" s="125" t="s">
        <v>2479</v>
      </c>
      <c r="S1543" s="115" t="s">
        <v>2480</v>
      </c>
      <c r="T1543" s="122">
        <v>-34857.839999999997</v>
      </c>
      <c r="U1543" s="115">
        <v>0</v>
      </c>
      <c r="V1543" s="142">
        <v>-202130.87</v>
      </c>
      <c r="W1543" s="117" t="s">
        <v>2479</v>
      </c>
      <c r="X1543" s="142">
        <v>-34857.839999999997</v>
      </c>
      <c r="Y1543" s="142">
        <v>34857.839999999997</v>
      </c>
      <c r="Z1543" s="117">
        <v>0</v>
      </c>
      <c r="AA1543" s="143">
        <v>45566</v>
      </c>
      <c r="AB1543" s="125"/>
      <c r="AC1543" s="125"/>
      <c r="AD1543" s="125"/>
      <c r="AE1543" s="117" t="s">
        <v>1915</v>
      </c>
      <c r="AF1543" s="122"/>
      <c r="AG1543" s="122" t="s">
        <v>1573</v>
      </c>
      <c r="AH1543" s="117" t="s">
        <v>1520</v>
      </c>
    </row>
    <row r="1544" spans="1:34">
      <c r="A1544" s="115" t="s">
        <v>16</v>
      </c>
      <c r="B1544" s="116">
        <v>45588</v>
      </c>
      <c r="C1544" s="115" t="s">
        <v>42</v>
      </c>
      <c r="D1544" s="115" t="s">
        <v>43</v>
      </c>
      <c r="E1544" s="117" t="s">
        <v>1470</v>
      </c>
      <c r="F1544" s="117" t="s">
        <v>2312</v>
      </c>
      <c r="G1544" s="119" t="s">
        <v>2313</v>
      </c>
      <c r="H1544" s="117" t="s">
        <v>2314</v>
      </c>
      <c r="I1544" s="117" t="s">
        <v>2315</v>
      </c>
      <c r="J1544" s="117">
        <v>15645.62</v>
      </c>
      <c r="K1544" s="117" t="s">
        <v>2316</v>
      </c>
      <c r="L1544" s="115" t="s">
        <v>1480</v>
      </c>
      <c r="M1544" s="123">
        <v>2102.56</v>
      </c>
      <c r="N1544" s="123">
        <v>45588</v>
      </c>
      <c r="O1544" s="124" t="s">
        <v>1472</v>
      </c>
      <c r="P1544" s="125" t="s">
        <v>2603</v>
      </c>
      <c r="Q1544" s="125" t="e">
        <v>#N/A</v>
      </c>
      <c r="R1544" s="125" t="e">
        <v>#N/A</v>
      </c>
      <c r="S1544" s="115" t="s">
        <v>2480</v>
      </c>
      <c r="T1544" s="122">
        <v>-2102.56</v>
      </c>
      <c r="U1544" s="115">
        <v>0</v>
      </c>
      <c r="V1544" s="142">
        <v>-204233.43</v>
      </c>
      <c r="W1544" s="117" t="e">
        <v>#N/A</v>
      </c>
      <c r="X1544" s="142">
        <v>-2102.56</v>
      </c>
      <c r="Y1544" s="142">
        <v>2102.56</v>
      </c>
      <c r="Z1544" s="117">
        <v>0</v>
      </c>
      <c r="AA1544" s="143">
        <v>45566</v>
      </c>
      <c r="AB1544" s="125"/>
      <c r="AC1544" s="125"/>
      <c r="AD1544" s="125"/>
      <c r="AE1544" s="117" t="s">
        <v>1480</v>
      </c>
      <c r="AF1544" s="122"/>
      <c r="AG1544" s="122" t="s">
        <v>1482</v>
      </c>
      <c r="AH1544" s="117" t="s">
        <v>1482</v>
      </c>
    </row>
    <row r="1545" spans="1:34">
      <c r="A1545" s="115" t="s">
        <v>16</v>
      </c>
      <c r="B1545" s="116">
        <v>45588</v>
      </c>
      <c r="C1545" s="115" t="s">
        <v>42</v>
      </c>
      <c r="D1545" s="115" t="s">
        <v>43</v>
      </c>
      <c r="E1545" s="117" t="s">
        <v>1470</v>
      </c>
      <c r="F1545" s="117" t="s">
        <v>2312</v>
      </c>
      <c r="G1545" s="119" t="s">
        <v>2313</v>
      </c>
      <c r="H1545" s="117" t="s">
        <v>2314</v>
      </c>
      <c r="I1545" s="117" t="s">
        <v>2315</v>
      </c>
      <c r="J1545" s="117">
        <v>15645.62</v>
      </c>
      <c r="K1545" s="117" t="s">
        <v>2316</v>
      </c>
      <c r="L1545" s="115" t="s">
        <v>1915</v>
      </c>
      <c r="M1545" s="123">
        <v>49392.57</v>
      </c>
      <c r="N1545" s="123">
        <v>45588</v>
      </c>
      <c r="O1545" s="124" t="s">
        <v>1472</v>
      </c>
      <c r="P1545" s="125" t="s">
        <v>2478</v>
      </c>
      <c r="Q1545" s="125" t="s">
        <v>1512</v>
      </c>
      <c r="R1545" s="125" t="s">
        <v>2479</v>
      </c>
      <c r="S1545" s="115" t="s">
        <v>2481</v>
      </c>
      <c r="T1545" s="122">
        <v>-49392.57</v>
      </c>
      <c r="U1545" s="115">
        <v>0</v>
      </c>
      <c r="V1545" s="142">
        <v>-253626</v>
      </c>
      <c r="W1545" s="117" t="s">
        <v>2479</v>
      </c>
      <c r="X1545" s="142">
        <v>-49392.57</v>
      </c>
      <c r="Y1545" s="142">
        <v>49392.57</v>
      </c>
      <c r="Z1545" s="117">
        <v>0</v>
      </c>
      <c r="AA1545" s="143">
        <v>45566</v>
      </c>
      <c r="AB1545" s="125"/>
      <c r="AC1545" s="125"/>
      <c r="AD1545" s="125"/>
      <c r="AE1545" s="117" t="s">
        <v>1915</v>
      </c>
      <c r="AF1545" s="122"/>
      <c r="AG1545" s="122" t="s">
        <v>1573</v>
      </c>
      <c r="AH1545" s="117" t="s">
        <v>1520</v>
      </c>
    </row>
    <row r="1546" spans="1:34">
      <c r="A1546" s="115" t="s">
        <v>16</v>
      </c>
      <c r="B1546" s="116">
        <v>45588</v>
      </c>
      <c r="C1546" s="115" t="s">
        <v>42</v>
      </c>
      <c r="D1546" s="115" t="s">
        <v>43</v>
      </c>
      <c r="E1546" s="117" t="s">
        <v>1470</v>
      </c>
      <c r="F1546" s="117" t="s">
        <v>2312</v>
      </c>
      <c r="G1546" s="119" t="s">
        <v>2313</v>
      </c>
      <c r="H1546" s="117" t="s">
        <v>2314</v>
      </c>
      <c r="I1546" s="117" t="s">
        <v>2315</v>
      </c>
      <c r="J1546" s="117">
        <v>15645.62</v>
      </c>
      <c r="K1546" s="117" t="s">
        <v>2316</v>
      </c>
      <c r="L1546" s="115" t="s">
        <v>1480</v>
      </c>
      <c r="M1546" s="123">
        <v>2102.56</v>
      </c>
      <c r="N1546" s="123">
        <v>45588</v>
      </c>
      <c r="O1546" s="124" t="s">
        <v>1472</v>
      </c>
      <c r="P1546" s="125" t="s">
        <v>2603</v>
      </c>
      <c r="Q1546" s="125" t="e">
        <v>#N/A</v>
      </c>
      <c r="R1546" s="125" t="e">
        <v>#N/A</v>
      </c>
      <c r="S1546" s="115" t="s">
        <v>2481</v>
      </c>
      <c r="T1546" s="122">
        <v>-2102.56</v>
      </c>
      <c r="U1546" s="115">
        <v>0</v>
      </c>
      <c r="V1546" s="142">
        <v>-255728.56</v>
      </c>
      <c r="W1546" s="117" t="e">
        <v>#N/A</v>
      </c>
      <c r="X1546" s="142">
        <v>-2102.56</v>
      </c>
      <c r="Y1546" s="142">
        <v>2102.56</v>
      </c>
      <c r="Z1546" s="117">
        <v>0</v>
      </c>
      <c r="AA1546" s="143">
        <v>45566</v>
      </c>
      <c r="AB1546" s="125"/>
      <c r="AC1546" s="125"/>
      <c r="AD1546" s="125"/>
      <c r="AE1546" s="117" t="s">
        <v>1480</v>
      </c>
      <c r="AF1546" s="122"/>
      <c r="AG1546" s="122" t="s">
        <v>1482</v>
      </c>
      <c r="AH1546" s="117" t="s">
        <v>1482</v>
      </c>
    </row>
    <row r="1547" spans="1:34">
      <c r="A1547" s="115" t="s">
        <v>16</v>
      </c>
      <c r="B1547" s="116">
        <v>45588</v>
      </c>
      <c r="C1547" s="115" t="s">
        <v>42</v>
      </c>
      <c r="D1547" s="115" t="s">
        <v>43</v>
      </c>
      <c r="E1547" s="117" t="s">
        <v>1470</v>
      </c>
      <c r="F1547" s="117" t="s">
        <v>2312</v>
      </c>
      <c r="G1547" s="119" t="s">
        <v>2313</v>
      </c>
      <c r="H1547" s="117" t="s">
        <v>2314</v>
      </c>
      <c r="I1547" s="117" t="s">
        <v>2315</v>
      </c>
      <c r="J1547" s="117">
        <v>15645.62</v>
      </c>
      <c r="K1547" s="117" t="s">
        <v>2316</v>
      </c>
      <c r="L1547" s="115" t="s">
        <v>1915</v>
      </c>
      <c r="M1547" s="123">
        <v>28512.16</v>
      </c>
      <c r="N1547" s="123">
        <v>45588</v>
      </c>
      <c r="O1547" s="124" t="s">
        <v>1472</v>
      </c>
      <c r="P1547" s="125" t="s">
        <v>2478</v>
      </c>
      <c r="Q1547" s="125" t="s">
        <v>1512</v>
      </c>
      <c r="R1547" s="125" t="s">
        <v>2479</v>
      </c>
      <c r="S1547" s="115" t="s">
        <v>2607</v>
      </c>
      <c r="T1547" s="122">
        <v>-28512.16</v>
      </c>
      <c r="U1547" s="115">
        <v>0</v>
      </c>
      <c r="V1547" s="142">
        <v>-284240.71999999997</v>
      </c>
      <c r="W1547" s="117" t="s">
        <v>2479</v>
      </c>
      <c r="X1547" s="142">
        <v>-28512.16</v>
      </c>
      <c r="Y1547" s="142">
        <v>28512.16</v>
      </c>
      <c r="Z1547" s="117">
        <v>0</v>
      </c>
      <c r="AA1547" s="143">
        <v>45566</v>
      </c>
      <c r="AB1547" s="125"/>
      <c r="AC1547" s="125"/>
      <c r="AD1547" s="125"/>
      <c r="AE1547" s="117" t="s">
        <v>1915</v>
      </c>
      <c r="AF1547" s="122"/>
      <c r="AG1547" s="122" t="s">
        <v>1573</v>
      </c>
      <c r="AH1547" s="117" t="s">
        <v>1520</v>
      </c>
    </row>
    <row r="1548" spans="1:34">
      <c r="A1548" s="115" t="s">
        <v>16</v>
      </c>
      <c r="B1548" s="116">
        <v>45588</v>
      </c>
      <c r="C1548" s="115" t="s">
        <v>42</v>
      </c>
      <c r="D1548" s="115" t="s">
        <v>43</v>
      </c>
      <c r="E1548" s="117" t="s">
        <v>1470</v>
      </c>
      <c r="F1548" s="117" t="s">
        <v>2312</v>
      </c>
      <c r="G1548" s="119" t="s">
        <v>2313</v>
      </c>
      <c r="H1548" s="117" t="s">
        <v>2314</v>
      </c>
      <c r="I1548" s="117" t="s">
        <v>2315</v>
      </c>
      <c r="J1548" s="117">
        <v>15645.62</v>
      </c>
      <c r="K1548" s="117" t="s">
        <v>2316</v>
      </c>
      <c r="L1548" s="115" t="s">
        <v>1480</v>
      </c>
      <c r="M1548" s="123">
        <v>2102.56</v>
      </c>
      <c r="N1548" s="123">
        <v>45588</v>
      </c>
      <c r="O1548" s="124" t="s">
        <v>1472</v>
      </c>
      <c r="P1548" s="125" t="s">
        <v>2603</v>
      </c>
      <c r="Q1548" s="125" t="e">
        <v>#N/A</v>
      </c>
      <c r="R1548" s="125" t="e">
        <v>#N/A</v>
      </c>
      <c r="S1548" s="115" t="s">
        <v>2607</v>
      </c>
      <c r="T1548" s="122">
        <v>-2102.56</v>
      </c>
      <c r="U1548" s="115">
        <v>0</v>
      </c>
      <c r="V1548" s="142">
        <v>-286343.28000000003</v>
      </c>
      <c r="W1548" s="117" t="e">
        <v>#N/A</v>
      </c>
      <c r="X1548" s="142">
        <v>-2102.56</v>
      </c>
      <c r="Y1548" s="142">
        <v>2102.56</v>
      </c>
      <c r="Z1548" s="117">
        <v>0</v>
      </c>
      <c r="AA1548" s="143">
        <v>45566</v>
      </c>
      <c r="AB1548" s="125"/>
      <c r="AC1548" s="125"/>
      <c r="AD1548" s="125"/>
      <c r="AE1548" s="117" t="s">
        <v>1480</v>
      </c>
      <c r="AF1548" s="122"/>
      <c r="AG1548" s="122" t="s">
        <v>1482</v>
      </c>
      <c r="AH1548" s="117" t="s">
        <v>1482</v>
      </c>
    </row>
    <row r="1549" spans="1:34">
      <c r="A1549" s="115" t="s">
        <v>16</v>
      </c>
      <c r="B1549" s="116">
        <v>45588</v>
      </c>
      <c r="C1549" s="115" t="s">
        <v>42</v>
      </c>
      <c r="D1549" s="115" t="s">
        <v>43</v>
      </c>
      <c r="E1549" s="117" t="s">
        <v>1470</v>
      </c>
      <c r="F1549" s="117" t="s">
        <v>2312</v>
      </c>
      <c r="G1549" s="119" t="s">
        <v>2313</v>
      </c>
      <c r="H1549" s="117" t="s">
        <v>2314</v>
      </c>
      <c r="I1549" s="117" t="s">
        <v>2315</v>
      </c>
      <c r="J1549" s="117">
        <v>15645.62</v>
      </c>
      <c r="K1549" s="117" t="s">
        <v>2316</v>
      </c>
      <c r="L1549" s="115" t="s">
        <v>1915</v>
      </c>
      <c r="M1549" s="123">
        <v>41790</v>
      </c>
      <c r="N1549" s="123">
        <v>45588</v>
      </c>
      <c r="O1549" s="124" t="s">
        <v>1472</v>
      </c>
      <c r="P1549" s="125" t="s">
        <v>2478</v>
      </c>
      <c r="Q1549" s="125" t="s">
        <v>1512</v>
      </c>
      <c r="R1549" s="125" t="s">
        <v>2479</v>
      </c>
      <c r="S1549" s="115" t="s">
        <v>2608</v>
      </c>
      <c r="T1549" s="122">
        <v>-41790</v>
      </c>
      <c r="U1549" s="115">
        <v>0</v>
      </c>
      <c r="V1549" s="142">
        <v>-328133.28000000003</v>
      </c>
      <c r="W1549" s="117" t="s">
        <v>2479</v>
      </c>
      <c r="X1549" s="142">
        <v>-41790</v>
      </c>
      <c r="Y1549" s="142">
        <v>41790</v>
      </c>
      <c r="Z1549" s="117">
        <v>0</v>
      </c>
      <c r="AA1549" s="143">
        <v>45566</v>
      </c>
      <c r="AB1549" s="125"/>
      <c r="AC1549" s="125"/>
      <c r="AD1549" s="125"/>
      <c r="AE1549" s="117" t="s">
        <v>1915</v>
      </c>
      <c r="AF1549" s="122"/>
      <c r="AG1549" s="122" t="s">
        <v>1573</v>
      </c>
      <c r="AH1549" s="117" t="s">
        <v>1520</v>
      </c>
    </row>
    <row r="1550" spans="1:34">
      <c r="A1550" s="115" t="s">
        <v>16</v>
      </c>
      <c r="B1550" s="116">
        <v>45588</v>
      </c>
      <c r="C1550" s="115" t="s">
        <v>42</v>
      </c>
      <c r="D1550" s="115" t="s">
        <v>43</v>
      </c>
      <c r="E1550" s="117" t="s">
        <v>1470</v>
      </c>
      <c r="F1550" s="117" t="s">
        <v>2312</v>
      </c>
      <c r="G1550" s="119" t="s">
        <v>2313</v>
      </c>
      <c r="H1550" s="117" t="s">
        <v>2314</v>
      </c>
      <c r="I1550" s="117" t="s">
        <v>2315</v>
      </c>
      <c r="J1550" s="117">
        <v>15645.62</v>
      </c>
      <c r="K1550" s="117" t="s">
        <v>2316</v>
      </c>
      <c r="L1550" s="115" t="s">
        <v>1480</v>
      </c>
      <c r="M1550" s="123">
        <v>2102.56</v>
      </c>
      <c r="N1550" s="123">
        <v>45588</v>
      </c>
      <c r="O1550" s="124" t="s">
        <v>1472</v>
      </c>
      <c r="P1550" s="125" t="s">
        <v>2603</v>
      </c>
      <c r="Q1550" s="125" t="e">
        <v>#N/A</v>
      </c>
      <c r="R1550" s="125" t="e">
        <v>#N/A</v>
      </c>
      <c r="S1550" s="115" t="s">
        <v>2608</v>
      </c>
      <c r="T1550" s="122">
        <v>-2102.56</v>
      </c>
      <c r="U1550" s="115">
        <v>0</v>
      </c>
      <c r="V1550" s="142">
        <v>-330235.84000000003</v>
      </c>
      <c r="W1550" s="117" t="e">
        <v>#N/A</v>
      </c>
      <c r="X1550" s="142">
        <v>-2102.56</v>
      </c>
      <c r="Y1550" s="142">
        <v>2102.56</v>
      </c>
      <c r="Z1550" s="117">
        <v>0</v>
      </c>
      <c r="AA1550" s="143">
        <v>45566</v>
      </c>
      <c r="AB1550" s="125"/>
      <c r="AC1550" s="125"/>
      <c r="AD1550" s="125"/>
      <c r="AE1550" s="117" t="s">
        <v>1480</v>
      </c>
      <c r="AF1550" s="122"/>
      <c r="AG1550" s="122" t="s">
        <v>1482</v>
      </c>
      <c r="AH1550" s="117" t="s">
        <v>1482</v>
      </c>
    </row>
    <row r="1551" spans="1:34">
      <c r="A1551" s="115" t="s">
        <v>16</v>
      </c>
      <c r="B1551" s="116">
        <v>45588</v>
      </c>
      <c r="C1551" s="115" t="s">
        <v>42</v>
      </c>
      <c r="D1551" s="115" t="s">
        <v>43</v>
      </c>
      <c r="E1551" s="117" t="s">
        <v>1470</v>
      </c>
      <c r="F1551" s="117" t="s">
        <v>2312</v>
      </c>
      <c r="G1551" s="119" t="s">
        <v>2313</v>
      </c>
      <c r="H1551" s="117" t="s">
        <v>2314</v>
      </c>
      <c r="I1551" s="117" t="s">
        <v>2315</v>
      </c>
      <c r="J1551" s="117">
        <v>15645.62</v>
      </c>
      <c r="K1551" s="117" t="s">
        <v>2316</v>
      </c>
      <c r="L1551" s="115" t="s">
        <v>2119</v>
      </c>
      <c r="M1551" s="123">
        <v>3593.2</v>
      </c>
      <c r="N1551" s="123">
        <v>45588</v>
      </c>
      <c r="O1551" s="124" t="s">
        <v>1472</v>
      </c>
      <c r="P1551" s="125" t="s">
        <v>2350</v>
      </c>
      <c r="Q1551" s="125" t="s">
        <v>1512</v>
      </c>
      <c r="R1551" s="125" t="s">
        <v>2351</v>
      </c>
      <c r="S1551" s="115" t="s">
        <v>2609</v>
      </c>
      <c r="T1551" s="122">
        <v>-3593.2</v>
      </c>
      <c r="U1551" s="115">
        <v>0</v>
      </c>
      <c r="V1551" s="142">
        <v>-333829.03999999998</v>
      </c>
      <c r="W1551" s="117" t="s">
        <v>2351</v>
      </c>
      <c r="X1551" s="142">
        <v>-3593.2</v>
      </c>
      <c r="Y1551" s="142">
        <v>3593.2</v>
      </c>
      <c r="Z1551" s="117">
        <v>0</v>
      </c>
      <c r="AA1551" s="143">
        <v>45566</v>
      </c>
      <c r="AB1551" s="125"/>
      <c r="AC1551" s="125"/>
      <c r="AD1551" s="125"/>
      <c r="AE1551" s="117" t="s">
        <v>2119</v>
      </c>
      <c r="AF1551" s="122"/>
      <c r="AG1551" s="122" t="s">
        <v>1573</v>
      </c>
      <c r="AH1551" s="117" t="s">
        <v>1520</v>
      </c>
    </row>
    <row r="1552" spans="1:34">
      <c r="A1552" s="115" t="s">
        <v>16</v>
      </c>
      <c r="B1552" s="116">
        <v>45588</v>
      </c>
      <c r="C1552" s="115" t="s">
        <v>42</v>
      </c>
      <c r="D1552" s="115" t="s">
        <v>43</v>
      </c>
      <c r="E1552" s="117" t="s">
        <v>1470</v>
      </c>
      <c r="F1552" s="117" t="s">
        <v>2312</v>
      </c>
      <c r="G1552" s="119" t="s">
        <v>2313</v>
      </c>
      <c r="H1552" s="117" t="s">
        <v>2314</v>
      </c>
      <c r="I1552" s="117" t="s">
        <v>2315</v>
      </c>
      <c r="J1552" s="117">
        <v>15645.62</v>
      </c>
      <c r="K1552" s="117" t="s">
        <v>2316</v>
      </c>
      <c r="L1552" s="115" t="s">
        <v>1480</v>
      </c>
      <c r="M1552" s="123">
        <v>345.54</v>
      </c>
      <c r="N1552" s="123">
        <v>45588</v>
      </c>
      <c r="O1552" s="124" t="s">
        <v>1472</v>
      </c>
      <c r="P1552" s="125" t="s">
        <v>2610</v>
      </c>
      <c r="Q1552" s="125" t="e">
        <v>#N/A</v>
      </c>
      <c r="R1552" s="125" t="e">
        <v>#N/A</v>
      </c>
      <c r="S1552" s="115" t="s">
        <v>2609</v>
      </c>
      <c r="T1552" s="122">
        <v>-345.54</v>
      </c>
      <c r="U1552" s="115">
        <v>0</v>
      </c>
      <c r="V1552" s="142">
        <v>-334174.58</v>
      </c>
      <c r="W1552" s="117" t="e">
        <v>#N/A</v>
      </c>
      <c r="X1552" s="142">
        <v>-345.54</v>
      </c>
      <c r="Y1552" s="142">
        <v>345.54</v>
      </c>
      <c r="Z1552" s="117">
        <v>0</v>
      </c>
      <c r="AA1552" s="143">
        <v>45566</v>
      </c>
      <c r="AB1552" s="125"/>
      <c r="AC1552" s="125"/>
      <c r="AD1552" s="125"/>
      <c r="AE1552" s="117" t="s">
        <v>1480</v>
      </c>
      <c r="AF1552" s="122"/>
      <c r="AG1552" s="122" t="s">
        <v>1482</v>
      </c>
      <c r="AH1552" s="117" t="s">
        <v>1482</v>
      </c>
    </row>
    <row r="1553" spans="1:34">
      <c r="A1553" s="115" t="s">
        <v>16</v>
      </c>
      <c r="B1553" s="116">
        <v>45586</v>
      </c>
      <c r="C1553" s="115" t="s">
        <v>42</v>
      </c>
      <c r="D1553" s="115" t="s">
        <v>43</v>
      </c>
      <c r="E1553" s="117" t="s">
        <v>1470</v>
      </c>
      <c r="F1553" s="117" t="s">
        <v>2312</v>
      </c>
      <c r="G1553" s="119" t="s">
        <v>2313</v>
      </c>
      <c r="H1553" s="117" t="s">
        <v>2314</v>
      </c>
      <c r="I1553" s="117" t="s">
        <v>2315</v>
      </c>
      <c r="J1553" s="117">
        <v>15645.62</v>
      </c>
      <c r="K1553" s="117" t="s">
        <v>2586</v>
      </c>
      <c r="L1553" s="115" t="s">
        <v>2297</v>
      </c>
      <c r="M1553" s="123">
        <v>20000</v>
      </c>
      <c r="N1553" s="123">
        <v>45586</v>
      </c>
      <c r="O1553" s="124" t="s">
        <v>1495</v>
      </c>
      <c r="P1553" s="125" t="s">
        <v>2594</v>
      </c>
      <c r="Q1553" s="125" t="s">
        <v>1496</v>
      </c>
      <c r="R1553" s="125" t="s">
        <v>2595</v>
      </c>
      <c r="S1553" s="115" t="s">
        <v>2596</v>
      </c>
      <c r="T1553" s="122">
        <v>0</v>
      </c>
      <c r="U1553" s="115">
        <v>20000</v>
      </c>
      <c r="V1553" s="142">
        <v>29848.12</v>
      </c>
      <c r="W1553" s="117" t="s">
        <v>2595</v>
      </c>
      <c r="X1553" s="142">
        <v>20000</v>
      </c>
      <c r="Y1553" s="142">
        <v>20000</v>
      </c>
      <c r="Z1553" s="117">
        <v>0</v>
      </c>
      <c r="AA1553" s="143">
        <v>45566</v>
      </c>
      <c r="AB1553" s="125">
        <v>7</v>
      </c>
      <c r="AC1553" s="125"/>
      <c r="AD1553" s="125"/>
      <c r="AE1553" s="117" t="s">
        <v>2297</v>
      </c>
      <c r="AF1553" s="122"/>
      <c r="AG1553" s="122" t="s">
        <v>2300</v>
      </c>
      <c r="AH1553" s="117" t="s">
        <v>2300</v>
      </c>
    </row>
    <row r="1554" spans="1:34">
      <c r="A1554" s="115" t="s">
        <v>16</v>
      </c>
      <c r="B1554" s="116">
        <v>45588</v>
      </c>
      <c r="C1554" s="115" t="s">
        <v>42</v>
      </c>
      <c r="D1554" s="115" t="s">
        <v>43</v>
      </c>
      <c r="E1554" s="117" t="s">
        <v>1470</v>
      </c>
      <c r="F1554" s="117" t="s">
        <v>2312</v>
      </c>
      <c r="G1554" s="119" t="s">
        <v>2313</v>
      </c>
      <c r="H1554" s="117" t="s">
        <v>2314</v>
      </c>
      <c r="I1554" s="117" t="s">
        <v>2315</v>
      </c>
      <c r="J1554" s="117">
        <v>15645.62</v>
      </c>
      <c r="K1554" s="117" t="s">
        <v>2586</v>
      </c>
      <c r="L1554" s="115" t="s">
        <v>2297</v>
      </c>
      <c r="M1554" s="123">
        <v>97656.25</v>
      </c>
      <c r="N1554" s="123">
        <v>45588</v>
      </c>
      <c r="O1554" s="124" t="s">
        <v>1495</v>
      </c>
      <c r="P1554" s="125" t="s">
        <v>2594</v>
      </c>
      <c r="Q1554" s="125" t="s">
        <v>1496</v>
      </c>
      <c r="R1554" s="125" t="s">
        <v>2595</v>
      </c>
      <c r="S1554" s="115" t="s">
        <v>2596</v>
      </c>
      <c r="T1554" s="122">
        <v>0</v>
      </c>
      <c r="U1554" s="115">
        <v>97656.25</v>
      </c>
      <c r="V1554" s="142">
        <v>-236518.33</v>
      </c>
      <c r="W1554" s="117" t="s">
        <v>2595</v>
      </c>
      <c r="X1554" s="142">
        <v>97656.25</v>
      </c>
      <c r="Y1554" s="142">
        <v>97656.25</v>
      </c>
      <c r="Z1554" s="117">
        <v>0</v>
      </c>
      <c r="AA1554" s="143">
        <v>45566</v>
      </c>
      <c r="AB1554" s="125">
        <v>8</v>
      </c>
      <c r="AC1554" s="125"/>
      <c r="AD1554" s="125"/>
      <c r="AE1554" s="117" t="s">
        <v>2297</v>
      </c>
      <c r="AF1554" s="122"/>
      <c r="AG1554" s="122" t="s">
        <v>2300</v>
      </c>
      <c r="AH1554" s="117" t="s">
        <v>2300</v>
      </c>
    </row>
    <row r="1555" spans="1:34">
      <c r="A1555" s="115" t="s">
        <v>16</v>
      </c>
      <c r="B1555" s="116">
        <v>45588</v>
      </c>
      <c r="C1555" s="115" t="s">
        <v>42</v>
      </c>
      <c r="D1555" s="115" t="s">
        <v>43</v>
      </c>
      <c r="E1555" s="117" t="s">
        <v>1470</v>
      </c>
      <c r="F1555" s="117" t="s">
        <v>2312</v>
      </c>
      <c r="G1555" s="119" t="s">
        <v>2313</v>
      </c>
      <c r="H1555" s="117" t="s">
        <v>2314</v>
      </c>
      <c r="I1555" s="117" t="s">
        <v>2315</v>
      </c>
      <c r="J1555" s="117">
        <v>15645.62</v>
      </c>
      <c r="K1555" s="117" t="s">
        <v>2586</v>
      </c>
      <c r="L1555" s="115" t="s">
        <v>2297</v>
      </c>
      <c r="M1555" s="123">
        <v>127656.25</v>
      </c>
      <c r="N1555" s="123">
        <v>45588</v>
      </c>
      <c r="O1555" s="124" t="s">
        <v>1495</v>
      </c>
      <c r="P1555" s="125" t="s">
        <v>2594</v>
      </c>
      <c r="Q1555" s="125" t="s">
        <v>1496</v>
      </c>
      <c r="R1555" s="125" t="s">
        <v>2595</v>
      </c>
      <c r="S1555" s="115" t="s">
        <v>2596</v>
      </c>
      <c r="T1555" s="122">
        <v>0</v>
      </c>
      <c r="U1555" s="115">
        <v>127656.25</v>
      </c>
      <c r="V1555" s="142">
        <v>-108862.08</v>
      </c>
      <c r="W1555" s="117" t="s">
        <v>2595</v>
      </c>
      <c r="X1555" s="142">
        <v>127656.25</v>
      </c>
      <c r="Y1555" s="142">
        <v>127656.25</v>
      </c>
      <c r="Z1555" s="117">
        <v>0</v>
      </c>
      <c r="AA1555" s="143">
        <v>45566</v>
      </c>
      <c r="AB1555" s="125">
        <v>8</v>
      </c>
      <c r="AC1555" s="125"/>
      <c r="AD1555" s="125"/>
      <c r="AE1555" s="117" t="s">
        <v>2297</v>
      </c>
      <c r="AF1555" s="122"/>
      <c r="AG1555" s="122" t="s">
        <v>2300</v>
      </c>
      <c r="AH1555" s="117" t="s">
        <v>2300</v>
      </c>
    </row>
    <row r="1556" spans="1:34">
      <c r="A1556" s="115" t="s">
        <v>16</v>
      </c>
      <c r="B1556" s="116">
        <v>45588</v>
      </c>
      <c r="C1556" s="115" t="s">
        <v>42</v>
      </c>
      <c r="D1556" s="115" t="s">
        <v>43</v>
      </c>
      <c r="E1556" s="117" t="s">
        <v>1470</v>
      </c>
      <c r="F1556" s="117" t="s">
        <v>2312</v>
      </c>
      <c r="G1556" s="119" t="s">
        <v>2313</v>
      </c>
      <c r="H1556" s="117" t="s">
        <v>2314</v>
      </c>
      <c r="I1556" s="117" t="s">
        <v>2315</v>
      </c>
      <c r="J1556" s="117">
        <v>15645.62</v>
      </c>
      <c r="K1556" s="117" t="s">
        <v>2316</v>
      </c>
      <c r="L1556" s="115" t="s">
        <v>1499</v>
      </c>
      <c r="M1556" s="123">
        <v>2.38</v>
      </c>
      <c r="N1556" s="123">
        <v>45588</v>
      </c>
      <c r="O1556" s="124" t="s">
        <v>1565</v>
      </c>
      <c r="P1556" s="125" t="s">
        <v>1870</v>
      </c>
      <c r="Q1556" s="125" t="s">
        <v>1512</v>
      </c>
      <c r="R1556" s="125" t="s">
        <v>143</v>
      </c>
      <c r="S1556" s="115" t="s">
        <v>2611</v>
      </c>
      <c r="T1556" s="122">
        <v>-2.38</v>
      </c>
      <c r="U1556" s="115">
        <v>0</v>
      </c>
      <c r="V1556" s="142">
        <v>5823.04</v>
      </c>
      <c r="W1556" s="117" t="s">
        <v>143</v>
      </c>
      <c r="X1556" s="142">
        <v>-2.38</v>
      </c>
      <c r="Y1556" s="142">
        <v>2.38</v>
      </c>
      <c r="Z1556" s="117">
        <v>0</v>
      </c>
      <c r="AA1556" s="143">
        <v>45566</v>
      </c>
      <c r="AB1556" s="125"/>
      <c r="AC1556" s="125"/>
      <c r="AD1556" s="125"/>
      <c r="AE1556" s="117" t="s">
        <v>1499</v>
      </c>
      <c r="AF1556" s="122"/>
      <c r="AG1556" s="122" t="s">
        <v>1502</v>
      </c>
      <c r="AH1556" s="117" t="s">
        <v>1482</v>
      </c>
    </row>
    <row r="1557" spans="1:34">
      <c r="A1557" s="115" t="s">
        <v>16</v>
      </c>
      <c r="B1557" s="116">
        <v>45588</v>
      </c>
      <c r="C1557" s="115" t="s">
        <v>42</v>
      </c>
      <c r="D1557" s="115" t="s">
        <v>43</v>
      </c>
      <c r="E1557" s="117" t="s">
        <v>1470</v>
      </c>
      <c r="F1557" s="117" t="s">
        <v>2312</v>
      </c>
      <c r="G1557" s="119" t="s">
        <v>2313</v>
      </c>
      <c r="H1557" s="117" t="s">
        <v>2314</v>
      </c>
      <c r="I1557" s="117" t="s">
        <v>2315</v>
      </c>
      <c r="J1557" s="117">
        <v>15645.62</v>
      </c>
      <c r="K1557" s="117" t="s">
        <v>2586</v>
      </c>
      <c r="L1557" s="115" t="s">
        <v>2297</v>
      </c>
      <c r="M1557" s="123">
        <v>114687.5</v>
      </c>
      <c r="N1557" s="123">
        <v>45588</v>
      </c>
      <c r="O1557" s="124" t="s">
        <v>1495</v>
      </c>
      <c r="P1557" s="125" t="s">
        <v>2594</v>
      </c>
      <c r="Q1557" s="125" t="s">
        <v>1496</v>
      </c>
      <c r="R1557" s="125" t="s">
        <v>2595</v>
      </c>
      <c r="S1557" s="115" t="s">
        <v>2596</v>
      </c>
      <c r="T1557" s="122">
        <v>0</v>
      </c>
      <c r="U1557" s="115">
        <v>114687.5</v>
      </c>
      <c r="V1557" s="142">
        <v>5825.42</v>
      </c>
      <c r="W1557" s="117" t="s">
        <v>2595</v>
      </c>
      <c r="X1557" s="142">
        <v>114687.5</v>
      </c>
      <c r="Y1557" s="142">
        <v>114687.5</v>
      </c>
      <c r="Z1557" s="117">
        <v>0</v>
      </c>
      <c r="AA1557" s="143">
        <v>45566</v>
      </c>
      <c r="AB1557" s="125">
        <v>8</v>
      </c>
      <c r="AC1557" s="125"/>
      <c r="AD1557" s="125"/>
      <c r="AE1557" s="117" t="s">
        <v>2297</v>
      </c>
      <c r="AF1557" s="122"/>
      <c r="AG1557" s="122" t="s">
        <v>2300</v>
      </c>
      <c r="AH1557" s="117" t="s">
        <v>2300</v>
      </c>
    </row>
    <row r="1558" spans="1:34">
      <c r="A1558" s="115" t="s">
        <v>16</v>
      </c>
      <c r="B1558" s="116">
        <v>45590</v>
      </c>
      <c r="C1558" s="115" t="s">
        <v>42</v>
      </c>
      <c r="D1558" s="115" t="s">
        <v>43</v>
      </c>
      <c r="E1558" s="117" t="s">
        <v>1470</v>
      </c>
      <c r="F1558" s="117" t="s">
        <v>2312</v>
      </c>
      <c r="G1558" s="119" t="s">
        <v>2313</v>
      </c>
      <c r="H1558" s="117" t="s">
        <v>2314</v>
      </c>
      <c r="I1558" s="117" t="s">
        <v>2315</v>
      </c>
      <c r="J1558" s="117">
        <v>15645.62</v>
      </c>
      <c r="K1558" s="117" t="s">
        <v>2586</v>
      </c>
      <c r="L1558" s="115" t="s">
        <v>2297</v>
      </c>
      <c r="M1558" s="123">
        <v>12968.75</v>
      </c>
      <c r="N1558" s="123">
        <v>45590</v>
      </c>
      <c r="O1558" s="124" t="s">
        <v>1495</v>
      </c>
      <c r="P1558" s="125" t="s">
        <v>2594</v>
      </c>
      <c r="Q1558" s="125" t="s">
        <v>1496</v>
      </c>
      <c r="R1558" s="125" t="s">
        <v>2595</v>
      </c>
      <c r="S1558" s="115" t="s">
        <v>2596</v>
      </c>
      <c r="T1558" s="122">
        <v>0</v>
      </c>
      <c r="U1558" s="115">
        <v>12968.75</v>
      </c>
      <c r="V1558" s="142">
        <v>18791.79</v>
      </c>
      <c r="W1558" s="117" t="s">
        <v>2595</v>
      </c>
      <c r="X1558" s="142">
        <v>12968.75</v>
      </c>
      <c r="Y1558" s="142">
        <v>12968.75</v>
      </c>
      <c r="Z1558" s="117">
        <v>0</v>
      </c>
      <c r="AA1558" s="143">
        <v>45566</v>
      </c>
      <c r="AB1558" s="125">
        <v>9</v>
      </c>
      <c r="AC1558" s="125"/>
      <c r="AD1558" s="125"/>
      <c r="AE1558" s="117" t="s">
        <v>2297</v>
      </c>
      <c r="AF1558" s="122"/>
      <c r="AG1558" s="122" t="s">
        <v>2300</v>
      </c>
      <c r="AH1558" s="117" t="s">
        <v>2300</v>
      </c>
    </row>
    <row r="1559" spans="1:34">
      <c r="A1559" s="115" t="s">
        <v>16</v>
      </c>
      <c r="B1559" s="116">
        <v>45590</v>
      </c>
      <c r="C1559" s="115" t="s">
        <v>42</v>
      </c>
      <c r="D1559" s="115" t="s">
        <v>43</v>
      </c>
      <c r="E1559" s="117" t="s">
        <v>1470</v>
      </c>
      <c r="F1559" s="117" t="s">
        <v>2312</v>
      </c>
      <c r="G1559" s="119" t="s">
        <v>2313</v>
      </c>
      <c r="H1559" s="117" t="s">
        <v>2314</v>
      </c>
      <c r="I1559" s="117" t="s">
        <v>2315</v>
      </c>
      <c r="J1559" s="117">
        <v>15645.62</v>
      </c>
      <c r="K1559" s="117" t="s">
        <v>2316</v>
      </c>
      <c r="L1559" s="115" t="s">
        <v>1915</v>
      </c>
      <c r="M1559" s="123">
        <v>35500</v>
      </c>
      <c r="N1559" s="123">
        <v>45590</v>
      </c>
      <c r="O1559" s="124" t="s">
        <v>1472</v>
      </c>
      <c r="P1559" s="125" t="s">
        <v>2612</v>
      </c>
      <c r="Q1559" s="125" t="s">
        <v>1512</v>
      </c>
      <c r="R1559" s="125" t="s">
        <v>2613</v>
      </c>
      <c r="S1559" s="115" t="s">
        <v>2614</v>
      </c>
      <c r="T1559" s="122">
        <v>-35500</v>
      </c>
      <c r="U1559" s="115">
        <v>0</v>
      </c>
      <c r="V1559" s="142">
        <v>20323.04</v>
      </c>
      <c r="W1559" s="117" t="s">
        <v>2613</v>
      </c>
      <c r="X1559" s="142">
        <v>-35500</v>
      </c>
      <c r="Y1559" s="142">
        <v>35500</v>
      </c>
      <c r="Z1559" s="117">
        <v>0</v>
      </c>
      <c r="AA1559" s="143">
        <v>45566</v>
      </c>
      <c r="AB1559" s="125"/>
      <c r="AC1559" s="125"/>
      <c r="AD1559" s="125"/>
      <c r="AE1559" s="117" t="s">
        <v>1915</v>
      </c>
      <c r="AF1559" s="122"/>
      <c r="AG1559" s="122" t="s">
        <v>1573</v>
      </c>
      <c r="AH1559" s="117" t="s">
        <v>1520</v>
      </c>
    </row>
    <row r="1560" spans="1:34">
      <c r="A1560" s="115" t="s">
        <v>16</v>
      </c>
      <c r="B1560" s="116">
        <v>45590</v>
      </c>
      <c r="C1560" s="115" t="s">
        <v>42</v>
      </c>
      <c r="D1560" s="115" t="s">
        <v>43</v>
      </c>
      <c r="E1560" s="117" t="s">
        <v>1470</v>
      </c>
      <c r="F1560" s="117" t="s">
        <v>2312</v>
      </c>
      <c r="G1560" s="119" t="s">
        <v>2313</v>
      </c>
      <c r="H1560" s="117" t="s">
        <v>2314</v>
      </c>
      <c r="I1560" s="117" t="s">
        <v>2315</v>
      </c>
      <c r="J1560" s="117">
        <v>15645.62</v>
      </c>
      <c r="K1560" s="117" t="s">
        <v>2316</v>
      </c>
      <c r="L1560" s="115" t="s">
        <v>1953</v>
      </c>
      <c r="M1560" s="123">
        <v>10985</v>
      </c>
      <c r="N1560" s="123">
        <v>45590</v>
      </c>
      <c r="O1560" s="124" t="s">
        <v>1472</v>
      </c>
      <c r="P1560" s="125" t="s">
        <v>2615</v>
      </c>
      <c r="Q1560" s="125" t="s">
        <v>1512</v>
      </c>
      <c r="R1560" s="125" t="s">
        <v>2616</v>
      </c>
      <c r="S1560" s="115" t="s">
        <v>2617</v>
      </c>
      <c r="T1560" s="122">
        <v>-10985</v>
      </c>
      <c r="U1560" s="115">
        <v>0</v>
      </c>
      <c r="V1560" s="142">
        <v>9338.0400000000009</v>
      </c>
      <c r="W1560" s="117" t="s">
        <v>2616</v>
      </c>
      <c r="X1560" s="142">
        <v>-10985</v>
      </c>
      <c r="Y1560" s="142">
        <v>10985</v>
      </c>
      <c r="Z1560" s="117">
        <v>0</v>
      </c>
      <c r="AA1560" s="143">
        <v>45566</v>
      </c>
      <c r="AB1560" s="125"/>
      <c r="AC1560" s="125"/>
      <c r="AD1560" s="125"/>
      <c r="AE1560" s="117" t="s">
        <v>1953</v>
      </c>
      <c r="AF1560" s="122"/>
      <c r="AG1560" s="122" t="s">
        <v>1573</v>
      </c>
      <c r="AH1560" s="117" t="s">
        <v>1520</v>
      </c>
    </row>
    <row r="1561" spans="1:34">
      <c r="A1561" s="115" t="s">
        <v>16</v>
      </c>
      <c r="B1561" s="116">
        <v>45593</v>
      </c>
      <c r="C1561" s="115" t="s">
        <v>42</v>
      </c>
      <c r="D1561" s="115" t="s">
        <v>43</v>
      </c>
      <c r="E1561" s="117" t="s">
        <v>1470</v>
      </c>
      <c r="F1561" s="117" t="s">
        <v>2312</v>
      </c>
      <c r="G1561" s="119" t="s">
        <v>2313</v>
      </c>
      <c r="H1561" s="117" t="s">
        <v>2314</v>
      </c>
      <c r="I1561" s="117" t="s">
        <v>2315</v>
      </c>
      <c r="J1561" s="117">
        <v>15645.62</v>
      </c>
      <c r="K1561" s="117" t="s">
        <v>2316</v>
      </c>
      <c r="L1561" s="115" t="s">
        <v>2119</v>
      </c>
      <c r="M1561" s="123">
        <v>7649.1</v>
      </c>
      <c r="N1561" s="123">
        <v>45593</v>
      </c>
      <c r="O1561" s="124" t="s">
        <v>1472</v>
      </c>
      <c r="P1561" s="125" t="s">
        <v>2618</v>
      </c>
      <c r="Q1561" s="125" t="s">
        <v>1512</v>
      </c>
      <c r="R1561" s="125" t="s">
        <v>2619</v>
      </c>
      <c r="S1561" s="115" t="s">
        <v>2620</v>
      </c>
      <c r="T1561" s="122">
        <v>-7649.1</v>
      </c>
      <c r="U1561" s="115">
        <v>0</v>
      </c>
      <c r="V1561" s="142">
        <v>1688.94</v>
      </c>
      <c r="W1561" s="117" t="s">
        <v>2619</v>
      </c>
      <c r="X1561" s="142">
        <v>-7649.1</v>
      </c>
      <c r="Y1561" s="142">
        <v>7649.1</v>
      </c>
      <c r="Z1561" s="117">
        <v>0</v>
      </c>
      <c r="AA1561" s="143">
        <v>45566</v>
      </c>
      <c r="AB1561" s="125"/>
      <c r="AC1561" s="125"/>
      <c r="AD1561" s="125"/>
      <c r="AE1561" s="117" t="s">
        <v>2119</v>
      </c>
      <c r="AF1561" s="122"/>
      <c r="AG1561" s="122" t="s">
        <v>1573</v>
      </c>
      <c r="AH1561" s="117" t="s">
        <v>1520</v>
      </c>
    </row>
    <row r="1562" spans="1:34">
      <c r="A1562" s="115" t="s">
        <v>16</v>
      </c>
      <c r="B1562" s="116">
        <v>45593</v>
      </c>
      <c r="C1562" s="115" t="s">
        <v>42</v>
      </c>
      <c r="D1562" s="115" t="s">
        <v>43</v>
      </c>
      <c r="E1562" s="117" t="s">
        <v>1470</v>
      </c>
      <c r="F1562" s="117" t="s">
        <v>2312</v>
      </c>
      <c r="G1562" s="119" t="s">
        <v>2313</v>
      </c>
      <c r="H1562" s="117" t="s">
        <v>2314</v>
      </c>
      <c r="I1562" s="117" t="s">
        <v>2315</v>
      </c>
      <c r="J1562" s="117">
        <v>15645.62</v>
      </c>
      <c r="K1562" s="117" t="s">
        <v>2316</v>
      </c>
      <c r="L1562" s="115" t="s">
        <v>1915</v>
      </c>
      <c r="M1562" s="123">
        <v>38358</v>
      </c>
      <c r="N1562" s="123">
        <v>45593</v>
      </c>
      <c r="O1562" s="124" t="s">
        <v>1472</v>
      </c>
      <c r="P1562" s="125" t="s">
        <v>2485</v>
      </c>
      <c r="Q1562" s="125" t="s">
        <v>1512</v>
      </c>
      <c r="R1562" s="125" t="s">
        <v>2011</v>
      </c>
      <c r="S1562" s="115" t="s">
        <v>2621</v>
      </c>
      <c r="T1562" s="122">
        <v>-38358</v>
      </c>
      <c r="U1562" s="115">
        <v>0</v>
      </c>
      <c r="V1562" s="142">
        <v>-36669.06</v>
      </c>
      <c r="W1562" s="117" t="s">
        <v>2011</v>
      </c>
      <c r="X1562" s="142">
        <v>-38358</v>
      </c>
      <c r="Y1562" s="142">
        <v>38358</v>
      </c>
      <c r="Z1562" s="117">
        <v>0</v>
      </c>
      <c r="AA1562" s="143">
        <v>45566</v>
      </c>
      <c r="AB1562" s="125"/>
      <c r="AC1562" s="125"/>
      <c r="AD1562" s="125"/>
      <c r="AE1562" s="117" t="s">
        <v>1915</v>
      </c>
      <c r="AF1562" s="122"/>
      <c r="AG1562" s="122" t="s">
        <v>1573</v>
      </c>
      <c r="AH1562" s="117" t="s">
        <v>1520</v>
      </c>
    </row>
    <row r="1563" spans="1:34">
      <c r="A1563" s="115" t="s">
        <v>16</v>
      </c>
      <c r="B1563" s="116">
        <v>45593</v>
      </c>
      <c r="C1563" s="115" t="s">
        <v>42</v>
      </c>
      <c r="D1563" s="115" t="s">
        <v>43</v>
      </c>
      <c r="E1563" s="117" t="s">
        <v>1470</v>
      </c>
      <c r="F1563" s="117" t="s">
        <v>2312</v>
      </c>
      <c r="G1563" s="119" t="s">
        <v>2313</v>
      </c>
      <c r="H1563" s="117" t="s">
        <v>2314</v>
      </c>
      <c r="I1563" s="117" t="s">
        <v>2315</v>
      </c>
      <c r="J1563" s="117">
        <v>15645.62</v>
      </c>
      <c r="K1563" s="117" t="s">
        <v>2316</v>
      </c>
      <c r="L1563" s="115" t="s">
        <v>1915</v>
      </c>
      <c r="M1563" s="123">
        <v>22334.21</v>
      </c>
      <c r="N1563" s="123">
        <v>45593</v>
      </c>
      <c r="O1563" s="124" t="s">
        <v>1472</v>
      </c>
      <c r="P1563" s="125" t="s">
        <v>2508</v>
      </c>
      <c r="Q1563" s="125" t="s">
        <v>1512</v>
      </c>
      <c r="R1563" s="125" t="s">
        <v>2509</v>
      </c>
      <c r="S1563" s="115" t="s">
        <v>2510</v>
      </c>
      <c r="T1563" s="122">
        <v>-22334.21</v>
      </c>
      <c r="U1563" s="115">
        <v>0</v>
      </c>
      <c r="V1563" s="142">
        <v>-59003.27</v>
      </c>
      <c r="W1563" s="117" t="s">
        <v>2509</v>
      </c>
      <c r="X1563" s="142">
        <v>-22334.21</v>
      </c>
      <c r="Y1563" s="142">
        <v>22334.21</v>
      </c>
      <c r="Z1563" s="117">
        <v>0</v>
      </c>
      <c r="AA1563" s="143">
        <v>45566</v>
      </c>
      <c r="AB1563" s="125"/>
      <c r="AC1563" s="125"/>
      <c r="AD1563" s="125"/>
      <c r="AE1563" s="117" t="s">
        <v>1915</v>
      </c>
      <c r="AF1563" s="122"/>
      <c r="AG1563" s="122" t="s">
        <v>1573</v>
      </c>
      <c r="AH1563" s="117" t="s">
        <v>1520</v>
      </c>
    </row>
    <row r="1564" spans="1:34">
      <c r="A1564" s="115" t="s">
        <v>16</v>
      </c>
      <c r="B1564" s="116">
        <v>45593</v>
      </c>
      <c r="C1564" s="115" t="s">
        <v>42</v>
      </c>
      <c r="D1564" s="115" t="s">
        <v>43</v>
      </c>
      <c r="E1564" s="117" t="s">
        <v>1470</v>
      </c>
      <c r="F1564" s="117" t="s">
        <v>2312</v>
      </c>
      <c r="G1564" s="119" t="s">
        <v>2313</v>
      </c>
      <c r="H1564" s="117" t="s">
        <v>2314</v>
      </c>
      <c r="I1564" s="117" t="s">
        <v>2315</v>
      </c>
      <c r="J1564" s="117">
        <v>15645.62</v>
      </c>
      <c r="K1564" s="117" t="s">
        <v>2316</v>
      </c>
      <c r="L1564" s="115" t="s">
        <v>1480</v>
      </c>
      <c r="M1564" s="123">
        <v>56.58</v>
      </c>
      <c r="N1564" s="123">
        <v>45593</v>
      </c>
      <c r="O1564" s="124" t="s">
        <v>1472</v>
      </c>
      <c r="P1564" s="125" t="s">
        <v>2622</v>
      </c>
      <c r="Q1564" s="125" t="s">
        <v>1481</v>
      </c>
      <c r="R1564" s="125" t="s">
        <v>2509</v>
      </c>
      <c r="S1564" s="115" t="s">
        <v>2510</v>
      </c>
      <c r="T1564" s="122">
        <v>-56.58</v>
      </c>
      <c r="U1564" s="115">
        <v>0</v>
      </c>
      <c r="V1564" s="142">
        <v>-59059.85</v>
      </c>
      <c r="W1564" s="117" t="s">
        <v>2509</v>
      </c>
      <c r="X1564" s="142">
        <v>-56.58</v>
      </c>
      <c r="Y1564" s="142">
        <v>56.58</v>
      </c>
      <c r="Z1564" s="117">
        <v>0</v>
      </c>
      <c r="AA1564" s="143">
        <v>45566</v>
      </c>
      <c r="AB1564" s="125"/>
      <c r="AC1564" s="125"/>
      <c r="AD1564" s="125"/>
      <c r="AE1564" s="117" t="s">
        <v>1480</v>
      </c>
      <c r="AF1564" s="122"/>
      <c r="AG1564" s="122" t="s">
        <v>1482</v>
      </c>
      <c r="AH1564" s="117" t="s">
        <v>1482</v>
      </c>
    </row>
    <row r="1565" spans="1:34">
      <c r="A1565" s="115" t="s">
        <v>16</v>
      </c>
      <c r="B1565" s="116">
        <v>45593</v>
      </c>
      <c r="C1565" s="115" t="s">
        <v>42</v>
      </c>
      <c r="D1565" s="115" t="s">
        <v>43</v>
      </c>
      <c r="E1565" s="117" t="s">
        <v>1470</v>
      </c>
      <c r="F1565" s="117" t="s">
        <v>2312</v>
      </c>
      <c r="G1565" s="119" t="s">
        <v>2313</v>
      </c>
      <c r="H1565" s="117" t="s">
        <v>2314</v>
      </c>
      <c r="I1565" s="117" t="s">
        <v>2315</v>
      </c>
      <c r="J1565" s="117">
        <v>15645.62</v>
      </c>
      <c r="K1565" s="117" t="s">
        <v>2316</v>
      </c>
      <c r="L1565" s="115" t="s">
        <v>1480</v>
      </c>
      <c r="M1565" s="123">
        <v>446.68</v>
      </c>
      <c r="N1565" s="123">
        <v>45593</v>
      </c>
      <c r="O1565" s="124" t="s">
        <v>1472</v>
      </c>
      <c r="P1565" s="125" t="s">
        <v>2623</v>
      </c>
      <c r="Q1565" s="125" t="s">
        <v>1564</v>
      </c>
      <c r="R1565" s="125" t="s">
        <v>2509</v>
      </c>
      <c r="S1565" s="115" t="s">
        <v>2510</v>
      </c>
      <c r="T1565" s="122">
        <v>-446.68</v>
      </c>
      <c r="U1565" s="115">
        <v>0</v>
      </c>
      <c r="V1565" s="142">
        <v>-59506.53</v>
      </c>
      <c r="W1565" s="117" t="s">
        <v>2509</v>
      </c>
      <c r="X1565" s="142">
        <v>-446.68</v>
      </c>
      <c r="Y1565" s="142">
        <v>446.68</v>
      </c>
      <c r="Z1565" s="117">
        <v>0</v>
      </c>
      <c r="AA1565" s="143">
        <v>45566</v>
      </c>
      <c r="AB1565" s="125"/>
      <c r="AC1565" s="125"/>
      <c r="AD1565" s="125"/>
      <c r="AE1565" s="117" t="s">
        <v>1480</v>
      </c>
      <c r="AF1565" s="122"/>
      <c r="AG1565" s="122" t="s">
        <v>1482</v>
      </c>
      <c r="AH1565" s="117" t="s">
        <v>1482</v>
      </c>
    </row>
    <row r="1566" spans="1:34">
      <c r="A1566" s="115" t="s">
        <v>16</v>
      </c>
      <c r="B1566" s="116">
        <v>45593</v>
      </c>
      <c r="C1566" s="115" t="s">
        <v>42</v>
      </c>
      <c r="D1566" s="115" t="s">
        <v>43</v>
      </c>
      <c r="E1566" s="117" t="s">
        <v>1470</v>
      </c>
      <c r="F1566" s="117" t="s">
        <v>2312</v>
      </c>
      <c r="G1566" s="119" t="s">
        <v>2313</v>
      </c>
      <c r="H1566" s="117" t="s">
        <v>2314</v>
      </c>
      <c r="I1566" s="117" t="s">
        <v>2315</v>
      </c>
      <c r="J1566" s="117">
        <v>15645.62</v>
      </c>
      <c r="K1566" s="117" t="s">
        <v>2316</v>
      </c>
      <c r="L1566" s="115" t="s">
        <v>1616</v>
      </c>
      <c r="M1566" s="123">
        <v>13500</v>
      </c>
      <c r="N1566" s="123">
        <v>45593</v>
      </c>
      <c r="O1566" s="124" t="s">
        <v>1472</v>
      </c>
      <c r="P1566" s="125" t="s">
        <v>1898</v>
      </c>
      <c r="Q1566" s="125" t="s">
        <v>1512</v>
      </c>
      <c r="R1566" s="125" t="s">
        <v>2624</v>
      </c>
      <c r="S1566" s="115" t="s">
        <v>2625</v>
      </c>
      <c r="T1566" s="122">
        <v>-13500</v>
      </c>
      <c r="U1566" s="115">
        <v>0</v>
      </c>
      <c r="V1566" s="142">
        <v>-73006.53</v>
      </c>
      <c r="W1566" s="117" t="s">
        <v>2624</v>
      </c>
      <c r="X1566" s="142">
        <v>-13500</v>
      </c>
      <c r="Y1566" s="142">
        <v>13500</v>
      </c>
      <c r="Z1566" s="117">
        <v>0</v>
      </c>
      <c r="AA1566" s="143">
        <v>45566</v>
      </c>
      <c r="AB1566" s="125"/>
      <c r="AC1566" s="125"/>
      <c r="AD1566" s="125"/>
      <c r="AE1566" s="117" t="s">
        <v>1616</v>
      </c>
      <c r="AF1566" s="122"/>
      <c r="AG1566" s="122" t="s">
        <v>1519</v>
      </c>
      <c r="AH1566" s="117" t="s">
        <v>1520</v>
      </c>
    </row>
    <row r="1567" spans="1:34">
      <c r="A1567" s="115" t="s">
        <v>16</v>
      </c>
      <c r="B1567" s="116">
        <v>45593</v>
      </c>
      <c r="C1567" s="115" t="s">
        <v>42</v>
      </c>
      <c r="D1567" s="115" t="s">
        <v>43</v>
      </c>
      <c r="E1567" s="117" t="s">
        <v>1470</v>
      </c>
      <c r="F1567" s="117" t="s">
        <v>2312</v>
      </c>
      <c r="G1567" s="119" t="s">
        <v>2313</v>
      </c>
      <c r="H1567" s="117" t="s">
        <v>2314</v>
      </c>
      <c r="I1567" s="117" t="s">
        <v>2315</v>
      </c>
      <c r="J1567" s="117">
        <v>15645.62</v>
      </c>
      <c r="K1567" s="117" t="s">
        <v>2316</v>
      </c>
      <c r="L1567" s="115" t="s">
        <v>1480</v>
      </c>
      <c r="M1567" s="123">
        <v>1109.58</v>
      </c>
      <c r="N1567" s="123">
        <v>45593</v>
      </c>
      <c r="O1567" s="124" t="s">
        <v>1472</v>
      </c>
      <c r="P1567" s="125" t="s">
        <v>2626</v>
      </c>
      <c r="Q1567" s="125" t="s">
        <v>1564</v>
      </c>
      <c r="R1567" s="125" t="s">
        <v>2624</v>
      </c>
      <c r="S1567" s="115" t="s">
        <v>2625</v>
      </c>
      <c r="T1567" s="122">
        <v>-1109.58</v>
      </c>
      <c r="U1567" s="115">
        <v>0</v>
      </c>
      <c r="V1567" s="142">
        <v>-74116.11</v>
      </c>
      <c r="W1567" s="117" t="s">
        <v>2624</v>
      </c>
      <c r="X1567" s="142">
        <v>-1109.58</v>
      </c>
      <c r="Y1567" s="142">
        <v>1109.58</v>
      </c>
      <c r="Z1567" s="117">
        <v>0</v>
      </c>
      <c r="AA1567" s="143">
        <v>45566</v>
      </c>
      <c r="AB1567" s="125"/>
      <c r="AC1567" s="125"/>
      <c r="AD1567" s="125"/>
      <c r="AE1567" s="117" t="s">
        <v>1480</v>
      </c>
      <c r="AF1567" s="122"/>
      <c r="AG1567" s="122" t="s">
        <v>1482</v>
      </c>
      <c r="AH1567" s="117" t="s">
        <v>1482</v>
      </c>
    </row>
    <row r="1568" spans="1:34">
      <c r="A1568" s="115" t="s">
        <v>16</v>
      </c>
      <c r="B1568" s="116">
        <v>45593</v>
      </c>
      <c r="C1568" s="115" t="s">
        <v>42</v>
      </c>
      <c r="D1568" s="115" t="s">
        <v>43</v>
      </c>
      <c r="E1568" s="117" t="s">
        <v>1470</v>
      </c>
      <c r="F1568" s="117" t="s">
        <v>2312</v>
      </c>
      <c r="G1568" s="119" t="s">
        <v>2313</v>
      </c>
      <c r="H1568" s="117" t="s">
        <v>2314</v>
      </c>
      <c r="I1568" s="117" t="s">
        <v>2315</v>
      </c>
      <c r="J1568" s="117">
        <v>15645.62</v>
      </c>
      <c r="K1568" s="117" t="s">
        <v>2316</v>
      </c>
      <c r="L1568" s="115" t="s">
        <v>1616</v>
      </c>
      <c r="M1568" s="123">
        <v>14000</v>
      </c>
      <c r="N1568" s="123">
        <v>45593</v>
      </c>
      <c r="O1568" s="124" t="s">
        <v>1472</v>
      </c>
      <c r="P1568" s="125" t="s">
        <v>1898</v>
      </c>
      <c r="Q1568" s="125" t="s">
        <v>1512</v>
      </c>
      <c r="R1568" s="125" t="s">
        <v>2624</v>
      </c>
      <c r="S1568" s="115" t="s">
        <v>2627</v>
      </c>
      <c r="T1568" s="122">
        <v>-14000</v>
      </c>
      <c r="U1568" s="115">
        <v>0</v>
      </c>
      <c r="V1568" s="142">
        <v>-88116.11</v>
      </c>
      <c r="W1568" s="117" t="s">
        <v>2624</v>
      </c>
      <c r="X1568" s="142">
        <v>-14000</v>
      </c>
      <c r="Y1568" s="142">
        <v>14000</v>
      </c>
      <c r="Z1568" s="117">
        <v>0</v>
      </c>
      <c r="AA1568" s="143">
        <v>45566</v>
      </c>
      <c r="AB1568" s="125"/>
      <c r="AC1568" s="125"/>
      <c r="AD1568" s="125"/>
      <c r="AE1568" s="117" t="s">
        <v>1616</v>
      </c>
      <c r="AF1568" s="122"/>
      <c r="AG1568" s="122" t="s">
        <v>1519</v>
      </c>
      <c r="AH1568" s="117" t="s">
        <v>1520</v>
      </c>
    </row>
    <row r="1569" spans="1:34">
      <c r="A1569" s="115" t="s">
        <v>16</v>
      </c>
      <c r="B1569" s="116">
        <v>45593</v>
      </c>
      <c r="C1569" s="115" t="s">
        <v>42</v>
      </c>
      <c r="D1569" s="115" t="s">
        <v>43</v>
      </c>
      <c r="E1569" s="117" t="s">
        <v>1470</v>
      </c>
      <c r="F1569" s="117" t="s">
        <v>2312</v>
      </c>
      <c r="G1569" s="119" t="s">
        <v>2313</v>
      </c>
      <c r="H1569" s="117" t="s">
        <v>2314</v>
      </c>
      <c r="I1569" s="117" t="s">
        <v>2315</v>
      </c>
      <c r="J1569" s="117">
        <v>15645.62</v>
      </c>
      <c r="K1569" s="117" t="s">
        <v>2316</v>
      </c>
      <c r="L1569" s="115" t="s">
        <v>1480</v>
      </c>
      <c r="M1569" s="123">
        <v>1109.58</v>
      </c>
      <c r="N1569" s="123">
        <v>45593</v>
      </c>
      <c r="O1569" s="124" t="s">
        <v>1472</v>
      </c>
      <c r="P1569" s="125" t="s">
        <v>2626</v>
      </c>
      <c r="Q1569" s="125" t="s">
        <v>1564</v>
      </c>
      <c r="R1569" s="125" t="s">
        <v>2624</v>
      </c>
      <c r="S1569" s="115" t="s">
        <v>2627</v>
      </c>
      <c r="T1569" s="122">
        <v>-1109.58</v>
      </c>
      <c r="U1569" s="115">
        <v>0</v>
      </c>
      <c r="V1569" s="142">
        <v>-89225.69</v>
      </c>
      <c r="W1569" s="117" t="s">
        <v>2624</v>
      </c>
      <c r="X1569" s="142">
        <v>-1109.58</v>
      </c>
      <c r="Y1569" s="142">
        <v>1109.58</v>
      </c>
      <c r="Z1569" s="117">
        <v>0</v>
      </c>
      <c r="AA1569" s="143">
        <v>45566</v>
      </c>
      <c r="AB1569" s="125"/>
      <c r="AC1569" s="125"/>
      <c r="AD1569" s="125"/>
      <c r="AE1569" s="117" t="s">
        <v>1480</v>
      </c>
      <c r="AF1569" s="122"/>
      <c r="AG1569" s="122" t="s">
        <v>1482</v>
      </c>
      <c r="AH1569" s="117" t="s">
        <v>1482</v>
      </c>
    </row>
    <row r="1570" spans="1:34">
      <c r="A1570" s="115" t="s">
        <v>16</v>
      </c>
      <c r="B1570" s="116">
        <v>45593</v>
      </c>
      <c r="C1570" s="115" t="s">
        <v>42</v>
      </c>
      <c r="D1570" s="115" t="s">
        <v>43</v>
      </c>
      <c r="E1570" s="117" t="s">
        <v>1470</v>
      </c>
      <c r="F1570" s="117" t="s">
        <v>2312</v>
      </c>
      <c r="G1570" s="119" t="s">
        <v>2313</v>
      </c>
      <c r="H1570" s="117" t="s">
        <v>2314</v>
      </c>
      <c r="I1570" s="117" t="s">
        <v>2315</v>
      </c>
      <c r="J1570" s="117">
        <v>15645.62</v>
      </c>
      <c r="K1570" s="117" t="s">
        <v>2316</v>
      </c>
      <c r="L1570" s="115" t="s">
        <v>1616</v>
      </c>
      <c r="M1570" s="123">
        <v>52802.53</v>
      </c>
      <c r="N1570" s="123">
        <v>45593</v>
      </c>
      <c r="O1570" s="124" t="s">
        <v>1472</v>
      </c>
      <c r="P1570" s="125" t="s">
        <v>1898</v>
      </c>
      <c r="Q1570" s="125" t="s">
        <v>1512</v>
      </c>
      <c r="R1570" s="125" t="s">
        <v>2624</v>
      </c>
      <c r="S1570" s="115" t="s">
        <v>2628</v>
      </c>
      <c r="T1570" s="122">
        <v>-52802.53</v>
      </c>
      <c r="U1570" s="115">
        <v>0</v>
      </c>
      <c r="V1570" s="142">
        <v>-142028.22</v>
      </c>
      <c r="W1570" s="117" t="s">
        <v>2624</v>
      </c>
      <c r="X1570" s="142">
        <v>-52802.53</v>
      </c>
      <c r="Y1570" s="142">
        <v>52802.53</v>
      </c>
      <c r="Z1570" s="117">
        <v>0</v>
      </c>
      <c r="AA1570" s="143">
        <v>45566</v>
      </c>
      <c r="AB1570" s="125"/>
      <c r="AC1570" s="125"/>
      <c r="AD1570" s="125"/>
      <c r="AE1570" s="117" t="s">
        <v>1616</v>
      </c>
      <c r="AF1570" s="122"/>
      <c r="AG1570" s="122" t="s">
        <v>1519</v>
      </c>
      <c r="AH1570" s="117" t="s">
        <v>1520</v>
      </c>
    </row>
    <row r="1571" spans="1:34">
      <c r="A1571" s="115" t="s">
        <v>16</v>
      </c>
      <c r="B1571" s="116">
        <v>45593</v>
      </c>
      <c r="C1571" s="115" t="s">
        <v>42</v>
      </c>
      <c r="D1571" s="115" t="s">
        <v>43</v>
      </c>
      <c r="E1571" s="117" t="s">
        <v>1470</v>
      </c>
      <c r="F1571" s="117" t="s">
        <v>2312</v>
      </c>
      <c r="G1571" s="119" t="s">
        <v>2313</v>
      </c>
      <c r="H1571" s="117" t="s">
        <v>2314</v>
      </c>
      <c r="I1571" s="117" t="s">
        <v>2315</v>
      </c>
      <c r="J1571" s="117">
        <v>15645.62</v>
      </c>
      <c r="K1571" s="117" t="s">
        <v>2316</v>
      </c>
      <c r="L1571" s="115" t="s">
        <v>1480</v>
      </c>
      <c r="M1571" s="123">
        <v>2102.56</v>
      </c>
      <c r="N1571" s="123">
        <v>45593</v>
      </c>
      <c r="O1571" s="124" t="s">
        <v>1472</v>
      </c>
      <c r="P1571" s="125" t="s">
        <v>2626</v>
      </c>
      <c r="Q1571" s="125" t="s">
        <v>1564</v>
      </c>
      <c r="R1571" s="125" t="s">
        <v>2624</v>
      </c>
      <c r="S1571" s="115" t="s">
        <v>2628</v>
      </c>
      <c r="T1571" s="122">
        <v>-2102.56</v>
      </c>
      <c r="U1571" s="115">
        <v>0</v>
      </c>
      <c r="V1571" s="142">
        <v>-144130.78</v>
      </c>
      <c r="W1571" s="117" t="s">
        <v>2624</v>
      </c>
      <c r="X1571" s="142">
        <v>-2102.56</v>
      </c>
      <c r="Y1571" s="142">
        <v>2102.56</v>
      </c>
      <c r="Z1571" s="117">
        <v>0</v>
      </c>
      <c r="AA1571" s="143">
        <v>45566</v>
      </c>
      <c r="AB1571" s="125"/>
      <c r="AC1571" s="125"/>
      <c r="AD1571" s="125"/>
      <c r="AE1571" s="117" t="s">
        <v>1480</v>
      </c>
      <c r="AF1571" s="122"/>
      <c r="AG1571" s="122" t="s">
        <v>1482</v>
      </c>
      <c r="AH1571" s="117" t="s">
        <v>1482</v>
      </c>
    </row>
    <row r="1572" spans="1:34">
      <c r="A1572" s="115" t="s">
        <v>16</v>
      </c>
      <c r="B1572" s="116">
        <v>45593</v>
      </c>
      <c r="C1572" s="115" t="s">
        <v>42</v>
      </c>
      <c r="D1572" s="115" t="s">
        <v>43</v>
      </c>
      <c r="E1572" s="117" t="s">
        <v>1470</v>
      </c>
      <c r="F1572" s="117" t="s">
        <v>2312</v>
      </c>
      <c r="G1572" s="119" t="s">
        <v>2313</v>
      </c>
      <c r="H1572" s="117" t="s">
        <v>2314</v>
      </c>
      <c r="I1572" s="117" t="s">
        <v>2315</v>
      </c>
      <c r="J1572" s="117">
        <v>15645.62</v>
      </c>
      <c r="K1572" s="117" t="s">
        <v>2316</v>
      </c>
      <c r="L1572" s="115" t="s">
        <v>1616</v>
      </c>
      <c r="M1572" s="123">
        <v>13500</v>
      </c>
      <c r="N1572" s="123">
        <v>45593</v>
      </c>
      <c r="O1572" s="124" t="s">
        <v>1472</v>
      </c>
      <c r="P1572" s="125" t="s">
        <v>1898</v>
      </c>
      <c r="Q1572" s="125" t="s">
        <v>1512</v>
      </c>
      <c r="R1572" s="125" t="s">
        <v>2624</v>
      </c>
      <c r="S1572" s="115" t="s">
        <v>2629</v>
      </c>
      <c r="T1572" s="122">
        <v>-13500</v>
      </c>
      <c r="U1572" s="115">
        <v>0</v>
      </c>
      <c r="V1572" s="142">
        <v>-157630.78</v>
      </c>
      <c r="W1572" s="117" t="s">
        <v>2624</v>
      </c>
      <c r="X1572" s="142">
        <v>-13500</v>
      </c>
      <c r="Y1572" s="142">
        <v>13500</v>
      </c>
      <c r="Z1572" s="117">
        <v>0</v>
      </c>
      <c r="AA1572" s="143">
        <v>45566</v>
      </c>
      <c r="AB1572" s="125"/>
      <c r="AC1572" s="125"/>
      <c r="AD1572" s="125"/>
      <c r="AE1572" s="117" t="s">
        <v>1616</v>
      </c>
      <c r="AF1572" s="122"/>
      <c r="AG1572" s="122" t="s">
        <v>1519</v>
      </c>
      <c r="AH1572" s="117" t="s">
        <v>1520</v>
      </c>
    </row>
    <row r="1573" spans="1:34">
      <c r="A1573" s="115" t="s">
        <v>16</v>
      </c>
      <c r="B1573" s="116">
        <v>45593</v>
      </c>
      <c r="C1573" s="115" t="s">
        <v>42</v>
      </c>
      <c r="D1573" s="115" t="s">
        <v>43</v>
      </c>
      <c r="E1573" s="117" t="s">
        <v>1470</v>
      </c>
      <c r="F1573" s="117" t="s">
        <v>2312</v>
      </c>
      <c r="G1573" s="119" t="s">
        <v>2313</v>
      </c>
      <c r="H1573" s="117" t="s">
        <v>2314</v>
      </c>
      <c r="I1573" s="117" t="s">
        <v>2315</v>
      </c>
      <c r="J1573" s="117">
        <v>15645.62</v>
      </c>
      <c r="K1573" s="117" t="s">
        <v>2316</v>
      </c>
      <c r="L1573" s="115" t="s">
        <v>1480</v>
      </c>
      <c r="M1573" s="123">
        <v>1109.58</v>
      </c>
      <c r="N1573" s="123">
        <v>45593</v>
      </c>
      <c r="O1573" s="124" t="s">
        <v>1472</v>
      </c>
      <c r="P1573" s="125" t="s">
        <v>2626</v>
      </c>
      <c r="Q1573" s="125" t="s">
        <v>1564</v>
      </c>
      <c r="R1573" s="125" t="s">
        <v>2624</v>
      </c>
      <c r="S1573" s="115" t="s">
        <v>2629</v>
      </c>
      <c r="T1573" s="122">
        <v>-1109.58</v>
      </c>
      <c r="U1573" s="115">
        <v>0</v>
      </c>
      <c r="V1573" s="142">
        <v>-158740.35999999999</v>
      </c>
      <c r="W1573" s="117" t="s">
        <v>2624</v>
      </c>
      <c r="X1573" s="142">
        <v>-1109.58</v>
      </c>
      <c r="Y1573" s="142">
        <v>1109.58</v>
      </c>
      <c r="Z1573" s="117">
        <v>0</v>
      </c>
      <c r="AA1573" s="143">
        <v>45566</v>
      </c>
      <c r="AB1573" s="125"/>
      <c r="AC1573" s="125"/>
      <c r="AD1573" s="125"/>
      <c r="AE1573" s="117" t="s">
        <v>1480</v>
      </c>
      <c r="AF1573" s="122"/>
      <c r="AG1573" s="122" t="s">
        <v>1482</v>
      </c>
      <c r="AH1573" s="117" t="s">
        <v>1482</v>
      </c>
    </row>
    <row r="1574" spans="1:34">
      <c r="A1574" s="115" t="s">
        <v>16</v>
      </c>
      <c r="B1574" s="116">
        <v>45593</v>
      </c>
      <c r="C1574" s="115" t="s">
        <v>42</v>
      </c>
      <c r="D1574" s="115" t="s">
        <v>43</v>
      </c>
      <c r="E1574" s="117" t="s">
        <v>1470</v>
      </c>
      <c r="F1574" s="117" t="s">
        <v>2312</v>
      </c>
      <c r="G1574" s="119" t="s">
        <v>2313</v>
      </c>
      <c r="H1574" s="117" t="s">
        <v>2314</v>
      </c>
      <c r="I1574" s="117" t="s">
        <v>2315</v>
      </c>
      <c r="J1574" s="117">
        <v>15645.62</v>
      </c>
      <c r="K1574" s="117" t="s">
        <v>2316</v>
      </c>
      <c r="L1574" s="115" t="s">
        <v>1616</v>
      </c>
      <c r="M1574" s="123">
        <v>5797.5</v>
      </c>
      <c r="N1574" s="123">
        <v>45593</v>
      </c>
      <c r="O1574" s="124" t="s">
        <v>1472</v>
      </c>
      <c r="P1574" s="125" t="s">
        <v>2630</v>
      </c>
      <c r="Q1574" s="125" t="s">
        <v>1512</v>
      </c>
      <c r="R1574" s="125" t="s">
        <v>2631</v>
      </c>
      <c r="S1574" s="115" t="s">
        <v>2632</v>
      </c>
      <c r="T1574" s="122">
        <v>-5797.5</v>
      </c>
      <c r="U1574" s="115">
        <v>0</v>
      </c>
      <c r="V1574" s="142">
        <v>-164537.85999999999</v>
      </c>
      <c r="W1574" s="117" t="s">
        <v>2631</v>
      </c>
      <c r="X1574" s="142">
        <v>-5797.5</v>
      </c>
      <c r="Y1574" s="142">
        <v>5797.5</v>
      </c>
      <c r="Z1574" s="117">
        <v>0</v>
      </c>
      <c r="AA1574" s="143">
        <v>45566</v>
      </c>
      <c r="AB1574" s="125"/>
      <c r="AC1574" s="125"/>
      <c r="AD1574" s="125"/>
      <c r="AE1574" s="117" t="s">
        <v>1616</v>
      </c>
      <c r="AF1574" s="122"/>
      <c r="AG1574" s="122" t="s">
        <v>1519</v>
      </c>
      <c r="AH1574" s="117" t="s">
        <v>1520</v>
      </c>
    </row>
    <row r="1575" spans="1:34">
      <c r="A1575" s="115" t="s">
        <v>16</v>
      </c>
      <c r="B1575" s="116">
        <v>45593</v>
      </c>
      <c r="C1575" s="115" t="s">
        <v>42</v>
      </c>
      <c r="D1575" s="115" t="s">
        <v>43</v>
      </c>
      <c r="E1575" s="117" t="s">
        <v>1470</v>
      </c>
      <c r="F1575" s="117" t="s">
        <v>2312</v>
      </c>
      <c r="G1575" s="119" t="s">
        <v>2313</v>
      </c>
      <c r="H1575" s="117" t="s">
        <v>2314</v>
      </c>
      <c r="I1575" s="117" t="s">
        <v>2315</v>
      </c>
      <c r="J1575" s="117">
        <v>15645.62</v>
      </c>
      <c r="K1575" s="117" t="s">
        <v>2316</v>
      </c>
      <c r="L1575" s="115" t="s">
        <v>1480</v>
      </c>
      <c r="M1575" s="123">
        <v>509.1</v>
      </c>
      <c r="N1575" s="123">
        <v>45593</v>
      </c>
      <c r="O1575" s="124" t="s">
        <v>1472</v>
      </c>
      <c r="P1575" s="125" t="s">
        <v>2633</v>
      </c>
      <c r="Q1575" s="125" t="s">
        <v>1564</v>
      </c>
      <c r="R1575" s="125" t="s">
        <v>2631</v>
      </c>
      <c r="S1575" s="115" t="s">
        <v>2632</v>
      </c>
      <c r="T1575" s="122">
        <v>-509.1</v>
      </c>
      <c r="U1575" s="115">
        <v>0</v>
      </c>
      <c r="V1575" s="142">
        <v>-165046.96</v>
      </c>
      <c r="W1575" s="117" t="s">
        <v>2631</v>
      </c>
      <c r="X1575" s="142">
        <v>-509.1</v>
      </c>
      <c r="Y1575" s="142">
        <v>509.1</v>
      </c>
      <c r="Z1575" s="117">
        <v>0</v>
      </c>
      <c r="AA1575" s="143">
        <v>45566</v>
      </c>
      <c r="AB1575" s="125"/>
      <c r="AC1575" s="125"/>
      <c r="AD1575" s="125"/>
      <c r="AE1575" s="117" t="s">
        <v>1480</v>
      </c>
      <c r="AF1575" s="122"/>
      <c r="AG1575" s="122" t="s">
        <v>1482</v>
      </c>
      <c r="AH1575" s="117" t="s">
        <v>1482</v>
      </c>
    </row>
    <row r="1576" spans="1:34">
      <c r="A1576" s="115" t="s">
        <v>16</v>
      </c>
      <c r="B1576" s="116">
        <v>45593</v>
      </c>
      <c r="C1576" s="115" t="s">
        <v>42</v>
      </c>
      <c r="D1576" s="115" t="s">
        <v>43</v>
      </c>
      <c r="E1576" s="117" t="s">
        <v>1470</v>
      </c>
      <c r="F1576" s="117" t="s">
        <v>2312</v>
      </c>
      <c r="G1576" s="119" t="s">
        <v>2313</v>
      </c>
      <c r="H1576" s="117" t="s">
        <v>2314</v>
      </c>
      <c r="I1576" s="117" t="s">
        <v>2315</v>
      </c>
      <c r="J1576" s="117">
        <v>15645.62</v>
      </c>
      <c r="K1576" s="117" t="s">
        <v>2316</v>
      </c>
      <c r="L1576" s="115" t="s">
        <v>1612</v>
      </c>
      <c r="M1576" s="123">
        <v>670.94</v>
      </c>
      <c r="N1576" s="123">
        <v>45593</v>
      </c>
      <c r="O1576" s="124" t="s">
        <v>1472</v>
      </c>
      <c r="P1576" s="125" t="s">
        <v>2400</v>
      </c>
      <c r="Q1576" s="125" t="s">
        <v>1512</v>
      </c>
      <c r="R1576" s="125" t="s">
        <v>2078</v>
      </c>
      <c r="S1576" s="115" t="s">
        <v>2634</v>
      </c>
      <c r="T1576" s="122">
        <v>-670.94</v>
      </c>
      <c r="U1576" s="115">
        <v>0</v>
      </c>
      <c r="V1576" s="142">
        <v>-165717.9</v>
      </c>
      <c r="W1576" s="117" t="s">
        <v>2078</v>
      </c>
      <c r="X1576" s="142">
        <v>-670.94</v>
      </c>
      <c r="Y1576" s="142">
        <v>670.94</v>
      </c>
      <c r="Z1576" s="117">
        <v>0</v>
      </c>
      <c r="AA1576" s="143">
        <v>45566</v>
      </c>
      <c r="AB1576" s="125"/>
      <c r="AC1576" s="125"/>
      <c r="AD1576" s="125"/>
      <c r="AE1576" s="117" t="s">
        <v>1612</v>
      </c>
      <c r="AF1576" s="122"/>
      <c r="AG1576" s="122" t="s">
        <v>1492</v>
      </c>
      <c r="AH1576" s="117" t="s">
        <v>1476</v>
      </c>
    </row>
    <row r="1577" spans="1:34">
      <c r="A1577" s="115" t="s">
        <v>16</v>
      </c>
      <c r="B1577" s="116">
        <v>45593</v>
      </c>
      <c r="C1577" s="115" t="s">
        <v>42</v>
      </c>
      <c r="D1577" s="115" t="s">
        <v>43</v>
      </c>
      <c r="E1577" s="117" t="s">
        <v>1470</v>
      </c>
      <c r="F1577" s="117" t="s">
        <v>2312</v>
      </c>
      <c r="G1577" s="119" t="s">
        <v>2313</v>
      </c>
      <c r="H1577" s="117" t="s">
        <v>2314</v>
      </c>
      <c r="I1577" s="117" t="s">
        <v>2315</v>
      </c>
      <c r="J1577" s="117">
        <v>15645.62</v>
      </c>
      <c r="K1577" s="117" t="s">
        <v>2316</v>
      </c>
      <c r="L1577" s="115" t="s">
        <v>1547</v>
      </c>
      <c r="M1577" s="123">
        <v>2858.99</v>
      </c>
      <c r="N1577" s="123">
        <v>45593</v>
      </c>
      <c r="O1577" s="124" t="s">
        <v>1472</v>
      </c>
      <c r="P1577" s="125" t="s">
        <v>1746</v>
      </c>
      <c r="Q1577" s="125" t="s">
        <v>1512</v>
      </c>
      <c r="R1577" s="125" t="s">
        <v>1025</v>
      </c>
      <c r="S1577" s="115" t="s">
        <v>2303</v>
      </c>
      <c r="T1577" s="122">
        <v>-2858.99</v>
      </c>
      <c r="U1577" s="115">
        <v>0</v>
      </c>
      <c r="V1577" s="142">
        <v>-168576.89</v>
      </c>
      <c r="W1577" s="117" t="s">
        <v>1025</v>
      </c>
      <c r="X1577" s="142">
        <v>-2858.99</v>
      </c>
      <c r="Y1577" s="142">
        <v>2858.99</v>
      </c>
      <c r="Z1577" s="117">
        <v>0</v>
      </c>
      <c r="AA1577" s="143">
        <v>45566</v>
      </c>
      <c r="AB1577" s="125"/>
      <c r="AC1577" s="125"/>
      <c r="AD1577" s="125"/>
      <c r="AE1577" s="117" t="s">
        <v>1547</v>
      </c>
      <c r="AF1577" s="122"/>
      <c r="AG1577" s="122" t="s">
        <v>1548</v>
      </c>
      <c r="AH1577" s="117" t="s">
        <v>1488</v>
      </c>
    </row>
    <row r="1578" spans="1:34">
      <c r="A1578" s="115" t="s">
        <v>16</v>
      </c>
      <c r="B1578" s="116">
        <v>45593</v>
      </c>
      <c r="C1578" s="115" t="s">
        <v>42</v>
      </c>
      <c r="D1578" s="115" t="s">
        <v>43</v>
      </c>
      <c r="E1578" s="117" t="s">
        <v>1470</v>
      </c>
      <c r="F1578" s="117" t="s">
        <v>2312</v>
      </c>
      <c r="G1578" s="119" t="s">
        <v>2313</v>
      </c>
      <c r="H1578" s="117" t="s">
        <v>2314</v>
      </c>
      <c r="I1578" s="117" t="s">
        <v>2315</v>
      </c>
      <c r="J1578" s="117">
        <v>15645.62</v>
      </c>
      <c r="K1578" s="117" t="s">
        <v>2316</v>
      </c>
      <c r="L1578" s="115" t="s">
        <v>1612</v>
      </c>
      <c r="M1578" s="123">
        <v>966.37</v>
      </c>
      <c r="N1578" s="123">
        <v>45593</v>
      </c>
      <c r="O1578" s="124" t="s">
        <v>1472</v>
      </c>
      <c r="P1578" s="125" t="s">
        <v>1741</v>
      </c>
      <c r="Q1578" s="125" t="s">
        <v>1512</v>
      </c>
      <c r="R1578" s="125" t="s">
        <v>1947</v>
      </c>
      <c r="S1578" s="115" t="s">
        <v>2635</v>
      </c>
      <c r="T1578" s="122">
        <v>-966.37</v>
      </c>
      <c r="U1578" s="115">
        <v>0</v>
      </c>
      <c r="V1578" s="142">
        <v>-169543.26</v>
      </c>
      <c r="W1578" s="117" t="s">
        <v>1947</v>
      </c>
      <c r="X1578" s="142">
        <v>-966.37</v>
      </c>
      <c r="Y1578" s="142">
        <v>966.37</v>
      </c>
      <c r="Z1578" s="117">
        <v>0</v>
      </c>
      <c r="AA1578" s="143">
        <v>45566</v>
      </c>
      <c r="AB1578" s="125"/>
      <c r="AC1578" s="125"/>
      <c r="AD1578" s="125"/>
      <c r="AE1578" s="117" t="s">
        <v>1612</v>
      </c>
      <c r="AF1578" s="122"/>
      <c r="AG1578" s="122" t="s">
        <v>1492</v>
      </c>
      <c r="AH1578" s="117" t="s">
        <v>1476</v>
      </c>
    </row>
    <row r="1579" spans="1:34">
      <c r="A1579" s="115" t="s">
        <v>16</v>
      </c>
      <c r="B1579" s="116">
        <v>45593</v>
      </c>
      <c r="C1579" s="115" t="s">
        <v>42</v>
      </c>
      <c r="D1579" s="115" t="s">
        <v>43</v>
      </c>
      <c r="E1579" s="117" t="s">
        <v>1470</v>
      </c>
      <c r="F1579" s="117" t="s">
        <v>2312</v>
      </c>
      <c r="G1579" s="119" t="s">
        <v>2313</v>
      </c>
      <c r="H1579" s="117" t="s">
        <v>2314</v>
      </c>
      <c r="I1579" s="117" t="s">
        <v>2315</v>
      </c>
      <c r="J1579" s="117">
        <v>15645.62</v>
      </c>
      <c r="K1579" s="117" t="s">
        <v>2316</v>
      </c>
      <c r="L1579" s="115" t="s">
        <v>1681</v>
      </c>
      <c r="M1579" s="123">
        <v>184.3</v>
      </c>
      <c r="N1579" s="123">
        <v>45593</v>
      </c>
      <c r="O1579" s="124" t="s">
        <v>1472</v>
      </c>
      <c r="P1579" s="125" t="s">
        <v>2346</v>
      </c>
      <c r="Q1579" s="125" t="s">
        <v>1512</v>
      </c>
      <c r="R1579" s="125" t="s">
        <v>2076</v>
      </c>
      <c r="S1579" s="115" t="s">
        <v>2347</v>
      </c>
      <c r="T1579" s="122">
        <v>-184.3</v>
      </c>
      <c r="U1579" s="115">
        <v>0</v>
      </c>
      <c r="V1579" s="142">
        <v>-169727.56</v>
      </c>
      <c r="W1579" s="117" t="s">
        <v>2076</v>
      </c>
      <c r="X1579" s="142">
        <v>-184.3</v>
      </c>
      <c r="Y1579" s="142">
        <v>184.3</v>
      </c>
      <c r="Z1579" s="117">
        <v>0</v>
      </c>
      <c r="AA1579" s="143">
        <v>45566</v>
      </c>
      <c r="AB1579" s="125"/>
      <c r="AC1579" s="125"/>
      <c r="AD1579" s="125"/>
      <c r="AE1579" s="117" t="s">
        <v>1681</v>
      </c>
      <c r="AF1579" s="122"/>
      <c r="AG1579" s="122" t="s">
        <v>1519</v>
      </c>
      <c r="AH1579" s="117" t="s">
        <v>1520</v>
      </c>
    </row>
    <row r="1580" spans="1:34">
      <c r="A1580" s="115" t="s">
        <v>16</v>
      </c>
      <c r="B1580" s="116">
        <v>45593</v>
      </c>
      <c r="C1580" s="115" t="s">
        <v>42</v>
      </c>
      <c r="D1580" s="115" t="s">
        <v>43</v>
      </c>
      <c r="E1580" s="117" t="s">
        <v>1470</v>
      </c>
      <c r="F1580" s="117" t="s">
        <v>2312</v>
      </c>
      <c r="G1580" s="119" t="s">
        <v>2313</v>
      </c>
      <c r="H1580" s="117" t="s">
        <v>2314</v>
      </c>
      <c r="I1580" s="117" t="s">
        <v>2315</v>
      </c>
      <c r="J1580" s="117">
        <v>15645.62</v>
      </c>
      <c r="K1580" s="117" t="s">
        <v>2316</v>
      </c>
      <c r="L1580" s="115" t="s">
        <v>1480</v>
      </c>
      <c r="M1580" s="123">
        <v>0.74</v>
      </c>
      <c r="N1580" s="123">
        <v>45593</v>
      </c>
      <c r="O1580" s="124" t="s">
        <v>1472</v>
      </c>
      <c r="P1580" s="125" t="s">
        <v>2348</v>
      </c>
      <c r="Q1580" s="125" t="s">
        <v>1564</v>
      </c>
      <c r="R1580" s="125" t="s">
        <v>2076</v>
      </c>
      <c r="S1580" s="115" t="s">
        <v>2347</v>
      </c>
      <c r="T1580" s="122">
        <v>-0.74</v>
      </c>
      <c r="U1580" s="115">
        <v>0</v>
      </c>
      <c r="V1580" s="142">
        <v>-169728.3</v>
      </c>
      <c r="W1580" s="117" t="s">
        <v>2076</v>
      </c>
      <c r="X1580" s="142">
        <v>-0.74</v>
      </c>
      <c r="Y1580" s="142">
        <v>0.74</v>
      </c>
      <c r="Z1580" s="117">
        <v>0</v>
      </c>
      <c r="AA1580" s="143">
        <v>45566</v>
      </c>
      <c r="AB1580" s="125"/>
      <c r="AC1580" s="125"/>
      <c r="AD1580" s="125"/>
      <c r="AE1580" s="117" t="s">
        <v>1480</v>
      </c>
      <c r="AF1580" s="122"/>
      <c r="AG1580" s="122" t="s">
        <v>1482</v>
      </c>
      <c r="AH1580" s="117" t="s">
        <v>1482</v>
      </c>
    </row>
    <row r="1581" spans="1:34">
      <c r="A1581" s="115" t="s">
        <v>16</v>
      </c>
      <c r="B1581" s="116">
        <v>45593</v>
      </c>
      <c r="C1581" s="115" t="s">
        <v>42</v>
      </c>
      <c r="D1581" s="115" t="s">
        <v>43</v>
      </c>
      <c r="E1581" s="117" t="s">
        <v>1470</v>
      </c>
      <c r="F1581" s="117" t="s">
        <v>2312</v>
      </c>
      <c r="G1581" s="119" t="s">
        <v>2313</v>
      </c>
      <c r="H1581" s="117" t="s">
        <v>2314</v>
      </c>
      <c r="I1581" s="117" t="s">
        <v>2315</v>
      </c>
      <c r="J1581" s="117">
        <v>15645.62</v>
      </c>
      <c r="K1581" s="117" t="s">
        <v>2316</v>
      </c>
      <c r="L1581" s="115" t="s">
        <v>1681</v>
      </c>
      <c r="M1581" s="123">
        <v>207.67</v>
      </c>
      <c r="N1581" s="123">
        <v>45593</v>
      </c>
      <c r="O1581" s="124" t="s">
        <v>1472</v>
      </c>
      <c r="P1581" s="125" t="s">
        <v>2346</v>
      </c>
      <c r="Q1581" s="125" t="s">
        <v>1512</v>
      </c>
      <c r="R1581" s="125" t="s">
        <v>2076</v>
      </c>
      <c r="S1581" s="115" t="s">
        <v>2349</v>
      </c>
      <c r="T1581" s="122">
        <v>-207.67</v>
      </c>
      <c r="U1581" s="115">
        <v>0</v>
      </c>
      <c r="V1581" s="142">
        <v>-169935.97</v>
      </c>
      <c r="W1581" s="117" t="s">
        <v>2076</v>
      </c>
      <c r="X1581" s="142">
        <v>-207.67</v>
      </c>
      <c r="Y1581" s="142">
        <v>207.67</v>
      </c>
      <c r="Z1581" s="117">
        <v>0</v>
      </c>
      <c r="AA1581" s="143">
        <v>45566</v>
      </c>
      <c r="AB1581" s="125"/>
      <c r="AC1581" s="125"/>
      <c r="AD1581" s="125"/>
      <c r="AE1581" s="117" t="s">
        <v>1681</v>
      </c>
      <c r="AF1581" s="122"/>
      <c r="AG1581" s="122" t="s">
        <v>1519</v>
      </c>
      <c r="AH1581" s="117" t="s">
        <v>1520</v>
      </c>
    </row>
    <row r="1582" spans="1:34">
      <c r="A1582" s="115" t="s">
        <v>16</v>
      </c>
      <c r="B1582" s="116">
        <v>45593</v>
      </c>
      <c r="C1582" s="115" t="s">
        <v>42</v>
      </c>
      <c r="D1582" s="115" t="s">
        <v>43</v>
      </c>
      <c r="E1582" s="117" t="s">
        <v>1470</v>
      </c>
      <c r="F1582" s="117" t="s">
        <v>2312</v>
      </c>
      <c r="G1582" s="119" t="s">
        <v>2313</v>
      </c>
      <c r="H1582" s="117" t="s">
        <v>2314</v>
      </c>
      <c r="I1582" s="117" t="s">
        <v>2315</v>
      </c>
      <c r="J1582" s="117">
        <v>15645.62</v>
      </c>
      <c r="K1582" s="117" t="s">
        <v>2316</v>
      </c>
      <c r="L1582" s="115" t="s">
        <v>1480</v>
      </c>
      <c r="M1582" s="123">
        <v>0.84</v>
      </c>
      <c r="N1582" s="123">
        <v>45593</v>
      </c>
      <c r="O1582" s="124" t="s">
        <v>1472</v>
      </c>
      <c r="P1582" s="125" t="s">
        <v>2348</v>
      </c>
      <c r="Q1582" s="125" t="s">
        <v>1564</v>
      </c>
      <c r="R1582" s="125" t="s">
        <v>2076</v>
      </c>
      <c r="S1582" s="115" t="s">
        <v>2349</v>
      </c>
      <c r="T1582" s="122">
        <v>-0.84</v>
      </c>
      <c r="U1582" s="115">
        <v>0</v>
      </c>
      <c r="V1582" s="142">
        <v>-169936.81</v>
      </c>
      <c r="W1582" s="117" t="s">
        <v>2076</v>
      </c>
      <c r="X1582" s="142">
        <v>-0.84</v>
      </c>
      <c r="Y1582" s="142">
        <v>0.84</v>
      </c>
      <c r="Z1582" s="117">
        <v>0</v>
      </c>
      <c r="AA1582" s="143">
        <v>45566</v>
      </c>
      <c r="AB1582" s="125"/>
      <c r="AC1582" s="125"/>
      <c r="AD1582" s="125"/>
      <c r="AE1582" s="117" t="s">
        <v>1480</v>
      </c>
      <c r="AF1582" s="122"/>
      <c r="AG1582" s="122" t="s">
        <v>1482</v>
      </c>
      <c r="AH1582" s="117" t="s">
        <v>1482</v>
      </c>
    </row>
    <row r="1583" spans="1:34">
      <c r="A1583" s="115" t="s">
        <v>16</v>
      </c>
      <c r="B1583" s="116">
        <v>45593</v>
      </c>
      <c r="C1583" s="115" t="s">
        <v>42</v>
      </c>
      <c r="D1583" s="115" t="s">
        <v>43</v>
      </c>
      <c r="E1583" s="117" t="s">
        <v>1470</v>
      </c>
      <c r="F1583" s="117" t="s">
        <v>2312</v>
      </c>
      <c r="G1583" s="119" t="s">
        <v>2313</v>
      </c>
      <c r="H1583" s="117" t="s">
        <v>2314</v>
      </c>
      <c r="I1583" s="117" t="s">
        <v>2315</v>
      </c>
      <c r="J1583" s="117">
        <v>15645.62</v>
      </c>
      <c r="K1583" s="117" t="s">
        <v>2316</v>
      </c>
      <c r="L1583" s="115" t="s">
        <v>1616</v>
      </c>
      <c r="M1583" s="123">
        <v>8002.5</v>
      </c>
      <c r="N1583" s="123">
        <v>45593</v>
      </c>
      <c r="O1583" s="124" t="s">
        <v>1472</v>
      </c>
      <c r="P1583" s="125" t="s">
        <v>2636</v>
      </c>
      <c r="Q1583" s="125" t="s">
        <v>1512</v>
      </c>
      <c r="R1583" s="125" t="s">
        <v>2159</v>
      </c>
      <c r="S1583" s="115" t="s">
        <v>2637</v>
      </c>
      <c r="T1583" s="122">
        <v>-8002.5</v>
      </c>
      <c r="U1583" s="115">
        <v>0</v>
      </c>
      <c r="V1583" s="142">
        <v>-177939.31</v>
      </c>
      <c r="W1583" s="117" t="s">
        <v>2159</v>
      </c>
      <c r="X1583" s="142">
        <v>-8002.5</v>
      </c>
      <c r="Y1583" s="142">
        <v>8002.5</v>
      </c>
      <c r="Z1583" s="117">
        <v>0</v>
      </c>
      <c r="AA1583" s="143">
        <v>45566</v>
      </c>
      <c r="AB1583" s="125"/>
      <c r="AC1583" s="125"/>
      <c r="AD1583" s="125"/>
      <c r="AE1583" s="117" t="s">
        <v>1616</v>
      </c>
      <c r="AF1583" s="122"/>
      <c r="AG1583" s="122" t="s">
        <v>1519</v>
      </c>
      <c r="AH1583" s="117" t="s">
        <v>1520</v>
      </c>
    </row>
    <row r="1584" spans="1:34">
      <c r="A1584" s="115" t="s">
        <v>16</v>
      </c>
      <c r="B1584" s="116">
        <v>45593</v>
      </c>
      <c r="C1584" s="115" t="s">
        <v>42</v>
      </c>
      <c r="D1584" s="115" t="s">
        <v>43</v>
      </c>
      <c r="E1584" s="117" t="s">
        <v>1470</v>
      </c>
      <c r="F1584" s="117" t="s">
        <v>2312</v>
      </c>
      <c r="G1584" s="119" t="s">
        <v>2313</v>
      </c>
      <c r="H1584" s="117" t="s">
        <v>2314</v>
      </c>
      <c r="I1584" s="117" t="s">
        <v>2315</v>
      </c>
      <c r="J1584" s="117">
        <v>15645.62</v>
      </c>
      <c r="K1584" s="117" t="s">
        <v>2316</v>
      </c>
      <c r="L1584" s="115" t="s">
        <v>1616</v>
      </c>
      <c r="M1584" s="123">
        <v>1320.04</v>
      </c>
      <c r="N1584" s="123">
        <v>45593</v>
      </c>
      <c r="O1584" s="124" t="s">
        <v>1472</v>
      </c>
      <c r="P1584" s="125" t="s">
        <v>2636</v>
      </c>
      <c r="Q1584" s="125" t="s">
        <v>1512</v>
      </c>
      <c r="R1584" s="125" t="s">
        <v>2159</v>
      </c>
      <c r="S1584" s="115" t="s">
        <v>2638</v>
      </c>
      <c r="T1584" s="122">
        <v>-1320.04</v>
      </c>
      <c r="U1584" s="115">
        <v>0</v>
      </c>
      <c r="V1584" s="142">
        <v>-179259.35</v>
      </c>
      <c r="W1584" s="117" t="s">
        <v>2159</v>
      </c>
      <c r="X1584" s="142">
        <v>-1320.04</v>
      </c>
      <c r="Y1584" s="142">
        <v>1320.04</v>
      </c>
      <c r="Z1584" s="117">
        <v>0</v>
      </c>
      <c r="AA1584" s="143">
        <v>45566</v>
      </c>
      <c r="AB1584" s="125"/>
      <c r="AC1584" s="125"/>
      <c r="AD1584" s="125"/>
      <c r="AE1584" s="117" t="s">
        <v>1616</v>
      </c>
      <c r="AF1584" s="122"/>
      <c r="AG1584" s="122" t="s">
        <v>1519</v>
      </c>
      <c r="AH1584" s="117" t="s">
        <v>1520</v>
      </c>
    </row>
    <row r="1585" spans="1:34">
      <c r="A1585" s="115" t="s">
        <v>16</v>
      </c>
      <c r="B1585" s="116">
        <v>45593</v>
      </c>
      <c r="C1585" s="115" t="s">
        <v>42</v>
      </c>
      <c r="D1585" s="115" t="s">
        <v>43</v>
      </c>
      <c r="E1585" s="117" t="s">
        <v>1470</v>
      </c>
      <c r="F1585" s="117" t="s">
        <v>2312</v>
      </c>
      <c r="G1585" s="119" t="s">
        <v>2313</v>
      </c>
      <c r="H1585" s="117" t="s">
        <v>2314</v>
      </c>
      <c r="I1585" s="117" t="s">
        <v>2315</v>
      </c>
      <c r="J1585" s="117">
        <v>15645.62</v>
      </c>
      <c r="K1585" s="117" t="s">
        <v>2316</v>
      </c>
      <c r="L1585" s="115" t="s">
        <v>1616</v>
      </c>
      <c r="M1585" s="123">
        <v>1160</v>
      </c>
      <c r="N1585" s="123">
        <v>45593</v>
      </c>
      <c r="O1585" s="124" t="s">
        <v>1472</v>
      </c>
      <c r="P1585" s="125" t="s">
        <v>2636</v>
      </c>
      <c r="Q1585" s="125" t="s">
        <v>1512</v>
      </c>
      <c r="R1585" s="125" t="s">
        <v>2159</v>
      </c>
      <c r="S1585" s="115" t="s">
        <v>2639</v>
      </c>
      <c r="T1585" s="122">
        <v>-1160</v>
      </c>
      <c r="U1585" s="115">
        <v>0</v>
      </c>
      <c r="V1585" s="142">
        <v>-180419.35</v>
      </c>
      <c r="W1585" s="117" t="s">
        <v>2159</v>
      </c>
      <c r="X1585" s="142">
        <v>-1160</v>
      </c>
      <c r="Y1585" s="142">
        <v>1160</v>
      </c>
      <c r="Z1585" s="117">
        <v>0</v>
      </c>
      <c r="AA1585" s="143">
        <v>45566</v>
      </c>
      <c r="AB1585" s="125"/>
      <c r="AC1585" s="125"/>
      <c r="AD1585" s="125"/>
      <c r="AE1585" s="117" t="s">
        <v>1616</v>
      </c>
      <c r="AF1585" s="122"/>
      <c r="AG1585" s="122" t="s">
        <v>1519</v>
      </c>
      <c r="AH1585" s="117" t="s">
        <v>1520</v>
      </c>
    </row>
    <row r="1586" spans="1:34">
      <c r="A1586" s="115" t="s">
        <v>16</v>
      </c>
      <c r="B1586" s="116">
        <v>45593</v>
      </c>
      <c r="C1586" s="115" t="s">
        <v>42</v>
      </c>
      <c r="D1586" s="115" t="s">
        <v>43</v>
      </c>
      <c r="E1586" s="117" t="s">
        <v>1470</v>
      </c>
      <c r="F1586" s="117" t="s">
        <v>2312</v>
      </c>
      <c r="G1586" s="119" t="s">
        <v>2313</v>
      </c>
      <c r="H1586" s="117" t="s">
        <v>2314</v>
      </c>
      <c r="I1586" s="117" t="s">
        <v>2315</v>
      </c>
      <c r="J1586" s="117">
        <v>15645.62</v>
      </c>
      <c r="K1586" s="117" t="s">
        <v>2316</v>
      </c>
      <c r="L1586" s="115" t="s">
        <v>1616</v>
      </c>
      <c r="M1586" s="123">
        <v>750</v>
      </c>
      <c r="N1586" s="123">
        <v>45593</v>
      </c>
      <c r="O1586" s="124" t="s">
        <v>1472</v>
      </c>
      <c r="P1586" s="125" t="s">
        <v>2636</v>
      </c>
      <c r="Q1586" s="125" t="s">
        <v>1512</v>
      </c>
      <c r="R1586" s="125" t="s">
        <v>2159</v>
      </c>
      <c r="S1586" s="115" t="s">
        <v>2640</v>
      </c>
      <c r="T1586" s="122">
        <v>-750</v>
      </c>
      <c r="U1586" s="115">
        <v>0</v>
      </c>
      <c r="V1586" s="142">
        <v>-181169.35</v>
      </c>
      <c r="W1586" s="117" t="s">
        <v>2159</v>
      </c>
      <c r="X1586" s="142">
        <v>-750</v>
      </c>
      <c r="Y1586" s="142">
        <v>750</v>
      </c>
      <c r="Z1586" s="117">
        <v>0</v>
      </c>
      <c r="AA1586" s="143">
        <v>45566</v>
      </c>
      <c r="AB1586" s="125"/>
      <c r="AC1586" s="125"/>
      <c r="AD1586" s="125"/>
      <c r="AE1586" s="117" t="s">
        <v>1616</v>
      </c>
      <c r="AF1586" s="122"/>
      <c r="AG1586" s="122" t="s">
        <v>1519</v>
      </c>
      <c r="AH1586" s="117" t="s">
        <v>1520</v>
      </c>
    </row>
    <row r="1587" spans="1:34">
      <c r="A1587" s="115" t="s">
        <v>16</v>
      </c>
      <c r="B1587" s="116">
        <v>45593</v>
      </c>
      <c r="C1587" s="115" t="s">
        <v>42</v>
      </c>
      <c r="D1587" s="115" t="s">
        <v>43</v>
      </c>
      <c r="E1587" s="117" t="s">
        <v>1470</v>
      </c>
      <c r="F1587" s="117" t="s">
        <v>2312</v>
      </c>
      <c r="G1587" s="119" t="s">
        <v>2313</v>
      </c>
      <c r="H1587" s="117" t="s">
        <v>2314</v>
      </c>
      <c r="I1587" s="117" t="s">
        <v>2315</v>
      </c>
      <c r="J1587" s="117">
        <v>15645.62</v>
      </c>
      <c r="K1587" s="117" t="s">
        <v>2316</v>
      </c>
      <c r="L1587" s="115" t="s">
        <v>1655</v>
      </c>
      <c r="M1587" s="123">
        <v>14600</v>
      </c>
      <c r="N1587" s="123">
        <v>45593</v>
      </c>
      <c r="O1587" s="124" t="s">
        <v>1472</v>
      </c>
      <c r="P1587" s="125" t="s">
        <v>2641</v>
      </c>
      <c r="Q1587" s="125" t="s">
        <v>1512</v>
      </c>
      <c r="R1587" s="125" t="s">
        <v>2642</v>
      </c>
      <c r="S1587" s="115" t="s">
        <v>2643</v>
      </c>
      <c r="T1587" s="122">
        <v>-14600</v>
      </c>
      <c r="U1587" s="115">
        <v>0</v>
      </c>
      <c r="V1587" s="142">
        <v>-195769.35</v>
      </c>
      <c r="W1587" s="117" t="s">
        <v>2642</v>
      </c>
      <c r="X1587" s="142">
        <v>-14600</v>
      </c>
      <c r="Y1587" s="142">
        <v>14600</v>
      </c>
      <c r="Z1587" s="117">
        <v>0</v>
      </c>
      <c r="AA1587" s="143">
        <v>45566</v>
      </c>
      <c r="AB1587" s="125"/>
      <c r="AC1587" s="125"/>
      <c r="AD1587" s="125"/>
      <c r="AE1587" s="117" t="s">
        <v>1655</v>
      </c>
      <c r="AF1587" s="122"/>
      <c r="AG1587" s="122" t="s">
        <v>1573</v>
      </c>
      <c r="AH1587" s="117" t="s">
        <v>1520</v>
      </c>
    </row>
    <row r="1588" spans="1:34">
      <c r="A1588" s="115" t="s">
        <v>16</v>
      </c>
      <c r="B1588" s="116">
        <v>45593</v>
      </c>
      <c r="C1588" s="115" t="s">
        <v>42</v>
      </c>
      <c r="D1588" s="115" t="s">
        <v>43</v>
      </c>
      <c r="E1588" s="117" t="s">
        <v>1470</v>
      </c>
      <c r="F1588" s="117" t="s">
        <v>2312</v>
      </c>
      <c r="G1588" s="119" t="s">
        <v>2313</v>
      </c>
      <c r="H1588" s="117" t="s">
        <v>2314</v>
      </c>
      <c r="I1588" s="117" t="s">
        <v>2315</v>
      </c>
      <c r="J1588" s="117">
        <v>15645.62</v>
      </c>
      <c r="K1588" s="117" t="s">
        <v>2316</v>
      </c>
      <c r="L1588" s="115" t="s">
        <v>1655</v>
      </c>
      <c r="M1588" s="123">
        <v>8095.5</v>
      </c>
      <c r="N1588" s="123">
        <v>45593</v>
      </c>
      <c r="O1588" s="124" t="s">
        <v>1472</v>
      </c>
      <c r="P1588" s="125" t="s">
        <v>2644</v>
      </c>
      <c r="Q1588" s="125" t="s">
        <v>1512</v>
      </c>
      <c r="R1588" s="125" t="s">
        <v>2645</v>
      </c>
      <c r="S1588" s="115" t="s">
        <v>2646</v>
      </c>
      <c r="T1588" s="122">
        <v>-8095.5</v>
      </c>
      <c r="U1588" s="115">
        <v>0</v>
      </c>
      <c r="V1588" s="142">
        <v>-203864.85</v>
      </c>
      <c r="W1588" s="117" t="s">
        <v>2645</v>
      </c>
      <c r="X1588" s="142">
        <v>-8095.5</v>
      </c>
      <c r="Y1588" s="142">
        <v>8095.5</v>
      </c>
      <c r="Z1588" s="117">
        <v>0</v>
      </c>
      <c r="AA1588" s="143">
        <v>45566</v>
      </c>
      <c r="AB1588" s="125"/>
      <c r="AC1588" s="125"/>
      <c r="AD1588" s="125"/>
      <c r="AE1588" s="117" t="s">
        <v>1655</v>
      </c>
      <c r="AF1588" s="122"/>
      <c r="AG1588" s="122" t="s">
        <v>1573</v>
      </c>
      <c r="AH1588" s="117" t="s">
        <v>1520</v>
      </c>
    </row>
    <row r="1589" spans="1:34">
      <c r="A1589" s="115" t="s">
        <v>16</v>
      </c>
      <c r="B1589" s="116">
        <v>45593</v>
      </c>
      <c r="C1589" s="115" t="s">
        <v>42</v>
      </c>
      <c r="D1589" s="115" t="s">
        <v>43</v>
      </c>
      <c r="E1589" s="117" t="s">
        <v>1470</v>
      </c>
      <c r="F1589" s="117" t="s">
        <v>2312</v>
      </c>
      <c r="G1589" s="119" t="s">
        <v>2313</v>
      </c>
      <c r="H1589" s="117" t="s">
        <v>2314</v>
      </c>
      <c r="I1589" s="117" t="s">
        <v>2315</v>
      </c>
      <c r="J1589" s="117">
        <v>15645.62</v>
      </c>
      <c r="K1589" s="117" t="s">
        <v>2316</v>
      </c>
      <c r="L1589" s="115" t="s">
        <v>2119</v>
      </c>
      <c r="M1589" s="123">
        <v>10810</v>
      </c>
      <c r="N1589" s="123">
        <v>45593</v>
      </c>
      <c r="O1589" s="124" t="s">
        <v>1472</v>
      </c>
      <c r="P1589" s="125" t="s">
        <v>2647</v>
      </c>
      <c r="Q1589" s="125" t="s">
        <v>1512</v>
      </c>
      <c r="R1589" s="125" t="s">
        <v>2648</v>
      </c>
      <c r="S1589" s="115" t="s">
        <v>2649</v>
      </c>
      <c r="T1589" s="122">
        <v>-10810</v>
      </c>
      <c r="U1589" s="115">
        <v>0</v>
      </c>
      <c r="V1589" s="142">
        <v>-214674.85</v>
      </c>
      <c r="W1589" s="117" t="s">
        <v>2648</v>
      </c>
      <c r="X1589" s="142">
        <v>-10810</v>
      </c>
      <c r="Y1589" s="142">
        <v>10810</v>
      </c>
      <c r="Z1589" s="117">
        <v>0</v>
      </c>
      <c r="AA1589" s="143">
        <v>45566</v>
      </c>
      <c r="AB1589" s="125"/>
      <c r="AC1589" s="125"/>
      <c r="AD1589" s="125"/>
      <c r="AE1589" s="117" t="s">
        <v>2119</v>
      </c>
      <c r="AF1589" s="122"/>
      <c r="AG1589" s="122" t="s">
        <v>1573</v>
      </c>
      <c r="AH1589" s="117" t="s">
        <v>1520</v>
      </c>
    </row>
    <row r="1590" spans="1:34">
      <c r="A1590" s="115" t="s">
        <v>16</v>
      </c>
      <c r="B1590" s="116">
        <v>45593</v>
      </c>
      <c r="C1590" s="115" t="s">
        <v>42</v>
      </c>
      <c r="D1590" s="115" t="s">
        <v>43</v>
      </c>
      <c r="E1590" s="117" t="s">
        <v>1470</v>
      </c>
      <c r="F1590" s="117" t="s">
        <v>2312</v>
      </c>
      <c r="G1590" s="119" t="s">
        <v>2313</v>
      </c>
      <c r="H1590" s="117" t="s">
        <v>2314</v>
      </c>
      <c r="I1590" s="117" t="s">
        <v>2315</v>
      </c>
      <c r="J1590" s="117">
        <v>15645.62</v>
      </c>
      <c r="K1590" s="117" t="s">
        <v>2316</v>
      </c>
      <c r="L1590" s="115" t="s">
        <v>1480</v>
      </c>
      <c r="M1590" s="123">
        <v>216.2</v>
      </c>
      <c r="N1590" s="123">
        <v>45593</v>
      </c>
      <c r="O1590" s="124" t="s">
        <v>1472</v>
      </c>
      <c r="P1590" s="125" t="s">
        <v>2650</v>
      </c>
      <c r="Q1590" s="125" t="s">
        <v>1481</v>
      </c>
      <c r="R1590" s="125" t="s">
        <v>2648</v>
      </c>
      <c r="S1590" s="115" t="s">
        <v>2649</v>
      </c>
      <c r="T1590" s="122">
        <v>-216.2</v>
      </c>
      <c r="U1590" s="115">
        <v>0</v>
      </c>
      <c r="V1590" s="142">
        <v>-214891.05</v>
      </c>
      <c r="W1590" s="117" t="s">
        <v>2648</v>
      </c>
      <c r="X1590" s="142">
        <v>-216.2</v>
      </c>
      <c r="Y1590" s="142">
        <v>216.2</v>
      </c>
      <c r="Z1590" s="117">
        <v>0</v>
      </c>
      <c r="AA1590" s="143">
        <v>45566</v>
      </c>
      <c r="AB1590" s="125"/>
      <c r="AC1590" s="125"/>
      <c r="AD1590" s="125"/>
      <c r="AE1590" s="117" t="s">
        <v>1480</v>
      </c>
      <c r="AF1590" s="122"/>
      <c r="AG1590" s="122" t="s">
        <v>1482</v>
      </c>
      <c r="AH1590" s="117" t="s">
        <v>1482</v>
      </c>
    </row>
    <row r="1591" spans="1:34">
      <c r="A1591" s="115" t="s">
        <v>16</v>
      </c>
      <c r="B1591" s="116">
        <v>45593</v>
      </c>
      <c r="C1591" s="115" t="s">
        <v>42</v>
      </c>
      <c r="D1591" s="115" t="s">
        <v>43</v>
      </c>
      <c r="E1591" s="117" t="s">
        <v>1470</v>
      </c>
      <c r="F1591" s="117" t="s">
        <v>2312</v>
      </c>
      <c r="G1591" s="119" t="s">
        <v>2313</v>
      </c>
      <c r="H1591" s="117" t="s">
        <v>2314</v>
      </c>
      <c r="I1591" s="117" t="s">
        <v>2315</v>
      </c>
      <c r="J1591" s="117">
        <v>15645.62</v>
      </c>
      <c r="K1591" s="117" t="s">
        <v>2316</v>
      </c>
      <c r="L1591" s="115" t="s">
        <v>1480</v>
      </c>
      <c r="M1591" s="123">
        <v>468.26</v>
      </c>
      <c r="N1591" s="123">
        <v>45593</v>
      </c>
      <c r="O1591" s="124" t="s">
        <v>1472</v>
      </c>
      <c r="P1591" s="125" t="s">
        <v>2651</v>
      </c>
      <c r="Q1591" s="125" t="s">
        <v>1564</v>
      </c>
      <c r="R1591" s="125" t="s">
        <v>2648</v>
      </c>
      <c r="S1591" s="115" t="s">
        <v>2649</v>
      </c>
      <c r="T1591" s="122">
        <v>-468.26</v>
      </c>
      <c r="U1591" s="115">
        <v>0</v>
      </c>
      <c r="V1591" s="142">
        <v>-215359.31</v>
      </c>
      <c r="W1591" s="117" t="s">
        <v>2648</v>
      </c>
      <c r="X1591" s="142">
        <v>-468.26</v>
      </c>
      <c r="Y1591" s="142">
        <v>468.26</v>
      </c>
      <c r="Z1591" s="117">
        <v>0</v>
      </c>
      <c r="AA1591" s="143">
        <v>45566</v>
      </c>
      <c r="AB1591" s="125"/>
      <c r="AC1591" s="125"/>
      <c r="AD1591" s="125"/>
      <c r="AE1591" s="117" t="s">
        <v>1480</v>
      </c>
      <c r="AF1591" s="122"/>
      <c r="AG1591" s="122" t="s">
        <v>1482</v>
      </c>
      <c r="AH1591" s="117" t="s">
        <v>1482</v>
      </c>
    </row>
    <row r="1592" spans="1:34">
      <c r="A1592" s="115" t="s">
        <v>16</v>
      </c>
      <c r="B1592" s="116">
        <v>45593</v>
      </c>
      <c r="C1592" s="115" t="s">
        <v>42</v>
      </c>
      <c r="D1592" s="115" t="s">
        <v>43</v>
      </c>
      <c r="E1592" s="117" t="s">
        <v>1470</v>
      </c>
      <c r="F1592" s="117" t="s">
        <v>2312</v>
      </c>
      <c r="G1592" s="119" t="s">
        <v>2313</v>
      </c>
      <c r="H1592" s="117" t="s">
        <v>2314</v>
      </c>
      <c r="I1592" s="117" t="s">
        <v>2315</v>
      </c>
      <c r="J1592" s="117">
        <v>15645.62</v>
      </c>
      <c r="K1592" s="117" t="s">
        <v>2316</v>
      </c>
      <c r="L1592" s="115" t="s">
        <v>2119</v>
      </c>
      <c r="M1592" s="123">
        <v>20005</v>
      </c>
      <c r="N1592" s="123">
        <v>45593</v>
      </c>
      <c r="O1592" s="124" t="s">
        <v>1472</v>
      </c>
      <c r="P1592" s="125" t="s">
        <v>2647</v>
      </c>
      <c r="Q1592" s="125" t="s">
        <v>1512</v>
      </c>
      <c r="R1592" s="125" t="s">
        <v>2648</v>
      </c>
      <c r="S1592" s="115" t="s">
        <v>2652</v>
      </c>
      <c r="T1592" s="122">
        <v>-20005</v>
      </c>
      <c r="U1592" s="115">
        <v>0</v>
      </c>
      <c r="V1592" s="142">
        <v>-235364.31</v>
      </c>
      <c r="W1592" s="117" t="s">
        <v>2648</v>
      </c>
      <c r="X1592" s="142">
        <v>-20005</v>
      </c>
      <c r="Y1592" s="142">
        <v>20005</v>
      </c>
      <c r="Z1592" s="117">
        <v>0</v>
      </c>
      <c r="AA1592" s="143">
        <v>45566</v>
      </c>
      <c r="AB1592" s="125"/>
      <c r="AC1592" s="125"/>
      <c r="AD1592" s="125"/>
      <c r="AE1592" s="117" t="s">
        <v>2119</v>
      </c>
      <c r="AF1592" s="122"/>
      <c r="AG1592" s="122" t="s">
        <v>1573</v>
      </c>
      <c r="AH1592" s="117" t="s">
        <v>1520</v>
      </c>
    </row>
    <row r="1593" spans="1:34">
      <c r="A1593" s="115" t="s">
        <v>16</v>
      </c>
      <c r="B1593" s="116">
        <v>45593</v>
      </c>
      <c r="C1593" s="115" t="s">
        <v>42</v>
      </c>
      <c r="D1593" s="115" t="s">
        <v>43</v>
      </c>
      <c r="E1593" s="117" t="s">
        <v>1470</v>
      </c>
      <c r="F1593" s="117" t="s">
        <v>2312</v>
      </c>
      <c r="G1593" s="119" t="s">
        <v>2313</v>
      </c>
      <c r="H1593" s="117" t="s">
        <v>2314</v>
      </c>
      <c r="I1593" s="117" t="s">
        <v>2315</v>
      </c>
      <c r="J1593" s="117">
        <v>15645.62</v>
      </c>
      <c r="K1593" s="117" t="s">
        <v>2316</v>
      </c>
      <c r="L1593" s="115" t="s">
        <v>1480</v>
      </c>
      <c r="M1593" s="123">
        <v>86.58</v>
      </c>
      <c r="N1593" s="123">
        <v>45593</v>
      </c>
      <c r="O1593" s="124" t="s">
        <v>1472</v>
      </c>
      <c r="P1593" s="125" t="s">
        <v>2650</v>
      </c>
      <c r="Q1593" s="125" t="s">
        <v>1481</v>
      </c>
      <c r="R1593" s="125" t="s">
        <v>2648</v>
      </c>
      <c r="S1593" s="115" t="s">
        <v>2652</v>
      </c>
      <c r="T1593" s="122">
        <v>-86.58</v>
      </c>
      <c r="U1593" s="115">
        <v>0</v>
      </c>
      <c r="V1593" s="142">
        <v>-235450.89</v>
      </c>
      <c r="W1593" s="117" t="s">
        <v>2648</v>
      </c>
      <c r="X1593" s="142">
        <v>-86.58</v>
      </c>
      <c r="Y1593" s="142">
        <v>86.58</v>
      </c>
      <c r="Z1593" s="117">
        <v>0</v>
      </c>
      <c r="AA1593" s="143">
        <v>45566</v>
      </c>
      <c r="AB1593" s="125"/>
      <c r="AC1593" s="125"/>
      <c r="AD1593" s="125"/>
      <c r="AE1593" s="117" t="s">
        <v>1480</v>
      </c>
      <c r="AF1593" s="122"/>
      <c r="AG1593" s="122" t="s">
        <v>1482</v>
      </c>
      <c r="AH1593" s="117" t="s">
        <v>1482</v>
      </c>
    </row>
    <row r="1594" spans="1:34">
      <c r="A1594" s="115" t="s">
        <v>16</v>
      </c>
      <c r="B1594" s="116">
        <v>45593</v>
      </c>
      <c r="C1594" s="115" t="s">
        <v>42</v>
      </c>
      <c r="D1594" s="115" t="s">
        <v>43</v>
      </c>
      <c r="E1594" s="117" t="s">
        <v>1470</v>
      </c>
      <c r="F1594" s="117" t="s">
        <v>2312</v>
      </c>
      <c r="G1594" s="119" t="s">
        <v>2313</v>
      </c>
      <c r="H1594" s="117" t="s">
        <v>2314</v>
      </c>
      <c r="I1594" s="117" t="s">
        <v>2315</v>
      </c>
      <c r="J1594" s="117">
        <v>15645.62</v>
      </c>
      <c r="K1594" s="117" t="s">
        <v>2316</v>
      </c>
      <c r="L1594" s="115" t="s">
        <v>1480</v>
      </c>
      <c r="M1594" s="123">
        <v>200.05</v>
      </c>
      <c r="N1594" s="123">
        <v>45593</v>
      </c>
      <c r="O1594" s="124" t="s">
        <v>1472</v>
      </c>
      <c r="P1594" s="125" t="s">
        <v>2651</v>
      </c>
      <c r="Q1594" s="125" t="s">
        <v>1564</v>
      </c>
      <c r="R1594" s="125" t="s">
        <v>2648</v>
      </c>
      <c r="S1594" s="115" t="s">
        <v>2652</v>
      </c>
      <c r="T1594" s="122">
        <v>-200.05</v>
      </c>
      <c r="U1594" s="115">
        <v>0</v>
      </c>
      <c r="V1594" s="142">
        <v>-235650.94</v>
      </c>
      <c r="W1594" s="117" t="s">
        <v>2648</v>
      </c>
      <c r="X1594" s="142">
        <v>-200.05</v>
      </c>
      <c r="Y1594" s="142">
        <v>200.05</v>
      </c>
      <c r="Z1594" s="117">
        <v>0</v>
      </c>
      <c r="AA1594" s="143">
        <v>45566</v>
      </c>
      <c r="AB1594" s="125"/>
      <c r="AC1594" s="125"/>
      <c r="AD1594" s="125"/>
      <c r="AE1594" s="117" t="s">
        <v>1480</v>
      </c>
      <c r="AF1594" s="122"/>
      <c r="AG1594" s="122" t="s">
        <v>1482</v>
      </c>
      <c r="AH1594" s="117" t="s">
        <v>1482</v>
      </c>
    </row>
    <row r="1595" spans="1:34">
      <c r="A1595" s="115" t="s">
        <v>16</v>
      </c>
      <c r="B1595" s="116">
        <v>45593</v>
      </c>
      <c r="C1595" s="115" t="s">
        <v>42</v>
      </c>
      <c r="D1595" s="115" t="s">
        <v>43</v>
      </c>
      <c r="E1595" s="117" t="s">
        <v>1470</v>
      </c>
      <c r="F1595" s="117" t="s">
        <v>2312</v>
      </c>
      <c r="G1595" s="119" t="s">
        <v>2313</v>
      </c>
      <c r="H1595" s="117" t="s">
        <v>2314</v>
      </c>
      <c r="I1595" s="117" t="s">
        <v>2315</v>
      </c>
      <c r="J1595" s="117">
        <v>15645.62</v>
      </c>
      <c r="K1595" s="117" t="s">
        <v>2316</v>
      </c>
      <c r="L1595" s="115" t="s">
        <v>2119</v>
      </c>
      <c r="M1595" s="123">
        <v>3831.9</v>
      </c>
      <c r="N1595" s="123">
        <v>45593</v>
      </c>
      <c r="O1595" s="124" t="s">
        <v>1472</v>
      </c>
      <c r="P1595" s="125" t="s">
        <v>2653</v>
      </c>
      <c r="Q1595" s="125" t="s">
        <v>1512</v>
      </c>
      <c r="R1595" s="125" t="s">
        <v>2654</v>
      </c>
      <c r="S1595" s="115" t="s">
        <v>2655</v>
      </c>
      <c r="T1595" s="122">
        <v>-3831.9</v>
      </c>
      <c r="U1595" s="115">
        <v>0</v>
      </c>
      <c r="V1595" s="142">
        <v>-239482.84</v>
      </c>
      <c r="W1595" s="117" t="s">
        <v>2654</v>
      </c>
      <c r="X1595" s="142">
        <v>-3831.9</v>
      </c>
      <c r="Y1595" s="142">
        <v>3831.9</v>
      </c>
      <c r="Z1595" s="117">
        <v>0</v>
      </c>
      <c r="AA1595" s="143">
        <v>45566</v>
      </c>
      <c r="AB1595" s="125"/>
      <c r="AC1595" s="125"/>
      <c r="AD1595" s="125"/>
      <c r="AE1595" s="117" t="s">
        <v>2119</v>
      </c>
      <c r="AF1595" s="122"/>
      <c r="AG1595" s="122" t="s">
        <v>1573</v>
      </c>
      <c r="AH1595" s="117" t="s">
        <v>1520</v>
      </c>
    </row>
    <row r="1596" spans="1:34">
      <c r="A1596" s="115" t="s">
        <v>16</v>
      </c>
      <c r="B1596" s="116">
        <v>45593</v>
      </c>
      <c r="C1596" s="115" t="s">
        <v>42</v>
      </c>
      <c r="D1596" s="115" t="s">
        <v>43</v>
      </c>
      <c r="E1596" s="117" t="s">
        <v>1470</v>
      </c>
      <c r="F1596" s="117" t="s">
        <v>2312</v>
      </c>
      <c r="G1596" s="119" t="s">
        <v>2313</v>
      </c>
      <c r="H1596" s="117" t="s">
        <v>2314</v>
      </c>
      <c r="I1596" s="117" t="s">
        <v>2315</v>
      </c>
      <c r="J1596" s="117">
        <v>15645.62</v>
      </c>
      <c r="K1596" s="117" t="s">
        <v>2316</v>
      </c>
      <c r="L1596" s="115" t="s">
        <v>2494</v>
      </c>
      <c r="M1596" s="123">
        <v>0.9</v>
      </c>
      <c r="N1596" s="123">
        <v>45593</v>
      </c>
      <c r="O1596" s="124" t="s">
        <v>1472</v>
      </c>
      <c r="P1596" s="125" t="s">
        <v>2656</v>
      </c>
      <c r="Q1596" s="125" t="s">
        <v>1512</v>
      </c>
      <c r="R1596" s="125" t="s">
        <v>2494</v>
      </c>
      <c r="S1596" s="115" t="s">
        <v>2655</v>
      </c>
      <c r="T1596" s="122">
        <v>0</v>
      </c>
      <c r="U1596" s="115">
        <v>0.9</v>
      </c>
      <c r="V1596" s="142">
        <v>-239481.94</v>
      </c>
      <c r="W1596" s="117" t="s">
        <v>2494</v>
      </c>
      <c r="X1596" s="142">
        <v>0.9</v>
      </c>
      <c r="Y1596" s="142">
        <v>0.9</v>
      </c>
      <c r="Z1596" s="117">
        <v>0</v>
      </c>
      <c r="AA1596" s="143">
        <v>45566</v>
      </c>
      <c r="AB1596" s="125"/>
      <c r="AC1596" s="125"/>
      <c r="AD1596" s="125"/>
      <c r="AE1596" s="117" t="s">
        <v>2494</v>
      </c>
      <c r="AF1596" s="122"/>
      <c r="AG1596" s="122" t="s">
        <v>1573</v>
      </c>
      <c r="AH1596" s="117" t="s">
        <v>1520</v>
      </c>
    </row>
    <row r="1597" spans="1:34">
      <c r="A1597" s="115" t="s">
        <v>16</v>
      </c>
      <c r="B1597" s="116">
        <v>45593</v>
      </c>
      <c r="C1597" s="115" t="s">
        <v>42</v>
      </c>
      <c r="D1597" s="115" t="s">
        <v>43</v>
      </c>
      <c r="E1597" s="117" t="s">
        <v>1470</v>
      </c>
      <c r="F1597" s="117" t="s">
        <v>2312</v>
      </c>
      <c r="G1597" s="119" t="s">
        <v>2313</v>
      </c>
      <c r="H1597" s="117" t="s">
        <v>2314</v>
      </c>
      <c r="I1597" s="117" t="s">
        <v>2315</v>
      </c>
      <c r="J1597" s="117">
        <v>15645.62</v>
      </c>
      <c r="K1597" s="117" t="s">
        <v>2316</v>
      </c>
      <c r="L1597" s="115" t="s">
        <v>2119</v>
      </c>
      <c r="M1597" s="123">
        <v>2430</v>
      </c>
      <c r="N1597" s="123">
        <v>45593</v>
      </c>
      <c r="O1597" s="124" t="s">
        <v>1472</v>
      </c>
      <c r="P1597" s="125" t="s">
        <v>2657</v>
      </c>
      <c r="Q1597" s="125" t="s">
        <v>1512</v>
      </c>
      <c r="R1597" s="125" t="s">
        <v>2658</v>
      </c>
      <c r="S1597" s="115" t="s">
        <v>2659</v>
      </c>
      <c r="T1597" s="122">
        <v>-2430</v>
      </c>
      <c r="U1597" s="115">
        <v>0</v>
      </c>
      <c r="V1597" s="142">
        <v>-241911.94</v>
      </c>
      <c r="W1597" s="117" t="s">
        <v>2658</v>
      </c>
      <c r="X1597" s="142">
        <v>-2430</v>
      </c>
      <c r="Y1597" s="142">
        <v>2430</v>
      </c>
      <c r="Z1597" s="117">
        <v>0</v>
      </c>
      <c r="AA1597" s="143">
        <v>45566</v>
      </c>
      <c r="AB1597" s="125"/>
      <c r="AC1597" s="125"/>
      <c r="AD1597" s="125"/>
      <c r="AE1597" s="117" t="s">
        <v>2119</v>
      </c>
      <c r="AF1597" s="122"/>
      <c r="AG1597" s="122" t="s">
        <v>1573</v>
      </c>
      <c r="AH1597" s="117" t="s">
        <v>1520</v>
      </c>
    </row>
    <row r="1598" spans="1:34">
      <c r="A1598" s="115" t="s">
        <v>16</v>
      </c>
      <c r="B1598" s="116">
        <v>45593</v>
      </c>
      <c r="C1598" s="115" t="s">
        <v>42</v>
      </c>
      <c r="D1598" s="115" t="s">
        <v>43</v>
      </c>
      <c r="E1598" s="117" t="s">
        <v>1470</v>
      </c>
      <c r="F1598" s="117" t="s">
        <v>2312</v>
      </c>
      <c r="G1598" s="119" t="s">
        <v>2313</v>
      </c>
      <c r="H1598" s="117" t="s">
        <v>2314</v>
      </c>
      <c r="I1598" s="117" t="s">
        <v>2315</v>
      </c>
      <c r="J1598" s="117">
        <v>15645.62</v>
      </c>
      <c r="K1598" s="117" t="s">
        <v>2316</v>
      </c>
      <c r="L1598" s="115" t="s">
        <v>2119</v>
      </c>
      <c r="M1598" s="123">
        <v>2077</v>
      </c>
      <c r="N1598" s="123">
        <v>45593</v>
      </c>
      <c r="O1598" s="124" t="s">
        <v>1472</v>
      </c>
      <c r="P1598" s="125" t="s">
        <v>2657</v>
      </c>
      <c r="Q1598" s="125" t="s">
        <v>1512</v>
      </c>
      <c r="R1598" s="125" t="s">
        <v>2658</v>
      </c>
      <c r="S1598" s="115" t="s">
        <v>2660</v>
      </c>
      <c r="T1598" s="122">
        <v>-2077</v>
      </c>
      <c r="U1598" s="115">
        <v>0</v>
      </c>
      <c r="V1598" s="142">
        <v>-243988.94</v>
      </c>
      <c r="W1598" s="117" t="s">
        <v>2658</v>
      </c>
      <c r="X1598" s="142">
        <v>-2077</v>
      </c>
      <c r="Y1598" s="142">
        <v>2077</v>
      </c>
      <c r="Z1598" s="117">
        <v>0</v>
      </c>
      <c r="AA1598" s="143">
        <v>45566</v>
      </c>
      <c r="AB1598" s="125"/>
      <c r="AC1598" s="125"/>
      <c r="AD1598" s="125"/>
      <c r="AE1598" s="117" t="s">
        <v>2119</v>
      </c>
      <c r="AF1598" s="122"/>
      <c r="AG1598" s="122" t="s">
        <v>1573</v>
      </c>
      <c r="AH1598" s="117" t="s">
        <v>1520</v>
      </c>
    </row>
    <row r="1599" spans="1:34">
      <c r="A1599" s="115" t="s">
        <v>16</v>
      </c>
      <c r="B1599" s="116">
        <v>45593</v>
      </c>
      <c r="C1599" s="115" t="s">
        <v>42</v>
      </c>
      <c r="D1599" s="115" t="s">
        <v>43</v>
      </c>
      <c r="E1599" s="117" t="s">
        <v>1470</v>
      </c>
      <c r="F1599" s="117" t="s">
        <v>2312</v>
      </c>
      <c r="G1599" s="119" t="s">
        <v>2313</v>
      </c>
      <c r="H1599" s="117" t="s">
        <v>2314</v>
      </c>
      <c r="I1599" s="117" t="s">
        <v>2315</v>
      </c>
      <c r="J1599" s="117">
        <v>15645.62</v>
      </c>
      <c r="K1599" s="117" t="s">
        <v>2316</v>
      </c>
      <c r="L1599" s="115" t="s">
        <v>2119</v>
      </c>
      <c r="M1599" s="123">
        <v>4726</v>
      </c>
      <c r="N1599" s="123">
        <v>45593</v>
      </c>
      <c r="O1599" s="124" t="s">
        <v>1472</v>
      </c>
      <c r="P1599" s="125" t="s">
        <v>2661</v>
      </c>
      <c r="Q1599" s="125" t="s">
        <v>1512</v>
      </c>
      <c r="R1599" s="125" t="s">
        <v>2662</v>
      </c>
      <c r="S1599" s="115" t="s">
        <v>2663</v>
      </c>
      <c r="T1599" s="122">
        <v>-4726</v>
      </c>
      <c r="U1599" s="115">
        <v>0</v>
      </c>
      <c r="V1599" s="142">
        <v>-248714.94</v>
      </c>
      <c r="W1599" s="117" t="s">
        <v>2662</v>
      </c>
      <c r="X1599" s="142">
        <v>-4726</v>
      </c>
      <c r="Y1599" s="142">
        <v>4726</v>
      </c>
      <c r="Z1599" s="117">
        <v>0</v>
      </c>
      <c r="AA1599" s="143">
        <v>45566</v>
      </c>
      <c r="AB1599" s="125"/>
      <c r="AC1599" s="125"/>
      <c r="AD1599" s="125"/>
      <c r="AE1599" s="117" t="s">
        <v>2119</v>
      </c>
      <c r="AF1599" s="122"/>
      <c r="AG1599" s="122" t="s">
        <v>1573</v>
      </c>
      <c r="AH1599" s="117" t="s">
        <v>1520</v>
      </c>
    </row>
    <row r="1600" spans="1:34">
      <c r="A1600" s="115" t="s">
        <v>16</v>
      </c>
      <c r="B1600" s="116">
        <v>45593</v>
      </c>
      <c r="C1600" s="115" t="s">
        <v>42</v>
      </c>
      <c r="D1600" s="115" t="s">
        <v>43</v>
      </c>
      <c r="E1600" s="117" t="s">
        <v>1470</v>
      </c>
      <c r="F1600" s="117" t="s">
        <v>2312</v>
      </c>
      <c r="G1600" s="119" t="s">
        <v>2313</v>
      </c>
      <c r="H1600" s="117" t="s">
        <v>2314</v>
      </c>
      <c r="I1600" s="117" t="s">
        <v>2315</v>
      </c>
      <c r="J1600" s="117">
        <v>15645.62</v>
      </c>
      <c r="K1600" s="117" t="s">
        <v>2316</v>
      </c>
      <c r="L1600" s="115" t="s">
        <v>1545</v>
      </c>
      <c r="M1600" s="123">
        <v>39.26</v>
      </c>
      <c r="N1600" s="123">
        <v>45593</v>
      </c>
      <c r="O1600" s="124" t="s">
        <v>1472</v>
      </c>
      <c r="P1600" s="125" t="s">
        <v>2664</v>
      </c>
      <c r="Q1600" s="125" t="s">
        <v>1512</v>
      </c>
      <c r="R1600" s="125" t="s">
        <v>934</v>
      </c>
      <c r="S1600" s="115" t="s">
        <v>2665</v>
      </c>
      <c r="T1600" s="122">
        <v>-39.26</v>
      </c>
      <c r="U1600" s="115">
        <v>0</v>
      </c>
      <c r="V1600" s="142">
        <v>-248754.2</v>
      </c>
      <c r="W1600" s="117" t="s">
        <v>934</v>
      </c>
      <c r="X1600" s="142">
        <v>-39.26</v>
      </c>
      <c r="Y1600" s="142">
        <v>39.26</v>
      </c>
      <c r="Z1600" s="117">
        <v>0</v>
      </c>
      <c r="AA1600" s="143">
        <v>45566</v>
      </c>
      <c r="AB1600" s="125"/>
      <c r="AC1600" s="125"/>
      <c r="AD1600" s="125"/>
      <c r="AE1600" s="117" t="s">
        <v>1545</v>
      </c>
      <c r="AF1600" s="122"/>
      <c r="AG1600" s="122" t="s">
        <v>1515</v>
      </c>
      <c r="AH1600" s="117" t="s">
        <v>1479</v>
      </c>
    </row>
    <row r="1601" spans="1:34">
      <c r="A1601" s="115" t="s">
        <v>16</v>
      </c>
      <c r="B1601" s="116">
        <v>45593</v>
      </c>
      <c r="C1601" s="115" t="s">
        <v>42</v>
      </c>
      <c r="D1601" s="115" t="s">
        <v>43</v>
      </c>
      <c r="E1601" s="117" t="s">
        <v>1470</v>
      </c>
      <c r="F1601" s="117" t="s">
        <v>2312</v>
      </c>
      <c r="G1601" s="119" t="s">
        <v>2313</v>
      </c>
      <c r="H1601" s="117" t="s">
        <v>2314</v>
      </c>
      <c r="I1601" s="117" t="s">
        <v>2315</v>
      </c>
      <c r="J1601" s="117">
        <v>15645.62</v>
      </c>
      <c r="K1601" s="117" t="s">
        <v>2316</v>
      </c>
      <c r="L1601" s="115" t="s">
        <v>1527</v>
      </c>
      <c r="M1601" s="123">
        <v>924.62</v>
      </c>
      <c r="N1601" s="123">
        <v>45593</v>
      </c>
      <c r="O1601" s="124" t="s">
        <v>1472</v>
      </c>
      <c r="P1601" s="125" t="s">
        <v>1735</v>
      </c>
      <c r="Q1601" s="125" t="s">
        <v>1512</v>
      </c>
      <c r="R1601" s="125" t="s">
        <v>798</v>
      </c>
      <c r="S1601" s="115" t="s">
        <v>2666</v>
      </c>
      <c r="T1601" s="122">
        <v>-924.62</v>
      </c>
      <c r="U1601" s="115">
        <v>0</v>
      </c>
      <c r="V1601" s="142">
        <v>-249678.82</v>
      </c>
      <c r="W1601" s="117" t="s">
        <v>798</v>
      </c>
      <c r="X1601" s="142">
        <v>-924.62</v>
      </c>
      <c r="Y1601" s="142">
        <v>924.62</v>
      </c>
      <c r="Z1601" s="117">
        <v>0</v>
      </c>
      <c r="AA1601" s="143">
        <v>45566</v>
      </c>
      <c r="AB1601" s="125"/>
      <c r="AC1601" s="125"/>
      <c r="AD1601" s="125"/>
      <c r="AE1601" s="117" t="s">
        <v>1527</v>
      </c>
      <c r="AF1601" s="122"/>
      <c r="AG1601" s="122" t="s">
        <v>1515</v>
      </c>
      <c r="AH1601" s="117" t="s">
        <v>1479</v>
      </c>
    </row>
    <row r="1602" spans="1:34">
      <c r="A1602" s="115" t="s">
        <v>16</v>
      </c>
      <c r="B1602" s="116">
        <v>45593</v>
      </c>
      <c r="C1602" s="115" t="s">
        <v>42</v>
      </c>
      <c r="D1602" s="115" t="s">
        <v>43</v>
      </c>
      <c r="E1602" s="117" t="s">
        <v>1470</v>
      </c>
      <c r="F1602" s="117" t="s">
        <v>2312</v>
      </c>
      <c r="G1602" s="119" t="s">
        <v>2313</v>
      </c>
      <c r="H1602" s="117" t="s">
        <v>2314</v>
      </c>
      <c r="I1602" s="117" t="s">
        <v>2315</v>
      </c>
      <c r="J1602" s="117">
        <v>15645.62</v>
      </c>
      <c r="K1602" s="117" t="s">
        <v>2316</v>
      </c>
      <c r="L1602" s="115" t="s">
        <v>1527</v>
      </c>
      <c r="M1602" s="123">
        <v>10000</v>
      </c>
      <c r="N1602" s="123">
        <v>45593</v>
      </c>
      <c r="O1602" s="124" t="s">
        <v>1472</v>
      </c>
      <c r="P1602" s="125" t="s">
        <v>1735</v>
      </c>
      <c r="Q1602" s="125" t="s">
        <v>1512</v>
      </c>
      <c r="R1602" s="125" t="s">
        <v>798</v>
      </c>
      <c r="S1602" s="115" t="s">
        <v>2667</v>
      </c>
      <c r="T1602" s="122">
        <v>-10000</v>
      </c>
      <c r="U1602" s="115">
        <v>0</v>
      </c>
      <c r="V1602" s="142">
        <v>-259678.82</v>
      </c>
      <c r="W1602" s="117" t="s">
        <v>798</v>
      </c>
      <c r="X1602" s="142">
        <v>-10000</v>
      </c>
      <c r="Y1602" s="142">
        <v>10000</v>
      </c>
      <c r="Z1602" s="117">
        <v>0</v>
      </c>
      <c r="AA1602" s="143">
        <v>45566</v>
      </c>
      <c r="AB1602" s="125"/>
      <c r="AC1602" s="125"/>
      <c r="AD1602" s="125"/>
      <c r="AE1602" s="117" t="s">
        <v>1527</v>
      </c>
      <c r="AF1602" s="122"/>
      <c r="AG1602" s="122" t="s">
        <v>1515</v>
      </c>
      <c r="AH1602" s="117" t="s">
        <v>1479</v>
      </c>
    </row>
    <row r="1603" spans="1:34">
      <c r="A1603" s="115" t="s">
        <v>16</v>
      </c>
      <c r="B1603" s="116">
        <v>45593</v>
      </c>
      <c r="C1603" s="115" t="s">
        <v>42</v>
      </c>
      <c r="D1603" s="115" t="s">
        <v>43</v>
      </c>
      <c r="E1603" s="117" t="s">
        <v>1470</v>
      </c>
      <c r="F1603" s="117" t="s">
        <v>2312</v>
      </c>
      <c r="G1603" s="119" t="s">
        <v>2313</v>
      </c>
      <c r="H1603" s="117" t="s">
        <v>2314</v>
      </c>
      <c r="I1603" s="117" t="s">
        <v>2315</v>
      </c>
      <c r="J1603" s="117">
        <v>15645.62</v>
      </c>
      <c r="K1603" s="117" t="s">
        <v>2316</v>
      </c>
      <c r="L1603" s="115" t="s">
        <v>1558</v>
      </c>
      <c r="M1603" s="123">
        <v>12555.89</v>
      </c>
      <c r="N1603" s="123">
        <v>45593</v>
      </c>
      <c r="O1603" s="124" t="s">
        <v>1472</v>
      </c>
      <c r="P1603" s="125" t="s">
        <v>2668</v>
      </c>
      <c r="Q1603" s="125" t="s">
        <v>1512</v>
      </c>
      <c r="R1603" s="125" t="s">
        <v>1134</v>
      </c>
      <c r="S1603" s="115" t="s">
        <v>2669</v>
      </c>
      <c r="T1603" s="122">
        <v>-12555.89</v>
      </c>
      <c r="U1603" s="115">
        <v>0</v>
      </c>
      <c r="V1603" s="142">
        <v>-272234.71000000002</v>
      </c>
      <c r="W1603" s="117" t="s">
        <v>1134</v>
      </c>
      <c r="X1603" s="142">
        <v>-12555.89</v>
      </c>
      <c r="Y1603" s="142">
        <v>12555.89</v>
      </c>
      <c r="Z1603" s="117">
        <v>0</v>
      </c>
      <c r="AA1603" s="143">
        <v>45566</v>
      </c>
      <c r="AB1603" s="125"/>
      <c r="AC1603" s="125"/>
      <c r="AD1603" s="125"/>
      <c r="AE1603" s="117" t="s">
        <v>1558</v>
      </c>
      <c r="AF1603" s="122"/>
      <c r="AG1603" s="122" t="s">
        <v>1515</v>
      </c>
      <c r="AH1603" s="117" t="s">
        <v>1479</v>
      </c>
    </row>
    <row r="1604" spans="1:34">
      <c r="A1604" s="115" t="s">
        <v>16</v>
      </c>
      <c r="B1604" s="116">
        <v>45593</v>
      </c>
      <c r="C1604" s="115" t="s">
        <v>42</v>
      </c>
      <c r="D1604" s="115" t="s">
        <v>43</v>
      </c>
      <c r="E1604" s="117" t="s">
        <v>1470</v>
      </c>
      <c r="F1604" s="117" t="s">
        <v>2312</v>
      </c>
      <c r="G1604" s="119" t="s">
        <v>2313</v>
      </c>
      <c r="H1604" s="117" t="s">
        <v>2314</v>
      </c>
      <c r="I1604" s="117" t="s">
        <v>2315</v>
      </c>
      <c r="J1604" s="117">
        <v>15645.62</v>
      </c>
      <c r="K1604" s="117" t="s">
        <v>2316</v>
      </c>
      <c r="L1604" s="115" t="s">
        <v>1504</v>
      </c>
      <c r="M1604" s="123">
        <v>188.34</v>
      </c>
      <c r="N1604" s="123">
        <v>45593</v>
      </c>
      <c r="O1604" s="124" t="s">
        <v>1472</v>
      </c>
      <c r="P1604" s="125" t="s">
        <v>2670</v>
      </c>
      <c r="Q1604" s="125" t="s">
        <v>1505</v>
      </c>
      <c r="R1604" s="125" t="s">
        <v>1559</v>
      </c>
      <c r="S1604" s="115" t="s">
        <v>2669</v>
      </c>
      <c r="T1604" s="122">
        <v>0</v>
      </c>
      <c r="U1604" s="115">
        <v>188.34</v>
      </c>
      <c r="V1604" s="142">
        <v>-272046.37</v>
      </c>
      <c r="W1604" s="117" t="s">
        <v>1134</v>
      </c>
      <c r="X1604" s="142">
        <v>188.34</v>
      </c>
      <c r="Y1604" s="142">
        <v>188.34</v>
      </c>
      <c r="Z1604" s="117">
        <v>0</v>
      </c>
      <c r="AA1604" s="143">
        <v>45566</v>
      </c>
      <c r="AB1604" s="125"/>
      <c r="AC1604" s="125"/>
      <c r="AD1604" s="125"/>
      <c r="AE1604" s="117" t="s">
        <v>1504</v>
      </c>
      <c r="AF1604" s="122"/>
      <c r="AG1604" s="122" t="s">
        <v>1478</v>
      </c>
      <c r="AH1604" s="117" t="s">
        <v>1479</v>
      </c>
    </row>
    <row r="1605" spans="1:34">
      <c r="A1605" s="115" t="s">
        <v>16</v>
      </c>
      <c r="B1605" s="116">
        <v>45593</v>
      </c>
      <c r="C1605" s="115" t="s">
        <v>42</v>
      </c>
      <c r="D1605" s="115" t="s">
        <v>43</v>
      </c>
      <c r="E1605" s="117" t="s">
        <v>1470</v>
      </c>
      <c r="F1605" s="117" t="s">
        <v>2312</v>
      </c>
      <c r="G1605" s="119" t="s">
        <v>2313</v>
      </c>
      <c r="H1605" s="117" t="s">
        <v>2314</v>
      </c>
      <c r="I1605" s="117" t="s">
        <v>2315</v>
      </c>
      <c r="J1605" s="117">
        <v>15645.62</v>
      </c>
      <c r="K1605" s="117" t="s">
        <v>2316</v>
      </c>
      <c r="L1605" s="115" t="s">
        <v>1507</v>
      </c>
      <c r="M1605" s="123">
        <v>560.92999999999995</v>
      </c>
      <c r="N1605" s="123">
        <v>45593</v>
      </c>
      <c r="O1605" s="124" t="s">
        <v>1472</v>
      </c>
      <c r="P1605" s="125" t="s">
        <v>2671</v>
      </c>
      <c r="Q1605" s="125" t="s">
        <v>1505</v>
      </c>
      <c r="R1605" s="125" t="s">
        <v>1560</v>
      </c>
      <c r="S1605" s="115" t="s">
        <v>2669</v>
      </c>
      <c r="T1605" s="122">
        <v>0</v>
      </c>
      <c r="U1605" s="115">
        <v>560.92999999999995</v>
      </c>
      <c r="V1605" s="142">
        <v>-271485.44</v>
      </c>
      <c r="W1605" s="117" t="s">
        <v>1134</v>
      </c>
      <c r="X1605" s="142">
        <v>560.92999999999995</v>
      </c>
      <c r="Y1605" s="142">
        <v>560.92999999999995</v>
      </c>
      <c r="Z1605" s="117">
        <v>0</v>
      </c>
      <c r="AA1605" s="143">
        <v>45566</v>
      </c>
      <c r="AB1605" s="125"/>
      <c r="AC1605" s="125"/>
      <c r="AD1605" s="125"/>
      <c r="AE1605" s="117" t="s">
        <v>1507</v>
      </c>
      <c r="AF1605" s="122"/>
      <c r="AG1605" s="122" t="s">
        <v>1478</v>
      </c>
      <c r="AH1605" s="117" t="s">
        <v>1479</v>
      </c>
    </row>
    <row r="1606" spans="1:34">
      <c r="A1606" s="115" t="s">
        <v>16</v>
      </c>
      <c r="B1606" s="116">
        <v>45593</v>
      </c>
      <c r="C1606" s="115" t="s">
        <v>42</v>
      </c>
      <c r="D1606" s="115" t="s">
        <v>43</v>
      </c>
      <c r="E1606" s="117" t="s">
        <v>1470</v>
      </c>
      <c r="F1606" s="117" t="s">
        <v>2312</v>
      </c>
      <c r="G1606" s="119" t="s">
        <v>2313</v>
      </c>
      <c r="H1606" s="117" t="s">
        <v>2314</v>
      </c>
      <c r="I1606" s="117" t="s">
        <v>2315</v>
      </c>
      <c r="J1606" s="117">
        <v>15645.62</v>
      </c>
      <c r="K1606" s="117" t="s">
        <v>2316</v>
      </c>
      <c r="L1606" s="115" t="s">
        <v>1915</v>
      </c>
      <c r="M1606" s="123">
        <v>1646.66</v>
      </c>
      <c r="N1606" s="123">
        <v>45593</v>
      </c>
      <c r="O1606" s="124" t="s">
        <v>1472</v>
      </c>
      <c r="P1606" s="125" t="s">
        <v>1846</v>
      </c>
      <c r="Q1606" s="125" t="s">
        <v>1512</v>
      </c>
      <c r="R1606" s="125" t="s">
        <v>2105</v>
      </c>
      <c r="S1606" s="115" t="s">
        <v>2672</v>
      </c>
      <c r="T1606" s="122">
        <v>-1646.66</v>
      </c>
      <c r="U1606" s="115">
        <v>0</v>
      </c>
      <c r="V1606" s="142">
        <v>-273132.09999999998</v>
      </c>
      <c r="W1606" s="117" t="s">
        <v>2105</v>
      </c>
      <c r="X1606" s="142">
        <v>-1646.66</v>
      </c>
      <c r="Y1606" s="142">
        <v>1646.66</v>
      </c>
      <c r="Z1606" s="117">
        <v>0</v>
      </c>
      <c r="AA1606" s="143">
        <v>45566</v>
      </c>
      <c r="AB1606" s="125"/>
      <c r="AC1606" s="125"/>
      <c r="AD1606" s="125"/>
      <c r="AE1606" s="117" t="s">
        <v>1915</v>
      </c>
      <c r="AF1606" s="122"/>
      <c r="AG1606" s="122" t="s">
        <v>1573</v>
      </c>
      <c r="AH1606" s="117" t="s">
        <v>1520</v>
      </c>
    </row>
    <row r="1607" spans="1:34">
      <c r="A1607" s="115" t="s">
        <v>16</v>
      </c>
      <c r="B1607" s="116">
        <v>45593</v>
      </c>
      <c r="C1607" s="115" t="s">
        <v>42</v>
      </c>
      <c r="D1607" s="115" t="s">
        <v>43</v>
      </c>
      <c r="E1607" s="117" t="s">
        <v>1470</v>
      </c>
      <c r="F1607" s="117" t="s">
        <v>2312</v>
      </c>
      <c r="G1607" s="119" t="s">
        <v>2313</v>
      </c>
      <c r="H1607" s="117" t="s">
        <v>2314</v>
      </c>
      <c r="I1607" s="117" t="s">
        <v>2315</v>
      </c>
      <c r="J1607" s="117">
        <v>15645.62</v>
      </c>
      <c r="K1607" s="117" t="s">
        <v>2316</v>
      </c>
      <c r="L1607" s="115" t="s">
        <v>1915</v>
      </c>
      <c r="M1607" s="123">
        <v>1410</v>
      </c>
      <c r="N1607" s="123">
        <v>45593</v>
      </c>
      <c r="O1607" s="124" t="s">
        <v>1472</v>
      </c>
      <c r="P1607" s="125" t="s">
        <v>2612</v>
      </c>
      <c r="Q1607" s="125" t="s">
        <v>1512</v>
      </c>
      <c r="R1607" s="125" t="s">
        <v>2613</v>
      </c>
      <c r="S1607" s="115" t="s">
        <v>2673</v>
      </c>
      <c r="T1607" s="122">
        <v>-1410</v>
      </c>
      <c r="U1607" s="115">
        <v>0</v>
      </c>
      <c r="V1607" s="142">
        <v>-274542.09999999998</v>
      </c>
      <c r="W1607" s="117" t="s">
        <v>2613</v>
      </c>
      <c r="X1607" s="142">
        <v>-1410</v>
      </c>
      <c r="Y1607" s="142">
        <v>1410</v>
      </c>
      <c r="Z1607" s="117">
        <v>0</v>
      </c>
      <c r="AA1607" s="143">
        <v>45566</v>
      </c>
      <c r="AB1607" s="125"/>
      <c r="AC1607" s="125"/>
      <c r="AD1607" s="125"/>
      <c r="AE1607" s="117" t="s">
        <v>1915</v>
      </c>
      <c r="AF1607" s="122"/>
      <c r="AG1607" s="122" t="s">
        <v>1573</v>
      </c>
      <c r="AH1607" s="117" t="s">
        <v>1520</v>
      </c>
    </row>
    <row r="1608" spans="1:34">
      <c r="A1608" s="115" t="s">
        <v>16</v>
      </c>
      <c r="B1608" s="116">
        <v>45593</v>
      </c>
      <c r="C1608" s="115" t="s">
        <v>42</v>
      </c>
      <c r="D1608" s="115" t="s">
        <v>43</v>
      </c>
      <c r="E1608" s="117" t="s">
        <v>1470</v>
      </c>
      <c r="F1608" s="117" t="s">
        <v>2312</v>
      </c>
      <c r="G1608" s="119" t="s">
        <v>2313</v>
      </c>
      <c r="H1608" s="117" t="s">
        <v>2314</v>
      </c>
      <c r="I1608" s="117" t="s">
        <v>2315</v>
      </c>
      <c r="J1608" s="117">
        <v>15645.62</v>
      </c>
      <c r="K1608" s="117" t="s">
        <v>2316</v>
      </c>
      <c r="L1608" s="115" t="s">
        <v>1616</v>
      </c>
      <c r="M1608" s="123">
        <v>9300</v>
      </c>
      <c r="N1608" s="123">
        <v>45593</v>
      </c>
      <c r="O1608" s="124" t="s">
        <v>1472</v>
      </c>
      <c r="P1608" s="125" t="s">
        <v>2674</v>
      </c>
      <c r="Q1608" s="125" t="s">
        <v>1512</v>
      </c>
      <c r="R1608" s="125" t="s">
        <v>2675</v>
      </c>
      <c r="S1608" s="115" t="s">
        <v>2676</v>
      </c>
      <c r="T1608" s="122">
        <v>-9300</v>
      </c>
      <c r="U1608" s="115">
        <v>0</v>
      </c>
      <c r="V1608" s="142">
        <v>-283842.09999999998</v>
      </c>
      <c r="W1608" s="117" t="s">
        <v>2675</v>
      </c>
      <c r="X1608" s="142">
        <v>-9300</v>
      </c>
      <c r="Y1608" s="142">
        <v>9300</v>
      </c>
      <c r="Z1608" s="117">
        <v>0</v>
      </c>
      <c r="AA1608" s="143">
        <v>45566</v>
      </c>
      <c r="AB1608" s="125"/>
      <c r="AC1608" s="125"/>
      <c r="AD1608" s="125"/>
      <c r="AE1608" s="117" t="s">
        <v>1616</v>
      </c>
      <c r="AF1608" s="122"/>
      <c r="AG1608" s="122" t="s">
        <v>1519</v>
      </c>
      <c r="AH1608" s="117" t="s">
        <v>1520</v>
      </c>
    </row>
    <row r="1609" spans="1:34">
      <c r="A1609" s="115" t="s">
        <v>16</v>
      </c>
      <c r="B1609" s="116">
        <v>45593</v>
      </c>
      <c r="C1609" s="115" t="s">
        <v>42</v>
      </c>
      <c r="D1609" s="115" t="s">
        <v>43</v>
      </c>
      <c r="E1609" s="117" t="s">
        <v>1470</v>
      </c>
      <c r="F1609" s="117" t="s">
        <v>2312</v>
      </c>
      <c r="G1609" s="119" t="s">
        <v>2313</v>
      </c>
      <c r="H1609" s="117" t="s">
        <v>2314</v>
      </c>
      <c r="I1609" s="117" t="s">
        <v>2315</v>
      </c>
      <c r="J1609" s="117">
        <v>15645.62</v>
      </c>
      <c r="K1609" s="117" t="s">
        <v>2316</v>
      </c>
      <c r="L1609" s="115" t="s">
        <v>1534</v>
      </c>
      <c r="M1609" s="123">
        <v>7500</v>
      </c>
      <c r="N1609" s="123">
        <v>45593</v>
      </c>
      <c r="O1609" s="124" t="s">
        <v>1472</v>
      </c>
      <c r="P1609" s="125" t="s">
        <v>1794</v>
      </c>
      <c r="Q1609" s="125" t="s">
        <v>1512</v>
      </c>
      <c r="R1609" s="125" t="s">
        <v>1122</v>
      </c>
      <c r="S1609" s="115" t="s">
        <v>2677</v>
      </c>
      <c r="T1609" s="122">
        <v>-7500</v>
      </c>
      <c r="U1609" s="115">
        <v>0</v>
      </c>
      <c r="V1609" s="142">
        <v>-291342.09999999998</v>
      </c>
      <c r="W1609" s="117" t="s">
        <v>1122</v>
      </c>
      <c r="X1609" s="142">
        <v>-7500</v>
      </c>
      <c r="Y1609" s="142">
        <v>7500</v>
      </c>
      <c r="Z1609" s="117">
        <v>0</v>
      </c>
      <c r="AA1609" s="143">
        <v>45566</v>
      </c>
      <c r="AB1609" s="125"/>
      <c r="AC1609" s="125"/>
      <c r="AD1609" s="125"/>
      <c r="AE1609" s="117" t="s">
        <v>1534</v>
      </c>
      <c r="AF1609" s="122"/>
      <c r="AG1609" s="122" t="s">
        <v>1515</v>
      </c>
      <c r="AH1609" s="117" t="s">
        <v>1479</v>
      </c>
    </row>
    <row r="1610" spans="1:34">
      <c r="A1610" s="115" t="s">
        <v>16</v>
      </c>
      <c r="B1610" s="116">
        <v>45593</v>
      </c>
      <c r="C1610" s="115" t="s">
        <v>42</v>
      </c>
      <c r="D1610" s="115" t="s">
        <v>43</v>
      </c>
      <c r="E1610" s="117" t="s">
        <v>1470</v>
      </c>
      <c r="F1610" s="117" t="s">
        <v>2312</v>
      </c>
      <c r="G1610" s="119" t="s">
        <v>2313</v>
      </c>
      <c r="H1610" s="117" t="s">
        <v>2314</v>
      </c>
      <c r="I1610" s="117" t="s">
        <v>2315</v>
      </c>
      <c r="J1610" s="117">
        <v>15645.62</v>
      </c>
      <c r="K1610" s="117" t="s">
        <v>2316</v>
      </c>
      <c r="L1610" s="115" t="s">
        <v>1504</v>
      </c>
      <c r="M1610" s="123">
        <v>112.5</v>
      </c>
      <c r="N1610" s="123">
        <v>45593</v>
      </c>
      <c r="O1610" s="124" t="s">
        <v>1472</v>
      </c>
      <c r="P1610" s="125" t="s">
        <v>2678</v>
      </c>
      <c r="Q1610" s="125" t="s">
        <v>1505</v>
      </c>
      <c r="R1610" s="125" t="s">
        <v>1535</v>
      </c>
      <c r="S1610" s="115" t="s">
        <v>2677</v>
      </c>
      <c r="T1610" s="122">
        <v>0</v>
      </c>
      <c r="U1610" s="115">
        <v>112.5</v>
      </c>
      <c r="V1610" s="142">
        <v>-291229.59999999998</v>
      </c>
      <c r="W1610" s="117" t="s">
        <v>1122</v>
      </c>
      <c r="X1610" s="142">
        <v>112.5</v>
      </c>
      <c r="Y1610" s="142">
        <v>112.5</v>
      </c>
      <c r="Z1610" s="117">
        <v>0</v>
      </c>
      <c r="AA1610" s="143">
        <v>45566</v>
      </c>
      <c r="AB1610" s="125"/>
      <c r="AC1610" s="125"/>
      <c r="AD1610" s="125"/>
      <c r="AE1610" s="117" t="s">
        <v>1504</v>
      </c>
      <c r="AF1610" s="122"/>
      <c r="AG1610" s="122" t="s">
        <v>1478</v>
      </c>
      <c r="AH1610" s="117" t="s">
        <v>1479</v>
      </c>
    </row>
    <row r="1611" spans="1:34">
      <c r="A1611" s="115" t="s">
        <v>16</v>
      </c>
      <c r="B1611" s="116">
        <v>45593</v>
      </c>
      <c r="C1611" s="115" t="s">
        <v>42</v>
      </c>
      <c r="D1611" s="115" t="s">
        <v>43</v>
      </c>
      <c r="E1611" s="117" t="s">
        <v>1470</v>
      </c>
      <c r="F1611" s="117" t="s">
        <v>2312</v>
      </c>
      <c r="G1611" s="119" t="s">
        <v>2313</v>
      </c>
      <c r="H1611" s="117" t="s">
        <v>2314</v>
      </c>
      <c r="I1611" s="117" t="s">
        <v>2315</v>
      </c>
      <c r="J1611" s="117">
        <v>15645.62</v>
      </c>
      <c r="K1611" s="117" t="s">
        <v>2316</v>
      </c>
      <c r="L1611" s="115" t="s">
        <v>1507</v>
      </c>
      <c r="M1611" s="123">
        <v>348.75</v>
      </c>
      <c r="N1611" s="123">
        <v>45593</v>
      </c>
      <c r="O1611" s="124" t="s">
        <v>1472</v>
      </c>
      <c r="P1611" s="125" t="s">
        <v>2679</v>
      </c>
      <c r="Q1611" s="125" t="s">
        <v>1505</v>
      </c>
      <c r="R1611" s="125" t="s">
        <v>1536</v>
      </c>
      <c r="S1611" s="115" t="s">
        <v>2677</v>
      </c>
      <c r="T1611" s="122">
        <v>0</v>
      </c>
      <c r="U1611" s="115">
        <v>348.75</v>
      </c>
      <c r="V1611" s="142">
        <v>-290880.84999999998</v>
      </c>
      <c r="W1611" s="117" t="s">
        <v>1122</v>
      </c>
      <c r="X1611" s="142">
        <v>348.75</v>
      </c>
      <c r="Y1611" s="142">
        <v>348.75</v>
      </c>
      <c r="Z1611" s="117">
        <v>0</v>
      </c>
      <c r="AA1611" s="143">
        <v>45566</v>
      </c>
      <c r="AB1611" s="125"/>
      <c r="AC1611" s="125"/>
      <c r="AD1611" s="125"/>
      <c r="AE1611" s="117" t="s">
        <v>1507</v>
      </c>
      <c r="AF1611" s="122"/>
      <c r="AG1611" s="122" t="s">
        <v>1478</v>
      </c>
      <c r="AH1611" s="117" t="s">
        <v>1479</v>
      </c>
    </row>
    <row r="1612" spans="1:34">
      <c r="A1612" s="115" t="s">
        <v>16</v>
      </c>
      <c r="B1612" s="116">
        <v>45593</v>
      </c>
      <c r="C1612" s="115" t="s">
        <v>42</v>
      </c>
      <c r="D1612" s="115" t="s">
        <v>43</v>
      </c>
      <c r="E1612" s="117" t="s">
        <v>1470</v>
      </c>
      <c r="F1612" s="117" t="s">
        <v>2312</v>
      </c>
      <c r="G1612" s="119" t="s">
        <v>2313</v>
      </c>
      <c r="H1612" s="117" t="s">
        <v>2314</v>
      </c>
      <c r="I1612" s="117" t="s">
        <v>2315</v>
      </c>
      <c r="J1612" s="117">
        <v>15645.62</v>
      </c>
      <c r="K1612" s="117" t="s">
        <v>2316</v>
      </c>
      <c r="L1612" s="115" t="s">
        <v>2119</v>
      </c>
      <c r="M1612" s="123">
        <v>5285</v>
      </c>
      <c r="N1612" s="123">
        <v>45593</v>
      </c>
      <c r="O1612" s="124" t="s">
        <v>1472</v>
      </c>
      <c r="P1612" s="125" t="s">
        <v>2680</v>
      </c>
      <c r="Q1612" s="125" t="s">
        <v>1512</v>
      </c>
      <c r="R1612" s="125" t="s">
        <v>2681</v>
      </c>
      <c r="S1612" s="115" t="s">
        <v>2682</v>
      </c>
      <c r="T1612" s="122">
        <v>-5285</v>
      </c>
      <c r="U1612" s="115">
        <v>0</v>
      </c>
      <c r="V1612" s="142">
        <v>-296165.84999999998</v>
      </c>
      <c r="W1612" s="117" t="s">
        <v>2681</v>
      </c>
      <c r="X1612" s="142">
        <v>-5285</v>
      </c>
      <c r="Y1612" s="142">
        <v>5285</v>
      </c>
      <c r="Z1612" s="117">
        <v>0</v>
      </c>
      <c r="AA1612" s="143">
        <v>45566</v>
      </c>
      <c r="AB1612" s="125"/>
      <c r="AC1612" s="125"/>
      <c r="AD1612" s="125"/>
      <c r="AE1612" s="117" t="s">
        <v>2119</v>
      </c>
      <c r="AF1612" s="122"/>
      <c r="AG1612" s="122" t="s">
        <v>1573</v>
      </c>
      <c r="AH1612" s="117" t="s">
        <v>1520</v>
      </c>
    </row>
    <row r="1613" spans="1:34">
      <c r="A1613" s="115" t="s">
        <v>16</v>
      </c>
      <c r="B1613" s="116">
        <v>45593</v>
      </c>
      <c r="C1613" s="115" t="s">
        <v>42</v>
      </c>
      <c r="D1613" s="115" t="s">
        <v>43</v>
      </c>
      <c r="E1613" s="117" t="s">
        <v>1470</v>
      </c>
      <c r="F1613" s="117" t="s">
        <v>2312</v>
      </c>
      <c r="G1613" s="119" t="s">
        <v>2313</v>
      </c>
      <c r="H1613" s="117" t="s">
        <v>2314</v>
      </c>
      <c r="I1613" s="117" t="s">
        <v>2315</v>
      </c>
      <c r="J1613" s="117">
        <v>15645.62</v>
      </c>
      <c r="K1613" s="117" t="s">
        <v>2316</v>
      </c>
      <c r="L1613" s="115" t="s">
        <v>2119</v>
      </c>
      <c r="M1613" s="123">
        <v>8760</v>
      </c>
      <c r="N1613" s="123">
        <v>45593</v>
      </c>
      <c r="O1613" s="124" t="s">
        <v>1472</v>
      </c>
      <c r="P1613" s="125" t="s">
        <v>2680</v>
      </c>
      <c r="Q1613" s="125" t="s">
        <v>1512</v>
      </c>
      <c r="R1613" s="125" t="s">
        <v>2681</v>
      </c>
      <c r="S1613" s="115" t="s">
        <v>793</v>
      </c>
      <c r="T1613" s="122">
        <v>-8760</v>
      </c>
      <c r="U1613" s="115">
        <v>0</v>
      </c>
      <c r="V1613" s="142">
        <v>-304925.84999999998</v>
      </c>
      <c r="W1613" s="117" t="s">
        <v>2681</v>
      </c>
      <c r="X1613" s="142">
        <v>-8760</v>
      </c>
      <c r="Y1613" s="142">
        <v>8760</v>
      </c>
      <c r="Z1613" s="117">
        <v>0</v>
      </c>
      <c r="AA1613" s="143">
        <v>45566</v>
      </c>
      <c r="AB1613" s="125"/>
      <c r="AC1613" s="125"/>
      <c r="AD1613" s="125"/>
      <c r="AE1613" s="117" t="s">
        <v>2119</v>
      </c>
      <c r="AF1613" s="122"/>
      <c r="AG1613" s="122" t="s">
        <v>1573</v>
      </c>
      <c r="AH1613" s="117" t="s">
        <v>1520</v>
      </c>
    </row>
    <row r="1614" spans="1:34">
      <c r="A1614" s="115" t="s">
        <v>16</v>
      </c>
      <c r="B1614" s="116">
        <v>45593</v>
      </c>
      <c r="C1614" s="115" t="s">
        <v>42</v>
      </c>
      <c r="D1614" s="115" t="s">
        <v>43</v>
      </c>
      <c r="E1614" s="117" t="s">
        <v>1470</v>
      </c>
      <c r="F1614" s="117" t="s">
        <v>2312</v>
      </c>
      <c r="G1614" s="119" t="s">
        <v>2313</v>
      </c>
      <c r="H1614" s="117" t="s">
        <v>2314</v>
      </c>
      <c r="I1614" s="117" t="s">
        <v>2315</v>
      </c>
      <c r="J1614" s="117">
        <v>15645.62</v>
      </c>
      <c r="K1614" s="117" t="s">
        <v>2316</v>
      </c>
      <c r="L1614" s="115" t="s">
        <v>2119</v>
      </c>
      <c r="M1614" s="123">
        <v>9750</v>
      </c>
      <c r="N1614" s="123">
        <v>45593</v>
      </c>
      <c r="O1614" s="124" t="s">
        <v>1472</v>
      </c>
      <c r="P1614" s="125" t="s">
        <v>2683</v>
      </c>
      <c r="Q1614" s="125" t="s">
        <v>1512</v>
      </c>
      <c r="R1614" s="125" t="s">
        <v>2684</v>
      </c>
      <c r="S1614" s="115" t="s">
        <v>2685</v>
      </c>
      <c r="T1614" s="122">
        <v>-9750</v>
      </c>
      <c r="U1614" s="115">
        <v>0</v>
      </c>
      <c r="V1614" s="142">
        <v>-314675.84999999998</v>
      </c>
      <c r="W1614" s="117" t="s">
        <v>2684</v>
      </c>
      <c r="X1614" s="142">
        <v>-9750</v>
      </c>
      <c r="Y1614" s="142">
        <v>9750</v>
      </c>
      <c r="Z1614" s="117">
        <v>0</v>
      </c>
      <c r="AA1614" s="143">
        <v>45566</v>
      </c>
      <c r="AB1614" s="125"/>
      <c r="AC1614" s="125"/>
      <c r="AD1614" s="125"/>
      <c r="AE1614" s="117" t="s">
        <v>2119</v>
      </c>
      <c r="AF1614" s="122"/>
      <c r="AG1614" s="122" t="s">
        <v>1573</v>
      </c>
      <c r="AH1614" s="117" t="s">
        <v>1520</v>
      </c>
    </row>
    <row r="1615" spans="1:34">
      <c r="A1615" s="115" t="s">
        <v>16</v>
      </c>
      <c r="B1615" s="116">
        <v>45593</v>
      </c>
      <c r="C1615" s="115" t="s">
        <v>42</v>
      </c>
      <c r="D1615" s="115" t="s">
        <v>43</v>
      </c>
      <c r="E1615" s="117" t="s">
        <v>1470</v>
      </c>
      <c r="F1615" s="117" t="s">
        <v>2312</v>
      </c>
      <c r="G1615" s="119" t="s">
        <v>2313</v>
      </c>
      <c r="H1615" s="117" t="s">
        <v>2314</v>
      </c>
      <c r="I1615" s="117" t="s">
        <v>2315</v>
      </c>
      <c r="J1615" s="117">
        <v>15645.62</v>
      </c>
      <c r="K1615" s="117" t="s">
        <v>2316</v>
      </c>
      <c r="L1615" s="115" t="s">
        <v>2119</v>
      </c>
      <c r="M1615" s="123">
        <v>35552</v>
      </c>
      <c r="N1615" s="123">
        <v>45593</v>
      </c>
      <c r="O1615" s="124" t="s">
        <v>1472</v>
      </c>
      <c r="P1615" s="125" t="s">
        <v>2686</v>
      </c>
      <c r="Q1615" s="125" t="s">
        <v>1512</v>
      </c>
      <c r="R1615" s="125" t="s">
        <v>2687</v>
      </c>
      <c r="S1615" s="115" t="s">
        <v>2688</v>
      </c>
      <c r="T1615" s="122">
        <v>-35552</v>
      </c>
      <c r="U1615" s="115">
        <v>0</v>
      </c>
      <c r="V1615" s="142">
        <v>-350227.85</v>
      </c>
      <c r="W1615" s="117" t="s">
        <v>2687</v>
      </c>
      <c r="X1615" s="142">
        <v>-35552</v>
      </c>
      <c r="Y1615" s="142">
        <v>35552</v>
      </c>
      <c r="Z1615" s="117">
        <v>0</v>
      </c>
      <c r="AA1615" s="143">
        <v>45566</v>
      </c>
      <c r="AB1615" s="125"/>
      <c r="AC1615" s="125"/>
      <c r="AD1615" s="125"/>
      <c r="AE1615" s="117" t="s">
        <v>2119</v>
      </c>
      <c r="AF1615" s="122"/>
      <c r="AG1615" s="122" t="s">
        <v>1573</v>
      </c>
      <c r="AH1615" s="117" t="s">
        <v>1520</v>
      </c>
    </row>
    <row r="1616" spans="1:34">
      <c r="A1616" s="115" t="s">
        <v>16</v>
      </c>
      <c r="B1616" s="116">
        <v>45593</v>
      </c>
      <c r="C1616" s="115" t="s">
        <v>42</v>
      </c>
      <c r="D1616" s="115" t="s">
        <v>43</v>
      </c>
      <c r="E1616" s="117" t="s">
        <v>1470</v>
      </c>
      <c r="F1616" s="117" t="s">
        <v>2312</v>
      </c>
      <c r="G1616" s="119" t="s">
        <v>2313</v>
      </c>
      <c r="H1616" s="117" t="s">
        <v>2314</v>
      </c>
      <c r="I1616" s="117" t="s">
        <v>2315</v>
      </c>
      <c r="J1616" s="117">
        <v>15645.62</v>
      </c>
      <c r="K1616" s="117" t="s">
        <v>2316</v>
      </c>
      <c r="L1616" s="115" t="s">
        <v>2119</v>
      </c>
      <c r="M1616" s="123">
        <v>11150</v>
      </c>
      <c r="N1616" s="123">
        <v>45593</v>
      </c>
      <c r="O1616" s="124" t="s">
        <v>1472</v>
      </c>
      <c r="P1616" s="125" t="s">
        <v>2689</v>
      </c>
      <c r="Q1616" s="125" t="s">
        <v>1512</v>
      </c>
      <c r="R1616" s="125" t="s">
        <v>2690</v>
      </c>
      <c r="S1616" s="115" t="s">
        <v>2691</v>
      </c>
      <c r="T1616" s="122">
        <v>-11150</v>
      </c>
      <c r="U1616" s="115">
        <v>0</v>
      </c>
      <c r="V1616" s="142">
        <v>-361377.85</v>
      </c>
      <c r="W1616" s="117" t="s">
        <v>2690</v>
      </c>
      <c r="X1616" s="142">
        <v>-11150</v>
      </c>
      <c r="Y1616" s="142">
        <v>11150</v>
      </c>
      <c r="Z1616" s="117">
        <v>0</v>
      </c>
      <c r="AA1616" s="143">
        <v>45566</v>
      </c>
      <c r="AB1616" s="125"/>
      <c r="AC1616" s="125"/>
      <c r="AD1616" s="125"/>
      <c r="AE1616" s="117" t="s">
        <v>2119</v>
      </c>
      <c r="AF1616" s="122"/>
      <c r="AG1616" s="122" t="s">
        <v>1573</v>
      </c>
      <c r="AH1616" s="117" t="s">
        <v>1520</v>
      </c>
    </row>
    <row r="1617" spans="1:34">
      <c r="A1617" s="115" t="s">
        <v>16</v>
      </c>
      <c r="B1617" s="116">
        <v>45593</v>
      </c>
      <c r="C1617" s="115" t="s">
        <v>42</v>
      </c>
      <c r="D1617" s="115" t="s">
        <v>43</v>
      </c>
      <c r="E1617" s="117" t="s">
        <v>1470</v>
      </c>
      <c r="F1617" s="117" t="s">
        <v>2312</v>
      </c>
      <c r="G1617" s="119" t="s">
        <v>2313</v>
      </c>
      <c r="H1617" s="117" t="s">
        <v>2314</v>
      </c>
      <c r="I1617" s="117" t="s">
        <v>2315</v>
      </c>
      <c r="J1617" s="117">
        <v>15645.62</v>
      </c>
      <c r="K1617" s="117" t="s">
        <v>2316</v>
      </c>
      <c r="L1617" s="115" t="s">
        <v>2119</v>
      </c>
      <c r="M1617" s="123">
        <v>14130</v>
      </c>
      <c r="N1617" s="123">
        <v>45593</v>
      </c>
      <c r="O1617" s="124" t="s">
        <v>1472</v>
      </c>
      <c r="P1617" s="125" t="s">
        <v>2689</v>
      </c>
      <c r="Q1617" s="125" t="s">
        <v>1512</v>
      </c>
      <c r="R1617" s="125" t="s">
        <v>2690</v>
      </c>
      <c r="S1617" s="115" t="s">
        <v>2692</v>
      </c>
      <c r="T1617" s="122">
        <v>-14130</v>
      </c>
      <c r="U1617" s="115">
        <v>0</v>
      </c>
      <c r="V1617" s="142">
        <v>-375507.85</v>
      </c>
      <c r="W1617" s="117" t="s">
        <v>2690</v>
      </c>
      <c r="X1617" s="142">
        <v>-14130</v>
      </c>
      <c r="Y1617" s="142">
        <v>14130</v>
      </c>
      <c r="Z1617" s="117">
        <v>0</v>
      </c>
      <c r="AA1617" s="143">
        <v>45566</v>
      </c>
      <c r="AB1617" s="125"/>
      <c r="AC1617" s="125"/>
      <c r="AD1617" s="125"/>
      <c r="AE1617" s="117" t="s">
        <v>2119</v>
      </c>
      <c r="AF1617" s="122"/>
      <c r="AG1617" s="122" t="s">
        <v>1573</v>
      </c>
      <c r="AH1617" s="117" t="s">
        <v>1520</v>
      </c>
    </row>
    <row r="1618" spans="1:34">
      <c r="A1618" s="115" t="s">
        <v>16</v>
      </c>
      <c r="B1618" s="116">
        <v>45593</v>
      </c>
      <c r="C1618" s="115" t="s">
        <v>42</v>
      </c>
      <c r="D1618" s="115" t="s">
        <v>43</v>
      </c>
      <c r="E1618" s="117" t="s">
        <v>1470</v>
      </c>
      <c r="F1618" s="117" t="s">
        <v>2312</v>
      </c>
      <c r="G1618" s="119" t="s">
        <v>2313</v>
      </c>
      <c r="H1618" s="117" t="s">
        <v>2314</v>
      </c>
      <c r="I1618" s="117" t="s">
        <v>2315</v>
      </c>
      <c r="J1618" s="117">
        <v>15645.62</v>
      </c>
      <c r="K1618" s="117" t="s">
        <v>2316</v>
      </c>
      <c r="L1618" s="115" t="s">
        <v>1655</v>
      </c>
      <c r="M1618" s="123">
        <v>15000</v>
      </c>
      <c r="N1618" s="123">
        <v>45593</v>
      </c>
      <c r="O1618" s="124" t="s">
        <v>1472</v>
      </c>
      <c r="P1618" s="125" t="s">
        <v>2693</v>
      </c>
      <c r="Q1618" s="125" t="s">
        <v>1512</v>
      </c>
      <c r="R1618" s="125" t="s">
        <v>2694</v>
      </c>
      <c r="S1618" s="115" t="s">
        <v>2695</v>
      </c>
      <c r="T1618" s="122">
        <v>-15000</v>
      </c>
      <c r="U1618" s="115">
        <v>0</v>
      </c>
      <c r="V1618" s="142">
        <v>-390507.85</v>
      </c>
      <c r="W1618" s="117" t="s">
        <v>2694</v>
      </c>
      <c r="X1618" s="142">
        <v>-15000</v>
      </c>
      <c r="Y1618" s="142">
        <v>15000</v>
      </c>
      <c r="Z1618" s="117">
        <v>0</v>
      </c>
      <c r="AA1618" s="143">
        <v>45566</v>
      </c>
      <c r="AB1618" s="125"/>
      <c r="AC1618" s="125"/>
      <c r="AD1618" s="125"/>
      <c r="AE1618" s="117" t="s">
        <v>1655</v>
      </c>
      <c r="AF1618" s="122"/>
      <c r="AG1618" s="122" t="s">
        <v>1573</v>
      </c>
      <c r="AH1618" s="117" t="s">
        <v>1520</v>
      </c>
    </row>
    <row r="1619" spans="1:34">
      <c r="A1619" s="115" t="s">
        <v>16</v>
      </c>
      <c r="B1619" s="116">
        <v>45593</v>
      </c>
      <c r="C1619" s="115" t="s">
        <v>42</v>
      </c>
      <c r="D1619" s="115" t="s">
        <v>43</v>
      </c>
      <c r="E1619" s="117" t="s">
        <v>1470</v>
      </c>
      <c r="F1619" s="117" t="s">
        <v>2312</v>
      </c>
      <c r="G1619" s="119" t="s">
        <v>2313</v>
      </c>
      <c r="H1619" s="117" t="s">
        <v>2314</v>
      </c>
      <c r="I1619" s="117" t="s">
        <v>2315</v>
      </c>
      <c r="J1619" s="117">
        <v>15645.62</v>
      </c>
      <c r="K1619" s="117" t="s">
        <v>2316</v>
      </c>
      <c r="L1619" s="115" t="s">
        <v>1612</v>
      </c>
      <c r="M1619" s="123">
        <v>205.02</v>
      </c>
      <c r="N1619" s="123">
        <v>45593</v>
      </c>
      <c r="O1619" s="124" t="s">
        <v>1472</v>
      </c>
      <c r="P1619" s="125" t="s">
        <v>2696</v>
      </c>
      <c r="Q1619" s="125" t="s">
        <v>1512</v>
      </c>
      <c r="R1619" s="125" t="s">
        <v>2290</v>
      </c>
      <c r="S1619" s="115" t="s">
        <v>2697</v>
      </c>
      <c r="T1619" s="122">
        <v>-205.02</v>
      </c>
      <c r="U1619" s="115">
        <v>0</v>
      </c>
      <c r="V1619" s="142">
        <v>-390712.87</v>
      </c>
      <c r="W1619" s="117" t="s">
        <v>2290</v>
      </c>
      <c r="X1619" s="142">
        <v>-205.02</v>
      </c>
      <c r="Y1619" s="142">
        <v>205.02</v>
      </c>
      <c r="Z1619" s="117">
        <v>0</v>
      </c>
      <c r="AA1619" s="143">
        <v>45566</v>
      </c>
      <c r="AB1619" s="125"/>
      <c r="AC1619" s="125"/>
      <c r="AD1619" s="125"/>
      <c r="AE1619" s="117" t="s">
        <v>1612</v>
      </c>
      <c r="AF1619" s="122"/>
      <c r="AG1619" s="122" t="s">
        <v>1492</v>
      </c>
      <c r="AH1619" s="117" t="s">
        <v>1476</v>
      </c>
    </row>
    <row r="1620" spans="1:34">
      <c r="A1620" s="115" t="s">
        <v>16</v>
      </c>
      <c r="B1620" s="116">
        <v>45590</v>
      </c>
      <c r="C1620" s="115" t="s">
        <v>42</v>
      </c>
      <c r="D1620" s="115" t="s">
        <v>43</v>
      </c>
      <c r="E1620" s="117" t="s">
        <v>1470</v>
      </c>
      <c r="F1620" s="117" t="s">
        <v>2312</v>
      </c>
      <c r="G1620" s="119" t="s">
        <v>2313</v>
      </c>
      <c r="H1620" s="117" t="s">
        <v>2314</v>
      </c>
      <c r="I1620" s="117" t="s">
        <v>2315</v>
      </c>
      <c r="J1620" s="117">
        <v>15645.62</v>
      </c>
      <c r="K1620" s="117" t="s">
        <v>2586</v>
      </c>
      <c r="L1620" s="115" t="s">
        <v>2297</v>
      </c>
      <c r="M1620" s="123">
        <v>37031.25</v>
      </c>
      <c r="N1620" s="123">
        <v>45590</v>
      </c>
      <c r="O1620" s="124" t="s">
        <v>1495</v>
      </c>
      <c r="P1620" s="125" t="s">
        <v>2594</v>
      </c>
      <c r="Q1620" s="125" t="s">
        <v>1496</v>
      </c>
      <c r="R1620" s="125" t="s">
        <v>2595</v>
      </c>
      <c r="S1620" s="115" t="s">
        <v>2596</v>
      </c>
      <c r="T1620" s="122">
        <v>0</v>
      </c>
      <c r="U1620" s="115">
        <v>37031.25</v>
      </c>
      <c r="V1620" s="142">
        <v>55823.040000000001</v>
      </c>
      <c r="W1620" s="117" t="s">
        <v>2595</v>
      </c>
      <c r="X1620" s="142">
        <v>37031.25</v>
      </c>
      <c r="Y1620" s="142">
        <v>37031.25</v>
      </c>
      <c r="Z1620" s="117">
        <v>0</v>
      </c>
      <c r="AA1620" s="143">
        <v>45566</v>
      </c>
      <c r="AB1620" s="125">
        <v>9</v>
      </c>
      <c r="AC1620" s="125"/>
      <c r="AD1620" s="125"/>
      <c r="AE1620" s="117" t="s">
        <v>2297</v>
      </c>
      <c r="AF1620" s="122"/>
      <c r="AG1620" s="122" t="s">
        <v>2300</v>
      </c>
      <c r="AH1620" s="117" t="s">
        <v>2300</v>
      </c>
    </row>
    <row r="1621" spans="1:34">
      <c r="A1621" s="115" t="s">
        <v>16</v>
      </c>
      <c r="B1621" s="116">
        <v>45593</v>
      </c>
      <c r="C1621" s="115" t="s">
        <v>42</v>
      </c>
      <c r="D1621" s="115" t="s">
        <v>43</v>
      </c>
      <c r="E1621" s="117" t="s">
        <v>1470</v>
      </c>
      <c r="F1621" s="117" t="s">
        <v>2312</v>
      </c>
      <c r="G1621" s="119" t="s">
        <v>2313</v>
      </c>
      <c r="H1621" s="117" t="s">
        <v>2314</v>
      </c>
      <c r="I1621" s="117" t="s">
        <v>2315</v>
      </c>
      <c r="J1621" s="117">
        <v>15645.62</v>
      </c>
      <c r="K1621" s="117" t="s">
        <v>2316</v>
      </c>
      <c r="L1621" s="115" t="s">
        <v>1612</v>
      </c>
      <c r="M1621" s="123">
        <v>966.37</v>
      </c>
      <c r="N1621" s="123">
        <v>45593</v>
      </c>
      <c r="O1621" s="124" t="s">
        <v>1472</v>
      </c>
      <c r="P1621" s="125" t="s">
        <v>1741</v>
      </c>
      <c r="Q1621" s="125" t="s">
        <v>1512</v>
      </c>
      <c r="R1621" s="125" t="s">
        <v>1947</v>
      </c>
      <c r="S1621" s="115" t="s">
        <v>2635</v>
      </c>
      <c r="T1621" s="122">
        <v>-966.37</v>
      </c>
      <c r="U1621" s="115">
        <v>0</v>
      </c>
      <c r="V1621" s="142">
        <v>1828320.76</v>
      </c>
      <c r="W1621" s="117" t="s">
        <v>1947</v>
      </c>
      <c r="X1621" s="142">
        <v>-966.37</v>
      </c>
      <c r="Y1621" s="142">
        <v>966.37</v>
      </c>
      <c r="Z1621" s="117">
        <v>0</v>
      </c>
      <c r="AA1621" s="143">
        <v>45566</v>
      </c>
      <c r="AB1621" s="125"/>
      <c r="AC1621" s="125"/>
      <c r="AD1621" s="125"/>
      <c r="AE1621" s="117" t="s">
        <v>1612</v>
      </c>
      <c r="AF1621" s="122"/>
      <c r="AG1621" s="122" t="s">
        <v>1492</v>
      </c>
      <c r="AH1621" s="117" t="s">
        <v>1476</v>
      </c>
    </row>
    <row r="1622" spans="1:34">
      <c r="A1622" s="115" t="s">
        <v>16</v>
      </c>
      <c r="B1622" s="116">
        <v>45593</v>
      </c>
      <c r="C1622" s="115" t="s">
        <v>42</v>
      </c>
      <c r="D1622" s="115" t="s">
        <v>43</v>
      </c>
      <c r="E1622" s="117" t="s">
        <v>1470</v>
      </c>
      <c r="F1622" s="117" t="s">
        <v>2312</v>
      </c>
      <c r="G1622" s="119" t="s">
        <v>2313</v>
      </c>
      <c r="H1622" s="117" t="s">
        <v>2314</v>
      </c>
      <c r="I1622" s="117" t="s">
        <v>2315</v>
      </c>
      <c r="J1622" s="117">
        <v>15645.62</v>
      </c>
      <c r="K1622" s="117" t="s">
        <v>2316</v>
      </c>
      <c r="L1622" s="115" t="s">
        <v>1480</v>
      </c>
      <c r="M1622" s="123">
        <v>64.400000000000006</v>
      </c>
      <c r="N1622" s="123">
        <v>45593</v>
      </c>
      <c r="O1622" s="124" t="s">
        <v>1472</v>
      </c>
      <c r="P1622" s="125" t="s">
        <v>2698</v>
      </c>
      <c r="Q1622" s="125" t="s">
        <v>1564</v>
      </c>
      <c r="R1622" s="125" t="s">
        <v>1947</v>
      </c>
      <c r="S1622" s="115" t="s">
        <v>2635</v>
      </c>
      <c r="T1622" s="122">
        <v>-64.400000000000006</v>
      </c>
      <c r="U1622" s="115">
        <v>0</v>
      </c>
      <c r="V1622" s="142">
        <v>1828256.36</v>
      </c>
      <c r="W1622" s="117" t="s">
        <v>1947</v>
      </c>
      <c r="X1622" s="142">
        <v>-64.400000000000006</v>
      </c>
      <c r="Y1622" s="142">
        <v>64.400000000000006</v>
      </c>
      <c r="Z1622" s="117">
        <v>0</v>
      </c>
      <c r="AA1622" s="143">
        <v>45566</v>
      </c>
      <c r="AB1622" s="125"/>
      <c r="AC1622" s="125"/>
      <c r="AD1622" s="125"/>
      <c r="AE1622" s="117" t="s">
        <v>1480</v>
      </c>
      <c r="AF1622" s="122"/>
      <c r="AG1622" s="122" t="s">
        <v>1482</v>
      </c>
      <c r="AH1622" s="117" t="s">
        <v>1482</v>
      </c>
    </row>
    <row r="1623" spans="1:34">
      <c r="A1623" s="115" t="s">
        <v>16</v>
      </c>
      <c r="B1623" s="116">
        <v>45594</v>
      </c>
      <c r="C1623" s="115" t="s">
        <v>42</v>
      </c>
      <c r="D1623" s="115" t="s">
        <v>43</v>
      </c>
      <c r="E1623" s="117" t="s">
        <v>1470</v>
      </c>
      <c r="F1623" s="117" t="s">
        <v>2312</v>
      </c>
      <c r="G1623" s="119" t="s">
        <v>2313</v>
      </c>
      <c r="H1623" s="117" t="s">
        <v>2314</v>
      </c>
      <c r="I1623" s="117" t="s">
        <v>2315</v>
      </c>
      <c r="J1623" s="117">
        <v>15645.62</v>
      </c>
      <c r="K1623" s="117" t="s">
        <v>2316</v>
      </c>
      <c r="L1623" s="115" t="s">
        <v>2534</v>
      </c>
      <c r="M1623" s="123">
        <v>1860.68</v>
      </c>
      <c r="N1623" s="123">
        <v>45594</v>
      </c>
      <c r="O1623" s="124" t="s">
        <v>1472</v>
      </c>
      <c r="P1623" s="125" t="s">
        <v>2535</v>
      </c>
      <c r="Q1623" s="125" t="s">
        <v>1512</v>
      </c>
      <c r="R1623" s="125" t="s">
        <v>2536</v>
      </c>
      <c r="S1623" s="115" t="s">
        <v>2699</v>
      </c>
      <c r="T1623" s="122">
        <v>-1860.68</v>
      </c>
      <c r="U1623" s="115">
        <v>0</v>
      </c>
      <c r="V1623" s="142">
        <v>1826395.68</v>
      </c>
      <c r="W1623" s="117" t="s">
        <v>2536</v>
      </c>
      <c r="X1623" s="142">
        <v>-1860.68</v>
      </c>
      <c r="Y1623" s="142">
        <v>1860.68</v>
      </c>
      <c r="Z1623" s="117">
        <v>0</v>
      </c>
      <c r="AA1623" s="143">
        <v>45566</v>
      </c>
      <c r="AB1623" s="125"/>
      <c r="AC1623" s="125"/>
      <c r="AD1623" s="125"/>
      <c r="AE1623" s="117" t="s">
        <v>2534</v>
      </c>
      <c r="AF1623" s="122"/>
      <c r="AG1623" s="122" t="s">
        <v>1492</v>
      </c>
      <c r="AH1623" s="117" t="s">
        <v>1476</v>
      </c>
    </row>
    <row r="1624" spans="1:34">
      <c r="A1624" s="115" t="s">
        <v>16</v>
      </c>
      <c r="B1624" s="116">
        <v>45594</v>
      </c>
      <c r="C1624" s="115" t="s">
        <v>42</v>
      </c>
      <c r="D1624" s="115" t="s">
        <v>43</v>
      </c>
      <c r="E1624" s="117" t="s">
        <v>1470</v>
      </c>
      <c r="F1624" s="117" t="s">
        <v>2312</v>
      </c>
      <c r="G1624" s="119" t="s">
        <v>2313</v>
      </c>
      <c r="H1624" s="117" t="s">
        <v>2314</v>
      </c>
      <c r="I1624" s="117" t="s">
        <v>2315</v>
      </c>
      <c r="J1624" s="117">
        <v>15645.62</v>
      </c>
      <c r="K1624" s="117" t="s">
        <v>2316</v>
      </c>
      <c r="L1624" s="115" t="s">
        <v>1480</v>
      </c>
      <c r="M1624" s="123">
        <v>18.600000000000001</v>
      </c>
      <c r="N1624" s="123">
        <v>45594</v>
      </c>
      <c r="O1624" s="124" t="s">
        <v>1472</v>
      </c>
      <c r="P1624" s="125" t="s">
        <v>2700</v>
      </c>
      <c r="Q1624" s="125" t="s">
        <v>1564</v>
      </c>
      <c r="R1624" s="125" t="s">
        <v>2536</v>
      </c>
      <c r="S1624" s="115" t="s">
        <v>2699</v>
      </c>
      <c r="T1624" s="122">
        <v>-18.600000000000001</v>
      </c>
      <c r="U1624" s="115">
        <v>0</v>
      </c>
      <c r="V1624" s="142">
        <v>1826377.08</v>
      </c>
      <c r="W1624" s="117" t="s">
        <v>2536</v>
      </c>
      <c r="X1624" s="142">
        <v>-18.600000000000001</v>
      </c>
      <c r="Y1624" s="142">
        <v>18.600000000000001</v>
      </c>
      <c r="Z1624" s="117">
        <v>0</v>
      </c>
      <c r="AA1624" s="143">
        <v>45566</v>
      </c>
      <c r="AB1624" s="125"/>
      <c r="AC1624" s="125"/>
      <c r="AD1624" s="125"/>
      <c r="AE1624" s="117" t="s">
        <v>1480</v>
      </c>
      <c r="AF1624" s="122"/>
      <c r="AG1624" s="122" t="s">
        <v>1482</v>
      </c>
      <c r="AH1624" s="117" t="s">
        <v>1482</v>
      </c>
    </row>
    <row r="1625" spans="1:34">
      <c r="A1625" s="115" t="s">
        <v>16</v>
      </c>
      <c r="B1625" s="116">
        <v>45594</v>
      </c>
      <c r="C1625" s="115" t="s">
        <v>42</v>
      </c>
      <c r="D1625" s="115" t="s">
        <v>43</v>
      </c>
      <c r="E1625" s="117" t="s">
        <v>1470</v>
      </c>
      <c r="F1625" s="117" t="s">
        <v>2312</v>
      </c>
      <c r="G1625" s="119" t="s">
        <v>2313</v>
      </c>
      <c r="H1625" s="117" t="s">
        <v>2314</v>
      </c>
      <c r="I1625" s="117" t="s">
        <v>2315</v>
      </c>
      <c r="J1625" s="117">
        <v>15645.62</v>
      </c>
      <c r="K1625" s="117" t="s">
        <v>2316</v>
      </c>
      <c r="L1625" s="115" t="s">
        <v>2534</v>
      </c>
      <c r="M1625" s="123">
        <v>5238.8999999999996</v>
      </c>
      <c r="N1625" s="123">
        <v>45594</v>
      </c>
      <c r="O1625" s="124" t="s">
        <v>1472</v>
      </c>
      <c r="P1625" s="125" t="s">
        <v>2535</v>
      </c>
      <c r="Q1625" s="125" t="s">
        <v>1512</v>
      </c>
      <c r="R1625" s="125" t="s">
        <v>2536</v>
      </c>
      <c r="S1625" s="115" t="s">
        <v>2701</v>
      </c>
      <c r="T1625" s="122">
        <v>-5238.8999999999996</v>
      </c>
      <c r="U1625" s="115">
        <v>0</v>
      </c>
      <c r="V1625" s="142">
        <v>1821138.18</v>
      </c>
      <c r="W1625" s="117" t="s">
        <v>2536</v>
      </c>
      <c r="X1625" s="142">
        <v>-5238.8999999999996</v>
      </c>
      <c r="Y1625" s="142">
        <v>5238.8999999999996</v>
      </c>
      <c r="Z1625" s="117">
        <v>0</v>
      </c>
      <c r="AA1625" s="143">
        <v>45566</v>
      </c>
      <c r="AB1625" s="125"/>
      <c r="AC1625" s="125"/>
      <c r="AD1625" s="125"/>
      <c r="AE1625" s="117" t="s">
        <v>2534</v>
      </c>
      <c r="AF1625" s="122"/>
      <c r="AG1625" s="122" t="s">
        <v>1492</v>
      </c>
      <c r="AH1625" s="117" t="s">
        <v>1476</v>
      </c>
    </row>
    <row r="1626" spans="1:34">
      <c r="A1626" s="115" t="s">
        <v>16</v>
      </c>
      <c r="B1626" s="116">
        <v>45594</v>
      </c>
      <c r="C1626" s="115" t="s">
        <v>42</v>
      </c>
      <c r="D1626" s="115" t="s">
        <v>43</v>
      </c>
      <c r="E1626" s="117" t="s">
        <v>1470</v>
      </c>
      <c r="F1626" s="117" t="s">
        <v>2312</v>
      </c>
      <c r="G1626" s="119" t="s">
        <v>2313</v>
      </c>
      <c r="H1626" s="117" t="s">
        <v>2314</v>
      </c>
      <c r="I1626" s="117" t="s">
        <v>2315</v>
      </c>
      <c r="J1626" s="117">
        <v>15645.62</v>
      </c>
      <c r="K1626" s="117" t="s">
        <v>2316</v>
      </c>
      <c r="L1626" s="115" t="s">
        <v>1480</v>
      </c>
      <c r="M1626" s="123">
        <v>251.52</v>
      </c>
      <c r="N1626" s="123">
        <v>45594</v>
      </c>
      <c r="O1626" s="124" t="s">
        <v>1472</v>
      </c>
      <c r="P1626" s="125" t="s">
        <v>2700</v>
      </c>
      <c r="Q1626" s="125" t="s">
        <v>1564</v>
      </c>
      <c r="R1626" s="125" t="s">
        <v>2536</v>
      </c>
      <c r="S1626" s="115" t="s">
        <v>2701</v>
      </c>
      <c r="T1626" s="122">
        <v>-251.52</v>
      </c>
      <c r="U1626" s="115">
        <v>0</v>
      </c>
      <c r="V1626" s="142">
        <v>1820886.66</v>
      </c>
      <c r="W1626" s="117" t="s">
        <v>2536</v>
      </c>
      <c r="X1626" s="142">
        <v>-251.52</v>
      </c>
      <c r="Y1626" s="142">
        <v>251.52</v>
      </c>
      <c r="Z1626" s="117">
        <v>0</v>
      </c>
      <c r="AA1626" s="143">
        <v>45566</v>
      </c>
      <c r="AB1626" s="125"/>
      <c r="AC1626" s="125"/>
      <c r="AD1626" s="125"/>
      <c r="AE1626" s="117" t="s">
        <v>1480</v>
      </c>
      <c r="AF1626" s="122"/>
      <c r="AG1626" s="122" t="s">
        <v>1482</v>
      </c>
      <c r="AH1626" s="117" t="s">
        <v>1482</v>
      </c>
    </row>
    <row r="1627" spans="1:34">
      <c r="A1627" s="115" t="s">
        <v>16</v>
      </c>
      <c r="B1627" s="116">
        <v>45594</v>
      </c>
      <c r="C1627" s="115" t="s">
        <v>42</v>
      </c>
      <c r="D1627" s="115" t="s">
        <v>43</v>
      </c>
      <c r="E1627" s="117" t="s">
        <v>1470</v>
      </c>
      <c r="F1627" s="117" t="s">
        <v>2312</v>
      </c>
      <c r="G1627" s="119" t="s">
        <v>2313</v>
      </c>
      <c r="H1627" s="117" t="s">
        <v>2314</v>
      </c>
      <c r="I1627" s="117" t="s">
        <v>2315</v>
      </c>
      <c r="J1627" s="117">
        <v>15645.62</v>
      </c>
      <c r="K1627" s="117" t="s">
        <v>2316</v>
      </c>
      <c r="L1627" s="115" t="s">
        <v>1616</v>
      </c>
      <c r="M1627" s="123">
        <v>10500</v>
      </c>
      <c r="N1627" s="123">
        <v>45594</v>
      </c>
      <c r="O1627" s="124" t="s">
        <v>1472</v>
      </c>
      <c r="P1627" s="125" t="s">
        <v>1898</v>
      </c>
      <c r="Q1627" s="125" t="s">
        <v>1512</v>
      </c>
      <c r="R1627" s="125" t="s">
        <v>2624</v>
      </c>
      <c r="S1627" s="115" t="s">
        <v>2702</v>
      </c>
      <c r="T1627" s="122">
        <v>-10500</v>
      </c>
      <c r="U1627" s="115">
        <v>0</v>
      </c>
      <c r="V1627" s="142">
        <v>1810386.66</v>
      </c>
      <c r="W1627" s="117" t="s">
        <v>2624</v>
      </c>
      <c r="X1627" s="142">
        <v>-10500</v>
      </c>
      <c r="Y1627" s="142">
        <v>10500</v>
      </c>
      <c r="Z1627" s="117">
        <v>0</v>
      </c>
      <c r="AA1627" s="143">
        <v>45566</v>
      </c>
      <c r="AB1627" s="125"/>
      <c r="AC1627" s="125"/>
      <c r="AD1627" s="125"/>
      <c r="AE1627" s="117" t="s">
        <v>1616</v>
      </c>
      <c r="AF1627" s="122"/>
      <c r="AG1627" s="122" t="s">
        <v>1519</v>
      </c>
      <c r="AH1627" s="117" t="s">
        <v>1520</v>
      </c>
    </row>
    <row r="1628" spans="1:34">
      <c r="A1628" s="115" t="s">
        <v>16</v>
      </c>
      <c r="B1628" s="116">
        <v>45594</v>
      </c>
      <c r="C1628" s="115" t="s">
        <v>42</v>
      </c>
      <c r="D1628" s="115" t="s">
        <v>43</v>
      </c>
      <c r="E1628" s="117" t="s">
        <v>1470</v>
      </c>
      <c r="F1628" s="117" t="s">
        <v>2312</v>
      </c>
      <c r="G1628" s="119" t="s">
        <v>2313</v>
      </c>
      <c r="H1628" s="117" t="s">
        <v>2314</v>
      </c>
      <c r="I1628" s="117" t="s">
        <v>2315</v>
      </c>
      <c r="J1628" s="117">
        <v>15645.62</v>
      </c>
      <c r="K1628" s="117" t="s">
        <v>2316</v>
      </c>
      <c r="L1628" s="115" t="s">
        <v>2703</v>
      </c>
      <c r="M1628" s="123">
        <v>1274.83</v>
      </c>
      <c r="N1628" s="123">
        <v>45594</v>
      </c>
      <c r="O1628" s="124" t="s">
        <v>1472</v>
      </c>
      <c r="P1628" s="125" t="s">
        <v>2704</v>
      </c>
      <c r="Q1628" s="125" t="s">
        <v>1512</v>
      </c>
      <c r="R1628" s="125" t="s">
        <v>2705</v>
      </c>
      <c r="S1628" s="115" t="s">
        <v>2706</v>
      </c>
      <c r="T1628" s="122">
        <v>-1274.83</v>
      </c>
      <c r="U1628" s="115">
        <v>0</v>
      </c>
      <c r="V1628" s="142">
        <v>1809111.83</v>
      </c>
      <c r="W1628" s="117" t="s">
        <v>2705</v>
      </c>
      <c r="X1628" s="142">
        <v>-1274.83</v>
      </c>
      <c r="Y1628" s="142">
        <v>1274.83</v>
      </c>
      <c r="Z1628" s="117">
        <v>0</v>
      </c>
      <c r="AA1628" s="143">
        <v>45566</v>
      </c>
      <c r="AB1628" s="125"/>
      <c r="AC1628" s="125"/>
      <c r="AD1628" s="125"/>
      <c r="AE1628" s="117" t="s">
        <v>2703</v>
      </c>
      <c r="AF1628" s="122"/>
      <c r="AG1628" s="122" t="s">
        <v>1492</v>
      </c>
      <c r="AH1628" s="117" t="s">
        <v>1476</v>
      </c>
    </row>
    <row r="1629" spans="1:34">
      <c r="A1629" s="115" t="s">
        <v>16</v>
      </c>
      <c r="B1629" s="116">
        <v>45594</v>
      </c>
      <c r="C1629" s="115" t="s">
        <v>42</v>
      </c>
      <c r="D1629" s="115" t="s">
        <v>43</v>
      </c>
      <c r="E1629" s="117" t="s">
        <v>1470</v>
      </c>
      <c r="F1629" s="117" t="s">
        <v>2312</v>
      </c>
      <c r="G1629" s="119" t="s">
        <v>2313</v>
      </c>
      <c r="H1629" s="117" t="s">
        <v>2314</v>
      </c>
      <c r="I1629" s="117" t="s">
        <v>2315</v>
      </c>
      <c r="J1629" s="117">
        <v>15645.62</v>
      </c>
      <c r="K1629" s="117" t="s">
        <v>2316</v>
      </c>
      <c r="L1629" s="115" t="s">
        <v>1480</v>
      </c>
      <c r="M1629" s="123">
        <v>12.73</v>
      </c>
      <c r="N1629" s="123">
        <v>45594</v>
      </c>
      <c r="O1629" s="124" t="s">
        <v>1472</v>
      </c>
      <c r="P1629" s="125" t="s">
        <v>2707</v>
      </c>
      <c r="Q1629" s="125" t="s">
        <v>1564</v>
      </c>
      <c r="R1629" s="125" t="s">
        <v>2705</v>
      </c>
      <c r="S1629" s="115" t="s">
        <v>2706</v>
      </c>
      <c r="T1629" s="122">
        <v>-12.73</v>
      </c>
      <c r="U1629" s="115">
        <v>0</v>
      </c>
      <c r="V1629" s="142">
        <v>1809099.1</v>
      </c>
      <c r="W1629" s="117" t="s">
        <v>2705</v>
      </c>
      <c r="X1629" s="142">
        <v>-12.73</v>
      </c>
      <c r="Y1629" s="142">
        <v>12.73</v>
      </c>
      <c r="Z1629" s="117">
        <v>0</v>
      </c>
      <c r="AA1629" s="143">
        <v>45566</v>
      </c>
      <c r="AB1629" s="125"/>
      <c r="AC1629" s="125"/>
      <c r="AD1629" s="125"/>
      <c r="AE1629" s="117" t="s">
        <v>1480</v>
      </c>
      <c r="AF1629" s="122"/>
      <c r="AG1629" s="122" t="s">
        <v>1482</v>
      </c>
      <c r="AH1629" s="117" t="s">
        <v>1482</v>
      </c>
    </row>
    <row r="1630" spans="1:34">
      <c r="A1630" s="115" t="s">
        <v>16</v>
      </c>
      <c r="B1630" s="116">
        <v>45594</v>
      </c>
      <c r="C1630" s="115" t="s">
        <v>42</v>
      </c>
      <c r="D1630" s="115" t="s">
        <v>43</v>
      </c>
      <c r="E1630" s="117" t="s">
        <v>1470</v>
      </c>
      <c r="F1630" s="117" t="s">
        <v>2312</v>
      </c>
      <c r="G1630" s="119" t="s">
        <v>2313</v>
      </c>
      <c r="H1630" s="117" t="s">
        <v>2314</v>
      </c>
      <c r="I1630" s="117" t="s">
        <v>2315</v>
      </c>
      <c r="J1630" s="117">
        <v>15645.62</v>
      </c>
      <c r="K1630" s="117" t="s">
        <v>2316</v>
      </c>
      <c r="L1630" s="115" t="s">
        <v>1915</v>
      </c>
      <c r="M1630" s="123">
        <v>51528</v>
      </c>
      <c r="N1630" s="123">
        <v>45594</v>
      </c>
      <c r="O1630" s="124" t="s">
        <v>1472</v>
      </c>
      <c r="P1630" s="125" t="s">
        <v>2708</v>
      </c>
      <c r="Q1630" s="125" t="s">
        <v>1512</v>
      </c>
      <c r="R1630" s="125" t="s">
        <v>2009</v>
      </c>
      <c r="S1630" s="115" t="s">
        <v>2709</v>
      </c>
      <c r="T1630" s="122">
        <v>-51528</v>
      </c>
      <c r="U1630" s="115">
        <v>0</v>
      </c>
      <c r="V1630" s="142">
        <v>1757571.1</v>
      </c>
      <c r="W1630" s="117" t="s">
        <v>2009</v>
      </c>
      <c r="X1630" s="142">
        <v>-51528</v>
      </c>
      <c r="Y1630" s="142">
        <v>51528</v>
      </c>
      <c r="Z1630" s="117">
        <v>0</v>
      </c>
      <c r="AA1630" s="143">
        <v>45566</v>
      </c>
      <c r="AB1630" s="125"/>
      <c r="AC1630" s="125"/>
      <c r="AD1630" s="125"/>
      <c r="AE1630" s="117" t="s">
        <v>1915</v>
      </c>
      <c r="AF1630" s="122"/>
      <c r="AG1630" s="122" t="s">
        <v>1573</v>
      </c>
      <c r="AH1630" s="117" t="s">
        <v>1520</v>
      </c>
    </row>
    <row r="1631" spans="1:34">
      <c r="A1631" s="115" t="s">
        <v>16</v>
      </c>
      <c r="B1631" s="116">
        <v>45594</v>
      </c>
      <c r="C1631" s="115" t="s">
        <v>42</v>
      </c>
      <c r="D1631" s="115" t="s">
        <v>43</v>
      </c>
      <c r="E1631" s="117" t="s">
        <v>1470</v>
      </c>
      <c r="F1631" s="117" t="s">
        <v>2312</v>
      </c>
      <c r="G1631" s="119" t="s">
        <v>2313</v>
      </c>
      <c r="H1631" s="117" t="s">
        <v>2314</v>
      </c>
      <c r="I1631" s="117" t="s">
        <v>2315</v>
      </c>
      <c r="J1631" s="117">
        <v>15645.62</v>
      </c>
      <c r="K1631" s="117" t="s">
        <v>2316</v>
      </c>
      <c r="L1631" s="115" t="s">
        <v>2119</v>
      </c>
      <c r="M1631" s="123">
        <v>9792.16</v>
      </c>
      <c r="N1631" s="123">
        <v>45594</v>
      </c>
      <c r="O1631" s="124" t="s">
        <v>1472</v>
      </c>
      <c r="P1631" s="125" t="s">
        <v>2710</v>
      </c>
      <c r="Q1631" s="125" t="s">
        <v>1512</v>
      </c>
      <c r="R1631" s="125" t="s">
        <v>2711</v>
      </c>
      <c r="S1631" s="115" t="s">
        <v>2712</v>
      </c>
      <c r="T1631" s="122">
        <v>-9792.16</v>
      </c>
      <c r="U1631" s="115">
        <v>0</v>
      </c>
      <c r="V1631" s="142">
        <v>1747778.94</v>
      </c>
      <c r="W1631" s="117" t="s">
        <v>2711</v>
      </c>
      <c r="X1631" s="142">
        <v>-9792.16</v>
      </c>
      <c r="Y1631" s="142">
        <v>9792.16</v>
      </c>
      <c r="Z1631" s="117">
        <v>0</v>
      </c>
      <c r="AA1631" s="143">
        <v>45566</v>
      </c>
      <c r="AB1631" s="125"/>
      <c r="AC1631" s="125"/>
      <c r="AD1631" s="125"/>
      <c r="AE1631" s="117" t="s">
        <v>2119</v>
      </c>
      <c r="AF1631" s="122"/>
      <c r="AG1631" s="122" t="s">
        <v>1573</v>
      </c>
      <c r="AH1631" s="117" t="s">
        <v>1520</v>
      </c>
    </row>
    <row r="1632" spans="1:34">
      <c r="A1632" s="115" t="s">
        <v>16</v>
      </c>
      <c r="B1632" s="116">
        <v>45594</v>
      </c>
      <c r="C1632" s="115" t="s">
        <v>42</v>
      </c>
      <c r="D1632" s="115" t="s">
        <v>43</v>
      </c>
      <c r="E1632" s="117" t="s">
        <v>1470</v>
      </c>
      <c r="F1632" s="117" t="s">
        <v>2312</v>
      </c>
      <c r="G1632" s="119" t="s">
        <v>2313</v>
      </c>
      <c r="H1632" s="117" t="s">
        <v>2314</v>
      </c>
      <c r="I1632" s="117" t="s">
        <v>2315</v>
      </c>
      <c r="J1632" s="117">
        <v>15645.62</v>
      </c>
      <c r="K1632" s="117" t="s">
        <v>2316</v>
      </c>
      <c r="L1632" s="115" t="s">
        <v>2119</v>
      </c>
      <c r="M1632" s="123">
        <v>7300</v>
      </c>
      <c r="N1632" s="123">
        <v>45594</v>
      </c>
      <c r="O1632" s="124" t="s">
        <v>1472</v>
      </c>
      <c r="P1632" s="125" t="s">
        <v>2710</v>
      </c>
      <c r="Q1632" s="125" t="s">
        <v>1512</v>
      </c>
      <c r="R1632" s="125" t="s">
        <v>2711</v>
      </c>
      <c r="S1632" s="115" t="s">
        <v>2713</v>
      </c>
      <c r="T1632" s="122">
        <v>-7300</v>
      </c>
      <c r="U1632" s="115">
        <v>0</v>
      </c>
      <c r="V1632" s="142">
        <v>1740478.94</v>
      </c>
      <c r="W1632" s="117" t="s">
        <v>2711</v>
      </c>
      <c r="X1632" s="142">
        <v>-7300</v>
      </c>
      <c r="Y1632" s="142">
        <v>7300</v>
      </c>
      <c r="Z1632" s="117">
        <v>0</v>
      </c>
      <c r="AA1632" s="143">
        <v>45566</v>
      </c>
      <c r="AB1632" s="125"/>
      <c r="AC1632" s="125"/>
      <c r="AD1632" s="125"/>
      <c r="AE1632" s="117" t="s">
        <v>2119</v>
      </c>
      <c r="AF1632" s="122"/>
      <c r="AG1632" s="122" t="s">
        <v>1573</v>
      </c>
      <c r="AH1632" s="117" t="s">
        <v>1520</v>
      </c>
    </row>
    <row r="1633" spans="1:34">
      <c r="A1633" s="115" t="s">
        <v>16</v>
      </c>
      <c r="B1633" s="116">
        <v>45594</v>
      </c>
      <c r="C1633" s="115" t="s">
        <v>42</v>
      </c>
      <c r="D1633" s="115" t="s">
        <v>43</v>
      </c>
      <c r="E1633" s="117" t="s">
        <v>1470</v>
      </c>
      <c r="F1633" s="117" t="s">
        <v>2312</v>
      </c>
      <c r="G1633" s="119" t="s">
        <v>2313</v>
      </c>
      <c r="H1633" s="117" t="s">
        <v>2314</v>
      </c>
      <c r="I1633" s="117" t="s">
        <v>2315</v>
      </c>
      <c r="J1633" s="117">
        <v>15645.62</v>
      </c>
      <c r="K1633" s="117" t="s">
        <v>2316</v>
      </c>
      <c r="L1633" s="115" t="s">
        <v>2119</v>
      </c>
      <c r="M1633" s="123">
        <v>3069.7</v>
      </c>
      <c r="N1633" s="123">
        <v>45594</v>
      </c>
      <c r="O1633" s="124" t="s">
        <v>1472</v>
      </c>
      <c r="P1633" s="125" t="s">
        <v>2714</v>
      </c>
      <c r="Q1633" s="125" t="s">
        <v>1512</v>
      </c>
      <c r="R1633" s="125" t="s">
        <v>2715</v>
      </c>
      <c r="S1633" s="115" t="s">
        <v>2716</v>
      </c>
      <c r="T1633" s="122">
        <v>-3069.7</v>
      </c>
      <c r="U1633" s="115">
        <v>0</v>
      </c>
      <c r="V1633" s="142">
        <v>1737409.24</v>
      </c>
      <c r="W1633" s="117" t="s">
        <v>2715</v>
      </c>
      <c r="X1633" s="142">
        <v>-3069.7</v>
      </c>
      <c r="Y1633" s="142">
        <v>3069.7</v>
      </c>
      <c r="Z1633" s="117">
        <v>0</v>
      </c>
      <c r="AA1633" s="143">
        <v>45566</v>
      </c>
      <c r="AB1633" s="125"/>
      <c r="AC1633" s="125"/>
      <c r="AD1633" s="125"/>
      <c r="AE1633" s="117" t="s">
        <v>2119</v>
      </c>
      <c r="AF1633" s="122"/>
      <c r="AG1633" s="122" t="s">
        <v>1573</v>
      </c>
      <c r="AH1633" s="117" t="s">
        <v>1520</v>
      </c>
    </row>
    <row r="1634" spans="1:34">
      <c r="A1634" s="115" t="s">
        <v>16</v>
      </c>
      <c r="B1634" s="116">
        <v>45594</v>
      </c>
      <c r="C1634" s="115" t="s">
        <v>42</v>
      </c>
      <c r="D1634" s="115" t="s">
        <v>43</v>
      </c>
      <c r="E1634" s="117" t="s">
        <v>1470</v>
      </c>
      <c r="F1634" s="117" t="s">
        <v>2312</v>
      </c>
      <c r="G1634" s="119" t="s">
        <v>2313</v>
      </c>
      <c r="H1634" s="117" t="s">
        <v>2314</v>
      </c>
      <c r="I1634" s="117" t="s">
        <v>2315</v>
      </c>
      <c r="J1634" s="117">
        <v>15645.62</v>
      </c>
      <c r="K1634" s="117" t="s">
        <v>2316</v>
      </c>
      <c r="L1634" s="115" t="s">
        <v>2119</v>
      </c>
      <c r="M1634" s="123">
        <v>5500</v>
      </c>
      <c r="N1634" s="123">
        <v>45594</v>
      </c>
      <c r="O1634" s="124" t="s">
        <v>1472</v>
      </c>
      <c r="P1634" s="125" t="s">
        <v>2717</v>
      </c>
      <c r="Q1634" s="125" t="s">
        <v>1512</v>
      </c>
      <c r="R1634" s="125" t="s">
        <v>2718</v>
      </c>
      <c r="S1634" s="115" t="s">
        <v>2719</v>
      </c>
      <c r="T1634" s="122">
        <v>-5500</v>
      </c>
      <c r="U1634" s="115">
        <v>0</v>
      </c>
      <c r="V1634" s="142">
        <v>1731909.24</v>
      </c>
      <c r="W1634" s="117" t="s">
        <v>2718</v>
      </c>
      <c r="X1634" s="142">
        <v>-5500</v>
      </c>
      <c r="Y1634" s="142">
        <v>5500</v>
      </c>
      <c r="Z1634" s="117">
        <v>0</v>
      </c>
      <c r="AA1634" s="143">
        <v>45566</v>
      </c>
      <c r="AB1634" s="125"/>
      <c r="AC1634" s="125"/>
      <c r="AD1634" s="125"/>
      <c r="AE1634" s="117" t="s">
        <v>2119</v>
      </c>
      <c r="AF1634" s="122"/>
      <c r="AG1634" s="122" t="s">
        <v>1573</v>
      </c>
      <c r="AH1634" s="117" t="s">
        <v>1520</v>
      </c>
    </row>
    <row r="1635" spans="1:34">
      <c r="A1635" s="115" t="s">
        <v>16</v>
      </c>
      <c r="B1635" s="116">
        <v>45594</v>
      </c>
      <c r="C1635" s="115" t="s">
        <v>42</v>
      </c>
      <c r="D1635" s="115" t="s">
        <v>43</v>
      </c>
      <c r="E1635" s="117" t="s">
        <v>1470</v>
      </c>
      <c r="F1635" s="117" t="s">
        <v>2312</v>
      </c>
      <c r="G1635" s="119" t="s">
        <v>2313</v>
      </c>
      <c r="H1635" s="117" t="s">
        <v>2314</v>
      </c>
      <c r="I1635" s="117" t="s">
        <v>2315</v>
      </c>
      <c r="J1635" s="117">
        <v>15645.62</v>
      </c>
      <c r="K1635" s="117" t="s">
        <v>2316</v>
      </c>
      <c r="L1635" s="115" t="s">
        <v>2119</v>
      </c>
      <c r="M1635" s="123">
        <v>14700</v>
      </c>
      <c r="N1635" s="123">
        <v>45594</v>
      </c>
      <c r="O1635" s="124" t="s">
        <v>1472</v>
      </c>
      <c r="P1635" s="125" t="s">
        <v>2717</v>
      </c>
      <c r="Q1635" s="125" t="s">
        <v>1512</v>
      </c>
      <c r="R1635" s="125" t="s">
        <v>2718</v>
      </c>
      <c r="S1635" s="115" t="s">
        <v>2720</v>
      </c>
      <c r="T1635" s="122">
        <v>-14700</v>
      </c>
      <c r="U1635" s="115">
        <v>0</v>
      </c>
      <c r="V1635" s="142">
        <v>1717209.24</v>
      </c>
      <c r="W1635" s="117" t="s">
        <v>2718</v>
      </c>
      <c r="X1635" s="142">
        <v>-14700</v>
      </c>
      <c r="Y1635" s="142">
        <v>14700</v>
      </c>
      <c r="Z1635" s="117">
        <v>0</v>
      </c>
      <c r="AA1635" s="143">
        <v>45566</v>
      </c>
      <c r="AB1635" s="125"/>
      <c r="AC1635" s="125"/>
      <c r="AD1635" s="125"/>
      <c r="AE1635" s="117" t="s">
        <v>2119</v>
      </c>
      <c r="AF1635" s="122"/>
      <c r="AG1635" s="122" t="s">
        <v>1573</v>
      </c>
      <c r="AH1635" s="117" t="s">
        <v>1520</v>
      </c>
    </row>
    <row r="1636" spans="1:34">
      <c r="A1636" s="115" t="s">
        <v>16</v>
      </c>
      <c r="B1636" s="116">
        <v>45594</v>
      </c>
      <c r="C1636" s="115" t="s">
        <v>42</v>
      </c>
      <c r="D1636" s="115" t="s">
        <v>43</v>
      </c>
      <c r="E1636" s="117" t="s">
        <v>1470</v>
      </c>
      <c r="F1636" s="117" t="s">
        <v>2312</v>
      </c>
      <c r="G1636" s="119" t="s">
        <v>2313</v>
      </c>
      <c r="H1636" s="117" t="s">
        <v>2314</v>
      </c>
      <c r="I1636" s="117" t="s">
        <v>2315</v>
      </c>
      <c r="J1636" s="117">
        <v>15645.62</v>
      </c>
      <c r="K1636" s="117" t="s">
        <v>2316</v>
      </c>
      <c r="L1636" s="115" t="s">
        <v>2149</v>
      </c>
      <c r="M1636" s="123">
        <v>4000</v>
      </c>
      <c r="N1636" s="123">
        <v>45594</v>
      </c>
      <c r="O1636" s="124" t="s">
        <v>1472</v>
      </c>
      <c r="P1636" s="125" t="s">
        <v>2329</v>
      </c>
      <c r="Q1636" s="125" t="s">
        <v>1512</v>
      </c>
      <c r="R1636" s="125" t="s">
        <v>2330</v>
      </c>
      <c r="S1636" s="115" t="s">
        <v>2721</v>
      </c>
      <c r="T1636" s="122">
        <v>-4000</v>
      </c>
      <c r="U1636" s="115">
        <v>0</v>
      </c>
      <c r="V1636" s="142">
        <v>1713209.24</v>
      </c>
      <c r="W1636" s="117" t="s">
        <v>2330</v>
      </c>
      <c r="X1636" s="142">
        <v>-4000</v>
      </c>
      <c r="Y1636" s="142">
        <v>4000</v>
      </c>
      <c r="Z1636" s="117">
        <v>0</v>
      </c>
      <c r="AA1636" s="143">
        <v>45566</v>
      </c>
      <c r="AB1636" s="125"/>
      <c r="AC1636" s="125"/>
      <c r="AD1636" s="125"/>
      <c r="AE1636" s="117" t="s">
        <v>2149</v>
      </c>
      <c r="AF1636" s="122"/>
      <c r="AG1636" s="122" t="s">
        <v>1492</v>
      </c>
      <c r="AH1636" s="117" t="s">
        <v>1476</v>
      </c>
    </row>
    <row r="1637" spans="1:34">
      <c r="A1637" s="115" t="s">
        <v>16</v>
      </c>
      <c r="B1637" s="116">
        <v>45594</v>
      </c>
      <c r="C1637" s="115" t="s">
        <v>42</v>
      </c>
      <c r="D1637" s="115" t="s">
        <v>43</v>
      </c>
      <c r="E1637" s="117" t="s">
        <v>1470</v>
      </c>
      <c r="F1637" s="117" t="s">
        <v>2312</v>
      </c>
      <c r="G1637" s="119" t="s">
        <v>2313</v>
      </c>
      <c r="H1637" s="117" t="s">
        <v>2314</v>
      </c>
      <c r="I1637" s="117" t="s">
        <v>2315</v>
      </c>
      <c r="J1637" s="117">
        <v>15645.62</v>
      </c>
      <c r="K1637" s="117" t="s">
        <v>2316</v>
      </c>
      <c r="L1637" s="115" t="s">
        <v>1585</v>
      </c>
      <c r="M1637" s="123">
        <v>626007.56000000006</v>
      </c>
      <c r="N1637" s="123">
        <v>45594</v>
      </c>
      <c r="O1637" s="124" t="s">
        <v>1472</v>
      </c>
      <c r="P1637" s="125" t="s">
        <v>2582</v>
      </c>
      <c r="Q1637" s="125" t="s">
        <v>1512</v>
      </c>
      <c r="R1637" s="125" t="s">
        <v>832</v>
      </c>
      <c r="S1637" s="115" t="s">
        <v>2722</v>
      </c>
      <c r="T1637" s="122">
        <v>-626007.56000000006</v>
      </c>
      <c r="U1637" s="115">
        <v>0</v>
      </c>
      <c r="V1637" s="142">
        <v>1087201.68</v>
      </c>
      <c r="W1637" s="117" t="s">
        <v>832</v>
      </c>
      <c r="X1637" s="142">
        <v>-626007.56000000006</v>
      </c>
      <c r="Y1637" s="142">
        <v>626007.56000000006</v>
      </c>
      <c r="Z1637" s="117">
        <v>0</v>
      </c>
      <c r="AA1637" s="143">
        <v>45566</v>
      </c>
      <c r="AB1637" s="125"/>
      <c r="AC1637" s="125"/>
      <c r="AD1637" s="125"/>
      <c r="AE1637" s="117" t="s">
        <v>1585</v>
      </c>
      <c r="AF1637" s="122"/>
      <c r="AG1637" s="122" t="s">
        <v>1586</v>
      </c>
      <c r="AH1637" s="117" t="s">
        <v>1586</v>
      </c>
    </row>
    <row r="1638" spans="1:34">
      <c r="A1638" s="115" t="s">
        <v>16</v>
      </c>
      <c r="B1638" s="116">
        <v>45594</v>
      </c>
      <c r="C1638" s="115" t="s">
        <v>42</v>
      </c>
      <c r="D1638" s="115" t="s">
        <v>43</v>
      </c>
      <c r="E1638" s="117" t="s">
        <v>1470</v>
      </c>
      <c r="F1638" s="117" t="s">
        <v>2312</v>
      </c>
      <c r="G1638" s="119" t="s">
        <v>2313</v>
      </c>
      <c r="H1638" s="117" t="s">
        <v>2314</v>
      </c>
      <c r="I1638" s="117" t="s">
        <v>2315</v>
      </c>
      <c r="J1638" s="117">
        <v>15645.62</v>
      </c>
      <c r="K1638" s="117" t="s">
        <v>2316</v>
      </c>
      <c r="L1638" s="115" t="s">
        <v>1554</v>
      </c>
      <c r="M1638" s="123">
        <v>0.01</v>
      </c>
      <c r="N1638" s="123">
        <v>45594</v>
      </c>
      <c r="O1638" s="124" t="s">
        <v>1565</v>
      </c>
      <c r="P1638" s="125" t="s">
        <v>2375</v>
      </c>
      <c r="Q1638" s="125" t="s">
        <v>1555</v>
      </c>
      <c r="R1638" s="125" t="s">
        <v>181</v>
      </c>
      <c r="S1638" s="115" t="s">
        <v>2723</v>
      </c>
      <c r="T1638" s="122">
        <v>0</v>
      </c>
      <c r="U1638" s="115">
        <v>0.01</v>
      </c>
      <c r="V1638" s="142">
        <v>1087201.69</v>
      </c>
      <c r="W1638" s="117" t="s">
        <v>181</v>
      </c>
      <c r="X1638" s="142">
        <v>0.01</v>
      </c>
      <c r="Y1638" s="142">
        <v>0.01</v>
      </c>
      <c r="Z1638" s="117">
        <v>0</v>
      </c>
      <c r="AA1638" s="143">
        <v>45566</v>
      </c>
      <c r="AB1638" s="125"/>
      <c r="AC1638" s="125"/>
      <c r="AD1638" s="125"/>
      <c r="AE1638" s="117" t="s">
        <v>1554</v>
      </c>
      <c r="AF1638" s="122"/>
      <c r="AG1638" s="122" t="s">
        <v>1556</v>
      </c>
      <c r="AH1638" s="117" t="s">
        <v>1557</v>
      </c>
    </row>
    <row r="1639" spans="1:34">
      <c r="A1639" s="115" t="s">
        <v>16</v>
      </c>
      <c r="B1639" s="116">
        <v>45594</v>
      </c>
      <c r="C1639" s="115" t="s">
        <v>42</v>
      </c>
      <c r="D1639" s="115" t="s">
        <v>43</v>
      </c>
      <c r="E1639" s="117" t="s">
        <v>1470</v>
      </c>
      <c r="F1639" s="117" t="s">
        <v>2312</v>
      </c>
      <c r="G1639" s="119" t="s">
        <v>2313</v>
      </c>
      <c r="H1639" s="117" t="s">
        <v>2314</v>
      </c>
      <c r="I1639" s="117" t="s">
        <v>2315</v>
      </c>
      <c r="J1639" s="117">
        <v>15645.62</v>
      </c>
      <c r="K1639" s="117" t="s">
        <v>2316</v>
      </c>
      <c r="L1639" s="115" t="s">
        <v>1554</v>
      </c>
      <c r="M1639" s="123">
        <v>0.02</v>
      </c>
      <c r="N1639" s="123">
        <v>45594</v>
      </c>
      <c r="O1639" s="124" t="s">
        <v>1565</v>
      </c>
      <c r="P1639" s="125" t="s">
        <v>2375</v>
      </c>
      <c r="Q1639" s="125" t="s">
        <v>1555</v>
      </c>
      <c r="R1639" s="125" t="s">
        <v>181</v>
      </c>
      <c r="S1639" s="115" t="s">
        <v>2724</v>
      </c>
      <c r="T1639" s="122">
        <v>0</v>
      </c>
      <c r="U1639" s="115">
        <v>0.02</v>
      </c>
      <c r="V1639" s="142">
        <v>1087201.71</v>
      </c>
      <c r="W1639" s="117" t="s">
        <v>181</v>
      </c>
      <c r="X1639" s="142">
        <v>0.02</v>
      </c>
      <c r="Y1639" s="142">
        <v>0.02</v>
      </c>
      <c r="Z1639" s="117">
        <v>0</v>
      </c>
      <c r="AA1639" s="143">
        <v>45566</v>
      </c>
      <c r="AB1639" s="125"/>
      <c r="AC1639" s="125"/>
      <c r="AD1639" s="125"/>
      <c r="AE1639" s="117" t="s">
        <v>1554</v>
      </c>
      <c r="AF1639" s="122"/>
      <c r="AG1639" s="122" t="s">
        <v>1556</v>
      </c>
      <c r="AH1639" s="117" t="s">
        <v>1557</v>
      </c>
    </row>
    <row r="1640" spans="1:34">
      <c r="A1640" s="115" t="s">
        <v>16</v>
      </c>
      <c r="B1640" s="116">
        <v>45594</v>
      </c>
      <c r="C1640" s="115" t="s">
        <v>42</v>
      </c>
      <c r="D1640" s="115" t="s">
        <v>43</v>
      </c>
      <c r="E1640" s="117" t="s">
        <v>1470</v>
      </c>
      <c r="F1640" s="117" t="s">
        <v>2312</v>
      </c>
      <c r="G1640" s="119" t="s">
        <v>2313</v>
      </c>
      <c r="H1640" s="117" t="s">
        <v>2314</v>
      </c>
      <c r="I1640" s="117" t="s">
        <v>2315</v>
      </c>
      <c r="J1640" s="117">
        <v>15645.62</v>
      </c>
      <c r="K1640" s="117" t="s">
        <v>2316</v>
      </c>
      <c r="L1640" s="115" t="s">
        <v>1554</v>
      </c>
      <c r="M1640" s="123">
        <v>0.46</v>
      </c>
      <c r="N1640" s="123">
        <v>45594</v>
      </c>
      <c r="O1640" s="124" t="s">
        <v>1565</v>
      </c>
      <c r="P1640" s="125" t="s">
        <v>2375</v>
      </c>
      <c r="Q1640" s="125" t="s">
        <v>1555</v>
      </c>
      <c r="R1640" s="125" t="s">
        <v>181</v>
      </c>
      <c r="S1640" s="115" t="s">
        <v>2725</v>
      </c>
      <c r="T1640" s="122">
        <v>0</v>
      </c>
      <c r="U1640" s="115">
        <v>0.46</v>
      </c>
      <c r="V1640" s="142">
        <v>1087202.17</v>
      </c>
      <c r="W1640" s="117" t="s">
        <v>181</v>
      </c>
      <c r="X1640" s="142">
        <v>0.46</v>
      </c>
      <c r="Y1640" s="142">
        <v>0.46</v>
      </c>
      <c r="Z1640" s="117">
        <v>0</v>
      </c>
      <c r="AA1640" s="143">
        <v>45566</v>
      </c>
      <c r="AB1640" s="125"/>
      <c r="AC1640" s="125"/>
      <c r="AD1640" s="125"/>
      <c r="AE1640" s="117" t="s">
        <v>1554</v>
      </c>
      <c r="AF1640" s="122"/>
      <c r="AG1640" s="122" t="s">
        <v>1556</v>
      </c>
      <c r="AH1640" s="117" t="s">
        <v>1557</v>
      </c>
    </row>
    <row r="1641" spans="1:34">
      <c r="A1641" s="115" t="s">
        <v>16</v>
      </c>
      <c r="B1641" s="116">
        <v>45594</v>
      </c>
      <c r="C1641" s="115" t="s">
        <v>42</v>
      </c>
      <c r="D1641" s="115" t="s">
        <v>43</v>
      </c>
      <c r="E1641" s="117" t="s">
        <v>1470</v>
      </c>
      <c r="F1641" s="117" t="s">
        <v>2312</v>
      </c>
      <c r="G1641" s="119" t="s">
        <v>2313</v>
      </c>
      <c r="H1641" s="117" t="s">
        <v>2314</v>
      </c>
      <c r="I1641" s="117" t="s">
        <v>2315</v>
      </c>
      <c r="J1641" s="117">
        <v>15645.62</v>
      </c>
      <c r="K1641" s="117" t="s">
        <v>2316</v>
      </c>
      <c r="L1641" s="115" t="s">
        <v>1554</v>
      </c>
      <c r="M1641" s="123">
        <v>0.14000000000000001</v>
      </c>
      <c r="N1641" s="123">
        <v>45594</v>
      </c>
      <c r="O1641" s="124" t="s">
        <v>1565</v>
      </c>
      <c r="P1641" s="125" t="s">
        <v>2375</v>
      </c>
      <c r="Q1641" s="125" t="s">
        <v>1555</v>
      </c>
      <c r="R1641" s="125" t="s">
        <v>181</v>
      </c>
      <c r="S1641" s="115" t="s">
        <v>2726</v>
      </c>
      <c r="T1641" s="122">
        <v>0</v>
      </c>
      <c r="U1641" s="115">
        <v>0.14000000000000001</v>
      </c>
      <c r="V1641" s="142">
        <v>1087202.31</v>
      </c>
      <c r="W1641" s="117" t="s">
        <v>181</v>
      </c>
      <c r="X1641" s="142">
        <v>0.14000000000000001</v>
      </c>
      <c r="Y1641" s="142">
        <v>0.14000000000000001</v>
      </c>
      <c r="Z1641" s="117">
        <v>0</v>
      </c>
      <c r="AA1641" s="143">
        <v>45566</v>
      </c>
      <c r="AB1641" s="125"/>
      <c r="AC1641" s="125"/>
      <c r="AD1641" s="125"/>
      <c r="AE1641" s="117" t="s">
        <v>1554</v>
      </c>
      <c r="AF1641" s="122"/>
      <c r="AG1641" s="122" t="s">
        <v>1556</v>
      </c>
      <c r="AH1641" s="117" t="s">
        <v>1557</v>
      </c>
    </row>
    <row r="1642" spans="1:34">
      <c r="A1642" s="115" t="s">
        <v>16</v>
      </c>
      <c r="B1642" s="116">
        <v>45594</v>
      </c>
      <c r="C1642" s="115" t="s">
        <v>42</v>
      </c>
      <c r="D1642" s="115" t="s">
        <v>43</v>
      </c>
      <c r="E1642" s="117" t="s">
        <v>1470</v>
      </c>
      <c r="F1642" s="117" t="s">
        <v>2312</v>
      </c>
      <c r="G1642" s="119" t="s">
        <v>2313</v>
      </c>
      <c r="H1642" s="117" t="s">
        <v>2314</v>
      </c>
      <c r="I1642" s="117" t="s">
        <v>2315</v>
      </c>
      <c r="J1642" s="117">
        <v>15645.62</v>
      </c>
      <c r="K1642" s="117" t="s">
        <v>2316</v>
      </c>
      <c r="L1642" s="115" t="s">
        <v>1499</v>
      </c>
      <c r="M1642" s="123">
        <v>9</v>
      </c>
      <c r="N1642" s="123">
        <v>45594</v>
      </c>
      <c r="O1642" s="124" t="s">
        <v>1565</v>
      </c>
      <c r="P1642" s="125" t="s">
        <v>1870</v>
      </c>
      <c r="Q1642" s="125" t="s">
        <v>1512</v>
      </c>
      <c r="R1642" s="125" t="s">
        <v>143</v>
      </c>
      <c r="S1642" s="115" t="s">
        <v>2727</v>
      </c>
      <c r="T1642" s="122">
        <v>-9</v>
      </c>
      <c r="U1642" s="115">
        <v>0</v>
      </c>
      <c r="V1642" s="142">
        <v>1087193.31</v>
      </c>
      <c r="W1642" s="117" t="s">
        <v>143</v>
      </c>
      <c r="X1642" s="142">
        <v>-9</v>
      </c>
      <c r="Y1642" s="142">
        <v>9</v>
      </c>
      <c r="Z1642" s="117">
        <v>0</v>
      </c>
      <c r="AA1642" s="143">
        <v>45566</v>
      </c>
      <c r="AB1642" s="125"/>
      <c r="AC1642" s="125"/>
      <c r="AD1642" s="125"/>
      <c r="AE1642" s="117" t="s">
        <v>1499</v>
      </c>
      <c r="AF1642" s="122"/>
      <c r="AG1642" s="122" t="s">
        <v>1502</v>
      </c>
      <c r="AH1642" s="117" t="s">
        <v>1482</v>
      </c>
    </row>
    <row r="1643" spans="1:34">
      <c r="A1643" s="115" t="s">
        <v>16</v>
      </c>
      <c r="B1643" s="116">
        <v>45594</v>
      </c>
      <c r="C1643" s="115" t="s">
        <v>42</v>
      </c>
      <c r="D1643" s="115" t="s">
        <v>43</v>
      </c>
      <c r="E1643" s="117" t="s">
        <v>1470</v>
      </c>
      <c r="F1643" s="117" t="s">
        <v>2312</v>
      </c>
      <c r="G1643" s="119" t="s">
        <v>2313</v>
      </c>
      <c r="H1643" s="117" t="s">
        <v>2314</v>
      </c>
      <c r="I1643" s="117" t="s">
        <v>2315</v>
      </c>
      <c r="J1643" s="117">
        <v>15645.62</v>
      </c>
      <c r="K1643" s="117" t="s">
        <v>2316</v>
      </c>
      <c r="L1643" s="115" t="s">
        <v>1499</v>
      </c>
      <c r="M1643" s="123">
        <v>9</v>
      </c>
      <c r="N1643" s="123">
        <v>45594</v>
      </c>
      <c r="O1643" s="124" t="s">
        <v>1565</v>
      </c>
      <c r="P1643" s="125" t="s">
        <v>1870</v>
      </c>
      <c r="Q1643" s="125" t="s">
        <v>1512</v>
      </c>
      <c r="R1643" s="125" t="s">
        <v>143</v>
      </c>
      <c r="S1643" s="115" t="s">
        <v>2728</v>
      </c>
      <c r="T1643" s="122">
        <v>-9</v>
      </c>
      <c r="U1643" s="115">
        <v>0</v>
      </c>
      <c r="V1643" s="142">
        <v>1087184.31</v>
      </c>
      <c r="W1643" s="117" t="s">
        <v>143</v>
      </c>
      <c r="X1643" s="142">
        <v>-9</v>
      </c>
      <c r="Y1643" s="142">
        <v>9</v>
      </c>
      <c r="Z1643" s="117">
        <v>0</v>
      </c>
      <c r="AA1643" s="143">
        <v>45566</v>
      </c>
      <c r="AB1643" s="125"/>
      <c r="AC1643" s="125"/>
      <c r="AD1643" s="125"/>
      <c r="AE1643" s="117" t="s">
        <v>1499</v>
      </c>
      <c r="AF1643" s="122"/>
      <c r="AG1643" s="122" t="s">
        <v>1502</v>
      </c>
      <c r="AH1643" s="117" t="s">
        <v>1482</v>
      </c>
    </row>
    <row r="1644" spans="1:34">
      <c r="A1644" s="115" t="s">
        <v>16</v>
      </c>
      <c r="B1644" s="116">
        <v>45595</v>
      </c>
      <c r="C1644" s="115" t="s">
        <v>42</v>
      </c>
      <c r="D1644" s="115" t="s">
        <v>43</v>
      </c>
      <c r="E1644" s="117" t="s">
        <v>1470</v>
      </c>
      <c r="F1644" s="117" t="s">
        <v>2312</v>
      </c>
      <c r="G1644" s="119" t="s">
        <v>2313</v>
      </c>
      <c r="H1644" s="117" t="s">
        <v>2314</v>
      </c>
      <c r="I1644" s="117" t="s">
        <v>2315</v>
      </c>
      <c r="J1644" s="117">
        <v>15645.62</v>
      </c>
      <c r="K1644" s="117" t="s">
        <v>2316</v>
      </c>
      <c r="L1644" s="115" t="s">
        <v>2729</v>
      </c>
      <c r="M1644" s="123">
        <v>4224.6400000000003</v>
      </c>
      <c r="N1644" s="123">
        <v>45595</v>
      </c>
      <c r="O1644" s="124" t="s">
        <v>1472</v>
      </c>
      <c r="P1644" s="125" t="s">
        <v>1801</v>
      </c>
      <c r="Q1644" s="125" t="s">
        <v>1512</v>
      </c>
      <c r="R1644" s="125" t="s">
        <v>1095</v>
      </c>
      <c r="S1644" s="115" t="s">
        <v>2730</v>
      </c>
      <c r="T1644" s="122">
        <v>-4224.6400000000003</v>
      </c>
      <c r="U1644" s="115">
        <v>0</v>
      </c>
      <c r="V1644" s="142">
        <v>1082959.67</v>
      </c>
      <c r="W1644" s="117" t="s">
        <v>1095</v>
      </c>
      <c r="X1644" s="142">
        <v>-4224.6400000000003</v>
      </c>
      <c r="Y1644" s="142">
        <v>4224.6400000000003</v>
      </c>
      <c r="Z1644" s="117">
        <v>0</v>
      </c>
      <c r="AA1644" s="143">
        <v>45566</v>
      </c>
      <c r="AB1644" s="125"/>
      <c r="AC1644" s="125"/>
      <c r="AD1644" s="125"/>
      <c r="AE1644" s="117" t="s">
        <v>2729</v>
      </c>
      <c r="AF1644" s="122"/>
      <c r="AG1644" s="122" t="s">
        <v>1484</v>
      </c>
      <c r="AH1644" s="117" t="s">
        <v>1484</v>
      </c>
    </row>
    <row r="1645" spans="1:34">
      <c r="A1645" s="115" t="s">
        <v>16</v>
      </c>
      <c r="B1645" s="116">
        <v>45593</v>
      </c>
      <c r="C1645" s="115" t="s">
        <v>42</v>
      </c>
      <c r="D1645" s="115" t="s">
        <v>43</v>
      </c>
      <c r="E1645" s="117" t="s">
        <v>1470</v>
      </c>
      <c r="F1645" s="117" t="s">
        <v>2312</v>
      </c>
      <c r="G1645" s="119" t="s">
        <v>2313</v>
      </c>
      <c r="H1645" s="117" t="s">
        <v>2314</v>
      </c>
      <c r="I1645" s="117" t="s">
        <v>2315</v>
      </c>
      <c r="J1645" s="117">
        <v>15645.62</v>
      </c>
      <c r="K1645" s="117" t="s">
        <v>2586</v>
      </c>
      <c r="L1645" s="115" t="s">
        <v>2297</v>
      </c>
      <c r="M1645" s="123">
        <v>2220000</v>
      </c>
      <c r="N1645" s="123">
        <v>45593</v>
      </c>
      <c r="O1645" s="124" t="s">
        <v>1495</v>
      </c>
      <c r="P1645" s="125" t="s">
        <v>2731</v>
      </c>
      <c r="Q1645" s="125" t="s">
        <v>1496</v>
      </c>
      <c r="R1645" s="125" t="s">
        <v>2732</v>
      </c>
      <c r="S1645" s="115" t="s">
        <v>2733</v>
      </c>
      <c r="T1645" s="122">
        <v>0</v>
      </c>
      <c r="U1645" s="115">
        <v>2220000</v>
      </c>
      <c r="V1645" s="142">
        <v>1829287.13</v>
      </c>
      <c r="W1645" s="117" t="s">
        <v>2732</v>
      </c>
      <c r="X1645" s="142">
        <v>2220000</v>
      </c>
      <c r="Y1645" s="142">
        <v>2220000</v>
      </c>
      <c r="Z1645" s="117">
        <v>0</v>
      </c>
      <c r="AA1645" s="143">
        <v>45566</v>
      </c>
      <c r="AB1645" s="125">
        <v>10</v>
      </c>
      <c r="AC1645" s="125"/>
      <c r="AD1645" s="125"/>
      <c r="AE1645" s="117" t="s">
        <v>2297</v>
      </c>
      <c r="AF1645" s="122"/>
      <c r="AG1645" s="122" t="s">
        <v>2300</v>
      </c>
      <c r="AH1645" s="117" t="s">
        <v>2300</v>
      </c>
    </row>
    <row r="1646" spans="1:34">
      <c r="A1646" s="115" t="s">
        <v>16</v>
      </c>
      <c r="B1646" s="116">
        <v>45595</v>
      </c>
      <c r="C1646" s="115" t="s">
        <v>42</v>
      </c>
      <c r="D1646" s="115" t="s">
        <v>43</v>
      </c>
      <c r="E1646" s="117" t="s">
        <v>1470</v>
      </c>
      <c r="F1646" s="117" t="s">
        <v>2312</v>
      </c>
      <c r="G1646" s="119" t="s">
        <v>2313</v>
      </c>
      <c r="H1646" s="117" t="s">
        <v>2314</v>
      </c>
      <c r="I1646" s="117" t="s">
        <v>2315</v>
      </c>
      <c r="J1646" s="117">
        <v>15645.62</v>
      </c>
      <c r="K1646" s="117" t="s">
        <v>2316</v>
      </c>
      <c r="L1646" s="115" t="s">
        <v>2119</v>
      </c>
      <c r="M1646" s="123">
        <v>4622.2</v>
      </c>
      <c r="N1646" s="123">
        <v>45595</v>
      </c>
      <c r="O1646" s="124" t="s">
        <v>1472</v>
      </c>
      <c r="P1646" s="125" t="s">
        <v>2734</v>
      </c>
      <c r="Q1646" s="125" t="s">
        <v>1512</v>
      </c>
      <c r="R1646" s="125" t="s">
        <v>2735</v>
      </c>
      <c r="S1646" s="115" t="s">
        <v>2736</v>
      </c>
      <c r="T1646" s="122">
        <v>-4622.2</v>
      </c>
      <c r="U1646" s="115">
        <v>0</v>
      </c>
      <c r="V1646" s="142">
        <v>1108547.47</v>
      </c>
      <c r="W1646" s="117" t="s">
        <v>2735</v>
      </c>
      <c r="X1646" s="142">
        <v>-4622.2</v>
      </c>
      <c r="Y1646" s="142">
        <v>4622.2</v>
      </c>
      <c r="Z1646" s="117">
        <v>0</v>
      </c>
      <c r="AA1646" s="143">
        <v>45566</v>
      </c>
      <c r="AB1646" s="125"/>
      <c r="AC1646" s="125"/>
      <c r="AD1646" s="125"/>
      <c r="AE1646" s="117" t="s">
        <v>2119</v>
      </c>
      <c r="AF1646" s="122"/>
      <c r="AG1646" s="122" t="s">
        <v>1573</v>
      </c>
      <c r="AH1646" s="117" t="s">
        <v>1520</v>
      </c>
    </row>
    <row r="1647" spans="1:34">
      <c r="A1647" s="115" t="s">
        <v>16</v>
      </c>
      <c r="B1647" s="116">
        <v>45595</v>
      </c>
      <c r="C1647" s="115" t="s">
        <v>42</v>
      </c>
      <c r="D1647" s="115" t="s">
        <v>43</v>
      </c>
      <c r="E1647" s="117" t="s">
        <v>1470</v>
      </c>
      <c r="F1647" s="117" t="s">
        <v>2312</v>
      </c>
      <c r="G1647" s="119" t="s">
        <v>2313</v>
      </c>
      <c r="H1647" s="117" t="s">
        <v>2314</v>
      </c>
      <c r="I1647" s="117" t="s">
        <v>2315</v>
      </c>
      <c r="J1647" s="117">
        <v>15645.62</v>
      </c>
      <c r="K1647" s="117" t="s">
        <v>2316</v>
      </c>
      <c r="L1647" s="115" t="s">
        <v>2737</v>
      </c>
      <c r="M1647" s="123">
        <v>4500</v>
      </c>
      <c r="N1647" s="123">
        <v>45595</v>
      </c>
      <c r="O1647" s="124" t="s">
        <v>1472</v>
      </c>
      <c r="P1647" s="125" t="s">
        <v>1801</v>
      </c>
      <c r="Q1647" s="125" t="s">
        <v>1512</v>
      </c>
      <c r="R1647" s="125" t="s">
        <v>1095</v>
      </c>
      <c r="S1647" s="115" t="s">
        <v>2738</v>
      </c>
      <c r="T1647" s="122">
        <v>-4500</v>
      </c>
      <c r="U1647" s="115">
        <v>0</v>
      </c>
      <c r="V1647" s="142">
        <v>1104047.47</v>
      </c>
      <c r="W1647" s="117" t="s">
        <v>1095</v>
      </c>
      <c r="X1647" s="142">
        <v>-4500</v>
      </c>
      <c r="Y1647" s="142">
        <v>4500</v>
      </c>
      <c r="Z1647" s="117">
        <v>0</v>
      </c>
      <c r="AA1647" s="143">
        <v>45566</v>
      </c>
      <c r="AB1647" s="125"/>
      <c r="AC1647" s="125"/>
      <c r="AD1647" s="125"/>
      <c r="AE1647" s="117" t="s">
        <v>2737</v>
      </c>
      <c r="AF1647" s="122"/>
      <c r="AG1647" s="122" t="s">
        <v>1484</v>
      </c>
      <c r="AH1647" s="117" t="s">
        <v>1484</v>
      </c>
    </row>
    <row r="1648" spans="1:34">
      <c r="A1648" s="115" t="s">
        <v>16</v>
      </c>
      <c r="B1648" s="116">
        <v>45595</v>
      </c>
      <c r="C1648" s="115" t="s">
        <v>42</v>
      </c>
      <c r="D1648" s="115" t="s">
        <v>43</v>
      </c>
      <c r="E1648" s="117" t="s">
        <v>1470</v>
      </c>
      <c r="F1648" s="117" t="s">
        <v>2312</v>
      </c>
      <c r="G1648" s="119" t="s">
        <v>2313</v>
      </c>
      <c r="H1648" s="117" t="s">
        <v>2314</v>
      </c>
      <c r="I1648" s="117" t="s">
        <v>2315</v>
      </c>
      <c r="J1648" s="117">
        <v>15645.62</v>
      </c>
      <c r="K1648" s="117" t="s">
        <v>2316</v>
      </c>
      <c r="L1648" s="115" t="s">
        <v>1480</v>
      </c>
      <c r="M1648" s="123">
        <v>133.65</v>
      </c>
      <c r="N1648" s="123">
        <v>45595</v>
      </c>
      <c r="O1648" s="124" t="s">
        <v>1472</v>
      </c>
      <c r="P1648" s="125" t="s">
        <v>2575</v>
      </c>
      <c r="Q1648" s="125" t="s">
        <v>1564</v>
      </c>
      <c r="R1648" s="125" t="s">
        <v>1095</v>
      </c>
      <c r="S1648" s="115" t="s">
        <v>2738</v>
      </c>
      <c r="T1648" s="122">
        <v>-133.65</v>
      </c>
      <c r="U1648" s="115">
        <v>0</v>
      </c>
      <c r="V1648" s="142">
        <v>1103913.82</v>
      </c>
      <c r="W1648" s="117" t="s">
        <v>1095</v>
      </c>
      <c r="X1648" s="142">
        <v>-133.65</v>
      </c>
      <c r="Y1648" s="142">
        <v>133.65</v>
      </c>
      <c r="Z1648" s="117">
        <v>0</v>
      </c>
      <c r="AA1648" s="143">
        <v>45566</v>
      </c>
      <c r="AB1648" s="125"/>
      <c r="AC1648" s="125"/>
      <c r="AD1648" s="125"/>
      <c r="AE1648" s="117" t="s">
        <v>1480</v>
      </c>
      <c r="AF1648" s="122"/>
      <c r="AG1648" s="122" t="s">
        <v>1482</v>
      </c>
      <c r="AH1648" s="117" t="s">
        <v>1482</v>
      </c>
    </row>
    <row r="1649" spans="1:34">
      <c r="A1649" s="115" t="s">
        <v>16</v>
      </c>
      <c r="B1649" s="116">
        <v>45595</v>
      </c>
      <c r="C1649" s="115" t="s">
        <v>42</v>
      </c>
      <c r="D1649" s="115" t="s">
        <v>43</v>
      </c>
      <c r="E1649" s="117" t="s">
        <v>1470</v>
      </c>
      <c r="F1649" s="117" t="s">
        <v>2312</v>
      </c>
      <c r="G1649" s="119" t="s">
        <v>2313</v>
      </c>
      <c r="H1649" s="117" t="s">
        <v>2314</v>
      </c>
      <c r="I1649" s="117" t="s">
        <v>2315</v>
      </c>
      <c r="J1649" s="117">
        <v>15645.62</v>
      </c>
      <c r="K1649" s="117" t="s">
        <v>2316</v>
      </c>
      <c r="L1649" s="115" t="s">
        <v>2739</v>
      </c>
      <c r="M1649" s="123">
        <v>15393.86</v>
      </c>
      <c r="N1649" s="123">
        <v>45595</v>
      </c>
      <c r="O1649" s="124" t="s">
        <v>1500</v>
      </c>
      <c r="P1649" s="125" t="s">
        <v>2740</v>
      </c>
      <c r="Q1649" s="125" t="s">
        <v>1496</v>
      </c>
      <c r="R1649" s="125" t="s">
        <v>2741</v>
      </c>
      <c r="S1649" s="115" t="s">
        <v>2742</v>
      </c>
      <c r="T1649" s="122">
        <v>0</v>
      </c>
      <c r="U1649" s="115">
        <v>15393.86</v>
      </c>
      <c r="V1649" s="142">
        <v>1119307.68</v>
      </c>
      <c r="W1649" s="117" t="s">
        <v>2741</v>
      </c>
      <c r="X1649" s="142">
        <v>15393.86</v>
      </c>
      <c r="Y1649" s="142">
        <v>15393.86</v>
      </c>
      <c r="Z1649" s="117">
        <v>0</v>
      </c>
      <c r="AA1649" s="143">
        <v>45566</v>
      </c>
      <c r="AB1649" s="125"/>
      <c r="AC1649" s="125"/>
      <c r="AD1649" s="125"/>
      <c r="AE1649" s="117" t="s">
        <v>2739</v>
      </c>
      <c r="AF1649" s="122"/>
      <c r="AG1649" s="122" t="s">
        <v>1478</v>
      </c>
      <c r="AH1649" s="117" t="s">
        <v>1479</v>
      </c>
    </row>
    <row r="1650" spans="1:34">
      <c r="A1650" s="115" t="s">
        <v>16</v>
      </c>
      <c r="B1650" s="116">
        <v>45595</v>
      </c>
      <c r="C1650" s="115" t="s">
        <v>42</v>
      </c>
      <c r="D1650" s="115" t="s">
        <v>43</v>
      </c>
      <c r="E1650" s="117" t="s">
        <v>1470</v>
      </c>
      <c r="F1650" s="117" t="s">
        <v>2312</v>
      </c>
      <c r="G1650" s="119" t="s">
        <v>2313</v>
      </c>
      <c r="H1650" s="117" t="s">
        <v>2314</v>
      </c>
      <c r="I1650" s="117" t="s">
        <v>2315</v>
      </c>
      <c r="J1650" s="117">
        <v>15645.62</v>
      </c>
      <c r="K1650" s="117" t="s">
        <v>2316</v>
      </c>
      <c r="L1650" s="115" t="s">
        <v>1499</v>
      </c>
      <c r="M1650" s="123">
        <v>1.65</v>
      </c>
      <c r="N1650" s="123">
        <v>45595</v>
      </c>
      <c r="O1650" s="124" t="s">
        <v>1565</v>
      </c>
      <c r="P1650" s="125" t="s">
        <v>1870</v>
      </c>
      <c r="Q1650" s="125" t="s">
        <v>1512</v>
      </c>
      <c r="R1650" s="125" t="s">
        <v>143</v>
      </c>
      <c r="S1650" s="115" t="s">
        <v>2743</v>
      </c>
      <c r="T1650" s="122">
        <v>-1.65</v>
      </c>
      <c r="U1650" s="115">
        <v>0</v>
      </c>
      <c r="V1650" s="142">
        <v>1119306.03</v>
      </c>
      <c r="W1650" s="117" t="s">
        <v>143</v>
      </c>
      <c r="X1650" s="142">
        <v>-1.65</v>
      </c>
      <c r="Y1650" s="142">
        <v>1.65</v>
      </c>
      <c r="Z1650" s="117">
        <v>0</v>
      </c>
      <c r="AA1650" s="143">
        <v>45566</v>
      </c>
      <c r="AB1650" s="125"/>
      <c r="AC1650" s="125"/>
      <c r="AD1650" s="125"/>
      <c r="AE1650" s="117" t="s">
        <v>1499</v>
      </c>
      <c r="AF1650" s="122"/>
      <c r="AG1650" s="122" t="s">
        <v>1502</v>
      </c>
      <c r="AH1650" s="117" t="s">
        <v>1482</v>
      </c>
    </row>
    <row r="1651" spans="1:34">
      <c r="A1651" s="115" t="s">
        <v>16</v>
      </c>
      <c r="B1651" s="116">
        <v>45595</v>
      </c>
      <c r="C1651" s="115" t="s">
        <v>42</v>
      </c>
      <c r="D1651" s="115" t="s">
        <v>43</v>
      </c>
      <c r="E1651" s="117" t="s">
        <v>1470</v>
      </c>
      <c r="F1651" s="117" t="s">
        <v>2312</v>
      </c>
      <c r="G1651" s="119" t="s">
        <v>2313</v>
      </c>
      <c r="H1651" s="117" t="s">
        <v>2314</v>
      </c>
      <c r="I1651" s="117" t="s">
        <v>2315</v>
      </c>
      <c r="J1651" s="117">
        <v>15645.62</v>
      </c>
      <c r="K1651" s="117" t="s">
        <v>2316</v>
      </c>
      <c r="L1651" s="115" t="s">
        <v>1499</v>
      </c>
      <c r="M1651" s="123">
        <v>9</v>
      </c>
      <c r="N1651" s="123">
        <v>45595</v>
      </c>
      <c r="O1651" s="124" t="s">
        <v>1565</v>
      </c>
      <c r="P1651" s="125" t="s">
        <v>1870</v>
      </c>
      <c r="Q1651" s="125" t="s">
        <v>1512</v>
      </c>
      <c r="R1651" s="125" t="s">
        <v>143</v>
      </c>
      <c r="S1651" s="115" t="s">
        <v>2744</v>
      </c>
      <c r="T1651" s="122">
        <v>-9</v>
      </c>
      <c r="U1651" s="115">
        <v>0</v>
      </c>
      <c r="V1651" s="142">
        <v>1119297.03</v>
      </c>
      <c r="W1651" s="117" t="s">
        <v>143</v>
      </c>
      <c r="X1651" s="142">
        <v>-9</v>
      </c>
      <c r="Y1651" s="142">
        <v>9</v>
      </c>
      <c r="Z1651" s="117">
        <v>0</v>
      </c>
      <c r="AA1651" s="143">
        <v>45566</v>
      </c>
      <c r="AB1651" s="125"/>
      <c r="AC1651" s="125"/>
      <c r="AD1651" s="125"/>
      <c r="AE1651" s="117" t="s">
        <v>1499</v>
      </c>
      <c r="AF1651" s="122"/>
      <c r="AG1651" s="122" t="s">
        <v>1502</v>
      </c>
      <c r="AH1651" s="117" t="s">
        <v>1482</v>
      </c>
    </row>
    <row r="1652" spans="1:34">
      <c r="A1652" s="115" t="s">
        <v>16</v>
      </c>
      <c r="B1652" s="116">
        <v>45595</v>
      </c>
      <c r="C1652" s="115" t="s">
        <v>42</v>
      </c>
      <c r="D1652" s="115" t="s">
        <v>43</v>
      </c>
      <c r="E1652" s="117" t="s">
        <v>1470</v>
      </c>
      <c r="F1652" s="117" t="s">
        <v>2312</v>
      </c>
      <c r="G1652" s="119" t="s">
        <v>2313</v>
      </c>
      <c r="H1652" s="117" t="s">
        <v>2314</v>
      </c>
      <c r="I1652" s="117" t="s">
        <v>2315</v>
      </c>
      <c r="J1652" s="117">
        <v>15645.62</v>
      </c>
      <c r="K1652" s="117" t="s">
        <v>2316</v>
      </c>
      <c r="L1652" s="115" t="s">
        <v>1499</v>
      </c>
      <c r="M1652" s="123">
        <v>9</v>
      </c>
      <c r="N1652" s="123">
        <v>45595</v>
      </c>
      <c r="O1652" s="124" t="s">
        <v>1565</v>
      </c>
      <c r="P1652" s="125" t="s">
        <v>1870</v>
      </c>
      <c r="Q1652" s="125" t="s">
        <v>1512</v>
      </c>
      <c r="R1652" s="125" t="s">
        <v>143</v>
      </c>
      <c r="S1652" s="115" t="s">
        <v>2745</v>
      </c>
      <c r="T1652" s="122">
        <v>-9</v>
      </c>
      <c r="U1652" s="115">
        <v>0</v>
      </c>
      <c r="V1652" s="142">
        <v>1119288.03</v>
      </c>
      <c r="W1652" s="117" t="s">
        <v>143</v>
      </c>
      <c r="X1652" s="142">
        <v>-9</v>
      </c>
      <c r="Y1652" s="142">
        <v>9</v>
      </c>
      <c r="Z1652" s="117">
        <v>0</v>
      </c>
      <c r="AA1652" s="143">
        <v>45566</v>
      </c>
      <c r="AB1652" s="125"/>
      <c r="AC1652" s="125"/>
      <c r="AD1652" s="125"/>
      <c r="AE1652" s="117" t="s">
        <v>1499</v>
      </c>
      <c r="AF1652" s="122"/>
      <c r="AG1652" s="122" t="s">
        <v>1502</v>
      </c>
      <c r="AH1652" s="117" t="s">
        <v>1482</v>
      </c>
    </row>
    <row r="1653" spans="1:34">
      <c r="A1653" s="115" t="s">
        <v>16</v>
      </c>
      <c r="B1653" s="116">
        <v>45595</v>
      </c>
      <c r="C1653" s="115" t="s">
        <v>42</v>
      </c>
      <c r="D1653" s="115" t="s">
        <v>43</v>
      </c>
      <c r="E1653" s="117" t="s">
        <v>1470</v>
      </c>
      <c r="F1653" s="117" t="s">
        <v>2312</v>
      </c>
      <c r="G1653" s="119" t="s">
        <v>2313</v>
      </c>
      <c r="H1653" s="117" t="s">
        <v>2314</v>
      </c>
      <c r="I1653" s="117" t="s">
        <v>2315</v>
      </c>
      <c r="J1653" s="117">
        <v>15645.62</v>
      </c>
      <c r="K1653" s="117" t="s">
        <v>2316</v>
      </c>
      <c r="L1653" s="115" t="s">
        <v>1499</v>
      </c>
      <c r="M1653" s="123">
        <v>9</v>
      </c>
      <c r="N1653" s="123">
        <v>45595</v>
      </c>
      <c r="O1653" s="124" t="s">
        <v>1565</v>
      </c>
      <c r="P1653" s="125" t="s">
        <v>1870</v>
      </c>
      <c r="Q1653" s="125" t="s">
        <v>1512</v>
      </c>
      <c r="R1653" s="125" t="s">
        <v>143</v>
      </c>
      <c r="S1653" s="115" t="s">
        <v>2746</v>
      </c>
      <c r="T1653" s="122">
        <v>-9</v>
      </c>
      <c r="U1653" s="115">
        <v>0</v>
      </c>
      <c r="V1653" s="142">
        <v>1119279.03</v>
      </c>
      <c r="W1653" s="117" t="s">
        <v>143</v>
      </c>
      <c r="X1653" s="142">
        <v>-9</v>
      </c>
      <c r="Y1653" s="142">
        <v>9</v>
      </c>
      <c r="Z1653" s="117">
        <v>0</v>
      </c>
      <c r="AA1653" s="143">
        <v>45566</v>
      </c>
      <c r="AB1653" s="125"/>
      <c r="AC1653" s="125"/>
      <c r="AD1653" s="125"/>
      <c r="AE1653" s="117" t="s">
        <v>1499</v>
      </c>
      <c r="AF1653" s="122"/>
      <c r="AG1653" s="122" t="s">
        <v>1502</v>
      </c>
      <c r="AH1653" s="117" t="s">
        <v>1482</v>
      </c>
    </row>
    <row r="1654" spans="1:34">
      <c r="A1654" s="115" t="s">
        <v>16</v>
      </c>
      <c r="B1654" s="116">
        <v>45595</v>
      </c>
      <c r="C1654" s="115" t="s">
        <v>42</v>
      </c>
      <c r="D1654" s="115" t="s">
        <v>43</v>
      </c>
      <c r="E1654" s="117" t="s">
        <v>1470</v>
      </c>
      <c r="F1654" s="117" t="s">
        <v>2312</v>
      </c>
      <c r="G1654" s="119" t="s">
        <v>2313</v>
      </c>
      <c r="H1654" s="117" t="s">
        <v>2314</v>
      </c>
      <c r="I1654" s="117" t="s">
        <v>2315</v>
      </c>
      <c r="J1654" s="117">
        <v>15645.62</v>
      </c>
      <c r="K1654" s="117" t="s">
        <v>2316</v>
      </c>
      <c r="L1654" s="115" t="s">
        <v>1499</v>
      </c>
      <c r="M1654" s="123">
        <v>9</v>
      </c>
      <c r="N1654" s="123">
        <v>45595</v>
      </c>
      <c r="O1654" s="124" t="s">
        <v>1565</v>
      </c>
      <c r="P1654" s="125" t="s">
        <v>1870</v>
      </c>
      <c r="Q1654" s="125" t="s">
        <v>1512</v>
      </c>
      <c r="R1654" s="125" t="s">
        <v>143</v>
      </c>
      <c r="S1654" s="115" t="s">
        <v>2747</v>
      </c>
      <c r="T1654" s="122">
        <v>-9</v>
      </c>
      <c r="U1654" s="115">
        <v>0</v>
      </c>
      <c r="V1654" s="142">
        <v>1119270.03</v>
      </c>
      <c r="W1654" s="117" t="s">
        <v>143</v>
      </c>
      <c r="X1654" s="142">
        <v>-9</v>
      </c>
      <c r="Y1654" s="142">
        <v>9</v>
      </c>
      <c r="Z1654" s="117">
        <v>0</v>
      </c>
      <c r="AA1654" s="143">
        <v>45566</v>
      </c>
      <c r="AB1654" s="125"/>
      <c r="AC1654" s="125"/>
      <c r="AD1654" s="125"/>
      <c r="AE1654" s="117" t="s">
        <v>1499</v>
      </c>
      <c r="AF1654" s="122"/>
      <c r="AG1654" s="122" t="s">
        <v>1502</v>
      </c>
      <c r="AH1654" s="117" t="s">
        <v>1482</v>
      </c>
    </row>
    <row r="1655" spans="1:34">
      <c r="A1655" s="115" t="s">
        <v>16</v>
      </c>
      <c r="B1655" s="116">
        <v>45595</v>
      </c>
      <c r="C1655" s="115" t="s">
        <v>42</v>
      </c>
      <c r="D1655" s="115" t="s">
        <v>43</v>
      </c>
      <c r="E1655" s="117" t="s">
        <v>1470</v>
      </c>
      <c r="F1655" s="117" t="s">
        <v>2312</v>
      </c>
      <c r="G1655" s="119" t="s">
        <v>2313</v>
      </c>
      <c r="H1655" s="117" t="s">
        <v>2314</v>
      </c>
      <c r="I1655" s="117" t="s">
        <v>2315</v>
      </c>
      <c r="J1655" s="117">
        <v>15645.62</v>
      </c>
      <c r="K1655" s="117" t="s">
        <v>2316</v>
      </c>
      <c r="L1655" s="115" t="s">
        <v>1499</v>
      </c>
      <c r="M1655" s="123">
        <v>9</v>
      </c>
      <c r="N1655" s="123">
        <v>45595</v>
      </c>
      <c r="O1655" s="124" t="s">
        <v>1565</v>
      </c>
      <c r="P1655" s="125" t="s">
        <v>1870</v>
      </c>
      <c r="Q1655" s="125" t="s">
        <v>1512</v>
      </c>
      <c r="R1655" s="125" t="s">
        <v>143</v>
      </c>
      <c r="S1655" s="115" t="s">
        <v>2748</v>
      </c>
      <c r="T1655" s="122">
        <v>-9</v>
      </c>
      <c r="U1655" s="115">
        <v>0</v>
      </c>
      <c r="V1655" s="142">
        <v>1119261.03</v>
      </c>
      <c r="W1655" s="117" t="s">
        <v>143</v>
      </c>
      <c r="X1655" s="142">
        <v>-9</v>
      </c>
      <c r="Y1655" s="142">
        <v>9</v>
      </c>
      <c r="Z1655" s="117">
        <v>0</v>
      </c>
      <c r="AA1655" s="143">
        <v>45566</v>
      </c>
      <c r="AB1655" s="125"/>
      <c r="AC1655" s="125"/>
      <c r="AD1655" s="125"/>
      <c r="AE1655" s="117" t="s">
        <v>1499</v>
      </c>
      <c r="AF1655" s="122"/>
      <c r="AG1655" s="122" t="s">
        <v>1502</v>
      </c>
      <c r="AH1655" s="117" t="s">
        <v>1482</v>
      </c>
    </row>
    <row r="1656" spans="1:34">
      <c r="A1656" s="115" t="s">
        <v>16</v>
      </c>
      <c r="B1656" s="116">
        <v>45595</v>
      </c>
      <c r="C1656" s="115" t="s">
        <v>42</v>
      </c>
      <c r="D1656" s="115" t="s">
        <v>43</v>
      </c>
      <c r="E1656" s="117" t="s">
        <v>1470</v>
      </c>
      <c r="F1656" s="117" t="s">
        <v>2312</v>
      </c>
      <c r="G1656" s="119" t="s">
        <v>2313</v>
      </c>
      <c r="H1656" s="117" t="s">
        <v>2314</v>
      </c>
      <c r="I1656" s="117" t="s">
        <v>2315</v>
      </c>
      <c r="J1656" s="117">
        <v>15645.62</v>
      </c>
      <c r="K1656" s="117" t="s">
        <v>2316</v>
      </c>
      <c r="L1656" s="115" t="s">
        <v>1499</v>
      </c>
      <c r="M1656" s="123">
        <v>9</v>
      </c>
      <c r="N1656" s="123">
        <v>45595</v>
      </c>
      <c r="O1656" s="124" t="s">
        <v>1565</v>
      </c>
      <c r="P1656" s="125" t="s">
        <v>1870</v>
      </c>
      <c r="Q1656" s="125" t="s">
        <v>1512</v>
      </c>
      <c r="R1656" s="125" t="s">
        <v>143</v>
      </c>
      <c r="S1656" s="115" t="s">
        <v>2749</v>
      </c>
      <c r="T1656" s="122">
        <v>-9</v>
      </c>
      <c r="U1656" s="115">
        <v>0</v>
      </c>
      <c r="V1656" s="142">
        <v>1119252.03</v>
      </c>
      <c r="W1656" s="117" t="s">
        <v>143</v>
      </c>
      <c r="X1656" s="142">
        <v>-9</v>
      </c>
      <c r="Y1656" s="142">
        <v>9</v>
      </c>
      <c r="Z1656" s="117">
        <v>0</v>
      </c>
      <c r="AA1656" s="143">
        <v>45566</v>
      </c>
      <c r="AB1656" s="125"/>
      <c r="AC1656" s="125"/>
      <c r="AD1656" s="125"/>
      <c r="AE1656" s="117" t="s">
        <v>1499</v>
      </c>
      <c r="AF1656" s="122"/>
      <c r="AG1656" s="122" t="s">
        <v>1502</v>
      </c>
      <c r="AH1656" s="117" t="s">
        <v>1482</v>
      </c>
    </row>
    <row r="1657" spans="1:34">
      <c r="A1657" s="115" t="s">
        <v>16</v>
      </c>
      <c r="B1657" s="116">
        <v>45595</v>
      </c>
      <c r="C1657" s="115" t="s">
        <v>42</v>
      </c>
      <c r="D1657" s="115" t="s">
        <v>43</v>
      </c>
      <c r="E1657" s="117" t="s">
        <v>1470</v>
      </c>
      <c r="F1657" s="117" t="s">
        <v>2312</v>
      </c>
      <c r="G1657" s="119" t="s">
        <v>2313</v>
      </c>
      <c r="H1657" s="117" t="s">
        <v>2314</v>
      </c>
      <c r="I1657" s="117" t="s">
        <v>2315</v>
      </c>
      <c r="J1657" s="117">
        <v>15645.62</v>
      </c>
      <c r="K1657" s="117" t="s">
        <v>2316</v>
      </c>
      <c r="L1657" s="115" t="s">
        <v>1499</v>
      </c>
      <c r="M1657" s="123">
        <v>9</v>
      </c>
      <c r="N1657" s="123">
        <v>45595</v>
      </c>
      <c r="O1657" s="124" t="s">
        <v>1565</v>
      </c>
      <c r="P1657" s="125" t="s">
        <v>1870</v>
      </c>
      <c r="Q1657" s="125" t="s">
        <v>1512</v>
      </c>
      <c r="R1657" s="125" t="s">
        <v>143</v>
      </c>
      <c r="S1657" s="115" t="s">
        <v>2750</v>
      </c>
      <c r="T1657" s="122">
        <v>-9</v>
      </c>
      <c r="U1657" s="115">
        <v>0</v>
      </c>
      <c r="V1657" s="142">
        <v>1119243.03</v>
      </c>
      <c r="W1657" s="117" t="s">
        <v>143</v>
      </c>
      <c r="X1657" s="142">
        <v>-9</v>
      </c>
      <c r="Y1657" s="142">
        <v>9</v>
      </c>
      <c r="Z1657" s="117">
        <v>0</v>
      </c>
      <c r="AA1657" s="143">
        <v>45566</v>
      </c>
      <c r="AB1657" s="125"/>
      <c r="AC1657" s="125"/>
      <c r="AD1657" s="125"/>
      <c r="AE1657" s="117" t="s">
        <v>1499</v>
      </c>
      <c r="AF1657" s="122"/>
      <c r="AG1657" s="122" t="s">
        <v>1502</v>
      </c>
      <c r="AH1657" s="117" t="s">
        <v>1482</v>
      </c>
    </row>
    <row r="1658" spans="1:34">
      <c r="A1658" s="115" t="s">
        <v>16</v>
      </c>
      <c r="B1658" s="116">
        <v>45595</v>
      </c>
      <c r="C1658" s="115" t="s">
        <v>42</v>
      </c>
      <c r="D1658" s="115" t="s">
        <v>43</v>
      </c>
      <c r="E1658" s="117" t="s">
        <v>1470</v>
      </c>
      <c r="F1658" s="117" t="s">
        <v>2312</v>
      </c>
      <c r="G1658" s="119" t="s">
        <v>2313</v>
      </c>
      <c r="H1658" s="117" t="s">
        <v>2314</v>
      </c>
      <c r="I1658" s="117" t="s">
        <v>2315</v>
      </c>
      <c r="J1658" s="117">
        <v>15645.62</v>
      </c>
      <c r="K1658" s="117" t="s">
        <v>2316</v>
      </c>
      <c r="L1658" s="115" t="s">
        <v>1499</v>
      </c>
      <c r="M1658" s="123">
        <v>9</v>
      </c>
      <c r="N1658" s="123">
        <v>45595</v>
      </c>
      <c r="O1658" s="124" t="s">
        <v>1565</v>
      </c>
      <c r="P1658" s="125" t="s">
        <v>1870</v>
      </c>
      <c r="Q1658" s="125" t="s">
        <v>1512</v>
      </c>
      <c r="R1658" s="125" t="s">
        <v>143</v>
      </c>
      <c r="S1658" s="115" t="s">
        <v>2751</v>
      </c>
      <c r="T1658" s="122">
        <v>-9</v>
      </c>
      <c r="U1658" s="115">
        <v>0</v>
      </c>
      <c r="V1658" s="142">
        <v>1119234.03</v>
      </c>
      <c r="W1658" s="117" t="s">
        <v>143</v>
      </c>
      <c r="X1658" s="142">
        <v>-9</v>
      </c>
      <c r="Y1658" s="142">
        <v>9</v>
      </c>
      <c r="Z1658" s="117">
        <v>0</v>
      </c>
      <c r="AA1658" s="143">
        <v>45566</v>
      </c>
      <c r="AB1658" s="125"/>
      <c r="AC1658" s="125"/>
      <c r="AD1658" s="125"/>
      <c r="AE1658" s="117" t="s">
        <v>1499</v>
      </c>
      <c r="AF1658" s="122"/>
      <c r="AG1658" s="122" t="s">
        <v>1502</v>
      </c>
      <c r="AH1658" s="117" t="s">
        <v>1482</v>
      </c>
    </row>
    <row r="1659" spans="1:34">
      <c r="A1659" s="115" t="s">
        <v>16</v>
      </c>
      <c r="B1659" s="116">
        <v>45595</v>
      </c>
      <c r="C1659" s="115" t="s">
        <v>42</v>
      </c>
      <c r="D1659" s="115" t="s">
        <v>43</v>
      </c>
      <c r="E1659" s="117" t="s">
        <v>1470</v>
      </c>
      <c r="F1659" s="117" t="s">
        <v>2312</v>
      </c>
      <c r="G1659" s="119" t="s">
        <v>2313</v>
      </c>
      <c r="H1659" s="117" t="s">
        <v>2314</v>
      </c>
      <c r="I1659" s="117" t="s">
        <v>2315</v>
      </c>
      <c r="J1659" s="117">
        <v>15645.62</v>
      </c>
      <c r="K1659" s="117" t="s">
        <v>2316</v>
      </c>
      <c r="L1659" s="115" t="s">
        <v>1499</v>
      </c>
      <c r="M1659" s="123">
        <v>9</v>
      </c>
      <c r="N1659" s="123">
        <v>45595</v>
      </c>
      <c r="O1659" s="124" t="s">
        <v>1565</v>
      </c>
      <c r="P1659" s="125" t="s">
        <v>1870</v>
      </c>
      <c r="Q1659" s="125" t="s">
        <v>1512</v>
      </c>
      <c r="R1659" s="125" t="s">
        <v>143</v>
      </c>
      <c r="S1659" s="115" t="s">
        <v>2751</v>
      </c>
      <c r="T1659" s="122">
        <v>-9</v>
      </c>
      <c r="U1659" s="115">
        <v>0</v>
      </c>
      <c r="V1659" s="142">
        <v>1119225.03</v>
      </c>
      <c r="W1659" s="117" t="s">
        <v>143</v>
      </c>
      <c r="X1659" s="142">
        <v>-9</v>
      </c>
      <c r="Y1659" s="142">
        <v>9</v>
      </c>
      <c r="Z1659" s="117">
        <v>0</v>
      </c>
      <c r="AA1659" s="143">
        <v>45566</v>
      </c>
      <c r="AB1659" s="125"/>
      <c r="AC1659" s="125"/>
      <c r="AD1659" s="125"/>
      <c r="AE1659" s="117" t="s">
        <v>1499</v>
      </c>
      <c r="AF1659" s="122"/>
      <c r="AG1659" s="122" t="s">
        <v>1502</v>
      </c>
      <c r="AH1659" s="117" t="s">
        <v>1482</v>
      </c>
    </row>
    <row r="1660" spans="1:34">
      <c r="A1660" s="115" t="s">
        <v>16</v>
      </c>
      <c r="B1660" s="116">
        <v>45595</v>
      </c>
      <c r="C1660" s="115" t="s">
        <v>42</v>
      </c>
      <c r="D1660" s="115" t="s">
        <v>43</v>
      </c>
      <c r="E1660" s="117" t="s">
        <v>1470</v>
      </c>
      <c r="F1660" s="117" t="s">
        <v>2312</v>
      </c>
      <c r="G1660" s="119" t="s">
        <v>2313</v>
      </c>
      <c r="H1660" s="117" t="s">
        <v>2314</v>
      </c>
      <c r="I1660" s="117" t="s">
        <v>2315</v>
      </c>
      <c r="J1660" s="117">
        <v>15645.62</v>
      </c>
      <c r="K1660" s="117" t="s">
        <v>2316</v>
      </c>
      <c r="L1660" s="115" t="s">
        <v>1499</v>
      </c>
      <c r="M1660" s="123">
        <v>9</v>
      </c>
      <c r="N1660" s="123">
        <v>45595</v>
      </c>
      <c r="O1660" s="124" t="s">
        <v>1565</v>
      </c>
      <c r="P1660" s="125" t="s">
        <v>1870</v>
      </c>
      <c r="Q1660" s="125" t="s">
        <v>1512</v>
      </c>
      <c r="R1660" s="125" t="s">
        <v>143</v>
      </c>
      <c r="S1660" s="115" t="s">
        <v>2752</v>
      </c>
      <c r="T1660" s="122">
        <v>-9</v>
      </c>
      <c r="U1660" s="115">
        <v>0</v>
      </c>
      <c r="V1660" s="142">
        <v>1119216.03</v>
      </c>
      <c r="W1660" s="117" t="s">
        <v>143</v>
      </c>
      <c r="X1660" s="142">
        <v>-9</v>
      </c>
      <c r="Y1660" s="142">
        <v>9</v>
      </c>
      <c r="Z1660" s="117">
        <v>0</v>
      </c>
      <c r="AA1660" s="143">
        <v>45566</v>
      </c>
      <c r="AB1660" s="125"/>
      <c r="AC1660" s="125"/>
      <c r="AD1660" s="125"/>
      <c r="AE1660" s="117" t="s">
        <v>1499</v>
      </c>
      <c r="AF1660" s="122"/>
      <c r="AG1660" s="122" t="s">
        <v>1502</v>
      </c>
      <c r="AH1660" s="117" t="s">
        <v>1482</v>
      </c>
    </row>
    <row r="1661" spans="1:34">
      <c r="A1661" s="115" t="s">
        <v>16</v>
      </c>
      <c r="B1661" s="116">
        <v>45595</v>
      </c>
      <c r="C1661" s="115" t="s">
        <v>42</v>
      </c>
      <c r="D1661" s="115" t="s">
        <v>43</v>
      </c>
      <c r="E1661" s="117" t="s">
        <v>1470</v>
      </c>
      <c r="F1661" s="117" t="s">
        <v>2312</v>
      </c>
      <c r="G1661" s="119" t="s">
        <v>2313</v>
      </c>
      <c r="H1661" s="117" t="s">
        <v>2314</v>
      </c>
      <c r="I1661" s="117" t="s">
        <v>2315</v>
      </c>
      <c r="J1661" s="117">
        <v>15645.62</v>
      </c>
      <c r="K1661" s="117" t="s">
        <v>2316</v>
      </c>
      <c r="L1661" s="115" t="s">
        <v>1499</v>
      </c>
      <c r="M1661" s="123">
        <v>9</v>
      </c>
      <c r="N1661" s="123">
        <v>45595</v>
      </c>
      <c r="O1661" s="124" t="s">
        <v>1565</v>
      </c>
      <c r="P1661" s="125" t="s">
        <v>1870</v>
      </c>
      <c r="Q1661" s="125" t="s">
        <v>1512</v>
      </c>
      <c r="R1661" s="125" t="s">
        <v>143</v>
      </c>
      <c r="S1661" s="115" t="s">
        <v>2753</v>
      </c>
      <c r="T1661" s="122">
        <v>-9</v>
      </c>
      <c r="U1661" s="115">
        <v>0</v>
      </c>
      <c r="V1661" s="142">
        <v>1119207.03</v>
      </c>
      <c r="W1661" s="117" t="s">
        <v>143</v>
      </c>
      <c r="X1661" s="142">
        <v>-9</v>
      </c>
      <c r="Y1661" s="142">
        <v>9</v>
      </c>
      <c r="Z1661" s="117">
        <v>0</v>
      </c>
      <c r="AA1661" s="143">
        <v>45566</v>
      </c>
      <c r="AB1661" s="125"/>
      <c r="AC1661" s="125"/>
      <c r="AD1661" s="125"/>
      <c r="AE1661" s="117" t="s">
        <v>1499</v>
      </c>
      <c r="AF1661" s="122"/>
      <c r="AG1661" s="122" t="s">
        <v>1502</v>
      </c>
      <c r="AH1661" s="117" t="s">
        <v>1482</v>
      </c>
    </row>
    <row r="1662" spans="1:34">
      <c r="A1662" s="115" t="s">
        <v>16</v>
      </c>
      <c r="B1662" s="116">
        <v>45595</v>
      </c>
      <c r="C1662" s="115" t="s">
        <v>42</v>
      </c>
      <c r="D1662" s="115" t="s">
        <v>43</v>
      </c>
      <c r="E1662" s="117" t="s">
        <v>1470</v>
      </c>
      <c r="F1662" s="117" t="s">
        <v>2312</v>
      </c>
      <c r="G1662" s="119" t="s">
        <v>2313</v>
      </c>
      <c r="H1662" s="117" t="s">
        <v>2314</v>
      </c>
      <c r="I1662" s="117" t="s">
        <v>2315</v>
      </c>
      <c r="J1662" s="117">
        <v>15645.62</v>
      </c>
      <c r="K1662" s="117" t="s">
        <v>2316</v>
      </c>
      <c r="L1662" s="115" t="s">
        <v>1499</v>
      </c>
      <c r="M1662" s="123">
        <v>9</v>
      </c>
      <c r="N1662" s="123">
        <v>45595</v>
      </c>
      <c r="O1662" s="124" t="s">
        <v>1565</v>
      </c>
      <c r="P1662" s="125" t="s">
        <v>1870</v>
      </c>
      <c r="Q1662" s="125" t="s">
        <v>1512</v>
      </c>
      <c r="R1662" s="125" t="s">
        <v>143</v>
      </c>
      <c r="S1662" s="115" t="s">
        <v>2754</v>
      </c>
      <c r="T1662" s="122">
        <v>-9</v>
      </c>
      <c r="U1662" s="115">
        <v>0</v>
      </c>
      <c r="V1662" s="142">
        <v>1119198.03</v>
      </c>
      <c r="W1662" s="117" t="s">
        <v>143</v>
      </c>
      <c r="X1662" s="142">
        <v>-9</v>
      </c>
      <c r="Y1662" s="142">
        <v>9</v>
      </c>
      <c r="Z1662" s="117">
        <v>0</v>
      </c>
      <c r="AA1662" s="143">
        <v>45566</v>
      </c>
      <c r="AB1662" s="125"/>
      <c r="AC1662" s="125"/>
      <c r="AD1662" s="125"/>
      <c r="AE1662" s="117" t="s">
        <v>1499</v>
      </c>
      <c r="AF1662" s="122"/>
      <c r="AG1662" s="122" t="s">
        <v>1502</v>
      </c>
      <c r="AH1662" s="117" t="s">
        <v>1482</v>
      </c>
    </row>
    <row r="1663" spans="1:34">
      <c r="A1663" s="115" t="s">
        <v>16</v>
      </c>
      <c r="B1663" s="116">
        <v>45595</v>
      </c>
      <c r="C1663" s="115" t="s">
        <v>42</v>
      </c>
      <c r="D1663" s="115" t="s">
        <v>43</v>
      </c>
      <c r="E1663" s="117" t="s">
        <v>1470</v>
      </c>
      <c r="F1663" s="117" t="s">
        <v>2312</v>
      </c>
      <c r="G1663" s="119" t="s">
        <v>2313</v>
      </c>
      <c r="H1663" s="117" t="s">
        <v>2314</v>
      </c>
      <c r="I1663" s="117" t="s">
        <v>2315</v>
      </c>
      <c r="J1663" s="117">
        <v>15645.62</v>
      </c>
      <c r="K1663" s="117" t="s">
        <v>2316</v>
      </c>
      <c r="L1663" s="115" t="s">
        <v>1499</v>
      </c>
      <c r="M1663" s="123">
        <v>9</v>
      </c>
      <c r="N1663" s="123">
        <v>45595</v>
      </c>
      <c r="O1663" s="124" t="s">
        <v>1565</v>
      </c>
      <c r="P1663" s="125" t="s">
        <v>1870</v>
      </c>
      <c r="Q1663" s="125" t="s">
        <v>1512</v>
      </c>
      <c r="R1663" s="125" t="s">
        <v>143</v>
      </c>
      <c r="S1663" s="115" t="s">
        <v>2755</v>
      </c>
      <c r="T1663" s="122">
        <v>-9</v>
      </c>
      <c r="U1663" s="115">
        <v>0</v>
      </c>
      <c r="V1663" s="142">
        <v>1119189.03</v>
      </c>
      <c r="W1663" s="117" t="s">
        <v>143</v>
      </c>
      <c r="X1663" s="142">
        <v>-9</v>
      </c>
      <c r="Y1663" s="142">
        <v>9</v>
      </c>
      <c r="Z1663" s="117">
        <v>0</v>
      </c>
      <c r="AA1663" s="143">
        <v>45566</v>
      </c>
      <c r="AB1663" s="125"/>
      <c r="AC1663" s="125"/>
      <c r="AD1663" s="125"/>
      <c r="AE1663" s="117" t="s">
        <v>1499</v>
      </c>
      <c r="AF1663" s="122"/>
      <c r="AG1663" s="122" t="s">
        <v>1502</v>
      </c>
      <c r="AH1663" s="117" t="s">
        <v>1482</v>
      </c>
    </row>
    <row r="1664" spans="1:34">
      <c r="A1664" s="115" t="s">
        <v>16</v>
      </c>
      <c r="B1664" s="116">
        <v>45595</v>
      </c>
      <c r="C1664" s="115" t="s">
        <v>42</v>
      </c>
      <c r="D1664" s="115" t="s">
        <v>43</v>
      </c>
      <c r="E1664" s="117" t="s">
        <v>1470</v>
      </c>
      <c r="F1664" s="117" t="s">
        <v>2312</v>
      </c>
      <c r="G1664" s="119" t="s">
        <v>2313</v>
      </c>
      <c r="H1664" s="117" t="s">
        <v>2314</v>
      </c>
      <c r="I1664" s="117" t="s">
        <v>2315</v>
      </c>
      <c r="J1664" s="117">
        <v>15645.62</v>
      </c>
      <c r="K1664" s="117" t="s">
        <v>2316</v>
      </c>
      <c r="L1664" s="115" t="s">
        <v>1499</v>
      </c>
      <c r="M1664" s="123">
        <v>9</v>
      </c>
      <c r="N1664" s="123">
        <v>45595</v>
      </c>
      <c r="O1664" s="124" t="s">
        <v>1565</v>
      </c>
      <c r="P1664" s="125" t="s">
        <v>1870</v>
      </c>
      <c r="Q1664" s="125" t="s">
        <v>1512</v>
      </c>
      <c r="R1664" s="125" t="s">
        <v>143</v>
      </c>
      <c r="S1664" s="115" t="s">
        <v>2756</v>
      </c>
      <c r="T1664" s="122">
        <v>-9</v>
      </c>
      <c r="U1664" s="115">
        <v>0</v>
      </c>
      <c r="V1664" s="142">
        <v>1119180.03</v>
      </c>
      <c r="W1664" s="117" t="s">
        <v>143</v>
      </c>
      <c r="X1664" s="142">
        <v>-9</v>
      </c>
      <c r="Y1664" s="142">
        <v>9</v>
      </c>
      <c r="Z1664" s="117">
        <v>0</v>
      </c>
      <c r="AA1664" s="143">
        <v>45566</v>
      </c>
      <c r="AB1664" s="125"/>
      <c r="AC1664" s="125"/>
      <c r="AD1664" s="125"/>
      <c r="AE1664" s="117" t="s">
        <v>1499</v>
      </c>
      <c r="AF1664" s="122"/>
      <c r="AG1664" s="122" t="s">
        <v>1502</v>
      </c>
      <c r="AH1664" s="117" t="s">
        <v>1482</v>
      </c>
    </row>
    <row r="1665" spans="1:34">
      <c r="A1665" s="115" t="s">
        <v>16</v>
      </c>
      <c r="B1665" s="116">
        <v>45595</v>
      </c>
      <c r="C1665" s="115" t="s">
        <v>42</v>
      </c>
      <c r="D1665" s="115" t="s">
        <v>43</v>
      </c>
      <c r="E1665" s="117" t="s">
        <v>1470</v>
      </c>
      <c r="F1665" s="117" t="s">
        <v>2312</v>
      </c>
      <c r="G1665" s="119" t="s">
        <v>2313</v>
      </c>
      <c r="H1665" s="117" t="s">
        <v>2314</v>
      </c>
      <c r="I1665" s="117" t="s">
        <v>2315</v>
      </c>
      <c r="J1665" s="117">
        <v>15645.62</v>
      </c>
      <c r="K1665" s="117" t="s">
        <v>2316</v>
      </c>
      <c r="L1665" s="115" t="s">
        <v>1499</v>
      </c>
      <c r="M1665" s="123">
        <v>9</v>
      </c>
      <c r="N1665" s="123">
        <v>45595</v>
      </c>
      <c r="O1665" s="124" t="s">
        <v>1565</v>
      </c>
      <c r="P1665" s="125" t="s">
        <v>1870</v>
      </c>
      <c r="Q1665" s="125" t="s">
        <v>1512</v>
      </c>
      <c r="R1665" s="125" t="s">
        <v>143</v>
      </c>
      <c r="S1665" s="115" t="s">
        <v>2757</v>
      </c>
      <c r="T1665" s="122">
        <v>-9</v>
      </c>
      <c r="U1665" s="115">
        <v>0</v>
      </c>
      <c r="V1665" s="142">
        <v>1119171.03</v>
      </c>
      <c r="W1665" s="117" t="s">
        <v>143</v>
      </c>
      <c r="X1665" s="142">
        <v>-9</v>
      </c>
      <c r="Y1665" s="142">
        <v>9</v>
      </c>
      <c r="Z1665" s="117">
        <v>0</v>
      </c>
      <c r="AA1665" s="143">
        <v>45566</v>
      </c>
      <c r="AB1665" s="125"/>
      <c r="AC1665" s="125"/>
      <c r="AD1665" s="125"/>
      <c r="AE1665" s="117" t="s">
        <v>1499</v>
      </c>
      <c r="AF1665" s="122"/>
      <c r="AG1665" s="122" t="s">
        <v>1502</v>
      </c>
      <c r="AH1665" s="117" t="s">
        <v>1482</v>
      </c>
    </row>
    <row r="1666" spans="1:34">
      <c r="A1666" s="115" t="s">
        <v>16</v>
      </c>
      <c r="B1666" s="116">
        <v>45595</v>
      </c>
      <c r="C1666" s="115" t="s">
        <v>42</v>
      </c>
      <c r="D1666" s="115" t="s">
        <v>43</v>
      </c>
      <c r="E1666" s="117" t="s">
        <v>1470</v>
      </c>
      <c r="F1666" s="117" t="s">
        <v>2312</v>
      </c>
      <c r="G1666" s="119" t="s">
        <v>2313</v>
      </c>
      <c r="H1666" s="117" t="s">
        <v>2314</v>
      </c>
      <c r="I1666" s="117" t="s">
        <v>2315</v>
      </c>
      <c r="J1666" s="117">
        <v>15645.62</v>
      </c>
      <c r="K1666" s="117" t="s">
        <v>2316</v>
      </c>
      <c r="L1666" s="115" t="s">
        <v>1499</v>
      </c>
      <c r="M1666" s="123">
        <v>9</v>
      </c>
      <c r="N1666" s="123">
        <v>45595</v>
      </c>
      <c r="O1666" s="124" t="s">
        <v>1565</v>
      </c>
      <c r="P1666" s="125" t="s">
        <v>1870</v>
      </c>
      <c r="Q1666" s="125" t="s">
        <v>1512</v>
      </c>
      <c r="R1666" s="125" t="s">
        <v>143</v>
      </c>
      <c r="S1666" s="115" t="s">
        <v>2758</v>
      </c>
      <c r="T1666" s="122">
        <v>-9</v>
      </c>
      <c r="U1666" s="115">
        <v>0</v>
      </c>
      <c r="V1666" s="142">
        <v>1119162.03</v>
      </c>
      <c r="W1666" s="117" t="s">
        <v>143</v>
      </c>
      <c r="X1666" s="142">
        <v>-9</v>
      </c>
      <c r="Y1666" s="142">
        <v>9</v>
      </c>
      <c r="Z1666" s="117">
        <v>0</v>
      </c>
      <c r="AA1666" s="143">
        <v>45566</v>
      </c>
      <c r="AB1666" s="125"/>
      <c r="AC1666" s="125"/>
      <c r="AD1666" s="125"/>
      <c r="AE1666" s="117" t="s">
        <v>1499</v>
      </c>
      <c r="AF1666" s="122"/>
      <c r="AG1666" s="122" t="s">
        <v>1502</v>
      </c>
      <c r="AH1666" s="117" t="s">
        <v>1482</v>
      </c>
    </row>
    <row r="1667" spans="1:34">
      <c r="A1667" s="115" t="s">
        <v>16</v>
      </c>
      <c r="B1667" s="116">
        <v>45595</v>
      </c>
      <c r="C1667" s="115" t="s">
        <v>42</v>
      </c>
      <c r="D1667" s="115" t="s">
        <v>43</v>
      </c>
      <c r="E1667" s="117" t="s">
        <v>1470</v>
      </c>
      <c r="F1667" s="117" t="s">
        <v>2312</v>
      </c>
      <c r="G1667" s="119" t="s">
        <v>2313</v>
      </c>
      <c r="H1667" s="117" t="s">
        <v>2314</v>
      </c>
      <c r="I1667" s="117" t="s">
        <v>2315</v>
      </c>
      <c r="J1667" s="117">
        <v>15645.62</v>
      </c>
      <c r="K1667" s="117" t="s">
        <v>2316</v>
      </c>
      <c r="L1667" s="115" t="s">
        <v>1499</v>
      </c>
      <c r="M1667" s="123">
        <v>9</v>
      </c>
      <c r="N1667" s="123">
        <v>45595</v>
      </c>
      <c r="O1667" s="124" t="s">
        <v>1565</v>
      </c>
      <c r="P1667" s="125" t="s">
        <v>1870</v>
      </c>
      <c r="Q1667" s="125" t="s">
        <v>1512</v>
      </c>
      <c r="R1667" s="125" t="s">
        <v>143</v>
      </c>
      <c r="S1667" s="115" t="s">
        <v>2759</v>
      </c>
      <c r="T1667" s="122">
        <v>-9</v>
      </c>
      <c r="U1667" s="115">
        <v>0</v>
      </c>
      <c r="V1667" s="142">
        <v>1119153.03</v>
      </c>
      <c r="W1667" s="117" t="s">
        <v>143</v>
      </c>
      <c r="X1667" s="142">
        <v>-9</v>
      </c>
      <c r="Y1667" s="142">
        <v>9</v>
      </c>
      <c r="Z1667" s="117">
        <v>0</v>
      </c>
      <c r="AA1667" s="143">
        <v>45566</v>
      </c>
      <c r="AB1667" s="125"/>
      <c r="AC1667" s="125"/>
      <c r="AD1667" s="125"/>
      <c r="AE1667" s="117" t="s">
        <v>1499</v>
      </c>
      <c r="AF1667" s="122"/>
      <c r="AG1667" s="122" t="s">
        <v>1502</v>
      </c>
      <c r="AH1667" s="117" t="s">
        <v>1482</v>
      </c>
    </row>
    <row r="1668" spans="1:34">
      <c r="A1668" s="115" t="s">
        <v>16</v>
      </c>
      <c r="B1668" s="116">
        <v>45595</v>
      </c>
      <c r="C1668" s="115" t="s">
        <v>42</v>
      </c>
      <c r="D1668" s="115" t="s">
        <v>43</v>
      </c>
      <c r="E1668" s="117" t="s">
        <v>1470</v>
      </c>
      <c r="F1668" s="117" t="s">
        <v>2312</v>
      </c>
      <c r="G1668" s="119" t="s">
        <v>2313</v>
      </c>
      <c r="H1668" s="117" t="s">
        <v>2314</v>
      </c>
      <c r="I1668" s="117" t="s">
        <v>2315</v>
      </c>
      <c r="J1668" s="117">
        <v>15645.62</v>
      </c>
      <c r="K1668" s="117" t="s">
        <v>2316</v>
      </c>
      <c r="L1668" s="115" t="s">
        <v>1499</v>
      </c>
      <c r="M1668" s="123">
        <v>9</v>
      </c>
      <c r="N1668" s="123">
        <v>45595</v>
      </c>
      <c r="O1668" s="124" t="s">
        <v>1565</v>
      </c>
      <c r="P1668" s="125" t="s">
        <v>1870</v>
      </c>
      <c r="Q1668" s="125" t="s">
        <v>1512</v>
      </c>
      <c r="R1668" s="125" t="s">
        <v>143</v>
      </c>
      <c r="S1668" s="115" t="s">
        <v>2760</v>
      </c>
      <c r="T1668" s="122">
        <v>-9</v>
      </c>
      <c r="U1668" s="115">
        <v>0</v>
      </c>
      <c r="V1668" s="142">
        <v>1119144.03</v>
      </c>
      <c r="W1668" s="117" t="s">
        <v>143</v>
      </c>
      <c r="X1668" s="142">
        <v>-9</v>
      </c>
      <c r="Y1668" s="142">
        <v>9</v>
      </c>
      <c r="Z1668" s="117">
        <v>0</v>
      </c>
      <c r="AA1668" s="143">
        <v>45566</v>
      </c>
      <c r="AB1668" s="125"/>
      <c r="AC1668" s="125"/>
      <c r="AD1668" s="125"/>
      <c r="AE1668" s="117" t="s">
        <v>1499</v>
      </c>
      <c r="AF1668" s="122"/>
      <c r="AG1668" s="122" t="s">
        <v>1502</v>
      </c>
      <c r="AH1668" s="117" t="s">
        <v>1482</v>
      </c>
    </row>
    <row r="1669" spans="1:34">
      <c r="A1669" s="115" t="s">
        <v>16</v>
      </c>
      <c r="B1669" s="116">
        <v>45595</v>
      </c>
      <c r="C1669" s="115" t="s">
        <v>42</v>
      </c>
      <c r="D1669" s="115" t="s">
        <v>43</v>
      </c>
      <c r="E1669" s="117" t="s">
        <v>1470</v>
      </c>
      <c r="F1669" s="117" t="s">
        <v>2312</v>
      </c>
      <c r="G1669" s="119" t="s">
        <v>2313</v>
      </c>
      <c r="H1669" s="117" t="s">
        <v>2314</v>
      </c>
      <c r="I1669" s="117" t="s">
        <v>2315</v>
      </c>
      <c r="J1669" s="117">
        <v>15645.62</v>
      </c>
      <c r="K1669" s="117" t="s">
        <v>2316</v>
      </c>
      <c r="L1669" s="115" t="s">
        <v>1499</v>
      </c>
      <c r="M1669" s="123">
        <v>9</v>
      </c>
      <c r="N1669" s="123">
        <v>45595</v>
      </c>
      <c r="O1669" s="124" t="s">
        <v>1565</v>
      </c>
      <c r="P1669" s="125" t="s">
        <v>1870</v>
      </c>
      <c r="Q1669" s="125" t="s">
        <v>1512</v>
      </c>
      <c r="R1669" s="125" t="s">
        <v>143</v>
      </c>
      <c r="S1669" s="115" t="s">
        <v>2761</v>
      </c>
      <c r="T1669" s="122">
        <v>-9</v>
      </c>
      <c r="U1669" s="115">
        <v>0</v>
      </c>
      <c r="V1669" s="142">
        <v>1119135.03</v>
      </c>
      <c r="W1669" s="117" t="s">
        <v>143</v>
      </c>
      <c r="X1669" s="142">
        <v>-9</v>
      </c>
      <c r="Y1669" s="142">
        <v>9</v>
      </c>
      <c r="Z1669" s="117">
        <v>0</v>
      </c>
      <c r="AA1669" s="143">
        <v>45566</v>
      </c>
      <c r="AB1669" s="125"/>
      <c r="AC1669" s="125"/>
      <c r="AD1669" s="125"/>
      <c r="AE1669" s="117" t="s">
        <v>1499</v>
      </c>
      <c r="AF1669" s="122"/>
      <c r="AG1669" s="122" t="s">
        <v>1502</v>
      </c>
      <c r="AH1669" s="117" t="s">
        <v>1482</v>
      </c>
    </row>
    <row r="1670" spans="1:34">
      <c r="A1670" s="115" t="s">
        <v>16</v>
      </c>
      <c r="B1670" s="116">
        <v>45595</v>
      </c>
      <c r="C1670" s="115" t="s">
        <v>42</v>
      </c>
      <c r="D1670" s="115" t="s">
        <v>43</v>
      </c>
      <c r="E1670" s="117" t="s">
        <v>1470</v>
      </c>
      <c r="F1670" s="117" t="s">
        <v>2312</v>
      </c>
      <c r="G1670" s="119" t="s">
        <v>2313</v>
      </c>
      <c r="H1670" s="117" t="s">
        <v>2314</v>
      </c>
      <c r="I1670" s="117" t="s">
        <v>2315</v>
      </c>
      <c r="J1670" s="117">
        <v>15645.62</v>
      </c>
      <c r="K1670" s="117" t="s">
        <v>2316</v>
      </c>
      <c r="L1670" s="115" t="s">
        <v>1499</v>
      </c>
      <c r="M1670" s="123">
        <v>12.18</v>
      </c>
      <c r="N1670" s="123">
        <v>45595</v>
      </c>
      <c r="O1670" s="124" t="s">
        <v>1565</v>
      </c>
      <c r="P1670" s="125" t="s">
        <v>2762</v>
      </c>
      <c r="Q1670" s="125" t="s">
        <v>1501</v>
      </c>
      <c r="R1670" s="125" t="s">
        <v>219</v>
      </c>
      <c r="S1670" s="115" t="s">
        <v>2763</v>
      </c>
      <c r="T1670" s="122">
        <v>-12.18</v>
      </c>
      <c r="U1670" s="115">
        <v>0</v>
      </c>
      <c r="V1670" s="142">
        <v>1119122.8500000001</v>
      </c>
      <c r="W1670" s="117" t="s">
        <v>219</v>
      </c>
      <c r="X1670" s="142">
        <v>-12.18</v>
      </c>
      <c r="Y1670" s="142">
        <v>12.18</v>
      </c>
      <c r="Z1670" s="117">
        <v>0</v>
      </c>
      <c r="AA1670" s="143">
        <v>45566</v>
      </c>
      <c r="AB1670" s="125"/>
      <c r="AC1670" s="125"/>
      <c r="AD1670" s="125"/>
      <c r="AE1670" s="117" t="s">
        <v>1499</v>
      </c>
      <c r="AF1670" s="122"/>
      <c r="AG1670" s="122" t="s">
        <v>1502</v>
      </c>
      <c r="AH1670" s="117" t="s">
        <v>1482</v>
      </c>
    </row>
    <row r="1671" spans="1:34">
      <c r="A1671" s="115" t="s">
        <v>16</v>
      </c>
      <c r="B1671" s="116">
        <v>45595</v>
      </c>
      <c r="C1671" s="115" t="s">
        <v>42</v>
      </c>
      <c r="D1671" s="115" t="s">
        <v>43</v>
      </c>
      <c r="E1671" s="117" t="s">
        <v>1470</v>
      </c>
      <c r="F1671" s="117" t="s">
        <v>2312</v>
      </c>
      <c r="G1671" s="119" t="s">
        <v>2313</v>
      </c>
      <c r="H1671" s="117" t="s">
        <v>2314</v>
      </c>
      <c r="I1671" s="117" t="s">
        <v>2315</v>
      </c>
      <c r="J1671" s="117">
        <v>15645.62</v>
      </c>
      <c r="K1671" s="117" t="s">
        <v>2316</v>
      </c>
      <c r="L1671" s="115" t="s">
        <v>1523</v>
      </c>
      <c r="M1671" s="123">
        <v>300000</v>
      </c>
      <c r="N1671" s="123">
        <v>45595</v>
      </c>
      <c r="O1671" s="124" t="s">
        <v>1472</v>
      </c>
      <c r="P1671" s="125" t="s">
        <v>2764</v>
      </c>
      <c r="Q1671" s="125" t="s">
        <v>1512</v>
      </c>
      <c r="R1671" s="125" t="s">
        <v>2765</v>
      </c>
      <c r="S1671" s="115" t="s">
        <v>2766</v>
      </c>
      <c r="T1671" s="122">
        <v>-300000</v>
      </c>
      <c r="U1671" s="115">
        <v>0</v>
      </c>
      <c r="V1671" s="142">
        <v>819122.85</v>
      </c>
      <c r="W1671" s="117" t="s">
        <v>2765</v>
      </c>
      <c r="X1671" s="142">
        <v>-300000</v>
      </c>
      <c r="Y1671" s="142">
        <v>300000</v>
      </c>
      <c r="Z1671" s="117">
        <v>0</v>
      </c>
      <c r="AA1671" s="143">
        <v>45566</v>
      </c>
      <c r="AB1671" s="125"/>
      <c r="AC1671" s="125"/>
      <c r="AD1671" s="125"/>
      <c r="AE1671" s="117" t="s">
        <v>1523</v>
      </c>
      <c r="AF1671" s="122"/>
      <c r="AG1671" s="122" t="s">
        <v>1492</v>
      </c>
      <c r="AH1671" s="117" t="s">
        <v>1476</v>
      </c>
    </row>
    <row r="1672" spans="1:34">
      <c r="A1672" s="115" t="s">
        <v>16</v>
      </c>
      <c r="B1672" s="116">
        <v>45595</v>
      </c>
      <c r="C1672" s="115" t="s">
        <v>42</v>
      </c>
      <c r="D1672" s="115" t="s">
        <v>43</v>
      </c>
      <c r="E1672" s="117" t="s">
        <v>1470</v>
      </c>
      <c r="F1672" s="117" t="s">
        <v>2312</v>
      </c>
      <c r="G1672" s="119" t="s">
        <v>2313</v>
      </c>
      <c r="H1672" s="117" t="s">
        <v>2314</v>
      </c>
      <c r="I1672" s="117" t="s">
        <v>2315</v>
      </c>
      <c r="J1672" s="117">
        <v>15645.62</v>
      </c>
      <c r="K1672" s="117" t="s">
        <v>2586</v>
      </c>
      <c r="L1672" s="115" t="s">
        <v>2297</v>
      </c>
      <c r="M1672" s="123">
        <v>30210</v>
      </c>
      <c r="N1672" s="123">
        <v>45595</v>
      </c>
      <c r="O1672" s="124" t="s">
        <v>1495</v>
      </c>
      <c r="P1672" s="125" t="s">
        <v>2767</v>
      </c>
      <c r="Q1672" s="125" t="s">
        <v>1496</v>
      </c>
      <c r="R1672" s="125" t="s">
        <v>2768</v>
      </c>
      <c r="S1672" s="115" t="s">
        <v>2769</v>
      </c>
      <c r="T1672" s="122">
        <v>0</v>
      </c>
      <c r="U1672" s="115">
        <v>30210</v>
      </c>
      <c r="V1672" s="142">
        <v>1113169.67</v>
      </c>
      <c r="W1672" s="117" t="s">
        <v>2768</v>
      </c>
      <c r="X1672" s="142">
        <v>30210</v>
      </c>
      <c r="Y1672" s="142">
        <v>30210</v>
      </c>
      <c r="Z1672" s="117">
        <v>0</v>
      </c>
      <c r="AA1672" s="143">
        <v>45566</v>
      </c>
      <c r="AB1672" s="125">
        <v>11</v>
      </c>
      <c r="AC1672" s="125"/>
      <c r="AD1672" s="125"/>
      <c r="AE1672" s="117" t="s">
        <v>2297</v>
      </c>
      <c r="AF1672" s="122"/>
      <c r="AG1672" s="122" t="s">
        <v>2300</v>
      </c>
      <c r="AH1672" s="117" t="s">
        <v>2300</v>
      </c>
    </row>
    <row r="1673" spans="1:34">
      <c r="A1673" s="115" t="s">
        <v>16</v>
      </c>
      <c r="B1673" s="116">
        <v>45596</v>
      </c>
      <c r="C1673" s="115" t="s">
        <v>42</v>
      </c>
      <c r="D1673" s="115" t="s">
        <v>43</v>
      </c>
      <c r="E1673" s="117" t="s">
        <v>1470</v>
      </c>
      <c r="F1673" s="117" t="s">
        <v>2312</v>
      </c>
      <c r="G1673" s="119" t="s">
        <v>2313</v>
      </c>
      <c r="H1673" s="117" t="s">
        <v>2314</v>
      </c>
      <c r="I1673" s="117" t="s">
        <v>2315</v>
      </c>
      <c r="J1673" s="117">
        <v>15645.62</v>
      </c>
      <c r="K1673" s="117" t="s">
        <v>2316</v>
      </c>
      <c r="L1673" s="115" t="s">
        <v>2770</v>
      </c>
      <c r="M1673" s="123">
        <v>535000</v>
      </c>
      <c r="N1673" s="123">
        <v>45596</v>
      </c>
      <c r="O1673" s="124" t="s">
        <v>1472</v>
      </c>
      <c r="P1673" s="125" t="s">
        <v>2771</v>
      </c>
      <c r="Q1673" s="125" t="s">
        <v>1512</v>
      </c>
      <c r="R1673" s="125" t="s">
        <v>2595</v>
      </c>
      <c r="S1673" s="115" t="s">
        <v>2772</v>
      </c>
      <c r="T1673" s="122">
        <v>-535000</v>
      </c>
      <c r="U1673" s="115">
        <v>0</v>
      </c>
      <c r="V1673" s="142">
        <v>569272.85</v>
      </c>
      <c r="W1673" s="117" t="s">
        <v>2595</v>
      </c>
      <c r="X1673" s="142">
        <v>-535000</v>
      </c>
      <c r="Y1673" s="142">
        <v>535000</v>
      </c>
      <c r="Z1673" s="117">
        <v>0</v>
      </c>
      <c r="AA1673" s="143">
        <v>45566</v>
      </c>
      <c r="AB1673" s="125"/>
      <c r="AC1673" s="125"/>
      <c r="AD1673" s="125"/>
      <c r="AE1673" s="117" t="s">
        <v>2770</v>
      </c>
      <c r="AF1673" s="122"/>
      <c r="AG1673" s="122" t="s">
        <v>2773</v>
      </c>
      <c r="AH1673" s="117" t="s">
        <v>2773</v>
      </c>
    </row>
    <row r="1674" spans="1:34">
      <c r="A1674" s="115" t="s">
        <v>16</v>
      </c>
      <c r="B1674" s="116">
        <v>45567</v>
      </c>
      <c r="C1674" s="115" t="s">
        <v>119</v>
      </c>
      <c r="D1674" s="115" t="s">
        <v>120</v>
      </c>
      <c r="E1674" s="117" t="s">
        <v>1474</v>
      </c>
      <c r="F1674" s="117" t="s">
        <v>2312</v>
      </c>
      <c r="G1674" s="119" t="s">
        <v>1542</v>
      </c>
      <c r="H1674" s="117" t="s">
        <v>1543</v>
      </c>
      <c r="I1674" s="117" t="s">
        <v>2774</v>
      </c>
      <c r="J1674" s="117"/>
      <c r="K1674" s="117" t="s">
        <v>1542</v>
      </c>
      <c r="L1674" s="115" t="s">
        <v>1542</v>
      </c>
      <c r="M1674" s="123"/>
      <c r="N1674" s="123">
        <v>45567</v>
      </c>
      <c r="O1674" s="124" t="s">
        <v>1542</v>
      </c>
      <c r="P1674" s="125" t="s">
        <v>422</v>
      </c>
      <c r="Q1674" s="125"/>
      <c r="R1674" s="125" t="s">
        <v>422</v>
      </c>
      <c r="S1674" s="115"/>
      <c r="T1674" s="122">
        <v>-73</v>
      </c>
      <c r="U1674" s="115"/>
      <c r="V1674" s="142">
        <v>0</v>
      </c>
      <c r="W1674" s="117" t="s">
        <v>422</v>
      </c>
      <c r="X1674" s="142">
        <v>-73</v>
      </c>
      <c r="Y1674" s="142">
        <v>73</v>
      </c>
      <c r="Z1674" s="117">
        <v>0</v>
      </c>
      <c r="AA1674" s="143">
        <v>45566</v>
      </c>
      <c r="AB1674" s="125"/>
      <c r="AC1674" s="125"/>
      <c r="AD1674" s="125"/>
      <c r="AE1674" s="117" t="s">
        <v>1542</v>
      </c>
      <c r="AF1674" s="122"/>
      <c r="AG1674" s="122" t="s">
        <v>1502</v>
      </c>
      <c r="AH1674" s="117" t="s">
        <v>1482</v>
      </c>
    </row>
    <row r="1675" spans="1:34">
      <c r="A1675" s="115" t="s">
        <v>16</v>
      </c>
      <c r="B1675" s="116">
        <v>45567</v>
      </c>
      <c r="C1675" s="115" t="s">
        <v>119</v>
      </c>
      <c r="D1675" s="115" t="s">
        <v>120</v>
      </c>
      <c r="E1675" s="117" t="s">
        <v>1474</v>
      </c>
      <c r="F1675" s="117" t="s">
        <v>2312</v>
      </c>
      <c r="G1675" s="119" t="s">
        <v>1542</v>
      </c>
      <c r="H1675" s="117" t="s">
        <v>1543</v>
      </c>
      <c r="I1675" s="117" t="s">
        <v>2774</v>
      </c>
      <c r="J1675" s="117"/>
      <c r="K1675" s="117" t="s">
        <v>1542</v>
      </c>
      <c r="L1675" s="115" t="s">
        <v>1542</v>
      </c>
      <c r="M1675" s="123"/>
      <c r="N1675" s="123">
        <v>45567</v>
      </c>
      <c r="O1675" s="124" t="s">
        <v>1542</v>
      </c>
      <c r="P1675" s="125" t="s">
        <v>26</v>
      </c>
      <c r="Q1675" s="125"/>
      <c r="R1675" s="125" t="s">
        <v>26</v>
      </c>
      <c r="S1675" s="115"/>
      <c r="T1675" s="122"/>
      <c r="U1675" s="115">
        <v>0.01</v>
      </c>
      <c r="V1675" s="142">
        <v>0</v>
      </c>
      <c r="W1675" s="117" t="s">
        <v>26</v>
      </c>
      <c r="X1675" s="142">
        <v>0.01</v>
      </c>
      <c r="Y1675" s="142">
        <v>0.01</v>
      </c>
      <c r="Z1675" s="117">
        <v>0</v>
      </c>
      <c r="AA1675" s="143">
        <v>45566</v>
      </c>
      <c r="AB1675" s="125"/>
      <c r="AC1675" s="125"/>
      <c r="AD1675" s="125"/>
      <c r="AE1675" s="117" t="s">
        <v>1542</v>
      </c>
      <c r="AF1675" s="122"/>
      <c r="AG1675" s="122" t="s">
        <v>1556</v>
      </c>
      <c r="AH1675" s="117" t="s">
        <v>1557</v>
      </c>
    </row>
    <row r="1676" spans="1:34">
      <c r="A1676" s="115" t="s">
        <v>16</v>
      </c>
      <c r="B1676" s="116">
        <v>45581</v>
      </c>
      <c r="C1676" s="115" t="s">
        <v>119</v>
      </c>
      <c r="D1676" s="115" t="s">
        <v>120</v>
      </c>
      <c r="E1676" s="117" t="s">
        <v>1474</v>
      </c>
      <c r="F1676" s="117" t="s">
        <v>2312</v>
      </c>
      <c r="G1676" s="119" t="s">
        <v>1542</v>
      </c>
      <c r="H1676" s="117" t="s">
        <v>1543</v>
      </c>
      <c r="I1676" s="117" t="s">
        <v>2774</v>
      </c>
      <c r="J1676" s="117"/>
      <c r="K1676" s="117" t="s">
        <v>1542</v>
      </c>
      <c r="L1676" s="115" t="s">
        <v>1542</v>
      </c>
      <c r="M1676" s="123"/>
      <c r="N1676" s="123">
        <v>45581</v>
      </c>
      <c r="O1676" s="124" t="s">
        <v>1542</v>
      </c>
      <c r="P1676" s="125" t="s">
        <v>423</v>
      </c>
      <c r="Q1676" s="125"/>
      <c r="R1676" s="125" t="s">
        <v>423</v>
      </c>
      <c r="S1676" s="115"/>
      <c r="T1676" s="122"/>
      <c r="U1676" s="115">
        <v>367363.39</v>
      </c>
      <c r="V1676" s="142">
        <v>0</v>
      </c>
      <c r="W1676" s="117" t="s">
        <v>423</v>
      </c>
      <c r="X1676" s="142">
        <v>367363.39</v>
      </c>
      <c r="Y1676" s="142">
        <v>367363.39</v>
      </c>
      <c r="Z1676" s="117">
        <v>0</v>
      </c>
      <c r="AA1676" s="143">
        <v>45566</v>
      </c>
      <c r="AB1676" s="125"/>
      <c r="AC1676" s="125"/>
      <c r="AD1676" s="125"/>
      <c r="AE1676" s="117" t="s">
        <v>1542</v>
      </c>
      <c r="AF1676" s="122"/>
      <c r="AG1676" s="122" t="s">
        <v>1590</v>
      </c>
      <c r="AH1676" s="117" t="s">
        <v>1590</v>
      </c>
    </row>
    <row r="1677" spans="1:34">
      <c r="A1677" s="115" t="s">
        <v>16</v>
      </c>
      <c r="B1677" s="116">
        <v>45581</v>
      </c>
      <c r="C1677" s="115" t="s">
        <v>119</v>
      </c>
      <c r="D1677" s="115" t="s">
        <v>120</v>
      </c>
      <c r="E1677" s="117" t="s">
        <v>1474</v>
      </c>
      <c r="F1677" s="117" t="s">
        <v>2312</v>
      </c>
      <c r="G1677" s="119" t="s">
        <v>1542</v>
      </c>
      <c r="H1677" s="117" t="s">
        <v>1543</v>
      </c>
      <c r="I1677" s="117" t="s">
        <v>2774</v>
      </c>
      <c r="J1677" s="117"/>
      <c r="K1677" s="117" t="s">
        <v>1542</v>
      </c>
      <c r="L1677" s="115" t="s">
        <v>1542</v>
      </c>
      <c r="M1677" s="123"/>
      <c r="N1677" s="123">
        <v>45581</v>
      </c>
      <c r="O1677" s="124" t="s">
        <v>1542</v>
      </c>
      <c r="P1677" s="125" t="s">
        <v>129</v>
      </c>
      <c r="Q1677" s="125"/>
      <c r="R1677" s="125" t="s">
        <v>129</v>
      </c>
      <c r="S1677" s="115"/>
      <c r="T1677" s="122">
        <v>-367363</v>
      </c>
      <c r="U1677" s="115"/>
      <c r="V1677" s="142">
        <v>0</v>
      </c>
      <c r="W1677" s="117" t="s">
        <v>129</v>
      </c>
      <c r="X1677" s="142">
        <v>-367363</v>
      </c>
      <c r="Y1677" s="142">
        <v>367363</v>
      </c>
      <c r="Z1677" s="117">
        <v>0</v>
      </c>
      <c r="AA1677" s="143">
        <v>45566</v>
      </c>
      <c r="AB1677" s="125"/>
      <c r="AC1677" s="125"/>
      <c r="AD1677" s="125"/>
      <c r="AE1677" s="117" t="s">
        <v>1542</v>
      </c>
      <c r="AF1677" s="122"/>
      <c r="AG1677" s="122" t="s">
        <v>158</v>
      </c>
      <c r="AH1677" s="117" t="s">
        <v>158</v>
      </c>
    </row>
    <row r="1678" spans="1:34">
      <c r="A1678" s="115" t="s">
        <v>16</v>
      </c>
      <c r="B1678" s="116">
        <v>45586</v>
      </c>
      <c r="C1678" s="115" t="s">
        <v>119</v>
      </c>
      <c r="D1678" s="115" t="s">
        <v>120</v>
      </c>
      <c r="E1678" s="117" t="s">
        <v>1474</v>
      </c>
      <c r="F1678" s="117" t="s">
        <v>2312</v>
      </c>
      <c r="G1678" s="119" t="s">
        <v>1542</v>
      </c>
      <c r="H1678" s="117" t="s">
        <v>1543</v>
      </c>
      <c r="I1678" s="117" t="s">
        <v>2774</v>
      </c>
      <c r="J1678" s="117"/>
      <c r="K1678" s="117" t="s">
        <v>1542</v>
      </c>
      <c r="L1678" s="115" t="s">
        <v>1542</v>
      </c>
      <c r="M1678" s="123"/>
      <c r="N1678" s="123">
        <v>45586</v>
      </c>
      <c r="O1678" s="124" t="s">
        <v>1542</v>
      </c>
      <c r="P1678" s="125" t="s">
        <v>26</v>
      </c>
      <c r="Q1678" s="125"/>
      <c r="R1678" s="125" t="s">
        <v>26</v>
      </c>
      <c r="S1678" s="115"/>
      <c r="T1678" s="122"/>
      <c r="U1678" s="115">
        <v>0.12</v>
      </c>
      <c r="V1678" s="142">
        <v>0</v>
      </c>
      <c r="W1678" s="117" t="s">
        <v>26</v>
      </c>
      <c r="X1678" s="142">
        <v>0.12</v>
      </c>
      <c r="Y1678" s="142">
        <v>0.12</v>
      </c>
      <c r="Z1678" s="117">
        <v>0</v>
      </c>
      <c r="AA1678" s="143">
        <v>45566</v>
      </c>
      <c r="AB1678" s="125"/>
      <c r="AC1678" s="125"/>
      <c r="AD1678" s="125"/>
      <c r="AE1678" s="117" t="s">
        <v>1542</v>
      </c>
      <c r="AF1678" s="122"/>
      <c r="AG1678" s="122" t="s">
        <v>1556</v>
      </c>
      <c r="AH1678" s="117" t="s">
        <v>1557</v>
      </c>
    </row>
    <row r="1679" spans="1:34">
      <c r="A1679" s="115" t="s">
        <v>16</v>
      </c>
      <c r="B1679" s="116">
        <v>45586</v>
      </c>
      <c r="C1679" s="115" t="s">
        <v>119</v>
      </c>
      <c r="D1679" s="115" t="s">
        <v>120</v>
      </c>
      <c r="E1679" s="117" t="s">
        <v>1474</v>
      </c>
      <c r="F1679" s="117" t="s">
        <v>2312</v>
      </c>
      <c r="G1679" s="119" t="s">
        <v>1542</v>
      </c>
      <c r="H1679" s="117" t="s">
        <v>1543</v>
      </c>
      <c r="I1679" s="117" t="s">
        <v>2774</v>
      </c>
      <c r="J1679" s="117"/>
      <c r="K1679" s="117" t="s">
        <v>1542</v>
      </c>
      <c r="L1679" s="115" t="s">
        <v>1542</v>
      </c>
      <c r="M1679" s="123"/>
      <c r="N1679" s="123">
        <v>45586</v>
      </c>
      <c r="O1679" s="124" t="s">
        <v>1542</v>
      </c>
      <c r="P1679" s="125" t="s">
        <v>30</v>
      </c>
      <c r="Q1679" s="125"/>
      <c r="R1679" s="125" t="s">
        <v>30</v>
      </c>
      <c r="S1679" s="115"/>
      <c r="T1679" s="122">
        <v>-500</v>
      </c>
      <c r="U1679" s="115"/>
      <c r="V1679" s="142">
        <v>0</v>
      </c>
      <c r="W1679" s="117" t="s">
        <v>30</v>
      </c>
      <c r="X1679" s="142">
        <v>-500</v>
      </c>
      <c r="Y1679" s="142">
        <v>500</v>
      </c>
      <c r="Z1679" s="117">
        <v>0</v>
      </c>
      <c r="AA1679" s="143">
        <v>45566</v>
      </c>
      <c r="AB1679" s="125"/>
      <c r="AC1679" s="125"/>
      <c r="AD1679" s="125"/>
      <c r="AE1679" s="117" t="s">
        <v>1542</v>
      </c>
      <c r="AF1679" s="122"/>
      <c r="AG1679" s="122" t="s">
        <v>2311</v>
      </c>
      <c r="AH1679" s="117" t="s">
        <v>2311</v>
      </c>
    </row>
    <row r="1680" spans="1:34">
      <c r="A1680" s="115" t="s">
        <v>16</v>
      </c>
      <c r="B1680" s="116">
        <v>45586</v>
      </c>
      <c r="C1680" s="115" t="s">
        <v>119</v>
      </c>
      <c r="D1680" s="115" t="s">
        <v>120</v>
      </c>
      <c r="E1680" s="117" t="s">
        <v>1474</v>
      </c>
      <c r="F1680" s="117" t="s">
        <v>2312</v>
      </c>
      <c r="G1680" s="119" t="s">
        <v>1542</v>
      </c>
      <c r="H1680" s="117" t="s">
        <v>1543</v>
      </c>
      <c r="I1680" s="117" t="s">
        <v>2774</v>
      </c>
      <c r="J1680" s="117"/>
      <c r="K1680" s="117" t="s">
        <v>1542</v>
      </c>
      <c r="L1680" s="115" t="s">
        <v>1542</v>
      </c>
      <c r="M1680" s="123"/>
      <c r="N1680" s="123">
        <v>45586</v>
      </c>
      <c r="O1680" s="124" t="s">
        <v>1542</v>
      </c>
      <c r="P1680" s="125" t="s">
        <v>33</v>
      </c>
      <c r="Q1680" s="125"/>
      <c r="R1680" s="125" t="s">
        <v>33</v>
      </c>
      <c r="S1680" s="115"/>
      <c r="T1680" s="122">
        <v>-2</v>
      </c>
      <c r="U1680" s="115"/>
      <c r="V1680" s="142">
        <v>0</v>
      </c>
      <c r="W1680" s="117" t="s">
        <v>33</v>
      </c>
      <c r="X1680" s="142">
        <v>-2</v>
      </c>
      <c r="Y1680" s="142">
        <v>2</v>
      </c>
      <c r="Z1680" s="117">
        <v>0</v>
      </c>
      <c r="AA1680" s="143">
        <v>45566</v>
      </c>
      <c r="AB1680" s="125"/>
      <c r="AC1680" s="125"/>
      <c r="AD1680" s="125"/>
      <c r="AE1680" s="117" t="s">
        <v>1542</v>
      </c>
      <c r="AF1680" s="122"/>
      <c r="AG1680" s="122" t="s">
        <v>2311</v>
      </c>
      <c r="AH1680" s="117" t="s">
        <v>2311</v>
      </c>
    </row>
    <row r="1681" spans="1:34">
      <c r="A1681" s="115" t="s">
        <v>16</v>
      </c>
      <c r="B1681" s="116">
        <v>45587</v>
      </c>
      <c r="C1681" s="115" t="s">
        <v>119</v>
      </c>
      <c r="D1681" s="115" t="s">
        <v>120</v>
      </c>
      <c r="E1681" s="117" t="s">
        <v>1474</v>
      </c>
      <c r="F1681" s="117" t="s">
        <v>2312</v>
      </c>
      <c r="G1681" s="119" t="s">
        <v>1542</v>
      </c>
      <c r="H1681" s="117" t="s">
        <v>1543</v>
      </c>
      <c r="I1681" s="117" t="s">
        <v>2774</v>
      </c>
      <c r="J1681" s="117"/>
      <c r="K1681" s="117" t="s">
        <v>1542</v>
      </c>
      <c r="L1681" s="115" t="s">
        <v>1542</v>
      </c>
      <c r="M1681" s="123"/>
      <c r="N1681" s="123">
        <v>45587</v>
      </c>
      <c r="O1681" s="124" t="s">
        <v>1542</v>
      </c>
      <c r="P1681" s="125" t="s">
        <v>125</v>
      </c>
      <c r="Q1681" s="125"/>
      <c r="R1681" s="125" t="s">
        <v>125</v>
      </c>
      <c r="S1681" s="115"/>
      <c r="T1681" s="122">
        <v>-6213.87</v>
      </c>
      <c r="U1681" s="115"/>
      <c r="V1681" s="142">
        <v>0</v>
      </c>
      <c r="W1681" s="117" t="s">
        <v>125</v>
      </c>
      <c r="X1681" s="142">
        <v>-6213.87</v>
      </c>
      <c r="Y1681" s="142">
        <v>6213.87</v>
      </c>
      <c r="Z1681" s="117">
        <v>0</v>
      </c>
      <c r="AA1681" s="143">
        <v>45566</v>
      </c>
      <c r="AB1681" s="125"/>
      <c r="AC1681" s="125"/>
      <c r="AD1681" s="125"/>
      <c r="AE1681" s="117" t="s">
        <v>1542</v>
      </c>
      <c r="AF1681" s="122"/>
      <c r="AG1681" s="122" t="s">
        <v>2311</v>
      </c>
      <c r="AH1681" s="117" t="s">
        <v>2311</v>
      </c>
    </row>
    <row r="1682" spans="1:34">
      <c r="A1682" s="115" t="s">
        <v>16</v>
      </c>
      <c r="B1682" s="116">
        <v>45587</v>
      </c>
      <c r="C1682" s="115" t="s">
        <v>119</v>
      </c>
      <c r="D1682" s="115" t="s">
        <v>120</v>
      </c>
      <c r="E1682" s="117" t="s">
        <v>1474</v>
      </c>
      <c r="F1682" s="117" t="s">
        <v>2312</v>
      </c>
      <c r="G1682" s="119" t="s">
        <v>1542</v>
      </c>
      <c r="H1682" s="117" t="s">
        <v>1543</v>
      </c>
      <c r="I1682" s="117" t="s">
        <v>2774</v>
      </c>
      <c r="J1682" s="117"/>
      <c r="K1682" s="117" t="s">
        <v>1542</v>
      </c>
      <c r="L1682" s="115" t="s">
        <v>1542</v>
      </c>
      <c r="M1682" s="123"/>
      <c r="N1682" s="123">
        <v>45587</v>
      </c>
      <c r="O1682" s="124" t="s">
        <v>1542</v>
      </c>
      <c r="P1682" s="125" t="s">
        <v>26</v>
      </c>
      <c r="Q1682" s="125"/>
      <c r="R1682" s="125" t="s">
        <v>26</v>
      </c>
      <c r="S1682" s="115"/>
      <c r="T1682" s="122"/>
      <c r="U1682" s="115">
        <v>1.53</v>
      </c>
      <c r="V1682" s="142">
        <v>0</v>
      </c>
      <c r="W1682" s="117" t="s">
        <v>26</v>
      </c>
      <c r="X1682" s="142">
        <v>1.53</v>
      </c>
      <c r="Y1682" s="142">
        <v>1.53</v>
      </c>
      <c r="Z1682" s="117">
        <v>0</v>
      </c>
      <c r="AA1682" s="143">
        <v>45566</v>
      </c>
      <c r="AB1682" s="125"/>
      <c r="AC1682" s="125"/>
      <c r="AD1682" s="125"/>
      <c r="AE1682" s="117" t="s">
        <v>1542</v>
      </c>
      <c r="AF1682" s="122"/>
      <c r="AG1682" s="122" t="s">
        <v>1556</v>
      </c>
      <c r="AH1682" s="117" t="s">
        <v>1557</v>
      </c>
    </row>
    <row r="1683" spans="1:34">
      <c r="A1683" s="115" t="s">
        <v>16</v>
      </c>
      <c r="B1683" s="116">
        <v>45587</v>
      </c>
      <c r="C1683" s="115" t="s">
        <v>119</v>
      </c>
      <c r="D1683" s="115" t="s">
        <v>120</v>
      </c>
      <c r="E1683" s="117" t="s">
        <v>1474</v>
      </c>
      <c r="F1683" s="117" t="s">
        <v>2312</v>
      </c>
      <c r="G1683" s="119" t="s">
        <v>1542</v>
      </c>
      <c r="H1683" s="117" t="s">
        <v>1543</v>
      </c>
      <c r="I1683" s="117" t="s">
        <v>2774</v>
      </c>
      <c r="J1683" s="117"/>
      <c r="K1683" s="117" t="s">
        <v>1542</v>
      </c>
      <c r="L1683" s="115" t="s">
        <v>1542</v>
      </c>
      <c r="M1683" s="123"/>
      <c r="N1683" s="123">
        <v>45587</v>
      </c>
      <c r="O1683" s="124" t="s">
        <v>1542</v>
      </c>
      <c r="P1683" s="125" t="s">
        <v>32</v>
      </c>
      <c r="Q1683" s="125"/>
      <c r="R1683" s="125" t="s">
        <v>32</v>
      </c>
      <c r="S1683" s="115"/>
      <c r="T1683" s="122">
        <v>-0.9</v>
      </c>
      <c r="U1683" s="115"/>
      <c r="V1683" s="142">
        <v>0</v>
      </c>
      <c r="W1683" s="117" t="s">
        <v>32</v>
      </c>
      <c r="X1683" s="142">
        <v>-0.9</v>
      </c>
      <c r="Y1683" s="142">
        <v>0.9</v>
      </c>
      <c r="Z1683" s="117">
        <v>0</v>
      </c>
      <c r="AA1683" s="143">
        <v>45566</v>
      </c>
      <c r="AB1683" s="125"/>
      <c r="AC1683" s="125"/>
      <c r="AD1683" s="125"/>
      <c r="AE1683" s="117" t="s">
        <v>1542</v>
      </c>
      <c r="AF1683" s="122"/>
      <c r="AG1683" s="122" t="s">
        <v>2311</v>
      </c>
      <c r="AH1683" s="117" t="s">
        <v>2311</v>
      </c>
    </row>
    <row r="1684" spans="1:34">
      <c r="A1684" s="115" t="s">
        <v>16</v>
      </c>
      <c r="B1684" s="116">
        <v>45590</v>
      </c>
      <c r="C1684" s="115" t="s">
        <v>119</v>
      </c>
      <c r="D1684" s="115" t="s">
        <v>120</v>
      </c>
      <c r="E1684" s="117" t="s">
        <v>1474</v>
      </c>
      <c r="F1684" s="117" t="s">
        <v>2312</v>
      </c>
      <c r="G1684" s="119" t="s">
        <v>1542</v>
      </c>
      <c r="H1684" s="117" t="s">
        <v>1543</v>
      </c>
      <c r="I1684" s="117" t="s">
        <v>2774</v>
      </c>
      <c r="J1684" s="117"/>
      <c r="K1684" s="117" t="s">
        <v>1542</v>
      </c>
      <c r="L1684" s="115" t="s">
        <v>1542</v>
      </c>
      <c r="M1684" s="123"/>
      <c r="N1684" s="123">
        <v>45590</v>
      </c>
      <c r="O1684" s="124" t="s">
        <v>1542</v>
      </c>
      <c r="P1684" s="125" t="s">
        <v>126</v>
      </c>
      <c r="Q1684" s="125"/>
      <c r="R1684" s="125" t="s">
        <v>126</v>
      </c>
      <c r="S1684" s="115"/>
      <c r="T1684" s="122">
        <v>-1.4</v>
      </c>
      <c r="U1684" s="115"/>
      <c r="V1684" s="142">
        <v>0</v>
      </c>
      <c r="W1684" s="117" t="s">
        <v>126</v>
      </c>
      <c r="X1684" s="142">
        <v>-1.4</v>
      </c>
      <c r="Y1684" s="142">
        <v>1.4</v>
      </c>
      <c r="Z1684" s="117">
        <v>0</v>
      </c>
      <c r="AA1684" s="143">
        <v>45566</v>
      </c>
      <c r="AB1684" s="125"/>
      <c r="AC1684" s="125"/>
      <c r="AD1684" s="125"/>
      <c r="AE1684" s="117" t="s">
        <v>1542</v>
      </c>
      <c r="AF1684" s="122"/>
      <c r="AG1684" s="122" t="s">
        <v>2311</v>
      </c>
      <c r="AH1684" s="117" t="s">
        <v>2311</v>
      </c>
    </row>
    <row r="1685" spans="1:34">
      <c r="A1685" s="115" t="s">
        <v>16</v>
      </c>
      <c r="B1685" s="116">
        <v>45590</v>
      </c>
      <c r="C1685" s="115" t="s">
        <v>119</v>
      </c>
      <c r="D1685" s="115" t="s">
        <v>120</v>
      </c>
      <c r="E1685" s="117" t="s">
        <v>1474</v>
      </c>
      <c r="F1685" s="117" t="s">
        <v>2312</v>
      </c>
      <c r="G1685" s="119" t="s">
        <v>1542</v>
      </c>
      <c r="H1685" s="117" t="s">
        <v>1543</v>
      </c>
      <c r="I1685" s="117" t="s">
        <v>2774</v>
      </c>
      <c r="J1685" s="117"/>
      <c r="K1685" s="117" t="s">
        <v>1542</v>
      </c>
      <c r="L1685" s="115" t="s">
        <v>1542</v>
      </c>
      <c r="M1685" s="123"/>
      <c r="N1685" s="123">
        <v>45590</v>
      </c>
      <c r="O1685" s="124" t="s">
        <v>1542</v>
      </c>
      <c r="P1685" s="125" t="s">
        <v>26</v>
      </c>
      <c r="Q1685" s="125"/>
      <c r="R1685" s="125" t="s">
        <v>26</v>
      </c>
      <c r="S1685" s="115"/>
      <c r="T1685" s="122"/>
      <c r="U1685" s="115">
        <v>0.44</v>
      </c>
      <c r="V1685" s="142">
        <v>0</v>
      </c>
      <c r="W1685" s="117" t="s">
        <v>26</v>
      </c>
      <c r="X1685" s="142">
        <v>0.44</v>
      </c>
      <c r="Y1685" s="142">
        <v>0.44</v>
      </c>
      <c r="Z1685" s="117">
        <v>0</v>
      </c>
      <c r="AA1685" s="143">
        <v>45566</v>
      </c>
      <c r="AB1685" s="125"/>
      <c r="AC1685" s="125"/>
      <c r="AD1685" s="125"/>
      <c r="AE1685" s="117" t="s">
        <v>1542</v>
      </c>
      <c r="AF1685" s="122"/>
      <c r="AG1685" s="122" t="s">
        <v>1556</v>
      </c>
      <c r="AH1685" s="117" t="s">
        <v>1557</v>
      </c>
    </row>
    <row r="1686" spans="1:34">
      <c r="A1686" s="115" t="s">
        <v>16</v>
      </c>
      <c r="B1686" s="116">
        <v>45590</v>
      </c>
      <c r="C1686" s="115" t="s">
        <v>119</v>
      </c>
      <c r="D1686" s="115" t="s">
        <v>120</v>
      </c>
      <c r="E1686" s="117" t="s">
        <v>1474</v>
      </c>
      <c r="F1686" s="117" t="s">
        <v>2312</v>
      </c>
      <c r="G1686" s="119" t="s">
        <v>1542</v>
      </c>
      <c r="H1686" s="117" t="s">
        <v>1543</v>
      </c>
      <c r="I1686" s="117" t="s">
        <v>2774</v>
      </c>
      <c r="J1686" s="117"/>
      <c r="K1686" s="117" t="s">
        <v>1542</v>
      </c>
      <c r="L1686" s="115" t="s">
        <v>1542</v>
      </c>
      <c r="M1686" s="123"/>
      <c r="N1686" s="123">
        <v>45590</v>
      </c>
      <c r="O1686" s="124" t="s">
        <v>1542</v>
      </c>
      <c r="P1686" s="125" t="s">
        <v>397</v>
      </c>
      <c r="Q1686" s="125"/>
      <c r="R1686" s="125" t="s">
        <v>397</v>
      </c>
      <c r="S1686" s="115"/>
      <c r="T1686" s="122">
        <v>-1689.3</v>
      </c>
      <c r="U1686" s="115"/>
      <c r="V1686" s="142">
        <v>0</v>
      </c>
      <c r="W1686" s="117" t="s">
        <v>397</v>
      </c>
      <c r="X1686" s="142">
        <v>-1689.3</v>
      </c>
      <c r="Y1686" s="142">
        <v>1689.3</v>
      </c>
      <c r="Z1686" s="117">
        <v>0</v>
      </c>
      <c r="AA1686" s="143">
        <v>45566</v>
      </c>
      <c r="AB1686" s="125"/>
      <c r="AC1686" s="125"/>
      <c r="AD1686" s="125"/>
      <c r="AE1686" s="117" t="s">
        <v>1542</v>
      </c>
      <c r="AF1686" s="122"/>
      <c r="AG1686" s="122" t="s">
        <v>2311</v>
      </c>
      <c r="AH1686" s="117" t="s">
        <v>2311</v>
      </c>
    </row>
    <row r="1687" spans="1:34">
      <c r="A1687" s="115" t="s">
        <v>16</v>
      </c>
      <c r="B1687" s="116">
        <v>45593</v>
      </c>
      <c r="C1687" s="115" t="s">
        <v>119</v>
      </c>
      <c r="D1687" s="115" t="s">
        <v>120</v>
      </c>
      <c r="E1687" s="117" t="s">
        <v>1474</v>
      </c>
      <c r="F1687" s="117" t="s">
        <v>2312</v>
      </c>
      <c r="G1687" s="119" t="s">
        <v>1542</v>
      </c>
      <c r="H1687" s="117" t="s">
        <v>1543</v>
      </c>
      <c r="I1687" s="117" t="s">
        <v>2774</v>
      </c>
      <c r="J1687" s="117"/>
      <c r="K1687" s="117" t="s">
        <v>1542</v>
      </c>
      <c r="L1687" s="115" t="s">
        <v>1542</v>
      </c>
      <c r="M1687" s="123"/>
      <c r="N1687" s="123">
        <v>45593</v>
      </c>
      <c r="O1687" s="124" t="s">
        <v>1542</v>
      </c>
      <c r="P1687" s="125" t="s">
        <v>121</v>
      </c>
      <c r="Q1687" s="125"/>
      <c r="R1687" s="125" t="s">
        <v>121</v>
      </c>
      <c r="S1687" s="115"/>
      <c r="T1687" s="122"/>
      <c r="U1687" s="115">
        <v>150733.96</v>
      </c>
      <c r="V1687" s="142">
        <v>0</v>
      </c>
      <c r="W1687" s="117" t="s">
        <v>121</v>
      </c>
      <c r="X1687" s="142">
        <v>150733.96</v>
      </c>
      <c r="Y1687" s="142">
        <v>150733.96</v>
      </c>
      <c r="Z1687" s="117">
        <v>0</v>
      </c>
      <c r="AA1687" s="143">
        <v>45566</v>
      </c>
      <c r="AB1687" s="125"/>
      <c r="AC1687" s="125"/>
      <c r="AD1687" s="125"/>
      <c r="AE1687" s="117" t="s">
        <v>1542</v>
      </c>
      <c r="AF1687" s="122"/>
      <c r="AG1687" s="122" t="s">
        <v>158</v>
      </c>
      <c r="AH1687" s="117" t="s">
        <v>158</v>
      </c>
    </row>
    <row r="1688" spans="1:34">
      <c r="A1688" s="115" t="s">
        <v>16</v>
      </c>
      <c r="B1688" s="116">
        <v>45594</v>
      </c>
      <c r="C1688" s="115" t="s">
        <v>119</v>
      </c>
      <c r="D1688" s="115" t="s">
        <v>120</v>
      </c>
      <c r="E1688" s="117" t="s">
        <v>1474</v>
      </c>
      <c r="F1688" s="117" t="s">
        <v>2312</v>
      </c>
      <c r="G1688" s="119" t="s">
        <v>1542</v>
      </c>
      <c r="H1688" s="117" t="s">
        <v>1543</v>
      </c>
      <c r="I1688" s="117" t="s">
        <v>2774</v>
      </c>
      <c r="J1688" s="117"/>
      <c r="K1688" s="117" t="s">
        <v>1542</v>
      </c>
      <c r="L1688" s="115" t="s">
        <v>1542</v>
      </c>
      <c r="M1688" s="123"/>
      <c r="N1688" s="123">
        <v>45594</v>
      </c>
      <c r="O1688" s="124" t="s">
        <v>1542</v>
      </c>
      <c r="P1688" s="125" t="s">
        <v>424</v>
      </c>
      <c r="Q1688" s="125"/>
      <c r="R1688" s="125" t="s">
        <v>424</v>
      </c>
      <c r="S1688" s="115"/>
      <c r="T1688" s="122"/>
      <c r="U1688" s="115">
        <v>626007.56000000006</v>
      </c>
      <c r="V1688" s="142">
        <v>0</v>
      </c>
      <c r="W1688" s="117" t="s">
        <v>424</v>
      </c>
      <c r="X1688" s="142">
        <v>626007.56000000006</v>
      </c>
      <c r="Y1688" s="142">
        <v>626007.56000000006</v>
      </c>
      <c r="Z1688" s="117">
        <v>0</v>
      </c>
      <c r="AA1688" s="143">
        <v>45566</v>
      </c>
      <c r="AB1688" s="125"/>
      <c r="AC1688" s="125"/>
      <c r="AD1688" s="125"/>
      <c r="AE1688" s="117" t="s">
        <v>1542</v>
      </c>
      <c r="AF1688" s="122"/>
      <c r="AG1688" s="122" t="s">
        <v>1590</v>
      </c>
      <c r="AH1688" s="117" t="s">
        <v>1590</v>
      </c>
    </row>
    <row r="1689" spans="1:34">
      <c r="A1689" s="115" t="s">
        <v>16</v>
      </c>
      <c r="B1689" s="116">
        <v>45594</v>
      </c>
      <c r="C1689" s="115" t="s">
        <v>119</v>
      </c>
      <c r="D1689" s="115" t="s">
        <v>120</v>
      </c>
      <c r="E1689" s="117" t="s">
        <v>1474</v>
      </c>
      <c r="F1689" s="117" t="s">
        <v>2312</v>
      </c>
      <c r="G1689" s="119" t="s">
        <v>1542</v>
      </c>
      <c r="H1689" s="117" t="s">
        <v>1543</v>
      </c>
      <c r="I1689" s="117" t="s">
        <v>2774</v>
      </c>
      <c r="J1689" s="117"/>
      <c r="K1689" s="117" t="s">
        <v>1542</v>
      </c>
      <c r="L1689" s="115" t="s">
        <v>1542</v>
      </c>
      <c r="M1689" s="123"/>
      <c r="N1689" s="123">
        <v>45594</v>
      </c>
      <c r="O1689" s="124" t="s">
        <v>1542</v>
      </c>
      <c r="P1689" s="125" t="s">
        <v>121</v>
      </c>
      <c r="Q1689" s="125"/>
      <c r="R1689" s="125" t="s">
        <v>121</v>
      </c>
      <c r="S1689" s="115"/>
      <c r="T1689" s="122"/>
      <c r="U1689" s="115">
        <v>8476.44</v>
      </c>
      <c r="V1689" s="142">
        <v>0</v>
      </c>
      <c r="W1689" s="117" t="s">
        <v>121</v>
      </c>
      <c r="X1689" s="142">
        <v>8476.44</v>
      </c>
      <c r="Y1689" s="142">
        <v>8476.44</v>
      </c>
      <c r="Z1689" s="117">
        <v>0</v>
      </c>
      <c r="AA1689" s="143">
        <v>45566</v>
      </c>
      <c r="AB1689" s="125"/>
      <c r="AC1689" s="125"/>
      <c r="AD1689" s="125"/>
      <c r="AE1689" s="117" t="s">
        <v>1542</v>
      </c>
      <c r="AF1689" s="122"/>
      <c r="AG1689" s="122" t="s">
        <v>158</v>
      </c>
      <c r="AH1689" s="117" t="s">
        <v>158</v>
      </c>
    </row>
    <row r="1690" spans="1:34">
      <c r="A1690" s="115" t="s">
        <v>16</v>
      </c>
      <c r="B1690" s="116">
        <v>45594</v>
      </c>
      <c r="C1690" s="115" t="s">
        <v>119</v>
      </c>
      <c r="D1690" s="115" t="s">
        <v>120</v>
      </c>
      <c r="E1690" s="117" t="s">
        <v>1474</v>
      </c>
      <c r="F1690" s="117" t="s">
        <v>2312</v>
      </c>
      <c r="G1690" s="119" t="s">
        <v>1542</v>
      </c>
      <c r="H1690" s="117" t="s">
        <v>1543</v>
      </c>
      <c r="I1690" s="117" t="s">
        <v>2774</v>
      </c>
      <c r="J1690" s="117"/>
      <c r="K1690" s="117" t="s">
        <v>1542</v>
      </c>
      <c r="L1690" s="115" t="s">
        <v>1542</v>
      </c>
      <c r="M1690" s="123"/>
      <c r="N1690" s="123">
        <v>45594</v>
      </c>
      <c r="O1690" s="124" t="s">
        <v>1542</v>
      </c>
      <c r="P1690" s="125" t="s">
        <v>138</v>
      </c>
      <c r="Q1690" s="125"/>
      <c r="R1690" s="125" t="s">
        <v>138</v>
      </c>
      <c r="S1690" s="115"/>
      <c r="T1690" s="122">
        <v>-626007.56000000006</v>
      </c>
      <c r="U1690" s="115"/>
      <c r="V1690" s="142">
        <v>0</v>
      </c>
      <c r="W1690" s="117" t="s">
        <v>138</v>
      </c>
      <c r="X1690" s="142">
        <v>-626007.56000000006</v>
      </c>
      <c r="Y1690" s="142">
        <v>626007.56000000006</v>
      </c>
      <c r="Z1690" s="117">
        <v>0</v>
      </c>
      <c r="AA1690" s="143">
        <v>45566</v>
      </c>
      <c r="AB1690" s="125"/>
      <c r="AC1690" s="125"/>
      <c r="AD1690" s="125"/>
      <c r="AE1690" s="117" t="s">
        <v>1542</v>
      </c>
      <c r="AF1690" s="122"/>
      <c r="AG1690" s="122" t="s">
        <v>1591</v>
      </c>
      <c r="AH1690" s="117" t="s">
        <v>1591</v>
      </c>
    </row>
    <row r="1691" spans="1:34">
      <c r="A1691" s="115" t="s">
        <v>16</v>
      </c>
      <c r="B1691" s="116">
        <v>45594</v>
      </c>
      <c r="C1691" s="115" t="s">
        <v>119</v>
      </c>
      <c r="D1691" s="115" t="s">
        <v>120</v>
      </c>
      <c r="E1691" s="117" t="s">
        <v>1474</v>
      </c>
      <c r="F1691" s="117" t="s">
        <v>2312</v>
      </c>
      <c r="G1691" s="119" t="s">
        <v>1542</v>
      </c>
      <c r="H1691" s="117" t="s">
        <v>1543</v>
      </c>
      <c r="I1691" s="117" t="s">
        <v>2774</v>
      </c>
      <c r="J1691" s="117"/>
      <c r="K1691" s="117" t="s">
        <v>1542</v>
      </c>
      <c r="L1691" s="115" t="s">
        <v>1542</v>
      </c>
      <c r="M1691" s="123"/>
      <c r="N1691" s="123">
        <v>45594</v>
      </c>
      <c r="O1691" s="124" t="s">
        <v>1542</v>
      </c>
      <c r="P1691" s="125" t="s">
        <v>26</v>
      </c>
      <c r="Q1691" s="125"/>
      <c r="R1691" s="125" t="s">
        <v>26</v>
      </c>
      <c r="S1691" s="115"/>
      <c r="T1691" s="122"/>
      <c r="U1691" s="115">
        <v>11.12</v>
      </c>
      <c r="V1691" s="142">
        <v>0</v>
      </c>
      <c r="W1691" s="117" t="s">
        <v>26</v>
      </c>
      <c r="X1691" s="142">
        <v>11.12</v>
      </c>
      <c r="Y1691" s="142">
        <v>11.12</v>
      </c>
      <c r="Z1691" s="117">
        <v>0</v>
      </c>
      <c r="AA1691" s="143">
        <v>45566</v>
      </c>
      <c r="AB1691" s="125"/>
      <c r="AC1691" s="125"/>
      <c r="AD1691" s="125"/>
      <c r="AE1691" s="117" t="s">
        <v>1542</v>
      </c>
      <c r="AF1691" s="122"/>
      <c r="AG1691" s="122" t="s">
        <v>1556</v>
      </c>
      <c r="AH1691" s="117" t="s">
        <v>1557</v>
      </c>
    </row>
    <row r="1692" spans="1:34">
      <c r="A1692" s="115" t="s">
        <v>16</v>
      </c>
      <c r="B1692" s="116">
        <v>45594</v>
      </c>
      <c r="C1692" s="115" t="s">
        <v>119</v>
      </c>
      <c r="D1692" s="115" t="s">
        <v>120</v>
      </c>
      <c r="E1692" s="117" t="s">
        <v>1474</v>
      </c>
      <c r="F1692" s="117" t="s">
        <v>2312</v>
      </c>
      <c r="G1692" s="119" t="s">
        <v>1542</v>
      </c>
      <c r="H1692" s="117" t="s">
        <v>1543</v>
      </c>
      <c r="I1692" s="117" t="s">
        <v>2774</v>
      </c>
      <c r="J1692" s="117"/>
      <c r="K1692" s="117" t="s">
        <v>1542</v>
      </c>
      <c r="L1692" s="115" t="s">
        <v>1542</v>
      </c>
      <c r="M1692" s="123"/>
      <c r="N1692" s="123">
        <v>45594</v>
      </c>
      <c r="O1692" s="124" t="s">
        <v>1542</v>
      </c>
      <c r="P1692" s="125" t="s">
        <v>425</v>
      </c>
      <c r="Q1692" s="125"/>
      <c r="R1692" s="125" t="s">
        <v>425</v>
      </c>
      <c r="S1692" s="115"/>
      <c r="T1692" s="122">
        <v>-150734</v>
      </c>
      <c r="U1692" s="115"/>
      <c r="V1692" s="142">
        <v>0</v>
      </c>
      <c r="W1692" s="117" t="s">
        <v>425</v>
      </c>
      <c r="X1692" s="142">
        <v>-150734</v>
      </c>
      <c r="Y1692" s="142">
        <v>150734</v>
      </c>
      <c r="Z1692" s="117">
        <v>0</v>
      </c>
      <c r="AA1692" s="143">
        <v>45566</v>
      </c>
      <c r="AB1692" s="125"/>
      <c r="AC1692" s="125"/>
      <c r="AD1692" s="125"/>
      <c r="AE1692" s="117" t="s">
        <v>1542</v>
      </c>
      <c r="AF1692" s="122"/>
      <c r="AG1692" s="122" t="s">
        <v>158</v>
      </c>
      <c r="AH1692" s="117" t="s">
        <v>158</v>
      </c>
    </row>
    <row r="1693" spans="1:34">
      <c r="A1693" s="115" t="s">
        <v>16</v>
      </c>
      <c r="B1693" s="116">
        <v>45595</v>
      </c>
      <c r="C1693" s="115" t="s">
        <v>119</v>
      </c>
      <c r="D1693" s="115" t="s">
        <v>120</v>
      </c>
      <c r="E1693" s="117" t="s">
        <v>1474</v>
      </c>
      <c r="F1693" s="117" t="s">
        <v>2312</v>
      </c>
      <c r="G1693" s="119" t="s">
        <v>1542</v>
      </c>
      <c r="H1693" s="117" t="s">
        <v>1543</v>
      </c>
      <c r="I1693" s="117" t="s">
        <v>2774</v>
      </c>
      <c r="J1693" s="117"/>
      <c r="K1693" s="117" t="s">
        <v>1542</v>
      </c>
      <c r="L1693" s="115" t="s">
        <v>1542</v>
      </c>
      <c r="M1693" s="123"/>
      <c r="N1693" s="123">
        <v>45595</v>
      </c>
      <c r="O1693" s="124" t="s">
        <v>1542</v>
      </c>
      <c r="P1693" s="125" t="s">
        <v>32</v>
      </c>
      <c r="Q1693" s="125"/>
      <c r="R1693" s="125" t="s">
        <v>32</v>
      </c>
      <c r="S1693" s="115"/>
      <c r="T1693" s="122">
        <v>-0.9</v>
      </c>
      <c r="U1693" s="115"/>
      <c r="V1693" s="142">
        <v>0</v>
      </c>
      <c r="W1693" s="117" t="s">
        <v>32</v>
      </c>
      <c r="X1693" s="142">
        <v>-0.9</v>
      </c>
      <c r="Y1693" s="142">
        <v>0.9</v>
      </c>
      <c r="Z1693" s="117">
        <v>0</v>
      </c>
      <c r="AA1693" s="143">
        <v>45566</v>
      </c>
      <c r="AB1693" s="125"/>
      <c r="AC1693" s="125"/>
      <c r="AD1693" s="125"/>
      <c r="AE1693" s="117" t="s">
        <v>1542</v>
      </c>
      <c r="AF1693" s="122"/>
      <c r="AG1693" s="122" t="s">
        <v>2311</v>
      </c>
      <c r="AH1693" s="117" t="s">
        <v>2311</v>
      </c>
    </row>
    <row r="1694" spans="1:34">
      <c r="A1694" s="115" t="s">
        <v>16</v>
      </c>
      <c r="B1694" s="116">
        <v>45595</v>
      </c>
      <c r="C1694" s="115" t="s">
        <v>119</v>
      </c>
      <c r="D1694" s="115" t="s">
        <v>120</v>
      </c>
      <c r="E1694" s="117" t="s">
        <v>1474</v>
      </c>
      <c r="F1694" s="117" t="s">
        <v>2312</v>
      </c>
      <c r="G1694" s="119" t="s">
        <v>1542</v>
      </c>
      <c r="H1694" s="117" t="s">
        <v>1543</v>
      </c>
      <c r="I1694" s="117" t="s">
        <v>2774</v>
      </c>
      <c r="J1694" s="117"/>
      <c r="K1694" s="117" t="s">
        <v>1542</v>
      </c>
      <c r="L1694" s="115" t="s">
        <v>1542</v>
      </c>
      <c r="M1694" s="123"/>
      <c r="N1694" s="123">
        <v>45595</v>
      </c>
      <c r="O1694" s="124" t="s">
        <v>1542</v>
      </c>
      <c r="P1694" s="125" t="s">
        <v>138</v>
      </c>
      <c r="Q1694" s="125"/>
      <c r="R1694" s="125" t="s">
        <v>138</v>
      </c>
      <c r="S1694" s="115"/>
      <c r="T1694" s="122"/>
      <c r="U1694" s="115">
        <v>1.42</v>
      </c>
      <c r="V1694" s="142">
        <v>0</v>
      </c>
      <c r="W1694" s="117" t="s">
        <v>138</v>
      </c>
      <c r="X1694" s="142">
        <v>1.42</v>
      </c>
      <c r="Y1694" s="142">
        <v>1.42</v>
      </c>
      <c r="Z1694" s="117">
        <v>0</v>
      </c>
      <c r="AA1694" s="143">
        <v>45566</v>
      </c>
      <c r="AB1694" s="125"/>
      <c r="AC1694" s="125"/>
      <c r="AD1694" s="125"/>
      <c r="AE1694" s="117" t="s">
        <v>1542</v>
      </c>
      <c r="AF1694" s="122"/>
      <c r="AG1694" s="122" t="s">
        <v>1591</v>
      </c>
      <c r="AH1694" s="117" t="s">
        <v>1591</v>
      </c>
    </row>
    <row r="1695" spans="1:34">
      <c r="A1695" s="115" t="s">
        <v>16</v>
      </c>
      <c r="B1695" s="116">
        <v>45595</v>
      </c>
      <c r="C1695" s="115" t="s">
        <v>119</v>
      </c>
      <c r="D1695" s="115" t="s">
        <v>120</v>
      </c>
      <c r="E1695" s="117" t="s">
        <v>1474</v>
      </c>
      <c r="F1695" s="117" t="s">
        <v>2312</v>
      </c>
      <c r="G1695" s="119" t="s">
        <v>1542</v>
      </c>
      <c r="H1695" s="117" t="s">
        <v>1543</v>
      </c>
      <c r="I1695" s="117" t="s">
        <v>2774</v>
      </c>
      <c r="J1695" s="117"/>
      <c r="K1695" s="117" t="s">
        <v>1542</v>
      </c>
      <c r="L1695" s="115" t="s">
        <v>1542</v>
      </c>
      <c r="M1695" s="123"/>
      <c r="N1695" s="123">
        <v>45595</v>
      </c>
      <c r="O1695" s="124" t="s">
        <v>1542</v>
      </c>
      <c r="P1695" s="125" t="s">
        <v>125</v>
      </c>
      <c r="Q1695" s="125"/>
      <c r="R1695" s="125" t="s">
        <v>125</v>
      </c>
      <c r="S1695" s="115"/>
      <c r="T1695" s="122">
        <v>-3498.54</v>
      </c>
      <c r="U1695" s="115"/>
      <c r="V1695" s="142">
        <v>0</v>
      </c>
      <c r="W1695" s="117" t="s">
        <v>125</v>
      </c>
      <c r="X1695" s="142">
        <v>-3498.54</v>
      </c>
      <c r="Y1695" s="142">
        <v>3498.54</v>
      </c>
      <c r="Z1695" s="117">
        <v>0</v>
      </c>
      <c r="AA1695" s="143">
        <v>45566</v>
      </c>
      <c r="AB1695" s="125"/>
      <c r="AC1695" s="125"/>
      <c r="AD1695" s="125"/>
      <c r="AE1695" s="117" t="s">
        <v>1542</v>
      </c>
      <c r="AF1695" s="122"/>
      <c r="AG1695" s="122" t="s">
        <v>2311</v>
      </c>
      <c r="AH1695" s="117" t="s">
        <v>2311</v>
      </c>
    </row>
    <row r="1696" spans="1:34">
      <c r="A1696" s="115" t="s">
        <v>16</v>
      </c>
      <c r="B1696" s="116">
        <v>45595</v>
      </c>
      <c r="C1696" s="115" t="s">
        <v>42</v>
      </c>
      <c r="D1696" s="115" t="s">
        <v>43</v>
      </c>
      <c r="E1696" s="117" t="s">
        <v>1470</v>
      </c>
      <c r="F1696" s="117" t="s">
        <v>2312</v>
      </c>
      <c r="G1696" s="119" t="s">
        <v>2313</v>
      </c>
      <c r="H1696" s="117" t="s">
        <v>2314</v>
      </c>
      <c r="I1696" s="117" t="s">
        <v>2315</v>
      </c>
      <c r="J1696" s="117">
        <v>15645.62</v>
      </c>
      <c r="K1696" s="117" t="s">
        <v>2586</v>
      </c>
      <c r="L1696" s="115" t="s">
        <v>2297</v>
      </c>
      <c r="M1696" s="123">
        <v>285150</v>
      </c>
      <c r="N1696" s="123">
        <v>45595</v>
      </c>
      <c r="O1696" s="124" t="s">
        <v>1495</v>
      </c>
      <c r="P1696" s="125" t="s">
        <v>2775</v>
      </c>
      <c r="Q1696" s="125" t="s">
        <v>1496</v>
      </c>
      <c r="R1696" s="125" t="s">
        <v>2776</v>
      </c>
      <c r="S1696" s="115" t="s">
        <v>2777</v>
      </c>
      <c r="T1696" s="122">
        <v>0</v>
      </c>
      <c r="U1696" s="115">
        <v>285150</v>
      </c>
      <c r="V1696" s="142">
        <v>1104272.8500000001</v>
      </c>
      <c r="W1696" s="117" t="s">
        <v>2776</v>
      </c>
      <c r="X1696" s="142">
        <v>285150</v>
      </c>
      <c r="Y1696" s="142">
        <v>285150</v>
      </c>
      <c r="Z1696" s="117">
        <v>0</v>
      </c>
      <c r="AA1696" s="143">
        <v>45566</v>
      </c>
      <c r="AB1696" s="125">
        <v>11</v>
      </c>
      <c r="AC1696" s="125"/>
      <c r="AD1696" s="125"/>
      <c r="AE1696" s="117" t="s">
        <v>2297</v>
      </c>
      <c r="AF1696" s="122"/>
      <c r="AG1696" s="122" t="s">
        <v>2300</v>
      </c>
      <c r="AH1696" s="117" t="s">
        <v>2300</v>
      </c>
    </row>
    <row r="1697" spans="1:34">
      <c r="A1697" s="115" t="s">
        <v>16</v>
      </c>
      <c r="B1697" s="116">
        <v>45596</v>
      </c>
      <c r="C1697" s="115" t="s">
        <v>119</v>
      </c>
      <c r="D1697" s="115" t="s">
        <v>120</v>
      </c>
      <c r="E1697" s="117" t="s">
        <v>1474</v>
      </c>
      <c r="F1697" s="117" t="s">
        <v>2312</v>
      </c>
      <c r="G1697" s="119" t="s">
        <v>1542</v>
      </c>
      <c r="H1697" s="117" t="s">
        <v>1543</v>
      </c>
      <c r="I1697" s="117" t="s">
        <v>2774</v>
      </c>
      <c r="J1697" s="117"/>
      <c r="K1697" s="117" t="s">
        <v>1542</v>
      </c>
      <c r="L1697" s="115" t="s">
        <v>1542</v>
      </c>
      <c r="M1697" s="123"/>
      <c r="N1697" s="123">
        <v>45596</v>
      </c>
      <c r="O1697" s="124" t="s">
        <v>1542</v>
      </c>
      <c r="P1697" s="125" t="s">
        <v>426</v>
      </c>
      <c r="Q1697" s="125"/>
      <c r="R1697" s="125" t="s">
        <v>426</v>
      </c>
      <c r="S1697" s="115"/>
      <c r="T1697" s="122"/>
      <c r="U1697" s="115">
        <v>10522.74</v>
      </c>
      <c r="V1697" s="142">
        <v>0</v>
      </c>
      <c r="W1697" s="117" t="s">
        <v>426</v>
      </c>
      <c r="X1697" s="142">
        <v>10522.74</v>
      </c>
      <c r="Y1697" s="142">
        <v>10522.74</v>
      </c>
      <c r="Z1697" s="117">
        <v>0</v>
      </c>
      <c r="AA1697" s="143">
        <v>45566</v>
      </c>
      <c r="AB1697" s="125"/>
      <c r="AC1697" s="125"/>
      <c r="AD1697" s="125"/>
      <c r="AE1697" s="117" t="s">
        <v>1542</v>
      </c>
      <c r="AF1697" s="122"/>
      <c r="AG1697" s="122" t="s">
        <v>1557</v>
      </c>
      <c r="AH1697" s="117" t="s">
        <v>1557</v>
      </c>
    </row>
    <row r="1698" spans="1:34">
      <c r="A1698" s="115" t="s">
        <v>16</v>
      </c>
      <c r="B1698" s="116">
        <v>45566</v>
      </c>
      <c r="C1698" s="115" t="s">
        <v>18</v>
      </c>
      <c r="D1698" s="115" t="s">
        <v>19</v>
      </c>
      <c r="E1698" s="117" t="s">
        <v>1474</v>
      </c>
      <c r="F1698" s="117" t="s">
        <v>2312</v>
      </c>
      <c r="G1698" s="119" t="s">
        <v>1542</v>
      </c>
      <c r="H1698" s="117" t="s">
        <v>1543</v>
      </c>
      <c r="I1698" s="117" t="s">
        <v>2778</v>
      </c>
      <c r="J1698" s="117"/>
      <c r="K1698" s="117" t="s">
        <v>1542</v>
      </c>
      <c r="L1698" s="115" t="s">
        <v>1542</v>
      </c>
      <c r="M1698" s="123"/>
      <c r="N1698" s="123">
        <v>45566</v>
      </c>
      <c r="O1698" s="124" t="s">
        <v>1542</v>
      </c>
      <c r="P1698" s="125" t="s">
        <v>842</v>
      </c>
      <c r="Q1698" s="125"/>
      <c r="R1698" s="125" t="s">
        <v>842</v>
      </c>
      <c r="S1698" s="115"/>
      <c r="T1698" s="122">
        <v>0</v>
      </c>
      <c r="U1698" s="115"/>
      <c r="V1698" s="142">
        <v>0</v>
      </c>
      <c r="W1698" s="117" t="s">
        <v>842</v>
      </c>
      <c r="X1698" s="142">
        <v>0</v>
      </c>
      <c r="Y1698" s="142">
        <v>0</v>
      </c>
      <c r="Z1698" s="117">
        <v>0</v>
      </c>
      <c r="AA1698" s="143">
        <v>45566</v>
      </c>
      <c r="AB1698" s="125"/>
      <c r="AC1698" s="125"/>
      <c r="AD1698" s="125"/>
      <c r="AE1698" s="117" t="s">
        <v>1542</v>
      </c>
      <c r="AF1698" s="122"/>
      <c r="AG1698" s="122" t="s">
        <v>1502</v>
      </c>
      <c r="AH1698" s="117" t="s">
        <v>1482</v>
      </c>
    </row>
  </sheetData>
  <sortState xmlns:xlrd2="http://schemas.microsoft.com/office/spreadsheetml/2017/richdata2" ref="A2:AI511">
    <sortCondition ref="B2:B511"/>
    <sortCondition ref="Y2:Y511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BC0F2-83F7-4EAD-9028-F92E05EF29AE}">
  <sheetPr filterMode="1">
    <tabColor rgb="FF0070C0"/>
  </sheetPr>
  <dimension ref="A1:AJ118"/>
  <sheetViews>
    <sheetView showGridLines="0" workbookViewId="0">
      <pane xSplit="1" ySplit="1" topLeftCell="B7" activePane="bottomRight" state="frozen"/>
      <selection pane="bottomRight" activeCell="E116" sqref="E116"/>
      <selection pane="bottomLeft" activeCell="A2" sqref="A2"/>
      <selection pane="topRight" activeCell="B1" sqref="B1"/>
    </sheetView>
  </sheetViews>
  <sheetFormatPr defaultRowHeight="14.45"/>
  <cols>
    <col min="1" max="1" width="13.28515625" bestFit="1" customWidth="1"/>
    <col min="2" max="2" width="17.28515625" bestFit="1" customWidth="1"/>
    <col min="3" max="3" width="11.5703125" bestFit="1" customWidth="1"/>
    <col min="4" max="4" width="14.28515625" bestFit="1" customWidth="1"/>
    <col min="5" max="5" width="12.7109375" bestFit="1" customWidth="1"/>
    <col min="6" max="6" width="13.28515625" bestFit="1" customWidth="1"/>
    <col min="7" max="7" width="24.28515625" bestFit="1" customWidth="1"/>
    <col min="8" max="8" width="16.28515625" bestFit="1" customWidth="1"/>
    <col min="9" max="9" width="15.7109375" bestFit="1" customWidth="1"/>
    <col min="10" max="10" width="16.28515625" bestFit="1" customWidth="1"/>
    <col min="11" max="11" width="17.7109375" bestFit="1" customWidth="1"/>
    <col min="12" max="12" width="13.42578125" bestFit="1" customWidth="1"/>
    <col min="13" max="13" width="16.7109375" bestFit="1" customWidth="1"/>
    <col min="14" max="14" width="15.5703125" bestFit="1" customWidth="1"/>
    <col min="15" max="15" width="12.28515625" bestFit="1" customWidth="1"/>
    <col min="16" max="17" width="13.140625" style="25" bestFit="1" customWidth="1"/>
    <col min="18" max="18" width="16.7109375" bestFit="1" customWidth="1"/>
    <col min="19" max="19" width="15.42578125" bestFit="1" customWidth="1"/>
    <col min="20" max="20" width="15.5703125" bestFit="1" customWidth="1"/>
    <col min="21" max="21" width="17.7109375" bestFit="1" customWidth="1"/>
    <col min="22" max="23" width="15.28515625" bestFit="1" customWidth="1"/>
    <col min="24" max="25" width="16.85546875" bestFit="1" customWidth="1"/>
    <col min="26" max="26" width="16.28515625" bestFit="1" customWidth="1"/>
    <col min="27" max="27" width="16.5703125" bestFit="1" customWidth="1"/>
    <col min="28" max="28" width="14.140625" bestFit="1" customWidth="1"/>
    <col min="29" max="29" width="16.28515625" bestFit="1" customWidth="1"/>
    <col min="30" max="30" width="14" bestFit="1" customWidth="1"/>
    <col min="31" max="31" width="16.7109375" bestFit="1" customWidth="1"/>
    <col min="32" max="32" width="12.42578125" bestFit="1" customWidth="1"/>
    <col min="33" max="33" width="16.85546875" bestFit="1" customWidth="1"/>
    <col min="34" max="34" width="17.85546875" bestFit="1" customWidth="1"/>
  </cols>
  <sheetData>
    <row r="1" spans="1:36" ht="39.6">
      <c r="A1" s="47" t="s">
        <v>13</v>
      </c>
      <c r="B1" s="14" t="s">
        <v>2779</v>
      </c>
      <c r="C1" s="14" t="s">
        <v>2780</v>
      </c>
      <c r="D1" s="14" t="s">
        <v>2781</v>
      </c>
      <c r="E1" s="47" t="s">
        <v>2782</v>
      </c>
      <c r="F1" s="14" t="s">
        <v>2783</v>
      </c>
      <c r="G1" s="14" t="s">
        <v>2784</v>
      </c>
      <c r="H1" s="14" t="s">
        <v>2785</v>
      </c>
      <c r="I1" s="14" t="s">
        <v>2786</v>
      </c>
      <c r="J1" s="14" t="s">
        <v>2787</v>
      </c>
      <c r="K1" s="14" t="s">
        <v>2788</v>
      </c>
      <c r="L1" s="14" t="s">
        <v>2789</v>
      </c>
      <c r="M1" s="14" t="s">
        <v>2790</v>
      </c>
      <c r="N1" s="14" t="s">
        <v>2791</v>
      </c>
      <c r="O1" s="14" t="s">
        <v>2792</v>
      </c>
      <c r="P1" s="131" t="s">
        <v>2793</v>
      </c>
      <c r="Q1" s="131" t="s">
        <v>2794</v>
      </c>
      <c r="R1" s="47" t="s">
        <v>2795</v>
      </c>
      <c r="S1" s="47" t="s">
        <v>2796</v>
      </c>
      <c r="T1" s="47" t="s">
        <v>2797</v>
      </c>
      <c r="U1" s="47" t="s">
        <v>2798</v>
      </c>
      <c r="V1" s="47" t="s">
        <v>2799</v>
      </c>
      <c r="W1" s="47" t="s">
        <v>2800</v>
      </c>
      <c r="X1" s="47" t="s">
        <v>2801</v>
      </c>
      <c r="Y1" s="47" t="s">
        <v>2802</v>
      </c>
      <c r="Z1" s="47" t="s">
        <v>2803</v>
      </c>
      <c r="AA1" s="47" t="s">
        <v>2804</v>
      </c>
      <c r="AB1" s="47" t="s">
        <v>2805</v>
      </c>
      <c r="AC1" s="47" t="s">
        <v>2806</v>
      </c>
      <c r="AD1" s="47" t="s">
        <v>2807</v>
      </c>
      <c r="AE1" s="47" t="s">
        <v>2808</v>
      </c>
      <c r="AF1" s="47" t="s">
        <v>2809</v>
      </c>
      <c r="AG1" s="47" t="s">
        <v>2810</v>
      </c>
      <c r="AH1" s="47" t="s">
        <v>2811</v>
      </c>
      <c r="AI1" s="14"/>
      <c r="AJ1" s="14"/>
    </row>
    <row r="2" spans="1:36" hidden="1">
      <c r="A2" s="146" t="s">
        <v>2812</v>
      </c>
      <c r="B2" s="136" t="s">
        <v>2813</v>
      </c>
      <c r="C2" s="136" t="s">
        <v>2814</v>
      </c>
      <c r="D2" s="136">
        <v>1</v>
      </c>
      <c r="E2" s="147">
        <v>2001</v>
      </c>
      <c r="F2" s="136">
        <v>1468</v>
      </c>
      <c r="G2" s="122" t="s">
        <v>2815</v>
      </c>
      <c r="H2" s="122" t="s">
        <v>2816</v>
      </c>
      <c r="I2" s="148">
        <v>45587</v>
      </c>
      <c r="J2" s="149">
        <v>2182150</v>
      </c>
      <c r="K2" s="148">
        <v>45593</v>
      </c>
      <c r="L2" s="148">
        <v>45595</v>
      </c>
      <c r="M2" s="148"/>
      <c r="N2" s="122" t="s">
        <v>2817</v>
      </c>
      <c r="O2" s="149">
        <v>285150</v>
      </c>
      <c r="P2" s="150">
        <v>285150</v>
      </c>
      <c r="Q2" s="150">
        <v>0</v>
      </c>
      <c r="R2" s="151">
        <v>45566</v>
      </c>
      <c r="S2" s="152">
        <v>45566</v>
      </c>
      <c r="T2" s="152">
        <v>45566</v>
      </c>
      <c r="U2" s="147" t="s">
        <v>2818</v>
      </c>
      <c r="V2" s="147">
        <v>0</v>
      </c>
      <c r="W2" s="147">
        <v>0</v>
      </c>
      <c r="X2" s="147" t="s">
        <v>2819</v>
      </c>
      <c r="Y2" s="147" t="s">
        <v>2819</v>
      </c>
      <c r="Z2" s="147" t="s">
        <v>1474</v>
      </c>
      <c r="AA2" s="147" t="s">
        <v>1474</v>
      </c>
      <c r="AB2" s="137">
        <v>285150</v>
      </c>
      <c r="AC2" s="137">
        <v>0</v>
      </c>
      <c r="AD2" s="137">
        <v>0</v>
      </c>
      <c r="AE2" s="137">
        <v>0</v>
      </c>
      <c r="AF2" s="137">
        <v>0</v>
      </c>
      <c r="AG2" s="137">
        <v>0</v>
      </c>
      <c r="AH2" s="153">
        <v>0</v>
      </c>
    </row>
    <row r="3" spans="1:36" hidden="1">
      <c r="A3" s="146" t="s">
        <v>2812</v>
      </c>
      <c r="B3" s="136" t="s">
        <v>2813</v>
      </c>
      <c r="C3" s="136" t="s">
        <v>2814</v>
      </c>
      <c r="D3" s="136">
        <v>1</v>
      </c>
      <c r="E3" s="147">
        <v>2001</v>
      </c>
      <c r="F3" s="136">
        <v>1468</v>
      </c>
      <c r="G3" s="122" t="s">
        <v>2815</v>
      </c>
      <c r="H3" s="122" t="s">
        <v>2816</v>
      </c>
      <c r="I3" s="148">
        <v>45587</v>
      </c>
      <c r="J3" s="149">
        <v>2182150</v>
      </c>
      <c r="K3" s="148">
        <v>45736</v>
      </c>
      <c r="L3" s="148" t="s">
        <v>21</v>
      </c>
      <c r="M3" s="148"/>
      <c r="N3" s="122" t="s">
        <v>2820</v>
      </c>
      <c r="O3" s="149">
        <v>0</v>
      </c>
      <c r="P3" s="150">
        <v>0</v>
      </c>
      <c r="Q3" s="150">
        <v>251450</v>
      </c>
      <c r="R3" s="151">
        <v>45566</v>
      </c>
      <c r="S3" s="152">
        <v>45717</v>
      </c>
      <c r="T3" s="152" t="s">
        <v>21</v>
      </c>
      <c r="U3" s="147" t="s">
        <v>2821</v>
      </c>
      <c r="V3" s="147">
        <v>0</v>
      </c>
      <c r="W3" s="147">
        <v>0</v>
      </c>
      <c r="X3" s="147" t="s">
        <v>2819</v>
      </c>
      <c r="Y3" s="147" t="s">
        <v>2819</v>
      </c>
      <c r="Z3" s="147" t="s">
        <v>1474</v>
      </c>
      <c r="AA3" s="147" t="s">
        <v>1474</v>
      </c>
      <c r="AB3" s="137">
        <v>0</v>
      </c>
      <c r="AC3" s="137">
        <v>0</v>
      </c>
      <c r="AD3" s="137">
        <v>0</v>
      </c>
      <c r="AE3" s="137">
        <v>251450</v>
      </c>
      <c r="AF3" s="137">
        <v>0</v>
      </c>
      <c r="AG3" s="137">
        <v>0</v>
      </c>
      <c r="AH3" s="153">
        <v>240750.42666265712</v>
      </c>
    </row>
    <row r="4" spans="1:36" hidden="1">
      <c r="A4" s="146" t="s">
        <v>2812</v>
      </c>
      <c r="B4" s="136" t="s">
        <v>2813</v>
      </c>
      <c r="C4" s="136" t="s">
        <v>2814</v>
      </c>
      <c r="D4" s="136">
        <v>1</v>
      </c>
      <c r="E4" s="147">
        <v>2001</v>
      </c>
      <c r="F4" s="136">
        <v>1468</v>
      </c>
      <c r="G4" s="122" t="s">
        <v>2815</v>
      </c>
      <c r="H4" s="122" t="s">
        <v>2816</v>
      </c>
      <c r="I4" s="148">
        <v>45587</v>
      </c>
      <c r="J4" s="149">
        <v>2182150</v>
      </c>
      <c r="K4" s="148">
        <v>45950</v>
      </c>
      <c r="L4" s="148" t="s">
        <v>21</v>
      </c>
      <c r="M4" s="148"/>
      <c r="N4" s="122" t="s">
        <v>2820</v>
      </c>
      <c r="O4" s="149">
        <v>0</v>
      </c>
      <c r="P4" s="150">
        <v>0</v>
      </c>
      <c r="Q4" s="150">
        <v>251450</v>
      </c>
      <c r="R4" s="151">
        <v>45566</v>
      </c>
      <c r="S4" s="152">
        <v>45931</v>
      </c>
      <c r="T4" s="152" t="s">
        <v>21</v>
      </c>
      <c r="U4" s="147" t="s">
        <v>2821</v>
      </c>
      <c r="V4" s="147">
        <v>0</v>
      </c>
      <c r="W4" s="147">
        <v>0</v>
      </c>
      <c r="X4" s="147" t="s">
        <v>2819</v>
      </c>
      <c r="Y4" s="147" t="s">
        <v>2819</v>
      </c>
      <c r="Z4" s="147" t="s">
        <v>1474</v>
      </c>
      <c r="AA4" s="147" t="s">
        <v>1474</v>
      </c>
      <c r="AB4" s="137">
        <v>0</v>
      </c>
      <c r="AC4" s="137">
        <v>0</v>
      </c>
      <c r="AD4" s="137">
        <v>0</v>
      </c>
      <c r="AE4" s="137">
        <v>251450</v>
      </c>
      <c r="AF4" s="137">
        <v>0</v>
      </c>
      <c r="AG4" s="137">
        <v>0</v>
      </c>
      <c r="AH4" s="153">
        <v>226531.5315315316</v>
      </c>
    </row>
    <row r="5" spans="1:36" hidden="1">
      <c r="A5" s="146" t="s">
        <v>2812</v>
      </c>
      <c r="B5" s="136" t="s">
        <v>2813</v>
      </c>
      <c r="C5" s="136" t="s">
        <v>2814</v>
      </c>
      <c r="D5" s="136">
        <v>1</v>
      </c>
      <c r="E5" s="147">
        <v>2001</v>
      </c>
      <c r="F5" s="136">
        <v>1468</v>
      </c>
      <c r="G5" s="122" t="s">
        <v>2815</v>
      </c>
      <c r="H5" s="122" t="s">
        <v>2816</v>
      </c>
      <c r="I5" s="148">
        <v>45587</v>
      </c>
      <c r="J5" s="149">
        <v>2182150</v>
      </c>
      <c r="K5" s="148">
        <v>46101</v>
      </c>
      <c r="L5" s="148" t="s">
        <v>21</v>
      </c>
      <c r="M5" s="148"/>
      <c r="N5" s="122" t="s">
        <v>2820</v>
      </c>
      <c r="O5" s="149">
        <v>0</v>
      </c>
      <c r="P5" s="150">
        <v>0</v>
      </c>
      <c r="Q5" s="150">
        <v>150870</v>
      </c>
      <c r="R5" s="151">
        <v>45566</v>
      </c>
      <c r="S5" s="152">
        <v>46082</v>
      </c>
      <c r="T5" s="152" t="s">
        <v>21</v>
      </c>
      <c r="U5" s="147" t="s">
        <v>2821</v>
      </c>
      <c r="V5" s="147">
        <v>0</v>
      </c>
      <c r="W5" s="147">
        <v>0</v>
      </c>
      <c r="X5" s="147" t="s">
        <v>2819</v>
      </c>
      <c r="Y5" s="147" t="s">
        <v>2819</v>
      </c>
      <c r="Z5" s="147" t="s">
        <v>1474</v>
      </c>
      <c r="AA5" s="147" t="s">
        <v>1474</v>
      </c>
      <c r="AB5" s="137">
        <v>0</v>
      </c>
      <c r="AC5" s="137">
        <v>0</v>
      </c>
      <c r="AD5" s="137">
        <v>0</v>
      </c>
      <c r="AE5" s="137">
        <v>150870</v>
      </c>
      <c r="AF5" s="137">
        <v>0</v>
      </c>
      <c r="AG5" s="137">
        <v>0</v>
      </c>
      <c r="AH5" s="153">
        <v>130135.36576359849</v>
      </c>
    </row>
    <row r="6" spans="1:36" hidden="1">
      <c r="A6" s="146" t="s">
        <v>2812</v>
      </c>
      <c r="B6" s="136" t="s">
        <v>2813</v>
      </c>
      <c r="C6" s="136" t="s">
        <v>2814</v>
      </c>
      <c r="D6" s="136">
        <v>1</v>
      </c>
      <c r="E6" s="147">
        <v>2001</v>
      </c>
      <c r="F6" s="136">
        <v>1468</v>
      </c>
      <c r="G6" s="122" t="s">
        <v>2815</v>
      </c>
      <c r="H6" s="122" t="s">
        <v>2816</v>
      </c>
      <c r="I6" s="148">
        <v>45587</v>
      </c>
      <c r="J6" s="149">
        <v>2182150</v>
      </c>
      <c r="K6" s="148">
        <v>46315</v>
      </c>
      <c r="L6" s="148" t="s">
        <v>21</v>
      </c>
      <c r="M6" s="148"/>
      <c r="N6" s="122" t="s">
        <v>2820</v>
      </c>
      <c r="O6" s="149">
        <v>0</v>
      </c>
      <c r="P6" s="150">
        <v>0</v>
      </c>
      <c r="Q6" s="150">
        <v>100580</v>
      </c>
      <c r="R6" s="151">
        <v>45566</v>
      </c>
      <c r="S6" s="152">
        <v>46296</v>
      </c>
      <c r="T6" s="152" t="s">
        <v>21</v>
      </c>
      <c r="U6" s="147" t="s">
        <v>2821</v>
      </c>
      <c r="V6" s="147">
        <v>0</v>
      </c>
      <c r="W6" s="147">
        <v>0</v>
      </c>
      <c r="X6" s="147" t="s">
        <v>2819</v>
      </c>
      <c r="Y6" s="147" t="s">
        <v>2819</v>
      </c>
      <c r="Z6" s="147" t="s">
        <v>1474</v>
      </c>
      <c r="AA6" s="147" t="s">
        <v>1474</v>
      </c>
      <c r="AB6" s="137">
        <v>0</v>
      </c>
      <c r="AC6" s="137">
        <v>0</v>
      </c>
      <c r="AD6" s="137">
        <v>0</v>
      </c>
      <c r="AE6" s="137">
        <v>100580</v>
      </c>
      <c r="AF6" s="137">
        <v>0</v>
      </c>
      <c r="AG6" s="137">
        <v>0</v>
      </c>
      <c r="AH6" s="153">
        <v>81632.984335687099</v>
      </c>
    </row>
    <row r="7" spans="1:36">
      <c r="A7" s="146" t="s">
        <v>2812</v>
      </c>
      <c r="B7" s="136" t="s">
        <v>2813</v>
      </c>
      <c r="C7" s="136" t="s">
        <v>2814</v>
      </c>
      <c r="D7" s="136">
        <v>1</v>
      </c>
      <c r="E7" s="147">
        <v>2001</v>
      </c>
      <c r="F7" s="136">
        <v>1468</v>
      </c>
      <c r="G7" s="122" t="s">
        <v>2815</v>
      </c>
      <c r="H7" s="122" t="s">
        <v>2816</v>
      </c>
      <c r="I7" s="148">
        <v>45587</v>
      </c>
      <c r="J7" s="149">
        <v>2182150</v>
      </c>
      <c r="K7" s="148">
        <v>46558</v>
      </c>
      <c r="L7" s="148" t="s">
        <v>21</v>
      </c>
      <c r="M7" s="148"/>
      <c r="N7" s="122" t="s">
        <v>2820</v>
      </c>
      <c r="O7" s="149">
        <v>0</v>
      </c>
      <c r="P7" s="150">
        <v>0</v>
      </c>
      <c r="Q7" s="150">
        <v>1152646.8</v>
      </c>
      <c r="R7" s="151">
        <v>45566</v>
      </c>
      <c r="S7" s="152">
        <v>46539</v>
      </c>
      <c r="T7" s="152" t="s">
        <v>21</v>
      </c>
      <c r="U7" s="147" t="s">
        <v>2821</v>
      </c>
      <c r="V7" s="147">
        <v>0</v>
      </c>
      <c r="W7" s="147">
        <v>0</v>
      </c>
      <c r="X7" s="147" t="s">
        <v>2819</v>
      </c>
      <c r="Y7" s="147" t="s">
        <v>2819</v>
      </c>
      <c r="Z7" s="147" t="s">
        <v>1470</v>
      </c>
      <c r="AA7" s="147" t="s">
        <v>1474</v>
      </c>
      <c r="AB7" s="137">
        <v>0</v>
      </c>
      <c r="AC7" s="137">
        <v>0</v>
      </c>
      <c r="AD7" s="137">
        <v>0</v>
      </c>
      <c r="AE7" s="137">
        <v>0</v>
      </c>
      <c r="AF7" s="137">
        <v>0</v>
      </c>
      <c r="AG7" s="137">
        <v>1152646.8</v>
      </c>
      <c r="AH7" s="153">
        <v>872639.71043646219</v>
      </c>
    </row>
    <row r="8" spans="1:36">
      <c r="A8" s="146" t="s">
        <v>2812</v>
      </c>
      <c r="B8" s="136" t="s">
        <v>2813</v>
      </c>
      <c r="C8" s="136" t="s">
        <v>2814</v>
      </c>
      <c r="D8" s="136">
        <v>1</v>
      </c>
      <c r="E8" s="147">
        <v>2001</v>
      </c>
      <c r="F8" s="136">
        <v>1468</v>
      </c>
      <c r="G8" s="122" t="s">
        <v>2815</v>
      </c>
      <c r="H8" s="122" t="s">
        <v>2816</v>
      </c>
      <c r="I8" s="148">
        <v>45587</v>
      </c>
      <c r="J8" s="149">
        <v>2182150</v>
      </c>
      <c r="K8" s="148">
        <v>46680</v>
      </c>
      <c r="L8" s="148" t="s">
        <v>21</v>
      </c>
      <c r="M8" s="148"/>
      <c r="N8" s="122" t="s">
        <v>2822</v>
      </c>
      <c r="O8" s="149">
        <v>0</v>
      </c>
      <c r="P8" s="150">
        <v>0</v>
      </c>
      <c r="Q8" s="150">
        <v>1005.8</v>
      </c>
      <c r="R8" s="151">
        <v>45566</v>
      </c>
      <c r="S8" s="152">
        <v>46661</v>
      </c>
      <c r="T8" s="152" t="s">
        <v>21</v>
      </c>
      <c r="U8" s="147" t="s">
        <v>2821</v>
      </c>
      <c r="V8" s="147">
        <v>0</v>
      </c>
      <c r="W8" s="147">
        <v>0</v>
      </c>
      <c r="X8" s="147" t="s">
        <v>2819</v>
      </c>
      <c r="Y8" s="147" t="s">
        <v>2819</v>
      </c>
      <c r="Z8" s="147" t="s">
        <v>1470</v>
      </c>
      <c r="AA8" s="147" t="s">
        <v>1474</v>
      </c>
      <c r="AB8" s="137">
        <v>0</v>
      </c>
      <c r="AC8" s="137">
        <v>0</v>
      </c>
      <c r="AD8" s="137">
        <v>0</v>
      </c>
      <c r="AE8" s="137">
        <v>0</v>
      </c>
      <c r="AF8" s="137">
        <v>0</v>
      </c>
      <c r="AG8" s="137">
        <v>1005.8</v>
      </c>
      <c r="AH8" s="153">
        <v>735.43229131249655</v>
      </c>
    </row>
    <row r="9" spans="1:36" hidden="1">
      <c r="A9" s="146" t="s">
        <v>2823</v>
      </c>
      <c r="B9" s="136" t="s">
        <v>2813</v>
      </c>
      <c r="C9" s="136" t="s">
        <v>2814</v>
      </c>
      <c r="D9" s="136">
        <v>1</v>
      </c>
      <c r="E9" s="147">
        <v>902</v>
      </c>
      <c r="F9" s="136">
        <v>1457</v>
      </c>
      <c r="G9" s="122" t="s">
        <v>2824</v>
      </c>
      <c r="H9" s="122" t="s">
        <v>2825</v>
      </c>
      <c r="I9" s="148">
        <v>45565</v>
      </c>
      <c r="J9" s="149">
        <v>1500000</v>
      </c>
      <c r="K9" s="148">
        <v>45565</v>
      </c>
      <c r="L9" s="148">
        <v>45568</v>
      </c>
      <c r="M9" s="148"/>
      <c r="N9" s="122" t="s">
        <v>2817</v>
      </c>
      <c r="O9" s="149">
        <v>1250000</v>
      </c>
      <c r="P9" s="150">
        <v>1250000</v>
      </c>
      <c r="Q9" s="150">
        <v>0</v>
      </c>
      <c r="R9" s="151">
        <v>45536</v>
      </c>
      <c r="S9" s="152">
        <v>45536</v>
      </c>
      <c r="T9" s="152">
        <v>45566</v>
      </c>
      <c r="U9" s="147" t="s">
        <v>2818</v>
      </c>
      <c r="V9" s="147">
        <v>0</v>
      </c>
      <c r="W9" s="147">
        <v>0</v>
      </c>
      <c r="X9" s="147" t="s">
        <v>2819</v>
      </c>
      <c r="Y9" s="147" t="s">
        <v>2819</v>
      </c>
      <c r="Z9" s="147" t="s">
        <v>1474</v>
      </c>
      <c r="AA9" s="147" t="s">
        <v>1474</v>
      </c>
      <c r="AB9" s="137">
        <v>1250000</v>
      </c>
      <c r="AC9" s="137">
        <v>0</v>
      </c>
      <c r="AD9" s="137">
        <v>0</v>
      </c>
      <c r="AE9" s="137">
        <v>0</v>
      </c>
      <c r="AF9" s="137">
        <v>0</v>
      </c>
      <c r="AG9" s="137">
        <v>0</v>
      </c>
      <c r="AH9" s="153">
        <v>0</v>
      </c>
    </row>
    <row r="10" spans="1:36" hidden="1">
      <c r="A10" s="146" t="s">
        <v>2823</v>
      </c>
      <c r="B10" s="136" t="s">
        <v>2813</v>
      </c>
      <c r="C10" s="136" t="s">
        <v>2814</v>
      </c>
      <c r="D10" s="136">
        <v>1</v>
      </c>
      <c r="E10" s="147">
        <v>902</v>
      </c>
      <c r="F10" s="136">
        <v>1457</v>
      </c>
      <c r="G10" s="122" t="s">
        <v>2824</v>
      </c>
      <c r="H10" s="122" t="s">
        <v>2825</v>
      </c>
      <c r="I10" s="148">
        <v>45565</v>
      </c>
      <c r="J10" s="149">
        <v>1500000</v>
      </c>
      <c r="K10" s="148">
        <v>45687</v>
      </c>
      <c r="L10" s="148" t="s">
        <v>21</v>
      </c>
      <c r="M10" s="148"/>
      <c r="N10" s="122" t="s">
        <v>2820</v>
      </c>
      <c r="O10" s="149">
        <v>0</v>
      </c>
      <c r="P10" s="150">
        <v>0</v>
      </c>
      <c r="Q10" s="150">
        <v>250000</v>
      </c>
      <c r="R10" s="151">
        <v>45536</v>
      </c>
      <c r="S10" s="152">
        <v>45658</v>
      </c>
      <c r="T10" s="152" t="s">
        <v>21</v>
      </c>
      <c r="U10" s="147" t="s">
        <v>2821</v>
      </c>
      <c r="V10" s="147">
        <v>0</v>
      </c>
      <c r="W10" s="147">
        <v>0</v>
      </c>
      <c r="X10" s="147" t="s">
        <v>2819</v>
      </c>
      <c r="Y10" s="147" t="s">
        <v>2819</v>
      </c>
      <c r="Z10" s="147" t="s">
        <v>1474</v>
      </c>
      <c r="AA10" s="147" t="s">
        <v>1474</v>
      </c>
      <c r="AB10" s="137">
        <v>0</v>
      </c>
      <c r="AC10" s="137">
        <v>0</v>
      </c>
      <c r="AD10" s="137">
        <v>0</v>
      </c>
      <c r="AE10" s="137">
        <v>250000</v>
      </c>
      <c r="AF10" s="137">
        <v>0</v>
      </c>
      <c r="AG10" s="137">
        <v>0</v>
      </c>
      <c r="AH10" s="153">
        <v>243561.84991605557</v>
      </c>
    </row>
    <row r="11" spans="1:36" hidden="1">
      <c r="A11" s="146" t="s">
        <v>2826</v>
      </c>
      <c r="B11" s="136" t="s">
        <v>2813</v>
      </c>
      <c r="C11" s="136" t="s">
        <v>2814</v>
      </c>
      <c r="D11" s="136">
        <v>1</v>
      </c>
      <c r="E11" s="147">
        <v>302</v>
      </c>
      <c r="F11" s="136">
        <v>1464</v>
      </c>
      <c r="G11" s="122" t="s">
        <v>2827</v>
      </c>
      <c r="H11" s="122" t="s">
        <v>2828</v>
      </c>
      <c r="I11" s="148">
        <v>45581</v>
      </c>
      <c r="J11" s="149">
        <v>4200000</v>
      </c>
      <c r="K11" s="148">
        <v>45582</v>
      </c>
      <c r="L11" s="148">
        <v>45581</v>
      </c>
      <c r="M11" s="148" t="s">
        <v>2829</v>
      </c>
      <c r="N11" s="122" t="s">
        <v>2817</v>
      </c>
      <c r="O11" s="149">
        <v>115000</v>
      </c>
      <c r="P11" s="149">
        <v>115000</v>
      </c>
      <c r="Q11" s="149">
        <v>0</v>
      </c>
      <c r="R11" s="151">
        <v>45566</v>
      </c>
      <c r="S11" s="152">
        <v>45566</v>
      </c>
      <c r="T11" s="152">
        <v>45566</v>
      </c>
      <c r="U11" s="147" t="s">
        <v>2818</v>
      </c>
      <c r="V11" s="147">
        <v>0</v>
      </c>
      <c r="W11" s="147">
        <v>0</v>
      </c>
      <c r="X11" s="147" t="s">
        <v>2819</v>
      </c>
      <c r="Y11" s="147" t="s">
        <v>2819</v>
      </c>
      <c r="Z11" s="147" t="s">
        <v>1474</v>
      </c>
      <c r="AA11" s="147" t="s">
        <v>1474</v>
      </c>
      <c r="AB11" s="137">
        <v>115000</v>
      </c>
      <c r="AC11" s="137">
        <v>0</v>
      </c>
      <c r="AD11" s="137">
        <v>0</v>
      </c>
      <c r="AE11" s="137">
        <v>0</v>
      </c>
      <c r="AF11" s="137">
        <v>0</v>
      </c>
      <c r="AG11" s="137">
        <v>0</v>
      </c>
      <c r="AH11" s="153">
        <v>0</v>
      </c>
    </row>
    <row r="12" spans="1:36" hidden="1">
      <c r="A12" s="146" t="s">
        <v>2826</v>
      </c>
      <c r="B12" s="136" t="s">
        <v>2813</v>
      </c>
      <c r="C12" s="136" t="s">
        <v>2814</v>
      </c>
      <c r="D12" s="136">
        <v>1</v>
      </c>
      <c r="E12" s="147">
        <v>302</v>
      </c>
      <c r="F12" s="136">
        <v>1464</v>
      </c>
      <c r="G12" s="122" t="s">
        <v>2827</v>
      </c>
      <c r="H12" s="122" t="s">
        <v>2828</v>
      </c>
      <c r="I12" s="148">
        <v>45581</v>
      </c>
      <c r="J12" s="149">
        <v>4200000</v>
      </c>
      <c r="K12" s="148">
        <v>45612</v>
      </c>
      <c r="L12" s="148">
        <v>45586</v>
      </c>
      <c r="M12" s="148" t="s">
        <v>2829</v>
      </c>
      <c r="N12" s="122" t="s">
        <v>2830</v>
      </c>
      <c r="O12" s="149">
        <v>10000</v>
      </c>
      <c r="P12" s="149">
        <v>10000</v>
      </c>
      <c r="Q12" s="149">
        <v>0</v>
      </c>
      <c r="R12" s="151">
        <v>45566</v>
      </c>
      <c r="S12" s="152">
        <v>45597</v>
      </c>
      <c r="T12" s="152">
        <v>45566</v>
      </c>
      <c r="U12" s="147" t="s">
        <v>2818</v>
      </c>
      <c r="V12" s="147">
        <v>0</v>
      </c>
      <c r="W12" s="147">
        <v>0</v>
      </c>
      <c r="X12" s="147" t="s">
        <v>2819</v>
      </c>
      <c r="Y12" s="147" t="s">
        <v>2819</v>
      </c>
      <c r="Z12" s="147" t="s">
        <v>1474</v>
      </c>
      <c r="AA12" s="147" t="s">
        <v>1474</v>
      </c>
      <c r="AB12" s="137">
        <v>10000</v>
      </c>
      <c r="AC12" s="137">
        <v>0</v>
      </c>
      <c r="AD12" s="137">
        <v>0</v>
      </c>
      <c r="AE12" s="137">
        <v>0</v>
      </c>
      <c r="AF12" s="137">
        <v>0</v>
      </c>
      <c r="AG12" s="137">
        <v>0</v>
      </c>
      <c r="AH12" s="153">
        <v>0</v>
      </c>
    </row>
    <row r="13" spans="1:36" hidden="1">
      <c r="A13" s="146" t="s">
        <v>2826</v>
      </c>
      <c r="B13" s="136" t="s">
        <v>2813</v>
      </c>
      <c r="C13" s="136" t="s">
        <v>2814</v>
      </c>
      <c r="D13" s="136">
        <v>1</v>
      </c>
      <c r="E13" s="147">
        <v>302</v>
      </c>
      <c r="F13" s="136">
        <v>1464</v>
      </c>
      <c r="G13" s="122" t="s">
        <v>2827</v>
      </c>
      <c r="H13" s="122" t="s">
        <v>2828</v>
      </c>
      <c r="I13" s="148">
        <v>45581</v>
      </c>
      <c r="J13" s="149">
        <v>4200000</v>
      </c>
      <c r="K13" s="148">
        <v>45612</v>
      </c>
      <c r="L13" s="148">
        <v>45586</v>
      </c>
      <c r="M13" s="148" t="s">
        <v>2829</v>
      </c>
      <c r="N13" s="122" t="s">
        <v>2830</v>
      </c>
      <c r="O13" s="149">
        <v>20000</v>
      </c>
      <c r="P13" s="149">
        <v>20000</v>
      </c>
      <c r="Q13" s="149">
        <v>0</v>
      </c>
      <c r="R13" s="151">
        <v>45566</v>
      </c>
      <c r="S13" s="152">
        <v>45597</v>
      </c>
      <c r="T13" s="152">
        <v>45566</v>
      </c>
      <c r="U13" s="147" t="s">
        <v>2818</v>
      </c>
      <c r="V13" s="147">
        <v>0</v>
      </c>
      <c r="W13" s="147">
        <v>0</v>
      </c>
      <c r="X13" s="147" t="s">
        <v>2819</v>
      </c>
      <c r="Y13" s="147" t="s">
        <v>2819</v>
      </c>
      <c r="Z13" s="147" t="s">
        <v>1474</v>
      </c>
      <c r="AA13" s="147" t="s">
        <v>1474</v>
      </c>
      <c r="AB13" s="137">
        <v>20000</v>
      </c>
      <c r="AC13" s="137">
        <v>0</v>
      </c>
      <c r="AD13" s="137">
        <v>0</v>
      </c>
      <c r="AE13" s="137">
        <v>0</v>
      </c>
      <c r="AF13" s="137">
        <v>0</v>
      </c>
      <c r="AG13" s="137">
        <v>0</v>
      </c>
      <c r="AH13" s="153">
        <v>0</v>
      </c>
    </row>
    <row r="14" spans="1:36" hidden="1">
      <c r="A14" s="146" t="s">
        <v>2826</v>
      </c>
      <c r="B14" s="136" t="s">
        <v>2813</v>
      </c>
      <c r="C14" s="136" t="s">
        <v>2814</v>
      </c>
      <c r="D14" s="136">
        <v>1</v>
      </c>
      <c r="E14" s="147">
        <v>302</v>
      </c>
      <c r="F14" s="136">
        <v>1464</v>
      </c>
      <c r="G14" s="122" t="s">
        <v>2827</v>
      </c>
      <c r="H14" s="122" t="s">
        <v>2828</v>
      </c>
      <c r="I14" s="148">
        <v>45581</v>
      </c>
      <c r="J14" s="149">
        <v>4200000</v>
      </c>
      <c r="K14" s="148">
        <v>45612</v>
      </c>
      <c r="L14" s="148">
        <v>45588</v>
      </c>
      <c r="M14" s="148" t="s">
        <v>2829</v>
      </c>
      <c r="N14" s="122" t="s">
        <v>2830</v>
      </c>
      <c r="O14" s="149">
        <v>97656.25</v>
      </c>
      <c r="P14" s="149">
        <v>97656.25</v>
      </c>
      <c r="Q14" s="149">
        <v>0</v>
      </c>
      <c r="R14" s="151">
        <v>45566</v>
      </c>
      <c r="S14" s="152">
        <v>45597</v>
      </c>
      <c r="T14" s="152">
        <v>45566</v>
      </c>
      <c r="U14" s="147" t="s">
        <v>2818</v>
      </c>
      <c r="V14" s="147">
        <v>0</v>
      </c>
      <c r="W14" s="147">
        <v>0</v>
      </c>
      <c r="X14" s="147" t="s">
        <v>2819</v>
      </c>
      <c r="Y14" s="147" t="s">
        <v>2819</v>
      </c>
      <c r="Z14" s="147" t="s">
        <v>1474</v>
      </c>
      <c r="AA14" s="147" t="s">
        <v>1474</v>
      </c>
      <c r="AB14" s="137">
        <v>97656.25</v>
      </c>
      <c r="AC14" s="137">
        <v>0</v>
      </c>
      <c r="AD14" s="137">
        <v>0</v>
      </c>
      <c r="AE14" s="137">
        <v>0</v>
      </c>
      <c r="AF14" s="137">
        <v>0</v>
      </c>
      <c r="AG14" s="137">
        <v>0</v>
      </c>
      <c r="AH14" s="153">
        <v>0</v>
      </c>
    </row>
    <row r="15" spans="1:36" hidden="1">
      <c r="A15" s="146" t="s">
        <v>2826</v>
      </c>
      <c r="B15" s="136" t="s">
        <v>2813</v>
      </c>
      <c r="C15" s="136" t="s">
        <v>2814</v>
      </c>
      <c r="D15" s="136">
        <v>1</v>
      </c>
      <c r="E15" s="147">
        <v>302</v>
      </c>
      <c r="F15" s="136">
        <v>1464</v>
      </c>
      <c r="G15" s="122" t="s">
        <v>2827</v>
      </c>
      <c r="H15" s="122" t="s">
        <v>2828</v>
      </c>
      <c r="I15" s="148">
        <v>45581</v>
      </c>
      <c r="J15" s="149">
        <v>4200000</v>
      </c>
      <c r="K15" s="148">
        <v>45642</v>
      </c>
      <c r="L15" s="148">
        <v>45588</v>
      </c>
      <c r="M15" s="148" t="s">
        <v>2829</v>
      </c>
      <c r="N15" s="122" t="s">
        <v>2830</v>
      </c>
      <c r="O15" s="149">
        <v>127656.25</v>
      </c>
      <c r="P15" s="149">
        <v>127656.25</v>
      </c>
      <c r="Q15" s="149">
        <v>0</v>
      </c>
      <c r="R15" s="151">
        <v>45566</v>
      </c>
      <c r="S15" s="152">
        <v>45627</v>
      </c>
      <c r="T15" s="152">
        <v>45566</v>
      </c>
      <c r="U15" s="147" t="s">
        <v>2818</v>
      </c>
      <c r="V15" s="147">
        <v>0</v>
      </c>
      <c r="W15" s="147">
        <v>0</v>
      </c>
      <c r="X15" s="147" t="s">
        <v>2819</v>
      </c>
      <c r="Y15" s="147" t="s">
        <v>2819</v>
      </c>
      <c r="Z15" s="147" t="s">
        <v>1474</v>
      </c>
      <c r="AA15" s="147" t="s">
        <v>1474</v>
      </c>
      <c r="AB15" s="137">
        <v>127656.25</v>
      </c>
      <c r="AC15" s="137">
        <v>0</v>
      </c>
      <c r="AD15" s="137">
        <v>0</v>
      </c>
      <c r="AE15" s="137">
        <v>0</v>
      </c>
      <c r="AF15" s="137">
        <v>0</v>
      </c>
      <c r="AG15" s="137">
        <v>0</v>
      </c>
      <c r="AH15" s="153">
        <v>0</v>
      </c>
    </row>
    <row r="16" spans="1:36" hidden="1">
      <c r="A16" s="146" t="s">
        <v>2826</v>
      </c>
      <c r="B16" s="136" t="s">
        <v>2813</v>
      </c>
      <c r="C16" s="136" t="s">
        <v>2814</v>
      </c>
      <c r="D16" s="136">
        <v>1</v>
      </c>
      <c r="E16" s="147">
        <v>302</v>
      </c>
      <c r="F16" s="136">
        <v>1464</v>
      </c>
      <c r="G16" s="122" t="s">
        <v>2827</v>
      </c>
      <c r="H16" s="122" t="s">
        <v>2828</v>
      </c>
      <c r="I16" s="148">
        <v>45581</v>
      </c>
      <c r="J16" s="149">
        <v>4200000</v>
      </c>
      <c r="K16" s="148">
        <v>45673</v>
      </c>
      <c r="L16" s="148">
        <v>45588</v>
      </c>
      <c r="M16" s="148" t="s">
        <v>2829</v>
      </c>
      <c r="N16" s="122" t="s">
        <v>2830</v>
      </c>
      <c r="O16" s="149">
        <v>114687.5</v>
      </c>
      <c r="P16" s="149">
        <v>114687.5</v>
      </c>
      <c r="Q16" s="149">
        <v>0</v>
      </c>
      <c r="R16" s="151">
        <v>45566</v>
      </c>
      <c r="S16" s="152">
        <v>45658</v>
      </c>
      <c r="T16" s="152">
        <v>45566</v>
      </c>
      <c r="U16" s="147" t="s">
        <v>2818</v>
      </c>
      <c r="V16" s="147">
        <v>0</v>
      </c>
      <c r="W16" s="147">
        <v>0</v>
      </c>
      <c r="X16" s="147" t="s">
        <v>2819</v>
      </c>
      <c r="Y16" s="147" t="s">
        <v>2819</v>
      </c>
      <c r="Z16" s="147" t="s">
        <v>1474</v>
      </c>
      <c r="AA16" s="147" t="s">
        <v>1474</v>
      </c>
      <c r="AB16" s="137">
        <v>114687.5</v>
      </c>
      <c r="AC16" s="137">
        <v>0</v>
      </c>
      <c r="AD16" s="137">
        <v>0</v>
      </c>
      <c r="AE16" s="137">
        <v>0</v>
      </c>
      <c r="AF16" s="137">
        <v>0</v>
      </c>
      <c r="AG16" s="137">
        <v>0</v>
      </c>
      <c r="AH16" s="153">
        <v>0</v>
      </c>
    </row>
    <row r="17" spans="1:34" hidden="1">
      <c r="A17" s="146" t="s">
        <v>2826</v>
      </c>
      <c r="B17" s="136" t="s">
        <v>2813</v>
      </c>
      <c r="C17" s="136" t="s">
        <v>2814</v>
      </c>
      <c r="D17" s="136">
        <v>1</v>
      </c>
      <c r="E17" s="147">
        <v>302</v>
      </c>
      <c r="F17" s="136">
        <v>1464</v>
      </c>
      <c r="G17" s="122" t="s">
        <v>2827</v>
      </c>
      <c r="H17" s="122" t="s">
        <v>2828</v>
      </c>
      <c r="I17" s="148">
        <v>45581</v>
      </c>
      <c r="J17" s="149">
        <v>4200000</v>
      </c>
      <c r="K17" s="148">
        <v>45673</v>
      </c>
      <c r="L17" s="148">
        <v>45590</v>
      </c>
      <c r="M17" s="148" t="s">
        <v>2829</v>
      </c>
      <c r="N17" s="122" t="s">
        <v>2830</v>
      </c>
      <c r="O17" s="149">
        <v>12968.75</v>
      </c>
      <c r="P17" s="149">
        <v>12968.75</v>
      </c>
      <c r="Q17" s="149">
        <v>0</v>
      </c>
      <c r="R17" s="151">
        <v>45566</v>
      </c>
      <c r="S17" s="152">
        <v>45658</v>
      </c>
      <c r="T17" s="152">
        <v>45566</v>
      </c>
      <c r="U17" s="147" t="s">
        <v>2818</v>
      </c>
      <c r="V17" s="147">
        <v>0</v>
      </c>
      <c r="W17" s="147">
        <v>0</v>
      </c>
      <c r="X17" s="147" t="s">
        <v>2819</v>
      </c>
      <c r="Y17" s="147" t="s">
        <v>2819</v>
      </c>
      <c r="Z17" s="147" t="s">
        <v>1474</v>
      </c>
      <c r="AA17" s="147" t="s">
        <v>1474</v>
      </c>
      <c r="AB17" s="137">
        <v>12968.75</v>
      </c>
      <c r="AC17" s="137">
        <v>0</v>
      </c>
      <c r="AD17" s="137">
        <v>0</v>
      </c>
      <c r="AE17" s="137">
        <v>0</v>
      </c>
      <c r="AF17" s="137">
        <v>0</v>
      </c>
      <c r="AG17" s="137">
        <v>0</v>
      </c>
      <c r="AH17" s="153">
        <v>0</v>
      </c>
    </row>
    <row r="18" spans="1:34" hidden="1">
      <c r="A18" s="146" t="s">
        <v>2826</v>
      </c>
      <c r="B18" s="136" t="s">
        <v>2813</v>
      </c>
      <c r="C18" s="136" t="s">
        <v>2814</v>
      </c>
      <c r="D18" s="136">
        <v>1</v>
      </c>
      <c r="E18" s="147">
        <v>302</v>
      </c>
      <c r="F18" s="136">
        <v>1464</v>
      </c>
      <c r="G18" s="122" t="s">
        <v>2827</v>
      </c>
      <c r="H18" s="122" t="s">
        <v>2828</v>
      </c>
      <c r="I18" s="148">
        <v>45581</v>
      </c>
      <c r="J18" s="149">
        <v>4200000</v>
      </c>
      <c r="K18" s="148">
        <v>45704</v>
      </c>
      <c r="L18" s="148">
        <v>45590</v>
      </c>
      <c r="M18" s="148" t="s">
        <v>2829</v>
      </c>
      <c r="N18" s="122" t="s">
        <v>2830</v>
      </c>
      <c r="O18" s="149">
        <v>37031.25</v>
      </c>
      <c r="P18" s="149">
        <v>37031.25</v>
      </c>
      <c r="Q18" s="149">
        <v>0</v>
      </c>
      <c r="R18" s="151">
        <v>45566</v>
      </c>
      <c r="S18" s="152">
        <v>45689</v>
      </c>
      <c r="T18" s="152">
        <v>45566</v>
      </c>
      <c r="U18" s="147" t="s">
        <v>2818</v>
      </c>
      <c r="V18" s="147">
        <v>0</v>
      </c>
      <c r="W18" s="147">
        <v>0</v>
      </c>
      <c r="X18" s="147" t="s">
        <v>2819</v>
      </c>
      <c r="Y18" s="147" t="s">
        <v>2819</v>
      </c>
      <c r="Z18" s="147" t="s">
        <v>1474</v>
      </c>
      <c r="AA18" s="147" t="s">
        <v>1474</v>
      </c>
      <c r="AB18" s="137">
        <v>37031.25</v>
      </c>
      <c r="AC18" s="137">
        <v>0</v>
      </c>
      <c r="AD18" s="137">
        <v>0</v>
      </c>
      <c r="AE18" s="137">
        <v>0</v>
      </c>
      <c r="AF18" s="137">
        <v>0</v>
      </c>
      <c r="AG18" s="137">
        <v>0</v>
      </c>
      <c r="AH18" s="153">
        <v>0</v>
      </c>
    </row>
    <row r="19" spans="1:34" hidden="1">
      <c r="A19" s="146" t="s">
        <v>2826</v>
      </c>
      <c r="B19" s="136" t="s">
        <v>2813</v>
      </c>
      <c r="C19" s="136" t="s">
        <v>2814</v>
      </c>
      <c r="D19" s="136">
        <v>1</v>
      </c>
      <c r="E19" s="147">
        <v>302</v>
      </c>
      <c r="F19" s="136">
        <v>1464</v>
      </c>
      <c r="G19" s="122" t="s">
        <v>2827</v>
      </c>
      <c r="H19" s="122" t="s">
        <v>2828</v>
      </c>
      <c r="I19" s="148">
        <v>45581</v>
      </c>
      <c r="J19" s="149">
        <v>4200000</v>
      </c>
      <c r="K19" s="148">
        <v>45732</v>
      </c>
      <c r="L19" s="148">
        <v>45596</v>
      </c>
      <c r="M19" s="148" t="s">
        <v>2829</v>
      </c>
      <c r="N19" s="122" t="s">
        <v>2830</v>
      </c>
      <c r="O19" s="149">
        <v>0</v>
      </c>
      <c r="P19" s="149">
        <v>0</v>
      </c>
      <c r="Q19" s="149">
        <v>0</v>
      </c>
      <c r="R19" s="151">
        <v>45566</v>
      </c>
      <c r="S19" s="152">
        <v>45717</v>
      </c>
      <c r="T19" s="152">
        <v>45566</v>
      </c>
      <c r="U19" s="147" t="s">
        <v>2818</v>
      </c>
      <c r="V19" s="147">
        <v>0</v>
      </c>
      <c r="W19" s="147">
        <v>0</v>
      </c>
      <c r="X19" s="147" t="s">
        <v>2819</v>
      </c>
      <c r="Y19" s="147" t="s">
        <v>2819</v>
      </c>
      <c r="Z19" s="147" t="s">
        <v>1474</v>
      </c>
      <c r="AA19" s="147" t="s">
        <v>1474</v>
      </c>
      <c r="AB19" s="137">
        <v>0</v>
      </c>
      <c r="AC19" s="137">
        <v>0</v>
      </c>
      <c r="AD19" s="137">
        <v>0</v>
      </c>
      <c r="AE19" s="137">
        <v>0</v>
      </c>
      <c r="AF19" s="137">
        <v>0</v>
      </c>
      <c r="AG19" s="137">
        <v>0</v>
      </c>
      <c r="AH19" s="153">
        <v>0</v>
      </c>
    </row>
    <row r="20" spans="1:34" hidden="1">
      <c r="A20" s="146" t="s">
        <v>2826</v>
      </c>
      <c r="B20" s="136" t="s">
        <v>2813</v>
      </c>
      <c r="C20" s="136" t="s">
        <v>2814</v>
      </c>
      <c r="D20" s="136">
        <v>1</v>
      </c>
      <c r="E20" s="147">
        <v>302</v>
      </c>
      <c r="F20" s="136">
        <v>1464</v>
      </c>
      <c r="G20" s="122" t="s">
        <v>2827</v>
      </c>
      <c r="H20" s="122" t="s">
        <v>2828</v>
      </c>
      <c r="I20" s="148">
        <v>45581</v>
      </c>
      <c r="J20" s="149">
        <v>4200000</v>
      </c>
      <c r="K20" s="148">
        <v>45763</v>
      </c>
      <c r="L20" s="148">
        <v>45596</v>
      </c>
      <c r="M20" s="148" t="s">
        <v>2829</v>
      </c>
      <c r="N20" s="122" t="s">
        <v>2830</v>
      </c>
      <c r="O20" s="149">
        <v>0</v>
      </c>
      <c r="P20" s="149">
        <v>0</v>
      </c>
      <c r="Q20" s="149">
        <v>0</v>
      </c>
      <c r="R20" s="151">
        <v>45566</v>
      </c>
      <c r="S20" s="152">
        <v>45748</v>
      </c>
      <c r="T20" s="152">
        <v>45566</v>
      </c>
      <c r="U20" s="147" t="s">
        <v>2818</v>
      </c>
      <c r="V20" s="147">
        <v>0</v>
      </c>
      <c r="W20" s="147">
        <v>0</v>
      </c>
      <c r="X20" s="147" t="s">
        <v>2819</v>
      </c>
      <c r="Y20" s="147" t="s">
        <v>2819</v>
      </c>
      <c r="Z20" s="147" t="s">
        <v>1474</v>
      </c>
      <c r="AA20" s="147" t="s">
        <v>1474</v>
      </c>
      <c r="AB20" s="137">
        <v>0</v>
      </c>
      <c r="AC20" s="137">
        <v>0</v>
      </c>
      <c r="AD20" s="137">
        <v>0</v>
      </c>
      <c r="AE20" s="137">
        <v>0</v>
      </c>
      <c r="AF20" s="137">
        <v>0</v>
      </c>
      <c r="AG20" s="137">
        <v>0</v>
      </c>
      <c r="AH20" s="153">
        <v>0</v>
      </c>
    </row>
    <row r="21" spans="1:34" hidden="1">
      <c r="A21" s="146" t="s">
        <v>2826</v>
      </c>
      <c r="B21" s="136" t="s">
        <v>2813</v>
      </c>
      <c r="C21" s="136" t="s">
        <v>2814</v>
      </c>
      <c r="D21" s="136">
        <v>1</v>
      </c>
      <c r="E21" s="147">
        <v>302</v>
      </c>
      <c r="F21" s="136">
        <v>1464</v>
      </c>
      <c r="G21" s="122" t="s">
        <v>2827</v>
      </c>
      <c r="H21" s="122" t="s">
        <v>2828</v>
      </c>
      <c r="I21" s="148">
        <v>45581</v>
      </c>
      <c r="J21" s="149">
        <v>4200000</v>
      </c>
      <c r="K21" s="148">
        <v>45793</v>
      </c>
      <c r="L21" s="148">
        <v>45596</v>
      </c>
      <c r="M21" s="148" t="s">
        <v>2829</v>
      </c>
      <c r="N21" s="122" t="s">
        <v>2830</v>
      </c>
      <c r="O21" s="149">
        <v>0</v>
      </c>
      <c r="P21" s="149">
        <v>0</v>
      </c>
      <c r="Q21" s="149">
        <v>0</v>
      </c>
      <c r="R21" s="151">
        <v>45566</v>
      </c>
      <c r="S21" s="152">
        <v>45778</v>
      </c>
      <c r="T21" s="152">
        <v>45566</v>
      </c>
      <c r="U21" s="147" t="s">
        <v>2818</v>
      </c>
      <c r="V21" s="147">
        <v>0</v>
      </c>
      <c r="W21" s="147">
        <v>0</v>
      </c>
      <c r="X21" s="147" t="s">
        <v>2819</v>
      </c>
      <c r="Y21" s="147" t="s">
        <v>2819</v>
      </c>
      <c r="Z21" s="147" t="s">
        <v>1474</v>
      </c>
      <c r="AA21" s="147" t="s">
        <v>1474</v>
      </c>
      <c r="AB21" s="137">
        <v>0</v>
      </c>
      <c r="AC21" s="137">
        <v>0</v>
      </c>
      <c r="AD21" s="137">
        <v>0</v>
      </c>
      <c r="AE21" s="137">
        <v>0</v>
      </c>
      <c r="AF21" s="137">
        <v>0</v>
      </c>
      <c r="AG21" s="137">
        <v>0</v>
      </c>
      <c r="AH21" s="153">
        <v>0</v>
      </c>
    </row>
    <row r="22" spans="1:34" hidden="1">
      <c r="A22" s="146" t="s">
        <v>2826</v>
      </c>
      <c r="B22" s="136" t="s">
        <v>2813</v>
      </c>
      <c r="C22" s="136" t="s">
        <v>2814</v>
      </c>
      <c r="D22" s="136">
        <v>1</v>
      </c>
      <c r="E22" s="147">
        <v>302</v>
      </c>
      <c r="F22" s="136">
        <v>1464</v>
      </c>
      <c r="G22" s="122" t="s">
        <v>2827</v>
      </c>
      <c r="H22" s="122" t="s">
        <v>2828</v>
      </c>
      <c r="I22" s="148">
        <v>45581</v>
      </c>
      <c r="J22" s="149">
        <v>4200000</v>
      </c>
      <c r="K22" s="148">
        <v>45824</v>
      </c>
      <c r="L22" s="148">
        <v>45596</v>
      </c>
      <c r="M22" s="148" t="s">
        <v>2829</v>
      </c>
      <c r="N22" s="122" t="s">
        <v>2830</v>
      </c>
      <c r="O22" s="149">
        <v>0</v>
      </c>
      <c r="P22" s="149">
        <v>0</v>
      </c>
      <c r="Q22" s="149">
        <v>0</v>
      </c>
      <c r="R22" s="151">
        <v>45566</v>
      </c>
      <c r="S22" s="152">
        <v>45809</v>
      </c>
      <c r="T22" s="152">
        <v>45566</v>
      </c>
      <c r="U22" s="147" t="s">
        <v>2818</v>
      </c>
      <c r="V22" s="147">
        <v>0</v>
      </c>
      <c r="W22" s="147">
        <v>0</v>
      </c>
      <c r="X22" s="147" t="s">
        <v>2819</v>
      </c>
      <c r="Y22" s="147" t="s">
        <v>2819</v>
      </c>
      <c r="Z22" s="147" t="s">
        <v>1474</v>
      </c>
      <c r="AA22" s="147" t="s">
        <v>1474</v>
      </c>
      <c r="AB22" s="137">
        <v>0</v>
      </c>
      <c r="AC22" s="137">
        <v>0</v>
      </c>
      <c r="AD22" s="137">
        <v>0</v>
      </c>
      <c r="AE22" s="137">
        <v>0</v>
      </c>
      <c r="AF22" s="137">
        <v>0</v>
      </c>
      <c r="AG22" s="137">
        <v>0</v>
      </c>
      <c r="AH22" s="153">
        <v>0</v>
      </c>
    </row>
    <row r="23" spans="1:34" hidden="1">
      <c r="A23" s="146" t="s">
        <v>2826</v>
      </c>
      <c r="B23" s="136" t="s">
        <v>2813</v>
      </c>
      <c r="C23" s="136" t="s">
        <v>2814</v>
      </c>
      <c r="D23" s="136">
        <v>1</v>
      </c>
      <c r="E23" s="147">
        <v>302</v>
      </c>
      <c r="F23" s="136">
        <v>1464</v>
      </c>
      <c r="G23" s="122" t="s">
        <v>2827</v>
      </c>
      <c r="H23" s="122" t="s">
        <v>2828</v>
      </c>
      <c r="I23" s="148">
        <v>45581</v>
      </c>
      <c r="J23" s="149">
        <v>4200000</v>
      </c>
      <c r="K23" s="148">
        <v>45854</v>
      </c>
      <c r="L23" s="148">
        <v>45596</v>
      </c>
      <c r="M23" s="148" t="s">
        <v>2829</v>
      </c>
      <c r="N23" s="122" t="s">
        <v>2830</v>
      </c>
      <c r="O23" s="149">
        <v>0</v>
      </c>
      <c r="P23" s="149">
        <v>0</v>
      </c>
      <c r="Q23" s="149">
        <v>0</v>
      </c>
      <c r="R23" s="151">
        <v>45566</v>
      </c>
      <c r="S23" s="152">
        <v>45839</v>
      </c>
      <c r="T23" s="152">
        <v>45566</v>
      </c>
      <c r="U23" s="147" t="s">
        <v>2818</v>
      </c>
      <c r="V23" s="147">
        <v>0</v>
      </c>
      <c r="W23" s="147">
        <v>0</v>
      </c>
      <c r="X23" s="147" t="s">
        <v>2819</v>
      </c>
      <c r="Y23" s="147" t="s">
        <v>2819</v>
      </c>
      <c r="Z23" s="147" t="s">
        <v>1474</v>
      </c>
      <c r="AA23" s="147" t="s">
        <v>1474</v>
      </c>
      <c r="AB23" s="137">
        <v>0</v>
      </c>
      <c r="AC23" s="137">
        <v>0</v>
      </c>
      <c r="AD23" s="137">
        <v>0</v>
      </c>
      <c r="AE23" s="137">
        <v>0</v>
      </c>
      <c r="AF23" s="137">
        <v>0</v>
      </c>
      <c r="AG23" s="137">
        <v>0</v>
      </c>
      <c r="AH23" s="153">
        <v>0</v>
      </c>
    </row>
    <row r="24" spans="1:34" hidden="1">
      <c r="A24" s="146" t="s">
        <v>2826</v>
      </c>
      <c r="B24" s="136" t="s">
        <v>2813</v>
      </c>
      <c r="C24" s="136" t="s">
        <v>2814</v>
      </c>
      <c r="D24" s="136">
        <v>1</v>
      </c>
      <c r="E24" s="147">
        <v>302</v>
      </c>
      <c r="F24" s="136">
        <v>1464</v>
      </c>
      <c r="G24" s="122" t="s">
        <v>2827</v>
      </c>
      <c r="H24" s="122" t="s">
        <v>2828</v>
      </c>
      <c r="I24" s="148">
        <v>45581</v>
      </c>
      <c r="J24" s="149">
        <v>4200000</v>
      </c>
      <c r="K24" s="148">
        <v>45885</v>
      </c>
      <c r="L24" s="148">
        <v>45596</v>
      </c>
      <c r="M24" s="148" t="s">
        <v>2829</v>
      </c>
      <c r="N24" s="122" t="s">
        <v>2830</v>
      </c>
      <c r="O24" s="149">
        <v>0</v>
      </c>
      <c r="P24" s="149">
        <v>0</v>
      </c>
      <c r="Q24" s="149">
        <v>0</v>
      </c>
      <c r="R24" s="151">
        <v>45566</v>
      </c>
      <c r="S24" s="152">
        <v>45870</v>
      </c>
      <c r="T24" s="152">
        <v>45566</v>
      </c>
      <c r="U24" s="147" t="s">
        <v>2818</v>
      </c>
      <c r="V24" s="147">
        <v>0</v>
      </c>
      <c r="W24" s="147">
        <v>0</v>
      </c>
      <c r="X24" s="147" t="s">
        <v>2819</v>
      </c>
      <c r="Y24" s="147" t="s">
        <v>2819</v>
      </c>
      <c r="Z24" s="147" t="s">
        <v>1474</v>
      </c>
      <c r="AA24" s="147" t="s">
        <v>1474</v>
      </c>
      <c r="AB24" s="137">
        <v>0</v>
      </c>
      <c r="AC24" s="137">
        <v>0</v>
      </c>
      <c r="AD24" s="137">
        <v>0</v>
      </c>
      <c r="AE24" s="137">
        <v>0</v>
      </c>
      <c r="AF24" s="137">
        <v>0</v>
      </c>
      <c r="AG24" s="137">
        <v>0</v>
      </c>
      <c r="AH24" s="153">
        <v>0</v>
      </c>
    </row>
    <row r="25" spans="1:34" hidden="1">
      <c r="A25" s="146" t="s">
        <v>2826</v>
      </c>
      <c r="B25" s="136" t="s">
        <v>2813</v>
      </c>
      <c r="C25" s="136" t="s">
        <v>2814</v>
      </c>
      <c r="D25" s="136">
        <v>1</v>
      </c>
      <c r="E25" s="147">
        <v>302</v>
      </c>
      <c r="F25" s="136">
        <v>1464</v>
      </c>
      <c r="G25" s="122" t="s">
        <v>2827</v>
      </c>
      <c r="H25" s="122" t="s">
        <v>2828</v>
      </c>
      <c r="I25" s="148">
        <v>45581</v>
      </c>
      <c r="J25" s="149">
        <v>4200000</v>
      </c>
      <c r="K25" s="148">
        <v>45916</v>
      </c>
      <c r="L25" s="148">
        <v>45596</v>
      </c>
      <c r="M25" s="148" t="s">
        <v>2829</v>
      </c>
      <c r="N25" s="122" t="s">
        <v>2830</v>
      </c>
      <c r="O25" s="149">
        <v>0</v>
      </c>
      <c r="P25" s="149">
        <v>0</v>
      </c>
      <c r="Q25" s="149">
        <v>0</v>
      </c>
      <c r="R25" s="151">
        <v>45566</v>
      </c>
      <c r="S25" s="152">
        <v>45901</v>
      </c>
      <c r="T25" s="152">
        <v>45566</v>
      </c>
      <c r="U25" s="147" t="s">
        <v>2818</v>
      </c>
      <c r="V25" s="147">
        <v>0</v>
      </c>
      <c r="W25" s="147">
        <v>0</v>
      </c>
      <c r="X25" s="147" t="s">
        <v>2819</v>
      </c>
      <c r="Y25" s="147" t="s">
        <v>2819</v>
      </c>
      <c r="Z25" s="147" t="s">
        <v>1474</v>
      </c>
      <c r="AA25" s="147" t="s">
        <v>1474</v>
      </c>
      <c r="AB25" s="137">
        <v>0</v>
      </c>
      <c r="AC25" s="137">
        <v>0</v>
      </c>
      <c r="AD25" s="137">
        <v>0</v>
      </c>
      <c r="AE25" s="137">
        <v>0</v>
      </c>
      <c r="AF25" s="137">
        <v>0</v>
      </c>
      <c r="AG25" s="137">
        <v>0</v>
      </c>
      <c r="AH25" s="153">
        <v>0</v>
      </c>
    </row>
    <row r="26" spans="1:34" hidden="1">
      <c r="A26" s="146" t="s">
        <v>2826</v>
      </c>
      <c r="B26" s="136" t="s">
        <v>2813</v>
      </c>
      <c r="C26" s="136" t="s">
        <v>2814</v>
      </c>
      <c r="D26" s="136">
        <v>1</v>
      </c>
      <c r="E26" s="147">
        <v>302</v>
      </c>
      <c r="F26" s="136">
        <v>1464</v>
      </c>
      <c r="G26" s="122" t="s">
        <v>2827</v>
      </c>
      <c r="H26" s="122" t="s">
        <v>2828</v>
      </c>
      <c r="I26" s="148">
        <v>45581</v>
      </c>
      <c r="J26" s="149">
        <v>4200000</v>
      </c>
      <c r="K26" s="148">
        <v>45946</v>
      </c>
      <c r="L26" s="148">
        <v>45596</v>
      </c>
      <c r="M26" s="148" t="s">
        <v>2829</v>
      </c>
      <c r="N26" s="122" t="s">
        <v>2830</v>
      </c>
      <c r="O26" s="149">
        <v>0</v>
      </c>
      <c r="P26" s="149">
        <v>0</v>
      </c>
      <c r="Q26" s="149">
        <v>0</v>
      </c>
      <c r="R26" s="151">
        <v>45566</v>
      </c>
      <c r="S26" s="152">
        <v>45931</v>
      </c>
      <c r="T26" s="152">
        <v>45566</v>
      </c>
      <c r="U26" s="147" t="s">
        <v>2818</v>
      </c>
      <c r="V26" s="147">
        <v>0</v>
      </c>
      <c r="W26" s="147">
        <v>0</v>
      </c>
      <c r="X26" s="147" t="s">
        <v>2819</v>
      </c>
      <c r="Y26" s="147" t="s">
        <v>2819</v>
      </c>
      <c r="Z26" s="147" t="s">
        <v>1474</v>
      </c>
      <c r="AA26" s="147" t="s">
        <v>1474</v>
      </c>
      <c r="AB26" s="137">
        <v>0</v>
      </c>
      <c r="AC26" s="137">
        <v>0</v>
      </c>
      <c r="AD26" s="137">
        <v>0</v>
      </c>
      <c r="AE26" s="137">
        <v>0</v>
      </c>
      <c r="AF26" s="137">
        <v>0</v>
      </c>
      <c r="AG26" s="137">
        <v>0</v>
      </c>
      <c r="AH26" s="153">
        <v>0</v>
      </c>
    </row>
    <row r="27" spans="1:34" hidden="1">
      <c r="A27" s="146" t="s">
        <v>2826</v>
      </c>
      <c r="B27" s="136" t="s">
        <v>2813</v>
      </c>
      <c r="C27" s="136" t="s">
        <v>2814</v>
      </c>
      <c r="D27" s="136">
        <v>1</v>
      </c>
      <c r="E27" s="147">
        <v>302</v>
      </c>
      <c r="F27" s="136">
        <v>1464</v>
      </c>
      <c r="G27" s="122" t="s">
        <v>2827</v>
      </c>
      <c r="H27" s="122" t="s">
        <v>2828</v>
      </c>
      <c r="I27" s="148">
        <v>45581</v>
      </c>
      <c r="J27" s="149">
        <v>4200000</v>
      </c>
      <c r="K27" s="148">
        <v>45977</v>
      </c>
      <c r="L27" s="148">
        <v>45596</v>
      </c>
      <c r="M27" s="148" t="s">
        <v>2829</v>
      </c>
      <c r="N27" s="122" t="s">
        <v>2830</v>
      </c>
      <c r="O27" s="149">
        <v>0</v>
      </c>
      <c r="P27" s="149">
        <v>0</v>
      </c>
      <c r="Q27" s="149">
        <v>0</v>
      </c>
      <c r="R27" s="151">
        <v>45566</v>
      </c>
      <c r="S27" s="152">
        <v>45962</v>
      </c>
      <c r="T27" s="152">
        <v>45566</v>
      </c>
      <c r="U27" s="147" t="s">
        <v>2818</v>
      </c>
      <c r="V27" s="147">
        <v>0</v>
      </c>
      <c r="W27" s="147">
        <v>0</v>
      </c>
      <c r="X27" s="147" t="s">
        <v>2819</v>
      </c>
      <c r="Y27" s="147" t="s">
        <v>2819</v>
      </c>
      <c r="Z27" s="147" t="s">
        <v>1474</v>
      </c>
      <c r="AA27" s="147" t="s">
        <v>1474</v>
      </c>
      <c r="AB27" s="137">
        <v>0</v>
      </c>
      <c r="AC27" s="137">
        <v>0</v>
      </c>
      <c r="AD27" s="137">
        <v>0</v>
      </c>
      <c r="AE27" s="137">
        <v>0</v>
      </c>
      <c r="AF27" s="137">
        <v>0</v>
      </c>
      <c r="AG27" s="137">
        <v>0</v>
      </c>
      <c r="AH27" s="153">
        <v>0</v>
      </c>
    </row>
    <row r="28" spans="1:34" hidden="1">
      <c r="A28" s="146" t="s">
        <v>2826</v>
      </c>
      <c r="B28" s="136" t="s">
        <v>2813</v>
      </c>
      <c r="C28" s="136" t="s">
        <v>2814</v>
      </c>
      <c r="D28" s="136">
        <v>1</v>
      </c>
      <c r="E28" s="147">
        <v>302</v>
      </c>
      <c r="F28" s="136">
        <v>1464</v>
      </c>
      <c r="G28" s="122" t="s">
        <v>2827</v>
      </c>
      <c r="H28" s="122" t="s">
        <v>2828</v>
      </c>
      <c r="I28" s="148">
        <v>45581</v>
      </c>
      <c r="J28" s="149">
        <v>4200000</v>
      </c>
      <c r="K28" s="148">
        <v>46007</v>
      </c>
      <c r="L28" s="148">
        <v>45596</v>
      </c>
      <c r="M28" s="148" t="s">
        <v>2829</v>
      </c>
      <c r="N28" s="122" t="s">
        <v>2830</v>
      </c>
      <c r="O28" s="149">
        <v>0</v>
      </c>
      <c r="P28" s="149">
        <v>0</v>
      </c>
      <c r="Q28" s="149">
        <v>0</v>
      </c>
      <c r="R28" s="151">
        <v>45566</v>
      </c>
      <c r="S28" s="152">
        <v>45992</v>
      </c>
      <c r="T28" s="152">
        <v>45566</v>
      </c>
      <c r="U28" s="147" t="s">
        <v>2818</v>
      </c>
      <c r="V28" s="147">
        <v>0</v>
      </c>
      <c r="W28" s="147">
        <v>0</v>
      </c>
      <c r="X28" s="147" t="s">
        <v>2819</v>
      </c>
      <c r="Y28" s="147" t="s">
        <v>2819</v>
      </c>
      <c r="Z28" s="147" t="s">
        <v>1474</v>
      </c>
      <c r="AA28" s="147" t="s">
        <v>1474</v>
      </c>
      <c r="AB28" s="137">
        <v>0</v>
      </c>
      <c r="AC28" s="137">
        <v>0</v>
      </c>
      <c r="AD28" s="137">
        <v>0</v>
      </c>
      <c r="AE28" s="137">
        <v>0</v>
      </c>
      <c r="AF28" s="137">
        <v>0</v>
      </c>
      <c r="AG28" s="137">
        <v>0</v>
      </c>
      <c r="AH28" s="153">
        <v>0</v>
      </c>
    </row>
    <row r="29" spans="1:34" hidden="1">
      <c r="A29" s="146" t="s">
        <v>2826</v>
      </c>
      <c r="B29" s="136" t="s">
        <v>2813</v>
      </c>
      <c r="C29" s="136" t="s">
        <v>2814</v>
      </c>
      <c r="D29" s="136">
        <v>1</v>
      </c>
      <c r="E29" s="147">
        <v>302</v>
      </c>
      <c r="F29" s="136">
        <v>1464</v>
      </c>
      <c r="G29" s="122" t="s">
        <v>2827</v>
      </c>
      <c r="H29" s="122" t="s">
        <v>2828</v>
      </c>
      <c r="I29" s="148">
        <v>45581</v>
      </c>
      <c r="J29" s="149">
        <v>4200000</v>
      </c>
      <c r="K29" s="148">
        <v>46038</v>
      </c>
      <c r="L29" s="148">
        <v>45596</v>
      </c>
      <c r="M29" s="148" t="s">
        <v>2829</v>
      </c>
      <c r="N29" s="122" t="s">
        <v>2830</v>
      </c>
      <c r="O29" s="149">
        <v>0</v>
      </c>
      <c r="P29" s="149">
        <v>0</v>
      </c>
      <c r="Q29" s="149">
        <v>0</v>
      </c>
      <c r="R29" s="151">
        <v>45566</v>
      </c>
      <c r="S29" s="152">
        <v>46023</v>
      </c>
      <c r="T29" s="152">
        <v>45566</v>
      </c>
      <c r="U29" s="147" t="s">
        <v>2818</v>
      </c>
      <c r="V29" s="147">
        <v>0</v>
      </c>
      <c r="W29" s="147">
        <v>0</v>
      </c>
      <c r="X29" s="147" t="s">
        <v>2819</v>
      </c>
      <c r="Y29" s="147" t="s">
        <v>2819</v>
      </c>
      <c r="Z29" s="147" t="s">
        <v>1474</v>
      </c>
      <c r="AA29" s="147" t="s">
        <v>1474</v>
      </c>
      <c r="AB29" s="137">
        <v>0</v>
      </c>
      <c r="AC29" s="137">
        <v>0</v>
      </c>
      <c r="AD29" s="137">
        <v>0</v>
      </c>
      <c r="AE29" s="137">
        <v>0</v>
      </c>
      <c r="AF29" s="137">
        <v>0</v>
      </c>
      <c r="AG29" s="137">
        <v>0</v>
      </c>
      <c r="AH29" s="153">
        <v>0</v>
      </c>
    </row>
    <row r="30" spans="1:34" hidden="1">
      <c r="A30" s="146" t="s">
        <v>2826</v>
      </c>
      <c r="B30" s="136" t="s">
        <v>2813</v>
      </c>
      <c r="C30" s="136" t="s">
        <v>2814</v>
      </c>
      <c r="D30" s="136">
        <v>1</v>
      </c>
      <c r="E30" s="147">
        <v>302</v>
      </c>
      <c r="F30" s="136">
        <v>1464</v>
      </c>
      <c r="G30" s="122" t="s">
        <v>2827</v>
      </c>
      <c r="H30" s="122" t="s">
        <v>2828</v>
      </c>
      <c r="I30" s="148">
        <v>45581</v>
      </c>
      <c r="J30" s="149">
        <v>4200000</v>
      </c>
      <c r="K30" s="148">
        <v>46069</v>
      </c>
      <c r="L30" s="148">
        <v>45596</v>
      </c>
      <c r="M30" s="148" t="s">
        <v>2829</v>
      </c>
      <c r="N30" s="122" t="s">
        <v>2830</v>
      </c>
      <c r="O30" s="149">
        <v>0</v>
      </c>
      <c r="P30" s="149">
        <v>0</v>
      </c>
      <c r="Q30" s="149">
        <v>0</v>
      </c>
      <c r="R30" s="151">
        <v>45566</v>
      </c>
      <c r="S30" s="152">
        <v>46054</v>
      </c>
      <c r="T30" s="152">
        <v>45566</v>
      </c>
      <c r="U30" s="147" t="s">
        <v>2818</v>
      </c>
      <c r="V30" s="147">
        <v>0</v>
      </c>
      <c r="W30" s="147">
        <v>0</v>
      </c>
      <c r="X30" s="147" t="s">
        <v>2819</v>
      </c>
      <c r="Y30" s="147" t="s">
        <v>2819</v>
      </c>
      <c r="Z30" s="147" t="s">
        <v>1474</v>
      </c>
      <c r="AA30" s="147" t="s">
        <v>1474</v>
      </c>
      <c r="AB30" s="137">
        <v>0</v>
      </c>
      <c r="AC30" s="137">
        <v>0</v>
      </c>
      <c r="AD30" s="137">
        <v>0</v>
      </c>
      <c r="AE30" s="137">
        <v>0</v>
      </c>
      <c r="AF30" s="137">
        <v>0</v>
      </c>
      <c r="AG30" s="137">
        <v>0</v>
      </c>
      <c r="AH30" s="153">
        <v>0</v>
      </c>
    </row>
    <row r="31" spans="1:34" hidden="1">
      <c r="A31" s="146" t="s">
        <v>2826</v>
      </c>
      <c r="B31" s="136" t="s">
        <v>2813</v>
      </c>
      <c r="C31" s="136" t="s">
        <v>2814</v>
      </c>
      <c r="D31" s="136">
        <v>1</v>
      </c>
      <c r="E31" s="147">
        <v>302</v>
      </c>
      <c r="F31" s="136">
        <v>1464</v>
      </c>
      <c r="G31" s="122" t="s">
        <v>2827</v>
      </c>
      <c r="H31" s="122" t="s">
        <v>2828</v>
      </c>
      <c r="I31" s="148">
        <v>45581</v>
      </c>
      <c r="J31" s="149">
        <v>4200000</v>
      </c>
      <c r="K31" s="148">
        <v>46097</v>
      </c>
      <c r="L31" s="148">
        <v>45596</v>
      </c>
      <c r="M31" s="148" t="s">
        <v>2829</v>
      </c>
      <c r="N31" s="122" t="s">
        <v>2830</v>
      </c>
      <c r="O31" s="149">
        <v>0</v>
      </c>
      <c r="P31" s="149">
        <v>0</v>
      </c>
      <c r="Q31" s="149">
        <v>0</v>
      </c>
      <c r="R31" s="151">
        <v>45566</v>
      </c>
      <c r="S31" s="152">
        <v>46082</v>
      </c>
      <c r="T31" s="152">
        <v>45566</v>
      </c>
      <c r="U31" s="147" t="s">
        <v>2818</v>
      </c>
      <c r="V31" s="147">
        <v>0</v>
      </c>
      <c r="W31" s="147">
        <v>0</v>
      </c>
      <c r="X31" s="147" t="s">
        <v>2819</v>
      </c>
      <c r="Y31" s="147" t="s">
        <v>2819</v>
      </c>
      <c r="Z31" s="147" t="s">
        <v>1474</v>
      </c>
      <c r="AA31" s="147" t="s">
        <v>1474</v>
      </c>
      <c r="AB31" s="137">
        <v>0</v>
      </c>
      <c r="AC31" s="137">
        <v>0</v>
      </c>
      <c r="AD31" s="137">
        <v>0</v>
      </c>
      <c r="AE31" s="137">
        <v>0</v>
      </c>
      <c r="AF31" s="137">
        <v>0</v>
      </c>
      <c r="AG31" s="137">
        <v>0</v>
      </c>
      <c r="AH31" s="153">
        <v>0</v>
      </c>
    </row>
    <row r="32" spans="1:34" hidden="1">
      <c r="A32" s="146" t="s">
        <v>2826</v>
      </c>
      <c r="B32" s="136" t="s">
        <v>2813</v>
      </c>
      <c r="C32" s="136" t="s">
        <v>2814</v>
      </c>
      <c r="D32" s="136">
        <v>1</v>
      </c>
      <c r="E32" s="147">
        <v>302</v>
      </c>
      <c r="F32" s="136">
        <v>1464</v>
      </c>
      <c r="G32" s="122" t="s">
        <v>2827</v>
      </c>
      <c r="H32" s="122" t="s">
        <v>2828</v>
      </c>
      <c r="I32" s="148">
        <v>45581</v>
      </c>
      <c r="J32" s="149">
        <v>4200000</v>
      </c>
      <c r="K32" s="148">
        <v>46128</v>
      </c>
      <c r="L32" s="148">
        <v>45596</v>
      </c>
      <c r="M32" s="148" t="s">
        <v>2829</v>
      </c>
      <c r="N32" s="122" t="s">
        <v>2830</v>
      </c>
      <c r="O32" s="149">
        <v>0</v>
      </c>
      <c r="P32" s="149">
        <v>0</v>
      </c>
      <c r="Q32" s="149">
        <v>0</v>
      </c>
      <c r="R32" s="151">
        <v>45566</v>
      </c>
      <c r="S32" s="152">
        <v>46113</v>
      </c>
      <c r="T32" s="152">
        <v>45566</v>
      </c>
      <c r="U32" s="147" t="s">
        <v>2818</v>
      </c>
      <c r="V32" s="147">
        <v>0</v>
      </c>
      <c r="W32" s="147">
        <v>0</v>
      </c>
      <c r="X32" s="147" t="s">
        <v>2819</v>
      </c>
      <c r="Y32" s="147" t="s">
        <v>2819</v>
      </c>
      <c r="Z32" s="147" t="s">
        <v>1474</v>
      </c>
      <c r="AA32" s="147" t="s">
        <v>1474</v>
      </c>
      <c r="AB32" s="137">
        <v>0</v>
      </c>
      <c r="AC32" s="137">
        <v>0</v>
      </c>
      <c r="AD32" s="137">
        <v>0</v>
      </c>
      <c r="AE32" s="137">
        <v>0</v>
      </c>
      <c r="AF32" s="137">
        <v>0</v>
      </c>
      <c r="AG32" s="137">
        <v>0</v>
      </c>
      <c r="AH32" s="153">
        <v>0</v>
      </c>
    </row>
    <row r="33" spans="1:34" hidden="1">
      <c r="A33" s="146" t="s">
        <v>2826</v>
      </c>
      <c r="B33" s="136" t="s">
        <v>2813</v>
      </c>
      <c r="C33" s="136" t="s">
        <v>2814</v>
      </c>
      <c r="D33" s="136">
        <v>1</v>
      </c>
      <c r="E33" s="147">
        <v>302</v>
      </c>
      <c r="F33" s="136">
        <v>1464</v>
      </c>
      <c r="G33" s="122" t="s">
        <v>2827</v>
      </c>
      <c r="H33" s="122" t="s">
        <v>2828</v>
      </c>
      <c r="I33" s="148">
        <v>45581</v>
      </c>
      <c r="J33" s="149">
        <v>4200000</v>
      </c>
      <c r="K33" s="148">
        <v>46158</v>
      </c>
      <c r="L33" s="148">
        <v>45596</v>
      </c>
      <c r="M33" s="148" t="s">
        <v>2829</v>
      </c>
      <c r="N33" s="122" t="s">
        <v>2830</v>
      </c>
      <c r="O33" s="149">
        <v>0</v>
      </c>
      <c r="P33" s="149">
        <v>0</v>
      </c>
      <c r="Q33" s="149">
        <v>0</v>
      </c>
      <c r="R33" s="151">
        <v>45566</v>
      </c>
      <c r="S33" s="152">
        <v>46143</v>
      </c>
      <c r="T33" s="152">
        <v>45566</v>
      </c>
      <c r="U33" s="147" t="s">
        <v>2818</v>
      </c>
      <c r="V33" s="147">
        <v>0</v>
      </c>
      <c r="W33" s="147">
        <v>0</v>
      </c>
      <c r="X33" s="147" t="s">
        <v>2819</v>
      </c>
      <c r="Y33" s="147" t="s">
        <v>2819</v>
      </c>
      <c r="Z33" s="147" t="s">
        <v>1474</v>
      </c>
      <c r="AA33" s="147" t="s">
        <v>1474</v>
      </c>
      <c r="AB33" s="137">
        <v>0</v>
      </c>
      <c r="AC33" s="137">
        <v>0</v>
      </c>
      <c r="AD33" s="137">
        <v>0</v>
      </c>
      <c r="AE33" s="137">
        <v>0</v>
      </c>
      <c r="AF33" s="137">
        <v>0</v>
      </c>
      <c r="AG33" s="137">
        <v>0</v>
      </c>
      <c r="AH33" s="153">
        <v>0</v>
      </c>
    </row>
    <row r="34" spans="1:34" hidden="1">
      <c r="A34" s="146" t="s">
        <v>2826</v>
      </c>
      <c r="B34" s="136" t="s">
        <v>2813</v>
      </c>
      <c r="C34" s="136" t="s">
        <v>2814</v>
      </c>
      <c r="D34" s="136">
        <v>1</v>
      </c>
      <c r="E34" s="147">
        <v>302</v>
      </c>
      <c r="F34" s="136">
        <v>1464</v>
      </c>
      <c r="G34" s="122" t="s">
        <v>2827</v>
      </c>
      <c r="H34" s="122" t="s">
        <v>2828</v>
      </c>
      <c r="I34" s="148">
        <v>45581</v>
      </c>
      <c r="J34" s="149">
        <v>4200000</v>
      </c>
      <c r="K34" s="148">
        <v>46189</v>
      </c>
      <c r="L34" s="148">
        <v>45596</v>
      </c>
      <c r="M34" s="148" t="s">
        <v>2829</v>
      </c>
      <c r="N34" s="122" t="s">
        <v>2830</v>
      </c>
      <c r="O34" s="149">
        <v>0</v>
      </c>
      <c r="P34" s="149">
        <v>0</v>
      </c>
      <c r="Q34" s="149">
        <v>0</v>
      </c>
      <c r="R34" s="151">
        <v>45566</v>
      </c>
      <c r="S34" s="152">
        <v>46174</v>
      </c>
      <c r="T34" s="152">
        <v>45566</v>
      </c>
      <c r="U34" s="147" t="s">
        <v>2818</v>
      </c>
      <c r="V34" s="147">
        <v>0</v>
      </c>
      <c r="W34" s="147">
        <v>0</v>
      </c>
      <c r="X34" s="147" t="s">
        <v>2819</v>
      </c>
      <c r="Y34" s="147" t="s">
        <v>2819</v>
      </c>
      <c r="Z34" s="147" t="s">
        <v>1474</v>
      </c>
      <c r="AA34" s="147" t="s">
        <v>1474</v>
      </c>
      <c r="AB34" s="137">
        <v>0</v>
      </c>
      <c r="AC34" s="137">
        <v>0</v>
      </c>
      <c r="AD34" s="137">
        <v>0</v>
      </c>
      <c r="AE34" s="137">
        <v>0</v>
      </c>
      <c r="AF34" s="137">
        <v>0</v>
      </c>
      <c r="AG34" s="137">
        <v>0</v>
      </c>
      <c r="AH34" s="153">
        <v>0</v>
      </c>
    </row>
    <row r="35" spans="1:34" hidden="1">
      <c r="A35" s="146" t="s">
        <v>2826</v>
      </c>
      <c r="B35" s="136" t="s">
        <v>2813</v>
      </c>
      <c r="C35" s="136" t="s">
        <v>2814</v>
      </c>
      <c r="D35" s="136">
        <v>1</v>
      </c>
      <c r="E35" s="147">
        <v>302</v>
      </c>
      <c r="F35" s="136">
        <v>1464</v>
      </c>
      <c r="G35" s="122" t="s">
        <v>2827</v>
      </c>
      <c r="H35" s="122" t="s">
        <v>2828</v>
      </c>
      <c r="I35" s="148">
        <v>45581</v>
      </c>
      <c r="J35" s="149">
        <v>4200000</v>
      </c>
      <c r="K35" s="148">
        <v>46219</v>
      </c>
      <c r="L35" s="148">
        <v>45596</v>
      </c>
      <c r="M35" s="148" t="s">
        <v>2829</v>
      </c>
      <c r="N35" s="122" t="s">
        <v>2830</v>
      </c>
      <c r="O35" s="149">
        <v>0</v>
      </c>
      <c r="P35" s="149">
        <v>0</v>
      </c>
      <c r="Q35" s="149">
        <v>0</v>
      </c>
      <c r="R35" s="151">
        <v>45566</v>
      </c>
      <c r="S35" s="152">
        <v>46204</v>
      </c>
      <c r="T35" s="152">
        <v>45566</v>
      </c>
      <c r="U35" s="147" t="s">
        <v>2818</v>
      </c>
      <c r="V35" s="147">
        <v>0</v>
      </c>
      <c r="W35" s="147">
        <v>0</v>
      </c>
      <c r="X35" s="147" t="s">
        <v>2819</v>
      </c>
      <c r="Y35" s="147" t="s">
        <v>2819</v>
      </c>
      <c r="Z35" s="147" t="s">
        <v>1474</v>
      </c>
      <c r="AA35" s="147" t="s">
        <v>1474</v>
      </c>
      <c r="AB35" s="137">
        <v>0</v>
      </c>
      <c r="AC35" s="137">
        <v>0</v>
      </c>
      <c r="AD35" s="137">
        <v>0</v>
      </c>
      <c r="AE35" s="137">
        <v>0</v>
      </c>
      <c r="AF35" s="137">
        <v>0</v>
      </c>
      <c r="AG35" s="137">
        <v>0</v>
      </c>
      <c r="AH35" s="153">
        <v>0</v>
      </c>
    </row>
    <row r="36" spans="1:34" hidden="1">
      <c r="A36" s="146" t="s">
        <v>2826</v>
      </c>
      <c r="B36" s="136" t="s">
        <v>2813</v>
      </c>
      <c r="C36" s="136" t="s">
        <v>2814</v>
      </c>
      <c r="D36" s="136">
        <v>1</v>
      </c>
      <c r="E36" s="147">
        <v>302</v>
      </c>
      <c r="F36" s="136">
        <v>1464</v>
      </c>
      <c r="G36" s="122" t="s">
        <v>2827</v>
      </c>
      <c r="H36" s="122" t="s">
        <v>2828</v>
      </c>
      <c r="I36" s="148">
        <v>45581</v>
      </c>
      <c r="J36" s="149">
        <v>4200000</v>
      </c>
      <c r="K36" s="148">
        <v>46250</v>
      </c>
      <c r="L36" s="148">
        <v>45596</v>
      </c>
      <c r="M36" s="148" t="s">
        <v>2829</v>
      </c>
      <c r="N36" s="122" t="s">
        <v>2830</v>
      </c>
      <c r="O36" s="149">
        <v>0</v>
      </c>
      <c r="P36" s="149">
        <v>0</v>
      </c>
      <c r="Q36" s="149">
        <v>0</v>
      </c>
      <c r="R36" s="151">
        <v>45566</v>
      </c>
      <c r="S36" s="152">
        <v>46235</v>
      </c>
      <c r="T36" s="152">
        <v>45566</v>
      </c>
      <c r="U36" s="147" t="s">
        <v>2818</v>
      </c>
      <c r="V36" s="147">
        <v>0</v>
      </c>
      <c r="W36" s="147">
        <v>0</v>
      </c>
      <c r="X36" s="147" t="s">
        <v>2819</v>
      </c>
      <c r="Y36" s="147" t="s">
        <v>2819</v>
      </c>
      <c r="Z36" s="147" t="s">
        <v>1474</v>
      </c>
      <c r="AA36" s="147" t="s">
        <v>1474</v>
      </c>
      <c r="AB36" s="137">
        <v>0</v>
      </c>
      <c r="AC36" s="137">
        <v>0</v>
      </c>
      <c r="AD36" s="137">
        <v>0</v>
      </c>
      <c r="AE36" s="137">
        <v>0</v>
      </c>
      <c r="AF36" s="137">
        <v>0</v>
      </c>
      <c r="AG36" s="137">
        <v>0</v>
      </c>
      <c r="AH36" s="153">
        <v>0</v>
      </c>
    </row>
    <row r="37" spans="1:34" hidden="1">
      <c r="A37" s="146" t="s">
        <v>2826</v>
      </c>
      <c r="B37" s="136" t="s">
        <v>2813</v>
      </c>
      <c r="C37" s="136" t="s">
        <v>2814</v>
      </c>
      <c r="D37" s="136">
        <v>1</v>
      </c>
      <c r="E37" s="147">
        <v>302</v>
      </c>
      <c r="F37" s="136">
        <v>1464</v>
      </c>
      <c r="G37" s="122" t="s">
        <v>2827</v>
      </c>
      <c r="H37" s="122" t="s">
        <v>2828</v>
      </c>
      <c r="I37" s="148">
        <v>45581</v>
      </c>
      <c r="J37" s="149">
        <v>4200000</v>
      </c>
      <c r="K37" s="148">
        <v>46281</v>
      </c>
      <c r="L37" s="148">
        <v>45596</v>
      </c>
      <c r="M37" s="148" t="s">
        <v>2829</v>
      </c>
      <c r="N37" s="122" t="s">
        <v>2830</v>
      </c>
      <c r="O37" s="149">
        <v>0</v>
      </c>
      <c r="P37" s="149">
        <v>0</v>
      </c>
      <c r="Q37" s="149">
        <v>0</v>
      </c>
      <c r="R37" s="151">
        <v>45566</v>
      </c>
      <c r="S37" s="152">
        <v>46266</v>
      </c>
      <c r="T37" s="152">
        <v>45566</v>
      </c>
      <c r="U37" s="147" t="s">
        <v>2818</v>
      </c>
      <c r="V37" s="147">
        <v>0</v>
      </c>
      <c r="W37" s="147">
        <v>0</v>
      </c>
      <c r="X37" s="147" t="s">
        <v>2819</v>
      </c>
      <c r="Y37" s="147" t="s">
        <v>2819</v>
      </c>
      <c r="Z37" s="147" t="s">
        <v>1474</v>
      </c>
      <c r="AA37" s="147" t="s">
        <v>1474</v>
      </c>
      <c r="AB37" s="137">
        <v>0</v>
      </c>
      <c r="AC37" s="137">
        <v>0</v>
      </c>
      <c r="AD37" s="137">
        <v>0</v>
      </c>
      <c r="AE37" s="137">
        <v>0</v>
      </c>
      <c r="AF37" s="137">
        <v>0</v>
      </c>
      <c r="AG37" s="137">
        <v>0</v>
      </c>
      <c r="AH37" s="153">
        <v>0</v>
      </c>
    </row>
    <row r="38" spans="1:34" hidden="1">
      <c r="A38" s="146" t="s">
        <v>2826</v>
      </c>
      <c r="B38" s="136" t="s">
        <v>2813</v>
      </c>
      <c r="C38" s="136" t="s">
        <v>2814</v>
      </c>
      <c r="D38" s="136">
        <v>1</v>
      </c>
      <c r="E38" s="147">
        <v>302</v>
      </c>
      <c r="F38" s="136">
        <v>1464</v>
      </c>
      <c r="G38" s="122" t="s">
        <v>2827</v>
      </c>
      <c r="H38" s="122" t="s">
        <v>2828</v>
      </c>
      <c r="I38" s="148">
        <v>45581</v>
      </c>
      <c r="J38" s="149">
        <v>4200000</v>
      </c>
      <c r="K38" s="148">
        <v>46311</v>
      </c>
      <c r="L38" s="148">
        <v>45596</v>
      </c>
      <c r="M38" s="148" t="s">
        <v>2829</v>
      </c>
      <c r="N38" s="122" t="s">
        <v>2830</v>
      </c>
      <c r="O38" s="149">
        <v>0</v>
      </c>
      <c r="P38" s="149">
        <v>0</v>
      </c>
      <c r="Q38" s="149">
        <v>0</v>
      </c>
      <c r="R38" s="151">
        <v>45566</v>
      </c>
      <c r="S38" s="152">
        <v>46296</v>
      </c>
      <c r="T38" s="152">
        <v>45566</v>
      </c>
      <c r="U38" s="147" t="s">
        <v>2818</v>
      </c>
      <c r="V38" s="147">
        <v>0</v>
      </c>
      <c r="W38" s="147">
        <v>0</v>
      </c>
      <c r="X38" s="147" t="s">
        <v>2819</v>
      </c>
      <c r="Y38" s="147" t="s">
        <v>2819</v>
      </c>
      <c r="Z38" s="147" t="s">
        <v>1474</v>
      </c>
      <c r="AA38" s="147" t="s">
        <v>1474</v>
      </c>
      <c r="AB38" s="137">
        <v>0</v>
      </c>
      <c r="AC38" s="137">
        <v>0</v>
      </c>
      <c r="AD38" s="137">
        <v>0</v>
      </c>
      <c r="AE38" s="137">
        <v>0</v>
      </c>
      <c r="AF38" s="137">
        <v>0</v>
      </c>
      <c r="AG38" s="137">
        <v>0</v>
      </c>
      <c r="AH38" s="153">
        <v>0</v>
      </c>
    </row>
    <row r="39" spans="1:34" hidden="1">
      <c r="A39" s="146" t="s">
        <v>2826</v>
      </c>
      <c r="B39" s="136" t="s">
        <v>2813</v>
      </c>
      <c r="C39" s="136" t="s">
        <v>2814</v>
      </c>
      <c r="D39" s="136">
        <v>1</v>
      </c>
      <c r="E39" s="147">
        <v>302</v>
      </c>
      <c r="F39" s="136">
        <v>1464</v>
      </c>
      <c r="G39" s="122" t="s">
        <v>2827</v>
      </c>
      <c r="H39" s="122" t="s">
        <v>2828</v>
      </c>
      <c r="I39" s="148">
        <v>45581</v>
      </c>
      <c r="J39" s="149">
        <v>4200000</v>
      </c>
      <c r="K39" s="148">
        <v>46342</v>
      </c>
      <c r="L39" s="148">
        <v>45596</v>
      </c>
      <c r="M39" s="148" t="s">
        <v>2829</v>
      </c>
      <c r="N39" s="122" t="s">
        <v>2830</v>
      </c>
      <c r="O39" s="149">
        <v>0</v>
      </c>
      <c r="P39" s="149">
        <v>0</v>
      </c>
      <c r="Q39" s="149">
        <v>0</v>
      </c>
      <c r="R39" s="151">
        <v>45566</v>
      </c>
      <c r="S39" s="152">
        <v>46327</v>
      </c>
      <c r="T39" s="152">
        <v>45566</v>
      </c>
      <c r="U39" s="147" t="s">
        <v>2818</v>
      </c>
      <c r="V39" s="147">
        <v>0</v>
      </c>
      <c r="W39" s="147">
        <v>0</v>
      </c>
      <c r="X39" s="147" t="s">
        <v>2819</v>
      </c>
      <c r="Y39" s="147" t="s">
        <v>2819</v>
      </c>
      <c r="Z39" s="147" t="s">
        <v>1474</v>
      </c>
      <c r="AA39" s="147" t="s">
        <v>1474</v>
      </c>
      <c r="AB39" s="137">
        <v>0</v>
      </c>
      <c r="AC39" s="137">
        <v>0</v>
      </c>
      <c r="AD39" s="137">
        <v>0</v>
      </c>
      <c r="AE39" s="137">
        <v>0</v>
      </c>
      <c r="AF39" s="137">
        <v>0</v>
      </c>
      <c r="AG39" s="137">
        <v>0</v>
      </c>
      <c r="AH39" s="153">
        <v>0</v>
      </c>
    </row>
    <row r="40" spans="1:34" hidden="1">
      <c r="A40" s="146" t="s">
        <v>2826</v>
      </c>
      <c r="B40" s="136" t="s">
        <v>2813</v>
      </c>
      <c r="C40" s="136" t="s">
        <v>2814</v>
      </c>
      <c r="D40" s="136">
        <v>1</v>
      </c>
      <c r="E40" s="147">
        <v>302</v>
      </c>
      <c r="F40" s="136">
        <v>1464</v>
      </c>
      <c r="G40" s="122" t="s">
        <v>2827</v>
      </c>
      <c r="H40" s="122" t="s">
        <v>2828</v>
      </c>
      <c r="I40" s="148">
        <v>45581</v>
      </c>
      <c r="J40" s="149">
        <v>4200000</v>
      </c>
      <c r="K40" s="148">
        <v>46372</v>
      </c>
      <c r="L40" s="148">
        <v>45596</v>
      </c>
      <c r="M40" s="148" t="s">
        <v>2829</v>
      </c>
      <c r="N40" s="122" t="s">
        <v>2830</v>
      </c>
      <c r="O40" s="149">
        <v>0</v>
      </c>
      <c r="P40" s="149">
        <v>0</v>
      </c>
      <c r="Q40" s="149">
        <v>0</v>
      </c>
      <c r="R40" s="151">
        <v>45566</v>
      </c>
      <c r="S40" s="152">
        <v>46357</v>
      </c>
      <c r="T40" s="152">
        <v>45566</v>
      </c>
      <c r="U40" s="147" t="s">
        <v>2818</v>
      </c>
      <c r="V40" s="147">
        <v>0</v>
      </c>
      <c r="W40" s="147">
        <v>0</v>
      </c>
      <c r="X40" s="147" t="s">
        <v>2819</v>
      </c>
      <c r="Y40" s="147" t="s">
        <v>2819</v>
      </c>
      <c r="Z40" s="147" t="s">
        <v>1474</v>
      </c>
      <c r="AA40" s="147" t="s">
        <v>1474</v>
      </c>
      <c r="AB40" s="137">
        <v>0</v>
      </c>
      <c r="AC40" s="137">
        <v>0</v>
      </c>
      <c r="AD40" s="137">
        <v>0</v>
      </c>
      <c r="AE40" s="137">
        <v>0</v>
      </c>
      <c r="AF40" s="137">
        <v>0</v>
      </c>
      <c r="AG40" s="137">
        <v>0</v>
      </c>
      <c r="AH40" s="153">
        <v>0</v>
      </c>
    </row>
    <row r="41" spans="1:34" hidden="1">
      <c r="A41" s="146" t="s">
        <v>2826</v>
      </c>
      <c r="B41" s="136" t="s">
        <v>2813</v>
      </c>
      <c r="C41" s="136" t="s">
        <v>2814</v>
      </c>
      <c r="D41" s="136">
        <v>1</v>
      </c>
      <c r="E41" s="147">
        <v>302</v>
      </c>
      <c r="F41" s="136">
        <v>1464</v>
      </c>
      <c r="G41" s="122" t="s">
        <v>2827</v>
      </c>
      <c r="H41" s="122" t="s">
        <v>2828</v>
      </c>
      <c r="I41" s="148">
        <v>45581</v>
      </c>
      <c r="J41" s="149">
        <v>4200000</v>
      </c>
      <c r="K41" s="148">
        <v>46403</v>
      </c>
      <c r="L41" s="148">
        <v>45596</v>
      </c>
      <c r="M41" s="148" t="s">
        <v>2829</v>
      </c>
      <c r="N41" s="122" t="s">
        <v>2830</v>
      </c>
      <c r="O41" s="149">
        <v>0</v>
      </c>
      <c r="P41" s="149">
        <v>0</v>
      </c>
      <c r="Q41" s="149">
        <v>0</v>
      </c>
      <c r="R41" s="151">
        <v>45566</v>
      </c>
      <c r="S41" s="152">
        <v>46388</v>
      </c>
      <c r="T41" s="152">
        <v>45566</v>
      </c>
      <c r="U41" s="147" t="s">
        <v>2818</v>
      </c>
      <c r="V41" s="147">
        <v>0</v>
      </c>
      <c r="W41" s="147">
        <v>0</v>
      </c>
      <c r="X41" s="147" t="s">
        <v>2819</v>
      </c>
      <c r="Y41" s="147" t="s">
        <v>2819</v>
      </c>
      <c r="Z41" s="147" t="s">
        <v>1474</v>
      </c>
      <c r="AA41" s="147" t="s">
        <v>1474</v>
      </c>
      <c r="AB41" s="137">
        <v>0</v>
      </c>
      <c r="AC41" s="137">
        <v>0</v>
      </c>
      <c r="AD41" s="137">
        <v>0</v>
      </c>
      <c r="AE41" s="137">
        <v>0</v>
      </c>
      <c r="AF41" s="137">
        <v>0</v>
      </c>
      <c r="AG41" s="137">
        <v>0</v>
      </c>
      <c r="AH41" s="153">
        <v>0</v>
      </c>
    </row>
    <row r="42" spans="1:34" hidden="1">
      <c r="A42" s="146" t="s">
        <v>2826</v>
      </c>
      <c r="B42" s="136" t="s">
        <v>2813</v>
      </c>
      <c r="C42" s="136" t="s">
        <v>2814</v>
      </c>
      <c r="D42" s="136">
        <v>1</v>
      </c>
      <c r="E42" s="147">
        <v>302</v>
      </c>
      <c r="F42" s="136">
        <v>1464</v>
      </c>
      <c r="G42" s="122" t="s">
        <v>2827</v>
      </c>
      <c r="H42" s="122" t="s">
        <v>2828</v>
      </c>
      <c r="I42" s="148">
        <v>45581</v>
      </c>
      <c r="J42" s="149">
        <v>4200000</v>
      </c>
      <c r="K42" s="148">
        <v>46434</v>
      </c>
      <c r="L42" s="148">
        <v>45596</v>
      </c>
      <c r="M42" s="148" t="s">
        <v>2829</v>
      </c>
      <c r="N42" s="122" t="s">
        <v>2830</v>
      </c>
      <c r="O42" s="149">
        <v>0</v>
      </c>
      <c r="P42" s="149">
        <v>0</v>
      </c>
      <c r="Q42" s="149">
        <v>0</v>
      </c>
      <c r="R42" s="151">
        <v>45566</v>
      </c>
      <c r="S42" s="152">
        <v>46419</v>
      </c>
      <c r="T42" s="152">
        <v>45566</v>
      </c>
      <c r="U42" s="147" t="s">
        <v>2818</v>
      </c>
      <c r="V42" s="147">
        <v>0</v>
      </c>
      <c r="W42" s="147">
        <v>0</v>
      </c>
      <c r="X42" s="147" t="s">
        <v>2819</v>
      </c>
      <c r="Y42" s="147" t="s">
        <v>2819</v>
      </c>
      <c r="Z42" s="147" t="s">
        <v>1474</v>
      </c>
      <c r="AA42" s="147" t="s">
        <v>1474</v>
      </c>
      <c r="AB42" s="137">
        <v>0</v>
      </c>
      <c r="AC42" s="137">
        <v>0</v>
      </c>
      <c r="AD42" s="137">
        <v>0</v>
      </c>
      <c r="AE42" s="137">
        <v>0</v>
      </c>
      <c r="AF42" s="137">
        <v>0</v>
      </c>
      <c r="AG42" s="137">
        <v>0</v>
      </c>
      <c r="AH42" s="153">
        <v>0</v>
      </c>
    </row>
    <row r="43" spans="1:34" hidden="1">
      <c r="A43" s="146" t="s">
        <v>2826</v>
      </c>
      <c r="B43" s="136" t="s">
        <v>2813</v>
      </c>
      <c r="C43" s="136" t="s">
        <v>2814</v>
      </c>
      <c r="D43" s="136">
        <v>1</v>
      </c>
      <c r="E43" s="147">
        <v>302</v>
      </c>
      <c r="F43" s="136">
        <v>1464</v>
      </c>
      <c r="G43" s="122" t="s">
        <v>2827</v>
      </c>
      <c r="H43" s="122" t="s">
        <v>2828</v>
      </c>
      <c r="I43" s="148">
        <v>45581</v>
      </c>
      <c r="J43" s="149">
        <v>4200000</v>
      </c>
      <c r="K43" s="148">
        <v>46462</v>
      </c>
      <c r="L43" s="148">
        <v>45596</v>
      </c>
      <c r="M43" s="148" t="s">
        <v>2829</v>
      </c>
      <c r="N43" s="122" t="s">
        <v>2830</v>
      </c>
      <c r="O43" s="149">
        <v>0</v>
      </c>
      <c r="P43" s="149">
        <v>0</v>
      </c>
      <c r="Q43" s="149">
        <v>0</v>
      </c>
      <c r="R43" s="151">
        <v>45566</v>
      </c>
      <c r="S43" s="152">
        <v>46447</v>
      </c>
      <c r="T43" s="152">
        <v>45566</v>
      </c>
      <c r="U43" s="147" t="s">
        <v>2818</v>
      </c>
      <c r="V43" s="147">
        <v>0</v>
      </c>
      <c r="W43" s="147">
        <v>0</v>
      </c>
      <c r="X43" s="147" t="s">
        <v>2819</v>
      </c>
      <c r="Y43" s="147" t="s">
        <v>2819</v>
      </c>
      <c r="Z43" s="147" t="s">
        <v>1474</v>
      </c>
      <c r="AA43" s="147" t="s">
        <v>1474</v>
      </c>
      <c r="AB43" s="137">
        <v>0</v>
      </c>
      <c r="AC43" s="137">
        <v>0</v>
      </c>
      <c r="AD43" s="137">
        <v>0</v>
      </c>
      <c r="AE43" s="137">
        <v>0</v>
      </c>
      <c r="AF43" s="137">
        <v>0</v>
      </c>
      <c r="AG43" s="137">
        <v>0</v>
      </c>
      <c r="AH43" s="153">
        <v>0</v>
      </c>
    </row>
    <row r="44" spans="1:34" hidden="1">
      <c r="A44" s="146" t="s">
        <v>2826</v>
      </c>
      <c r="B44" s="136" t="s">
        <v>2813</v>
      </c>
      <c r="C44" s="136" t="s">
        <v>2814</v>
      </c>
      <c r="D44" s="136">
        <v>1</v>
      </c>
      <c r="E44" s="147">
        <v>302</v>
      </c>
      <c r="F44" s="136">
        <v>1464</v>
      </c>
      <c r="G44" s="122" t="s">
        <v>2827</v>
      </c>
      <c r="H44" s="122" t="s">
        <v>2828</v>
      </c>
      <c r="I44" s="148">
        <v>45581</v>
      </c>
      <c r="J44" s="149">
        <v>4200000</v>
      </c>
      <c r="K44" s="148">
        <v>46493</v>
      </c>
      <c r="L44" s="148">
        <v>45596</v>
      </c>
      <c r="M44" s="148" t="s">
        <v>2829</v>
      </c>
      <c r="N44" s="122" t="s">
        <v>2830</v>
      </c>
      <c r="O44" s="149">
        <v>0</v>
      </c>
      <c r="P44" s="149">
        <v>0</v>
      </c>
      <c r="Q44" s="149">
        <v>0</v>
      </c>
      <c r="R44" s="151">
        <v>45566</v>
      </c>
      <c r="S44" s="152">
        <v>46478</v>
      </c>
      <c r="T44" s="152">
        <v>45566</v>
      </c>
      <c r="U44" s="147" t="s">
        <v>2818</v>
      </c>
      <c r="V44" s="147">
        <v>0</v>
      </c>
      <c r="W44" s="147">
        <v>0</v>
      </c>
      <c r="X44" s="147" t="s">
        <v>2819</v>
      </c>
      <c r="Y44" s="147" t="s">
        <v>2819</v>
      </c>
      <c r="Z44" s="147" t="s">
        <v>1474</v>
      </c>
      <c r="AA44" s="147" t="s">
        <v>1474</v>
      </c>
      <c r="AB44" s="137">
        <v>0</v>
      </c>
      <c r="AC44" s="137">
        <v>0</v>
      </c>
      <c r="AD44" s="137">
        <v>0</v>
      </c>
      <c r="AE44" s="137">
        <v>0</v>
      </c>
      <c r="AF44" s="137">
        <v>0</v>
      </c>
      <c r="AG44" s="137">
        <v>0</v>
      </c>
      <c r="AH44" s="153">
        <v>0</v>
      </c>
    </row>
    <row r="45" spans="1:34" hidden="1">
      <c r="A45" s="146" t="s">
        <v>2826</v>
      </c>
      <c r="B45" s="136" t="s">
        <v>2813</v>
      </c>
      <c r="C45" s="136" t="s">
        <v>2814</v>
      </c>
      <c r="D45" s="136">
        <v>1</v>
      </c>
      <c r="E45" s="147">
        <v>302</v>
      </c>
      <c r="F45" s="136">
        <v>1464</v>
      </c>
      <c r="G45" s="122" t="s">
        <v>2827</v>
      </c>
      <c r="H45" s="122" t="s">
        <v>2828</v>
      </c>
      <c r="I45" s="148">
        <v>45581</v>
      </c>
      <c r="J45" s="149">
        <v>4200000</v>
      </c>
      <c r="K45" s="148">
        <v>46523</v>
      </c>
      <c r="L45" s="148">
        <v>45596</v>
      </c>
      <c r="M45" s="148" t="s">
        <v>2829</v>
      </c>
      <c r="N45" s="122" t="s">
        <v>2830</v>
      </c>
      <c r="O45" s="149">
        <v>0</v>
      </c>
      <c r="P45" s="149">
        <v>0</v>
      </c>
      <c r="Q45" s="149">
        <v>0</v>
      </c>
      <c r="R45" s="151">
        <v>45566</v>
      </c>
      <c r="S45" s="152">
        <v>46508</v>
      </c>
      <c r="T45" s="152">
        <v>45566</v>
      </c>
      <c r="U45" s="147" t="s">
        <v>2818</v>
      </c>
      <c r="V45" s="147">
        <v>0</v>
      </c>
      <c r="W45" s="147">
        <v>0</v>
      </c>
      <c r="X45" s="147" t="s">
        <v>2819</v>
      </c>
      <c r="Y45" s="147" t="s">
        <v>2819</v>
      </c>
      <c r="Z45" s="147" t="s">
        <v>1474</v>
      </c>
      <c r="AA45" s="147" t="s">
        <v>1474</v>
      </c>
      <c r="AB45" s="137">
        <v>0</v>
      </c>
      <c r="AC45" s="137">
        <v>0</v>
      </c>
      <c r="AD45" s="137">
        <v>0</v>
      </c>
      <c r="AE45" s="137">
        <v>0</v>
      </c>
      <c r="AF45" s="137">
        <v>0</v>
      </c>
      <c r="AG45" s="137">
        <v>0</v>
      </c>
      <c r="AH45" s="153">
        <v>0</v>
      </c>
    </row>
    <row r="46" spans="1:34" hidden="1">
      <c r="A46" s="146" t="s">
        <v>2826</v>
      </c>
      <c r="B46" s="136" t="s">
        <v>2813</v>
      </c>
      <c r="C46" s="136" t="s">
        <v>2814</v>
      </c>
      <c r="D46" s="136">
        <v>1</v>
      </c>
      <c r="E46" s="147">
        <v>302</v>
      </c>
      <c r="F46" s="136">
        <v>1464</v>
      </c>
      <c r="G46" s="122" t="s">
        <v>2827</v>
      </c>
      <c r="H46" s="122" t="s">
        <v>2828</v>
      </c>
      <c r="I46" s="148">
        <v>45581</v>
      </c>
      <c r="J46" s="149">
        <v>4200000</v>
      </c>
      <c r="K46" s="148">
        <v>46554</v>
      </c>
      <c r="L46" s="148">
        <v>45596</v>
      </c>
      <c r="M46" s="148" t="s">
        <v>2829</v>
      </c>
      <c r="N46" s="122" t="s">
        <v>2830</v>
      </c>
      <c r="O46" s="149">
        <v>0</v>
      </c>
      <c r="P46" s="149">
        <v>0</v>
      </c>
      <c r="Q46" s="149">
        <v>0</v>
      </c>
      <c r="R46" s="151">
        <v>45566</v>
      </c>
      <c r="S46" s="152">
        <v>46539</v>
      </c>
      <c r="T46" s="152">
        <v>45566</v>
      </c>
      <c r="U46" s="147" t="s">
        <v>2818</v>
      </c>
      <c r="V46" s="147">
        <v>0</v>
      </c>
      <c r="W46" s="147">
        <v>0</v>
      </c>
      <c r="X46" s="147" t="s">
        <v>2819</v>
      </c>
      <c r="Y46" s="147" t="s">
        <v>2819</v>
      </c>
      <c r="Z46" s="147" t="s">
        <v>1470</v>
      </c>
      <c r="AA46" s="147" t="s">
        <v>1474</v>
      </c>
      <c r="AB46" s="137">
        <v>0</v>
      </c>
      <c r="AC46" s="137">
        <v>0</v>
      </c>
      <c r="AD46" s="137">
        <v>0</v>
      </c>
      <c r="AE46" s="137">
        <v>0</v>
      </c>
      <c r="AF46" s="137">
        <v>0</v>
      </c>
      <c r="AG46" s="137">
        <v>0</v>
      </c>
      <c r="AH46" s="153">
        <v>0</v>
      </c>
    </row>
    <row r="47" spans="1:34" hidden="1">
      <c r="A47" s="146" t="s">
        <v>2831</v>
      </c>
      <c r="B47" s="136" t="s">
        <v>2813</v>
      </c>
      <c r="C47" s="136" t="s">
        <v>2814</v>
      </c>
      <c r="D47" s="136">
        <v>1</v>
      </c>
      <c r="E47" s="147">
        <v>2101</v>
      </c>
      <c r="F47" s="136">
        <v>1449</v>
      </c>
      <c r="G47" s="122" t="s">
        <v>2832</v>
      </c>
      <c r="H47" s="122" t="s">
        <v>2833</v>
      </c>
      <c r="I47" s="148">
        <v>45559</v>
      </c>
      <c r="J47" s="149">
        <v>2630000</v>
      </c>
      <c r="K47" s="148">
        <v>45561</v>
      </c>
      <c r="L47" s="148">
        <v>45561</v>
      </c>
      <c r="M47" s="148"/>
      <c r="N47" s="122" t="s">
        <v>2817</v>
      </c>
      <c r="O47" s="149">
        <v>50000</v>
      </c>
      <c r="P47" s="150">
        <v>50000</v>
      </c>
      <c r="Q47" s="150">
        <v>0</v>
      </c>
      <c r="R47" s="151">
        <v>45536</v>
      </c>
      <c r="S47" s="152">
        <v>45536</v>
      </c>
      <c r="T47" s="152">
        <v>45536</v>
      </c>
      <c r="U47" s="147" t="s">
        <v>2818</v>
      </c>
      <c r="V47" s="147">
        <v>0</v>
      </c>
      <c r="W47" s="147">
        <v>0</v>
      </c>
      <c r="X47" s="147" t="s">
        <v>2819</v>
      </c>
      <c r="Y47" s="147" t="s">
        <v>2819</v>
      </c>
      <c r="Z47" s="147" t="s">
        <v>1474</v>
      </c>
      <c r="AA47" s="147" t="s">
        <v>1474</v>
      </c>
      <c r="AB47" s="137">
        <v>50000</v>
      </c>
      <c r="AC47" s="137">
        <v>0</v>
      </c>
      <c r="AD47" s="137">
        <v>0</v>
      </c>
      <c r="AE47" s="137">
        <v>0</v>
      </c>
      <c r="AF47" s="137">
        <v>0</v>
      </c>
      <c r="AG47" s="137">
        <v>0</v>
      </c>
      <c r="AH47" s="153">
        <v>0</v>
      </c>
    </row>
    <row r="48" spans="1:34" hidden="1">
      <c r="A48" s="146" t="s">
        <v>2831</v>
      </c>
      <c r="B48" s="136" t="s">
        <v>2813</v>
      </c>
      <c r="C48" s="136" t="s">
        <v>2814</v>
      </c>
      <c r="D48" s="136">
        <v>1</v>
      </c>
      <c r="E48" s="147">
        <v>2101</v>
      </c>
      <c r="F48" s="136">
        <v>1449</v>
      </c>
      <c r="G48" s="122" t="s">
        <v>2832</v>
      </c>
      <c r="H48" s="122" t="s">
        <v>2833</v>
      </c>
      <c r="I48" s="148">
        <v>45559</v>
      </c>
      <c r="J48" s="149">
        <v>2630000</v>
      </c>
      <c r="K48" s="148">
        <v>45561</v>
      </c>
      <c r="L48" s="148">
        <v>45562</v>
      </c>
      <c r="M48" s="148"/>
      <c r="N48" s="122" t="s">
        <v>2817</v>
      </c>
      <c r="O48" s="149">
        <v>50000</v>
      </c>
      <c r="P48" s="150">
        <v>50000</v>
      </c>
      <c r="Q48" s="150">
        <v>0</v>
      </c>
      <c r="R48" s="151">
        <v>45536</v>
      </c>
      <c r="S48" s="152">
        <v>45536</v>
      </c>
      <c r="T48" s="152">
        <v>45536</v>
      </c>
      <c r="U48" s="147" t="s">
        <v>2818</v>
      </c>
      <c r="V48" s="147">
        <v>0</v>
      </c>
      <c r="W48" s="147">
        <v>0</v>
      </c>
      <c r="X48" s="147" t="s">
        <v>2819</v>
      </c>
      <c r="Y48" s="147" t="s">
        <v>2819</v>
      </c>
      <c r="Z48" s="147" t="s">
        <v>1474</v>
      </c>
      <c r="AA48" s="147" t="s">
        <v>1474</v>
      </c>
      <c r="AB48" s="137">
        <v>50000</v>
      </c>
      <c r="AC48" s="137">
        <v>0</v>
      </c>
      <c r="AD48" s="137">
        <v>0</v>
      </c>
      <c r="AE48" s="137">
        <v>0</v>
      </c>
      <c r="AF48" s="137">
        <v>0</v>
      </c>
      <c r="AG48" s="137">
        <v>0</v>
      </c>
      <c r="AH48" s="153">
        <v>0</v>
      </c>
    </row>
    <row r="49" spans="1:34" hidden="1">
      <c r="A49" s="146" t="s">
        <v>2831</v>
      </c>
      <c r="B49" s="136" t="s">
        <v>2813</v>
      </c>
      <c r="C49" s="136" t="s">
        <v>2814</v>
      </c>
      <c r="D49" s="136">
        <v>1</v>
      </c>
      <c r="E49" s="147">
        <v>2101</v>
      </c>
      <c r="F49" s="136">
        <v>1449</v>
      </c>
      <c r="G49" s="122" t="s">
        <v>2832</v>
      </c>
      <c r="H49" s="122" t="s">
        <v>2833</v>
      </c>
      <c r="I49" s="148">
        <v>45559</v>
      </c>
      <c r="J49" s="149">
        <v>2630000</v>
      </c>
      <c r="K49" s="148">
        <v>45561</v>
      </c>
      <c r="L49" s="148">
        <v>45565</v>
      </c>
      <c r="M49" s="148"/>
      <c r="N49" s="122" t="s">
        <v>2817</v>
      </c>
      <c r="O49" s="149">
        <v>12500</v>
      </c>
      <c r="P49" s="150">
        <v>12500</v>
      </c>
      <c r="Q49" s="150">
        <v>0</v>
      </c>
      <c r="R49" s="151">
        <v>45536</v>
      </c>
      <c r="S49" s="152">
        <v>45536</v>
      </c>
      <c r="T49" s="152">
        <v>45536</v>
      </c>
      <c r="U49" s="147" t="s">
        <v>2818</v>
      </c>
      <c r="V49" s="147">
        <v>0</v>
      </c>
      <c r="W49" s="147">
        <v>0</v>
      </c>
      <c r="X49" s="147" t="s">
        <v>2819</v>
      </c>
      <c r="Y49" s="147" t="s">
        <v>2819</v>
      </c>
      <c r="Z49" s="147" t="s">
        <v>1474</v>
      </c>
      <c r="AA49" s="147" t="s">
        <v>1474</v>
      </c>
      <c r="AB49" s="137">
        <v>12500</v>
      </c>
      <c r="AC49" s="137">
        <v>0</v>
      </c>
      <c r="AD49" s="137">
        <v>0</v>
      </c>
      <c r="AE49" s="137">
        <v>0</v>
      </c>
      <c r="AF49" s="137">
        <v>0</v>
      </c>
      <c r="AG49" s="137">
        <v>0</v>
      </c>
      <c r="AH49" s="153">
        <v>0</v>
      </c>
    </row>
    <row r="50" spans="1:34" hidden="1">
      <c r="A50" s="146" t="s">
        <v>2831</v>
      </c>
      <c r="B50" s="136" t="s">
        <v>2813</v>
      </c>
      <c r="C50" s="136" t="s">
        <v>2814</v>
      </c>
      <c r="D50" s="136">
        <v>1</v>
      </c>
      <c r="E50" s="147">
        <v>2101</v>
      </c>
      <c r="F50" s="136">
        <v>1449</v>
      </c>
      <c r="G50" s="122" t="s">
        <v>2832</v>
      </c>
      <c r="H50" s="122" t="s">
        <v>2833</v>
      </c>
      <c r="I50" s="148">
        <v>45559</v>
      </c>
      <c r="J50" s="149">
        <v>2630000</v>
      </c>
      <c r="K50" s="148">
        <v>45585</v>
      </c>
      <c r="L50" s="148">
        <v>45581</v>
      </c>
      <c r="M50" s="148"/>
      <c r="N50" s="122" t="s">
        <v>2830</v>
      </c>
      <c r="O50" s="149">
        <v>75525</v>
      </c>
      <c r="P50" s="150">
        <v>75525</v>
      </c>
      <c r="Q50" s="150">
        <v>0</v>
      </c>
      <c r="R50" s="151">
        <v>45536</v>
      </c>
      <c r="S50" s="152">
        <v>45566</v>
      </c>
      <c r="T50" s="152">
        <v>45566</v>
      </c>
      <c r="U50" s="147" t="s">
        <v>2818</v>
      </c>
      <c r="V50" s="147">
        <v>0</v>
      </c>
      <c r="W50" s="147">
        <v>0</v>
      </c>
      <c r="X50" s="147" t="s">
        <v>2819</v>
      </c>
      <c r="Y50" s="147" t="s">
        <v>2819</v>
      </c>
      <c r="Z50" s="147" t="s">
        <v>1474</v>
      </c>
      <c r="AA50" s="147" t="s">
        <v>1474</v>
      </c>
      <c r="AB50" s="137">
        <v>75525</v>
      </c>
      <c r="AC50" s="137">
        <v>0</v>
      </c>
      <c r="AD50" s="137">
        <v>0</v>
      </c>
      <c r="AE50" s="137">
        <v>0</v>
      </c>
      <c r="AF50" s="137">
        <v>0</v>
      </c>
      <c r="AG50" s="137">
        <v>0</v>
      </c>
      <c r="AH50" s="153">
        <v>0</v>
      </c>
    </row>
    <row r="51" spans="1:34" hidden="1">
      <c r="A51" s="146" t="s">
        <v>2831</v>
      </c>
      <c r="B51" s="136" t="s">
        <v>2813</v>
      </c>
      <c r="C51" s="136" t="s">
        <v>2814</v>
      </c>
      <c r="D51" s="136">
        <v>1</v>
      </c>
      <c r="E51" s="147">
        <v>2101</v>
      </c>
      <c r="F51" s="136">
        <v>1449</v>
      </c>
      <c r="G51" s="122" t="s">
        <v>2832</v>
      </c>
      <c r="H51" s="122" t="s">
        <v>2833</v>
      </c>
      <c r="I51" s="148">
        <v>45559</v>
      </c>
      <c r="J51" s="149">
        <v>2630000</v>
      </c>
      <c r="K51" s="148">
        <v>45616</v>
      </c>
      <c r="L51" s="148" t="s">
        <v>21</v>
      </c>
      <c r="M51" s="148"/>
      <c r="N51" s="122" t="s">
        <v>2830</v>
      </c>
      <c r="O51" s="149">
        <v>0</v>
      </c>
      <c r="P51" s="150">
        <v>0</v>
      </c>
      <c r="Q51" s="150">
        <v>75963.039999999994</v>
      </c>
      <c r="R51" s="151">
        <v>45536</v>
      </c>
      <c r="S51" s="152">
        <v>45597</v>
      </c>
      <c r="T51" s="152" t="s">
        <v>21</v>
      </c>
      <c r="U51" s="147" t="s">
        <v>2821</v>
      </c>
      <c r="V51" s="147">
        <v>0</v>
      </c>
      <c r="W51" s="147">
        <v>0</v>
      </c>
      <c r="X51" s="147" t="s">
        <v>2819</v>
      </c>
      <c r="Y51" s="147" t="s">
        <v>2819</v>
      </c>
      <c r="Z51" s="147" t="s">
        <v>1474</v>
      </c>
      <c r="AA51" s="147" t="s">
        <v>1474</v>
      </c>
      <c r="AB51" s="137">
        <v>0</v>
      </c>
      <c r="AC51" s="137">
        <v>0</v>
      </c>
      <c r="AD51" s="137">
        <v>0</v>
      </c>
      <c r="AE51" s="137">
        <v>75963.039999999994</v>
      </c>
      <c r="AF51" s="137">
        <v>0</v>
      </c>
      <c r="AG51" s="137">
        <v>0</v>
      </c>
      <c r="AH51" s="153">
        <v>75305.278975380774</v>
      </c>
    </row>
    <row r="52" spans="1:34" hidden="1">
      <c r="A52" s="146" t="s">
        <v>2831</v>
      </c>
      <c r="B52" s="136" t="s">
        <v>2813</v>
      </c>
      <c r="C52" s="136" t="s">
        <v>2814</v>
      </c>
      <c r="D52" s="136">
        <v>1</v>
      </c>
      <c r="E52" s="147">
        <v>2101</v>
      </c>
      <c r="F52" s="136">
        <v>1449</v>
      </c>
      <c r="G52" s="122" t="s">
        <v>2832</v>
      </c>
      <c r="H52" s="122" t="s">
        <v>2833</v>
      </c>
      <c r="I52" s="148">
        <v>45559</v>
      </c>
      <c r="J52" s="149">
        <v>2630000</v>
      </c>
      <c r="K52" s="148">
        <v>45646</v>
      </c>
      <c r="L52" s="148" t="s">
        <v>21</v>
      </c>
      <c r="M52" s="148"/>
      <c r="N52" s="122" t="s">
        <v>2830</v>
      </c>
      <c r="O52" s="149">
        <v>0</v>
      </c>
      <c r="P52" s="150">
        <v>0</v>
      </c>
      <c r="Q52" s="150">
        <v>75963.039999999994</v>
      </c>
      <c r="R52" s="151">
        <v>45536</v>
      </c>
      <c r="S52" s="152">
        <v>45627</v>
      </c>
      <c r="T52" s="152" t="s">
        <v>21</v>
      </c>
      <c r="U52" s="147" t="s">
        <v>2821</v>
      </c>
      <c r="V52" s="147">
        <v>0</v>
      </c>
      <c r="W52" s="147">
        <v>0</v>
      </c>
      <c r="X52" s="147" t="s">
        <v>2819</v>
      </c>
      <c r="Y52" s="147" t="s">
        <v>2819</v>
      </c>
      <c r="Z52" s="147" t="s">
        <v>1474</v>
      </c>
      <c r="AA52" s="147" t="s">
        <v>1474</v>
      </c>
      <c r="AB52" s="137">
        <v>0</v>
      </c>
      <c r="AC52" s="137">
        <v>0</v>
      </c>
      <c r="AD52" s="137">
        <v>0</v>
      </c>
      <c r="AE52" s="137">
        <v>75963.039999999994</v>
      </c>
      <c r="AF52" s="137">
        <v>0</v>
      </c>
      <c r="AG52" s="137">
        <v>0</v>
      </c>
      <c r="AH52" s="153">
        <v>74653.213478027305</v>
      </c>
    </row>
    <row r="53" spans="1:34" hidden="1">
      <c r="A53" s="146" t="s">
        <v>2831</v>
      </c>
      <c r="B53" s="136" t="s">
        <v>2813</v>
      </c>
      <c r="C53" s="136" t="s">
        <v>2814</v>
      </c>
      <c r="D53" s="136">
        <v>1</v>
      </c>
      <c r="E53" s="147">
        <v>2101</v>
      </c>
      <c r="F53" s="136">
        <v>1449</v>
      </c>
      <c r="G53" s="122" t="s">
        <v>2832</v>
      </c>
      <c r="H53" s="122" t="s">
        <v>2833</v>
      </c>
      <c r="I53" s="148">
        <v>45559</v>
      </c>
      <c r="J53" s="149">
        <v>2630000</v>
      </c>
      <c r="K53" s="148">
        <v>45677</v>
      </c>
      <c r="L53" s="148" t="s">
        <v>21</v>
      </c>
      <c r="M53" s="148"/>
      <c r="N53" s="122" t="s">
        <v>2830</v>
      </c>
      <c r="O53" s="149">
        <v>0</v>
      </c>
      <c r="P53" s="150">
        <v>0</v>
      </c>
      <c r="Q53" s="150">
        <v>75963.039999999994</v>
      </c>
      <c r="R53" s="151">
        <v>45536</v>
      </c>
      <c r="S53" s="152">
        <v>45658</v>
      </c>
      <c r="T53" s="152" t="s">
        <v>21</v>
      </c>
      <c r="U53" s="147" t="s">
        <v>2821</v>
      </c>
      <c r="V53" s="147">
        <v>0</v>
      </c>
      <c r="W53" s="147">
        <v>0</v>
      </c>
      <c r="X53" s="147" t="s">
        <v>2819</v>
      </c>
      <c r="Y53" s="147" t="s">
        <v>2819</v>
      </c>
      <c r="Z53" s="147" t="s">
        <v>1474</v>
      </c>
      <c r="AA53" s="147" t="s">
        <v>1474</v>
      </c>
      <c r="AB53" s="137">
        <v>0</v>
      </c>
      <c r="AC53" s="137">
        <v>0</v>
      </c>
      <c r="AD53" s="137">
        <v>0</v>
      </c>
      <c r="AE53" s="137">
        <v>75963.039999999994</v>
      </c>
      <c r="AF53" s="137">
        <v>0</v>
      </c>
      <c r="AG53" s="137">
        <v>0</v>
      </c>
      <c r="AH53" s="153">
        <v>74006.794190589295</v>
      </c>
    </row>
    <row r="54" spans="1:34" hidden="1">
      <c r="A54" s="146" t="s">
        <v>2831</v>
      </c>
      <c r="B54" s="136" t="s">
        <v>2813</v>
      </c>
      <c r="C54" s="136" t="s">
        <v>2814</v>
      </c>
      <c r="D54" s="136">
        <v>1</v>
      </c>
      <c r="E54" s="147">
        <v>2101</v>
      </c>
      <c r="F54" s="136">
        <v>1449</v>
      </c>
      <c r="G54" s="122" t="s">
        <v>2832</v>
      </c>
      <c r="H54" s="122" t="s">
        <v>2833</v>
      </c>
      <c r="I54" s="148">
        <v>45559</v>
      </c>
      <c r="J54" s="149">
        <v>2630000</v>
      </c>
      <c r="K54" s="148">
        <v>45708</v>
      </c>
      <c r="L54" s="148" t="s">
        <v>21</v>
      </c>
      <c r="M54" s="148"/>
      <c r="N54" s="122" t="s">
        <v>2830</v>
      </c>
      <c r="O54" s="149">
        <v>0</v>
      </c>
      <c r="P54" s="150">
        <v>0</v>
      </c>
      <c r="Q54" s="150">
        <v>75963.039999999994</v>
      </c>
      <c r="R54" s="151">
        <v>45536</v>
      </c>
      <c r="S54" s="152">
        <v>45689</v>
      </c>
      <c r="T54" s="152" t="s">
        <v>21</v>
      </c>
      <c r="U54" s="147" t="s">
        <v>2821</v>
      </c>
      <c r="V54" s="147">
        <v>0</v>
      </c>
      <c r="W54" s="147">
        <v>0</v>
      </c>
      <c r="X54" s="147" t="s">
        <v>2819</v>
      </c>
      <c r="Y54" s="147" t="s">
        <v>2819</v>
      </c>
      <c r="Z54" s="147" t="s">
        <v>1474</v>
      </c>
      <c r="AA54" s="147" t="s">
        <v>1474</v>
      </c>
      <c r="AB54" s="137">
        <v>0</v>
      </c>
      <c r="AC54" s="137">
        <v>0</v>
      </c>
      <c r="AD54" s="137">
        <v>0</v>
      </c>
      <c r="AE54" s="137">
        <v>75963.039999999994</v>
      </c>
      <c r="AF54" s="137">
        <v>0</v>
      </c>
      <c r="AG54" s="137">
        <v>0</v>
      </c>
      <c r="AH54" s="153">
        <v>73365.972222753568</v>
      </c>
    </row>
    <row r="55" spans="1:34" hidden="1">
      <c r="A55" s="146" t="s">
        <v>2831</v>
      </c>
      <c r="B55" s="136" t="s">
        <v>2813</v>
      </c>
      <c r="C55" s="136" t="s">
        <v>2814</v>
      </c>
      <c r="D55" s="136">
        <v>1</v>
      </c>
      <c r="E55" s="147">
        <v>2101</v>
      </c>
      <c r="F55" s="136">
        <v>1449</v>
      </c>
      <c r="G55" s="122" t="s">
        <v>2832</v>
      </c>
      <c r="H55" s="122" t="s">
        <v>2833</v>
      </c>
      <c r="I55" s="148">
        <v>45559</v>
      </c>
      <c r="J55" s="149">
        <v>2630000</v>
      </c>
      <c r="K55" s="148">
        <v>45736</v>
      </c>
      <c r="L55" s="148" t="s">
        <v>21</v>
      </c>
      <c r="M55" s="148"/>
      <c r="N55" s="122" t="s">
        <v>2830</v>
      </c>
      <c r="O55" s="149">
        <v>0</v>
      </c>
      <c r="P55" s="150">
        <v>0</v>
      </c>
      <c r="Q55" s="150">
        <v>75963.039999999994</v>
      </c>
      <c r="R55" s="151">
        <v>45536</v>
      </c>
      <c r="S55" s="152">
        <v>45717</v>
      </c>
      <c r="T55" s="152" t="s">
        <v>21</v>
      </c>
      <c r="U55" s="147" t="s">
        <v>2821</v>
      </c>
      <c r="V55" s="147">
        <v>0</v>
      </c>
      <c r="W55" s="147">
        <v>0</v>
      </c>
      <c r="X55" s="147" t="s">
        <v>2819</v>
      </c>
      <c r="Y55" s="147" t="s">
        <v>2819</v>
      </c>
      <c r="Z55" s="147" t="s">
        <v>1474</v>
      </c>
      <c r="AA55" s="147" t="s">
        <v>1474</v>
      </c>
      <c r="AB55" s="137">
        <v>0</v>
      </c>
      <c r="AC55" s="137">
        <v>0</v>
      </c>
      <c r="AD55" s="137">
        <v>0</v>
      </c>
      <c r="AE55" s="137">
        <v>75963.039999999994</v>
      </c>
      <c r="AF55" s="137">
        <v>0</v>
      </c>
      <c r="AG55" s="137">
        <v>0</v>
      </c>
      <c r="AH55" s="153">
        <v>72730.699107546185</v>
      </c>
    </row>
    <row r="56" spans="1:34" hidden="1">
      <c r="A56" s="146" t="s">
        <v>2831</v>
      </c>
      <c r="B56" s="136" t="s">
        <v>2813</v>
      </c>
      <c r="C56" s="136" t="s">
        <v>2814</v>
      </c>
      <c r="D56" s="136">
        <v>1</v>
      </c>
      <c r="E56" s="147">
        <v>2101</v>
      </c>
      <c r="F56" s="136">
        <v>1449</v>
      </c>
      <c r="G56" s="122" t="s">
        <v>2832</v>
      </c>
      <c r="H56" s="122" t="s">
        <v>2833</v>
      </c>
      <c r="I56" s="148">
        <v>45559</v>
      </c>
      <c r="J56" s="149">
        <v>2630000</v>
      </c>
      <c r="K56" s="148">
        <v>45767</v>
      </c>
      <c r="L56" s="148" t="s">
        <v>21</v>
      </c>
      <c r="M56" s="148"/>
      <c r="N56" s="122" t="s">
        <v>2830</v>
      </c>
      <c r="O56" s="149">
        <v>0</v>
      </c>
      <c r="P56" s="150">
        <v>0</v>
      </c>
      <c r="Q56" s="150">
        <v>75963.039999999994</v>
      </c>
      <c r="R56" s="151">
        <v>45536</v>
      </c>
      <c r="S56" s="152">
        <v>45748</v>
      </c>
      <c r="T56" s="152" t="s">
        <v>21</v>
      </c>
      <c r="U56" s="147" t="s">
        <v>2821</v>
      </c>
      <c r="V56" s="147">
        <v>0</v>
      </c>
      <c r="W56" s="147">
        <v>0</v>
      </c>
      <c r="X56" s="147" t="s">
        <v>2819</v>
      </c>
      <c r="Y56" s="147" t="s">
        <v>2819</v>
      </c>
      <c r="Z56" s="147" t="s">
        <v>1474</v>
      </c>
      <c r="AA56" s="147" t="s">
        <v>1474</v>
      </c>
      <c r="AB56" s="137">
        <v>0</v>
      </c>
      <c r="AC56" s="137">
        <v>0</v>
      </c>
      <c r="AD56" s="137">
        <v>0</v>
      </c>
      <c r="AE56" s="137">
        <v>75963.039999999994</v>
      </c>
      <c r="AF56" s="137">
        <v>0</v>
      </c>
      <c r="AG56" s="137">
        <v>0</v>
      </c>
      <c r="AH56" s="153">
        <v>72100.926797666907</v>
      </c>
    </row>
    <row r="57" spans="1:34" hidden="1">
      <c r="A57" s="146" t="s">
        <v>2831</v>
      </c>
      <c r="B57" s="136" t="s">
        <v>2813</v>
      </c>
      <c r="C57" s="136" t="s">
        <v>2814</v>
      </c>
      <c r="D57" s="136">
        <v>1</v>
      </c>
      <c r="E57" s="147">
        <v>2101</v>
      </c>
      <c r="F57" s="136">
        <v>1449</v>
      </c>
      <c r="G57" s="122" t="s">
        <v>2832</v>
      </c>
      <c r="H57" s="122" t="s">
        <v>2833</v>
      </c>
      <c r="I57" s="148">
        <v>45559</v>
      </c>
      <c r="J57" s="149">
        <v>2630000</v>
      </c>
      <c r="K57" s="148">
        <v>45797</v>
      </c>
      <c r="L57" s="148" t="s">
        <v>21</v>
      </c>
      <c r="M57" s="148"/>
      <c r="N57" s="122" t="s">
        <v>2830</v>
      </c>
      <c r="O57" s="149">
        <v>0</v>
      </c>
      <c r="P57" s="150">
        <v>0</v>
      </c>
      <c r="Q57" s="150">
        <v>75963.039999999994</v>
      </c>
      <c r="R57" s="151">
        <v>45536</v>
      </c>
      <c r="S57" s="152">
        <v>45778</v>
      </c>
      <c r="T57" s="152" t="s">
        <v>21</v>
      </c>
      <c r="U57" s="147" t="s">
        <v>2821</v>
      </c>
      <c r="V57" s="147">
        <v>0</v>
      </c>
      <c r="W57" s="147">
        <v>0</v>
      </c>
      <c r="X57" s="147" t="s">
        <v>2819</v>
      </c>
      <c r="Y57" s="147" t="s">
        <v>2819</v>
      </c>
      <c r="Z57" s="147" t="s">
        <v>1474</v>
      </c>
      <c r="AA57" s="147" t="s">
        <v>1474</v>
      </c>
      <c r="AB57" s="137">
        <v>0</v>
      </c>
      <c r="AC57" s="137">
        <v>0</v>
      </c>
      <c r="AD57" s="137">
        <v>0</v>
      </c>
      <c r="AE57" s="137">
        <v>75963.039999999994</v>
      </c>
      <c r="AF57" s="137">
        <v>0</v>
      </c>
      <c r="AG57" s="137">
        <v>0</v>
      </c>
      <c r="AH57" s="153">
        <v>71476.607661855218</v>
      </c>
    </row>
    <row r="58" spans="1:34" hidden="1">
      <c r="A58" s="146" t="s">
        <v>2831</v>
      </c>
      <c r="B58" s="136" t="s">
        <v>2813</v>
      </c>
      <c r="C58" s="136" t="s">
        <v>2814</v>
      </c>
      <c r="D58" s="136">
        <v>1</v>
      </c>
      <c r="E58" s="147">
        <v>2101</v>
      </c>
      <c r="F58" s="136">
        <v>1449</v>
      </c>
      <c r="G58" s="122" t="s">
        <v>2832</v>
      </c>
      <c r="H58" s="122" t="s">
        <v>2833</v>
      </c>
      <c r="I58" s="148">
        <v>45559</v>
      </c>
      <c r="J58" s="149">
        <v>2630000</v>
      </c>
      <c r="K58" s="148">
        <v>45828</v>
      </c>
      <c r="L58" s="148" t="s">
        <v>21</v>
      </c>
      <c r="M58" s="148"/>
      <c r="N58" s="122" t="s">
        <v>2830</v>
      </c>
      <c r="O58" s="149">
        <v>0</v>
      </c>
      <c r="P58" s="150">
        <v>0</v>
      </c>
      <c r="Q58" s="150">
        <v>75963.039999999994</v>
      </c>
      <c r="R58" s="151">
        <v>45536</v>
      </c>
      <c r="S58" s="152">
        <v>45809</v>
      </c>
      <c r="T58" s="152" t="s">
        <v>21</v>
      </c>
      <c r="U58" s="147" t="s">
        <v>2821</v>
      </c>
      <c r="V58" s="147">
        <v>0</v>
      </c>
      <c r="W58" s="147">
        <v>0</v>
      </c>
      <c r="X58" s="147" t="s">
        <v>2819</v>
      </c>
      <c r="Y58" s="147" t="s">
        <v>2819</v>
      </c>
      <c r="Z58" s="147" t="s">
        <v>1474</v>
      </c>
      <c r="AA58" s="147" t="s">
        <v>1474</v>
      </c>
      <c r="AB58" s="137">
        <v>0</v>
      </c>
      <c r="AC58" s="137">
        <v>0</v>
      </c>
      <c r="AD58" s="137">
        <v>0</v>
      </c>
      <c r="AE58" s="137">
        <v>75963.039999999994</v>
      </c>
      <c r="AF58" s="137">
        <v>0</v>
      </c>
      <c r="AG58" s="137">
        <v>0</v>
      </c>
      <c r="AH58" s="153">
        <v>70857.69448128785</v>
      </c>
    </row>
    <row r="59" spans="1:34" hidden="1">
      <c r="A59" s="146" t="s">
        <v>2831</v>
      </c>
      <c r="B59" s="136" t="s">
        <v>2813</v>
      </c>
      <c r="C59" s="136" t="s">
        <v>2814</v>
      </c>
      <c r="D59" s="136">
        <v>1</v>
      </c>
      <c r="E59" s="147">
        <v>2101</v>
      </c>
      <c r="F59" s="136">
        <v>1449</v>
      </c>
      <c r="G59" s="122" t="s">
        <v>2832</v>
      </c>
      <c r="H59" s="122" t="s">
        <v>2833</v>
      </c>
      <c r="I59" s="148">
        <v>45559</v>
      </c>
      <c r="J59" s="149">
        <v>2630000</v>
      </c>
      <c r="K59" s="148">
        <v>45858</v>
      </c>
      <c r="L59" s="148" t="s">
        <v>21</v>
      </c>
      <c r="M59" s="148"/>
      <c r="N59" s="122" t="s">
        <v>2830</v>
      </c>
      <c r="O59" s="149">
        <v>0</v>
      </c>
      <c r="P59" s="150">
        <v>0</v>
      </c>
      <c r="Q59" s="150">
        <v>75963.039999999994</v>
      </c>
      <c r="R59" s="151">
        <v>45536</v>
      </c>
      <c r="S59" s="152">
        <v>45839</v>
      </c>
      <c r="T59" s="152" t="s">
        <v>21</v>
      </c>
      <c r="U59" s="147" t="s">
        <v>2821</v>
      </c>
      <c r="V59" s="147">
        <v>0</v>
      </c>
      <c r="W59" s="147">
        <v>0</v>
      </c>
      <c r="X59" s="147" t="s">
        <v>2819</v>
      </c>
      <c r="Y59" s="147" t="s">
        <v>2819</v>
      </c>
      <c r="Z59" s="147" t="s">
        <v>1474</v>
      </c>
      <c r="AA59" s="147" t="s">
        <v>1474</v>
      </c>
      <c r="AB59" s="137">
        <v>0</v>
      </c>
      <c r="AC59" s="137">
        <v>0</v>
      </c>
      <c r="AD59" s="137">
        <v>0</v>
      </c>
      <c r="AE59" s="137">
        <v>75963.039999999994</v>
      </c>
      <c r="AF59" s="137">
        <v>0</v>
      </c>
      <c r="AG59" s="137">
        <v>0</v>
      </c>
      <c r="AH59" s="153">
        <v>70244.140446007441</v>
      </c>
    </row>
    <row r="60" spans="1:34" hidden="1">
      <c r="A60" s="146" t="s">
        <v>2831</v>
      </c>
      <c r="B60" s="136" t="s">
        <v>2813</v>
      </c>
      <c r="C60" s="136" t="s">
        <v>2814</v>
      </c>
      <c r="D60" s="136">
        <v>1</v>
      </c>
      <c r="E60" s="147">
        <v>2101</v>
      </c>
      <c r="F60" s="136">
        <v>1449</v>
      </c>
      <c r="G60" s="122" t="s">
        <v>2832</v>
      </c>
      <c r="H60" s="122" t="s">
        <v>2833</v>
      </c>
      <c r="I60" s="148">
        <v>45559</v>
      </c>
      <c r="J60" s="149">
        <v>2630000</v>
      </c>
      <c r="K60" s="148">
        <v>45889</v>
      </c>
      <c r="L60" s="148" t="s">
        <v>21</v>
      </c>
      <c r="M60" s="148"/>
      <c r="N60" s="122" t="s">
        <v>2830</v>
      </c>
      <c r="O60" s="149">
        <v>0</v>
      </c>
      <c r="P60" s="150">
        <v>0</v>
      </c>
      <c r="Q60" s="150">
        <v>75963.039999999994</v>
      </c>
      <c r="R60" s="151">
        <v>45536</v>
      </c>
      <c r="S60" s="152">
        <v>45870</v>
      </c>
      <c r="T60" s="152" t="s">
        <v>21</v>
      </c>
      <c r="U60" s="147" t="s">
        <v>2821</v>
      </c>
      <c r="V60" s="147">
        <v>0</v>
      </c>
      <c r="W60" s="147">
        <v>0</v>
      </c>
      <c r="X60" s="147" t="s">
        <v>2819</v>
      </c>
      <c r="Y60" s="147" t="s">
        <v>2819</v>
      </c>
      <c r="Z60" s="147" t="s">
        <v>1474</v>
      </c>
      <c r="AA60" s="147" t="s">
        <v>1474</v>
      </c>
      <c r="AB60" s="137">
        <v>0</v>
      </c>
      <c r="AC60" s="137">
        <v>0</v>
      </c>
      <c r="AD60" s="137">
        <v>0</v>
      </c>
      <c r="AE60" s="137">
        <v>75963.039999999994</v>
      </c>
      <c r="AF60" s="137">
        <v>0</v>
      </c>
      <c r="AG60" s="137">
        <v>0</v>
      </c>
      <c r="AH60" s="153">
        <v>69635.899151382298</v>
      </c>
    </row>
    <row r="61" spans="1:34" hidden="1">
      <c r="A61" s="146" t="s">
        <v>2831</v>
      </c>
      <c r="B61" s="136" t="s">
        <v>2813</v>
      </c>
      <c r="C61" s="136" t="s">
        <v>2814</v>
      </c>
      <c r="D61" s="136">
        <v>1</v>
      </c>
      <c r="E61" s="147">
        <v>2101</v>
      </c>
      <c r="F61" s="136">
        <v>1449</v>
      </c>
      <c r="G61" s="122" t="s">
        <v>2832</v>
      </c>
      <c r="H61" s="122" t="s">
        <v>2833</v>
      </c>
      <c r="I61" s="148">
        <v>45559</v>
      </c>
      <c r="J61" s="149">
        <v>2630000</v>
      </c>
      <c r="K61" s="148">
        <v>45920</v>
      </c>
      <c r="L61" s="148" t="s">
        <v>21</v>
      </c>
      <c r="M61" s="148"/>
      <c r="N61" s="122" t="s">
        <v>2830</v>
      </c>
      <c r="O61" s="149">
        <v>0</v>
      </c>
      <c r="P61" s="150">
        <v>0</v>
      </c>
      <c r="Q61" s="150">
        <v>75963.039999999994</v>
      </c>
      <c r="R61" s="151">
        <v>45536</v>
      </c>
      <c r="S61" s="152">
        <v>45901</v>
      </c>
      <c r="T61" s="152" t="s">
        <v>21</v>
      </c>
      <c r="U61" s="147" t="s">
        <v>2821</v>
      </c>
      <c r="V61" s="147">
        <v>0</v>
      </c>
      <c r="W61" s="147">
        <v>0</v>
      </c>
      <c r="X61" s="147" t="s">
        <v>2819</v>
      </c>
      <c r="Y61" s="147" t="s">
        <v>2819</v>
      </c>
      <c r="Z61" s="147" t="s">
        <v>1474</v>
      </c>
      <c r="AA61" s="147" t="s">
        <v>1474</v>
      </c>
      <c r="AB61" s="137">
        <v>0</v>
      </c>
      <c r="AC61" s="137">
        <v>0</v>
      </c>
      <c r="AD61" s="137">
        <v>0</v>
      </c>
      <c r="AE61" s="137">
        <v>75963.039999999994</v>
      </c>
      <c r="AF61" s="137">
        <v>0</v>
      </c>
      <c r="AG61" s="137">
        <v>0</v>
      </c>
      <c r="AH61" s="153">
        <v>69032.92459459661</v>
      </c>
    </row>
    <row r="62" spans="1:34" hidden="1">
      <c r="A62" s="146" t="s">
        <v>2831</v>
      </c>
      <c r="B62" s="136" t="s">
        <v>2813</v>
      </c>
      <c r="C62" s="136" t="s">
        <v>2814</v>
      </c>
      <c r="D62" s="136">
        <v>1</v>
      </c>
      <c r="E62" s="147">
        <v>2101</v>
      </c>
      <c r="F62" s="136">
        <v>1449</v>
      </c>
      <c r="G62" s="122" t="s">
        <v>2832</v>
      </c>
      <c r="H62" s="122" t="s">
        <v>2833</v>
      </c>
      <c r="I62" s="148">
        <v>45559</v>
      </c>
      <c r="J62" s="149">
        <v>2630000</v>
      </c>
      <c r="K62" s="148">
        <v>45950</v>
      </c>
      <c r="L62" s="148" t="s">
        <v>21</v>
      </c>
      <c r="M62" s="148"/>
      <c r="N62" s="122" t="s">
        <v>2830</v>
      </c>
      <c r="O62" s="149">
        <v>0</v>
      </c>
      <c r="P62" s="150">
        <v>0</v>
      </c>
      <c r="Q62" s="150">
        <v>75963.039999999994</v>
      </c>
      <c r="R62" s="151">
        <v>45536</v>
      </c>
      <c r="S62" s="152">
        <v>45931</v>
      </c>
      <c r="T62" s="152" t="s">
        <v>21</v>
      </c>
      <c r="U62" s="147" t="s">
        <v>2821</v>
      </c>
      <c r="V62" s="147">
        <v>0</v>
      </c>
      <c r="W62" s="147">
        <v>0</v>
      </c>
      <c r="X62" s="147" t="s">
        <v>2819</v>
      </c>
      <c r="Y62" s="147" t="s">
        <v>2819</v>
      </c>
      <c r="Z62" s="147" t="s">
        <v>1474</v>
      </c>
      <c r="AA62" s="147" t="s">
        <v>1474</v>
      </c>
      <c r="AB62" s="137">
        <v>0</v>
      </c>
      <c r="AC62" s="137">
        <v>0</v>
      </c>
      <c r="AD62" s="137">
        <v>0</v>
      </c>
      <c r="AE62" s="137">
        <v>75963.039999999994</v>
      </c>
      <c r="AF62" s="137">
        <v>0</v>
      </c>
      <c r="AG62" s="137">
        <v>0</v>
      </c>
      <c r="AH62" s="153">
        <v>68435.171171171183</v>
      </c>
    </row>
    <row r="63" spans="1:34" hidden="1">
      <c r="A63" s="146" t="s">
        <v>2831</v>
      </c>
      <c r="B63" s="136" t="s">
        <v>2813</v>
      </c>
      <c r="C63" s="136" t="s">
        <v>2814</v>
      </c>
      <c r="D63" s="136">
        <v>1</v>
      </c>
      <c r="E63" s="147">
        <v>2101</v>
      </c>
      <c r="F63" s="136">
        <v>1449</v>
      </c>
      <c r="G63" s="122" t="s">
        <v>2832</v>
      </c>
      <c r="H63" s="122" t="s">
        <v>2833</v>
      </c>
      <c r="I63" s="148">
        <v>45559</v>
      </c>
      <c r="J63" s="149">
        <v>2630000</v>
      </c>
      <c r="K63" s="148">
        <v>45981</v>
      </c>
      <c r="L63" s="148" t="s">
        <v>21</v>
      </c>
      <c r="M63" s="148"/>
      <c r="N63" s="122" t="s">
        <v>2830</v>
      </c>
      <c r="O63" s="149">
        <v>0</v>
      </c>
      <c r="P63" s="150">
        <v>0</v>
      </c>
      <c r="Q63" s="150">
        <v>75963.039999999994</v>
      </c>
      <c r="R63" s="151">
        <v>45536</v>
      </c>
      <c r="S63" s="152">
        <v>45962</v>
      </c>
      <c r="T63" s="152" t="s">
        <v>21</v>
      </c>
      <c r="U63" s="147" t="s">
        <v>2821</v>
      </c>
      <c r="V63" s="147">
        <v>0</v>
      </c>
      <c r="W63" s="147">
        <v>0</v>
      </c>
      <c r="X63" s="147" t="s">
        <v>2819</v>
      </c>
      <c r="Y63" s="147" t="s">
        <v>2819</v>
      </c>
      <c r="Z63" s="147" t="s">
        <v>1474</v>
      </c>
      <c r="AA63" s="147" t="s">
        <v>1474</v>
      </c>
      <c r="AB63" s="137">
        <v>0</v>
      </c>
      <c r="AC63" s="137">
        <v>0</v>
      </c>
      <c r="AD63" s="137">
        <v>0</v>
      </c>
      <c r="AE63" s="137">
        <v>75963.039999999994</v>
      </c>
      <c r="AF63" s="137">
        <v>0</v>
      </c>
      <c r="AG63" s="137">
        <v>0</v>
      </c>
      <c r="AH63" s="153">
        <v>67842.593671514231</v>
      </c>
    </row>
    <row r="64" spans="1:34" hidden="1">
      <c r="A64" s="146" t="s">
        <v>2831</v>
      </c>
      <c r="B64" s="136" t="s">
        <v>2813</v>
      </c>
      <c r="C64" s="136" t="s">
        <v>2814</v>
      </c>
      <c r="D64" s="136">
        <v>1</v>
      </c>
      <c r="E64" s="147">
        <v>2101</v>
      </c>
      <c r="F64" s="136">
        <v>1449</v>
      </c>
      <c r="G64" s="122" t="s">
        <v>2832</v>
      </c>
      <c r="H64" s="122" t="s">
        <v>2833</v>
      </c>
      <c r="I64" s="148">
        <v>45559</v>
      </c>
      <c r="J64" s="149">
        <v>2630000</v>
      </c>
      <c r="K64" s="148">
        <v>46011</v>
      </c>
      <c r="L64" s="148" t="s">
        <v>21</v>
      </c>
      <c r="M64" s="148"/>
      <c r="N64" s="122" t="s">
        <v>2830</v>
      </c>
      <c r="O64" s="149">
        <v>0</v>
      </c>
      <c r="P64" s="150">
        <v>0</v>
      </c>
      <c r="Q64" s="150">
        <v>75963.039999999994</v>
      </c>
      <c r="R64" s="151">
        <v>45536</v>
      </c>
      <c r="S64" s="152">
        <v>45992</v>
      </c>
      <c r="T64" s="152" t="s">
        <v>21</v>
      </c>
      <c r="U64" s="147" t="s">
        <v>2821</v>
      </c>
      <c r="V64" s="147">
        <v>0</v>
      </c>
      <c r="W64" s="147">
        <v>0</v>
      </c>
      <c r="X64" s="147" t="s">
        <v>2819</v>
      </c>
      <c r="Y64" s="147" t="s">
        <v>2819</v>
      </c>
      <c r="Z64" s="147" t="s">
        <v>1474</v>
      </c>
      <c r="AA64" s="147" t="s">
        <v>1474</v>
      </c>
      <c r="AB64" s="137">
        <v>0</v>
      </c>
      <c r="AC64" s="137">
        <v>0</v>
      </c>
      <c r="AD64" s="137">
        <v>0</v>
      </c>
      <c r="AE64" s="137">
        <v>75963.039999999994</v>
      </c>
      <c r="AF64" s="137">
        <v>0</v>
      </c>
      <c r="AG64" s="137">
        <v>0</v>
      </c>
      <c r="AH64" s="153">
        <v>67255.147277502096</v>
      </c>
    </row>
    <row r="65" spans="1:34" hidden="1">
      <c r="A65" s="146" t="s">
        <v>2831</v>
      </c>
      <c r="B65" s="136" t="s">
        <v>2813</v>
      </c>
      <c r="C65" s="136" t="s">
        <v>2814</v>
      </c>
      <c r="D65" s="136">
        <v>1</v>
      </c>
      <c r="E65" s="147">
        <v>2101</v>
      </c>
      <c r="F65" s="136">
        <v>1449</v>
      </c>
      <c r="G65" s="122" t="s">
        <v>2832</v>
      </c>
      <c r="H65" s="122" t="s">
        <v>2833</v>
      </c>
      <c r="I65" s="148">
        <v>45559</v>
      </c>
      <c r="J65" s="149">
        <v>2630000</v>
      </c>
      <c r="K65" s="148">
        <v>46042</v>
      </c>
      <c r="L65" s="148" t="s">
        <v>21</v>
      </c>
      <c r="M65" s="148"/>
      <c r="N65" s="122" t="s">
        <v>2830</v>
      </c>
      <c r="O65" s="149">
        <v>0</v>
      </c>
      <c r="P65" s="150">
        <v>0</v>
      </c>
      <c r="Q65" s="150">
        <v>75963.039999999994</v>
      </c>
      <c r="R65" s="151">
        <v>45536</v>
      </c>
      <c r="S65" s="152">
        <v>46023</v>
      </c>
      <c r="T65" s="152" t="s">
        <v>21</v>
      </c>
      <c r="U65" s="147" t="s">
        <v>2821</v>
      </c>
      <c r="V65" s="147">
        <v>0</v>
      </c>
      <c r="W65" s="147">
        <v>0</v>
      </c>
      <c r="X65" s="147" t="s">
        <v>2819</v>
      </c>
      <c r="Y65" s="147" t="s">
        <v>2819</v>
      </c>
      <c r="Z65" s="147" t="s">
        <v>1474</v>
      </c>
      <c r="AA65" s="147" t="s">
        <v>1474</v>
      </c>
      <c r="AB65" s="137">
        <v>0</v>
      </c>
      <c r="AC65" s="137">
        <v>0</v>
      </c>
      <c r="AD65" s="137">
        <v>0</v>
      </c>
      <c r="AE65" s="137">
        <v>75963.039999999994</v>
      </c>
      <c r="AF65" s="137">
        <v>0</v>
      </c>
      <c r="AG65" s="137">
        <v>0</v>
      </c>
      <c r="AH65" s="153">
        <v>66672.787559089469</v>
      </c>
    </row>
    <row r="66" spans="1:34" hidden="1">
      <c r="A66" s="146" t="s">
        <v>2831</v>
      </c>
      <c r="B66" s="136" t="s">
        <v>2813</v>
      </c>
      <c r="C66" s="136" t="s">
        <v>2814</v>
      </c>
      <c r="D66" s="136">
        <v>1</v>
      </c>
      <c r="E66" s="147">
        <v>2101</v>
      </c>
      <c r="F66" s="136">
        <v>1449</v>
      </c>
      <c r="G66" s="122" t="s">
        <v>2832</v>
      </c>
      <c r="H66" s="122" t="s">
        <v>2833</v>
      </c>
      <c r="I66" s="148">
        <v>45559</v>
      </c>
      <c r="J66" s="149">
        <v>2630000</v>
      </c>
      <c r="K66" s="148">
        <v>46073</v>
      </c>
      <c r="L66" s="148" t="s">
        <v>21</v>
      </c>
      <c r="M66" s="148"/>
      <c r="N66" s="122" t="s">
        <v>2830</v>
      </c>
      <c r="O66" s="149">
        <v>0</v>
      </c>
      <c r="P66" s="150">
        <v>0</v>
      </c>
      <c r="Q66" s="150">
        <v>75963.039999999994</v>
      </c>
      <c r="R66" s="151">
        <v>45536</v>
      </c>
      <c r="S66" s="152">
        <v>46054</v>
      </c>
      <c r="T66" s="152" t="s">
        <v>21</v>
      </c>
      <c r="U66" s="147" t="s">
        <v>2821</v>
      </c>
      <c r="V66" s="147">
        <v>0</v>
      </c>
      <c r="W66" s="147">
        <v>0</v>
      </c>
      <c r="X66" s="147" t="s">
        <v>2819</v>
      </c>
      <c r="Y66" s="147" t="s">
        <v>2819</v>
      </c>
      <c r="Z66" s="147" t="s">
        <v>1474</v>
      </c>
      <c r="AA66" s="147" t="s">
        <v>1474</v>
      </c>
      <c r="AB66" s="137">
        <v>0</v>
      </c>
      <c r="AC66" s="137">
        <v>0</v>
      </c>
      <c r="AD66" s="137">
        <v>0</v>
      </c>
      <c r="AE66" s="137">
        <v>75963.039999999994</v>
      </c>
      <c r="AF66" s="137">
        <v>0</v>
      </c>
      <c r="AG66" s="137">
        <v>0</v>
      </c>
      <c r="AH66" s="153">
        <v>66095.470470949178</v>
      </c>
    </row>
    <row r="67" spans="1:34" hidden="1">
      <c r="A67" s="146" t="s">
        <v>2831</v>
      </c>
      <c r="B67" s="136" t="s">
        <v>2813</v>
      </c>
      <c r="C67" s="136" t="s">
        <v>2814</v>
      </c>
      <c r="D67" s="136">
        <v>1</v>
      </c>
      <c r="E67" s="147">
        <v>2101</v>
      </c>
      <c r="F67" s="136">
        <v>1449</v>
      </c>
      <c r="G67" s="122" t="s">
        <v>2832</v>
      </c>
      <c r="H67" s="122" t="s">
        <v>2833</v>
      </c>
      <c r="I67" s="148">
        <v>45559</v>
      </c>
      <c r="J67" s="149">
        <v>2630000</v>
      </c>
      <c r="K67" s="148">
        <v>46101</v>
      </c>
      <c r="L67" s="148" t="s">
        <v>21</v>
      </c>
      <c r="M67" s="148"/>
      <c r="N67" s="122" t="s">
        <v>2830</v>
      </c>
      <c r="O67" s="149">
        <v>0</v>
      </c>
      <c r="P67" s="150">
        <v>0</v>
      </c>
      <c r="Q67" s="150">
        <v>75963.039999999994</v>
      </c>
      <c r="R67" s="151">
        <v>45536</v>
      </c>
      <c r="S67" s="152">
        <v>46082</v>
      </c>
      <c r="T67" s="152" t="s">
        <v>21</v>
      </c>
      <c r="U67" s="147" t="s">
        <v>2821</v>
      </c>
      <c r="V67" s="147">
        <v>0</v>
      </c>
      <c r="W67" s="147">
        <v>0</v>
      </c>
      <c r="X67" s="147" t="s">
        <v>2819</v>
      </c>
      <c r="Y67" s="147" t="s">
        <v>2819</v>
      </c>
      <c r="Z67" s="147" t="s">
        <v>1474</v>
      </c>
      <c r="AA67" s="147" t="s">
        <v>1474</v>
      </c>
      <c r="AB67" s="137">
        <v>0</v>
      </c>
      <c r="AC67" s="137">
        <v>0</v>
      </c>
      <c r="AD67" s="137">
        <v>0</v>
      </c>
      <c r="AE67" s="137">
        <v>75963.039999999994</v>
      </c>
      <c r="AF67" s="137">
        <v>0</v>
      </c>
      <c r="AG67" s="137">
        <v>0</v>
      </c>
      <c r="AH67" s="153">
        <v>65523.152349140728</v>
      </c>
    </row>
    <row r="68" spans="1:34" hidden="1">
      <c r="A68" s="146" t="s">
        <v>2831</v>
      </c>
      <c r="B68" s="136" t="s">
        <v>2813</v>
      </c>
      <c r="C68" s="136" t="s">
        <v>2814</v>
      </c>
      <c r="D68" s="136">
        <v>1</v>
      </c>
      <c r="E68" s="147">
        <v>2101</v>
      </c>
      <c r="F68" s="136">
        <v>1449</v>
      </c>
      <c r="G68" s="122" t="s">
        <v>2832</v>
      </c>
      <c r="H68" s="122" t="s">
        <v>2833</v>
      </c>
      <c r="I68" s="148">
        <v>45559</v>
      </c>
      <c r="J68" s="149">
        <v>2630000</v>
      </c>
      <c r="K68" s="148">
        <v>46132</v>
      </c>
      <c r="L68" s="148" t="s">
        <v>21</v>
      </c>
      <c r="M68" s="148"/>
      <c r="N68" s="122" t="s">
        <v>2830</v>
      </c>
      <c r="O68" s="149">
        <v>0</v>
      </c>
      <c r="P68" s="150">
        <v>0</v>
      </c>
      <c r="Q68" s="150">
        <v>75963.039999999994</v>
      </c>
      <c r="R68" s="151">
        <v>45536</v>
      </c>
      <c r="S68" s="152">
        <v>46113</v>
      </c>
      <c r="T68" s="152" t="s">
        <v>21</v>
      </c>
      <c r="U68" s="147" t="s">
        <v>2821</v>
      </c>
      <c r="V68" s="147">
        <v>0</v>
      </c>
      <c r="W68" s="147">
        <v>0</v>
      </c>
      <c r="X68" s="147" t="s">
        <v>2819</v>
      </c>
      <c r="Y68" s="147" t="s">
        <v>2819</v>
      </c>
      <c r="Z68" s="147" t="s">
        <v>1474</v>
      </c>
      <c r="AA68" s="147" t="s">
        <v>1474</v>
      </c>
      <c r="AB68" s="137">
        <v>0</v>
      </c>
      <c r="AC68" s="137">
        <v>0</v>
      </c>
      <c r="AD68" s="137">
        <v>0</v>
      </c>
      <c r="AE68" s="137">
        <v>75963.039999999994</v>
      </c>
      <c r="AF68" s="137">
        <v>0</v>
      </c>
      <c r="AG68" s="137">
        <v>0</v>
      </c>
      <c r="AH68" s="153">
        <v>64955.789907808045</v>
      </c>
    </row>
    <row r="69" spans="1:34" hidden="1">
      <c r="A69" s="146" t="s">
        <v>2831</v>
      </c>
      <c r="B69" s="136" t="s">
        <v>2813</v>
      </c>
      <c r="C69" s="136" t="s">
        <v>2814</v>
      </c>
      <c r="D69" s="136">
        <v>1</v>
      </c>
      <c r="E69" s="147">
        <v>2101</v>
      </c>
      <c r="F69" s="136">
        <v>1449</v>
      </c>
      <c r="G69" s="122" t="s">
        <v>2832</v>
      </c>
      <c r="H69" s="122" t="s">
        <v>2833</v>
      </c>
      <c r="I69" s="148">
        <v>45559</v>
      </c>
      <c r="J69" s="149">
        <v>2630000</v>
      </c>
      <c r="K69" s="148">
        <v>46162</v>
      </c>
      <c r="L69" s="148" t="s">
        <v>21</v>
      </c>
      <c r="M69" s="148"/>
      <c r="N69" s="122" t="s">
        <v>2830</v>
      </c>
      <c r="O69" s="149">
        <v>0</v>
      </c>
      <c r="P69" s="150">
        <v>0</v>
      </c>
      <c r="Q69" s="150">
        <v>75963.039999999994</v>
      </c>
      <c r="R69" s="151">
        <v>45536</v>
      </c>
      <c r="S69" s="152">
        <v>46143</v>
      </c>
      <c r="T69" s="152" t="s">
        <v>21</v>
      </c>
      <c r="U69" s="147" t="s">
        <v>2821</v>
      </c>
      <c r="V69" s="147">
        <v>0</v>
      </c>
      <c r="W69" s="147">
        <v>0</v>
      </c>
      <c r="X69" s="147" t="s">
        <v>2819</v>
      </c>
      <c r="Y69" s="147" t="s">
        <v>2819</v>
      </c>
      <c r="Z69" s="147" t="s">
        <v>1474</v>
      </c>
      <c r="AA69" s="147" t="s">
        <v>1474</v>
      </c>
      <c r="AB69" s="137">
        <v>0</v>
      </c>
      <c r="AC69" s="137">
        <v>0</v>
      </c>
      <c r="AD69" s="137">
        <v>0</v>
      </c>
      <c r="AE69" s="137">
        <v>75963.039999999994</v>
      </c>
      <c r="AF69" s="137">
        <v>0</v>
      </c>
      <c r="AG69" s="137">
        <v>0</v>
      </c>
      <c r="AH69" s="153">
        <v>64393.340235905627</v>
      </c>
    </row>
    <row r="70" spans="1:34" hidden="1">
      <c r="A70" s="146" t="s">
        <v>2831</v>
      </c>
      <c r="B70" s="136" t="s">
        <v>2813</v>
      </c>
      <c r="C70" s="136" t="s">
        <v>2814</v>
      </c>
      <c r="D70" s="136">
        <v>1</v>
      </c>
      <c r="E70" s="147">
        <v>2101</v>
      </c>
      <c r="F70" s="136">
        <v>1449</v>
      </c>
      <c r="G70" s="122" t="s">
        <v>2832</v>
      </c>
      <c r="H70" s="122" t="s">
        <v>2833</v>
      </c>
      <c r="I70" s="148">
        <v>45559</v>
      </c>
      <c r="J70" s="149">
        <v>2630000</v>
      </c>
      <c r="K70" s="148">
        <v>46193</v>
      </c>
      <c r="L70" s="148" t="s">
        <v>21</v>
      </c>
      <c r="M70" s="148"/>
      <c r="N70" s="122" t="s">
        <v>2830</v>
      </c>
      <c r="O70" s="149">
        <v>0</v>
      </c>
      <c r="P70" s="150">
        <v>0</v>
      </c>
      <c r="Q70" s="150">
        <v>75963.039999999994</v>
      </c>
      <c r="R70" s="151">
        <v>45536</v>
      </c>
      <c r="S70" s="152">
        <v>46174</v>
      </c>
      <c r="T70" s="152" t="s">
        <v>21</v>
      </c>
      <c r="U70" s="147" t="s">
        <v>2821</v>
      </c>
      <c r="V70" s="147">
        <v>0</v>
      </c>
      <c r="W70" s="147">
        <v>0</v>
      </c>
      <c r="X70" s="147" t="s">
        <v>2819</v>
      </c>
      <c r="Y70" s="147" t="s">
        <v>2819</v>
      </c>
      <c r="Z70" s="147" t="s">
        <v>1474</v>
      </c>
      <c r="AA70" s="147" t="s">
        <v>1474</v>
      </c>
      <c r="AB70" s="137">
        <v>0</v>
      </c>
      <c r="AC70" s="137">
        <v>0</v>
      </c>
      <c r="AD70" s="137">
        <v>0</v>
      </c>
      <c r="AE70" s="137">
        <v>75963.039999999994</v>
      </c>
      <c r="AF70" s="137">
        <v>0</v>
      </c>
      <c r="AG70" s="137">
        <v>0</v>
      </c>
      <c r="AH70" s="153">
        <v>63835.760793953043</v>
      </c>
    </row>
    <row r="71" spans="1:34" hidden="1">
      <c r="A71" s="146" t="s">
        <v>2831</v>
      </c>
      <c r="B71" s="136" t="s">
        <v>2813</v>
      </c>
      <c r="C71" s="136" t="s">
        <v>2814</v>
      </c>
      <c r="D71" s="136">
        <v>1</v>
      </c>
      <c r="E71" s="147">
        <v>2101</v>
      </c>
      <c r="F71" s="136">
        <v>1449</v>
      </c>
      <c r="G71" s="122" t="s">
        <v>2832</v>
      </c>
      <c r="H71" s="122" t="s">
        <v>2833</v>
      </c>
      <c r="I71" s="148">
        <v>45559</v>
      </c>
      <c r="J71" s="149">
        <v>2630000</v>
      </c>
      <c r="K71" s="148">
        <v>46223</v>
      </c>
      <c r="L71" s="148" t="s">
        <v>21</v>
      </c>
      <c r="M71" s="148"/>
      <c r="N71" s="122" t="s">
        <v>2830</v>
      </c>
      <c r="O71" s="149">
        <v>0</v>
      </c>
      <c r="P71" s="150">
        <v>0</v>
      </c>
      <c r="Q71" s="150">
        <v>75963.039999999994</v>
      </c>
      <c r="R71" s="151">
        <v>45536</v>
      </c>
      <c r="S71" s="152">
        <v>46204</v>
      </c>
      <c r="T71" s="152" t="s">
        <v>21</v>
      </c>
      <c r="U71" s="147" t="s">
        <v>2821</v>
      </c>
      <c r="V71" s="147">
        <v>0</v>
      </c>
      <c r="W71" s="147">
        <v>0</v>
      </c>
      <c r="X71" s="147" t="s">
        <v>2819</v>
      </c>
      <c r="Y71" s="147" t="s">
        <v>2819</v>
      </c>
      <c r="Z71" s="147" t="s">
        <v>1474</v>
      </c>
      <c r="AA71" s="147" t="s">
        <v>1474</v>
      </c>
      <c r="AB71" s="137">
        <v>0</v>
      </c>
      <c r="AC71" s="137">
        <v>0</v>
      </c>
      <c r="AD71" s="137">
        <v>0</v>
      </c>
      <c r="AE71" s="137">
        <v>75963.039999999994</v>
      </c>
      <c r="AF71" s="137">
        <v>0</v>
      </c>
      <c r="AG71" s="137">
        <v>0</v>
      </c>
      <c r="AH71" s="153">
        <v>63283.00941081754</v>
      </c>
    </row>
    <row r="72" spans="1:34" hidden="1">
      <c r="A72" s="146" t="s">
        <v>2831</v>
      </c>
      <c r="B72" s="136" t="s">
        <v>2813</v>
      </c>
      <c r="C72" s="136" t="s">
        <v>2814</v>
      </c>
      <c r="D72" s="136">
        <v>1</v>
      </c>
      <c r="E72" s="147">
        <v>2101</v>
      </c>
      <c r="F72" s="136">
        <v>1449</v>
      </c>
      <c r="G72" s="122" t="s">
        <v>2832</v>
      </c>
      <c r="H72" s="122" t="s">
        <v>2833</v>
      </c>
      <c r="I72" s="148">
        <v>45559</v>
      </c>
      <c r="J72" s="149">
        <v>2630000</v>
      </c>
      <c r="K72" s="148">
        <v>46254</v>
      </c>
      <c r="L72" s="148" t="s">
        <v>21</v>
      </c>
      <c r="M72" s="148"/>
      <c r="N72" s="122" t="s">
        <v>2830</v>
      </c>
      <c r="O72" s="149">
        <v>0</v>
      </c>
      <c r="P72" s="150">
        <v>0</v>
      </c>
      <c r="Q72" s="150">
        <v>75963.039999999994</v>
      </c>
      <c r="R72" s="151">
        <v>45536</v>
      </c>
      <c r="S72" s="152">
        <v>46235</v>
      </c>
      <c r="T72" s="152" t="s">
        <v>21</v>
      </c>
      <c r="U72" s="147" t="s">
        <v>2821</v>
      </c>
      <c r="V72" s="147">
        <v>0</v>
      </c>
      <c r="W72" s="147">
        <v>0</v>
      </c>
      <c r="X72" s="147" t="s">
        <v>2819</v>
      </c>
      <c r="Y72" s="147" t="s">
        <v>2819</v>
      </c>
      <c r="Z72" s="147" t="s">
        <v>1474</v>
      </c>
      <c r="AA72" s="147" t="s">
        <v>1474</v>
      </c>
      <c r="AB72" s="137">
        <v>0</v>
      </c>
      <c r="AC72" s="137">
        <v>0</v>
      </c>
      <c r="AD72" s="137">
        <v>0</v>
      </c>
      <c r="AE72" s="137">
        <v>75963.039999999994</v>
      </c>
      <c r="AF72" s="137">
        <v>0</v>
      </c>
      <c r="AG72" s="137">
        <v>0</v>
      </c>
      <c r="AH72" s="153">
        <v>62735.044280524613</v>
      </c>
    </row>
    <row r="73" spans="1:34" hidden="1">
      <c r="A73" s="146" t="s">
        <v>2831</v>
      </c>
      <c r="B73" s="136" t="s">
        <v>2813</v>
      </c>
      <c r="C73" s="136" t="s">
        <v>2814</v>
      </c>
      <c r="D73" s="136">
        <v>1</v>
      </c>
      <c r="E73" s="147">
        <v>2101</v>
      </c>
      <c r="F73" s="136">
        <v>1449</v>
      </c>
      <c r="G73" s="122" t="s">
        <v>2832</v>
      </c>
      <c r="H73" s="122" t="s">
        <v>2833</v>
      </c>
      <c r="I73" s="148">
        <v>45559</v>
      </c>
      <c r="J73" s="149">
        <v>2630000</v>
      </c>
      <c r="K73" s="148">
        <v>46285</v>
      </c>
      <c r="L73" s="148" t="s">
        <v>21</v>
      </c>
      <c r="M73" s="148"/>
      <c r="N73" s="122" t="s">
        <v>2830</v>
      </c>
      <c r="O73" s="149">
        <v>0</v>
      </c>
      <c r="P73" s="150">
        <v>0</v>
      </c>
      <c r="Q73" s="150">
        <v>75963.039999999994</v>
      </c>
      <c r="R73" s="151">
        <v>45536</v>
      </c>
      <c r="S73" s="152">
        <v>46266</v>
      </c>
      <c r="T73" s="152" t="s">
        <v>21</v>
      </c>
      <c r="U73" s="147" t="s">
        <v>2821</v>
      </c>
      <c r="V73" s="147">
        <v>0</v>
      </c>
      <c r="W73" s="147">
        <v>0</v>
      </c>
      <c r="X73" s="147" t="s">
        <v>2819</v>
      </c>
      <c r="Y73" s="147" t="s">
        <v>2819</v>
      </c>
      <c r="Z73" s="147" t="s">
        <v>1474</v>
      </c>
      <c r="AA73" s="147" t="s">
        <v>1474</v>
      </c>
      <c r="AB73" s="137">
        <v>0</v>
      </c>
      <c r="AC73" s="137">
        <v>0</v>
      </c>
      <c r="AD73" s="137">
        <v>0</v>
      </c>
      <c r="AE73" s="137">
        <v>75963.039999999994</v>
      </c>
      <c r="AF73" s="137">
        <v>0</v>
      </c>
      <c r="AG73" s="137">
        <v>0</v>
      </c>
      <c r="AH73" s="153">
        <v>62191.823959096058</v>
      </c>
    </row>
    <row r="74" spans="1:34" hidden="1">
      <c r="A74" s="146" t="s">
        <v>2831</v>
      </c>
      <c r="B74" s="136" t="s">
        <v>2813</v>
      </c>
      <c r="C74" s="136" t="s">
        <v>2814</v>
      </c>
      <c r="D74" s="136">
        <v>1</v>
      </c>
      <c r="E74" s="147">
        <v>2101</v>
      </c>
      <c r="F74" s="136">
        <v>1449</v>
      </c>
      <c r="G74" s="122" t="s">
        <v>2832</v>
      </c>
      <c r="H74" s="122" t="s">
        <v>2833</v>
      </c>
      <c r="I74" s="148">
        <v>45559</v>
      </c>
      <c r="J74" s="149">
        <v>2630000</v>
      </c>
      <c r="K74" s="148">
        <v>46315</v>
      </c>
      <c r="L74" s="148" t="s">
        <v>21</v>
      </c>
      <c r="M74" s="148"/>
      <c r="N74" s="122" t="s">
        <v>2830</v>
      </c>
      <c r="O74" s="149">
        <v>0</v>
      </c>
      <c r="P74" s="150">
        <v>0</v>
      </c>
      <c r="Q74" s="150">
        <v>75963.039999999994</v>
      </c>
      <c r="R74" s="151">
        <v>45536</v>
      </c>
      <c r="S74" s="152">
        <v>46296</v>
      </c>
      <c r="T74" s="152" t="s">
        <v>21</v>
      </c>
      <c r="U74" s="147" t="s">
        <v>2821</v>
      </c>
      <c r="V74" s="147">
        <v>0</v>
      </c>
      <c r="W74" s="147">
        <v>0</v>
      </c>
      <c r="X74" s="147" t="s">
        <v>2819</v>
      </c>
      <c r="Y74" s="147" t="s">
        <v>2819</v>
      </c>
      <c r="Z74" s="147" t="s">
        <v>1474</v>
      </c>
      <c r="AA74" s="147" t="s">
        <v>1474</v>
      </c>
      <c r="AB74" s="137">
        <v>0</v>
      </c>
      <c r="AC74" s="137">
        <v>0</v>
      </c>
      <c r="AD74" s="137">
        <v>0</v>
      </c>
      <c r="AE74" s="137">
        <v>75963.039999999994</v>
      </c>
      <c r="AF74" s="137">
        <v>0</v>
      </c>
      <c r="AG74" s="137">
        <v>0</v>
      </c>
      <c r="AH74" s="153">
        <v>61653.307361415507</v>
      </c>
    </row>
    <row r="75" spans="1:34" hidden="1">
      <c r="A75" s="146" t="s">
        <v>2831</v>
      </c>
      <c r="B75" s="136" t="s">
        <v>2813</v>
      </c>
      <c r="C75" s="136" t="s">
        <v>2814</v>
      </c>
      <c r="D75" s="136">
        <v>1</v>
      </c>
      <c r="E75" s="147">
        <v>2101</v>
      </c>
      <c r="F75" s="136">
        <v>1449</v>
      </c>
      <c r="G75" s="122" t="s">
        <v>2832</v>
      </c>
      <c r="H75" s="122" t="s">
        <v>2833</v>
      </c>
      <c r="I75" s="148">
        <v>45559</v>
      </c>
      <c r="J75" s="149">
        <v>2630000</v>
      </c>
      <c r="K75" s="148">
        <v>46346</v>
      </c>
      <c r="L75" s="148" t="s">
        <v>21</v>
      </c>
      <c r="M75" s="148"/>
      <c r="N75" s="122" t="s">
        <v>2830</v>
      </c>
      <c r="O75" s="149">
        <v>0</v>
      </c>
      <c r="P75" s="150">
        <v>0</v>
      </c>
      <c r="Q75" s="150">
        <v>75963.039999999994</v>
      </c>
      <c r="R75" s="151">
        <v>45536</v>
      </c>
      <c r="S75" s="152">
        <v>46327</v>
      </c>
      <c r="T75" s="152" t="s">
        <v>21</v>
      </c>
      <c r="U75" s="147" t="s">
        <v>2821</v>
      </c>
      <c r="V75" s="147">
        <v>0</v>
      </c>
      <c r="W75" s="147">
        <v>0</v>
      </c>
      <c r="X75" s="147" t="s">
        <v>2819</v>
      </c>
      <c r="Y75" s="147" t="s">
        <v>2819</v>
      </c>
      <c r="Z75" s="147" t="s">
        <v>1474</v>
      </c>
      <c r="AA75" s="147" t="s">
        <v>1474</v>
      </c>
      <c r="AB75" s="137">
        <v>0</v>
      </c>
      <c r="AC75" s="137">
        <v>0</v>
      </c>
      <c r="AD75" s="137">
        <v>0</v>
      </c>
      <c r="AE75" s="137">
        <v>75963.039999999994</v>
      </c>
      <c r="AF75" s="137">
        <v>0</v>
      </c>
      <c r="AG75" s="137">
        <v>0</v>
      </c>
      <c r="AH75" s="153">
        <v>61119.453758120952</v>
      </c>
    </row>
    <row r="76" spans="1:34" hidden="1">
      <c r="A76" s="146" t="s">
        <v>2831</v>
      </c>
      <c r="B76" s="136" t="s">
        <v>2813</v>
      </c>
      <c r="C76" s="136" t="s">
        <v>2814</v>
      </c>
      <c r="D76" s="136">
        <v>1</v>
      </c>
      <c r="E76" s="147">
        <v>2101</v>
      </c>
      <c r="F76" s="136">
        <v>1449</v>
      </c>
      <c r="G76" s="122" t="s">
        <v>2832</v>
      </c>
      <c r="H76" s="122" t="s">
        <v>2833</v>
      </c>
      <c r="I76" s="148">
        <v>45559</v>
      </c>
      <c r="J76" s="149">
        <v>2630000</v>
      </c>
      <c r="K76" s="148">
        <v>46376</v>
      </c>
      <c r="L76" s="148" t="s">
        <v>21</v>
      </c>
      <c r="M76" s="148"/>
      <c r="N76" s="122" t="s">
        <v>2830</v>
      </c>
      <c r="O76" s="149">
        <v>0</v>
      </c>
      <c r="P76" s="150">
        <v>0</v>
      </c>
      <c r="Q76" s="150">
        <v>75963.039999999994</v>
      </c>
      <c r="R76" s="151">
        <v>45536</v>
      </c>
      <c r="S76" s="152">
        <v>46357</v>
      </c>
      <c r="T76" s="152" t="s">
        <v>21</v>
      </c>
      <c r="U76" s="147" t="s">
        <v>2821</v>
      </c>
      <c r="V76" s="147">
        <v>0</v>
      </c>
      <c r="W76" s="147">
        <v>0</v>
      </c>
      <c r="X76" s="147" t="s">
        <v>2819</v>
      </c>
      <c r="Y76" s="147" t="s">
        <v>2819</v>
      </c>
      <c r="Z76" s="147" t="s">
        <v>1474</v>
      </c>
      <c r="AA76" s="147" t="s">
        <v>1474</v>
      </c>
      <c r="AB76" s="137">
        <v>0</v>
      </c>
      <c r="AC76" s="137">
        <v>0</v>
      </c>
      <c r="AD76" s="137">
        <v>0</v>
      </c>
      <c r="AE76" s="137">
        <v>75963.039999999994</v>
      </c>
      <c r="AF76" s="137">
        <v>0</v>
      </c>
      <c r="AG76" s="137">
        <v>0</v>
      </c>
      <c r="AH76" s="153">
        <v>60590.222772524423</v>
      </c>
    </row>
    <row r="77" spans="1:34" hidden="1">
      <c r="A77" s="146" t="s">
        <v>2831</v>
      </c>
      <c r="B77" s="136" t="s">
        <v>2813</v>
      </c>
      <c r="C77" s="136" t="s">
        <v>2814</v>
      </c>
      <c r="D77" s="136">
        <v>1</v>
      </c>
      <c r="E77" s="147">
        <v>2101</v>
      </c>
      <c r="F77" s="136">
        <v>1449</v>
      </c>
      <c r="G77" s="122" t="s">
        <v>2832</v>
      </c>
      <c r="H77" s="122" t="s">
        <v>2833</v>
      </c>
      <c r="I77" s="148">
        <v>45559</v>
      </c>
      <c r="J77" s="149">
        <v>2630000</v>
      </c>
      <c r="K77" s="148">
        <v>46407</v>
      </c>
      <c r="L77" s="148" t="s">
        <v>21</v>
      </c>
      <c r="M77" s="148"/>
      <c r="N77" s="122" t="s">
        <v>2830</v>
      </c>
      <c r="O77" s="149">
        <v>0</v>
      </c>
      <c r="P77" s="150">
        <v>0</v>
      </c>
      <c r="Q77" s="150">
        <v>75963.039999999994</v>
      </c>
      <c r="R77" s="151">
        <v>45536</v>
      </c>
      <c r="S77" s="152">
        <v>46388</v>
      </c>
      <c r="T77" s="152" t="s">
        <v>21</v>
      </c>
      <c r="U77" s="147" t="s">
        <v>2821</v>
      </c>
      <c r="V77" s="147">
        <v>0</v>
      </c>
      <c r="W77" s="147">
        <v>0</v>
      </c>
      <c r="X77" s="147" t="s">
        <v>2819</v>
      </c>
      <c r="Y77" s="147" t="s">
        <v>2819</v>
      </c>
      <c r="Z77" s="147" t="s">
        <v>1474</v>
      </c>
      <c r="AA77" s="147" t="s">
        <v>1474</v>
      </c>
      <c r="AB77" s="137">
        <v>0</v>
      </c>
      <c r="AC77" s="137">
        <v>0</v>
      </c>
      <c r="AD77" s="137">
        <v>0</v>
      </c>
      <c r="AE77" s="137">
        <v>75963.039999999994</v>
      </c>
      <c r="AF77" s="137">
        <v>0</v>
      </c>
      <c r="AG77" s="137">
        <v>0</v>
      </c>
      <c r="AH77" s="153">
        <v>60065.574377558107</v>
      </c>
    </row>
    <row r="78" spans="1:34" hidden="1">
      <c r="A78" s="146" t="s">
        <v>2831</v>
      </c>
      <c r="B78" s="136" t="s">
        <v>2813</v>
      </c>
      <c r="C78" s="136" t="s">
        <v>2814</v>
      </c>
      <c r="D78" s="136">
        <v>1</v>
      </c>
      <c r="E78" s="147">
        <v>2101</v>
      </c>
      <c r="F78" s="136">
        <v>1449</v>
      </c>
      <c r="G78" s="122" t="s">
        <v>2832</v>
      </c>
      <c r="H78" s="122" t="s">
        <v>2833</v>
      </c>
      <c r="I78" s="148">
        <v>45559</v>
      </c>
      <c r="J78" s="149">
        <v>2630000</v>
      </c>
      <c r="K78" s="148">
        <v>46438</v>
      </c>
      <c r="L78" s="148" t="s">
        <v>21</v>
      </c>
      <c r="M78" s="148"/>
      <c r="N78" s="122" t="s">
        <v>2830</v>
      </c>
      <c r="O78" s="149">
        <v>0</v>
      </c>
      <c r="P78" s="150">
        <v>0</v>
      </c>
      <c r="Q78" s="150">
        <v>75963.039999999994</v>
      </c>
      <c r="R78" s="151">
        <v>45536</v>
      </c>
      <c r="S78" s="152">
        <v>46419</v>
      </c>
      <c r="T78" s="152" t="s">
        <v>21</v>
      </c>
      <c r="U78" s="147" t="s">
        <v>2821</v>
      </c>
      <c r="V78" s="147">
        <v>0</v>
      </c>
      <c r="W78" s="147">
        <v>0</v>
      </c>
      <c r="X78" s="147" t="s">
        <v>2819</v>
      </c>
      <c r="Y78" s="147" t="s">
        <v>2819</v>
      </c>
      <c r="Z78" s="147" t="s">
        <v>1474</v>
      </c>
      <c r="AA78" s="147" t="s">
        <v>1474</v>
      </c>
      <c r="AB78" s="137">
        <v>0</v>
      </c>
      <c r="AC78" s="137">
        <v>0</v>
      </c>
      <c r="AD78" s="137">
        <v>0</v>
      </c>
      <c r="AE78" s="137">
        <v>75963.039999999994</v>
      </c>
      <c r="AF78" s="137">
        <v>0</v>
      </c>
      <c r="AG78" s="137">
        <v>0</v>
      </c>
      <c r="AH78" s="153">
        <v>59545.468892747034</v>
      </c>
    </row>
    <row r="79" spans="1:34" hidden="1">
      <c r="A79" s="146" t="s">
        <v>2831</v>
      </c>
      <c r="B79" s="136" t="s">
        <v>2813</v>
      </c>
      <c r="C79" s="136" t="s">
        <v>2814</v>
      </c>
      <c r="D79" s="136">
        <v>1</v>
      </c>
      <c r="E79" s="147">
        <v>2101</v>
      </c>
      <c r="F79" s="136">
        <v>1449</v>
      </c>
      <c r="G79" s="122" t="s">
        <v>2832</v>
      </c>
      <c r="H79" s="122" t="s">
        <v>2833</v>
      </c>
      <c r="I79" s="148">
        <v>45559</v>
      </c>
      <c r="J79" s="149">
        <v>2630000</v>
      </c>
      <c r="K79" s="148">
        <v>46466</v>
      </c>
      <c r="L79" s="148" t="s">
        <v>21</v>
      </c>
      <c r="M79" s="148"/>
      <c r="N79" s="122" t="s">
        <v>2830</v>
      </c>
      <c r="O79" s="149">
        <v>0</v>
      </c>
      <c r="P79" s="150">
        <v>0</v>
      </c>
      <c r="Q79" s="150">
        <v>75963.039999999994</v>
      </c>
      <c r="R79" s="151">
        <v>45536</v>
      </c>
      <c r="S79" s="152">
        <v>46447</v>
      </c>
      <c r="T79" s="152" t="s">
        <v>21</v>
      </c>
      <c r="U79" s="147" t="s">
        <v>2821</v>
      </c>
      <c r="V79" s="147">
        <v>0</v>
      </c>
      <c r="W79" s="147">
        <v>0</v>
      </c>
      <c r="X79" s="147" t="s">
        <v>2819</v>
      </c>
      <c r="Y79" s="147" t="s">
        <v>2819</v>
      </c>
      <c r="Z79" s="147" t="s">
        <v>1474</v>
      </c>
      <c r="AA79" s="147" t="s">
        <v>1474</v>
      </c>
      <c r="AB79" s="137">
        <v>0</v>
      </c>
      <c r="AC79" s="137">
        <v>0</v>
      </c>
      <c r="AD79" s="137">
        <v>0</v>
      </c>
      <c r="AE79" s="137">
        <v>75963.039999999994</v>
      </c>
      <c r="AF79" s="137">
        <v>0</v>
      </c>
      <c r="AG79" s="137">
        <v>0</v>
      </c>
      <c r="AH79" s="153">
        <v>59029.866981207881</v>
      </c>
    </row>
    <row r="80" spans="1:34" hidden="1">
      <c r="A80" s="146" t="s">
        <v>2831</v>
      </c>
      <c r="B80" s="136" t="s">
        <v>2813</v>
      </c>
      <c r="C80" s="136" t="s">
        <v>2814</v>
      </c>
      <c r="D80" s="136">
        <v>1</v>
      </c>
      <c r="E80" s="147">
        <v>2101</v>
      </c>
      <c r="F80" s="136">
        <v>1449</v>
      </c>
      <c r="G80" s="122" t="s">
        <v>2832</v>
      </c>
      <c r="H80" s="122" t="s">
        <v>2833</v>
      </c>
      <c r="I80" s="148">
        <v>45559</v>
      </c>
      <c r="J80" s="149">
        <v>2630000</v>
      </c>
      <c r="K80" s="148">
        <v>46497</v>
      </c>
      <c r="L80" s="148" t="s">
        <v>21</v>
      </c>
      <c r="M80" s="148"/>
      <c r="N80" s="122" t="s">
        <v>2830</v>
      </c>
      <c r="O80" s="149">
        <v>0</v>
      </c>
      <c r="P80" s="150">
        <v>0</v>
      </c>
      <c r="Q80" s="150">
        <v>75963.039999999994</v>
      </c>
      <c r="R80" s="151">
        <v>45536</v>
      </c>
      <c r="S80" s="152">
        <v>46478</v>
      </c>
      <c r="T80" s="152" t="s">
        <v>21</v>
      </c>
      <c r="U80" s="147" t="s">
        <v>2821</v>
      </c>
      <c r="V80" s="147">
        <v>0</v>
      </c>
      <c r="W80" s="147">
        <v>0</v>
      </c>
      <c r="X80" s="147" t="s">
        <v>2819</v>
      </c>
      <c r="Y80" s="147" t="s">
        <v>2819</v>
      </c>
      <c r="Z80" s="147" t="s">
        <v>1474</v>
      </c>
      <c r="AA80" s="147" t="s">
        <v>1474</v>
      </c>
      <c r="AB80" s="137">
        <v>0</v>
      </c>
      <c r="AC80" s="137">
        <v>0</v>
      </c>
      <c r="AD80" s="137">
        <v>0</v>
      </c>
      <c r="AE80" s="137">
        <v>75963.039999999994</v>
      </c>
      <c r="AF80" s="137">
        <v>0</v>
      </c>
      <c r="AG80" s="137">
        <v>0</v>
      </c>
      <c r="AH80" s="153">
        <v>58518.729646673935</v>
      </c>
    </row>
    <row r="81" spans="1:34" hidden="1">
      <c r="A81" s="146" t="s">
        <v>2831</v>
      </c>
      <c r="B81" s="136" t="s">
        <v>2813</v>
      </c>
      <c r="C81" s="136" t="s">
        <v>2814</v>
      </c>
      <c r="D81" s="136">
        <v>1</v>
      </c>
      <c r="E81" s="147">
        <v>2101</v>
      </c>
      <c r="F81" s="136">
        <v>1449</v>
      </c>
      <c r="G81" s="122" t="s">
        <v>2832</v>
      </c>
      <c r="H81" s="122" t="s">
        <v>2833</v>
      </c>
      <c r="I81" s="148">
        <v>45559</v>
      </c>
      <c r="J81" s="149">
        <v>2630000</v>
      </c>
      <c r="K81" s="148">
        <v>46527</v>
      </c>
      <c r="L81" s="148" t="s">
        <v>21</v>
      </c>
      <c r="M81" s="148"/>
      <c r="N81" s="122" t="s">
        <v>2830</v>
      </c>
      <c r="O81" s="149">
        <v>0</v>
      </c>
      <c r="P81" s="150">
        <v>0</v>
      </c>
      <c r="Q81" s="150">
        <v>75963.039999999994</v>
      </c>
      <c r="R81" s="151">
        <v>45536</v>
      </c>
      <c r="S81" s="152">
        <v>46508</v>
      </c>
      <c r="T81" s="152" t="s">
        <v>21</v>
      </c>
      <c r="U81" s="147" t="s">
        <v>2821</v>
      </c>
      <c r="V81" s="147">
        <v>0</v>
      </c>
      <c r="W81" s="147">
        <v>0</v>
      </c>
      <c r="X81" s="147" t="s">
        <v>2819</v>
      </c>
      <c r="Y81" s="147" t="s">
        <v>2819</v>
      </c>
      <c r="Z81" s="147" t="s">
        <v>1474</v>
      </c>
      <c r="AA81" s="147" t="s">
        <v>1474</v>
      </c>
      <c r="AB81" s="137">
        <v>0</v>
      </c>
      <c r="AC81" s="137">
        <v>0</v>
      </c>
      <c r="AD81" s="137">
        <v>0</v>
      </c>
      <c r="AE81" s="137">
        <v>75963.039999999994</v>
      </c>
      <c r="AF81" s="137">
        <v>0</v>
      </c>
      <c r="AG81" s="137">
        <v>0</v>
      </c>
      <c r="AH81" s="153">
        <v>58012.018230545626</v>
      </c>
    </row>
    <row r="82" spans="1:34">
      <c r="A82" s="146" t="s">
        <v>2831</v>
      </c>
      <c r="B82" s="136" t="s">
        <v>2813</v>
      </c>
      <c r="C82" s="136" t="s">
        <v>2814</v>
      </c>
      <c r="D82" s="136">
        <v>1</v>
      </c>
      <c r="E82" s="147">
        <v>2101</v>
      </c>
      <c r="F82" s="136">
        <v>1449</v>
      </c>
      <c r="G82" s="122" t="s">
        <v>2832</v>
      </c>
      <c r="H82" s="122" t="s">
        <v>2833</v>
      </c>
      <c r="I82" s="148">
        <v>45559</v>
      </c>
      <c r="J82" s="149">
        <v>2630000</v>
      </c>
      <c r="K82" s="148">
        <v>46568</v>
      </c>
      <c r="L82" s="148" t="s">
        <v>21</v>
      </c>
      <c r="M82" s="148"/>
      <c r="N82" s="122" t="s">
        <v>2820</v>
      </c>
      <c r="O82" s="149">
        <v>0</v>
      </c>
      <c r="P82" s="150">
        <v>0</v>
      </c>
      <c r="Q82" s="150">
        <v>101284.06</v>
      </c>
      <c r="R82" s="151">
        <v>45536</v>
      </c>
      <c r="S82" s="152">
        <v>46539</v>
      </c>
      <c r="T82" s="152" t="s">
        <v>21</v>
      </c>
      <c r="U82" s="147" t="s">
        <v>2821</v>
      </c>
      <c r="V82" s="147">
        <v>0</v>
      </c>
      <c r="W82" s="147">
        <v>0</v>
      </c>
      <c r="X82" s="147" t="s">
        <v>2819</v>
      </c>
      <c r="Y82" s="147" t="s">
        <v>2819</v>
      </c>
      <c r="Z82" s="147" t="s">
        <v>1470</v>
      </c>
      <c r="AA82" s="147" t="s">
        <v>1474</v>
      </c>
      <c r="AB82" s="137">
        <v>0</v>
      </c>
      <c r="AC82" s="137">
        <v>0</v>
      </c>
      <c r="AD82" s="137">
        <v>0</v>
      </c>
      <c r="AE82" s="137">
        <v>0</v>
      </c>
      <c r="AF82" s="137">
        <v>0</v>
      </c>
      <c r="AG82" s="137">
        <v>101284.06</v>
      </c>
      <c r="AH82" s="153">
        <v>76679.597592453516</v>
      </c>
    </row>
    <row r="83" spans="1:34" hidden="1">
      <c r="A83" s="146" t="s">
        <v>2834</v>
      </c>
      <c r="B83" s="136" t="s">
        <v>2813</v>
      </c>
      <c r="C83" s="136" t="s">
        <v>2814</v>
      </c>
      <c r="D83" s="136">
        <v>1</v>
      </c>
      <c r="E83" s="147">
        <v>2102</v>
      </c>
      <c r="F83" s="136">
        <v>1456</v>
      </c>
      <c r="G83" s="122" t="s">
        <v>2835</v>
      </c>
      <c r="H83" s="122" t="s">
        <v>2836</v>
      </c>
      <c r="I83" s="148">
        <v>45563</v>
      </c>
      <c r="J83" s="149">
        <v>2105236.65</v>
      </c>
      <c r="K83" s="148">
        <v>45563</v>
      </c>
      <c r="L83" s="148">
        <v>45566</v>
      </c>
      <c r="M83" s="148"/>
      <c r="N83" s="122" t="s">
        <v>2817</v>
      </c>
      <c r="O83" s="149">
        <v>50000</v>
      </c>
      <c r="P83" s="150">
        <v>50000</v>
      </c>
      <c r="Q83" s="150">
        <v>0</v>
      </c>
      <c r="R83" s="151">
        <v>45536</v>
      </c>
      <c r="S83" s="152">
        <v>45536</v>
      </c>
      <c r="T83" s="152">
        <v>45566</v>
      </c>
      <c r="U83" s="147" t="s">
        <v>2818</v>
      </c>
      <c r="V83" s="147">
        <v>0</v>
      </c>
      <c r="W83" s="147">
        <v>0</v>
      </c>
      <c r="X83" s="147" t="s">
        <v>2819</v>
      </c>
      <c r="Y83" s="147" t="s">
        <v>2819</v>
      </c>
      <c r="Z83" s="147" t="s">
        <v>1474</v>
      </c>
      <c r="AA83" s="147" t="s">
        <v>1474</v>
      </c>
      <c r="AB83" s="137">
        <v>50000</v>
      </c>
      <c r="AC83" s="137">
        <v>0</v>
      </c>
      <c r="AD83" s="137">
        <v>0</v>
      </c>
      <c r="AE83" s="137">
        <v>0</v>
      </c>
      <c r="AF83" s="137">
        <v>0</v>
      </c>
      <c r="AG83" s="137">
        <v>0</v>
      </c>
      <c r="AH83" s="153">
        <v>0</v>
      </c>
    </row>
    <row r="84" spans="1:34" hidden="1">
      <c r="A84" s="146" t="s">
        <v>2834</v>
      </c>
      <c r="B84" s="136" t="s">
        <v>2813</v>
      </c>
      <c r="C84" s="136" t="s">
        <v>2814</v>
      </c>
      <c r="D84" s="136">
        <v>1</v>
      </c>
      <c r="E84" s="147">
        <v>2102</v>
      </c>
      <c r="F84" s="136">
        <v>1456</v>
      </c>
      <c r="G84" s="122" t="s">
        <v>2835</v>
      </c>
      <c r="H84" s="122" t="s">
        <v>2836</v>
      </c>
      <c r="I84" s="148">
        <v>45563</v>
      </c>
      <c r="J84" s="149">
        <v>2105236.65</v>
      </c>
      <c r="K84" s="148">
        <v>45595</v>
      </c>
      <c r="L84" s="148">
        <v>45595</v>
      </c>
      <c r="M84" s="148"/>
      <c r="N84" s="122" t="s">
        <v>2837</v>
      </c>
      <c r="O84" s="149">
        <v>30210</v>
      </c>
      <c r="P84" s="150">
        <v>30210</v>
      </c>
      <c r="Q84" s="150">
        <v>0</v>
      </c>
      <c r="R84" s="151">
        <v>45536</v>
      </c>
      <c r="S84" s="152">
        <v>45566</v>
      </c>
      <c r="T84" s="152">
        <v>45566</v>
      </c>
      <c r="U84" s="147" t="s">
        <v>2818</v>
      </c>
      <c r="V84" s="147">
        <v>0</v>
      </c>
      <c r="W84" s="147">
        <v>0</v>
      </c>
      <c r="X84" s="147" t="s">
        <v>2819</v>
      </c>
      <c r="Y84" s="147" t="s">
        <v>2819</v>
      </c>
      <c r="Z84" s="147" t="s">
        <v>1474</v>
      </c>
      <c r="AA84" s="147" t="s">
        <v>1474</v>
      </c>
      <c r="AB84" s="137">
        <v>30210</v>
      </c>
      <c r="AC84" s="137">
        <v>0</v>
      </c>
      <c r="AD84" s="137">
        <v>0</v>
      </c>
      <c r="AE84" s="137">
        <v>0</v>
      </c>
      <c r="AF84" s="137">
        <v>0</v>
      </c>
      <c r="AG84" s="137">
        <v>0</v>
      </c>
      <c r="AH84" s="153">
        <v>0</v>
      </c>
    </row>
    <row r="85" spans="1:34" hidden="1">
      <c r="A85" s="146" t="s">
        <v>2834</v>
      </c>
      <c r="B85" s="136" t="s">
        <v>2813</v>
      </c>
      <c r="C85" s="136" t="s">
        <v>2814</v>
      </c>
      <c r="D85" s="136">
        <v>1</v>
      </c>
      <c r="E85" s="147">
        <v>2102</v>
      </c>
      <c r="F85" s="136">
        <v>1456</v>
      </c>
      <c r="G85" s="122" t="s">
        <v>2835</v>
      </c>
      <c r="H85" s="122" t="s">
        <v>2836</v>
      </c>
      <c r="I85" s="148">
        <v>45563</v>
      </c>
      <c r="J85" s="149">
        <v>2105236.65</v>
      </c>
      <c r="K85" s="148">
        <v>45626</v>
      </c>
      <c r="L85" s="148" t="s">
        <v>21</v>
      </c>
      <c r="M85" s="148"/>
      <c r="N85" s="122" t="s">
        <v>2837</v>
      </c>
      <c r="O85" s="149">
        <v>0</v>
      </c>
      <c r="P85" s="150">
        <v>0</v>
      </c>
      <c r="Q85" s="150">
        <v>30385.22</v>
      </c>
      <c r="R85" s="151">
        <v>45536</v>
      </c>
      <c r="S85" s="152">
        <v>45597</v>
      </c>
      <c r="T85" s="152" t="s">
        <v>21</v>
      </c>
      <c r="U85" s="147" t="s">
        <v>2821</v>
      </c>
      <c r="V85" s="147">
        <v>0</v>
      </c>
      <c r="W85" s="147">
        <v>0</v>
      </c>
      <c r="X85" s="147" t="s">
        <v>2819</v>
      </c>
      <c r="Y85" s="147" t="s">
        <v>2819</v>
      </c>
      <c r="Z85" s="147" t="s">
        <v>1474</v>
      </c>
      <c r="AA85" s="147" t="s">
        <v>1474</v>
      </c>
      <c r="AB85" s="137">
        <v>0</v>
      </c>
      <c r="AC85" s="137">
        <v>0</v>
      </c>
      <c r="AD85" s="137">
        <v>0</v>
      </c>
      <c r="AE85" s="137">
        <v>30385.22</v>
      </c>
      <c r="AF85" s="137">
        <v>0</v>
      </c>
      <c r="AG85" s="137">
        <v>0</v>
      </c>
      <c r="AH85" s="153">
        <v>30122.11555551647</v>
      </c>
    </row>
    <row r="86" spans="1:34" hidden="1">
      <c r="A86" s="146" t="s">
        <v>2834</v>
      </c>
      <c r="B86" s="136" t="s">
        <v>2813</v>
      </c>
      <c r="C86" s="136" t="s">
        <v>2814</v>
      </c>
      <c r="D86" s="136">
        <v>1</v>
      </c>
      <c r="E86" s="147">
        <v>2102</v>
      </c>
      <c r="F86" s="136">
        <v>1456</v>
      </c>
      <c r="G86" s="122" t="s">
        <v>2835</v>
      </c>
      <c r="H86" s="122" t="s">
        <v>2836</v>
      </c>
      <c r="I86" s="148">
        <v>45563</v>
      </c>
      <c r="J86" s="149">
        <v>2105236.65</v>
      </c>
      <c r="K86" s="148">
        <v>45656</v>
      </c>
      <c r="L86" s="148" t="s">
        <v>21</v>
      </c>
      <c r="M86" s="148"/>
      <c r="N86" s="122" t="s">
        <v>2837</v>
      </c>
      <c r="O86" s="149">
        <v>0</v>
      </c>
      <c r="P86" s="150">
        <v>0</v>
      </c>
      <c r="Q86" s="150">
        <v>60719.79</v>
      </c>
      <c r="R86" s="151">
        <v>45536</v>
      </c>
      <c r="S86" s="152">
        <v>45627</v>
      </c>
      <c r="T86" s="152" t="s">
        <v>21</v>
      </c>
      <c r="U86" s="147" t="s">
        <v>2821</v>
      </c>
      <c r="V86" s="147">
        <v>0</v>
      </c>
      <c r="W86" s="147">
        <v>0</v>
      </c>
      <c r="X86" s="147" t="s">
        <v>2819</v>
      </c>
      <c r="Y86" s="147" t="s">
        <v>2819</v>
      </c>
      <c r="Z86" s="147" t="s">
        <v>1474</v>
      </c>
      <c r="AA86" s="147" t="s">
        <v>1474</v>
      </c>
      <c r="AB86" s="137">
        <v>0</v>
      </c>
      <c r="AC86" s="137">
        <v>0</v>
      </c>
      <c r="AD86" s="137">
        <v>0</v>
      </c>
      <c r="AE86" s="137">
        <v>60719.79</v>
      </c>
      <c r="AF86" s="137">
        <v>0</v>
      </c>
      <c r="AG86" s="137">
        <v>0</v>
      </c>
      <c r="AH86" s="153">
        <v>59672.80199964335</v>
      </c>
    </row>
    <row r="87" spans="1:34" hidden="1">
      <c r="A87" s="146" t="s">
        <v>2834</v>
      </c>
      <c r="B87" s="136" t="s">
        <v>2813</v>
      </c>
      <c r="C87" s="136" t="s">
        <v>2814</v>
      </c>
      <c r="D87" s="136">
        <v>1</v>
      </c>
      <c r="E87" s="147">
        <v>2102</v>
      </c>
      <c r="F87" s="136">
        <v>1456</v>
      </c>
      <c r="G87" s="122" t="s">
        <v>2835</v>
      </c>
      <c r="H87" s="122" t="s">
        <v>2836</v>
      </c>
      <c r="I87" s="148">
        <v>45563</v>
      </c>
      <c r="J87" s="149">
        <v>2105236.65</v>
      </c>
      <c r="K87" s="148">
        <v>45687</v>
      </c>
      <c r="L87" s="148" t="s">
        <v>21</v>
      </c>
      <c r="M87" s="148"/>
      <c r="N87" s="122" t="s">
        <v>2830</v>
      </c>
      <c r="O87" s="149">
        <v>0</v>
      </c>
      <c r="P87" s="150">
        <v>0</v>
      </c>
      <c r="Q87" s="150">
        <v>60770.44</v>
      </c>
      <c r="R87" s="151">
        <v>45536</v>
      </c>
      <c r="S87" s="152">
        <v>45658</v>
      </c>
      <c r="T87" s="152" t="s">
        <v>21</v>
      </c>
      <c r="U87" s="147" t="s">
        <v>2821</v>
      </c>
      <c r="V87" s="147">
        <v>0</v>
      </c>
      <c r="W87" s="147">
        <v>0</v>
      </c>
      <c r="X87" s="147" t="s">
        <v>2819</v>
      </c>
      <c r="Y87" s="147" t="s">
        <v>2819</v>
      </c>
      <c r="Z87" s="147" t="s">
        <v>1474</v>
      </c>
      <c r="AA87" s="147" t="s">
        <v>1474</v>
      </c>
      <c r="AB87" s="137">
        <v>0</v>
      </c>
      <c r="AC87" s="137">
        <v>0</v>
      </c>
      <c r="AD87" s="137">
        <v>0</v>
      </c>
      <c r="AE87" s="137">
        <v>60770.44</v>
      </c>
      <c r="AF87" s="137">
        <v>0</v>
      </c>
      <c r="AG87" s="137">
        <v>0</v>
      </c>
      <c r="AH87" s="153">
        <v>59205.443146450642</v>
      </c>
    </row>
    <row r="88" spans="1:34" hidden="1">
      <c r="A88" s="146" t="s">
        <v>2834</v>
      </c>
      <c r="B88" s="136" t="s">
        <v>2813</v>
      </c>
      <c r="C88" s="136" t="s">
        <v>2814</v>
      </c>
      <c r="D88" s="136">
        <v>1</v>
      </c>
      <c r="E88" s="147">
        <v>2102</v>
      </c>
      <c r="F88" s="136">
        <v>1456</v>
      </c>
      <c r="G88" s="122" t="s">
        <v>2835</v>
      </c>
      <c r="H88" s="122" t="s">
        <v>2836</v>
      </c>
      <c r="I88" s="148">
        <v>45563</v>
      </c>
      <c r="J88" s="149">
        <v>2105236.65</v>
      </c>
      <c r="K88" s="148">
        <v>45716</v>
      </c>
      <c r="L88" s="148" t="s">
        <v>21</v>
      </c>
      <c r="M88" s="148"/>
      <c r="N88" s="122" t="s">
        <v>2830</v>
      </c>
      <c r="O88" s="149">
        <v>0</v>
      </c>
      <c r="P88" s="150">
        <v>0</v>
      </c>
      <c r="Q88" s="150">
        <v>60770.44</v>
      </c>
      <c r="R88" s="151">
        <v>45536</v>
      </c>
      <c r="S88" s="152">
        <v>45689</v>
      </c>
      <c r="T88" s="152" t="s">
        <v>21</v>
      </c>
      <c r="U88" s="147" t="s">
        <v>2821</v>
      </c>
      <c r="V88" s="147">
        <v>0</v>
      </c>
      <c r="W88" s="147">
        <v>0</v>
      </c>
      <c r="X88" s="147" t="s">
        <v>2819</v>
      </c>
      <c r="Y88" s="147" t="s">
        <v>2819</v>
      </c>
      <c r="Z88" s="147" t="s">
        <v>1474</v>
      </c>
      <c r="AA88" s="147" t="s">
        <v>1474</v>
      </c>
      <c r="AB88" s="137">
        <v>0</v>
      </c>
      <c r="AC88" s="137">
        <v>0</v>
      </c>
      <c r="AD88" s="137">
        <v>0</v>
      </c>
      <c r="AE88" s="137">
        <v>60770.44</v>
      </c>
      <c r="AF88" s="137">
        <v>0</v>
      </c>
      <c r="AG88" s="137">
        <v>0</v>
      </c>
      <c r="AH88" s="153">
        <v>58692.785504694293</v>
      </c>
    </row>
    <row r="89" spans="1:34" hidden="1">
      <c r="A89" s="146" t="s">
        <v>2834</v>
      </c>
      <c r="B89" s="136" t="s">
        <v>2813</v>
      </c>
      <c r="C89" s="136" t="s">
        <v>2814</v>
      </c>
      <c r="D89" s="136">
        <v>1</v>
      </c>
      <c r="E89" s="147">
        <v>2102</v>
      </c>
      <c r="F89" s="136">
        <v>1456</v>
      </c>
      <c r="G89" s="122" t="s">
        <v>2835</v>
      </c>
      <c r="H89" s="122" t="s">
        <v>2836</v>
      </c>
      <c r="I89" s="148">
        <v>45563</v>
      </c>
      <c r="J89" s="149">
        <v>2105236.65</v>
      </c>
      <c r="K89" s="148">
        <v>45746</v>
      </c>
      <c r="L89" s="148" t="s">
        <v>21</v>
      </c>
      <c r="M89" s="148"/>
      <c r="N89" s="122" t="s">
        <v>2830</v>
      </c>
      <c r="O89" s="149">
        <v>0</v>
      </c>
      <c r="P89" s="150">
        <v>0</v>
      </c>
      <c r="Q89" s="150">
        <v>60770.44</v>
      </c>
      <c r="R89" s="151">
        <v>45536</v>
      </c>
      <c r="S89" s="152">
        <v>45717</v>
      </c>
      <c r="T89" s="152" t="s">
        <v>21</v>
      </c>
      <c r="U89" s="147" t="s">
        <v>2821</v>
      </c>
      <c r="V89" s="147">
        <v>0</v>
      </c>
      <c r="W89" s="147">
        <v>0</v>
      </c>
      <c r="X89" s="147" t="s">
        <v>2819</v>
      </c>
      <c r="Y89" s="147" t="s">
        <v>2819</v>
      </c>
      <c r="Z89" s="147" t="s">
        <v>1474</v>
      </c>
      <c r="AA89" s="147" t="s">
        <v>1474</v>
      </c>
      <c r="AB89" s="137">
        <v>0</v>
      </c>
      <c r="AC89" s="137">
        <v>0</v>
      </c>
      <c r="AD89" s="137">
        <v>0</v>
      </c>
      <c r="AE89" s="137">
        <v>60770.44</v>
      </c>
      <c r="AF89" s="137">
        <v>0</v>
      </c>
      <c r="AG89" s="137">
        <v>0</v>
      </c>
      <c r="AH89" s="153">
        <v>58184.566945624996</v>
      </c>
    </row>
    <row r="90" spans="1:34" hidden="1">
      <c r="A90" s="146" t="s">
        <v>2834</v>
      </c>
      <c r="B90" s="136" t="s">
        <v>2813</v>
      </c>
      <c r="C90" s="136" t="s">
        <v>2814</v>
      </c>
      <c r="D90" s="136">
        <v>1</v>
      </c>
      <c r="E90" s="147">
        <v>2102</v>
      </c>
      <c r="F90" s="136">
        <v>1456</v>
      </c>
      <c r="G90" s="122" t="s">
        <v>2835</v>
      </c>
      <c r="H90" s="122" t="s">
        <v>2836</v>
      </c>
      <c r="I90" s="148">
        <v>45563</v>
      </c>
      <c r="J90" s="149">
        <v>2105236.65</v>
      </c>
      <c r="K90" s="148">
        <v>45777</v>
      </c>
      <c r="L90" s="148" t="s">
        <v>21</v>
      </c>
      <c r="M90" s="148"/>
      <c r="N90" s="122" t="s">
        <v>2830</v>
      </c>
      <c r="O90" s="149">
        <v>0</v>
      </c>
      <c r="P90" s="150">
        <v>0</v>
      </c>
      <c r="Q90" s="150">
        <v>60770.44</v>
      </c>
      <c r="R90" s="151">
        <v>45536</v>
      </c>
      <c r="S90" s="152">
        <v>45748</v>
      </c>
      <c r="T90" s="152" t="s">
        <v>21</v>
      </c>
      <c r="U90" s="147" t="s">
        <v>2821</v>
      </c>
      <c r="V90" s="147">
        <v>0</v>
      </c>
      <c r="W90" s="147">
        <v>0</v>
      </c>
      <c r="X90" s="147" t="s">
        <v>2819</v>
      </c>
      <c r="Y90" s="147" t="s">
        <v>2819</v>
      </c>
      <c r="Z90" s="147" t="s">
        <v>1474</v>
      </c>
      <c r="AA90" s="147" t="s">
        <v>1474</v>
      </c>
      <c r="AB90" s="137">
        <v>0</v>
      </c>
      <c r="AC90" s="137">
        <v>0</v>
      </c>
      <c r="AD90" s="137">
        <v>0</v>
      </c>
      <c r="AE90" s="137">
        <v>60770.44</v>
      </c>
      <c r="AF90" s="137">
        <v>0</v>
      </c>
      <c r="AG90" s="137">
        <v>0</v>
      </c>
      <c r="AH90" s="153">
        <v>57680.749031397499</v>
      </c>
    </row>
    <row r="91" spans="1:34" hidden="1">
      <c r="A91" s="146" t="s">
        <v>2834</v>
      </c>
      <c r="B91" s="136" t="s">
        <v>2813</v>
      </c>
      <c r="C91" s="136" t="s">
        <v>2814</v>
      </c>
      <c r="D91" s="136">
        <v>1</v>
      </c>
      <c r="E91" s="147">
        <v>2102</v>
      </c>
      <c r="F91" s="136">
        <v>1456</v>
      </c>
      <c r="G91" s="122" t="s">
        <v>2835</v>
      </c>
      <c r="H91" s="122" t="s">
        <v>2836</v>
      </c>
      <c r="I91" s="148">
        <v>45563</v>
      </c>
      <c r="J91" s="149">
        <v>2105236.65</v>
      </c>
      <c r="K91" s="148">
        <v>45807</v>
      </c>
      <c r="L91" s="148" t="s">
        <v>21</v>
      </c>
      <c r="M91" s="148"/>
      <c r="N91" s="122" t="s">
        <v>2830</v>
      </c>
      <c r="O91" s="149">
        <v>0</v>
      </c>
      <c r="P91" s="150">
        <v>0</v>
      </c>
      <c r="Q91" s="150">
        <v>60770.44</v>
      </c>
      <c r="R91" s="151">
        <v>45536</v>
      </c>
      <c r="S91" s="152">
        <v>45778</v>
      </c>
      <c r="T91" s="152" t="s">
        <v>21</v>
      </c>
      <c r="U91" s="147" t="s">
        <v>2821</v>
      </c>
      <c r="V91" s="147">
        <v>0</v>
      </c>
      <c r="W91" s="147">
        <v>0</v>
      </c>
      <c r="X91" s="147" t="s">
        <v>2819</v>
      </c>
      <c r="Y91" s="147" t="s">
        <v>2819</v>
      </c>
      <c r="Z91" s="147" t="s">
        <v>1474</v>
      </c>
      <c r="AA91" s="147" t="s">
        <v>1474</v>
      </c>
      <c r="AB91" s="137">
        <v>0</v>
      </c>
      <c r="AC91" s="137">
        <v>0</v>
      </c>
      <c r="AD91" s="137">
        <v>0</v>
      </c>
      <c r="AE91" s="137">
        <v>60770.44</v>
      </c>
      <c r="AF91" s="137">
        <v>0</v>
      </c>
      <c r="AG91" s="137">
        <v>0</v>
      </c>
      <c r="AH91" s="153">
        <v>57181.293656998372</v>
      </c>
    </row>
    <row r="92" spans="1:34" hidden="1">
      <c r="A92" s="146" t="s">
        <v>2834</v>
      </c>
      <c r="B92" s="136" t="s">
        <v>2813</v>
      </c>
      <c r="C92" s="136" t="s">
        <v>2814</v>
      </c>
      <c r="D92" s="136">
        <v>1</v>
      </c>
      <c r="E92" s="147">
        <v>2102</v>
      </c>
      <c r="F92" s="136">
        <v>1456</v>
      </c>
      <c r="G92" s="122" t="s">
        <v>2835</v>
      </c>
      <c r="H92" s="122" t="s">
        <v>2836</v>
      </c>
      <c r="I92" s="148">
        <v>45563</v>
      </c>
      <c r="J92" s="149">
        <v>2105236.65</v>
      </c>
      <c r="K92" s="148">
        <v>45838</v>
      </c>
      <c r="L92" s="148" t="s">
        <v>21</v>
      </c>
      <c r="M92" s="148"/>
      <c r="N92" s="122" t="s">
        <v>2830</v>
      </c>
      <c r="O92" s="149">
        <v>0</v>
      </c>
      <c r="P92" s="150">
        <v>0</v>
      </c>
      <c r="Q92" s="150">
        <v>60770.44</v>
      </c>
      <c r="R92" s="151">
        <v>45536</v>
      </c>
      <c r="S92" s="152">
        <v>45809</v>
      </c>
      <c r="T92" s="152" t="s">
        <v>21</v>
      </c>
      <c r="U92" s="147" t="s">
        <v>2821</v>
      </c>
      <c r="V92" s="147">
        <v>0</v>
      </c>
      <c r="W92" s="147">
        <v>0</v>
      </c>
      <c r="X92" s="147" t="s">
        <v>2819</v>
      </c>
      <c r="Y92" s="147" t="s">
        <v>2819</v>
      </c>
      <c r="Z92" s="147" t="s">
        <v>1474</v>
      </c>
      <c r="AA92" s="147" t="s">
        <v>1474</v>
      </c>
      <c r="AB92" s="137">
        <v>0</v>
      </c>
      <c r="AC92" s="137">
        <v>0</v>
      </c>
      <c r="AD92" s="137">
        <v>0</v>
      </c>
      <c r="AE92" s="137">
        <v>60770.44</v>
      </c>
      <c r="AF92" s="137">
        <v>0</v>
      </c>
      <c r="AG92" s="137">
        <v>0</v>
      </c>
      <c r="AH92" s="153">
        <v>56686.163047364025</v>
      </c>
    </row>
    <row r="93" spans="1:34" hidden="1">
      <c r="A93" s="146" t="s">
        <v>2834</v>
      </c>
      <c r="B93" s="136" t="s">
        <v>2813</v>
      </c>
      <c r="C93" s="136" t="s">
        <v>2814</v>
      </c>
      <c r="D93" s="136">
        <v>1</v>
      </c>
      <c r="E93" s="147">
        <v>2102</v>
      </c>
      <c r="F93" s="136">
        <v>1456</v>
      </c>
      <c r="G93" s="122" t="s">
        <v>2835</v>
      </c>
      <c r="H93" s="122" t="s">
        <v>2836</v>
      </c>
      <c r="I93" s="148">
        <v>45563</v>
      </c>
      <c r="J93" s="149">
        <v>2105236.65</v>
      </c>
      <c r="K93" s="148">
        <v>45868</v>
      </c>
      <c r="L93" s="148" t="s">
        <v>21</v>
      </c>
      <c r="M93" s="148"/>
      <c r="N93" s="122" t="s">
        <v>2830</v>
      </c>
      <c r="O93" s="149">
        <v>0</v>
      </c>
      <c r="P93" s="150">
        <v>0</v>
      </c>
      <c r="Q93" s="150">
        <v>60770.44</v>
      </c>
      <c r="R93" s="151">
        <v>45536</v>
      </c>
      <c r="S93" s="152">
        <v>45839</v>
      </c>
      <c r="T93" s="152" t="s">
        <v>21</v>
      </c>
      <c r="U93" s="147" t="s">
        <v>2821</v>
      </c>
      <c r="V93" s="147">
        <v>0</v>
      </c>
      <c r="W93" s="147">
        <v>0</v>
      </c>
      <c r="X93" s="147" t="s">
        <v>2819</v>
      </c>
      <c r="Y93" s="147" t="s">
        <v>2819</v>
      </c>
      <c r="Z93" s="147" t="s">
        <v>1474</v>
      </c>
      <c r="AA93" s="147" t="s">
        <v>1474</v>
      </c>
      <c r="AB93" s="137">
        <v>0</v>
      </c>
      <c r="AC93" s="137">
        <v>0</v>
      </c>
      <c r="AD93" s="137">
        <v>0</v>
      </c>
      <c r="AE93" s="137">
        <v>60770.44</v>
      </c>
      <c r="AF93" s="137">
        <v>0</v>
      </c>
      <c r="AG93" s="137">
        <v>0</v>
      </c>
      <c r="AH93" s="153">
        <v>56195.319754523633</v>
      </c>
    </row>
    <row r="94" spans="1:34" hidden="1">
      <c r="A94" s="146" t="s">
        <v>2834</v>
      </c>
      <c r="B94" s="136" t="s">
        <v>2813</v>
      </c>
      <c r="C94" s="136" t="s">
        <v>2814</v>
      </c>
      <c r="D94" s="136">
        <v>1</v>
      </c>
      <c r="E94" s="147">
        <v>2102</v>
      </c>
      <c r="F94" s="136">
        <v>1456</v>
      </c>
      <c r="G94" s="122" t="s">
        <v>2835</v>
      </c>
      <c r="H94" s="122" t="s">
        <v>2836</v>
      </c>
      <c r="I94" s="148">
        <v>45563</v>
      </c>
      <c r="J94" s="149">
        <v>2105236.65</v>
      </c>
      <c r="K94" s="148">
        <v>45899</v>
      </c>
      <c r="L94" s="148" t="s">
        <v>21</v>
      </c>
      <c r="M94" s="148"/>
      <c r="N94" s="122" t="s">
        <v>2830</v>
      </c>
      <c r="O94" s="149">
        <v>0</v>
      </c>
      <c r="P94" s="150">
        <v>0</v>
      </c>
      <c r="Q94" s="150">
        <v>60770.44</v>
      </c>
      <c r="R94" s="151">
        <v>45536</v>
      </c>
      <c r="S94" s="152">
        <v>45870</v>
      </c>
      <c r="T94" s="152" t="s">
        <v>21</v>
      </c>
      <c r="U94" s="147" t="s">
        <v>2821</v>
      </c>
      <c r="V94" s="147">
        <v>0</v>
      </c>
      <c r="W94" s="147">
        <v>0</v>
      </c>
      <c r="X94" s="147" t="s">
        <v>2819</v>
      </c>
      <c r="Y94" s="147" t="s">
        <v>2819</v>
      </c>
      <c r="Z94" s="147" t="s">
        <v>1474</v>
      </c>
      <c r="AA94" s="147" t="s">
        <v>1474</v>
      </c>
      <c r="AB94" s="137">
        <v>0</v>
      </c>
      <c r="AC94" s="137">
        <v>0</v>
      </c>
      <c r="AD94" s="137">
        <v>0</v>
      </c>
      <c r="AE94" s="137">
        <v>60770.44</v>
      </c>
      <c r="AF94" s="137">
        <v>0</v>
      </c>
      <c r="AG94" s="137">
        <v>0</v>
      </c>
      <c r="AH94" s="153">
        <v>55708.726654766964</v>
      </c>
    </row>
    <row r="95" spans="1:34" hidden="1">
      <c r="A95" s="146" t="s">
        <v>2834</v>
      </c>
      <c r="B95" s="136" t="s">
        <v>2813</v>
      </c>
      <c r="C95" s="136" t="s">
        <v>2814</v>
      </c>
      <c r="D95" s="136">
        <v>1</v>
      </c>
      <c r="E95" s="147">
        <v>2102</v>
      </c>
      <c r="F95" s="136">
        <v>1456</v>
      </c>
      <c r="G95" s="122" t="s">
        <v>2835</v>
      </c>
      <c r="H95" s="122" t="s">
        <v>2836</v>
      </c>
      <c r="I95" s="148">
        <v>45563</v>
      </c>
      <c r="J95" s="149">
        <v>2105236.65</v>
      </c>
      <c r="K95" s="148">
        <v>45930</v>
      </c>
      <c r="L95" s="148" t="s">
        <v>21</v>
      </c>
      <c r="M95" s="148"/>
      <c r="N95" s="122" t="s">
        <v>2830</v>
      </c>
      <c r="O95" s="149">
        <v>0</v>
      </c>
      <c r="P95" s="150">
        <v>0</v>
      </c>
      <c r="Q95" s="150">
        <v>60770.44</v>
      </c>
      <c r="R95" s="151">
        <v>45536</v>
      </c>
      <c r="S95" s="152">
        <v>45901</v>
      </c>
      <c r="T95" s="152" t="s">
        <v>21</v>
      </c>
      <c r="U95" s="147" t="s">
        <v>2821</v>
      </c>
      <c r="V95" s="147">
        <v>0</v>
      </c>
      <c r="W95" s="147">
        <v>0</v>
      </c>
      <c r="X95" s="147" t="s">
        <v>2819</v>
      </c>
      <c r="Y95" s="147" t="s">
        <v>2819</v>
      </c>
      <c r="Z95" s="147" t="s">
        <v>1474</v>
      </c>
      <c r="AA95" s="147" t="s">
        <v>1474</v>
      </c>
      <c r="AB95" s="137">
        <v>0</v>
      </c>
      <c r="AC95" s="137">
        <v>0</v>
      </c>
      <c r="AD95" s="137">
        <v>0</v>
      </c>
      <c r="AE95" s="137">
        <v>60770.44</v>
      </c>
      <c r="AF95" s="137">
        <v>0</v>
      </c>
      <c r="AG95" s="137">
        <v>0</v>
      </c>
      <c r="AH95" s="153">
        <v>55226.346945836529</v>
      </c>
    </row>
    <row r="96" spans="1:34" hidden="1">
      <c r="A96" s="146" t="s">
        <v>2834</v>
      </c>
      <c r="B96" s="136" t="s">
        <v>2813</v>
      </c>
      <c r="C96" s="136" t="s">
        <v>2814</v>
      </c>
      <c r="D96" s="136">
        <v>1</v>
      </c>
      <c r="E96" s="147">
        <v>2102</v>
      </c>
      <c r="F96" s="136">
        <v>1456</v>
      </c>
      <c r="G96" s="122" t="s">
        <v>2835</v>
      </c>
      <c r="H96" s="122" t="s">
        <v>2836</v>
      </c>
      <c r="I96" s="148">
        <v>45563</v>
      </c>
      <c r="J96" s="149">
        <v>2105236.65</v>
      </c>
      <c r="K96" s="148">
        <v>45960</v>
      </c>
      <c r="L96" s="148" t="s">
        <v>21</v>
      </c>
      <c r="M96" s="148"/>
      <c r="N96" s="122" t="s">
        <v>2830</v>
      </c>
      <c r="O96" s="149">
        <v>0</v>
      </c>
      <c r="P96" s="150">
        <v>0</v>
      </c>
      <c r="Q96" s="150">
        <v>60770.44</v>
      </c>
      <c r="R96" s="151">
        <v>45536</v>
      </c>
      <c r="S96" s="152">
        <v>45931</v>
      </c>
      <c r="T96" s="152" t="s">
        <v>21</v>
      </c>
      <c r="U96" s="147" t="s">
        <v>2821</v>
      </c>
      <c r="V96" s="147">
        <v>0</v>
      </c>
      <c r="W96" s="147">
        <v>0</v>
      </c>
      <c r="X96" s="147" t="s">
        <v>2819</v>
      </c>
      <c r="Y96" s="147" t="s">
        <v>2819</v>
      </c>
      <c r="Z96" s="147" t="s">
        <v>1474</v>
      </c>
      <c r="AA96" s="147" t="s">
        <v>1474</v>
      </c>
      <c r="AB96" s="137">
        <v>0</v>
      </c>
      <c r="AC96" s="137">
        <v>0</v>
      </c>
      <c r="AD96" s="137">
        <v>0</v>
      </c>
      <c r="AE96" s="137">
        <v>60770.44</v>
      </c>
      <c r="AF96" s="137">
        <v>0</v>
      </c>
      <c r="AG96" s="137">
        <v>0</v>
      </c>
      <c r="AH96" s="153">
        <v>54748.144144144164</v>
      </c>
    </row>
    <row r="97" spans="1:34" hidden="1">
      <c r="A97" s="146" t="s">
        <v>2834</v>
      </c>
      <c r="B97" s="136" t="s">
        <v>2813</v>
      </c>
      <c r="C97" s="136" t="s">
        <v>2814</v>
      </c>
      <c r="D97" s="136">
        <v>1</v>
      </c>
      <c r="E97" s="147">
        <v>2102</v>
      </c>
      <c r="F97" s="136">
        <v>1456</v>
      </c>
      <c r="G97" s="122" t="s">
        <v>2835</v>
      </c>
      <c r="H97" s="122" t="s">
        <v>2836</v>
      </c>
      <c r="I97" s="148">
        <v>45563</v>
      </c>
      <c r="J97" s="149">
        <v>2105236.65</v>
      </c>
      <c r="K97" s="148">
        <v>45991</v>
      </c>
      <c r="L97" s="148" t="s">
        <v>21</v>
      </c>
      <c r="M97" s="148"/>
      <c r="N97" s="122" t="s">
        <v>2830</v>
      </c>
      <c r="O97" s="149">
        <v>0</v>
      </c>
      <c r="P97" s="150">
        <v>0</v>
      </c>
      <c r="Q97" s="150">
        <v>60770.44</v>
      </c>
      <c r="R97" s="151">
        <v>45536</v>
      </c>
      <c r="S97" s="152">
        <v>45962</v>
      </c>
      <c r="T97" s="152" t="s">
        <v>21</v>
      </c>
      <c r="U97" s="147" t="s">
        <v>2821</v>
      </c>
      <c r="V97" s="147">
        <v>0</v>
      </c>
      <c r="W97" s="147">
        <v>0</v>
      </c>
      <c r="X97" s="147" t="s">
        <v>2819</v>
      </c>
      <c r="Y97" s="147" t="s">
        <v>2819</v>
      </c>
      <c r="Z97" s="147" t="s">
        <v>1474</v>
      </c>
      <c r="AA97" s="147" t="s">
        <v>1474</v>
      </c>
      <c r="AB97" s="137">
        <v>0</v>
      </c>
      <c r="AC97" s="137">
        <v>0</v>
      </c>
      <c r="AD97" s="137">
        <v>0</v>
      </c>
      <c r="AE97" s="137">
        <v>60770.44</v>
      </c>
      <c r="AF97" s="137">
        <v>0</v>
      </c>
      <c r="AG97" s="137">
        <v>0</v>
      </c>
      <c r="AH97" s="153">
        <v>54274.082082011671</v>
      </c>
    </row>
    <row r="98" spans="1:34" hidden="1">
      <c r="A98" s="146" t="s">
        <v>2834</v>
      </c>
      <c r="B98" s="136" t="s">
        <v>2813</v>
      </c>
      <c r="C98" s="136" t="s">
        <v>2814</v>
      </c>
      <c r="D98" s="136">
        <v>1</v>
      </c>
      <c r="E98" s="147">
        <v>2102</v>
      </c>
      <c r="F98" s="136">
        <v>1456</v>
      </c>
      <c r="G98" s="122" t="s">
        <v>2835</v>
      </c>
      <c r="H98" s="122" t="s">
        <v>2836</v>
      </c>
      <c r="I98" s="148">
        <v>45563</v>
      </c>
      <c r="J98" s="149">
        <v>2105236.65</v>
      </c>
      <c r="K98" s="148">
        <v>46021</v>
      </c>
      <c r="L98" s="148" t="s">
        <v>21</v>
      </c>
      <c r="M98" s="148"/>
      <c r="N98" s="122" t="s">
        <v>2830</v>
      </c>
      <c r="O98" s="149">
        <v>0</v>
      </c>
      <c r="P98" s="150">
        <v>0</v>
      </c>
      <c r="Q98" s="150">
        <v>60770.44</v>
      </c>
      <c r="R98" s="151">
        <v>45536</v>
      </c>
      <c r="S98" s="152">
        <v>45992</v>
      </c>
      <c r="T98" s="152" t="s">
        <v>21</v>
      </c>
      <c r="U98" s="147" t="s">
        <v>2821</v>
      </c>
      <c r="V98" s="147">
        <v>0</v>
      </c>
      <c r="W98" s="147">
        <v>0</v>
      </c>
      <c r="X98" s="147" t="s">
        <v>2819</v>
      </c>
      <c r="Y98" s="147" t="s">
        <v>2819</v>
      </c>
      <c r="Z98" s="147" t="s">
        <v>1474</v>
      </c>
      <c r="AA98" s="147" t="s">
        <v>1474</v>
      </c>
      <c r="AB98" s="137">
        <v>0</v>
      </c>
      <c r="AC98" s="137">
        <v>0</v>
      </c>
      <c r="AD98" s="137">
        <v>0</v>
      </c>
      <c r="AE98" s="137">
        <v>60770.44</v>
      </c>
      <c r="AF98" s="137">
        <v>0</v>
      </c>
      <c r="AG98" s="137">
        <v>0</v>
      </c>
      <c r="AH98" s="153">
        <v>53804.124904935408</v>
      </c>
    </row>
    <row r="99" spans="1:34" hidden="1">
      <c r="A99" s="146" t="s">
        <v>2834</v>
      </c>
      <c r="B99" s="136" t="s">
        <v>2813</v>
      </c>
      <c r="C99" s="136" t="s">
        <v>2814</v>
      </c>
      <c r="D99" s="136">
        <v>1</v>
      </c>
      <c r="E99" s="147">
        <v>2102</v>
      </c>
      <c r="F99" s="136">
        <v>1456</v>
      </c>
      <c r="G99" s="122" t="s">
        <v>2835</v>
      </c>
      <c r="H99" s="122" t="s">
        <v>2836</v>
      </c>
      <c r="I99" s="148">
        <v>45563</v>
      </c>
      <c r="J99" s="149">
        <v>2105236.65</v>
      </c>
      <c r="K99" s="148">
        <v>46052</v>
      </c>
      <c r="L99" s="148" t="s">
        <v>21</v>
      </c>
      <c r="M99" s="148"/>
      <c r="N99" s="122" t="s">
        <v>2830</v>
      </c>
      <c r="O99" s="149">
        <v>0</v>
      </c>
      <c r="P99" s="150">
        <v>0</v>
      </c>
      <c r="Q99" s="150">
        <v>60770.44</v>
      </c>
      <c r="R99" s="151">
        <v>45536</v>
      </c>
      <c r="S99" s="152">
        <v>46023</v>
      </c>
      <c r="T99" s="152" t="s">
        <v>21</v>
      </c>
      <c r="U99" s="147" t="s">
        <v>2821</v>
      </c>
      <c r="V99" s="147">
        <v>0</v>
      </c>
      <c r="W99" s="147">
        <v>0</v>
      </c>
      <c r="X99" s="147" t="s">
        <v>2819</v>
      </c>
      <c r="Y99" s="147" t="s">
        <v>2819</v>
      </c>
      <c r="Z99" s="147" t="s">
        <v>1474</v>
      </c>
      <c r="AA99" s="147" t="s">
        <v>1474</v>
      </c>
      <c r="AB99" s="137">
        <v>0</v>
      </c>
      <c r="AC99" s="137">
        <v>0</v>
      </c>
      <c r="AD99" s="137">
        <v>0</v>
      </c>
      <c r="AE99" s="137">
        <v>60770.44</v>
      </c>
      <c r="AF99" s="137">
        <v>0</v>
      </c>
      <c r="AG99" s="137">
        <v>0</v>
      </c>
      <c r="AH99" s="153">
        <v>53338.23706887447</v>
      </c>
    </row>
    <row r="100" spans="1:34" hidden="1">
      <c r="A100" s="146" t="s">
        <v>2834</v>
      </c>
      <c r="B100" s="136" t="s">
        <v>2813</v>
      </c>
      <c r="C100" s="136" t="s">
        <v>2814</v>
      </c>
      <c r="D100" s="136">
        <v>1</v>
      </c>
      <c r="E100" s="147">
        <v>2102</v>
      </c>
      <c r="F100" s="136">
        <v>1456</v>
      </c>
      <c r="G100" s="122" t="s">
        <v>2835</v>
      </c>
      <c r="H100" s="122" t="s">
        <v>2836</v>
      </c>
      <c r="I100" s="148">
        <v>45563</v>
      </c>
      <c r="J100" s="149">
        <v>2105236.65</v>
      </c>
      <c r="K100" s="148">
        <v>46081</v>
      </c>
      <c r="L100" s="148" t="s">
        <v>21</v>
      </c>
      <c r="M100" s="148"/>
      <c r="N100" s="122" t="s">
        <v>2830</v>
      </c>
      <c r="O100" s="149">
        <v>0</v>
      </c>
      <c r="P100" s="150">
        <v>0</v>
      </c>
      <c r="Q100" s="150">
        <v>60770.44</v>
      </c>
      <c r="R100" s="151">
        <v>45536</v>
      </c>
      <c r="S100" s="152">
        <v>46054</v>
      </c>
      <c r="T100" s="152" t="s">
        <v>21</v>
      </c>
      <c r="U100" s="147" t="s">
        <v>2821</v>
      </c>
      <c r="V100" s="147">
        <v>0</v>
      </c>
      <c r="W100" s="147">
        <v>0</v>
      </c>
      <c r="X100" s="147" t="s">
        <v>2819</v>
      </c>
      <c r="Y100" s="147" t="s">
        <v>2819</v>
      </c>
      <c r="Z100" s="147" t="s">
        <v>1474</v>
      </c>
      <c r="AA100" s="147" t="s">
        <v>1474</v>
      </c>
      <c r="AB100" s="137">
        <v>0</v>
      </c>
      <c r="AC100" s="137">
        <v>0</v>
      </c>
      <c r="AD100" s="137">
        <v>0</v>
      </c>
      <c r="AE100" s="137">
        <v>60770.44</v>
      </c>
      <c r="AF100" s="137">
        <v>0</v>
      </c>
      <c r="AG100" s="137">
        <v>0</v>
      </c>
      <c r="AH100" s="153">
        <v>52876.383337562445</v>
      </c>
    </row>
    <row r="101" spans="1:34" hidden="1">
      <c r="A101" s="146" t="s">
        <v>2834</v>
      </c>
      <c r="B101" s="136" t="s">
        <v>2813</v>
      </c>
      <c r="C101" s="136" t="s">
        <v>2814</v>
      </c>
      <c r="D101" s="136">
        <v>1</v>
      </c>
      <c r="E101" s="147">
        <v>2102</v>
      </c>
      <c r="F101" s="136">
        <v>1456</v>
      </c>
      <c r="G101" s="122" t="s">
        <v>2835</v>
      </c>
      <c r="H101" s="122" t="s">
        <v>2836</v>
      </c>
      <c r="I101" s="148">
        <v>45563</v>
      </c>
      <c r="J101" s="149">
        <v>2105236.65</v>
      </c>
      <c r="K101" s="148">
        <v>46111</v>
      </c>
      <c r="L101" s="148" t="s">
        <v>21</v>
      </c>
      <c r="M101" s="148"/>
      <c r="N101" s="122" t="s">
        <v>2830</v>
      </c>
      <c r="O101" s="149">
        <v>0</v>
      </c>
      <c r="P101" s="150">
        <v>0</v>
      </c>
      <c r="Q101" s="150">
        <v>60770.44</v>
      </c>
      <c r="R101" s="151">
        <v>45536</v>
      </c>
      <c r="S101" s="152">
        <v>46082</v>
      </c>
      <c r="T101" s="152" t="s">
        <v>21</v>
      </c>
      <c r="U101" s="147" t="s">
        <v>2821</v>
      </c>
      <c r="V101" s="147">
        <v>0</v>
      </c>
      <c r="W101" s="147">
        <v>0</v>
      </c>
      <c r="X101" s="147" t="s">
        <v>2819</v>
      </c>
      <c r="Y101" s="147" t="s">
        <v>2819</v>
      </c>
      <c r="Z101" s="147" t="s">
        <v>1474</v>
      </c>
      <c r="AA101" s="147" t="s">
        <v>1474</v>
      </c>
      <c r="AB101" s="137">
        <v>0</v>
      </c>
      <c r="AC101" s="137">
        <v>0</v>
      </c>
      <c r="AD101" s="137">
        <v>0</v>
      </c>
      <c r="AE101" s="137">
        <v>60770.44</v>
      </c>
      <c r="AF101" s="137">
        <v>0</v>
      </c>
      <c r="AG101" s="137">
        <v>0</v>
      </c>
      <c r="AH101" s="153">
        <v>52418.528779842352</v>
      </c>
    </row>
    <row r="102" spans="1:34" hidden="1">
      <c r="A102" s="146" t="s">
        <v>2834</v>
      </c>
      <c r="B102" s="136" t="s">
        <v>2813</v>
      </c>
      <c r="C102" s="136" t="s">
        <v>2814</v>
      </c>
      <c r="D102" s="136">
        <v>1</v>
      </c>
      <c r="E102" s="147">
        <v>2102</v>
      </c>
      <c r="F102" s="136">
        <v>1456</v>
      </c>
      <c r="G102" s="122" t="s">
        <v>2835</v>
      </c>
      <c r="H102" s="122" t="s">
        <v>2836</v>
      </c>
      <c r="I102" s="148">
        <v>45563</v>
      </c>
      <c r="J102" s="149">
        <v>2105236.65</v>
      </c>
      <c r="K102" s="148">
        <v>46142</v>
      </c>
      <c r="L102" s="148" t="s">
        <v>21</v>
      </c>
      <c r="M102" s="148"/>
      <c r="N102" s="122" t="s">
        <v>2830</v>
      </c>
      <c r="O102" s="149">
        <v>0</v>
      </c>
      <c r="P102" s="150">
        <v>0</v>
      </c>
      <c r="Q102" s="150">
        <v>60770.44</v>
      </c>
      <c r="R102" s="151">
        <v>45536</v>
      </c>
      <c r="S102" s="152">
        <v>46113</v>
      </c>
      <c r="T102" s="152" t="s">
        <v>21</v>
      </c>
      <c r="U102" s="147" t="s">
        <v>2821</v>
      </c>
      <c r="V102" s="147">
        <v>0</v>
      </c>
      <c r="W102" s="147">
        <v>0</v>
      </c>
      <c r="X102" s="147" t="s">
        <v>2819</v>
      </c>
      <c r="Y102" s="147" t="s">
        <v>2819</v>
      </c>
      <c r="Z102" s="147" t="s">
        <v>1474</v>
      </c>
      <c r="AA102" s="147" t="s">
        <v>1474</v>
      </c>
      <c r="AB102" s="137">
        <v>0</v>
      </c>
      <c r="AC102" s="137">
        <v>0</v>
      </c>
      <c r="AD102" s="137">
        <v>0</v>
      </c>
      <c r="AE102" s="137">
        <v>60770.44</v>
      </c>
      <c r="AF102" s="137">
        <v>0</v>
      </c>
      <c r="AG102" s="137">
        <v>0</v>
      </c>
      <c r="AH102" s="153">
        <v>51964.638767024793</v>
      </c>
    </row>
    <row r="103" spans="1:34" hidden="1">
      <c r="A103" s="146" t="s">
        <v>2834</v>
      </c>
      <c r="B103" s="136" t="s">
        <v>2813</v>
      </c>
      <c r="C103" s="136" t="s">
        <v>2814</v>
      </c>
      <c r="D103" s="136">
        <v>1</v>
      </c>
      <c r="E103" s="147">
        <v>2102</v>
      </c>
      <c r="F103" s="136">
        <v>1456</v>
      </c>
      <c r="G103" s="122" t="s">
        <v>2835</v>
      </c>
      <c r="H103" s="122" t="s">
        <v>2836</v>
      </c>
      <c r="I103" s="148">
        <v>45563</v>
      </c>
      <c r="J103" s="149">
        <v>2105236.65</v>
      </c>
      <c r="K103" s="148">
        <v>46172</v>
      </c>
      <c r="L103" s="148" t="s">
        <v>21</v>
      </c>
      <c r="M103" s="148"/>
      <c r="N103" s="122" t="s">
        <v>2830</v>
      </c>
      <c r="O103" s="149">
        <v>0</v>
      </c>
      <c r="P103" s="150">
        <v>0</v>
      </c>
      <c r="Q103" s="150">
        <v>60770.44</v>
      </c>
      <c r="R103" s="151">
        <v>45536</v>
      </c>
      <c r="S103" s="152">
        <v>46143</v>
      </c>
      <c r="T103" s="152" t="s">
        <v>21</v>
      </c>
      <c r="U103" s="147" t="s">
        <v>2821</v>
      </c>
      <c r="V103" s="147">
        <v>0</v>
      </c>
      <c r="W103" s="147">
        <v>0</v>
      </c>
      <c r="X103" s="147" t="s">
        <v>2819</v>
      </c>
      <c r="Y103" s="147" t="s">
        <v>2819</v>
      </c>
      <c r="Z103" s="147" t="s">
        <v>1474</v>
      </c>
      <c r="AA103" s="147" t="s">
        <v>1474</v>
      </c>
      <c r="AB103" s="137">
        <v>0</v>
      </c>
      <c r="AC103" s="137">
        <v>0</v>
      </c>
      <c r="AD103" s="137">
        <v>0</v>
      </c>
      <c r="AE103" s="137">
        <v>60770.44</v>
      </c>
      <c r="AF103" s="137">
        <v>0</v>
      </c>
      <c r="AG103" s="137">
        <v>0</v>
      </c>
      <c r="AH103" s="153">
        <v>51514.678970268826</v>
      </c>
    </row>
    <row r="104" spans="1:34" hidden="1">
      <c r="A104" s="146" t="s">
        <v>2834</v>
      </c>
      <c r="B104" s="136" t="s">
        <v>2813</v>
      </c>
      <c r="C104" s="136" t="s">
        <v>2814</v>
      </c>
      <c r="D104" s="136">
        <v>1</v>
      </c>
      <c r="E104" s="147">
        <v>2102</v>
      </c>
      <c r="F104" s="136">
        <v>1456</v>
      </c>
      <c r="G104" s="122" t="s">
        <v>2835</v>
      </c>
      <c r="H104" s="122" t="s">
        <v>2836</v>
      </c>
      <c r="I104" s="148">
        <v>45563</v>
      </c>
      <c r="J104" s="149">
        <v>2105236.65</v>
      </c>
      <c r="K104" s="148">
        <v>46203</v>
      </c>
      <c r="L104" s="148" t="s">
        <v>21</v>
      </c>
      <c r="M104" s="148"/>
      <c r="N104" s="122" t="s">
        <v>2830</v>
      </c>
      <c r="O104" s="149">
        <v>0</v>
      </c>
      <c r="P104" s="150">
        <v>0</v>
      </c>
      <c r="Q104" s="150">
        <v>60770.44</v>
      </c>
      <c r="R104" s="151">
        <v>45536</v>
      </c>
      <c r="S104" s="152">
        <v>46174</v>
      </c>
      <c r="T104" s="152" t="s">
        <v>21</v>
      </c>
      <c r="U104" s="147" t="s">
        <v>2821</v>
      </c>
      <c r="V104" s="147">
        <v>0</v>
      </c>
      <c r="W104" s="147">
        <v>0</v>
      </c>
      <c r="X104" s="147" t="s">
        <v>2819</v>
      </c>
      <c r="Y104" s="147" t="s">
        <v>2819</v>
      </c>
      <c r="Z104" s="147" t="s">
        <v>1474</v>
      </c>
      <c r="AA104" s="147" t="s">
        <v>1474</v>
      </c>
      <c r="AB104" s="137">
        <v>0</v>
      </c>
      <c r="AC104" s="137">
        <v>0</v>
      </c>
      <c r="AD104" s="137">
        <v>0</v>
      </c>
      <c r="AE104" s="137">
        <v>60770.44</v>
      </c>
      <c r="AF104" s="137">
        <v>0</v>
      </c>
      <c r="AG104" s="137">
        <v>0</v>
      </c>
      <c r="AH104" s="153">
        <v>51068.615357985625</v>
      </c>
    </row>
    <row r="105" spans="1:34" hidden="1">
      <c r="A105" s="146" t="s">
        <v>2834</v>
      </c>
      <c r="B105" s="136" t="s">
        <v>2813</v>
      </c>
      <c r="C105" s="136" t="s">
        <v>2814</v>
      </c>
      <c r="D105" s="136">
        <v>1</v>
      </c>
      <c r="E105" s="147">
        <v>2102</v>
      </c>
      <c r="F105" s="136">
        <v>1456</v>
      </c>
      <c r="G105" s="122" t="s">
        <v>2835</v>
      </c>
      <c r="H105" s="122" t="s">
        <v>2836</v>
      </c>
      <c r="I105" s="148">
        <v>45563</v>
      </c>
      <c r="J105" s="149">
        <v>2105236.65</v>
      </c>
      <c r="K105" s="148">
        <v>46233</v>
      </c>
      <c r="L105" s="148" t="s">
        <v>21</v>
      </c>
      <c r="M105" s="148"/>
      <c r="N105" s="122" t="s">
        <v>2830</v>
      </c>
      <c r="O105" s="149">
        <v>0</v>
      </c>
      <c r="P105" s="150">
        <v>0</v>
      </c>
      <c r="Q105" s="150">
        <v>60770.44</v>
      </c>
      <c r="R105" s="151">
        <v>45536</v>
      </c>
      <c r="S105" s="152">
        <v>46204</v>
      </c>
      <c r="T105" s="152" t="s">
        <v>21</v>
      </c>
      <c r="U105" s="147" t="s">
        <v>2821</v>
      </c>
      <c r="V105" s="147">
        <v>0</v>
      </c>
      <c r="W105" s="147">
        <v>0</v>
      </c>
      <c r="X105" s="147" t="s">
        <v>2819</v>
      </c>
      <c r="Y105" s="147" t="s">
        <v>2819</v>
      </c>
      <c r="Z105" s="147" t="s">
        <v>1474</v>
      </c>
      <c r="AA105" s="147" t="s">
        <v>1474</v>
      </c>
      <c r="AB105" s="137">
        <v>0</v>
      </c>
      <c r="AC105" s="137">
        <v>0</v>
      </c>
      <c r="AD105" s="137">
        <v>0</v>
      </c>
      <c r="AE105" s="137">
        <v>60770.44</v>
      </c>
      <c r="AF105" s="137">
        <v>0</v>
      </c>
      <c r="AG105" s="137">
        <v>0</v>
      </c>
      <c r="AH105" s="153">
        <v>50626.414193264558</v>
      </c>
    </row>
    <row r="106" spans="1:34" hidden="1">
      <c r="A106" s="146" t="s">
        <v>2834</v>
      </c>
      <c r="B106" s="136" t="s">
        <v>2813</v>
      </c>
      <c r="C106" s="136" t="s">
        <v>2814</v>
      </c>
      <c r="D106" s="136">
        <v>1</v>
      </c>
      <c r="E106" s="147">
        <v>2102</v>
      </c>
      <c r="F106" s="136">
        <v>1456</v>
      </c>
      <c r="G106" s="122" t="s">
        <v>2835</v>
      </c>
      <c r="H106" s="122" t="s">
        <v>2836</v>
      </c>
      <c r="I106" s="148">
        <v>45563</v>
      </c>
      <c r="J106" s="149">
        <v>2105236.65</v>
      </c>
      <c r="K106" s="148">
        <v>46264</v>
      </c>
      <c r="L106" s="148" t="s">
        <v>21</v>
      </c>
      <c r="M106" s="148"/>
      <c r="N106" s="122" t="s">
        <v>2830</v>
      </c>
      <c r="O106" s="149">
        <v>0</v>
      </c>
      <c r="P106" s="150">
        <v>0</v>
      </c>
      <c r="Q106" s="150">
        <v>60770.44</v>
      </c>
      <c r="R106" s="151">
        <v>45536</v>
      </c>
      <c r="S106" s="152">
        <v>46235</v>
      </c>
      <c r="T106" s="152" t="s">
        <v>21</v>
      </c>
      <c r="U106" s="147" t="s">
        <v>2821</v>
      </c>
      <c r="V106" s="147">
        <v>0</v>
      </c>
      <c r="W106" s="147">
        <v>0</v>
      </c>
      <c r="X106" s="147" t="s">
        <v>2819</v>
      </c>
      <c r="Y106" s="147" t="s">
        <v>2819</v>
      </c>
      <c r="Z106" s="147" t="s">
        <v>1474</v>
      </c>
      <c r="AA106" s="147" t="s">
        <v>1474</v>
      </c>
      <c r="AB106" s="137">
        <v>0</v>
      </c>
      <c r="AC106" s="137">
        <v>0</v>
      </c>
      <c r="AD106" s="137">
        <v>0</v>
      </c>
      <c r="AE106" s="137">
        <v>60770.44</v>
      </c>
      <c r="AF106" s="137">
        <v>0</v>
      </c>
      <c r="AG106" s="137">
        <v>0</v>
      </c>
      <c r="AH106" s="153">
        <v>50188.042031321609</v>
      </c>
    </row>
    <row r="107" spans="1:34" hidden="1">
      <c r="A107" s="146" t="s">
        <v>2834</v>
      </c>
      <c r="B107" s="136" t="s">
        <v>2813</v>
      </c>
      <c r="C107" s="136" t="s">
        <v>2814</v>
      </c>
      <c r="D107" s="136">
        <v>1</v>
      </c>
      <c r="E107" s="147">
        <v>2102</v>
      </c>
      <c r="F107" s="136">
        <v>1456</v>
      </c>
      <c r="G107" s="122" t="s">
        <v>2835</v>
      </c>
      <c r="H107" s="122" t="s">
        <v>2836</v>
      </c>
      <c r="I107" s="148">
        <v>45563</v>
      </c>
      <c r="J107" s="149">
        <v>2105236.65</v>
      </c>
      <c r="K107" s="148">
        <v>46295</v>
      </c>
      <c r="L107" s="148" t="s">
        <v>21</v>
      </c>
      <c r="M107" s="148"/>
      <c r="N107" s="122" t="s">
        <v>2830</v>
      </c>
      <c r="O107" s="149">
        <v>0</v>
      </c>
      <c r="P107" s="150">
        <v>0</v>
      </c>
      <c r="Q107" s="150">
        <v>60770.44</v>
      </c>
      <c r="R107" s="151">
        <v>45536</v>
      </c>
      <c r="S107" s="152">
        <v>46266</v>
      </c>
      <c r="T107" s="152" t="s">
        <v>21</v>
      </c>
      <c r="U107" s="147" t="s">
        <v>2821</v>
      </c>
      <c r="V107" s="147">
        <v>0</v>
      </c>
      <c r="W107" s="147">
        <v>0</v>
      </c>
      <c r="X107" s="147" t="s">
        <v>2819</v>
      </c>
      <c r="Y107" s="147" t="s">
        <v>2819</v>
      </c>
      <c r="Z107" s="147" t="s">
        <v>1474</v>
      </c>
      <c r="AA107" s="147" t="s">
        <v>1474</v>
      </c>
      <c r="AB107" s="137">
        <v>0</v>
      </c>
      <c r="AC107" s="137">
        <v>0</v>
      </c>
      <c r="AD107" s="137">
        <v>0</v>
      </c>
      <c r="AE107" s="137">
        <v>60770.44</v>
      </c>
      <c r="AF107" s="137">
        <v>0</v>
      </c>
      <c r="AG107" s="137">
        <v>0</v>
      </c>
      <c r="AH107" s="153">
        <v>49753.465716969855</v>
      </c>
    </row>
    <row r="108" spans="1:34" hidden="1">
      <c r="A108" s="146" t="s">
        <v>2834</v>
      </c>
      <c r="B108" s="136" t="s">
        <v>2813</v>
      </c>
      <c r="C108" s="136" t="s">
        <v>2814</v>
      </c>
      <c r="D108" s="136">
        <v>1</v>
      </c>
      <c r="E108" s="147">
        <v>2102</v>
      </c>
      <c r="F108" s="136">
        <v>1456</v>
      </c>
      <c r="G108" s="122" t="s">
        <v>2835</v>
      </c>
      <c r="H108" s="122" t="s">
        <v>2836</v>
      </c>
      <c r="I108" s="148">
        <v>45563</v>
      </c>
      <c r="J108" s="149">
        <v>2105236.65</v>
      </c>
      <c r="K108" s="148">
        <v>46325</v>
      </c>
      <c r="L108" s="148" t="s">
        <v>21</v>
      </c>
      <c r="M108" s="148"/>
      <c r="N108" s="122" t="s">
        <v>2830</v>
      </c>
      <c r="O108" s="149">
        <v>0</v>
      </c>
      <c r="P108" s="150">
        <v>0</v>
      </c>
      <c r="Q108" s="150">
        <v>60770.44</v>
      </c>
      <c r="R108" s="151">
        <v>45536</v>
      </c>
      <c r="S108" s="152">
        <v>46296</v>
      </c>
      <c r="T108" s="152" t="s">
        <v>21</v>
      </c>
      <c r="U108" s="147" t="s">
        <v>2821</v>
      </c>
      <c r="V108" s="147">
        <v>0</v>
      </c>
      <c r="W108" s="147">
        <v>0</v>
      </c>
      <c r="X108" s="147" t="s">
        <v>2819</v>
      </c>
      <c r="Y108" s="147" t="s">
        <v>2819</v>
      </c>
      <c r="Z108" s="147" t="s">
        <v>1474</v>
      </c>
      <c r="AA108" s="147" t="s">
        <v>1474</v>
      </c>
      <c r="AB108" s="137">
        <v>0</v>
      </c>
      <c r="AC108" s="137">
        <v>0</v>
      </c>
      <c r="AD108" s="137">
        <v>0</v>
      </c>
      <c r="AE108" s="137">
        <v>60770.44</v>
      </c>
      <c r="AF108" s="137">
        <v>0</v>
      </c>
      <c r="AG108" s="137">
        <v>0</v>
      </c>
      <c r="AH108" s="153">
        <v>49322.652382111883</v>
      </c>
    </row>
    <row r="109" spans="1:34" hidden="1">
      <c r="A109" s="146" t="s">
        <v>2834</v>
      </c>
      <c r="B109" s="136" t="s">
        <v>2813</v>
      </c>
      <c r="C109" s="136" t="s">
        <v>2814</v>
      </c>
      <c r="D109" s="136">
        <v>1</v>
      </c>
      <c r="E109" s="147">
        <v>2102</v>
      </c>
      <c r="F109" s="136">
        <v>1456</v>
      </c>
      <c r="G109" s="122" t="s">
        <v>2835</v>
      </c>
      <c r="H109" s="122" t="s">
        <v>2836</v>
      </c>
      <c r="I109" s="148">
        <v>45563</v>
      </c>
      <c r="J109" s="149">
        <v>2105236.65</v>
      </c>
      <c r="K109" s="148">
        <v>46356</v>
      </c>
      <c r="L109" s="148" t="s">
        <v>21</v>
      </c>
      <c r="M109" s="148"/>
      <c r="N109" s="122" t="s">
        <v>2830</v>
      </c>
      <c r="O109" s="149">
        <v>0</v>
      </c>
      <c r="P109" s="150">
        <v>0</v>
      </c>
      <c r="Q109" s="150">
        <v>60770.44</v>
      </c>
      <c r="R109" s="151">
        <v>45536</v>
      </c>
      <c r="S109" s="152">
        <v>46327</v>
      </c>
      <c r="T109" s="152" t="s">
        <v>21</v>
      </c>
      <c r="U109" s="147" t="s">
        <v>2821</v>
      </c>
      <c r="V109" s="147">
        <v>0</v>
      </c>
      <c r="W109" s="147">
        <v>0</v>
      </c>
      <c r="X109" s="147" t="s">
        <v>2819</v>
      </c>
      <c r="Y109" s="147" t="s">
        <v>2819</v>
      </c>
      <c r="Z109" s="147" t="s">
        <v>1474</v>
      </c>
      <c r="AA109" s="147" t="s">
        <v>1474</v>
      </c>
      <c r="AB109" s="137">
        <v>0</v>
      </c>
      <c r="AC109" s="137">
        <v>0</v>
      </c>
      <c r="AD109" s="137">
        <v>0</v>
      </c>
      <c r="AE109" s="137">
        <v>60770.44</v>
      </c>
      <c r="AF109" s="137">
        <v>0</v>
      </c>
      <c r="AG109" s="137">
        <v>0</v>
      </c>
      <c r="AH109" s="153">
        <v>48895.569443253778</v>
      </c>
    </row>
    <row r="110" spans="1:34" hidden="1">
      <c r="A110" s="146" t="s">
        <v>2834</v>
      </c>
      <c r="B110" s="136" t="s">
        <v>2813</v>
      </c>
      <c r="C110" s="136" t="s">
        <v>2814</v>
      </c>
      <c r="D110" s="136">
        <v>1</v>
      </c>
      <c r="E110" s="147">
        <v>2102</v>
      </c>
      <c r="F110" s="136">
        <v>1456</v>
      </c>
      <c r="G110" s="122" t="s">
        <v>2835</v>
      </c>
      <c r="H110" s="122" t="s">
        <v>2836</v>
      </c>
      <c r="I110" s="148">
        <v>45563</v>
      </c>
      <c r="J110" s="149">
        <v>2105236.65</v>
      </c>
      <c r="K110" s="148">
        <v>46386</v>
      </c>
      <c r="L110" s="148" t="s">
        <v>21</v>
      </c>
      <c r="M110" s="148"/>
      <c r="N110" s="122" t="s">
        <v>2830</v>
      </c>
      <c r="O110" s="149">
        <v>0</v>
      </c>
      <c r="P110" s="150">
        <v>0</v>
      </c>
      <c r="Q110" s="150">
        <v>60770.44</v>
      </c>
      <c r="R110" s="151">
        <v>45536</v>
      </c>
      <c r="S110" s="152">
        <v>46357</v>
      </c>
      <c r="T110" s="152" t="s">
        <v>21</v>
      </c>
      <c r="U110" s="147" t="s">
        <v>2821</v>
      </c>
      <c r="V110" s="147">
        <v>0</v>
      </c>
      <c r="W110" s="147">
        <v>0</v>
      </c>
      <c r="X110" s="147" t="s">
        <v>2819</v>
      </c>
      <c r="Y110" s="147" t="s">
        <v>2819</v>
      </c>
      <c r="Z110" s="147" t="s">
        <v>1474</v>
      </c>
      <c r="AA110" s="147" t="s">
        <v>1474</v>
      </c>
      <c r="AB110" s="137">
        <v>0</v>
      </c>
      <c r="AC110" s="137">
        <v>0</v>
      </c>
      <c r="AD110" s="137">
        <v>0</v>
      </c>
      <c r="AE110" s="137">
        <v>60770.44</v>
      </c>
      <c r="AF110" s="137">
        <v>0</v>
      </c>
      <c r="AG110" s="137">
        <v>0</v>
      </c>
      <c r="AH110" s="153">
        <v>48472.18459904092</v>
      </c>
    </row>
    <row r="111" spans="1:34" hidden="1">
      <c r="A111" s="146" t="s">
        <v>2834</v>
      </c>
      <c r="B111" s="136" t="s">
        <v>2813</v>
      </c>
      <c r="C111" s="136" t="s">
        <v>2814</v>
      </c>
      <c r="D111" s="136">
        <v>1</v>
      </c>
      <c r="E111" s="147">
        <v>2102</v>
      </c>
      <c r="F111" s="136">
        <v>1456</v>
      </c>
      <c r="G111" s="122" t="s">
        <v>2835</v>
      </c>
      <c r="H111" s="122" t="s">
        <v>2836</v>
      </c>
      <c r="I111" s="148">
        <v>45563</v>
      </c>
      <c r="J111" s="149">
        <v>2105236.65</v>
      </c>
      <c r="K111" s="148">
        <v>46417</v>
      </c>
      <c r="L111" s="148" t="s">
        <v>21</v>
      </c>
      <c r="M111" s="148"/>
      <c r="N111" s="122" t="s">
        <v>2830</v>
      </c>
      <c r="O111" s="149">
        <v>0</v>
      </c>
      <c r="P111" s="150">
        <v>0</v>
      </c>
      <c r="Q111" s="150">
        <v>60770.44</v>
      </c>
      <c r="R111" s="151">
        <v>45536</v>
      </c>
      <c r="S111" s="152">
        <v>46388</v>
      </c>
      <c r="T111" s="152" t="s">
        <v>21</v>
      </c>
      <c r="U111" s="147" t="s">
        <v>2821</v>
      </c>
      <c r="V111" s="147">
        <v>0</v>
      </c>
      <c r="W111" s="147">
        <v>0</v>
      </c>
      <c r="X111" s="147" t="s">
        <v>2819</v>
      </c>
      <c r="Y111" s="147" t="s">
        <v>2819</v>
      </c>
      <c r="Z111" s="147" t="s">
        <v>1474</v>
      </c>
      <c r="AA111" s="147" t="s">
        <v>1474</v>
      </c>
      <c r="AB111" s="137">
        <v>0</v>
      </c>
      <c r="AC111" s="137">
        <v>0</v>
      </c>
      <c r="AD111" s="137">
        <v>0</v>
      </c>
      <c r="AE111" s="137">
        <v>60770.44</v>
      </c>
      <c r="AF111" s="137">
        <v>0</v>
      </c>
      <c r="AG111" s="137">
        <v>0</v>
      </c>
      <c r="AH111" s="153">
        <v>48052.465827814856</v>
      </c>
    </row>
    <row r="112" spans="1:34" hidden="1">
      <c r="A112" s="146" t="s">
        <v>2834</v>
      </c>
      <c r="B112" s="136" t="s">
        <v>2813</v>
      </c>
      <c r="C112" s="136" t="s">
        <v>2814</v>
      </c>
      <c r="D112" s="136">
        <v>1</v>
      </c>
      <c r="E112" s="147">
        <v>2102</v>
      </c>
      <c r="F112" s="136">
        <v>1456</v>
      </c>
      <c r="G112" s="122" t="s">
        <v>2835</v>
      </c>
      <c r="H112" s="122" t="s">
        <v>2836</v>
      </c>
      <c r="I112" s="148">
        <v>45563</v>
      </c>
      <c r="J112" s="149">
        <v>2105236.65</v>
      </c>
      <c r="K112" s="148">
        <v>46446</v>
      </c>
      <c r="L112" s="148" t="s">
        <v>21</v>
      </c>
      <c r="M112" s="148"/>
      <c r="N112" s="122" t="s">
        <v>2830</v>
      </c>
      <c r="O112" s="149">
        <v>0</v>
      </c>
      <c r="P112" s="150">
        <v>0</v>
      </c>
      <c r="Q112" s="150">
        <v>60770.44</v>
      </c>
      <c r="R112" s="151">
        <v>45536</v>
      </c>
      <c r="S112" s="152">
        <v>46419</v>
      </c>
      <c r="T112" s="152" t="s">
        <v>21</v>
      </c>
      <c r="U112" s="147" t="s">
        <v>2821</v>
      </c>
      <c r="V112" s="147">
        <v>0</v>
      </c>
      <c r="W112" s="147">
        <v>0</v>
      </c>
      <c r="X112" s="147" t="s">
        <v>2819</v>
      </c>
      <c r="Y112" s="147" t="s">
        <v>2819</v>
      </c>
      <c r="Z112" s="147" t="s">
        <v>1474</v>
      </c>
      <c r="AA112" s="147" t="s">
        <v>1474</v>
      </c>
      <c r="AB112" s="137">
        <v>0</v>
      </c>
      <c r="AC112" s="137">
        <v>0</v>
      </c>
      <c r="AD112" s="137">
        <v>0</v>
      </c>
      <c r="AE112" s="137">
        <v>60770.44</v>
      </c>
      <c r="AF112" s="137">
        <v>0</v>
      </c>
      <c r="AG112" s="137">
        <v>0</v>
      </c>
      <c r="AH112" s="153">
        <v>47636.381385191409</v>
      </c>
    </row>
    <row r="113" spans="1:34" hidden="1">
      <c r="A113" s="146" t="s">
        <v>2834</v>
      </c>
      <c r="B113" s="136" t="s">
        <v>2813</v>
      </c>
      <c r="C113" s="136" t="s">
        <v>2814</v>
      </c>
      <c r="D113" s="136">
        <v>1</v>
      </c>
      <c r="E113" s="147">
        <v>2102</v>
      </c>
      <c r="F113" s="136">
        <v>1456</v>
      </c>
      <c r="G113" s="122" t="s">
        <v>2835</v>
      </c>
      <c r="H113" s="122" t="s">
        <v>2836</v>
      </c>
      <c r="I113" s="148">
        <v>45563</v>
      </c>
      <c r="J113" s="149">
        <v>2105236.65</v>
      </c>
      <c r="K113" s="148">
        <v>46476</v>
      </c>
      <c r="L113" s="148" t="s">
        <v>21</v>
      </c>
      <c r="M113" s="148"/>
      <c r="N113" s="122" t="s">
        <v>2830</v>
      </c>
      <c r="O113" s="149">
        <v>0</v>
      </c>
      <c r="P113" s="150">
        <v>0</v>
      </c>
      <c r="Q113" s="150">
        <v>60770.44</v>
      </c>
      <c r="R113" s="151">
        <v>45536</v>
      </c>
      <c r="S113" s="152">
        <v>46447</v>
      </c>
      <c r="T113" s="152" t="s">
        <v>21</v>
      </c>
      <c r="U113" s="147" t="s">
        <v>2821</v>
      </c>
      <c r="V113" s="147">
        <v>0</v>
      </c>
      <c r="W113" s="147">
        <v>0</v>
      </c>
      <c r="X113" s="147" t="s">
        <v>2819</v>
      </c>
      <c r="Y113" s="147" t="s">
        <v>2819</v>
      </c>
      <c r="Z113" s="147" t="s">
        <v>1474</v>
      </c>
      <c r="AA113" s="147" t="s">
        <v>1474</v>
      </c>
      <c r="AB113" s="137">
        <v>0</v>
      </c>
      <c r="AC113" s="137">
        <v>0</v>
      </c>
      <c r="AD113" s="137">
        <v>0</v>
      </c>
      <c r="AE113" s="137">
        <v>60770.44</v>
      </c>
      <c r="AF113" s="137">
        <v>0</v>
      </c>
      <c r="AG113" s="137">
        <v>0</v>
      </c>
      <c r="AH113" s="153">
        <v>47223.899801659791</v>
      </c>
    </row>
    <row r="114" spans="1:34" hidden="1">
      <c r="A114" s="146" t="s">
        <v>2834</v>
      </c>
      <c r="B114" s="136" t="s">
        <v>2813</v>
      </c>
      <c r="C114" s="136" t="s">
        <v>2814</v>
      </c>
      <c r="D114" s="136">
        <v>1</v>
      </c>
      <c r="E114" s="147">
        <v>2102</v>
      </c>
      <c r="F114" s="136">
        <v>1456</v>
      </c>
      <c r="G114" s="122" t="s">
        <v>2835</v>
      </c>
      <c r="H114" s="122" t="s">
        <v>2836</v>
      </c>
      <c r="I114" s="148">
        <v>45563</v>
      </c>
      <c r="J114" s="149">
        <v>2105236.65</v>
      </c>
      <c r="K114" s="148">
        <v>46507</v>
      </c>
      <c r="L114" s="148" t="s">
        <v>21</v>
      </c>
      <c r="M114" s="148"/>
      <c r="N114" s="122" t="s">
        <v>2830</v>
      </c>
      <c r="O114" s="149">
        <v>0</v>
      </c>
      <c r="P114" s="150">
        <v>0</v>
      </c>
      <c r="Q114" s="150">
        <v>60770.44</v>
      </c>
      <c r="R114" s="151">
        <v>45536</v>
      </c>
      <c r="S114" s="152">
        <v>46478</v>
      </c>
      <c r="T114" s="152" t="s">
        <v>21</v>
      </c>
      <c r="U114" s="147" t="s">
        <v>2821</v>
      </c>
      <c r="V114" s="147">
        <v>0</v>
      </c>
      <c r="W114" s="147">
        <v>0</v>
      </c>
      <c r="X114" s="147" t="s">
        <v>2819</v>
      </c>
      <c r="Y114" s="147" t="s">
        <v>2819</v>
      </c>
      <c r="Z114" s="147" t="s">
        <v>1474</v>
      </c>
      <c r="AA114" s="147" t="s">
        <v>1474</v>
      </c>
      <c r="AB114" s="137">
        <v>0</v>
      </c>
      <c r="AC114" s="137">
        <v>0</v>
      </c>
      <c r="AD114" s="137">
        <v>0</v>
      </c>
      <c r="AE114" s="137">
        <v>60770.44</v>
      </c>
      <c r="AF114" s="137">
        <v>0</v>
      </c>
      <c r="AG114" s="137">
        <v>0</v>
      </c>
      <c r="AH114" s="153">
        <v>46814.989880202527</v>
      </c>
    </row>
    <row r="115" spans="1:34" hidden="1">
      <c r="A115" s="146" t="s">
        <v>2834</v>
      </c>
      <c r="B115" s="136" t="s">
        <v>2813</v>
      </c>
      <c r="C115" s="136" t="s">
        <v>2814</v>
      </c>
      <c r="D115" s="136">
        <v>1</v>
      </c>
      <c r="E115" s="147">
        <v>2102</v>
      </c>
      <c r="F115" s="136">
        <v>1456</v>
      </c>
      <c r="G115" s="122" t="s">
        <v>2835</v>
      </c>
      <c r="H115" s="122" t="s">
        <v>2836</v>
      </c>
      <c r="I115" s="148">
        <v>45563</v>
      </c>
      <c r="J115" s="149">
        <v>2105236.65</v>
      </c>
      <c r="K115" s="148">
        <v>46537</v>
      </c>
      <c r="L115" s="148" t="s">
        <v>21</v>
      </c>
      <c r="M115" s="148"/>
      <c r="N115" s="122" t="s">
        <v>2830</v>
      </c>
      <c r="O115" s="149">
        <v>0</v>
      </c>
      <c r="P115" s="150">
        <v>0</v>
      </c>
      <c r="Q115" s="150">
        <v>60770.44</v>
      </c>
      <c r="R115" s="151">
        <v>45536</v>
      </c>
      <c r="S115" s="152">
        <v>46508</v>
      </c>
      <c r="T115" s="152" t="s">
        <v>21</v>
      </c>
      <c r="U115" s="147" t="s">
        <v>2821</v>
      </c>
      <c r="V115" s="147">
        <v>0</v>
      </c>
      <c r="W115" s="147">
        <v>0</v>
      </c>
      <c r="X115" s="147" t="s">
        <v>2819</v>
      </c>
      <c r="Y115" s="147" t="s">
        <v>2819</v>
      </c>
      <c r="Z115" s="147" t="s">
        <v>1474</v>
      </c>
      <c r="AA115" s="147" t="s">
        <v>1474</v>
      </c>
      <c r="AB115" s="137">
        <v>0</v>
      </c>
      <c r="AC115" s="137">
        <v>0</v>
      </c>
      <c r="AD115" s="137">
        <v>0</v>
      </c>
      <c r="AE115" s="137">
        <v>60770.44</v>
      </c>
      <c r="AF115" s="137">
        <v>0</v>
      </c>
      <c r="AG115" s="137">
        <v>0</v>
      </c>
      <c r="AH115" s="153">
        <v>46409.620693935889</v>
      </c>
    </row>
    <row r="116" spans="1:34">
      <c r="A116" s="146" t="s">
        <v>2834</v>
      </c>
      <c r="B116" s="136" t="s">
        <v>2813</v>
      </c>
      <c r="C116" s="136" t="s">
        <v>2814</v>
      </c>
      <c r="D116" s="136">
        <v>1</v>
      </c>
      <c r="E116" s="147">
        <v>2102</v>
      </c>
      <c r="F116" s="136">
        <v>1456</v>
      </c>
      <c r="G116" s="122" t="s">
        <v>2835</v>
      </c>
      <c r="H116" s="122" t="s">
        <v>2836</v>
      </c>
      <c r="I116" s="148">
        <v>45563</v>
      </c>
      <c r="J116" s="149">
        <v>2105236.65</v>
      </c>
      <c r="K116" s="148">
        <v>46568</v>
      </c>
      <c r="L116" s="148" t="s">
        <v>21</v>
      </c>
      <c r="M116" s="148"/>
      <c r="N116" s="122" t="s">
        <v>2820</v>
      </c>
      <c r="O116" s="149">
        <v>0</v>
      </c>
      <c r="P116" s="150">
        <v>0</v>
      </c>
      <c r="Q116" s="150">
        <v>182311.31</v>
      </c>
      <c r="R116" s="151">
        <v>45536</v>
      </c>
      <c r="S116" s="152">
        <v>46539</v>
      </c>
      <c r="T116" s="152" t="s">
        <v>21</v>
      </c>
      <c r="U116" s="147" t="s">
        <v>2821</v>
      </c>
      <c r="V116" s="147">
        <v>0</v>
      </c>
      <c r="W116" s="147">
        <v>0</v>
      </c>
      <c r="X116" s="147" t="s">
        <v>2819</v>
      </c>
      <c r="Y116" s="147" t="s">
        <v>2819</v>
      </c>
      <c r="Z116" s="147" t="s">
        <v>1470</v>
      </c>
      <c r="AA116" s="147" t="s">
        <v>1474</v>
      </c>
      <c r="AB116" s="137">
        <v>0</v>
      </c>
      <c r="AC116" s="137">
        <v>0</v>
      </c>
      <c r="AD116" s="137">
        <v>0</v>
      </c>
      <c r="AE116" s="137">
        <v>0</v>
      </c>
      <c r="AF116" s="137">
        <v>0</v>
      </c>
      <c r="AG116" s="137">
        <v>182311.31</v>
      </c>
      <c r="AH116" s="153">
        <v>138023.2771805657</v>
      </c>
    </row>
    <row r="117" spans="1:34">
      <c r="A117" s="146" t="s">
        <v>2834</v>
      </c>
      <c r="B117" s="136" t="s">
        <v>2813</v>
      </c>
      <c r="C117" s="136" t="s">
        <v>2814</v>
      </c>
      <c r="D117" s="136">
        <v>1</v>
      </c>
      <c r="E117" s="147">
        <v>2102</v>
      </c>
      <c r="F117" s="136">
        <v>1456</v>
      </c>
      <c r="G117" s="122" t="s">
        <v>2835</v>
      </c>
      <c r="H117" s="122" t="s">
        <v>2836</v>
      </c>
      <c r="I117" s="148">
        <v>45563</v>
      </c>
      <c r="J117" s="149">
        <v>2105236.65</v>
      </c>
      <c r="K117" s="148">
        <v>46660</v>
      </c>
      <c r="L117" s="148" t="s">
        <v>21</v>
      </c>
      <c r="M117" s="148"/>
      <c r="N117" s="122" t="s">
        <v>2822</v>
      </c>
      <c r="O117" s="149">
        <v>0</v>
      </c>
      <c r="P117" s="150">
        <v>0</v>
      </c>
      <c r="Q117" s="150">
        <v>1012.84</v>
      </c>
      <c r="R117" s="151">
        <v>45536</v>
      </c>
      <c r="S117" s="152">
        <v>46631</v>
      </c>
      <c r="T117" s="152" t="s">
        <v>21</v>
      </c>
      <c r="U117" s="147" t="s">
        <v>2821</v>
      </c>
      <c r="V117" s="147">
        <v>0</v>
      </c>
      <c r="W117" s="147">
        <v>0</v>
      </c>
      <c r="X117" s="147" t="s">
        <v>2819</v>
      </c>
      <c r="Y117" s="147" t="s">
        <v>2819</v>
      </c>
      <c r="Z117" s="147" t="s">
        <v>1470</v>
      </c>
      <c r="AA117" s="147" t="s">
        <v>1474</v>
      </c>
      <c r="AB117" s="137">
        <v>0</v>
      </c>
      <c r="AC117" s="137">
        <v>0</v>
      </c>
      <c r="AD117" s="137">
        <v>0</v>
      </c>
      <c r="AE117" s="137">
        <v>0</v>
      </c>
      <c r="AF117" s="137">
        <v>0</v>
      </c>
      <c r="AG117" s="137">
        <v>1012.84</v>
      </c>
      <c r="AH117" s="153">
        <v>747.0485430706434</v>
      </c>
    </row>
    <row r="118" spans="1:34" hidden="1">
      <c r="A118" s="146" t="s">
        <v>2838</v>
      </c>
      <c r="B118" s="136" t="s">
        <v>2813</v>
      </c>
      <c r="C118" s="136" t="s">
        <v>2814</v>
      </c>
      <c r="D118" s="136">
        <v>1</v>
      </c>
      <c r="E118" s="147">
        <v>1802</v>
      </c>
      <c r="F118" s="136">
        <v>1450</v>
      </c>
      <c r="G118" s="122" t="s">
        <v>2839</v>
      </c>
      <c r="H118" s="122" t="s">
        <v>2840</v>
      </c>
      <c r="I118" s="148">
        <v>45561</v>
      </c>
      <c r="J118" s="149">
        <v>2220000</v>
      </c>
      <c r="K118" s="148">
        <v>45595</v>
      </c>
      <c r="L118" s="148">
        <v>45593</v>
      </c>
      <c r="M118" s="148"/>
      <c r="N118" s="122" t="s">
        <v>2820</v>
      </c>
      <c r="O118" s="149">
        <v>2220000</v>
      </c>
      <c r="P118" s="150">
        <v>2220000</v>
      </c>
      <c r="Q118" s="150">
        <v>0</v>
      </c>
      <c r="R118" s="151">
        <v>45536</v>
      </c>
      <c r="S118" s="152">
        <v>45566</v>
      </c>
      <c r="T118" s="152">
        <v>45566</v>
      </c>
      <c r="U118" s="147" t="s">
        <v>2818</v>
      </c>
      <c r="V118" s="147">
        <v>0</v>
      </c>
      <c r="W118" s="147">
        <v>0</v>
      </c>
      <c r="X118" s="147" t="s">
        <v>2819</v>
      </c>
      <c r="Y118" s="147" t="s">
        <v>2819</v>
      </c>
      <c r="Z118" s="147" t="s">
        <v>1474</v>
      </c>
      <c r="AA118" s="147" t="s">
        <v>1474</v>
      </c>
      <c r="AB118" s="137">
        <v>2220000</v>
      </c>
      <c r="AC118" s="137">
        <v>0</v>
      </c>
      <c r="AD118" s="137">
        <v>0</v>
      </c>
      <c r="AE118" s="137">
        <v>0</v>
      </c>
      <c r="AF118" s="137">
        <v>0</v>
      </c>
      <c r="AG118" s="137">
        <v>0</v>
      </c>
      <c r="AH118" s="153">
        <v>0</v>
      </c>
    </row>
  </sheetData>
  <autoFilter ref="A1:AH118" xr:uid="{6DBBC0F2-83F7-4EAD-9028-F92E05EF29AE}">
    <filterColumn colId="12">
      <filters blank="1"/>
    </filterColumn>
    <filterColumn colId="25">
      <filters>
        <filter val="sim"/>
      </filters>
    </filterColumn>
  </autoFilter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18A7F-192B-4CE6-9F9C-5B3EBD99F0A4}">
  <sheetPr>
    <tabColor rgb="FF92D050"/>
  </sheetPr>
  <dimension ref="A1:W19"/>
  <sheetViews>
    <sheetView showGridLines="0" workbookViewId="0">
      <selection activeCell="L22" sqref="L22"/>
    </sheetView>
  </sheetViews>
  <sheetFormatPr defaultRowHeight="14.45"/>
  <cols>
    <col min="1" max="1" width="13.28515625" customWidth="1"/>
    <col min="2" max="2" width="17.7109375" customWidth="1"/>
    <col min="3" max="3" width="12.42578125" customWidth="1"/>
    <col min="4" max="4" width="9.140625" customWidth="1"/>
    <col min="5" max="5" width="8.28515625" bestFit="1" customWidth="1"/>
    <col min="6" max="6" width="8.7109375" bestFit="1" customWidth="1"/>
    <col min="7" max="7" width="19.28515625" customWidth="1"/>
    <col min="8" max="8" width="15.5703125" customWidth="1"/>
    <col min="9" max="9" width="13.85546875" customWidth="1"/>
    <col min="10" max="10" width="16.140625" customWidth="1"/>
    <col min="11" max="11" width="14.5703125" customWidth="1"/>
    <col min="12" max="12" width="14.28515625" customWidth="1"/>
    <col min="13" max="13" width="8" bestFit="1" customWidth="1"/>
    <col min="14" max="14" width="10.7109375" customWidth="1"/>
    <col min="15" max="15" width="16" customWidth="1"/>
    <col min="16" max="16" width="12.7109375" customWidth="1"/>
    <col min="17" max="17" width="11.7109375" customWidth="1"/>
    <col min="18" max="18" width="10.42578125" customWidth="1"/>
    <col min="19" max="19" width="17.5703125" style="98" customWidth="1"/>
    <col min="20" max="23" width="12.7109375" style="98" bestFit="1" customWidth="1"/>
  </cols>
  <sheetData>
    <row r="1" spans="1:23">
      <c r="A1" s="102" t="s">
        <v>2841</v>
      </c>
      <c r="T1" s="99">
        <f>MAX($S:$S)</f>
        <v>11</v>
      </c>
    </row>
    <row r="2" spans="1:23" ht="26.45">
      <c r="A2" s="14" t="s">
        <v>13</v>
      </c>
      <c r="B2" s="14" t="s">
        <v>2779</v>
      </c>
      <c r="C2" s="14" t="s">
        <v>2780</v>
      </c>
      <c r="D2" s="14" t="s">
        <v>2781</v>
      </c>
      <c r="E2" s="14" t="s">
        <v>2782</v>
      </c>
      <c r="F2" s="14" t="s">
        <v>2783</v>
      </c>
      <c r="G2" s="14" t="s">
        <v>2784</v>
      </c>
      <c r="H2" s="14" t="s">
        <v>2785</v>
      </c>
      <c r="I2" s="14" t="s">
        <v>2786</v>
      </c>
      <c r="J2" s="14" t="s">
        <v>2787</v>
      </c>
      <c r="K2" s="14" t="s">
        <v>2788</v>
      </c>
      <c r="L2" s="14" t="s">
        <v>2789</v>
      </c>
      <c r="M2" s="14" t="s">
        <v>2790</v>
      </c>
      <c r="N2" s="14" t="s">
        <v>2791</v>
      </c>
      <c r="O2" s="14" t="s">
        <v>2792</v>
      </c>
      <c r="P2" s="14" t="s">
        <v>2793</v>
      </c>
      <c r="Q2" s="18" t="s">
        <v>2842</v>
      </c>
      <c r="R2" s="49" t="s">
        <v>2843</v>
      </c>
      <c r="S2" s="14" t="s">
        <v>2844</v>
      </c>
      <c r="T2" s="47" t="s">
        <v>2845</v>
      </c>
      <c r="U2" s="47" t="s">
        <v>2846</v>
      </c>
      <c r="V2" s="48" t="s">
        <v>2847</v>
      </c>
      <c r="W2" s="49" t="s">
        <v>2848</v>
      </c>
    </row>
    <row r="3" spans="1:23">
      <c r="A3" t="s">
        <v>2831</v>
      </c>
      <c r="B3" t="s">
        <v>2813</v>
      </c>
      <c r="C3" s="98">
        <v>1</v>
      </c>
      <c r="D3">
        <v>1</v>
      </c>
      <c r="E3">
        <v>2101</v>
      </c>
      <c r="F3">
        <v>1449</v>
      </c>
      <c r="G3" t="s">
        <v>2832</v>
      </c>
      <c r="H3" t="s">
        <v>2833</v>
      </c>
      <c r="I3" s="22">
        <v>45559</v>
      </c>
      <c r="J3" s="97">
        <v>2630000</v>
      </c>
      <c r="K3" s="22">
        <v>45561</v>
      </c>
      <c r="L3" s="22">
        <v>45561</v>
      </c>
      <c r="M3" s="22"/>
      <c r="N3" t="s">
        <v>2817</v>
      </c>
      <c r="O3" s="97">
        <v>50000</v>
      </c>
      <c r="P3" s="97">
        <v>50000</v>
      </c>
      <c r="Q3" s="137">
        <v>50000</v>
      </c>
      <c r="R3" s="139">
        <v>45536</v>
      </c>
      <c r="S3" s="98">
        <v>1</v>
      </c>
      <c r="T3" s="100" t="s">
        <v>43</v>
      </c>
      <c r="U3" s="100" t="s">
        <v>42</v>
      </c>
      <c r="V3" s="101">
        <v>45561</v>
      </c>
      <c r="W3" s="101">
        <v>45536</v>
      </c>
    </row>
    <row r="4" spans="1:23">
      <c r="A4" t="s">
        <v>2831</v>
      </c>
      <c r="B4" t="s">
        <v>2813</v>
      </c>
      <c r="C4" s="98">
        <v>1</v>
      </c>
      <c r="D4">
        <v>1</v>
      </c>
      <c r="E4">
        <v>2101</v>
      </c>
      <c r="F4">
        <v>1449</v>
      </c>
      <c r="G4" t="s">
        <v>2832</v>
      </c>
      <c r="H4" t="s">
        <v>2833</v>
      </c>
      <c r="I4" s="22">
        <v>45559</v>
      </c>
      <c r="J4" s="97">
        <v>2630000</v>
      </c>
      <c r="K4" s="22">
        <v>45561</v>
      </c>
      <c r="L4" s="22">
        <v>45562</v>
      </c>
      <c r="M4" s="22"/>
      <c r="N4" t="s">
        <v>2817</v>
      </c>
      <c r="O4" s="97">
        <v>50000</v>
      </c>
      <c r="P4" s="97">
        <v>50000</v>
      </c>
      <c r="Q4" s="137">
        <v>50000</v>
      </c>
      <c r="R4" s="139">
        <v>45536</v>
      </c>
      <c r="S4" s="98">
        <v>2</v>
      </c>
      <c r="T4" s="100" t="s">
        <v>43</v>
      </c>
      <c r="U4" s="100" t="s">
        <v>42</v>
      </c>
      <c r="V4" s="101">
        <v>45562</v>
      </c>
      <c r="W4" s="101">
        <v>45536</v>
      </c>
    </row>
    <row r="5" spans="1:23">
      <c r="A5" t="s">
        <v>2831</v>
      </c>
      <c r="B5" t="s">
        <v>2813</v>
      </c>
      <c r="C5" s="98">
        <v>1</v>
      </c>
      <c r="D5">
        <v>1</v>
      </c>
      <c r="E5">
        <v>2101</v>
      </c>
      <c r="F5">
        <v>1449</v>
      </c>
      <c r="G5" t="s">
        <v>2832</v>
      </c>
      <c r="H5" t="s">
        <v>2833</v>
      </c>
      <c r="I5" s="22">
        <v>45559</v>
      </c>
      <c r="J5" s="97">
        <v>2630000</v>
      </c>
      <c r="K5" s="22">
        <v>45561</v>
      </c>
      <c r="L5" s="22">
        <v>45565</v>
      </c>
      <c r="M5" s="22"/>
      <c r="N5" t="s">
        <v>2817</v>
      </c>
      <c r="O5" s="97">
        <v>12500</v>
      </c>
      <c r="P5" s="97">
        <v>12500</v>
      </c>
      <c r="Q5" s="137">
        <v>12500</v>
      </c>
      <c r="R5" s="139">
        <v>45536</v>
      </c>
      <c r="S5" s="98">
        <v>3</v>
      </c>
      <c r="T5" s="100" t="s">
        <v>43</v>
      </c>
      <c r="U5" s="100" t="s">
        <v>42</v>
      </c>
      <c r="V5" s="101">
        <v>45565</v>
      </c>
      <c r="W5" s="101">
        <v>45536</v>
      </c>
    </row>
    <row r="6" spans="1:23">
      <c r="A6" t="s">
        <v>2834</v>
      </c>
      <c r="B6" t="s">
        <v>2813</v>
      </c>
      <c r="C6" s="98" t="s">
        <v>2814</v>
      </c>
      <c r="D6">
        <v>1</v>
      </c>
      <c r="E6">
        <v>2102</v>
      </c>
      <c r="F6">
        <v>1456</v>
      </c>
      <c r="G6" t="s">
        <v>2835</v>
      </c>
      <c r="H6" t="s">
        <v>2836</v>
      </c>
      <c r="I6" s="22">
        <v>45563</v>
      </c>
      <c r="J6" s="97">
        <v>2105236.65</v>
      </c>
      <c r="K6" s="22">
        <v>45563</v>
      </c>
      <c r="L6" s="22">
        <v>45566</v>
      </c>
      <c r="M6" s="22"/>
      <c r="N6" t="s">
        <v>2817</v>
      </c>
      <c r="O6" s="97">
        <v>50000</v>
      </c>
      <c r="P6" s="97">
        <v>50000</v>
      </c>
      <c r="Q6" s="137">
        <v>50000</v>
      </c>
      <c r="R6" s="139">
        <v>45566</v>
      </c>
      <c r="S6" s="98">
        <v>4</v>
      </c>
      <c r="T6" s="100" t="s">
        <v>43</v>
      </c>
      <c r="U6" s="100" t="s">
        <v>42</v>
      </c>
      <c r="V6" s="101">
        <v>45566</v>
      </c>
      <c r="W6" s="101">
        <v>45566</v>
      </c>
    </row>
    <row r="7" spans="1:23">
      <c r="A7" t="s">
        <v>2823</v>
      </c>
      <c r="B7" t="s">
        <v>2813</v>
      </c>
      <c r="C7" s="98" t="s">
        <v>2814</v>
      </c>
      <c r="D7">
        <v>1</v>
      </c>
      <c r="E7">
        <v>902</v>
      </c>
      <c r="F7">
        <v>1457</v>
      </c>
      <c r="G7" t="s">
        <v>2824</v>
      </c>
      <c r="H7" t="s">
        <v>2825</v>
      </c>
      <c r="I7" s="22">
        <v>45565</v>
      </c>
      <c r="J7" s="97">
        <v>1500000</v>
      </c>
      <c r="K7" s="22">
        <v>45565</v>
      </c>
      <c r="L7" s="22">
        <v>45568</v>
      </c>
      <c r="M7" s="22"/>
      <c r="N7" t="s">
        <v>2817</v>
      </c>
      <c r="O7" s="97">
        <v>1250000</v>
      </c>
      <c r="P7" s="97">
        <v>1250000</v>
      </c>
      <c r="Q7" s="137">
        <v>1250000</v>
      </c>
      <c r="R7" s="139">
        <v>45566</v>
      </c>
      <c r="S7" s="98">
        <v>5</v>
      </c>
      <c r="T7" s="100" t="s">
        <v>43</v>
      </c>
      <c r="U7" s="100" t="s">
        <v>42</v>
      </c>
      <c r="V7" s="101">
        <v>45568</v>
      </c>
      <c r="W7" s="101">
        <v>45566</v>
      </c>
    </row>
    <row r="8" spans="1:23">
      <c r="A8" t="s">
        <v>2826</v>
      </c>
      <c r="B8" t="s">
        <v>2813</v>
      </c>
      <c r="C8" s="98" t="s">
        <v>2814</v>
      </c>
      <c r="D8">
        <v>1</v>
      </c>
      <c r="E8">
        <v>302</v>
      </c>
      <c r="F8">
        <v>1464</v>
      </c>
      <c r="G8" t="s">
        <v>2827</v>
      </c>
      <c r="H8" t="s">
        <v>2828</v>
      </c>
      <c r="I8" s="22">
        <v>45581</v>
      </c>
      <c r="J8" s="97">
        <v>4200000</v>
      </c>
      <c r="K8" s="22">
        <v>45582</v>
      </c>
      <c r="L8" s="22">
        <v>45581</v>
      </c>
      <c r="M8" s="22" t="s">
        <v>2829</v>
      </c>
      <c r="N8" t="s">
        <v>2817</v>
      </c>
      <c r="O8" s="97">
        <v>115000</v>
      </c>
      <c r="P8" s="97">
        <v>115000</v>
      </c>
      <c r="Q8" s="137">
        <v>115000</v>
      </c>
      <c r="R8" s="139">
        <v>45566</v>
      </c>
      <c r="S8" s="98">
        <v>6</v>
      </c>
      <c r="T8" s="100" t="s">
        <v>43</v>
      </c>
      <c r="U8" s="100" t="s">
        <v>42</v>
      </c>
      <c r="V8" s="101">
        <v>45581</v>
      </c>
      <c r="W8" s="101">
        <v>45566</v>
      </c>
    </row>
    <row r="9" spans="1:23">
      <c r="A9" t="s">
        <v>2831</v>
      </c>
      <c r="B9" t="s">
        <v>2813</v>
      </c>
      <c r="C9" s="98" t="s">
        <v>2814</v>
      </c>
      <c r="D9">
        <v>1</v>
      </c>
      <c r="E9">
        <v>2101</v>
      </c>
      <c r="F9">
        <v>1449</v>
      </c>
      <c r="G9" t="s">
        <v>2832</v>
      </c>
      <c r="H9" t="s">
        <v>2833</v>
      </c>
      <c r="I9" s="22">
        <v>45559</v>
      </c>
      <c r="J9" s="97">
        <v>2630000</v>
      </c>
      <c r="K9" s="22">
        <v>45585</v>
      </c>
      <c r="L9" s="22">
        <v>45581</v>
      </c>
      <c r="M9" s="22"/>
      <c r="N9" t="s">
        <v>2830</v>
      </c>
      <c r="O9" s="97">
        <v>75525</v>
      </c>
      <c r="P9" s="97">
        <v>75525</v>
      </c>
      <c r="Q9" s="137">
        <v>75525</v>
      </c>
      <c r="R9" s="139">
        <v>45566</v>
      </c>
      <c r="S9" s="98">
        <v>6</v>
      </c>
      <c r="T9" s="100" t="s">
        <v>43</v>
      </c>
      <c r="U9" s="100" t="s">
        <v>42</v>
      </c>
      <c r="V9" s="101">
        <v>45581</v>
      </c>
      <c r="W9" s="101">
        <v>45566</v>
      </c>
    </row>
    <row r="10" spans="1:23">
      <c r="A10" t="s">
        <v>2826</v>
      </c>
      <c r="B10" t="s">
        <v>2813</v>
      </c>
      <c r="C10" s="98" t="s">
        <v>2814</v>
      </c>
      <c r="D10">
        <v>1</v>
      </c>
      <c r="E10">
        <v>302</v>
      </c>
      <c r="F10">
        <v>1464</v>
      </c>
      <c r="G10" t="s">
        <v>2827</v>
      </c>
      <c r="H10" t="s">
        <v>2828</v>
      </c>
      <c r="I10" s="22">
        <v>45581</v>
      </c>
      <c r="J10" s="97">
        <v>4200000</v>
      </c>
      <c r="K10" s="22">
        <v>45612</v>
      </c>
      <c r="L10" s="22">
        <v>45586</v>
      </c>
      <c r="M10" s="22" t="s">
        <v>2829</v>
      </c>
      <c r="N10" t="s">
        <v>2830</v>
      </c>
      <c r="O10" s="97">
        <v>10000</v>
      </c>
      <c r="P10" s="97">
        <v>10000</v>
      </c>
      <c r="Q10" s="137">
        <v>10000</v>
      </c>
      <c r="R10" s="139">
        <v>45566</v>
      </c>
      <c r="S10" s="98">
        <v>7</v>
      </c>
      <c r="T10" s="100" t="s">
        <v>43</v>
      </c>
      <c r="U10" s="100" t="s">
        <v>42</v>
      </c>
      <c r="V10" s="101">
        <v>45586</v>
      </c>
      <c r="W10" s="101">
        <v>45566</v>
      </c>
    </row>
    <row r="11" spans="1:23">
      <c r="A11" t="s">
        <v>2826</v>
      </c>
      <c r="B11" t="s">
        <v>2813</v>
      </c>
      <c r="C11" s="98" t="s">
        <v>2814</v>
      </c>
      <c r="D11">
        <v>1</v>
      </c>
      <c r="E11">
        <v>302</v>
      </c>
      <c r="F11">
        <v>1464</v>
      </c>
      <c r="G11" t="s">
        <v>2827</v>
      </c>
      <c r="H11" t="s">
        <v>2828</v>
      </c>
      <c r="I11" s="22">
        <v>45581</v>
      </c>
      <c r="J11" s="97">
        <v>4200000</v>
      </c>
      <c r="K11" s="22">
        <v>45612</v>
      </c>
      <c r="L11" s="22">
        <v>45586</v>
      </c>
      <c r="M11" s="22" t="s">
        <v>2829</v>
      </c>
      <c r="N11" t="s">
        <v>2830</v>
      </c>
      <c r="O11" s="97">
        <v>20000</v>
      </c>
      <c r="P11" s="97">
        <v>20000</v>
      </c>
      <c r="Q11" s="137">
        <v>20000</v>
      </c>
      <c r="R11" s="139">
        <v>45566</v>
      </c>
      <c r="S11" s="98">
        <v>7</v>
      </c>
      <c r="T11" s="100" t="s">
        <v>43</v>
      </c>
      <c r="U11" s="100" t="s">
        <v>42</v>
      </c>
      <c r="V11" s="101">
        <v>45586</v>
      </c>
      <c r="W11" s="101">
        <v>45566</v>
      </c>
    </row>
    <row r="12" spans="1:23">
      <c r="A12" t="s">
        <v>2826</v>
      </c>
      <c r="B12" t="s">
        <v>2813</v>
      </c>
      <c r="C12" s="98" t="s">
        <v>2814</v>
      </c>
      <c r="D12">
        <v>1</v>
      </c>
      <c r="E12">
        <v>302</v>
      </c>
      <c r="F12">
        <v>1464</v>
      </c>
      <c r="G12" t="s">
        <v>2827</v>
      </c>
      <c r="H12" t="s">
        <v>2828</v>
      </c>
      <c r="I12" s="22">
        <v>45581</v>
      </c>
      <c r="J12" s="97">
        <v>4200000</v>
      </c>
      <c r="K12" s="22">
        <v>45612</v>
      </c>
      <c r="L12" s="22">
        <v>45588</v>
      </c>
      <c r="M12" s="22" t="s">
        <v>2829</v>
      </c>
      <c r="N12" t="s">
        <v>2830</v>
      </c>
      <c r="O12" s="97">
        <v>97656.25</v>
      </c>
      <c r="P12" s="97">
        <v>97656.25</v>
      </c>
      <c r="Q12" s="137">
        <v>97656.25</v>
      </c>
      <c r="R12" s="139">
        <v>45566</v>
      </c>
      <c r="S12" s="98">
        <v>8</v>
      </c>
      <c r="T12" s="100" t="s">
        <v>43</v>
      </c>
      <c r="U12" s="100" t="s">
        <v>42</v>
      </c>
      <c r="V12" s="101">
        <v>45588</v>
      </c>
      <c r="W12" s="101">
        <v>45566</v>
      </c>
    </row>
    <row r="13" spans="1:23">
      <c r="A13" t="s">
        <v>2826</v>
      </c>
      <c r="B13" t="s">
        <v>2813</v>
      </c>
      <c r="C13" s="98" t="s">
        <v>2814</v>
      </c>
      <c r="D13">
        <v>1</v>
      </c>
      <c r="E13">
        <v>302</v>
      </c>
      <c r="F13">
        <v>1464</v>
      </c>
      <c r="G13" t="s">
        <v>2827</v>
      </c>
      <c r="H13" t="s">
        <v>2828</v>
      </c>
      <c r="I13" s="22">
        <v>45581</v>
      </c>
      <c r="J13" s="97">
        <v>4200000</v>
      </c>
      <c r="K13" s="22">
        <v>45642</v>
      </c>
      <c r="L13" s="22">
        <v>45588</v>
      </c>
      <c r="M13" s="22" t="s">
        <v>2829</v>
      </c>
      <c r="N13" t="s">
        <v>2830</v>
      </c>
      <c r="O13" s="97">
        <v>127656.25</v>
      </c>
      <c r="P13" s="97">
        <v>127656.25</v>
      </c>
      <c r="Q13" s="137">
        <v>127656.25</v>
      </c>
      <c r="R13" s="139">
        <v>45566</v>
      </c>
      <c r="S13" s="98">
        <v>8</v>
      </c>
      <c r="T13" s="100" t="s">
        <v>43</v>
      </c>
      <c r="U13" s="100" t="s">
        <v>42</v>
      </c>
      <c r="V13" s="101">
        <v>45588</v>
      </c>
      <c r="W13" s="101">
        <v>45566</v>
      </c>
    </row>
    <row r="14" spans="1:23">
      <c r="A14" t="s">
        <v>2826</v>
      </c>
      <c r="B14" t="s">
        <v>2813</v>
      </c>
      <c r="C14" s="98" t="s">
        <v>2814</v>
      </c>
      <c r="D14">
        <v>1</v>
      </c>
      <c r="E14">
        <v>302</v>
      </c>
      <c r="F14">
        <v>1464</v>
      </c>
      <c r="G14" t="s">
        <v>2827</v>
      </c>
      <c r="H14" t="s">
        <v>2828</v>
      </c>
      <c r="I14" s="22">
        <v>45581</v>
      </c>
      <c r="J14" s="97">
        <v>4200000</v>
      </c>
      <c r="K14" s="22">
        <v>45673</v>
      </c>
      <c r="L14" s="22">
        <v>45588</v>
      </c>
      <c r="M14" s="22" t="s">
        <v>2829</v>
      </c>
      <c r="N14" t="s">
        <v>2830</v>
      </c>
      <c r="O14" s="97">
        <v>114687.5</v>
      </c>
      <c r="P14" s="97">
        <v>114687.5</v>
      </c>
      <c r="Q14" s="137">
        <v>114687.5</v>
      </c>
      <c r="R14" s="139">
        <v>45566</v>
      </c>
      <c r="S14" s="98">
        <v>8</v>
      </c>
      <c r="T14" s="100" t="s">
        <v>43</v>
      </c>
      <c r="U14" s="100" t="s">
        <v>42</v>
      </c>
      <c r="V14" s="101">
        <v>45588</v>
      </c>
      <c r="W14" s="101">
        <v>45566</v>
      </c>
    </row>
    <row r="15" spans="1:23">
      <c r="A15" t="s">
        <v>2826</v>
      </c>
      <c r="B15" t="s">
        <v>2813</v>
      </c>
      <c r="C15" s="98" t="s">
        <v>2814</v>
      </c>
      <c r="D15">
        <v>1</v>
      </c>
      <c r="E15">
        <v>302</v>
      </c>
      <c r="F15">
        <v>1464</v>
      </c>
      <c r="G15" t="s">
        <v>2827</v>
      </c>
      <c r="H15" t="s">
        <v>2828</v>
      </c>
      <c r="I15" s="22">
        <v>45581</v>
      </c>
      <c r="J15" s="97">
        <v>4200000</v>
      </c>
      <c r="K15" s="22">
        <v>45673</v>
      </c>
      <c r="L15" s="22">
        <v>45590</v>
      </c>
      <c r="M15" s="22" t="s">
        <v>2829</v>
      </c>
      <c r="N15" t="s">
        <v>2830</v>
      </c>
      <c r="O15" s="97">
        <v>12968.75</v>
      </c>
      <c r="P15" s="97">
        <v>12968.75</v>
      </c>
      <c r="Q15" s="137">
        <v>12968.75</v>
      </c>
      <c r="R15" s="139">
        <v>45566</v>
      </c>
      <c r="S15" s="98">
        <v>9</v>
      </c>
      <c r="T15" s="100" t="s">
        <v>43</v>
      </c>
      <c r="U15" s="100" t="s">
        <v>42</v>
      </c>
      <c r="V15" s="101">
        <v>45590</v>
      </c>
      <c r="W15" s="101">
        <v>45566</v>
      </c>
    </row>
    <row r="16" spans="1:23">
      <c r="A16" t="s">
        <v>2826</v>
      </c>
      <c r="B16" t="s">
        <v>2813</v>
      </c>
      <c r="C16" s="98" t="s">
        <v>2814</v>
      </c>
      <c r="D16">
        <v>1</v>
      </c>
      <c r="E16">
        <v>302</v>
      </c>
      <c r="F16">
        <v>1464</v>
      </c>
      <c r="G16" t="s">
        <v>2827</v>
      </c>
      <c r="H16" t="s">
        <v>2828</v>
      </c>
      <c r="I16" s="22">
        <v>45581</v>
      </c>
      <c r="J16" s="97">
        <v>4200000</v>
      </c>
      <c r="K16" s="22">
        <v>45704</v>
      </c>
      <c r="L16" s="22">
        <v>45590</v>
      </c>
      <c r="M16" s="22" t="s">
        <v>2829</v>
      </c>
      <c r="N16" t="s">
        <v>2830</v>
      </c>
      <c r="O16" s="97">
        <v>37031.25</v>
      </c>
      <c r="P16" s="97">
        <v>37031.25</v>
      </c>
      <c r="Q16" s="137">
        <v>37031.25</v>
      </c>
      <c r="R16" s="139">
        <v>45566</v>
      </c>
      <c r="S16" s="98">
        <v>9</v>
      </c>
      <c r="T16" s="100" t="s">
        <v>43</v>
      </c>
      <c r="U16" s="100" t="s">
        <v>42</v>
      </c>
      <c r="V16" s="101">
        <v>45590</v>
      </c>
      <c r="W16" s="101">
        <v>45566</v>
      </c>
    </row>
    <row r="17" spans="1:23">
      <c r="A17" t="s">
        <v>2838</v>
      </c>
      <c r="B17" t="s">
        <v>2813</v>
      </c>
      <c r="C17" s="98" t="s">
        <v>2814</v>
      </c>
      <c r="D17">
        <v>1</v>
      </c>
      <c r="E17">
        <v>1802</v>
      </c>
      <c r="F17">
        <v>1450</v>
      </c>
      <c r="G17" t="s">
        <v>2839</v>
      </c>
      <c r="H17" t="s">
        <v>2840</v>
      </c>
      <c r="I17" s="22">
        <v>45561</v>
      </c>
      <c r="J17" s="97">
        <v>2220000</v>
      </c>
      <c r="K17" s="22">
        <v>45595</v>
      </c>
      <c r="L17" s="22">
        <v>45593</v>
      </c>
      <c r="M17" s="22"/>
      <c r="N17" t="s">
        <v>2820</v>
      </c>
      <c r="O17" s="97">
        <v>2220000</v>
      </c>
      <c r="P17" s="97">
        <v>2220000</v>
      </c>
      <c r="Q17" s="137">
        <v>2220000</v>
      </c>
      <c r="R17" s="139">
        <v>45566</v>
      </c>
      <c r="S17" s="98">
        <v>10</v>
      </c>
      <c r="T17" s="100" t="s">
        <v>43</v>
      </c>
      <c r="U17" s="100" t="s">
        <v>42</v>
      </c>
      <c r="V17" s="101">
        <v>45593</v>
      </c>
      <c r="W17" s="101">
        <v>45566</v>
      </c>
    </row>
    <row r="18" spans="1:23">
      <c r="A18" t="s">
        <v>2812</v>
      </c>
      <c r="B18" t="s">
        <v>2813</v>
      </c>
      <c r="C18" s="98" t="s">
        <v>2814</v>
      </c>
      <c r="D18">
        <v>1</v>
      </c>
      <c r="E18">
        <v>2001</v>
      </c>
      <c r="F18">
        <v>1468</v>
      </c>
      <c r="G18" t="s">
        <v>2815</v>
      </c>
      <c r="H18" t="s">
        <v>2816</v>
      </c>
      <c r="I18" s="22">
        <v>45587</v>
      </c>
      <c r="J18" s="97">
        <v>2182150</v>
      </c>
      <c r="K18" s="22">
        <v>45593</v>
      </c>
      <c r="L18" s="22">
        <v>45595</v>
      </c>
      <c r="M18" s="22"/>
      <c r="N18" t="s">
        <v>2817</v>
      </c>
      <c r="O18" s="97">
        <v>285150</v>
      </c>
      <c r="P18" s="97">
        <v>285150</v>
      </c>
      <c r="Q18" s="137">
        <v>285150</v>
      </c>
      <c r="R18" s="139">
        <v>45566</v>
      </c>
      <c r="S18" s="98">
        <v>11</v>
      </c>
      <c r="T18" s="100" t="s">
        <v>43</v>
      </c>
      <c r="U18" s="100" t="s">
        <v>42</v>
      </c>
      <c r="V18" s="101">
        <v>45595</v>
      </c>
      <c r="W18" s="101">
        <v>45566</v>
      </c>
    </row>
    <row r="19" spans="1:23">
      <c r="A19" t="s">
        <v>2834</v>
      </c>
      <c r="B19" t="s">
        <v>2813</v>
      </c>
      <c r="C19" s="98" t="s">
        <v>2814</v>
      </c>
      <c r="D19">
        <v>1</v>
      </c>
      <c r="E19">
        <v>2102</v>
      </c>
      <c r="F19">
        <v>1456</v>
      </c>
      <c r="G19" t="s">
        <v>2835</v>
      </c>
      <c r="H19" t="s">
        <v>2836</v>
      </c>
      <c r="I19" s="22">
        <v>45563</v>
      </c>
      <c r="J19" s="97">
        <v>2105236.65</v>
      </c>
      <c r="K19" s="22">
        <v>45595</v>
      </c>
      <c r="L19" s="22">
        <v>45595</v>
      </c>
      <c r="M19" s="22"/>
      <c r="N19" t="s">
        <v>2837</v>
      </c>
      <c r="O19" s="97">
        <v>30210</v>
      </c>
      <c r="P19" s="97">
        <v>30210</v>
      </c>
      <c r="Q19" s="137">
        <v>30210</v>
      </c>
      <c r="R19" s="139">
        <v>45566</v>
      </c>
      <c r="S19" s="98">
        <v>11</v>
      </c>
      <c r="T19" s="100" t="s">
        <v>43</v>
      </c>
      <c r="U19" s="100" t="s">
        <v>42</v>
      </c>
      <c r="V19" s="101">
        <v>45595</v>
      </c>
      <c r="W19" s="101">
        <v>45566</v>
      </c>
    </row>
  </sheetData>
  <dataValidations count="1">
    <dataValidation allowBlank="1" showInputMessage="1" showErrorMessage="1" prompt="Retirar parcelas de devolução" sqref="Q2" xr:uid="{C8EE5312-BB41-48EA-AFFA-4BADBA414DA6}"/>
  </dataValidations>
  <pageMargins left="0.511811024" right="0.511811024" top="0.78740157499999996" bottom="0.78740157499999996" header="0.31496062000000002" footer="0.31496062000000002"/>
  <ignoredErrors>
    <ignoredError sqref="C6:C1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04DF7-1C4D-46B0-B795-EE4A333F2247}">
  <sheetPr>
    <tabColor rgb="FF0070C0"/>
  </sheetPr>
  <dimension ref="A3:M42"/>
  <sheetViews>
    <sheetView showGridLines="0" zoomScale="70" zoomScaleNormal="70" workbookViewId="0">
      <selection activeCell="D14" sqref="D14"/>
    </sheetView>
  </sheetViews>
  <sheetFormatPr defaultRowHeight="14.45"/>
  <cols>
    <col min="1" max="1" width="24.140625" bestFit="1" customWidth="1"/>
    <col min="2" max="2" width="25.140625" bestFit="1" customWidth="1"/>
    <col min="3" max="3" width="16.28515625" bestFit="1" customWidth="1"/>
    <col min="4" max="4" width="14.85546875" bestFit="1" customWidth="1"/>
    <col min="5" max="5" width="18.5703125" customWidth="1"/>
    <col min="6" max="6" width="20.28515625" customWidth="1"/>
    <col min="7" max="7" width="15" bestFit="1" customWidth="1"/>
    <col min="8" max="9" width="20.42578125" bestFit="1" customWidth="1"/>
    <col min="10" max="10" width="19.28515625" bestFit="1" customWidth="1"/>
    <col min="11" max="12" width="18.5703125" bestFit="1" customWidth="1"/>
    <col min="13" max="13" width="12.140625" bestFit="1" customWidth="1"/>
  </cols>
  <sheetData>
    <row r="3" spans="1:13">
      <c r="A3" s="23" t="s">
        <v>14</v>
      </c>
      <c r="B3" t="s">
        <v>2849</v>
      </c>
    </row>
    <row r="4" spans="1:13">
      <c r="F4" s="19"/>
      <c r="G4" s="19" t="s">
        <v>18</v>
      </c>
      <c r="H4" s="19" t="s">
        <v>42</v>
      </c>
      <c r="I4" s="19"/>
    </row>
    <row r="5" spans="1:13">
      <c r="A5" s="23" t="s">
        <v>757</v>
      </c>
      <c r="B5" s="23" t="s">
        <v>2850</v>
      </c>
      <c r="F5" s="19" t="s">
        <v>15</v>
      </c>
      <c r="G5" s="19" t="s">
        <v>19</v>
      </c>
      <c r="H5" s="19" t="s">
        <v>43</v>
      </c>
      <c r="I5" s="19" t="s">
        <v>2851</v>
      </c>
      <c r="K5" s="19" t="s">
        <v>2852</v>
      </c>
    </row>
    <row r="6" spans="1:13">
      <c r="A6" s="23" t="s">
        <v>2853</v>
      </c>
      <c r="B6" t="s">
        <v>19</v>
      </c>
      <c r="C6" t="s">
        <v>43</v>
      </c>
      <c r="D6" t="s">
        <v>834</v>
      </c>
      <c r="F6" s="70" t="s">
        <v>2854</v>
      </c>
      <c r="G6" s="71" t="e">
        <f>VLOOKUP(G$5&amp;"C/C",#REF!,MATCH($K6,#REF!,0),FALSE)</f>
        <v>#REF!</v>
      </c>
      <c r="H6" s="71" t="e">
        <f>VLOOKUP(H$5&amp;"C/C",#REF!,MATCH($K6,#REF!,0),FALSE)</f>
        <v>#REF!</v>
      </c>
      <c r="I6" s="71" t="e">
        <f>SUM(G6:H6)</f>
        <v>#REF!</v>
      </c>
      <c r="K6" s="86">
        <v>45077</v>
      </c>
      <c r="M6" s="74"/>
    </row>
    <row r="7" spans="1:13">
      <c r="A7" s="68" t="s">
        <v>1498</v>
      </c>
      <c r="B7" s="65">
        <v>5121628.5999999996</v>
      </c>
      <c r="C7" s="65">
        <v>871000</v>
      </c>
      <c r="D7" s="65">
        <v>5992628.5999999996</v>
      </c>
      <c r="F7" s="122" t="str">
        <f t="shared" ref="F7:F18" si="0">+A7</f>
        <v>Aportes</v>
      </c>
      <c r="G7" s="129">
        <f>GETPIVOTDATA("Valor Total",$A$5,"Conta",G$5,"Classificação Sintética",$F7)</f>
        <v>5121628.5999999996</v>
      </c>
      <c r="H7" s="129">
        <f t="shared" ref="H7:H20" si="1">GETPIVOTDATA("Valor Total",$A$5,"Conta",H$5,"Classificação Sintética",$F7)</f>
        <v>871000</v>
      </c>
      <c r="I7" s="129">
        <f>SUM(G7:H7)</f>
        <v>5992628.5999999996</v>
      </c>
      <c r="M7" s="74"/>
    </row>
    <row r="8" spans="1:13">
      <c r="A8" s="68" t="s">
        <v>1586</v>
      </c>
      <c r="B8" s="65">
        <v>-515410.49</v>
      </c>
      <c r="C8" s="65"/>
      <c r="D8" s="65">
        <v>-515410.49</v>
      </c>
      <c r="F8" s="122" t="str">
        <f t="shared" si="0"/>
        <v>Débito - Província</v>
      </c>
      <c r="G8" s="129">
        <f t="shared" ref="G8:G20" si="2">GETPIVOTDATA("Valor Total",$A$5,"Conta",G$5,"Classificação Sintética",$F8)</f>
        <v>-515410.49</v>
      </c>
      <c r="H8" s="129">
        <f t="shared" si="1"/>
        <v>0</v>
      </c>
      <c r="I8" s="129">
        <f t="shared" ref="I8:I18" si="3">SUM(G8:H8)</f>
        <v>-515410.49</v>
      </c>
      <c r="M8" s="74"/>
    </row>
    <row r="9" spans="1:13">
      <c r="A9" s="68" t="s">
        <v>1569</v>
      </c>
      <c r="B9" s="65">
        <v>-79392.97</v>
      </c>
      <c r="C9" s="65">
        <v>-292143.43999999977</v>
      </c>
      <c r="D9" s="65">
        <v>-371536.4099999998</v>
      </c>
      <c r="F9" s="122" t="str">
        <f t="shared" si="0"/>
        <v>Débito a identificar</v>
      </c>
      <c r="G9" s="129">
        <f t="shared" si="2"/>
        <v>-79392.97</v>
      </c>
      <c r="H9" s="129">
        <f t="shared" si="1"/>
        <v>-292143.43999999977</v>
      </c>
      <c r="I9" s="129">
        <f t="shared" si="3"/>
        <v>-371536.4099999998</v>
      </c>
      <c r="M9" s="74"/>
    </row>
    <row r="10" spans="1:13">
      <c r="A10" s="68" t="s">
        <v>1476</v>
      </c>
      <c r="B10" s="65">
        <v>-76554.110000000015</v>
      </c>
      <c r="C10" s="65">
        <v>-97519.87</v>
      </c>
      <c r="D10" s="65">
        <v>-174073.98</v>
      </c>
      <c r="F10" s="122" t="str">
        <f t="shared" si="0"/>
        <v>Desp Adm</v>
      </c>
      <c r="G10" s="129">
        <f t="shared" si="2"/>
        <v>-76554.110000000015</v>
      </c>
      <c r="H10" s="129">
        <f t="shared" si="1"/>
        <v>-97519.87</v>
      </c>
      <c r="I10" s="129">
        <f t="shared" si="3"/>
        <v>-174073.98</v>
      </c>
      <c r="M10" s="74"/>
    </row>
    <row r="11" spans="1:13">
      <c r="A11" s="68" t="s">
        <v>1482</v>
      </c>
      <c r="B11" s="65">
        <v>-1266.3799999999999</v>
      </c>
      <c r="C11" s="65">
        <v>-15548.640000000003</v>
      </c>
      <c r="D11" s="65">
        <v>-16815.020000000004</v>
      </c>
      <c r="F11" s="122" t="str">
        <f t="shared" si="0"/>
        <v>Desp Financeiras</v>
      </c>
      <c r="G11" s="129">
        <f t="shared" si="2"/>
        <v>-1266.3799999999999</v>
      </c>
      <c r="H11" s="129">
        <f t="shared" si="1"/>
        <v>-15548.640000000003</v>
      </c>
      <c r="I11" s="129">
        <f t="shared" si="3"/>
        <v>-16815.020000000004</v>
      </c>
      <c r="M11" s="74"/>
    </row>
    <row r="12" spans="1:13">
      <c r="A12" s="68" t="s">
        <v>1479</v>
      </c>
      <c r="B12" s="65">
        <v>-803616.28</v>
      </c>
      <c r="C12" s="65">
        <v>-1342252.3999999994</v>
      </c>
      <c r="D12" s="65">
        <v>-2145868.6799999997</v>
      </c>
      <c r="F12" s="122" t="str">
        <f t="shared" si="0"/>
        <v>Incorporação</v>
      </c>
      <c r="G12" s="129">
        <f t="shared" si="2"/>
        <v>-803616.28</v>
      </c>
      <c r="H12" s="129">
        <f t="shared" si="1"/>
        <v>-1342252.3999999994</v>
      </c>
      <c r="I12" s="129">
        <f t="shared" si="3"/>
        <v>-2145868.6799999997</v>
      </c>
      <c r="M12" s="74"/>
    </row>
    <row r="13" spans="1:13">
      <c r="A13" s="68" t="s">
        <v>1520</v>
      </c>
      <c r="B13" s="65">
        <v>-390989.47000000003</v>
      </c>
      <c r="C13" s="65">
        <v>-1149239.0899999999</v>
      </c>
      <c r="D13" s="65">
        <v>-1540228.5599999998</v>
      </c>
      <c r="F13" s="122" t="str">
        <f t="shared" si="0"/>
        <v>Marketing</v>
      </c>
      <c r="G13" s="129">
        <f t="shared" si="2"/>
        <v>-390989.47000000003</v>
      </c>
      <c r="H13" s="129">
        <f t="shared" si="1"/>
        <v>-1149239.0899999999</v>
      </c>
      <c r="I13" s="129">
        <f t="shared" si="3"/>
        <v>-1540228.5599999998</v>
      </c>
      <c r="M13" s="74"/>
    </row>
    <row r="14" spans="1:13">
      <c r="A14" s="68" t="s">
        <v>1557</v>
      </c>
      <c r="B14" s="65">
        <v>2630.7000000000003</v>
      </c>
      <c r="C14" s="65">
        <v>42.36999999999999</v>
      </c>
      <c r="D14" s="65">
        <v>2673.07</v>
      </c>
      <c r="F14" s="122" t="str">
        <f t="shared" si="0"/>
        <v>Outras Receitas</v>
      </c>
      <c r="G14" s="129">
        <f t="shared" si="2"/>
        <v>2630.7000000000003</v>
      </c>
      <c r="H14" s="129">
        <f t="shared" si="1"/>
        <v>42.36999999999999</v>
      </c>
      <c r="I14" s="129">
        <f t="shared" si="3"/>
        <v>2673.07</v>
      </c>
      <c r="M14" s="74"/>
    </row>
    <row r="15" spans="1:13">
      <c r="A15" s="68" t="s">
        <v>2855</v>
      </c>
      <c r="B15" s="65">
        <v>-55240.46</v>
      </c>
      <c r="C15" s="65">
        <v>-54235.21</v>
      </c>
      <c r="D15" s="65">
        <v>-109475.67</v>
      </c>
      <c r="F15" s="122" t="str">
        <f t="shared" si="0"/>
        <v>Outros Tributos</v>
      </c>
      <c r="G15" s="129">
        <f t="shared" si="2"/>
        <v>-55240.46</v>
      </c>
      <c r="H15" s="129">
        <f t="shared" si="1"/>
        <v>-54235.21</v>
      </c>
      <c r="I15" s="129">
        <f t="shared" si="3"/>
        <v>-109475.67</v>
      </c>
      <c r="M15" s="74"/>
    </row>
    <row r="16" spans="1:13">
      <c r="A16" s="68" t="s">
        <v>1526</v>
      </c>
      <c r="B16" s="65"/>
      <c r="C16" s="65">
        <v>-493197.76</v>
      </c>
      <c r="D16" s="65">
        <v>-493197.76</v>
      </c>
      <c r="F16" s="122" t="str">
        <f t="shared" si="0"/>
        <v>Retiradas</v>
      </c>
      <c r="G16" s="129">
        <f t="shared" si="2"/>
        <v>0</v>
      </c>
      <c r="H16" s="129">
        <f t="shared" si="1"/>
        <v>-493197.76</v>
      </c>
      <c r="I16" s="129">
        <f t="shared" si="3"/>
        <v>-493197.76</v>
      </c>
      <c r="L16" s="73"/>
    </row>
    <row r="17" spans="1:12">
      <c r="A17" s="68" t="s">
        <v>1488</v>
      </c>
      <c r="B17" s="65">
        <v>-3201681.4400000018</v>
      </c>
      <c r="C17" s="65">
        <v>-1683707.7000000002</v>
      </c>
      <c r="D17" s="65">
        <v>-4885389.1400000025</v>
      </c>
      <c r="F17" s="122" t="str">
        <f t="shared" si="0"/>
        <v>Terreno</v>
      </c>
      <c r="G17" s="129">
        <f t="shared" si="2"/>
        <v>-3201681.4400000018</v>
      </c>
      <c r="H17" s="129">
        <f t="shared" si="1"/>
        <v>-1683707.7000000002</v>
      </c>
      <c r="I17" s="129">
        <f t="shared" si="3"/>
        <v>-4885389.1400000025</v>
      </c>
      <c r="L17" s="72"/>
    </row>
    <row r="18" spans="1:12">
      <c r="A18" s="68" t="s">
        <v>1718</v>
      </c>
      <c r="B18" s="65"/>
      <c r="C18" s="65">
        <v>3758299.84</v>
      </c>
      <c r="D18" s="65">
        <v>3758299.84</v>
      </c>
      <c r="F18" s="122" t="str">
        <f t="shared" si="0"/>
        <v>Crédito - Província</v>
      </c>
      <c r="G18" s="129">
        <f t="shared" si="2"/>
        <v>0</v>
      </c>
      <c r="H18" s="129">
        <f t="shared" si="1"/>
        <v>3758299.84</v>
      </c>
      <c r="I18" s="129">
        <f t="shared" si="3"/>
        <v>3758299.84</v>
      </c>
      <c r="K18" s="121"/>
    </row>
    <row r="19" spans="1:12">
      <c r="A19" s="68" t="s">
        <v>158</v>
      </c>
      <c r="B19" s="65"/>
      <c r="C19" s="65">
        <v>-277293.02999999945</v>
      </c>
      <c r="D19" s="65">
        <v>-277293.02999999945</v>
      </c>
      <c r="F19" s="122" t="str">
        <f>A19</f>
        <v>Aplicação / Resgate</v>
      </c>
      <c r="G19" s="129">
        <f t="shared" si="2"/>
        <v>0</v>
      </c>
      <c r="H19" s="129">
        <f t="shared" si="1"/>
        <v>-277293.02999999945</v>
      </c>
      <c r="I19" s="129">
        <f>GETPIVOTDATA("Valor Total",$A$5,"Classificação Sintética","Aplicação / Resgate")</f>
        <v>-277293.02999999945</v>
      </c>
      <c r="K19" s="121"/>
    </row>
    <row r="20" spans="1:12">
      <c r="A20" s="68" t="s">
        <v>2247</v>
      </c>
      <c r="B20" s="65"/>
      <c r="C20" s="65">
        <v>600000</v>
      </c>
      <c r="D20" s="65">
        <v>600000</v>
      </c>
      <c r="F20" s="122" t="str">
        <f>A20</f>
        <v>CRI - Liberação</v>
      </c>
      <c r="G20" s="129">
        <f t="shared" si="2"/>
        <v>0</v>
      </c>
      <c r="H20" s="129">
        <f t="shared" si="1"/>
        <v>600000</v>
      </c>
      <c r="I20" s="129">
        <f>GETPIVOTDATA("Valor Total",$A$5,"Classificação Sintética","Aplicação / Resgate")</f>
        <v>-277293.02999999945</v>
      </c>
      <c r="K20" s="121"/>
    </row>
    <row r="21" spans="1:12">
      <c r="A21" s="68" t="s">
        <v>2300</v>
      </c>
      <c r="B21" s="65"/>
      <c r="C21" s="65">
        <v>112500</v>
      </c>
      <c r="D21" s="65">
        <v>112500</v>
      </c>
      <c r="F21" s="70" t="s">
        <v>2856</v>
      </c>
      <c r="G21" s="71" t="e">
        <f ca="1">ROUND(SUM(OFFSET(G$5,1,0):OFFSET(G21,-1,0)),2)</f>
        <v>#REF!</v>
      </c>
      <c r="H21" s="71" t="e">
        <f ca="1">ROUND(SUM(OFFSET(H$5,1,0):OFFSET(H21,-1,0)),2)</f>
        <v>#REF!</v>
      </c>
      <c r="I21" s="71" t="e">
        <f ca="1">SUM(G21:H21)</f>
        <v>#REF!</v>
      </c>
      <c r="K21" s="154" t="e">
        <f>#REF!</f>
        <v>#REF!</v>
      </c>
    </row>
    <row r="22" spans="1:12">
      <c r="A22" s="68" t="s">
        <v>834</v>
      </c>
      <c r="B22">
        <v>107.6999999973923</v>
      </c>
      <c r="C22">
        <v>-63294.929999998887</v>
      </c>
      <c r="D22">
        <v>-63187.230000002426</v>
      </c>
      <c r="F22" s="122"/>
      <c r="G22" s="129"/>
    </row>
    <row r="23" spans="1:12">
      <c r="F23" s="87" t="s">
        <v>2857</v>
      </c>
      <c r="G23" s="88" t="e">
        <f>VLOOKUP(G$5&amp;"C/C",#REF!,MATCH($K21,#REF!,0),FALSE)</f>
        <v>#REF!</v>
      </c>
      <c r="H23" s="88" t="e">
        <f>VLOOKUP(H$5&amp;"C/C",#REF!,MATCH($K21,#REF!,0),FALSE)</f>
        <v>#REF!</v>
      </c>
      <c r="I23" s="88"/>
    </row>
    <row r="24" spans="1:12">
      <c r="F24" s="122"/>
      <c r="G24" s="140" t="e">
        <f ca="1">+G21-G23</f>
        <v>#REF!</v>
      </c>
      <c r="H24" s="85" t="e">
        <f ca="1">H21-H23</f>
        <v>#REF!</v>
      </c>
    </row>
    <row r="25" spans="1:12">
      <c r="A25" s="23" t="s">
        <v>14</v>
      </c>
      <c r="B25" t="s">
        <v>2849</v>
      </c>
      <c r="F25" s="122"/>
      <c r="G25" s="129"/>
    </row>
    <row r="26" spans="1:12">
      <c r="F26" s="19"/>
      <c r="G26" s="19" t="s">
        <v>18</v>
      </c>
    </row>
    <row r="27" spans="1:12">
      <c r="A27" s="23" t="s">
        <v>757</v>
      </c>
      <c r="B27" s="23" t="s">
        <v>2850</v>
      </c>
      <c r="F27" s="19" t="s">
        <v>15</v>
      </c>
      <c r="G27" s="19" t="s">
        <v>120</v>
      </c>
    </row>
    <row r="28" spans="1:12">
      <c r="A28" s="23" t="s">
        <v>2853</v>
      </c>
      <c r="B28" t="s">
        <v>120</v>
      </c>
      <c r="C28" t="s">
        <v>834</v>
      </c>
      <c r="F28" s="70" t="s">
        <v>2854</v>
      </c>
      <c r="G28" s="71" t="e">
        <f>VLOOKUP(G$27&amp;"C/C",#REF!,MATCH($J29,#REF!,0),FALSE)</f>
        <v>#REF!</v>
      </c>
      <c r="J28" s="19" t="s">
        <v>2858</v>
      </c>
    </row>
    <row r="29" spans="1:12">
      <c r="A29" s="68" t="s">
        <v>1569</v>
      </c>
      <c r="B29" s="65">
        <v>-38200487.410000004</v>
      </c>
      <c r="C29" s="65">
        <v>-38200487.410000004</v>
      </c>
      <c r="F29" s="122" t="str">
        <f>+A29</f>
        <v>Débito a identificar</v>
      </c>
      <c r="G29" s="129">
        <f>GETPIVOTDATA("Valor Total",$A$27,"Conta","18593-7","Classificação Sintética",$F29)</f>
        <v>-38200487.410000004</v>
      </c>
      <c r="J29" s="86">
        <v>45412</v>
      </c>
      <c r="L29" s="74"/>
    </row>
    <row r="30" spans="1:12">
      <c r="A30" s="68" t="s">
        <v>1482</v>
      </c>
      <c r="B30" s="65">
        <v>-535.79999999999995</v>
      </c>
      <c r="C30" s="65">
        <v>-535.79999999999995</v>
      </c>
      <c r="F30" s="122" t="str">
        <f>+A30</f>
        <v>Desp Financeiras</v>
      </c>
      <c r="G30" s="129">
        <f t="shared" ref="G30:G38" si="4">GETPIVOTDATA("Valor Total",$A$27,"Conta","18593-7","Classificação Sintética",$F30)</f>
        <v>-535.79999999999995</v>
      </c>
      <c r="L30" s="74"/>
    </row>
    <row r="31" spans="1:12">
      <c r="A31" s="68" t="s">
        <v>1557</v>
      </c>
      <c r="B31" s="65">
        <v>109.3</v>
      </c>
      <c r="C31" s="65">
        <v>109.3</v>
      </c>
      <c r="F31" s="122" t="str">
        <f>+A31</f>
        <v>Outras Receitas</v>
      </c>
      <c r="G31" s="129">
        <f t="shared" si="4"/>
        <v>109.3</v>
      </c>
      <c r="L31" s="74"/>
    </row>
    <row r="32" spans="1:12">
      <c r="A32" s="68" t="s">
        <v>1591</v>
      </c>
      <c r="B32" s="65">
        <v>-3386938.62</v>
      </c>
      <c r="C32" s="65">
        <v>-3386938.62</v>
      </c>
      <c r="F32" s="122" t="str">
        <f>+A32</f>
        <v>CRI - Juros</v>
      </c>
      <c r="G32" s="129">
        <f t="shared" si="4"/>
        <v>-3386938.62</v>
      </c>
      <c r="L32" s="74"/>
    </row>
    <row r="33" spans="1:12">
      <c r="A33" s="68" t="s">
        <v>1722</v>
      </c>
      <c r="B33" s="65">
        <v>-3758299.84</v>
      </c>
      <c r="C33" s="65">
        <v>-3758299.84</v>
      </c>
      <c r="F33" s="122" t="str">
        <f>A33</f>
        <v>Débito - Netcorp</v>
      </c>
      <c r="G33" s="129">
        <f t="shared" si="4"/>
        <v>-3758299.84</v>
      </c>
      <c r="L33" s="74"/>
    </row>
    <row r="34" spans="1:12">
      <c r="A34" s="68" t="s">
        <v>158</v>
      </c>
      <c r="B34" s="65">
        <v>-1103631.7300000042</v>
      </c>
      <c r="C34" s="65">
        <v>-1103631.7300000042</v>
      </c>
      <c r="F34" s="122" t="str">
        <f>A34</f>
        <v>Aplicação / Resgate</v>
      </c>
      <c r="G34" s="129">
        <f t="shared" si="4"/>
        <v>-1103631.7300000042</v>
      </c>
      <c r="L34" s="74"/>
    </row>
    <row r="35" spans="1:12">
      <c r="A35" s="68" t="s">
        <v>1566</v>
      </c>
      <c r="B35" s="65">
        <v>46154994.399999999</v>
      </c>
      <c r="C35" s="65">
        <v>46154994.399999999</v>
      </c>
      <c r="F35" s="122" t="str">
        <f>A35</f>
        <v>CRI - Emissão</v>
      </c>
      <c r="G35" s="129">
        <f t="shared" si="4"/>
        <v>46154994.399999999</v>
      </c>
      <c r="L35" s="74"/>
    </row>
    <row r="36" spans="1:12">
      <c r="A36" s="68" t="s">
        <v>1590</v>
      </c>
      <c r="B36" s="65">
        <v>515410.49</v>
      </c>
      <c r="C36" s="65">
        <v>515410.49</v>
      </c>
      <c r="F36" s="122" t="str">
        <f>A36</f>
        <v>Crédito - Netcorp</v>
      </c>
      <c r="G36" s="129">
        <f t="shared" si="4"/>
        <v>515410.49</v>
      </c>
      <c r="L36" s="74"/>
    </row>
    <row r="37" spans="1:12">
      <c r="A37" s="68" t="s">
        <v>2097</v>
      </c>
      <c r="B37" s="65">
        <v>0.51</v>
      </c>
      <c r="C37" s="65">
        <v>0.51</v>
      </c>
      <c r="F37" s="122" t="str">
        <f t="shared" ref="F37" si="5">A37</f>
        <v>CRI - Outros</v>
      </c>
      <c r="G37" s="129">
        <f t="shared" si="4"/>
        <v>0.51</v>
      </c>
      <c r="J37" s="154" t="e">
        <f>#REF!</f>
        <v>#REF!</v>
      </c>
      <c r="L37" s="74"/>
    </row>
    <row r="38" spans="1:12">
      <c r="A38" s="68" t="s">
        <v>2247</v>
      </c>
      <c r="B38" s="65">
        <v>-600000</v>
      </c>
      <c r="C38" s="65">
        <v>-600000</v>
      </c>
      <c r="F38" s="122" t="str">
        <f t="shared" ref="F38" si="6">A38</f>
        <v>CRI - Liberação</v>
      </c>
      <c r="G38" s="129">
        <f t="shared" si="4"/>
        <v>-600000</v>
      </c>
      <c r="L38" s="74"/>
    </row>
    <row r="39" spans="1:12">
      <c r="A39" s="68" t="s">
        <v>834</v>
      </c>
      <c r="B39">
        <v>-379378.70000001043</v>
      </c>
      <c r="C39">
        <v>-379378.70000001043</v>
      </c>
      <c r="F39" s="70" t="s">
        <v>2856</v>
      </c>
      <c r="G39" s="71" t="e">
        <f ca="1">ROUND(SUM(OFFSET(G$27,1,0):OFFSET(G39,-1,0)),2)</f>
        <v>#REF!</v>
      </c>
    </row>
    <row r="41" spans="1:12">
      <c r="F41" s="70" t="s">
        <v>2857</v>
      </c>
      <c r="G41" s="71" t="e">
        <f>VLOOKUP(G$27&amp;"C/C",#REF!,MATCH($J37,#REF!,0),FALSE)</f>
        <v>#REF!</v>
      </c>
    </row>
    <row r="42" spans="1:12">
      <c r="G42" s="74" t="e">
        <f ca="1">G39-G41</f>
        <v>#REF!</v>
      </c>
    </row>
  </sheetData>
  <pageMargins left="0.511811024" right="0.511811024" top="0.78740157499999996" bottom="0.78740157499999996" header="0.31496062000000002" footer="0.31496062000000002"/>
  <ignoredErrors>
    <ignoredError sqref="I19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CD4FB-5E0D-4345-ABD4-FD89A2EC2A72}">
  <sheetPr>
    <tabColor rgb="FF92D050"/>
  </sheetPr>
  <dimension ref="A4:K93"/>
  <sheetViews>
    <sheetView showGridLines="0" zoomScale="80" zoomScaleNormal="80" workbookViewId="0">
      <selection activeCell="F61" sqref="F61"/>
    </sheetView>
  </sheetViews>
  <sheetFormatPr defaultRowHeight="14.45"/>
  <cols>
    <col min="1" max="1" width="11.5703125" bestFit="1" customWidth="1"/>
    <col min="2" max="2" width="10.5703125" bestFit="1" customWidth="1"/>
    <col min="3" max="3" width="20.42578125" bestFit="1" customWidth="1"/>
    <col min="4" max="4" width="18.140625" customWidth="1"/>
    <col min="5" max="5" width="16.85546875" bestFit="1" customWidth="1"/>
    <col min="6" max="6" width="18.5703125" customWidth="1"/>
    <col min="7" max="7" width="16.42578125" bestFit="1" customWidth="1"/>
    <col min="11" max="11" width="12" bestFit="1" customWidth="1"/>
  </cols>
  <sheetData>
    <row r="4" spans="1:11">
      <c r="A4" s="69" t="s">
        <v>2859</v>
      </c>
      <c r="B4" s="69" t="s">
        <v>4</v>
      </c>
      <c r="C4" s="69" t="s">
        <v>1467</v>
      </c>
      <c r="D4" s="69" t="s">
        <v>6</v>
      </c>
      <c r="E4" s="69" t="s">
        <v>2860</v>
      </c>
    </row>
    <row r="5" spans="1:11">
      <c r="A5" s="121">
        <v>45385</v>
      </c>
      <c r="B5" s="136" t="s">
        <v>120</v>
      </c>
      <c r="C5" s="136" t="s">
        <v>1569</v>
      </c>
      <c r="D5" s="122" t="s">
        <v>2861</v>
      </c>
      <c r="E5" s="155">
        <v>397292</v>
      </c>
      <c r="K5" s="96"/>
    </row>
    <row r="6" spans="1:11">
      <c r="A6" s="121">
        <v>45385</v>
      </c>
      <c r="B6" s="136" t="s">
        <v>120</v>
      </c>
      <c r="C6" s="136" t="s">
        <v>1569</v>
      </c>
      <c r="D6" s="122" t="s">
        <v>2861</v>
      </c>
      <c r="E6" s="155">
        <v>618020.67000000004</v>
      </c>
    </row>
    <row r="7" spans="1:11">
      <c r="A7" s="121">
        <v>45385</v>
      </c>
      <c r="B7" s="136" t="s">
        <v>120</v>
      </c>
      <c r="C7" s="136" t="s">
        <v>1569</v>
      </c>
      <c r="D7" s="122" t="s">
        <v>2862</v>
      </c>
      <c r="E7" s="155">
        <v>64301.46</v>
      </c>
      <c r="G7" s="122" t="s">
        <v>2863</v>
      </c>
    </row>
    <row r="8" spans="1:11">
      <c r="A8" s="121">
        <v>45385</v>
      </c>
      <c r="B8" s="136" t="s">
        <v>120</v>
      </c>
      <c r="C8" s="136" t="s">
        <v>1569</v>
      </c>
      <c r="D8" s="122" t="s">
        <v>2864</v>
      </c>
      <c r="E8" s="155">
        <v>5570587.2999999998</v>
      </c>
      <c r="G8" s="122" t="s">
        <v>1569</v>
      </c>
    </row>
    <row r="9" spans="1:11">
      <c r="A9" s="121">
        <v>45385</v>
      </c>
      <c r="B9" s="136" t="s">
        <v>120</v>
      </c>
      <c r="C9" s="136" t="s">
        <v>1569</v>
      </c>
      <c r="D9" s="122" t="s">
        <v>2864</v>
      </c>
      <c r="E9" s="155">
        <v>4377112.12</v>
      </c>
      <c r="G9" s="75">
        <f>SUMIF('Fluxo Incorrido'!$AG:$AG,$G$7,'Fluxo Incorrido'!$Y:$Y)+SUMIF('Fluxo Incorrido'!$AG:$AG,$G$8,'Fluxo Incorrido'!$Y:$Y)</f>
        <v>0</v>
      </c>
    </row>
    <row r="10" spans="1:11">
      <c r="A10" s="121">
        <v>45385</v>
      </c>
      <c r="B10" s="136" t="s">
        <v>120</v>
      </c>
      <c r="C10" s="136" t="s">
        <v>1569</v>
      </c>
      <c r="D10" s="122" t="s">
        <v>2864</v>
      </c>
      <c r="E10" s="155">
        <v>1200000</v>
      </c>
    </row>
    <row r="11" spans="1:11">
      <c r="A11" s="121">
        <v>45385</v>
      </c>
      <c r="B11" s="136" t="s">
        <v>120</v>
      </c>
      <c r="C11" s="136" t="s">
        <v>1569</v>
      </c>
      <c r="D11" s="122" t="s">
        <v>2865</v>
      </c>
      <c r="E11" s="155">
        <v>10155256.560000001</v>
      </c>
    </row>
    <row r="12" spans="1:11">
      <c r="A12" s="121">
        <v>45385</v>
      </c>
      <c r="B12" s="136" t="s">
        <v>120</v>
      </c>
      <c r="C12" s="136" t="s">
        <v>1569</v>
      </c>
      <c r="D12" s="122" t="s">
        <v>2865</v>
      </c>
      <c r="E12" s="155">
        <v>14763787.02</v>
      </c>
    </row>
    <row r="13" spans="1:11">
      <c r="A13" s="121">
        <v>45387</v>
      </c>
      <c r="B13" s="136" t="s">
        <v>120</v>
      </c>
      <c r="C13" s="136" t="s">
        <v>1569</v>
      </c>
      <c r="D13" s="122" t="s">
        <v>2864</v>
      </c>
      <c r="E13" s="155">
        <v>526944.97</v>
      </c>
    </row>
    <row r="14" spans="1:11">
      <c r="A14" s="121">
        <v>45394</v>
      </c>
      <c r="B14" s="136" t="s">
        <v>120</v>
      </c>
      <c r="C14" s="136" t="s">
        <v>1569</v>
      </c>
      <c r="D14" s="122" t="s">
        <v>2864</v>
      </c>
      <c r="E14" s="155">
        <v>18770</v>
      </c>
    </row>
    <row r="15" spans="1:11">
      <c r="A15" s="121">
        <v>45400</v>
      </c>
      <c r="B15" s="136" t="s">
        <v>120</v>
      </c>
      <c r="C15" s="136" t="s">
        <v>1569</v>
      </c>
      <c r="D15" s="122" t="s">
        <v>2865</v>
      </c>
      <c r="E15" s="155">
        <v>8869.31</v>
      </c>
    </row>
    <row r="16" spans="1:11">
      <c r="A16" s="121">
        <v>45401</v>
      </c>
      <c r="B16" s="136" t="s">
        <v>120</v>
      </c>
      <c r="C16" s="136" t="s">
        <v>1569</v>
      </c>
      <c r="D16" s="122" t="s">
        <v>2862</v>
      </c>
      <c r="E16" s="155">
        <v>3985.33</v>
      </c>
    </row>
    <row r="17" spans="1:5">
      <c r="A17" s="121">
        <v>45404</v>
      </c>
      <c r="B17" s="136" t="s">
        <v>120</v>
      </c>
      <c r="C17" s="136" t="s">
        <v>1569</v>
      </c>
      <c r="D17" s="122" t="s">
        <v>2866</v>
      </c>
      <c r="E17" s="155">
        <v>18000</v>
      </c>
    </row>
    <row r="18" spans="1:5">
      <c r="A18" s="121">
        <v>45415</v>
      </c>
      <c r="B18" s="136" t="s">
        <v>19</v>
      </c>
      <c r="C18" s="136" t="s">
        <v>1569</v>
      </c>
      <c r="D18" s="122" t="s">
        <v>2867</v>
      </c>
      <c r="E18" s="155">
        <v>43380.95</v>
      </c>
    </row>
    <row r="19" spans="1:5">
      <c r="A19" s="121">
        <v>45422</v>
      </c>
      <c r="B19" s="136" t="s">
        <v>19</v>
      </c>
      <c r="C19" s="136" t="s">
        <v>1569</v>
      </c>
      <c r="D19" s="122" t="s">
        <v>2867</v>
      </c>
      <c r="E19" s="155">
        <v>10749.5</v>
      </c>
    </row>
    <row r="20" spans="1:5">
      <c r="A20" s="121">
        <v>45429</v>
      </c>
      <c r="B20" s="136" t="s">
        <v>19</v>
      </c>
      <c r="C20" s="136" t="s">
        <v>1569</v>
      </c>
      <c r="D20" s="122" t="s">
        <v>2864</v>
      </c>
      <c r="E20" s="155">
        <v>25087.52</v>
      </c>
    </row>
    <row r="21" spans="1:5">
      <c r="A21" s="121">
        <v>45433</v>
      </c>
      <c r="B21" s="136" t="s">
        <v>120</v>
      </c>
      <c r="C21" s="136" t="s">
        <v>1569</v>
      </c>
      <c r="D21" s="122" t="s">
        <v>2862</v>
      </c>
      <c r="E21" s="155">
        <v>313357.06</v>
      </c>
    </row>
    <row r="22" spans="1:5">
      <c r="A22" s="121">
        <v>45433</v>
      </c>
      <c r="B22" s="136" t="s">
        <v>120</v>
      </c>
      <c r="C22" s="136" t="s">
        <v>1569</v>
      </c>
      <c r="D22" s="122" t="s">
        <v>2865</v>
      </c>
      <c r="E22" s="155">
        <v>27670.17</v>
      </c>
    </row>
    <row r="23" spans="1:5">
      <c r="A23" s="121">
        <v>45435</v>
      </c>
      <c r="B23" s="136" t="s">
        <v>120</v>
      </c>
      <c r="C23" s="136" t="s">
        <v>1569</v>
      </c>
      <c r="D23" s="122" t="s">
        <v>2862</v>
      </c>
      <c r="E23" s="155">
        <v>16151.52</v>
      </c>
    </row>
    <row r="24" spans="1:5">
      <c r="A24" s="121">
        <v>45436</v>
      </c>
      <c r="B24" s="136" t="s">
        <v>19</v>
      </c>
      <c r="C24" s="136" t="s">
        <v>1569</v>
      </c>
      <c r="D24" s="122" t="s">
        <v>2868</v>
      </c>
      <c r="E24" s="155">
        <v>175</v>
      </c>
    </row>
    <row r="25" spans="1:5">
      <c r="A25" s="121">
        <v>45441</v>
      </c>
      <c r="B25" s="136" t="s">
        <v>120</v>
      </c>
      <c r="C25" s="136" t="s">
        <v>1569</v>
      </c>
      <c r="D25" s="122" t="s">
        <v>2866</v>
      </c>
      <c r="E25" s="155">
        <v>5341.49</v>
      </c>
    </row>
    <row r="26" spans="1:5">
      <c r="A26" s="121">
        <v>45441</v>
      </c>
      <c r="B26" s="136" t="s">
        <v>120</v>
      </c>
      <c r="C26" s="136" t="s">
        <v>1569</v>
      </c>
      <c r="D26" s="122" t="s">
        <v>2866</v>
      </c>
      <c r="E26" s="155">
        <v>17092.77</v>
      </c>
    </row>
    <row r="27" spans="1:5">
      <c r="A27" s="121">
        <v>45462</v>
      </c>
      <c r="B27" s="136" t="s">
        <v>120</v>
      </c>
      <c r="C27" s="136" t="s">
        <v>1569</v>
      </c>
      <c r="D27" s="122" t="s">
        <v>2869</v>
      </c>
      <c r="E27" s="155">
        <v>14915</v>
      </c>
    </row>
    <row r="28" spans="1:5">
      <c r="A28" s="121">
        <v>45464</v>
      </c>
      <c r="B28" s="136" t="s">
        <v>120</v>
      </c>
      <c r="C28" s="136" t="s">
        <v>1569</v>
      </c>
      <c r="D28" s="122" t="s">
        <v>2862</v>
      </c>
      <c r="E28" s="155">
        <v>6760.13</v>
      </c>
    </row>
    <row r="29" spans="1:5">
      <c r="A29" s="121">
        <v>45467</v>
      </c>
      <c r="B29" s="136" t="s">
        <v>120</v>
      </c>
      <c r="C29" s="136" t="s">
        <v>1569</v>
      </c>
      <c r="D29" s="122" t="s">
        <v>2870</v>
      </c>
      <c r="E29" s="155">
        <v>1689.3</v>
      </c>
    </row>
    <row r="30" spans="1:5">
      <c r="A30" s="121">
        <v>45481</v>
      </c>
      <c r="B30" s="136" t="s">
        <v>43</v>
      </c>
      <c r="C30" s="136" t="s">
        <v>1569</v>
      </c>
      <c r="D30" s="122" t="s">
        <v>1025</v>
      </c>
      <c r="E30" s="155">
        <v>377.94</v>
      </c>
    </row>
    <row r="31" spans="1:5">
      <c r="A31" s="121">
        <v>45483</v>
      </c>
      <c r="B31" s="136" t="s">
        <v>43</v>
      </c>
      <c r="C31" s="136" t="s">
        <v>1569</v>
      </c>
      <c r="D31" s="122" t="s">
        <v>1025</v>
      </c>
      <c r="E31" s="155">
        <v>391.67</v>
      </c>
    </row>
    <row r="32" spans="1:5">
      <c r="A32" s="121">
        <v>45483</v>
      </c>
      <c r="B32" s="136" t="s">
        <v>43</v>
      </c>
      <c r="C32" s="136" t="s">
        <v>1569</v>
      </c>
      <c r="D32" s="122" t="s">
        <v>1025</v>
      </c>
      <c r="E32" s="155">
        <v>2577.2199999999998</v>
      </c>
    </row>
    <row r="33" spans="1:5">
      <c r="A33" s="121">
        <v>45488</v>
      </c>
      <c r="B33" s="136" t="s">
        <v>43</v>
      </c>
      <c r="C33" s="136" t="s">
        <v>1569</v>
      </c>
      <c r="D33" s="122" t="s">
        <v>1025</v>
      </c>
      <c r="E33" s="155">
        <v>535.88</v>
      </c>
    </row>
    <row r="34" spans="1:5">
      <c r="A34" s="121">
        <v>45488</v>
      </c>
      <c r="B34" s="136" t="s">
        <v>43</v>
      </c>
      <c r="C34" s="136" t="s">
        <v>1569</v>
      </c>
      <c r="D34" s="122" t="s">
        <v>1025</v>
      </c>
      <c r="E34" s="155">
        <v>338.66</v>
      </c>
    </row>
    <row r="35" spans="1:5">
      <c r="A35" s="121">
        <v>45488</v>
      </c>
      <c r="B35" s="136" t="s">
        <v>43</v>
      </c>
      <c r="C35" s="136" t="s">
        <v>1569</v>
      </c>
      <c r="D35" s="122" t="s">
        <v>1025</v>
      </c>
      <c r="E35" s="155">
        <v>338.66</v>
      </c>
    </row>
    <row r="36" spans="1:5">
      <c r="A36" s="121">
        <v>45488</v>
      </c>
      <c r="B36" s="136" t="s">
        <v>43</v>
      </c>
      <c r="C36" s="136" t="s">
        <v>1569</v>
      </c>
      <c r="D36" s="122" t="s">
        <v>1025</v>
      </c>
      <c r="E36" s="155">
        <v>377.94</v>
      </c>
    </row>
    <row r="37" spans="1:5">
      <c r="A37" s="121">
        <v>45488</v>
      </c>
      <c r="B37" s="136" t="s">
        <v>43</v>
      </c>
      <c r="C37" s="136" t="s">
        <v>1569</v>
      </c>
      <c r="D37" s="122" t="s">
        <v>1025</v>
      </c>
      <c r="E37" s="155">
        <v>421.29</v>
      </c>
    </row>
    <row r="38" spans="1:5">
      <c r="A38" s="121">
        <v>45488</v>
      </c>
      <c r="B38" s="136" t="s">
        <v>43</v>
      </c>
      <c r="C38" s="136" t="s">
        <v>1569</v>
      </c>
      <c r="D38" s="122" t="s">
        <v>1025</v>
      </c>
      <c r="E38" s="155">
        <v>469.83</v>
      </c>
    </row>
    <row r="39" spans="1:5">
      <c r="A39" s="121">
        <v>45492</v>
      </c>
      <c r="B39" s="136" t="s">
        <v>120</v>
      </c>
      <c r="C39" s="136" t="s">
        <v>1569</v>
      </c>
      <c r="D39" s="122" t="s">
        <v>28</v>
      </c>
      <c r="E39" s="155">
        <v>1281.95</v>
      </c>
    </row>
    <row r="40" spans="1:5">
      <c r="A40" s="121">
        <v>45495</v>
      </c>
      <c r="B40" s="136" t="s">
        <v>120</v>
      </c>
      <c r="C40" s="136" t="s">
        <v>1569</v>
      </c>
      <c r="D40" s="122" t="s">
        <v>125</v>
      </c>
      <c r="E40" s="155">
        <v>5372.91</v>
      </c>
    </row>
    <row r="41" spans="1:5">
      <c r="A41" s="121">
        <v>45497</v>
      </c>
      <c r="B41" s="136" t="s">
        <v>120</v>
      </c>
      <c r="C41" s="136" t="s">
        <v>1569</v>
      </c>
      <c r="D41" s="122" t="s">
        <v>23</v>
      </c>
      <c r="E41" s="155">
        <v>1689.3</v>
      </c>
    </row>
    <row r="42" spans="1:5">
      <c r="A42" s="121">
        <v>45502</v>
      </c>
      <c r="B42" s="136" t="s">
        <v>120</v>
      </c>
      <c r="C42" s="136" t="s">
        <v>1569</v>
      </c>
      <c r="D42" s="122" t="s">
        <v>30</v>
      </c>
      <c r="E42" s="155">
        <v>5000</v>
      </c>
    </row>
    <row r="43" spans="1:5">
      <c r="A43" s="121">
        <v>45511</v>
      </c>
      <c r="B43" s="136" t="s">
        <v>43</v>
      </c>
      <c r="C43" s="136" t="s">
        <v>1569</v>
      </c>
      <c r="D43" s="122" t="s">
        <v>1025</v>
      </c>
      <c r="E43" s="155">
        <v>377.94</v>
      </c>
    </row>
    <row r="44" spans="1:5">
      <c r="A44" s="121">
        <v>45513</v>
      </c>
      <c r="B44" s="136" t="s">
        <v>43</v>
      </c>
      <c r="C44" s="136" t="s">
        <v>1569</v>
      </c>
      <c r="D44" s="122" t="s">
        <v>1025</v>
      </c>
      <c r="E44" s="155">
        <v>2577.2199999999998</v>
      </c>
    </row>
    <row r="45" spans="1:5">
      <c r="A45" s="121">
        <v>45513</v>
      </c>
      <c r="B45" s="136" t="s">
        <v>43</v>
      </c>
      <c r="C45" s="136" t="s">
        <v>1569</v>
      </c>
      <c r="D45" s="122" t="s">
        <v>1025</v>
      </c>
      <c r="E45" s="155">
        <v>421.29</v>
      </c>
    </row>
    <row r="46" spans="1:5">
      <c r="A46" s="121">
        <v>45513</v>
      </c>
      <c r="B46" s="136" t="s">
        <v>43</v>
      </c>
      <c r="C46" s="136" t="s">
        <v>1569</v>
      </c>
      <c r="D46" s="122" t="s">
        <v>1025</v>
      </c>
      <c r="E46" s="155">
        <v>391.67</v>
      </c>
    </row>
    <row r="47" spans="1:5">
      <c r="A47" s="121">
        <v>45519</v>
      </c>
      <c r="B47" s="136" t="s">
        <v>43</v>
      </c>
      <c r="C47" s="136" t="s">
        <v>1569</v>
      </c>
      <c r="D47" s="122" t="s">
        <v>1025</v>
      </c>
      <c r="E47" s="155">
        <v>377.94</v>
      </c>
    </row>
    <row r="48" spans="1:5">
      <c r="A48" s="121">
        <v>45519</v>
      </c>
      <c r="B48" s="136" t="s">
        <v>43</v>
      </c>
      <c r="C48" s="136" t="s">
        <v>1569</v>
      </c>
      <c r="D48" s="122" t="s">
        <v>1025</v>
      </c>
      <c r="E48" s="155">
        <v>338.66</v>
      </c>
    </row>
    <row r="49" spans="1:6">
      <c r="A49" s="121">
        <v>45519</v>
      </c>
      <c r="B49" s="136" t="s">
        <v>43</v>
      </c>
      <c r="C49" s="136" t="s">
        <v>1569</v>
      </c>
      <c r="D49" s="122" t="s">
        <v>1025</v>
      </c>
      <c r="E49" s="155">
        <v>338.66</v>
      </c>
    </row>
    <row r="50" spans="1:6">
      <c r="A50" s="121">
        <v>45519</v>
      </c>
      <c r="B50" s="136" t="s">
        <v>43</v>
      </c>
      <c r="C50" s="136" t="s">
        <v>1569</v>
      </c>
      <c r="D50" s="122" t="s">
        <v>1025</v>
      </c>
      <c r="E50" s="155">
        <v>469.83</v>
      </c>
    </row>
    <row r="51" spans="1:6">
      <c r="A51" s="121">
        <v>45519</v>
      </c>
      <c r="B51" s="136" t="s">
        <v>43</v>
      </c>
      <c r="C51" s="136" t="s">
        <v>1569</v>
      </c>
      <c r="D51" s="122" t="s">
        <v>1025</v>
      </c>
      <c r="E51" s="155">
        <v>535.88</v>
      </c>
    </row>
    <row r="52" spans="1:6">
      <c r="A52" s="121">
        <v>45526</v>
      </c>
      <c r="B52" s="136" t="s">
        <v>43</v>
      </c>
      <c r="C52" s="136" t="s">
        <v>1569</v>
      </c>
      <c r="D52" s="122" t="s">
        <v>358</v>
      </c>
      <c r="E52" s="155">
        <v>1331.67</v>
      </c>
    </row>
    <row r="53" spans="1:6">
      <c r="A53" s="121">
        <v>45527</v>
      </c>
      <c r="B53" s="136" t="s">
        <v>43</v>
      </c>
      <c r="C53" s="136" t="s">
        <v>1569</v>
      </c>
      <c r="D53" s="122" t="s">
        <v>360</v>
      </c>
      <c r="E53" s="155">
        <v>90.6</v>
      </c>
    </row>
    <row r="54" spans="1:6">
      <c r="A54" s="121">
        <v>45527</v>
      </c>
      <c r="B54" s="136" t="s">
        <v>43</v>
      </c>
      <c r="C54" s="136" t="s">
        <v>1569</v>
      </c>
      <c r="D54" s="122" t="s">
        <v>361</v>
      </c>
      <c r="E54" s="155">
        <v>149840.1</v>
      </c>
    </row>
    <row r="55" spans="1:6">
      <c r="A55" s="121">
        <v>45527</v>
      </c>
      <c r="B55" s="136" t="s">
        <v>43</v>
      </c>
      <c r="C55" s="136" t="s">
        <v>1569</v>
      </c>
      <c r="D55" s="122" t="s">
        <v>362</v>
      </c>
      <c r="E55" s="155">
        <v>125159.89</v>
      </c>
    </row>
    <row r="56" spans="1:6">
      <c r="A56" s="121">
        <v>45527</v>
      </c>
      <c r="B56" s="136" t="s">
        <v>43</v>
      </c>
      <c r="C56" s="136" t="s">
        <v>1569</v>
      </c>
      <c r="D56" s="122" t="s">
        <v>363</v>
      </c>
      <c r="E56" s="155">
        <v>1094.1099999999999</v>
      </c>
    </row>
    <row r="57" spans="1:6">
      <c r="A57" s="121">
        <v>45523</v>
      </c>
      <c r="B57" s="136" t="s">
        <v>120</v>
      </c>
      <c r="C57" s="136" t="s">
        <v>1569</v>
      </c>
      <c r="D57" s="122" t="s">
        <v>30</v>
      </c>
      <c r="E57" s="155">
        <v>500</v>
      </c>
    </row>
    <row r="58" spans="1:6">
      <c r="A58" s="121">
        <v>45525</v>
      </c>
      <c r="B58" s="136" t="s">
        <v>120</v>
      </c>
      <c r="C58" s="136" t="s">
        <v>1569</v>
      </c>
      <c r="D58" s="122" t="s">
        <v>30</v>
      </c>
      <c r="E58" s="155">
        <v>46034.07</v>
      </c>
    </row>
    <row r="59" spans="1:6">
      <c r="A59" s="121">
        <v>45526</v>
      </c>
      <c r="B59" s="136" t="s">
        <v>120</v>
      </c>
      <c r="C59" s="136" t="s">
        <v>1569</v>
      </c>
      <c r="D59" s="122" t="s">
        <v>125</v>
      </c>
      <c r="E59" s="155">
        <v>5455.27</v>
      </c>
    </row>
    <row r="60" spans="1:6">
      <c r="A60" s="121">
        <v>45527</v>
      </c>
      <c r="B60" s="136" t="s">
        <v>120</v>
      </c>
      <c r="C60" s="136" t="s">
        <v>1569</v>
      </c>
      <c r="D60" s="122" t="s">
        <v>397</v>
      </c>
      <c r="E60" s="155">
        <v>1689.3</v>
      </c>
    </row>
    <row r="61" spans="1:6">
      <c r="A61" s="121">
        <v>45544</v>
      </c>
      <c r="B61" s="136" t="s">
        <v>43</v>
      </c>
      <c r="C61" s="136" t="s">
        <v>1569</v>
      </c>
      <c r="D61" s="122" t="s">
        <v>1025</v>
      </c>
      <c r="E61" s="155">
        <v>2577.2199999999998</v>
      </c>
      <c r="F61" s="77"/>
    </row>
    <row r="62" spans="1:6">
      <c r="A62" s="121">
        <v>45544</v>
      </c>
      <c r="B62" s="136" t="s">
        <v>43</v>
      </c>
      <c r="C62" s="136" t="s">
        <v>1569</v>
      </c>
      <c r="D62" s="122" t="s">
        <v>1025</v>
      </c>
      <c r="E62" s="155">
        <v>391.67</v>
      </c>
    </row>
    <row r="63" spans="1:6">
      <c r="A63" s="121">
        <v>45558</v>
      </c>
      <c r="B63" s="136" t="s">
        <v>120</v>
      </c>
      <c r="C63" s="136" t="s">
        <v>1569</v>
      </c>
      <c r="D63" s="122" t="s">
        <v>125</v>
      </c>
      <c r="E63" s="155">
        <v>5371.13</v>
      </c>
    </row>
    <row r="64" spans="1:6">
      <c r="A64" s="121">
        <v>45559</v>
      </c>
      <c r="B64" s="136" t="s">
        <v>120</v>
      </c>
      <c r="C64" s="136" t="s">
        <v>1569</v>
      </c>
      <c r="D64" s="122" t="s">
        <v>30</v>
      </c>
      <c r="E64" s="155">
        <v>500</v>
      </c>
    </row>
    <row r="65" spans="1:5">
      <c r="A65" s="121">
        <v>45559</v>
      </c>
      <c r="B65" s="136" t="s">
        <v>120</v>
      </c>
      <c r="C65" s="136" t="s">
        <v>1569</v>
      </c>
      <c r="D65" s="122" t="s">
        <v>23</v>
      </c>
      <c r="E65" s="155">
        <v>1689.3</v>
      </c>
    </row>
    <row r="66" spans="1:5">
      <c r="A66" s="84" t="s">
        <v>2871</v>
      </c>
      <c r="B66" s="84"/>
      <c r="C66" s="84"/>
      <c r="D66" s="84"/>
      <c r="E66" s="76">
        <f ca="1">ROUND(SUM(SUBTOTAL(9,OFFSET(E$4,1,0):OFFSET(E66,-1,0))),2)</f>
        <v>38572023.82</v>
      </c>
    </row>
    <row r="67" spans="1:5">
      <c r="E67" s="155"/>
    </row>
    <row r="76" spans="1:5">
      <c r="E76" s="122"/>
    </row>
    <row r="77" spans="1:5">
      <c r="E77" s="122"/>
    </row>
    <row r="78" spans="1:5">
      <c r="B78" s="22"/>
      <c r="E78" s="122"/>
    </row>
    <row r="79" spans="1:5">
      <c r="B79" s="22"/>
      <c r="E79" s="122"/>
    </row>
    <row r="80" spans="1:5">
      <c r="B80" s="22"/>
      <c r="E80" s="122"/>
    </row>
    <row r="81" spans="5:5">
      <c r="E81" s="122"/>
    </row>
    <row r="82" spans="5:5">
      <c r="E82" s="122"/>
    </row>
    <row r="83" spans="5:5">
      <c r="E83" s="122"/>
    </row>
    <row r="84" spans="5:5">
      <c r="E84" s="122"/>
    </row>
    <row r="85" spans="5:5">
      <c r="E85" s="122"/>
    </row>
    <row r="86" spans="5:5">
      <c r="E86" s="122"/>
    </row>
    <row r="87" spans="5:5">
      <c r="E87" s="122"/>
    </row>
    <row r="88" spans="5:5">
      <c r="E88" s="122"/>
    </row>
    <row r="89" spans="5:5">
      <c r="E89" s="122"/>
    </row>
    <row r="90" spans="5:5">
      <c r="E90" s="122"/>
    </row>
    <row r="91" spans="5:5">
      <c r="E91" s="122"/>
    </row>
    <row r="92" spans="5:5">
      <c r="E92" s="122"/>
    </row>
    <row r="93" spans="5:5">
      <c r="E93" s="122"/>
    </row>
  </sheetData>
  <autoFilter ref="A4:E67" xr:uid="{40ECD4FB-5E0D-4345-ABD4-FD89A2EC2A72}"/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70D53-25DB-431D-82B9-C8BA0AF2D54B}">
  <sheetPr filterMode="1">
    <tabColor rgb="FF0070C0"/>
  </sheetPr>
  <dimension ref="A1:AI63"/>
  <sheetViews>
    <sheetView showGridLines="0" tabSelected="1" workbookViewId="0">
      <pane xSplit="1" ySplit="1" topLeftCell="B2" activePane="bottomRight" state="frozen"/>
      <selection pane="bottomRight" activeCell="F12" sqref="F12"/>
      <selection pane="bottomLeft" activeCell="A2" sqref="A2"/>
      <selection pane="topRight" activeCell="B1" sqref="B1"/>
    </sheetView>
  </sheetViews>
  <sheetFormatPr defaultRowHeight="14.45"/>
  <cols>
    <col min="1" max="1" width="13.28515625" bestFit="1" customWidth="1"/>
    <col min="2" max="2" width="15.7109375" customWidth="1"/>
    <col min="3" max="3" width="5.7109375" bestFit="1" customWidth="1"/>
    <col min="4" max="4" width="8.28515625" bestFit="1" customWidth="1"/>
    <col min="5" max="5" width="8.7109375" bestFit="1" customWidth="1"/>
    <col min="6" max="6" width="9.140625" bestFit="1" customWidth="1"/>
    <col min="7" max="7" width="13.140625" bestFit="1" customWidth="1"/>
    <col min="8" max="8" width="11.7109375" customWidth="1"/>
    <col min="9" max="9" width="8.7109375" bestFit="1" customWidth="1"/>
    <col min="10" max="10" width="24.28515625" bestFit="1" customWidth="1"/>
    <col min="11" max="11" width="13.85546875" bestFit="1" customWidth="1"/>
    <col min="12" max="12" width="10.140625" bestFit="1" customWidth="1"/>
    <col min="13" max="13" width="11.7109375" bestFit="1" customWidth="1"/>
    <col min="14" max="14" width="17.42578125" bestFit="1" customWidth="1"/>
    <col min="15" max="15" width="11.7109375" bestFit="1" customWidth="1"/>
    <col min="16" max="17" width="10.140625" bestFit="1" customWidth="1"/>
    <col min="18" max="18" width="8.7109375" bestFit="1" customWidth="1"/>
    <col min="19" max="19" width="8.28515625" bestFit="1" customWidth="1"/>
    <col min="20" max="21" width="11.7109375" bestFit="1" customWidth="1"/>
    <col min="22" max="22" width="8.28515625" bestFit="1" customWidth="1"/>
    <col min="23" max="23" width="10.140625" bestFit="1" customWidth="1"/>
    <col min="24" max="25" width="8.28515625" bestFit="1" customWidth="1"/>
    <col min="26" max="26" width="10.28515625" bestFit="1" customWidth="1"/>
    <col min="27" max="27" width="7.7109375" bestFit="1" customWidth="1"/>
    <col min="28" max="28" width="9.140625" bestFit="1" customWidth="1"/>
    <col min="29" max="29" width="11.7109375" bestFit="1" customWidth="1"/>
    <col min="30" max="30" width="6.7109375" bestFit="1" customWidth="1"/>
    <col min="31" max="31" width="11.85546875" bestFit="1" customWidth="1"/>
    <col min="32" max="32" width="9.140625" bestFit="1" customWidth="1"/>
    <col min="33" max="33" width="11.7109375" bestFit="1" customWidth="1"/>
    <col min="34" max="34" width="10.28515625" bestFit="1" customWidth="1"/>
    <col min="35" max="35" width="13.28515625" bestFit="1" customWidth="1"/>
    <col min="72" max="72" width="8.85546875" customWidth="1"/>
  </cols>
  <sheetData>
    <row r="1" spans="1:35" ht="39.6">
      <c r="A1" s="47" t="s">
        <v>13</v>
      </c>
      <c r="B1" s="103" t="s">
        <v>2779</v>
      </c>
      <c r="C1" s="103" t="s">
        <v>2781</v>
      </c>
      <c r="D1" s="103" t="s">
        <v>2782</v>
      </c>
      <c r="E1" s="104" t="s">
        <v>2872</v>
      </c>
      <c r="F1" s="103" t="s">
        <v>839</v>
      </c>
      <c r="G1" s="112" t="s">
        <v>2873</v>
      </c>
      <c r="H1" s="14" t="s">
        <v>2874</v>
      </c>
      <c r="I1" s="14" t="s">
        <v>2783</v>
      </c>
      <c r="J1" s="14" t="s">
        <v>2875</v>
      </c>
      <c r="K1" s="14" t="s">
        <v>2876</v>
      </c>
      <c r="L1" s="43" t="s">
        <v>2786</v>
      </c>
      <c r="M1" s="106" t="s">
        <v>2787</v>
      </c>
      <c r="N1" s="107" t="s">
        <v>2877</v>
      </c>
      <c r="O1" s="105" t="s">
        <v>2878</v>
      </c>
      <c r="P1" s="105" t="s">
        <v>2879</v>
      </c>
      <c r="Q1" s="105" t="s">
        <v>2880</v>
      </c>
      <c r="R1" s="105" t="s">
        <v>2881</v>
      </c>
      <c r="S1" s="105" t="s">
        <v>2882</v>
      </c>
      <c r="T1" s="105" t="s">
        <v>2883</v>
      </c>
      <c r="U1" s="105" t="s">
        <v>2884</v>
      </c>
      <c r="V1" s="105" t="s">
        <v>2885</v>
      </c>
      <c r="W1" s="105" t="s">
        <v>2886</v>
      </c>
      <c r="X1" s="108" t="s">
        <v>2800</v>
      </c>
      <c r="Y1" s="108" t="s">
        <v>2887</v>
      </c>
      <c r="Z1" s="109" t="s">
        <v>2888</v>
      </c>
      <c r="AA1" s="108" t="s">
        <v>2889</v>
      </c>
      <c r="AB1" s="105" t="s">
        <v>2890</v>
      </c>
      <c r="AC1" s="105" t="s">
        <v>2891</v>
      </c>
      <c r="AD1" s="49" t="s">
        <v>2892</v>
      </c>
      <c r="AE1" s="105" t="s">
        <v>2893</v>
      </c>
      <c r="AF1" s="110" t="s">
        <v>2894</v>
      </c>
      <c r="AG1" s="110" t="s">
        <v>2895</v>
      </c>
      <c r="AH1" s="111" t="s">
        <v>2896</v>
      </c>
      <c r="AI1" s="111" t="s">
        <v>2896</v>
      </c>
    </row>
    <row r="2" spans="1:35">
      <c r="A2" s="146" t="s">
        <v>2897</v>
      </c>
      <c r="B2" s="156" t="s">
        <v>2813</v>
      </c>
      <c r="C2" s="157" t="s">
        <v>2898</v>
      </c>
      <c r="D2" s="158">
        <v>101</v>
      </c>
      <c r="E2" s="159">
        <v>81.19</v>
      </c>
      <c r="F2" s="158" t="s">
        <v>2899</v>
      </c>
      <c r="G2" s="160">
        <v>2395105</v>
      </c>
      <c r="H2" s="136" t="s">
        <v>1474</v>
      </c>
      <c r="I2" s="136" t="s">
        <v>21</v>
      </c>
      <c r="J2" s="136" t="s">
        <v>21</v>
      </c>
      <c r="K2" s="136" t="s">
        <v>21</v>
      </c>
      <c r="L2" s="148" t="s">
        <v>21</v>
      </c>
      <c r="M2" s="155" t="s">
        <v>21</v>
      </c>
      <c r="N2" s="161" t="s">
        <v>2900</v>
      </c>
      <c r="O2" s="162">
        <v>0</v>
      </c>
      <c r="P2" s="162">
        <v>0</v>
      </c>
      <c r="Q2" s="162">
        <v>0</v>
      </c>
      <c r="R2" s="162">
        <v>0</v>
      </c>
      <c r="S2" s="162">
        <v>0</v>
      </c>
      <c r="T2" s="162">
        <v>0</v>
      </c>
      <c r="U2" s="162">
        <v>0</v>
      </c>
      <c r="V2" s="162">
        <v>0</v>
      </c>
      <c r="W2" s="162">
        <v>0</v>
      </c>
      <c r="X2" s="163">
        <v>0</v>
      </c>
      <c r="Y2" s="163" t="s">
        <v>2819</v>
      </c>
      <c r="Z2" s="164" t="s">
        <v>2901</v>
      </c>
      <c r="AA2" s="163" t="s">
        <v>2902</v>
      </c>
      <c r="AB2" s="162">
        <v>26921.232632298234</v>
      </c>
      <c r="AC2" s="162">
        <v>2185734.8774162936</v>
      </c>
      <c r="AD2" s="165">
        <v>0</v>
      </c>
      <c r="AE2" s="162">
        <v>0</v>
      </c>
      <c r="AF2" s="166" t="s">
        <v>1474</v>
      </c>
      <c r="AG2" s="167">
        <v>0</v>
      </c>
      <c r="AH2" s="168" t="s">
        <v>2903</v>
      </c>
      <c r="AI2" s="168" t="s">
        <v>2904</v>
      </c>
    </row>
    <row r="3" spans="1:35">
      <c r="A3" s="146" t="s">
        <v>2905</v>
      </c>
      <c r="B3" s="156" t="s">
        <v>2813</v>
      </c>
      <c r="C3" s="157" t="s">
        <v>2898</v>
      </c>
      <c r="D3" s="158">
        <v>102</v>
      </c>
      <c r="E3" s="159">
        <v>112.41</v>
      </c>
      <c r="F3" s="158" t="s">
        <v>2899</v>
      </c>
      <c r="G3" s="160">
        <v>3147480</v>
      </c>
      <c r="H3" s="136" t="s">
        <v>1474</v>
      </c>
      <c r="I3" s="136" t="s">
        <v>21</v>
      </c>
      <c r="J3" s="136" t="s">
        <v>21</v>
      </c>
      <c r="K3" s="136" t="s">
        <v>21</v>
      </c>
      <c r="L3" s="148" t="s">
        <v>21</v>
      </c>
      <c r="M3" s="155" t="s">
        <v>21</v>
      </c>
      <c r="N3" s="161" t="s">
        <v>2900</v>
      </c>
      <c r="O3" s="162">
        <v>0</v>
      </c>
      <c r="P3" s="162">
        <v>0</v>
      </c>
      <c r="Q3" s="162">
        <v>0</v>
      </c>
      <c r="R3" s="162">
        <v>0</v>
      </c>
      <c r="S3" s="162">
        <v>0</v>
      </c>
      <c r="T3" s="162">
        <v>0</v>
      </c>
      <c r="U3" s="162">
        <v>0</v>
      </c>
      <c r="V3" s="162">
        <v>0</v>
      </c>
      <c r="W3" s="162">
        <v>0</v>
      </c>
      <c r="X3" s="163">
        <v>0</v>
      </c>
      <c r="Y3" s="163" t="s">
        <v>2819</v>
      </c>
      <c r="Z3" s="164" t="s">
        <v>2901</v>
      </c>
      <c r="AA3" s="163" t="s">
        <v>2906</v>
      </c>
      <c r="AB3" s="162">
        <v>26921.232632298234</v>
      </c>
      <c r="AC3" s="162">
        <v>3026215.7601966443</v>
      </c>
      <c r="AD3" s="165">
        <v>0</v>
      </c>
      <c r="AE3" s="162">
        <v>0</v>
      </c>
      <c r="AF3" s="166" t="s">
        <v>1474</v>
      </c>
      <c r="AG3" s="167">
        <v>0</v>
      </c>
      <c r="AH3" s="168" t="s">
        <v>2903</v>
      </c>
      <c r="AI3" s="168" t="s">
        <v>2907</v>
      </c>
    </row>
    <row r="4" spans="1:35">
      <c r="A4" s="146" t="s">
        <v>2908</v>
      </c>
      <c r="B4" s="156" t="s">
        <v>2813</v>
      </c>
      <c r="C4" s="157" t="s">
        <v>2898</v>
      </c>
      <c r="D4" s="158">
        <v>201</v>
      </c>
      <c r="E4" s="159">
        <v>77.510000000000005</v>
      </c>
      <c r="F4" s="158" t="s">
        <v>2899</v>
      </c>
      <c r="G4" s="160">
        <v>2418312</v>
      </c>
      <c r="H4" s="136" t="s">
        <v>1474</v>
      </c>
      <c r="I4" s="136" t="s">
        <v>21</v>
      </c>
      <c r="J4" s="136" t="s">
        <v>21</v>
      </c>
      <c r="K4" s="136" t="s">
        <v>21</v>
      </c>
      <c r="L4" s="148" t="s">
        <v>21</v>
      </c>
      <c r="M4" s="155" t="s">
        <v>21</v>
      </c>
      <c r="N4" s="161" t="s">
        <v>2900</v>
      </c>
      <c r="O4" s="162">
        <v>0</v>
      </c>
      <c r="P4" s="162">
        <v>0</v>
      </c>
      <c r="Q4" s="162">
        <v>0</v>
      </c>
      <c r="R4" s="162">
        <v>0</v>
      </c>
      <c r="S4" s="162">
        <v>0</v>
      </c>
      <c r="T4" s="162">
        <v>0</v>
      </c>
      <c r="U4" s="162">
        <v>0</v>
      </c>
      <c r="V4" s="162">
        <v>0</v>
      </c>
      <c r="W4" s="162">
        <v>0</v>
      </c>
      <c r="X4" s="163">
        <v>0</v>
      </c>
      <c r="Y4" s="163" t="s">
        <v>2819</v>
      </c>
      <c r="Z4" s="164" t="s">
        <v>2901</v>
      </c>
      <c r="AA4" s="163" t="s">
        <v>2909</v>
      </c>
      <c r="AB4" s="162">
        <v>26921.232632298234</v>
      </c>
      <c r="AC4" s="162">
        <v>2086664.7413294362</v>
      </c>
      <c r="AD4" s="165">
        <v>0</v>
      </c>
      <c r="AE4" s="162">
        <v>0</v>
      </c>
      <c r="AF4" s="166" t="s">
        <v>1474</v>
      </c>
      <c r="AG4" s="167">
        <v>0</v>
      </c>
      <c r="AH4" s="168" t="s">
        <v>2903</v>
      </c>
      <c r="AI4" s="168" t="s">
        <v>2904</v>
      </c>
    </row>
    <row r="5" spans="1:35">
      <c r="A5" s="146" t="s">
        <v>2910</v>
      </c>
      <c r="B5" s="156" t="s">
        <v>2813</v>
      </c>
      <c r="C5" s="157" t="s">
        <v>2898</v>
      </c>
      <c r="D5" s="158">
        <v>202</v>
      </c>
      <c r="E5" s="159">
        <v>81.44</v>
      </c>
      <c r="F5" s="158" t="s">
        <v>2899</v>
      </c>
      <c r="G5" s="160">
        <v>2540928</v>
      </c>
      <c r="H5" s="136" t="s">
        <v>1474</v>
      </c>
      <c r="I5" s="136" t="s">
        <v>21</v>
      </c>
      <c r="J5" s="136" t="s">
        <v>21</v>
      </c>
      <c r="K5" s="136" t="s">
        <v>21</v>
      </c>
      <c r="L5" s="148" t="s">
        <v>21</v>
      </c>
      <c r="M5" s="155" t="s">
        <v>21</v>
      </c>
      <c r="N5" s="161" t="s">
        <v>2900</v>
      </c>
      <c r="O5" s="162">
        <v>0</v>
      </c>
      <c r="P5" s="162">
        <v>0</v>
      </c>
      <c r="Q5" s="162">
        <v>0</v>
      </c>
      <c r="R5" s="162">
        <v>0</v>
      </c>
      <c r="S5" s="162">
        <v>0</v>
      </c>
      <c r="T5" s="162">
        <v>0</v>
      </c>
      <c r="U5" s="162">
        <v>0</v>
      </c>
      <c r="V5" s="162">
        <v>0</v>
      </c>
      <c r="W5" s="162">
        <v>0</v>
      </c>
      <c r="X5" s="163">
        <v>0</v>
      </c>
      <c r="Y5" s="163" t="s">
        <v>2819</v>
      </c>
      <c r="Z5" s="164" t="s">
        <v>2901</v>
      </c>
      <c r="AA5" s="163" t="s">
        <v>2902</v>
      </c>
      <c r="AB5" s="162">
        <v>26921.232632298234</v>
      </c>
      <c r="AC5" s="162">
        <v>2192465.1855743681</v>
      </c>
      <c r="AD5" s="165">
        <v>0</v>
      </c>
      <c r="AE5" s="162">
        <v>0</v>
      </c>
      <c r="AF5" s="166" t="s">
        <v>1474</v>
      </c>
      <c r="AG5" s="167">
        <v>0</v>
      </c>
      <c r="AH5" s="168" t="s">
        <v>2903</v>
      </c>
      <c r="AI5" s="168" t="s">
        <v>2904</v>
      </c>
    </row>
    <row r="6" spans="1:35">
      <c r="A6" s="146" t="s">
        <v>2911</v>
      </c>
      <c r="B6" s="156" t="s">
        <v>2813</v>
      </c>
      <c r="C6" s="157" t="s">
        <v>2898</v>
      </c>
      <c r="D6" s="158">
        <v>203</v>
      </c>
      <c r="E6" s="159">
        <v>77.67</v>
      </c>
      <c r="F6" s="158" t="s">
        <v>2899</v>
      </c>
      <c r="G6" s="160">
        <v>2423304</v>
      </c>
      <c r="H6" s="136" t="s">
        <v>1474</v>
      </c>
      <c r="I6" s="136" t="s">
        <v>21</v>
      </c>
      <c r="J6" s="136" t="s">
        <v>21</v>
      </c>
      <c r="K6" s="136" t="s">
        <v>21</v>
      </c>
      <c r="L6" s="148" t="s">
        <v>21</v>
      </c>
      <c r="M6" s="155" t="s">
        <v>21</v>
      </c>
      <c r="N6" s="161" t="s">
        <v>2900</v>
      </c>
      <c r="O6" s="162">
        <v>0</v>
      </c>
      <c r="P6" s="162">
        <v>0</v>
      </c>
      <c r="Q6" s="162">
        <v>0</v>
      </c>
      <c r="R6" s="162">
        <v>0</v>
      </c>
      <c r="S6" s="162">
        <v>0</v>
      </c>
      <c r="T6" s="162">
        <v>0</v>
      </c>
      <c r="U6" s="162">
        <v>0</v>
      </c>
      <c r="V6" s="162">
        <v>0</v>
      </c>
      <c r="W6" s="162">
        <v>0</v>
      </c>
      <c r="X6" s="163">
        <v>0</v>
      </c>
      <c r="Y6" s="163" t="s">
        <v>2819</v>
      </c>
      <c r="Z6" s="164" t="s">
        <v>2901</v>
      </c>
      <c r="AA6" s="163" t="s">
        <v>2909</v>
      </c>
      <c r="AB6" s="162">
        <v>26921.232632298234</v>
      </c>
      <c r="AC6" s="162">
        <v>2090972.1385506038</v>
      </c>
      <c r="AD6" s="165">
        <v>0</v>
      </c>
      <c r="AE6" s="162">
        <v>0</v>
      </c>
      <c r="AF6" s="166" t="s">
        <v>1474</v>
      </c>
      <c r="AG6" s="167">
        <v>0</v>
      </c>
      <c r="AH6" s="168" t="s">
        <v>2903</v>
      </c>
      <c r="AI6" s="168" t="s">
        <v>2904</v>
      </c>
    </row>
    <row r="7" spans="1:35">
      <c r="A7" s="146" t="s">
        <v>2912</v>
      </c>
      <c r="B7" s="156" t="s">
        <v>2813</v>
      </c>
      <c r="C7" s="157" t="s">
        <v>2898</v>
      </c>
      <c r="D7" s="158">
        <v>204</v>
      </c>
      <c r="E7" s="159">
        <v>78.489999999999995</v>
      </c>
      <c r="F7" s="158" t="s">
        <v>2899</v>
      </c>
      <c r="G7" s="160">
        <v>2448888</v>
      </c>
      <c r="H7" s="136" t="s">
        <v>1474</v>
      </c>
      <c r="I7" s="136" t="s">
        <v>21</v>
      </c>
      <c r="J7" s="136" t="s">
        <v>21</v>
      </c>
      <c r="K7" s="136" t="s">
        <v>21</v>
      </c>
      <c r="L7" s="148" t="s">
        <v>21</v>
      </c>
      <c r="M7" s="155" t="s">
        <v>21</v>
      </c>
      <c r="N7" s="161" t="s">
        <v>2900</v>
      </c>
      <c r="O7" s="162">
        <v>0</v>
      </c>
      <c r="P7" s="162">
        <v>0</v>
      </c>
      <c r="Q7" s="162">
        <v>0</v>
      </c>
      <c r="R7" s="162">
        <v>0</v>
      </c>
      <c r="S7" s="162">
        <v>0</v>
      </c>
      <c r="T7" s="162">
        <v>0</v>
      </c>
      <c r="U7" s="162">
        <v>0</v>
      </c>
      <c r="V7" s="162">
        <v>0</v>
      </c>
      <c r="W7" s="162">
        <v>0</v>
      </c>
      <c r="X7" s="163">
        <v>0</v>
      </c>
      <c r="Y7" s="163" t="s">
        <v>2819</v>
      </c>
      <c r="Z7" s="164" t="s">
        <v>2901</v>
      </c>
      <c r="AA7" s="163" t="s">
        <v>2909</v>
      </c>
      <c r="AB7" s="162">
        <v>26921.232632298234</v>
      </c>
      <c r="AC7" s="162">
        <v>2113047.5493090884</v>
      </c>
      <c r="AD7" s="165">
        <v>0</v>
      </c>
      <c r="AE7" s="162">
        <v>0</v>
      </c>
      <c r="AF7" s="166" t="s">
        <v>1474</v>
      </c>
      <c r="AG7" s="167">
        <v>0</v>
      </c>
      <c r="AH7" s="168" t="s">
        <v>2903</v>
      </c>
      <c r="AI7" s="168" t="s">
        <v>2904</v>
      </c>
    </row>
    <row r="8" spans="1:35">
      <c r="A8" s="146" t="s">
        <v>2913</v>
      </c>
      <c r="B8" s="156" t="s">
        <v>2813</v>
      </c>
      <c r="C8" s="157" t="s">
        <v>2898</v>
      </c>
      <c r="D8" s="158">
        <v>301</v>
      </c>
      <c r="E8" s="159">
        <v>77.510000000000005</v>
      </c>
      <c r="F8" s="158" t="s">
        <v>2899</v>
      </c>
      <c r="G8" s="160">
        <v>2442495.12</v>
      </c>
      <c r="H8" s="136" t="s">
        <v>1474</v>
      </c>
      <c r="I8" s="136" t="s">
        <v>21</v>
      </c>
      <c r="J8" s="136" t="s">
        <v>21</v>
      </c>
      <c r="K8" s="136" t="s">
        <v>21</v>
      </c>
      <c r="L8" s="148" t="s">
        <v>21</v>
      </c>
      <c r="M8" s="155" t="s">
        <v>21</v>
      </c>
      <c r="N8" s="161" t="s">
        <v>2900</v>
      </c>
      <c r="O8" s="162">
        <v>0</v>
      </c>
      <c r="P8" s="162">
        <v>0</v>
      </c>
      <c r="Q8" s="162">
        <v>0</v>
      </c>
      <c r="R8" s="162">
        <v>0</v>
      </c>
      <c r="S8" s="162">
        <v>0</v>
      </c>
      <c r="T8" s="162">
        <v>0</v>
      </c>
      <c r="U8" s="162">
        <v>0</v>
      </c>
      <c r="V8" s="162">
        <v>0</v>
      </c>
      <c r="W8" s="162">
        <v>0</v>
      </c>
      <c r="X8" s="163">
        <v>0</v>
      </c>
      <c r="Y8" s="163" t="s">
        <v>2819</v>
      </c>
      <c r="Z8" s="164" t="s">
        <v>2901</v>
      </c>
      <c r="AA8" s="163" t="s">
        <v>2909</v>
      </c>
      <c r="AB8" s="162">
        <v>26921.232632298234</v>
      </c>
      <c r="AC8" s="162">
        <v>2086664.7413294362</v>
      </c>
      <c r="AD8" s="165">
        <v>0</v>
      </c>
      <c r="AE8" s="162">
        <v>0</v>
      </c>
      <c r="AF8" s="166" t="s">
        <v>1474</v>
      </c>
      <c r="AG8" s="167">
        <v>0</v>
      </c>
      <c r="AH8" s="168" t="s">
        <v>2903</v>
      </c>
      <c r="AI8" s="168" t="s">
        <v>2904</v>
      </c>
    </row>
    <row r="9" spans="1:35">
      <c r="A9" s="146" t="s">
        <v>2826</v>
      </c>
      <c r="B9" s="156" t="s">
        <v>2813</v>
      </c>
      <c r="C9" s="157" t="s">
        <v>2898</v>
      </c>
      <c r="D9" s="158">
        <v>302</v>
      </c>
      <c r="E9" s="159">
        <v>81.44</v>
      </c>
      <c r="F9" s="158" t="s">
        <v>2899</v>
      </c>
      <c r="G9" s="160">
        <v>2566337.2799999998</v>
      </c>
      <c r="H9" s="136" t="s">
        <v>1474</v>
      </c>
      <c r="I9" s="136" t="s">
        <v>21</v>
      </c>
      <c r="J9" s="136" t="s">
        <v>21</v>
      </c>
      <c r="K9" s="136" t="s">
        <v>21</v>
      </c>
      <c r="L9" s="148" t="s">
        <v>21</v>
      </c>
      <c r="M9" s="155" t="s">
        <v>21</v>
      </c>
      <c r="N9" s="161" t="s">
        <v>2900</v>
      </c>
      <c r="O9" s="162">
        <v>0</v>
      </c>
      <c r="P9" s="162">
        <v>0</v>
      </c>
      <c r="Q9" s="162">
        <v>0</v>
      </c>
      <c r="R9" s="162">
        <v>0</v>
      </c>
      <c r="S9" s="162">
        <v>0</v>
      </c>
      <c r="T9" s="162">
        <v>0</v>
      </c>
      <c r="U9" s="162">
        <v>0</v>
      </c>
      <c r="V9" s="162">
        <v>0</v>
      </c>
      <c r="W9" s="162">
        <v>0</v>
      </c>
      <c r="X9" s="163">
        <v>0</v>
      </c>
      <c r="Y9" s="163" t="s">
        <v>2819</v>
      </c>
      <c r="Z9" s="164" t="s">
        <v>2901</v>
      </c>
      <c r="AA9" s="163" t="s">
        <v>2902</v>
      </c>
      <c r="AB9" s="162">
        <v>26921.232632298234</v>
      </c>
      <c r="AC9" s="162">
        <v>2192465.1855743681</v>
      </c>
      <c r="AD9" s="165">
        <v>0</v>
      </c>
      <c r="AE9" s="162">
        <v>0</v>
      </c>
      <c r="AF9" s="166" t="s">
        <v>1474</v>
      </c>
      <c r="AG9" s="167">
        <v>0</v>
      </c>
      <c r="AH9" s="168" t="s">
        <v>2903</v>
      </c>
      <c r="AI9" s="168" t="s">
        <v>2904</v>
      </c>
    </row>
    <row r="10" spans="1:35">
      <c r="A10" s="146" t="s">
        <v>2914</v>
      </c>
      <c r="B10" s="156" t="s">
        <v>2813</v>
      </c>
      <c r="C10" s="157" t="s">
        <v>2898</v>
      </c>
      <c r="D10" s="158">
        <v>303</v>
      </c>
      <c r="E10" s="159">
        <v>77.67</v>
      </c>
      <c r="F10" s="158" t="s">
        <v>2899</v>
      </c>
      <c r="G10" s="160">
        <v>2447537.04</v>
      </c>
      <c r="H10" s="136" t="s">
        <v>1474</v>
      </c>
      <c r="I10" s="136" t="s">
        <v>21</v>
      </c>
      <c r="J10" s="136" t="s">
        <v>21</v>
      </c>
      <c r="K10" s="136" t="s">
        <v>21</v>
      </c>
      <c r="L10" s="148" t="s">
        <v>21</v>
      </c>
      <c r="M10" s="155" t="s">
        <v>21</v>
      </c>
      <c r="N10" s="161" t="s">
        <v>2900</v>
      </c>
      <c r="O10" s="162">
        <v>0</v>
      </c>
      <c r="P10" s="162">
        <v>0</v>
      </c>
      <c r="Q10" s="162">
        <v>0</v>
      </c>
      <c r="R10" s="162">
        <v>0</v>
      </c>
      <c r="S10" s="162">
        <v>0</v>
      </c>
      <c r="T10" s="162">
        <v>0</v>
      </c>
      <c r="U10" s="162">
        <v>0</v>
      </c>
      <c r="V10" s="162">
        <v>0</v>
      </c>
      <c r="W10" s="162">
        <v>0</v>
      </c>
      <c r="X10" s="163">
        <v>0</v>
      </c>
      <c r="Y10" s="163" t="s">
        <v>2819</v>
      </c>
      <c r="Z10" s="164" t="s">
        <v>2901</v>
      </c>
      <c r="AA10" s="163" t="s">
        <v>2909</v>
      </c>
      <c r="AB10" s="162">
        <v>26921.232632298234</v>
      </c>
      <c r="AC10" s="162">
        <v>2090972.1385506038</v>
      </c>
      <c r="AD10" s="165">
        <v>0</v>
      </c>
      <c r="AE10" s="162">
        <v>0</v>
      </c>
      <c r="AF10" s="166" t="s">
        <v>1474</v>
      </c>
      <c r="AG10" s="167">
        <v>0</v>
      </c>
      <c r="AH10" s="168" t="s">
        <v>2903</v>
      </c>
      <c r="AI10" s="168" t="s">
        <v>2904</v>
      </c>
    </row>
    <row r="11" spans="1:35">
      <c r="A11" s="146" t="s">
        <v>2915</v>
      </c>
      <c r="B11" s="156" t="s">
        <v>2813</v>
      </c>
      <c r="C11" s="157" t="s">
        <v>2898</v>
      </c>
      <c r="D11" s="158">
        <v>304</v>
      </c>
      <c r="E11" s="159">
        <v>78.489999999999995</v>
      </c>
      <c r="F11" s="158" t="s">
        <v>2899</v>
      </c>
      <c r="G11" s="160">
        <v>2473376.88</v>
      </c>
      <c r="H11" s="136" t="s">
        <v>1474</v>
      </c>
      <c r="I11" s="136" t="s">
        <v>21</v>
      </c>
      <c r="J11" s="136" t="s">
        <v>21</v>
      </c>
      <c r="K11" s="136" t="s">
        <v>21</v>
      </c>
      <c r="L11" s="148" t="s">
        <v>21</v>
      </c>
      <c r="M11" s="155" t="s">
        <v>21</v>
      </c>
      <c r="N11" s="161" t="s">
        <v>2900</v>
      </c>
      <c r="O11" s="162">
        <v>0</v>
      </c>
      <c r="P11" s="162">
        <v>0</v>
      </c>
      <c r="Q11" s="162">
        <v>0</v>
      </c>
      <c r="R11" s="162">
        <v>0</v>
      </c>
      <c r="S11" s="162">
        <v>0</v>
      </c>
      <c r="T11" s="162">
        <v>0</v>
      </c>
      <c r="U11" s="162">
        <v>0</v>
      </c>
      <c r="V11" s="162">
        <v>0</v>
      </c>
      <c r="W11" s="162">
        <v>0</v>
      </c>
      <c r="X11" s="163">
        <v>0</v>
      </c>
      <c r="Y11" s="163" t="s">
        <v>2819</v>
      </c>
      <c r="Z11" s="164" t="s">
        <v>2901</v>
      </c>
      <c r="AA11" s="163" t="s">
        <v>2909</v>
      </c>
      <c r="AB11" s="162">
        <v>26921.232632298234</v>
      </c>
      <c r="AC11" s="162">
        <v>2113047.5493090884</v>
      </c>
      <c r="AD11" s="165">
        <v>0</v>
      </c>
      <c r="AE11" s="162">
        <v>0</v>
      </c>
      <c r="AF11" s="166" t="s">
        <v>1474</v>
      </c>
      <c r="AG11" s="167">
        <v>0</v>
      </c>
      <c r="AH11" s="168" t="s">
        <v>2903</v>
      </c>
      <c r="AI11" s="168" t="s">
        <v>2904</v>
      </c>
    </row>
    <row r="12" spans="1:35">
      <c r="A12" s="146" t="s">
        <v>2916</v>
      </c>
      <c r="B12" s="156" t="s">
        <v>2813</v>
      </c>
      <c r="C12" s="157" t="s">
        <v>2898</v>
      </c>
      <c r="D12" s="158">
        <v>401</v>
      </c>
      <c r="E12" s="159">
        <v>77.510000000000005</v>
      </c>
      <c r="F12" s="158" t="s">
        <v>2899</v>
      </c>
      <c r="G12" s="160">
        <v>2466920.0699999998</v>
      </c>
      <c r="H12" s="136" t="s">
        <v>1474</v>
      </c>
      <c r="I12" s="136" t="s">
        <v>21</v>
      </c>
      <c r="J12" s="136" t="s">
        <v>21</v>
      </c>
      <c r="K12" s="136" t="s">
        <v>21</v>
      </c>
      <c r="L12" s="148" t="s">
        <v>21</v>
      </c>
      <c r="M12" s="155" t="s">
        <v>21</v>
      </c>
      <c r="N12" s="161" t="s">
        <v>2900</v>
      </c>
      <c r="O12" s="162">
        <v>0</v>
      </c>
      <c r="P12" s="162">
        <v>0</v>
      </c>
      <c r="Q12" s="162">
        <v>0</v>
      </c>
      <c r="R12" s="162">
        <v>0</v>
      </c>
      <c r="S12" s="162">
        <v>0</v>
      </c>
      <c r="T12" s="162">
        <v>0</v>
      </c>
      <c r="U12" s="162">
        <v>0</v>
      </c>
      <c r="V12" s="162">
        <v>0</v>
      </c>
      <c r="W12" s="162">
        <v>0</v>
      </c>
      <c r="X12" s="163">
        <v>0</v>
      </c>
      <c r="Y12" s="163" t="s">
        <v>2819</v>
      </c>
      <c r="Z12" s="164" t="s">
        <v>2901</v>
      </c>
      <c r="AA12" s="163" t="s">
        <v>2909</v>
      </c>
      <c r="AB12" s="162">
        <v>26921.232632298234</v>
      </c>
      <c r="AC12" s="162">
        <v>2086664.7413294362</v>
      </c>
      <c r="AD12" s="165">
        <v>0</v>
      </c>
      <c r="AE12" s="162">
        <v>0</v>
      </c>
      <c r="AF12" s="166" t="s">
        <v>1474</v>
      </c>
      <c r="AG12" s="167">
        <v>0</v>
      </c>
      <c r="AH12" s="168" t="s">
        <v>2903</v>
      </c>
      <c r="AI12" s="168" t="s">
        <v>2904</v>
      </c>
    </row>
    <row r="13" spans="1:35">
      <c r="A13" s="146" t="s">
        <v>2917</v>
      </c>
      <c r="B13" s="156" t="s">
        <v>2813</v>
      </c>
      <c r="C13" s="157" t="s">
        <v>2898</v>
      </c>
      <c r="D13" s="158">
        <v>402</v>
      </c>
      <c r="E13" s="159">
        <v>81.44</v>
      </c>
      <c r="F13" s="158" t="s">
        <v>2899</v>
      </c>
      <c r="G13" s="160">
        <v>2592000.65</v>
      </c>
      <c r="H13" s="136" t="s">
        <v>1474</v>
      </c>
      <c r="I13" s="136" t="s">
        <v>21</v>
      </c>
      <c r="J13" s="136" t="s">
        <v>21</v>
      </c>
      <c r="K13" s="136" t="s">
        <v>21</v>
      </c>
      <c r="L13" s="148" t="s">
        <v>21</v>
      </c>
      <c r="M13" s="155" t="s">
        <v>21</v>
      </c>
      <c r="N13" s="161" t="s">
        <v>2900</v>
      </c>
      <c r="O13" s="162">
        <v>0</v>
      </c>
      <c r="P13" s="162">
        <v>0</v>
      </c>
      <c r="Q13" s="162">
        <v>0</v>
      </c>
      <c r="R13" s="162">
        <v>0</v>
      </c>
      <c r="S13" s="162">
        <v>0</v>
      </c>
      <c r="T13" s="162">
        <v>0</v>
      </c>
      <c r="U13" s="162">
        <v>0</v>
      </c>
      <c r="V13" s="162">
        <v>0</v>
      </c>
      <c r="W13" s="162">
        <v>0</v>
      </c>
      <c r="X13" s="163">
        <v>0</v>
      </c>
      <c r="Y13" s="163" t="s">
        <v>2819</v>
      </c>
      <c r="Z13" s="164" t="s">
        <v>2901</v>
      </c>
      <c r="AA13" s="163" t="s">
        <v>2902</v>
      </c>
      <c r="AB13" s="162">
        <v>26921.232632298234</v>
      </c>
      <c r="AC13" s="162">
        <v>2192465.1855743681</v>
      </c>
      <c r="AD13" s="165">
        <v>0</v>
      </c>
      <c r="AE13" s="162">
        <v>0</v>
      </c>
      <c r="AF13" s="166" t="s">
        <v>1474</v>
      </c>
      <c r="AG13" s="167">
        <v>0</v>
      </c>
      <c r="AH13" s="168" t="s">
        <v>2903</v>
      </c>
      <c r="AI13" s="168" t="s">
        <v>2904</v>
      </c>
    </row>
    <row r="14" spans="1:35">
      <c r="A14" s="146" t="s">
        <v>2918</v>
      </c>
      <c r="B14" s="156" t="s">
        <v>2813</v>
      </c>
      <c r="C14" s="157" t="s">
        <v>2898</v>
      </c>
      <c r="D14" s="158">
        <v>403</v>
      </c>
      <c r="E14" s="159">
        <v>77.67</v>
      </c>
      <c r="F14" s="158" t="s">
        <v>2899</v>
      </c>
      <c r="G14" s="160">
        <v>2472012.41</v>
      </c>
      <c r="H14" s="136" t="s">
        <v>1474</v>
      </c>
      <c r="I14" s="136" t="s">
        <v>21</v>
      </c>
      <c r="J14" s="136" t="s">
        <v>21</v>
      </c>
      <c r="K14" s="136" t="s">
        <v>21</v>
      </c>
      <c r="L14" s="148" t="s">
        <v>21</v>
      </c>
      <c r="M14" s="155" t="s">
        <v>21</v>
      </c>
      <c r="N14" s="161" t="s">
        <v>2900</v>
      </c>
      <c r="O14" s="162">
        <v>0</v>
      </c>
      <c r="P14" s="162">
        <v>0</v>
      </c>
      <c r="Q14" s="162">
        <v>0</v>
      </c>
      <c r="R14" s="162">
        <v>0</v>
      </c>
      <c r="S14" s="162">
        <v>0</v>
      </c>
      <c r="T14" s="162">
        <v>0</v>
      </c>
      <c r="U14" s="162">
        <v>0</v>
      </c>
      <c r="V14" s="162">
        <v>0</v>
      </c>
      <c r="W14" s="162">
        <v>0</v>
      </c>
      <c r="X14" s="163">
        <v>0</v>
      </c>
      <c r="Y14" s="163" t="s">
        <v>2819</v>
      </c>
      <c r="Z14" s="164" t="s">
        <v>2901</v>
      </c>
      <c r="AA14" s="163" t="s">
        <v>2909</v>
      </c>
      <c r="AB14" s="162">
        <v>26921.232632298234</v>
      </c>
      <c r="AC14" s="162">
        <v>2090972.1385506038</v>
      </c>
      <c r="AD14" s="165">
        <v>0</v>
      </c>
      <c r="AE14" s="162">
        <v>0</v>
      </c>
      <c r="AF14" s="166" t="s">
        <v>1474</v>
      </c>
      <c r="AG14" s="167">
        <v>0</v>
      </c>
      <c r="AH14" s="168" t="s">
        <v>2903</v>
      </c>
      <c r="AI14" s="168" t="s">
        <v>2904</v>
      </c>
    </row>
    <row r="15" spans="1:35">
      <c r="A15" s="146" t="s">
        <v>2919</v>
      </c>
      <c r="B15" s="156" t="s">
        <v>2813</v>
      </c>
      <c r="C15" s="157" t="s">
        <v>2898</v>
      </c>
      <c r="D15" s="158">
        <v>404</v>
      </c>
      <c r="E15" s="159">
        <v>78.489999999999995</v>
      </c>
      <c r="F15" s="158" t="s">
        <v>2899</v>
      </c>
      <c r="G15" s="160">
        <v>2498110.65</v>
      </c>
      <c r="H15" s="136" t="s">
        <v>1474</v>
      </c>
      <c r="I15" s="136" t="s">
        <v>21</v>
      </c>
      <c r="J15" s="136" t="s">
        <v>21</v>
      </c>
      <c r="K15" s="136" t="s">
        <v>21</v>
      </c>
      <c r="L15" s="148" t="s">
        <v>21</v>
      </c>
      <c r="M15" s="155" t="s">
        <v>21</v>
      </c>
      <c r="N15" s="161" t="s">
        <v>2900</v>
      </c>
      <c r="O15" s="162">
        <v>0</v>
      </c>
      <c r="P15" s="162">
        <v>0</v>
      </c>
      <c r="Q15" s="162">
        <v>0</v>
      </c>
      <c r="R15" s="162">
        <v>0</v>
      </c>
      <c r="S15" s="162">
        <v>0</v>
      </c>
      <c r="T15" s="162">
        <v>0</v>
      </c>
      <c r="U15" s="162">
        <v>0</v>
      </c>
      <c r="V15" s="162">
        <v>0</v>
      </c>
      <c r="W15" s="162">
        <v>0</v>
      </c>
      <c r="X15" s="163">
        <v>0</v>
      </c>
      <c r="Y15" s="163" t="s">
        <v>2819</v>
      </c>
      <c r="Z15" s="164" t="s">
        <v>2901</v>
      </c>
      <c r="AA15" s="163" t="s">
        <v>2909</v>
      </c>
      <c r="AB15" s="162">
        <v>26921.232632298234</v>
      </c>
      <c r="AC15" s="162">
        <v>2113047.5493090884</v>
      </c>
      <c r="AD15" s="165">
        <v>0</v>
      </c>
      <c r="AE15" s="162">
        <v>0</v>
      </c>
      <c r="AF15" s="166" t="s">
        <v>1474</v>
      </c>
      <c r="AG15" s="167">
        <v>0</v>
      </c>
      <c r="AH15" s="168" t="s">
        <v>2903</v>
      </c>
      <c r="AI15" s="168" t="s">
        <v>2904</v>
      </c>
    </row>
    <row r="16" spans="1:35">
      <c r="A16" s="146" t="s">
        <v>2920</v>
      </c>
      <c r="B16" s="156" t="s">
        <v>2813</v>
      </c>
      <c r="C16" s="157" t="s">
        <v>2898</v>
      </c>
      <c r="D16" s="158">
        <v>501</v>
      </c>
      <c r="E16" s="159">
        <v>77.510000000000005</v>
      </c>
      <c r="F16" s="158" t="s">
        <v>2899</v>
      </c>
      <c r="G16" s="160">
        <v>2491589.27</v>
      </c>
      <c r="H16" s="136" t="s">
        <v>1474</v>
      </c>
      <c r="I16" s="136" t="s">
        <v>21</v>
      </c>
      <c r="J16" s="136" t="s">
        <v>21</v>
      </c>
      <c r="K16" s="136" t="s">
        <v>21</v>
      </c>
      <c r="L16" s="148" t="s">
        <v>21</v>
      </c>
      <c r="M16" s="155" t="s">
        <v>21</v>
      </c>
      <c r="N16" s="161" t="s">
        <v>2900</v>
      </c>
      <c r="O16" s="162">
        <v>0</v>
      </c>
      <c r="P16" s="162">
        <v>0</v>
      </c>
      <c r="Q16" s="162">
        <v>0</v>
      </c>
      <c r="R16" s="162">
        <v>0</v>
      </c>
      <c r="S16" s="162">
        <v>0</v>
      </c>
      <c r="T16" s="162">
        <v>0</v>
      </c>
      <c r="U16" s="162">
        <v>0</v>
      </c>
      <c r="V16" s="162">
        <v>0</v>
      </c>
      <c r="W16" s="162">
        <v>0</v>
      </c>
      <c r="X16" s="163">
        <v>0</v>
      </c>
      <c r="Y16" s="163" t="s">
        <v>2819</v>
      </c>
      <c r="Z16" s="164" t="s">
        <v>2901</v>
      </c>
      <c r="AA16" s="163" t="s">
        <v>2909</v>
      </c>
      <c r="AB16" s="162">
        <v>26921.232632298234</v>
      </c>
      <c r="AC16" s="162">
        <v>2086664.7413294362</v>
      </c>
      <c r="AD16" s="165">
        <v>0</v>
      </c>
      <c r="AE16" s="162">
        <v>0</v>
      </c>
      <c r="AF16" s="166" t="s">
        <v>1474</v>
      </c>
      <c r="AG16" s="167">
        <v>0</v>
      </c>
      <c r="AH16" s="168" t="s">
        <v>2903</v>
      </c>
      <c r="AI16" s="168" t="s">
        <v>2904</v>
      </c>
    </row>
    <row r="17" spans="1:35">
      <c r="A17" s="146" t="s">
        <v>2921</v>
      </c>
      <c r="B17" s="156" t="s">
        <v>2813</v>
      </c>
      <c r="C17" s="157" t="s">
        <v>2898</v>
      </c>
      <c r="D17" s="158">
        <v>502</v>
      </c>
      <c r="E17" s="159">
        <v>81.44</v>
      </c>
      <c r="F17" s="158" t="s">
        <v>2899</v>
      </c>
      <c r="G17" s="160">
        <v>2617920.66</v>
      </c>
      <c r="H17" s="136" t="s">
        <v>1474</v>
      </c>
      <c r="I17" s="136" t="s">
        <v>21</v>
      </c>
      <c r="J17" s="136" t="s">
        <v>21</v>
      </c>
      <c r="K17" s="136" t="s">
        <v>21</v>
      </c>
      <c r="L17" s="148" t="s">
        <v>21</v>
      </c>
      <c r="M17" s="155" t="s">
        <v>21</v>
      </c>
      <c r="N17" s="161" t="s">
        <v>2900</v>
      </c>
      <c r="O17" s="162">
        <v>0</v>
      </c>
      <c r="P17" s="162">
        <v>0</v>
      </c>
      <c r="Q17" s="162">
        <v>0</v>
      </c>
      <c r="R17" s="162">
        <v>0</v>
      </c>
      <c r="S17" s="162">
        <v>0</v>
      </c>
      <c r="T17" s="162">
        <v>0</v>
      </c>
      <c r="U17" s="162">
        <v>0</v>
      </c>
      <c r="V17" s="162">
        <v>0</v>
      </c>
      <c r="W17" s="162">
        <v>0</v>
      </c>
      <c r="X17" s="163">
        <v>0</v>
      </c>
      <c r="Y17" s="163" t="s">
        <v>2819</v>
      </c>
      <c r="Z17" s="164" t="s">
        <v>2901</v>
      </c>
      <c r="AA17" s="163" t="s">
        <v>2902</v>
      </c>
      <c r="AB17" s="162">
        <v>26921.232632298234</v>
      </c>
      <c r="AC17" s="162">
        <v>2192465.1855743681</v>
      </c>
      <c r="AD17" s="165">
        <v>0</v>
      </c>
      <c r="AE17" s="162">
        <v>0</v>
      </c>
      <c r="AF17" s="166" t="s">
        <v>1474</v>
      </c>
      <c r="AG17" s="167">
        <v>0</v>
      </c>
      <c r="AH17" s="168" t="s">
        <v>2903</v>
      </c>
      <c r="AI17" s="168" t="s">
        <v>2904</v>
      </c>
    </row>
    <row r="18" spans="1:35">
      <c r="A18" s="146" t="s">
        <v>2922</v>
      </c>
      <c r="B18" s="156" t="s">
        <v>2813</v>
      </c>
      <c r="C18" s="157" t="s">
        <v>2898</v>
      </c>
      <c r="D18" s="158">
        <v>503</v>
      </c>
      <c r="E18" s="159">
        <v>77.67</v>
      </c>
      <c r="F18" s="158" t="s">
        <v>2899</v>
      </c>
      <c r="G18" s="160">
        <v>2496732.5299999998</v>
      </c>
      <c r="H18" s="136" t="s">
        <v>1474</v>
      </c>
      <c r="I18" s="136" t="s">
        <v>21</v>
      </c>
      <c r="J18" s="136" t="s">
        <v>21</v>
      </c>
      <c r="K18" s="136" t="s">
        <v>21</v>
      </c>
      <c r="L18" s="148" t="s">
        <v>21</v>
      </c>
      <c r="M18" s="155" t="s">
        <v>21</v>
      </c>
      <c r="N18" s="161" t="s">
        <v>2900</v>
      </c>
      <c r="O18" s="162">
        <v>0</v>
      </c>
      <c r="P18" s="162">
        <v>0</v>
      </c>
      <c r="Q18" s="162">
        <v>0</v>
      </c>
      <c r="R18" s="162">
        <v>0</v>
      </c>
      <c r="S18" s="162">
        <v>0</v>
      </c>
      <c r="T18" s="162">
        <v>0</v>
      </c>
      <c r="U18" s="162">
        <v>0</v>
      </c>
      <c r="V18" s="162">
        <v>0</v>
      </c>
      <c r="W18" s="162">
        <v>0</v>
      </c>
      <c r="X18" s="163">
        <v>0</v>
      </c>
      <c r="Y18" s="163" t="s">
        <v>2819</v>
      </c>
      <c r="Z18" s="164" t="s">
        <v>2901</v>
      </c>
      <c r="AA18" s="163" t="s">
        <v>2909</v>
      </c>
      <c r="AB18" s="162">
        <v>26921.232632298234</v>
      </c>
      <c r="AC18" s="162">
        <v>2090972.1385506038</v>
      </c>
      <c r="AD18" s="165">
        <v>0</v>
      </c>
      <c r="AE18" s="162">
        <v>0</v>
      </c>
      <c r="AF18" s="166" t="s">
        <v>1474</v>
      </c>
      <c r="AG18" s="167">
        <v>0</v>
      </c>
      <c r="AH18" s="168" t="s">
        <v>2903</v>
      </c>
      <c r="AI18" s="168" t="s">
        <v>2904</v>
      </c>
    </row>
    <row r="19" spans="1:35">
      <c r="A19" s="146" t="s">
        <v>2923</v>
      </c>
      <c r="B19" s="156" t="s">
        <v>2813</v>
      </c>
      <c r="C19" s="157" t="s">
        <v>2898</v>
      </c>
      <c r="D19" s="158">
        <v>504</v>
      </c>
      <c r="E19" s="159">
        <v>78.489999999999995</v>
      </c>
      <c r="F19" s="158" t="s">
        <v>2899</v>
      </c>
      <c r="G19" s="160">
        <v>2523091.7599999998</v>
      </c>
      <c r="H19" s="136" t="s">
        <v>1474</v>
      </c>
      <c r="I19" s="136" t="s">
        <v>21</v>
      </c>
      <c r="J19" s="136" t="s">
        <v>21</v>
      </c>
      <c r="K19" s="136" t="s">
        <v>21</v>
      </c>
      <c r="L19" s="148" t="s">
        <v>21</v>
      </c>
      <c r="M19" s="155" t="s">
        <v>21</v>
      </c>
      <c r="N19" s="161" t="s">
        <v>2900</v>
      </c>
      <c r="O19" s="162">
        <v>0</v>
      </c>
      <c r="P19" s="162">
        <v>0</v>
      </c>
      <c r="Q19" s="162">
        <v>0</v>
      </c>
      <c r="R19" s="162">
        <v>0</v>
      </c>
      <c r="S19" s="162">
        <v>0</v>
      </c>
      <c r="T19" s="162">
        <v>0</v>
      </c>
      <c r="U19" s="162">
        <v>0</v>
      </c>
      <c r="V19" s="162">
        <v>0</v>
      </c>
      <c r="W19" s="162">
        <v>0</v>
      </c>
      <c r="X19" s="163">
        <v>0</v>
      </c>
      <c r="Y19" s="163" t="s">
        <v>2819</v>
      </c>
      <c r="Z19" s="164" t="s">
        <v>2901</v>
      </c>
      <c r="AA19" s="163" t="s">
        <v>2909</v>
      </c>
      <c r="AB19" s="162">
        <v>26921.232632298234</v>
      </c>
      <c r="AC19" s="162">
        <v>2113047.5493090884</v>
      </c>
      <c r="AD19" s="165">
        <v>0</v>
      </c>
      <c r="AE19" s="162">
        <v>0</v>
      </c>
      <c r="AF19" s="166" t="s">
        <v>1474</v>
      </c>
      <c r="AG19" s="167">
        <v>0</v>
      </c>
      <c r="AH19" s="168" t="s">
        <v>2903</v>
      </c>
      <c r="AI19" s="168" t="s">
        <v>2904</v>
      </c>
    </row>
    <row r="20" spans="1:35">
      <c r="A20" s="146" t="s">
        <v>2924</v>
      </c>
      <c r="B20" s="156" t="s">
        <v>2813</v>
      </c>
      <c r="C20" s="157" t="s">
        <v>2898</v>
      </c>
      <c r="D20" s="158">
        <v>601</v>
      </c>
      <c r="E20" s="159">
        <v>77.510000000000005</v>
      </c>
      <c r="F20" s="158" t="s">
        <v>2899</v>
      </c>
      <c r="G20" s="160">
        <v>2516505.16</v>
      </c>
      <c r="H20" s="136" t="s">
        <v>1474</v>
      </c>
      <c r="I20" s="136" t="s">
        <v>21</v>
      </c>
      <c r="J20" s="136" t="s">
        <v>21</v>
      </c>
      <c r="K20" s="136" t="s">
        <v>21</v>
      </c>
      <c r="L20" s="148" t="s">
        <v>21</v>
      </c>
      <c r="M20" s="155" t="s">
        <v>21</v>
      </c>
      <c r="N20" s="161" t="s">
        <v>2900</v>
      </c>
      <c r="O20" s="162">
        <v>0</v>
      </c>
      <c r="P20" s="162">
        <v>0</v>
      </c>
      <c r="Q20" s="162">
        <v>0</v>
      </c>
      <c r="R20" s="162">
        <v>0</v>
      </c>
      <c r="S20" s="162">
        <v>0</v>
      </c>
      <c r="T20" s="162">
        <v>0</v>
      </c>
      <c r="U20" s="162">
        <v>0</v>
      </c>
      <c r="V20" s="162">
        <v>0</v>
      </c>
      <c r="W20" s="162">
        <v>0</v>
      </c>
      <c r="X20" s="163">
        <v>0</v>
      </c>
      <c r="Y20" s="163" t="s">
        <v>2819</v>
      </c>
      <c r="Z20" s="164" t="s">
        <v>2901</v>
      </c>
      <c r="AA20" s="163" t="s">
        <v>2909</v>
      </c>
      <c r="AB20" s="162">
        <v>26921.232632298234</v>
      </c>
      <c r="AC20" s="162">
        <v>2086664.7413294362</v>
      </c>
      <c r="AD20" s="165">
        <v>0</v>
      </c>
      <c r="AE20" s="162">
        <v>0</v>
      </c>
      <c r="AF20" s="166" t="s">
        <v>1474</v>
      </c>
      <c r="AG20" s="167">
        <v>0</v>
      </c>
      <c r="AH20" s="168" t="s">
        <v>2903</v>
      </c>
      <c r="AI20" s="168" t="s">
        <v>2904</v>
      </c>
    </row>
    <row r="21" spans="1:35">
      <c r="A21" s="146" t="s">
        <v>2925</v>
      </c>
      <c r="B21" s="156" t="s">
        <v>2813</v>
      </c>
      <c r="C21" s="157" t="s">
        <v>2898</v>
      </c>
      <c r="D21" s="158">
        <v>602</v>
      </c>
      <c r="E21" s="159">
        <v>81.44</v>
      </c>
      <c r="F21" s="158" t="s">
        <v>2899</v>
      </c>
      <c r="G21" s="160">
        <v>2644099.87</v>
      </c>
      <c r="H21" s="136" t="s">
        <v>1474</v>
      </c>
      <c r="I21" s="136" t="s">
        <v>21</v>
      </c>
      <c r="J21" s="136" t="s">
        <v>21</v>
      </c>
      <c r="K21" s="136" t="s">
        <v>21</v>
      </c>
      <c r="L21" s="148" t="s">
        <v>21</v>
      </c>
      <c r="M21" s="155" t="s">
        <v>21</v>
      </c>
      <c r="N21" s="161" t="s">
        <v>2900</v>
      </c>
      <c r="O21" s="162">
        <v>0</v>
      </c>
      <c r="P21" s="162">
        <v>0</v>
      </c>
      <c r="Q21" s="162">
        <v>0</v>
      </c>
      <c r="R21" s="162">
        <v>0</v>
      </c>
      <c r="S21" s="162">
        <v>0</v>
      </c>
      <c r="T21" s="162">
        <v>0</v>
      </c>
      <c r="U21" s="162">
        <v>0</v>
      </c>
      <c r="V21" s="162">
        <v>0</v>
      </c>
      <c r="W21" s="162">
        <v>0</v>
      </c>
      <c r="X21" s="163">
        <v>0</v>
      </c>
      <c r="Y21" s="163" t="s">
        <v>2819</v>
      </c>
      <c r="Z21" s="164" t="s">
        <v>2901</v>
      </c>
      <c r="AA21" s="163" t="s">
        <v>2902</v>
      </c>
      <c r="AB21" s="162">
        <v>26921.232632298234</v>
      </c>
      <c r="AC21" s="162">
        <v>2192465.1855743681</v>
      </c>
      <c r="AD21" s="165">
        <v>0</v>
      </c>
      <c r="AE21" s="162">
        <v>0</v>
      </c>
      <c r="AF21" s="166" t="s">
        <v>1474</v>
      </c>
      <c r="AG21" s="167">
        <v>0</v>
      </c>
      <c r="AH21" s="168" t="s">
        <v>2903</v>
      </c>
      <c r="AI21" s="168" t="s">
        <v>2904</v>
      </c>
    </row>
    <row r="22" spans="1:35">
      <c r="A22" s="146" t="s">
        <v>2926</v>
      </c>
      <c r="B22" s="156" t="s">
        <v>2813</v>
      </c>
      <c r="C22" s="157" t="s">
        <v>2898</v>
      </c>
      <c r="D22" s="158">
        <v>603</v>
      </c>
      <c r="E22" s="159">
        <v>77.67</v>
      </c>
      <c r="F22" s="158" t="s">
        <v>2899</v>
      </c>
      <c r="G22" s="160">
        <v>2521699.86</v>
      </c>
      <c r="H22" s="136" t="s">
        <v>1474</v>
      </c>
      <c r="I22" s="136" t="s">
        <v>21</v>
      </c>
      <c r="J22" s="136" t="s">
        <v>21</v>
      </c>
      <c r="K22" s="136" t="s">
        <v>21</v>
      </c>
      <c r="L22" s="148" t="s">
        <v>21</v>
      </c>
      <c r="M22" s="155" t="s">
        <v>21</v>
      </c>
      <c r="N22" s="161" t="s">
        <v>2900</v>
      </c>
      <c r="O22" s="162">
        <v>0</v>
      </c>
      <c r="P22" s="162">
        <v>0</v>
      </c>
      <c r="Q22" s="162">
        <v>0</v>
      </c>
      <c r="R22" s="162">
        <v>0</v>
      </c>
      <c r="S22" s="162">
        <v>0</v>
      </c>
      <c r="T22" s="162">
        <v>0</v>
      </c>
      <c r="U22" s="162">
        <v>0</v>
      </c>
      <c r="V22" s="162">
        <v>0</v>
      </c>
      <c r="W22" s="162">
        <v>0</v>
      </c>
      <c r="X22" s="163">
        <v>0</v>
      </c>
      <c r="Y22" s="163" t="s">
        <v>2819</v>
      </c>
      <c r="Z22" s="164" t="s">
        <v>2901</v>
      </c>
      <c r="AA22" s="163" t="s">
        <v>2909</v>
      </c>
      <c r="AB22" s="162">
        <v>26921.232632298234</v>
      </c>
      <c r="AC22" s="162">
        <v>2090972.1385506038</v>
      </c>
      <c r="AD22" s="165">
        <v>0</v>
      </c>
      <c r="AE22" s="162">
        <v>0</v>
      </c>
      <c r="AF22" s="166" t="s">
        <v>1474</v>
      </c>
      <c r="AG22" s="167">
        <v>0</v>
      </c>
      <c r="AH22" s="168" t="s">
        <v>2903</v>
      </c>
      <c r="AI22" s="168" t="s">
        <v>2904</v>
      </c>
    </row>
    <row r="23" spans="1:35">
      <c r="A23" s="146" t="s">
        <v>2927</v>
      </c>
      <c r="B23" s="156" t="s">
        <v>2813</v>
      </c>
      <c r="C23" s="157" t="s">
        <v>2898</v>
      </c>
      <c r="D23" s="158">
        <v>604</v>
      </c>
      <c r="E23" s="159">
        <v>78.489999999999995</v>
      </c>
      <c r="F23" s="158" t="s">
        <v>2899</v>
      </c>
      <c r="G23" s="160">
        <v>2548322.67</v>
      </c>
      <c r="H23" s="136" t="s">
        <v>1474</v>
      </c>
      <c r="I23" s="136" t="s">
        <v>21</v>
      </c>
      <c r="J23" s="136" t="s">
        <v>21</v>
      </c>
      <c r="K23" s="136" t="s">
        <v>21</v>
      </c>
      <c r="L23" s="148" t="s">
        <v>21</v>
      </c>
      <c r="M23" s="155" t="s">
        <v>21</v>
      </c>
      <c r="N23" s="161" t="s">
        <v>2900</v>
      </c>
      <c r="O23" s="162">
        <v>0</v>
      </c>
      <c r="P23" s="162">
        <v>0</v>
      </c>
      <c r="Q23" s="162">
        <v>0</v>
      </c>
      <c r="R23" s="162">
        <v>0</v>
      </c>
      <c r="S23" s="162">
        <v>0</v>
      </c>
      <c r="T23" s="162">
        <v>0</v>
      </c>
      <c r="U23" s="162">
        <v>0</v>
      </c>
      <c r="V23" s="162">
        <v>0</v>
      </c>
      <c r="W23" s="162">
        <v>0</v>
      </c>
      <c r="X23" s="163">
        <v>0</v>
      </c>
      <c r="Y23" s="163" t="s">
        <v>2819</v>
      </c>
      <c r="Z23" s="164" t="s">
        <v>2901</v>
      </c>
      <c r="AA23" s="163" t="s">
        <v>2909</v>
      </c>
      <c r="AB23" s="162">
        <v>26921.232632298234</v>
      </c>
      <c r="AC23" s="162">
        <v>2113047.5493090884</v>
      </c>
      <c r="AD23" s="165">
        <v>0</v>
      </c>
      <c r="AE23" s="162">
        <v>0</v>
      </c>
      <c r="AF23" s="166" t="s">
        <v>1474</v>
      </c>
      <c r="AG23" s="167">
        <v>0</v>
      </c>
      <c r="AH23" s="168" t="s">
        <v>2903</v>
      </c>
      <c r="AI23" s="168" t="s">
        <v>2904</v>
      </c>
    </row>
    <row r="24" spans="1:35">
      <c r="A24" s="146" t="s">
        <v>2928</v>
      </c>
      <c r="B24" s="156" t="s">
        <v>2813</v>
      </c>
      <c r="C24" s="157" t="s">
        <v>2898</v>
      </c>
      <c r="D24" s="158">
        <v>701</v>
      </c>
      <c r="E24" s="159">
        <v>77.510000000000005</v>
      </c>
      <c r="F24" s="158" t="s">
        <v>2899</v>
      </c>
      <c r="G24" s="160">
        <v>2541670.2200000002</v>
      </c>
      <c r="H24" s="136" t="s">
        <v>1474</v>
      </c>
      <c r="I24" s="136" t="s">
        <v>21</v>
      </c>
      <c r="J24" s="136" t="s">
        <v>21</v>
      </c>
      <c r="K24" s="136" t="s">
        <v>21</v>
      </c>
      <c r="L24" s="148" t="s">
        <v>21</v>
      </c>
      <c r="M24" s="155" t="s">
        <v>21</v>
      </c>
      <c r="N24" s="161" t="s">
        <v>2900</v>
      </c>
      <c r="O24" s="162">
        <v>0</v>
      </c>
      <c r="P24" s="162">
        <v>0</v>
      </c>
      <c r="Q24" s="162">
        <v>0</v>
      </c>
      <c r="R24" s="162">
        <v>0</v>
      </c>
      <c r="S24" s="162">
        <v>0</v>
      </c>
      <c r="T24" s="162">
        <v>0</v>
      </c>
      <c r="U24" s="162">
        <v>0</v>
      </c>
      <c r="V24" s="162">
        <v>0</v>
      </c>
      <c r="W24" s="162">
        <v>0</v>
      </c>
      <c r="X24" s="163">
        <v>0</v>
      </c>
      <c r="Y24" s="163" t="s">
        <v>2819</v>
      </c>
      <c r="Z24" s="164" t="s">
        <v>2901</v>
      </c>
      <c r="AA24" s="163" t="s">
        <v>2909</v>
      </c>
      <c r="AB24" s="162">
        <v>26921.232632298234</v>
      </c>
      <c r="AC24" s="162">
        <v>2086664.7413294362</v>
      </c>
      <c r="AD24" s="165">
        <v>0</v>
      </c>
      <c r="AE24" s="162">
        <v>0</v>
      </c>
      <c r="AF24" s="166" t="s">
        <v>1474</v>
      </c>
      <c r="AG24" s="167">
        <v>0</v>
      </c>
      <c r="AH24" s="168" t="s">
        <v>2903</v>
      </c>
      <c r="AI24" s="168" t="s">
        <v>2904</v>
      </c>
    </row>
    <row r="25" spans="1:35">
      <c r="A25" s="146" t="s">
        <v>2929</v>
      </c>
      <c r="B25" s="156" t="s">
        <v>2813</v>
      </c>
      <c r="C25" s="157" t="s">
        <v>2898</v>
      </c>
      <c r="D25" s="158">
        <v>702</v>
      </c>
      <c r="E25" s="159">
        <v>81.44</v>
      </c>
      <c r="F25" s="158" t="s">
        <v>2899</v>
      </c>
      <c r="G25" s="160">
        <v>2670540.86</v>
      </c>
      <c r="H25" s="136" t="s">
        <v>1474</v>
      </c>
      <c r="I25" s="136" t="s">
        <v>21</v>
      </c>
      <c r="J25" s="136" t="s">
        <v>21</v>
      </c>
      <c r="K25" s="136" t="s">
        <v>21</v>
      </c>
      <c r="L25" s="148" t="s">
        <v>21</v>
      </c>
      <c r="M25" s="155" t="s">
        <v>21</v>
      </c>
      <c r="N25" s="161" t="s">
        <v>2900</v>
      </c>
      <c r="O25" s="162">
        <v>0</v>
      </c>
      <c r="P25" s="162">
        <v>0</v>
      </c>
      <c r="Q25" s="162">
        <v>0</v>
      </c>
      <c r="R25" s="162">
        <v>0</v>
      </c>
      <c r="S25" s="162">
        <v>0</v>
      </c>
      <c r="T25" s="162">
        <v>0</v>
      </c>
      <c r="U25" s="162">
        <v>0</v>
      </c>
      <c r="V25" s="162">
        <v>0</v>
      </c>
      <c r="W25" s="162">
        <v>0</v>
      </c>
      <c r="X25" s="163">
        <v>0</v>
      </c>
      <c r="Y25" s="163" t="s">
        <v>2819</v>
      </c>
      <c r="Z25" s="164" t="s">
        <v>2901</v>
      </c>
      <c r="AA25" s="163" t="s">
        <v>2902</v>
      </c>
      <c r="AB25" s="162">
        <v>26921.232632298234</v>
      </c>
      <c r="AC25" s="162">
        <v>2192465.1855743681</v>
      </c>
      <c r="AD25" s="165">
        <v>0</v>
      </c>
      <c r="AE25" s="162">
        <v>0</v>
      </c>
      <c r="AF25" s="166" t="s">
        <v>1474</v>
      </c>
      <c r="AG25" s="167">
        <v>0</v>
      </c>
      <c r="AH25" s="168" t="s">
        <v>2903</v>
      </c>
      <c r="AI25" s="168" t="s">
        <v>2904</v>
      </c>
    </row>
    <row r="26" spans="1:35">
      <c r="A26" s="146" t="s">
        <v>2930</v>
      </c>
      <c r="B26" s="156" t="s">
        <v>2813</v>
      </c>
      <c r="C26" s="157" t="s">
        <v>2898</v>
      </c>
      <c r="D26" s="158">
        <v>703</v>
      </c>
      <c r="E26" s="159">
        <v>77.67</v>
      </c>
      <c r="F26" s="158" t="s">
        <v>2899</v>
      </c>
      <c r="G26" s="160">
        <v>2546916.86</v>
      </c>
      <c r="H26" s="136" t="s">
        <v>1474</v>
      </c>
      <c r="I26" s="136" t="s">
        <v>21</v>
      </c>
      <c r="J26" s="136" t="s">
        <v>21</v>
      </c>
      <c r="K26" s="136" t="s">
        <v>21</v>
      </c>
      <c r="L26" s="148" t="s">
        <v>21</v>
      </c>
      <c r="M26" s="155" t="s">
        <v>21</v>
      </c>
      <c r="N26" s="161" t="s">
        <v>2900</v>
      </c>
      <c r="O26" s="162">
        <v>0</v>
      </c>
      <c r="P26" s="162">
        <v>0</v>
      </c>
      <c r="Q26" s="162">
        <v>0</v>
      </c>
      <c r="R26" s="162">
        <v>0</v>
      </c>
      <c r="S26" s="162">
        <v>0</v>
      </c>
      <c r="T26" s="162">
        <v>0</v>
      </c>
      <c r="U26" s="162">
        <v>0</v>
      </c>
      <c r="V26" s="162">
        <v>0</v>
      </c>
      <c r="W26" s="162">
        <v>0</v>
      </c>
      <c r="X26" s="163">
        <v>0</v>
      </c>
      <c r="Y26" s="163" t="s">
        <v>2819</v>
      </c>
      <c r="Z26" s="164" t="s">
        <v>2901</v>
      </c>
      <c r="AA26" s="163" t="s">
        <v>2909</v>
      </c>
      <c r="AB26" s="162">
        <v>26921.232632298234</v>
      </c>
      <c r="AC26" s="162">
        <v>2090972.1385506038</v>
      </c>
      <c r="AD26" s="165">
        <v>0</v>
      </c>
      <c r="AE26" s="162">
        <v>0</v>
      </c>
      <c r="AF26" s="166" t="s">
        <v>1474</v>
      </c>
      <c r="AG26" s="167">
        <v>0</v>
      </c>
      <c r="AH26" s="168" t="s">
        <v>2903</v>
      </c>
      <c r="AI26" s="168" t="s">
        <v>2904</v>
      </c>
    </row>
    <row r="27" spans="1:35">
      <c r="A27" s="146" t="s">
        <v>2931</v>
      </c>
      <c r="B27" s="156" t="s">
        <v>2813</v>
      </c>
      <c r="C27" s="157" t="s">
        <v>2898</v>
      </c>
      <c r="D27" s="158">
        <v>704</v>
      </c>
      <c r="E27" s="159">
        <v>78.489999999999995</v>
      </c>
      <c r="F27" s="158" t="s">
        <v>2899</v>
      </c>
      <c r="G27" s="160">
        <v>2573805.9</v>
      </c>
      <c r="H27" s="136" t="s">
        <v>1474</v>
      </c>
      <c r="I27" s="136" t="s">
        <v>21</v>
      </c>
      <c r="J27" s="136" t="s">
        <v>21</v>
      </c>
      <c r="K27" s="136" t="s">
        <v>21</v>
      </c>
      <c r="L27" s="148" t="s">
        <v>21</v>
      </c>
      <c r="M27" s="155" t="s">
        <v>21</v>
      </c>
      <c r="N27" s="161" t="s">
        <v>2900</v>
      </c>
      <c r="O27" s="162">
        <v>0</v>
      </c>
      <c r="P27" s="162">
        <v>0</v>
      </c>
      <c r="Q27" s="162">
        <v>0</v>
      </c>
      <c r="R27" s="162">
        <v>0</v>
      </c>
      <c r="S27" s="162">
        <v>0</v>
      </c>
      <c r="T27" s="162">
        <v>0</v>
      </c>
      <c r="U27" s="162">
        <v>0</v>
      </c>
      <c r="V27" s="162">
        <v>0</v>
      </c>
      <c r="W27" s="162">
        <v>0</v>
      </c>
      <c r="X27" s="163">
        <v>0</v>
      </c>
      <c r="Y27" s="163" t="s">
        <v>2819</v>
      </c>
      <c r="Z27" s="164" t="s">
        <v>2901</v>
      </c>
      <c r="AA27" s="163" t="s">
        <v>2909</v>
      </c>
      <c r="AB27" s="162">
        <v>26921.232632298234</v>
      </c>
      <c r="AC27" s="162">
        <v>2113047.5493090884</v>
      </c>
      <c r="AD27" s="165">
        <v>0</v>
      </c>
      <c r="AE27" s="162">
        <v>0</v>
      </c>
      <c r="AF27" s="166" t="s">
        <v>1474</v>
      </c>
      <c r="AG27" s="167">
        <v>0</v>
      </c>
      <c r="AH27" s="168" t="s">
        <v>2903</v>
      </c>
      <c r="AI27" s="168" t="s">
        <v>2904</v>
      </c>
    </row>
    <row r="28" spans="1:35">
      <c r="A28" s="146" t="s">
        <v>2932</v>
      </c>
      <c r="B28" s="156" t="s">
        <v>2813</v>
      </c>
      <c r="C28" s="157" t="s">
        <v>2898</v>
      </c>
      <c r="D28" s="158">
        <v>801</v>
      </c>
      <c r="E28" s="159">
        <v>77.510000000000005</v>
      </c>
      <c r="F28" s="158" t="s">
        <v>2899</v>
      </c>
      <c r="G28" s="160">
        <v>2567086.92</v>
      </c>
      <c r="H28" s="136" t="s">
        <v>1474</v>
      </c>
      <c r="I28" s="136" t="s">
        <v>21</v>
      </c>
      <c r="J28" s="136" t="s">
        <v>21</v>
      </c>
      <c r="K28" s="136" t="s">
        <v>21</v>
      </c>
      <c r="L28" s="148" t="s">
        <v>21</v>
      </c>
      <c r="M28" s="155" t="s">
        <v>21</v>
      </c>
      <c r="N28" s="161" t="s">
        <v>2900</v>
      </c>
      <c r="O28" s="162">
        <v>0</v>
      </c>
      <c r="P28" s="162">
        <v>0</v>
      </c>
      <c r="Q28" s="162">
        <v>0</v>
      </c>
      <c r="R28" s="162">
        <v>0</v>
      </c>
      <c r="S28" s="162">
        <v>0</v>
      </c>
      <c r="T28" s="162">
        <v>0</v>
      </c>
      <c r="U28" s="162">
        <v>0</v>
      </c>
      <c r="V28" s="162">
        <v>0</v>
      </c>
      <c r="W28" s="162">
        <v>0</v>
      </c>
      <c r="X28" s="163">
        <v>0</v>
      </c>
      <c r="Y28" s="163" t="s">
        <v>2819</v>
      </c>
      <c r="Z28" s="164" t="s">
        <v>2901</v>
      </c>
      <c r="AA28" s="163" t="s">
        <v>2909</v>
      </c>
      <c r="AB28" s="162">
        <v>26921.232632298234</v>
      </c>
      <c r="AC28" s="162">
        <v>2086664.7413294362</v>
      </c>
      <c r="AD28" s="165">
        <v>0</v>
      </c>
      <c r="AE28" s="162">
        <v>0</v>
      </c>
      <c r="AF28" s="166" t="s">
        <v>1474</v>
      </c>
      <c r="AG28" s="167">
        <v>0</v>
      </c>
      <c r="AH28" s="168" t="s">
        <v>2903</v>
      </c>
      <c r="AI28" s="168" t="s">
        <v>2904</v>
      </c>
    </row>
    <row r="29" spans="1:35">
      <c r="A29" s="146" t="s">
        <v>2933</v>
      </c>
      <c r="B29" s="156" t="s">
        <v>2813</v>
      </c>
      <c r="C29" s="157" t="s">
        <v>2898</v>
      </c>
      <c r="D29" s="158">
        <v>802</v>
      </c>
      <c r="E29" s="159">
        <v>57.36</v>
      </c>
      <c r="F29" s="158" t="s">
        <v>2899</v>
      </c>
      <c r="G29" s="160">
        <v>1899730.43</v>
      </c>
      <c r="H29" s="136" t="s">
        <v>1474</v>
      </c>
      <c r="I29" s="136" t="s">
        <v>21</v>
      </c>
      <c r="J29" s="136" t="s">
        <v>21</v>
      </c>
      <c r="K29" s="136" t="s">
        <v>21</v>
      </c>
      <c r="L29" s="148" t="s">
        <v>21</v>
      </c>
      <c r="M29" s="155" t="s">
        <v>21</v>
      </c>
      <c r="N29" s="161" t="s">
        <v>2900</v>
      </c>
      <c r="O29" s="162">
        <v>0</v>
      </c>
      <c r="P29" s="162">
        <v>0</v>
      </c>
      <c r="Q29" s="162">
        <v>0</v>
      </c>
      <c r="R29" s="162">
        <v>0</v>
      </c>
      <c r="S29" s="162">
        <v>0</v>
      </c>
      <c r="T29" s="162">
        <v>0</v>
      </c>
      <c r="U29" s="162">
        <v>0</v>
      </c>
      <c r="V29" s="162">
        <v>0</v>
      </c>
      <c r="W29" s="162">
        <v>0</v>
      </c>
      <c r="X29" s="163">
        <v>0</v>
      </c>
      <c r="Y29" s="163" t="s">
        <v>2819</v>
      </c>
      <c r="Z29" s="164" t="s">
        <v>2901</v>
      </c>
      <c r="AA29" s="163" t="s">
        <v>2934</v>
      </c>
      <c r="AB29" s="162">
        <v>26921.232632298234</v>
      </c>
      <c r="AC29" s="162">
        <v>1544201.9037886267</v>
      </c>
      <c r="AD29" s="165">
        <v>0</v>
      </c>
      <c r="AE29" s="162">
        <v>0</v>
      </c>
      <c r="AF29" s="166" t="s">
        <v>1474</v>
      </c>
      <c r="AG29" s="167">
        <v>0</v>
      </c>
      <c r="AH29" s="168" t="s">
        <v>2903</v>
      </c>
      <c r="AI29" s="168" t="s">
        <v>2935</v>
      </c>
    </row>
    <row r="30" spans="1:35">
      <c r="A30" s="146" t="s">
        <v>2936</v>
      </c>
      <c r="B30" s="156" t="s">
        <v>2813</v>
      </c>
      <c r="C30" s="157" t="s">
        <v>2898</v>
      </c>
      <c r="D30" s="158">
        <v>803</v>
      </c>
      <c r="E30" s="159">
        <v>77.67</v>
      </c>
      <c r="F30" s="158" t="s">
        <v>2899</v>
      </c>
      <c r="G30" s="160">
        <v>2572386.0299999998</v>
      </c>
      <c r="H30" s="136" t="s">
        <v>1474</v>
      </c>
      <c r="I30" s="136" t="s">
        <v>21</v>
      </c>
      <c r="J30" s="136" t="s">
        <v>21</v>
      </c>
      <c r="K30" s="136" t="s">
        <v>21</v>
      </c>
      <c r="L30" s="148" t="s">
        <v>21</v>
      </c>
      <c r="M30" s="155" t="s">
        <v>21</v>
      </c>
      <c r="N30" s="161" t="s">
        <v>2900</v>
      </c>
      <c r="O30" s="162">
        <v>0</v>
      </c>
      <c r="P30" s="162">
        <v>0</v>
      </c>
      <c r="Q30" s="162">
        <v>0</v>
      </c>
      <c r="R30" s="162">
        <v>0</v>
      </c>
      <c r="S30" s="162">
        <v>0</v>
      </c>
      <c r="T30" s="162">
        <v>0</v>
      </c>
      <c r="U30" s="162">
        <v>0</v>
      </c>
      <c r="V30" s="162">
        <v>0</v>
      </c>
      <c r="W30" s="162">
        <v>0</v>
      </c>
      <c r="X30" s="163">
        <v>0</v>
      </c>
      <c r="Y30" s="163" t="s">
        <v>2819</v>
      </c>
      <c r="Z30" s="164" t="s">
        <v>2901</v>
      </c>
      <c r="AA30" s="163" t="s">
        <v>2909</v>
      </c>
      <c r="AB30" s="162">
        <v>26921.232632298234</v>
      </c>
      <c r="AC30" s="162">
        <v>2090972.1385506038</v>
      </c>
      <c r="AD30" s="165">
        <v>0</v>
      </c>
      <c r="AE30" s="162">
        <v>0</v>
      </c>
      <c r="AF30" s="166" t="s">
        <v>1474</v>
      </c>
      <c r="AG30" s="167">
        <v>0</v>
      </c>
      <c r="AH30" s="168" t="s">
        <v>2903</v>
      </c>
      <c r="AI30" s="168" t="s">
        <v>2904</v>
      </c>
    </row>
    <row r="31" spans="1:35">
      <c r="A31" s="146" t="s">
        <v>2937</v>
      </c>
      <c r="B31" s="156" t="s">
        <v>2813</v>
      </c>
      <c r="C31" s="157" t="s">
        <v>2898</v>
      </c>
      <c r="D31" s="158">
        <v>804</v>
      </c>
      <c r="E31" s="159">
        <v>78.489999999999995</v>
      </c>
      <c r="F31" s="158" t="s">
        <v>2899</v>
      </c>
      <c r="G31" s="160">
        <v>2599543.96</v>
      </c>
      <c r="H31" s="136" t="s">
        <v>1474</v>
      </c>
      <c r="I31" s="136" t="s">
        <v>21</v>
      </c>
      <c r="J31" s="136" t="s">
        <v>21</v>
      </c>
      <c r="K31" s="136" t="s">
        <v>21</v>
      </c>
      <c r="L31" s="148" t="s">
        <v>21</v>
      </c>
      <c r="M31" s="155" t="s">
        <v>21</v>
      </c>
      <c r="N31" s="161" t="s">
        <v>2900</v>
      </c>
      <c r="O31" s="162">
        <v>0</v>
      </c>
      <c r="P31" s="162">
        <v>0</v>
      </c>
      <c r="Q31" s="162">
        <v>0</v>
      </c>
      <c r="R31" s="162">
        <v>0</v>
      </c>
      <c r="S31" s="162">
        <v>0</v>
      </c>
      <c r="T31" s="162">
        <v>0</v>
      </c>
      <c r="U31" s="162">
        <v>0</v>
      </c>
      <c r="V31" s="162">
        <v>0</v>
      </c>
      <c r="W31" s="162">
        <v>0</v>
      </c>
      <c r="X31" s="163">
        <v>0</v>
      </c>
      <c r="Y31" s="163" t="s">
        <v>2819</v>
      </c>
      <c r="Z31" s="164" t="s">
        <v>2901</v>
      </c>
      <c r="AA31" s="163" t="s">
        <v>2909</v>
      </c>
      <c r="AB31" s="162">
        <v>26921.232632298234</v>
      </c>
      <c r="AC31" s="162">
        <v>2113047.5493090884</v>
      </c>
      <c r="AD31" s="165">
        <v>0</v>
      </c>
      <c r="AE31" s="162">
        <v>0</v>
      </c>
      <c r="AF31" s="166" t="s">
        <v>1474</v>
      </c>
      <c r="AG31" s="167">
        <v>0</v>
      </c>
      <c r="AH31" s="168" t="s">
        <v>2903</v>
      </c>
      <c r="AI31" s="168" t="s">
        <v>2904</v>
      </c>
    </row>
    <row r="32" spans="1:35">
      <c r="A32" s="146" t="s">
        <v>2938</v>
      </c>
      <c r="B32" s="156" t="s">
        <v>2813</v>
      </c>
      <c r="C32" s="157" t="s">
        <v>2898</v>
      </c>
      <c r="D32" s="158">
        <v>901</v>
      </c>
      <c r="E32" s="159">
        <v>77.510000000000005</v>
      </c>
      <c r="F32" s="158" t="s">
        <v>2899</v>
      </c>
      <c r="G32" s="160">
        <v>2592757.79</v>
      </c>
      <c r="H32" s="136" t="s">
        <v>1474</v>
      </c>
      <c r="I32" s="136" t="s">
        <v>21</v>
      </c>
      <c r="J32" s="136" t="s">
        <v>21</v>
      </c>
      <c r="K32" s="136" t="s">
        <v>21</v>
      </c>
      <c r="L32" s="148" t="s">
        <v>21</v>
      </c>
      <c r="M32" s="155" t="s">
        <v>21</v>
      </c>
      <c r="N32" s="161" t="s">
        <v>2900</v>
      </c>
      <c r="O32" s="162">
        <v>0</v>
      </c>
      <c r="P32" s="162">
        <v>0</v>
      </c>
      <c r="Q32" s="162">
        <v>0</v>
      </c>
      <c r="R32" s="162">
        <v>0</v>
      </c>
      <c r="S32" s="162">
        <v>0</v>
      </c>
      <c r="T32" s="162">
        <v>0</v>
      </c>
      <c r="U32" s="162">
        <v>0</v>
      </c>
      <c r="V32" s="162">
        <v>0</v>
      </c>
      <c r="W32" s="162">
        <v>0</v>
      </c>
      <c r="X32" s="163">
        <v>0</v>
      </c>
      <c r="Y32" s="163" t="s">
        <v>2819</v>
      </c>
      <c r="Z32" s="164" t="s">
        <v>2901</v>
      </c>
      <c r="AA32" s="163" t="s">
        <v>2909</v>
      </c>
      <c r="AB32" s="162">
        <v>26921.232632298234</v>
      </c>
      <c r="AC32" s="162">
        <v>2086664.7413294362</v>
      </c>
      <c r="AD32" s="165">
        <v>0</v>
      </c>
      <c r="AE32" s="162">
        <v>0</v>
      </c>
      <c r="AF32" s="166" t="s">
        <v>1474</v>
      </c>
      <c r="AG32" s="167">
        <v>0</v>
      </c>
      <c r="AH32" s="168" t="s">
        <v>2903</v>
      </c>
      <c r="AI32" s="168" t="s">
        <v>2904</v>
      </c>
    </row>
    <row r="33" spans="1:35" hidden="1">
      <c r="A33" s="146" t="s">
        <v>2823</v>
      </c>
      <c r="B33" s="156" t="s">
        <v>2813</v>
      </c>
      <c r="C33" s="157" t="s">
        <v>2898</v>
      </c>
      <c r="D33" s="158">
        <v>902</v>
      </c>
      <c r="E33" s="159">
        <v>57.36</v>
      </c>
      <c r="F33" s="158" t="s">
        <v>2899</v>
      </c>
      <c r="G33" s="160">
        <v>0</v>
      </c>
      <c r="H33" s="136" t="s">
        <v>1470</v>
      </c>
      <c r="I33" s="136">
        <v>1457</v>
      </c>
      <c r="J33" s="136" t="s">
        <v>2824</v>
      </c>
      <c r="K33" s="136" t="s">
        <v>2825</v>
      </c>
      <c r="L33" s="148">
        <v>45565</v>
      </c>
      <c r="M33" s="155">
        <v>1500000</v>
      </c>
      <c r="N33" s="161" t="s">
        <v>2939</v>
      </c>
      <c r="O33" s="162">
        <v>1500000</v>
      </c>
      <c r="P33" s="162">
        <v>1250000</v>
      </c>
      <c r="Q33" s="162">
        <v>1250000</v>
      </c>
      <c r="R33" s="162">
        <v>0</v>
      </c>
      <c r="S33" s="162">
        <v>0</v>
      </c>
      <c r="T33" s="162">
        <v>250000</v>
      </c>
      <c r="U33" s="162">
        <v>250000</v>
      </c>
      <c r="V33" s="162">
        <v>0</v>
      </c>
      <c r="W33" s="162">
        <v>0</v>
      </c>
      <c r="X33" s="163">
        <v>0</v>
      </c>
      <c r="Y33" s="163" t="s">
        <v>2819</v>
      </c>
      <c r="Z33" s="164" t="s">
        <v>2940</v>
      </c>
      <c r="AA33" s="163" t="s">
        <v>2934</v>
      </c>
      <c r="AB33" s="162">
        <v>26921.232632298234</v>
      </c>
      <c r="AC33" s="162">
        <v>1544201.9037886267</v>
      </c>
      <c r="AD33" s="165">
        <v>45536</v>
      </c>
      <c r="AE33" s="162">
        <v>1508754.5989293028</v>
      </c>
      <c r="AF33" s="166" t="s">
        <v>1470</v>
      </c>
      <c r="AG33" s="167">
        <v>243561.84991605557</v>
      </c>
      <c r="AH33" s="168" t="s">
        <v>2903</v>
      </c>
      <c r="AI33" s="168" t="s">
        <v>2935</v>
      </c>
    </row>
    <row r="34" spans="1:35">
      <c r="A34" s="146" t="s">
        <v>2941</v>
      </c>
      <c r="B34" s="156" t="s">
        <v>2813</v>
      </c>
      <c r="C34" s="157" t="s">
        <v>2898</v>
      </c>
      <c r="D34" s="158">
        <v>903</v>
      </c>
      <c r="E34" s="159">
        <v>77.67</v>
      </c>
      <c r="F34" s="158" t="s">
        <v>2899</v>
      </c>
      <c r="G34" s="160">
        <v>2598109.89</v>
      </c>
      <c r="H34" s="136" t="s">
        <v>1474</v>
      </c>
      <c r="I34" s="136" t="s">
        <v>21</v>
      </c>
      <c r="J34" s="136" t="s">
        <v>21</v>
      </c>
      <c r="K34" s="136" t="s">
        <v>21</v>
      </c>
      <c r="L34" s="148" t="s">
        <v>21</v>
      </c>
      <c r="M34" s="155" t="s">
        <v>21</v>
      </c>
      <c r="N34" s="161" t="s">
        <v>2900</v>
      </c>
      <c r="O34" s="162">
        <v>0</v>
      </c>
      <c r="P34" s="162">
        <v>0</v>
      </c>
      <c r="Q34" s="162">
        <v>0</v>
      </c>
      <c r="R34" s="162">
        <v>0</v>
      </c>
      <c r="S34" s="162">
        <v>0</v>
      </c>
      <c r="T34" s="162">
        <v>0</v>
      </c>
      <c r="U34" s="162">
        <v>0</v>
      </c>
      <c r="V34" s="162">
        <v>0</v>
      </c>
      <c r="W34" s="162">
        <v>0</v>
      </c>
      <c r="X34" s="163">
        <v>0</v>
      </c>
      <c r="Y34" s="163" t="s">
        <v>2819</v>
      </c>
      <c r="Z34" s="164" t="s">
        <v>2901</v>
      </c>
      <c r="AA34" s="163" t="s">
        <v>2909</v>
      </c>
      <c r="AB34" s="162">
        <v>26921.232632298234</v>
      </c>
      <c r="AC34" s="162">
        <v>2090972.1385506038</v>
      </c>
      <c r="AD34" s="165">
        <v>0</v>
      </c>
      <c r="AE34" s="162">
        <v>0</v>
      </c>
      <c r="AF34" s="166" t="s">
        <v>1474</v>
      </c>
      <c r="AG34" s="167">
        <v>0</v>
      </c>
      <c r="AH34" s="168" t="s">
        <v>2903</v>
      </c>
      <c r="AI34" s="168" t="s">
        <v>2904</v>
      </c>
    </row>
    <row r="35" spans="1:35">
      <c r="A35" s="146" t="s">
        <v>2942</v>
      </c>
      <c r="B35" s="156" t="s">
        <v>2813</v>
      </c>
      <c r="C35" s="157" t="s">
        <v>2898</v>
      </c>
      <c r="D35" s="158">
        <v>904</v>
      </c>
      <c r="E35" s="159">
        <v>78.489999999999995</v>
      </c>
      <c r="F35" s="158" t="s">
        <v>2899</v>
      </c>
      <c r="G35" s="160">
        <v>2625539.4</v>
      </c>
      <c r="H35" s="136" t="s">
        <v>1474</v>
      </c>
      <c r="I35" s="136" t="s">
        <v>21</v>
      </c>
      <c r="J35" s="136" t="s">
        <v>21</v>
      </c>
      <c r="K35" s="136" t="s">
        <v>21</v>
      </c>
      <c r="L35" s="148" t="s">
        <v>21</v>
      </c>
      <c r="M35" s="155" t="s">
        <v>21</v>
      </c>
      <c r="N35" s="161" t="s">
        <v>2900</v>
      </c>
      <c r="O35" s="162">
        <v>0</v>
      </c>
      <c r="P35" s="162">
        <v>0</v>
      </c>
      <c r="Q35" s="162">
        <v>0</v>
      </c>
      <c r="R35" s="162">
        <v>0</v>
      </c>
      <c r="S35" s="162">
        <v>0</v>
      </c>
      <c r="T35" s="162">
        <v>0</v>
      </c>
      <c r="U35" s="162">
        <v>0</v>
      </c>
      <c r="V35" s="162">
        <v>0</v>
      </c>
      <c r="W35" s="162">
        <v>0</v>
      </c>
      <c r="X35" s="163">
        <v>0</v>
      </c>
      <c r="Y35" s="163" t="s">
        <v>2819</v>
      </c>
      <c r="Z35" s="164" t="s">
        <v>2901</v>
      </c>
      <c r="AA35" s="163" t="s">
        <v>2909</v>
      </c>
      <c r="AB35" s="162">
        <v>26921.232632298234</v>
      </c>
      <c r="AC35" s="162">
        <v>2113047.5493090884</v>
      </c>
      <c r="AD35" s="165">
        <v>0</v>
      </c>
      <c r="AE35" s="162">
        <v>0</v>
      </c>
      <c r="AF35" s="166" t="s">
        <v>1474</v>
      </c>
      <c r="AG35" s="167">
        <v>0</v>
      </c>
      <c r="AH35" s="168" t="s">
        <v>2903</v>
      </c>
      <c r="AI35" s="168" t="s">
        <v>2904</v>
      </c>
    </row>
    <row r="36" spans="1:35">
      <c r="A36" s="146" t="s">
        <v>2943</v>
      </c>
      <c r="B36" s="156" t="s">
        <v>2813</v>
      </c>
      <c r="C36" s="157" t="s">
        <v>2898</v>
      </c>
      <c r="D36" s="158">
        <v>1001</v>
      </c>
      <c r="E36" s="159">
        <v>77.510000000000005</v>
      </c>
      <c r="F36" s="158" t="s">
        <v>2899</v>
      </c>
      <c r="G36" s="160">
        <v>2618685.37</v>
      </c>
      <c r="H36" s="136" t="s">
        <v>1474</v>
      </c>
      <c r="I36" s="136" t="s">
        <v>21</v>
      </c>
      <c r="J36" s="136" t="s">
        <v>21</v>
      </c>
      <c r="K36" s="136" t="s">
        <v>21</v>
      </c>
      <c r="L36" s="148" t="s">
        <v>21</v>
      </c>
      <c r="M36" s="155" t="s">
        <v>21</v>
      </c>
      <c r="N36" s="161" t="s">
        <v>2900</v>
      </c>
      <c r="O36" s="162">
        <v>0</v>
      </c>
      <c r="P36" s="162">
        <v>0</v>
      </c>
      <c r="Q36" s="162">
        <v>0</v>
      </c>
      <c r="R36" s="162">
        <v>0</v>
      </c>
      <c r="S36" s="162">
        <v>0</v>
      </c>
      <c r="T36" s="162">
        <v>0</v>
      </c>
      <c r="U36" s="162">
        <v>0</v>
      </c>
      <c r="V36" s="162">
        <v>0</v>
      </c>
      <c r="W36" s="162">
        <v>0</v>
      </c>
      <c r="X36" s="163">
        <v>0</v>
      </c>
      <c r="Y36" s="163" t="s">
        <v>2819</v>
      </c>
      <c r="Z36" s="164" t="s">
        <v>2901</v>
      </c>
      <c r="AA36" s="163" t="s">
        <v>2909</v>
      </c>
      <c r="AB36" s="162">
        <v>26921.232632298234</v>
      </c>
      <c r="AC36" s="162">
        <v>2086664.7413294362</v>
      </c>
      <c r="AD36" s="165">
        <v>0</v>
      </c>
      <c r="AE36" s="162">
        <v>0</v>
      </c>
      <c r="AF36" s="166" t="s">
        <v>1474</v>
      </c>
      <c r="AG36" s="167">
        <v>0</v>
      </c>
      <c r="AH36" s="168" t="s">
        <v>2903</v>
      </c>
      <c r="AI36" s="168" t="s">
        <v>2904</v>
      </c>
    </row>
    <row r="37" spans="1:35">
      <c r="A37" s="146" t="s">
        <v>2944</v>
      </c>
      <c r="B37" s="156" t="s">
        <v>2813</v>
      </c>
      <c r="C37" s="157" t="s">
        <v>2898</v>
      </c>
      <c r="D37" s="158">
        <v>1002</v>
      </c>
      <c r="E37" s="159">
        <v>57.36</v>
      </c>
      <c r="F37" s="158" t="s">
        <v>2899</v>
      </c>
      <c r="G37" s="160">
        <v>1937915.01</v>
      </c>
      <c r="H37" s="136" t="s">
        <v>1474</v>
      </c>
      <c r="I37" s="136" t="s">
        <v>21</v>
      </c>
      <c r="J37" s="136" t="s">
        <v>21</v>
      </c>
      <c r="K37" s="136" t="s">
        <v>21</v>
      </c>
      <c r="L37" s="148" t="s">
        <v>21</v>
      </c>
      <c r="M37" s="155" t="s">
        <v>21</v>
      </c>
      <c r="N37" s="161" t="s">
        <v>2900</v>
      </c>
      <c r="O37" s="162">
        <v>0</v>
      </c>
      <c r="P37" s="162">
        <v>0</v>
      </c>
      <c r="Q37" s="162">
        <v>0</v>
      </c>
      <c r="R37" s="162">
        <v>0</v>
      </c>
      <c r="S37" s="162">
        <v>0</v>
      </c>
      <c r="T37" s="162">
        <v>0</v>
      </c>
      <c r="U37" s="162">
        <v>0</v>
      </c>
      <c r="V37" s="162">
        <v>0</v>
      </c>
      <c r="W37" s="162">
        <v>0</v>
      </c>
      <c r="X37" s="163">
        <v>0</v>
      </c>
      <c r="Y37" s="163" t="s">
        <v>2819</v>
      </c>
      <c r="Z37" s="164" t="s">
        <v>2901</v>
      </c>
      <c r="AA37" s="163" t="s">
        <v>2934</v>
      </c>
      <c r="AB37" s="162">
        <v>26921.232632298234</v>
      </c>
      <c r="AC37" s="162">
        <v>1544201.9037886267</v>
      </c>
      <c r="AD37" s="165">
        <v>0</v>
      </c>
      <c r="AE37" s="162">
        <v>0</v>
      </c>
      <c r="AF37" s="166" t="s">
        <v>1474</v>
      </c>
      <c r="AG37" s="167">
        <v>0</v>
      </c>
      <c r="AH37" s="168" t="s">
        <v>2903</v>
      </c>
      <c r="AI37" s="168" t="s">
        <v>2935</v>
      </c>
    </row>
    <row r="38" spans="1:35">
      <c r="A38" s="146" t="s">
        <v>2945</v>
      </c>
      <c r="B38" s="156" t="s">
        <v>2813</v>
      </c>
      <c r="C38" s="157" t="s">
        <v>2898</v>
      </c>
      <c r="D38" s="158">
        <v>1003</v>
      </c>
      <c r="E38" s="159">
        <v>77.67</v>
      </c>
      <c r="F38" s="158" t="s">
        <v>2899</v>
      </c>
      <c r="G38" s="160">
        <v>2624090.9900000002</v>
      </c>
      <c r="H38" s="136" t="s">
        <v>1474</v>
      </c>
      <c r="I38" s="136" t="s">
        <v>21</v>
      </c>
      <c r="J38" s="136" t="s">
        <v>21</v>
      </c>
      <c r="K38" s="136" t="s">
        <v>21</v>
      </c>
      <c r="L38" s="148" t="s">
        <v>21</v>
      </c>
      <c r="M38" s="155" t="s">
        <v>21</v>
      </c>
      <c r="N38" s="161" t="s">
        <v>2900</v>
      </c>
      <c r="O38" s="162">
        <v>0</v>
      </c>
      <c r="P38" s="162">
        <v>0</v>
      </c>
      <c r="Q38" s="162">
        <v>0</v>
      </c>
      <c r="R38" s="162">
        <v>0</v>
      </c>
      <c r="S38" s="162">
        <v>0</v>
      </c>
      <c r="T38" s="162">
        <v>0</v>
      </c>
      <c r="U38" s="162">
        <v>0</v>
      </c>
      <c r="V38" s="162">
        <v>0</v>
      </c>
      <c r="W38" s="162">
        <v>0</v>
      </c>
      <c r="X38" s="163">
        <v>0</v>
      </c>
      <c r="Y38" s="163" t="s">
        <v>2819</v>
      </c>
      <c r="Z38" s="164" t="s">
        <v>2901</v>
      </c>
      <c r="AA38" s="163" t="s">
        <v>2909</v>
      </c>
      <c r="AB38" s="162">
        <v>26921.232632298234</v>
      </c>
      <c r="AC38" s="162">
        <v>2090972.1385506038</v>
      </c>
      <c r="AD38" s="165">
        <v>0</v>
      </c>
      <c r="AE38" s="162">
        <v>0</v>
      </c>
      <c r="AF38" s="166" t="s">
        <v>1474</v>
      </c>
      <c r="AG38" s="167">
        <v>0</v>
      </c>
      <c r="AH38" s="168" t="s">
        <v>2903</v>
      </c>
      <c r="AI38" s="168" t="s">
        <v>2904</v>
      </c>
    </row>
    <row r="39" spans="1:35">
      <c r="A39" s="146" t="s">
        <v>2946</v>
      </c>
      <c r="B39" s="156" t="s">
        <v>2813</v>
      </c>
      <c r="C39" s="157" t="s">
        <v>2898</v>
      </c>
      <c r="D39" s="158">
        <v>1004</v>
      </c>
      <c r="E39" s="159">
        <v>78.489999999999995</v>
      </c>
      <c r="F39" s="158" t="s">
        <v>2899</v>
      </c>
      <c r="G39" s="160">
        <v>2651794.79</v>
      </c>
      <c r="H39" s="136" t="s">
        <v>1474</v>
      </c>
      <c r="I39" s="136" t="s">
        <v>21</v>
      </c>
      <c r="J39" s="136" t="s">
        <v>21</v>
      </c>
      <c r="K39" s="136" t="s">
        <v>21</v>
      </c>
      <c r="L39" s="148" t="s">
        <v>21</v>
      </c>
      <c r="M39" s="155" t="s">
        <v>21</v>
      </c>
      <c r="N39" s="161" t="s">
        <v>2900</v>
      </c>
      <c r="O39" s="162">
        <v>0</v>
      </c>
      <c r="P39" s="162">
        <v>0</v>
      </c>
      <c r="Q39" s="162">
        <v>0</v>
      </c>
      <c r="R39" s="162">
        <v>0</v>
      </c>
      <c r="S39" s="162">
        <v>0</v>
      </c>
      <c r="T39" s="162">
        <v>0</v>
      </c>
      <c r="U39" s="162">
        <v>0</v>
      </c>
      <c r="V39" s="162">
        <v>0</v>
      </c>
      <c r="W39" s="162">
        <v>0</v>
      </c>
      <c r="X39" s="163">
        <v>0</v>
      </c>
      <c r="Y39" s="163" t="s">
        <v>2819</v>
      </c>
      <c r="Z39" s="164" t="s">
        <v>2901</v>
      </c>
      <c r="AA39" s="163" t="s">
        <v>2909</v>
      </c>
      <c r="AB39" s="162">
        <v>26921.232632298234</v>
      </c>
      <c r="AC39" s="162">
        <v>2113047.5493090884</v>
      </c>
      <c r="AD39" s="165">
        <v>0</v>
      </c>
      <c r="AE39" s="162">
        <v>0</v>
      </c>
      <c r="AF39" s="166" t="s">
        <v>1474</v>
      </c>
      <c r="AG39" s="167">
        <v>0</v>
      </c>
      <c r="AH39" s="168" t="s">
        <v>2903</v>
      </c>
      <c r="AI39" s="168" t="s">
        <v>2904</v>
      </c>
    </row>
    <row r="40" spans="1:35">
      <c r="A40" s="146" t="s">
        <v>2947</v>
      </c>
      <c r="B40" s="156" t="s">
        <v>2813</v>
      </c>
      <c r="C40" s="157" t="s">
        <v>2898</v>
      </c>
      <c r="D40" s="158">
        <v>1101</v>
      </c>
      <c r="E40" s="159">
        <v>77.510000000000005</v>
      </c>
      <c r="F40" s="158" t="s">
        <v>2899</v>
      </c>
      <c r="G40" s="160">
        <v>2644872.2200000002</v>
      </c>
      <c r="H40" s="136" t="s">
        <v>1474</v>
      </c>
      <c r="I40" s="136" t="s">
        <v>21</v>
      </c>
      <c r="J40" s="136" t="s">
        <v>21</v>
      </c>
      <c r="K40" s="136" t="s">
        <v>21</v>
      </c>
      <c r="L40" s="148" t="s">
        <v>21</v>
      </c>
      <c r="M40" s="155" t="s">
        <v>21</v>
      </c>
      <c r="N40" s="161" t="s">
        <v>2900</v>
      </c>
      <c r="O40" s="162">
        <v>0</v>
      </c>
      <c r="P40" s="162">
        <v>0</v>
      </c>
      <c r="Q40" s="162">
        <v>0</v>
      </c>
      <c r="R40" s="162">
        <v>0</v>
      </c>
      <c r="S40" s="162">
        <v>0</v>
      </c>
      <c r="T40" s="162">
        <v>0</v>
      </c>
      <c r="U40" s="162">
        <v>0</v>
      </c>
      <c r="V40" s="162">
        <v>0</v>
      </c>
      <c r="W40" s="162">
        <v>0</v>
      </c>
      <c r="X40" s="163">
        <v>0</v>
      </c>
      <c r="Y40" s="163" t="s">
        <v>2819</v>
      </c>
      <c r="Z40" s="164" t="s">
        <v>2901</v>
      </c>
      <c r="AA40" s="163" t="s">
        <v>2909</v>
      </c>
      <c r="AB40" s="162">
        <v>26921.232632298234</v>
      </c>
      <c r="AC40" s="162">
        <v>2086664.7413294362</v>
      </c>
      <c r="AD40" s="165">
        <v>0</v>
      </c>
      <c r="AE40" s="162">
        <v>0</v>
      </c>
      <c r="AF40" s="166" t="s">
        <v>1474</v>
      </c>
      <c r="AG40" s="167">
        <v>0</v>
      </c>
      <c r="AH40" s="168" t="s">
        <v>2903</v>
      </c>
      <c r="AI40" s="168" t="s">
        <v>2904</v>
      </c>
    </row>
    <row r="41" spans="1:35">
      <c r="A41" s="146" t="s">
        <v>2948</v>
      </c>
      <c r="B41" s="156" t="s">
        <v>2813</v>
      </c>
      <c r="C41" s="157" t="s">
        <v>2898</v>
      </c>
      <c r="D41" s="158">
        <v>1102</v>
      </c>
      <c r="E41" s="159">
        <v>57.36</v>
      </c>
      <c r="F41" s="158" t="s">
        <v>2899</v>
      </c>
      <c r="G41" s="160">
        <v>1957294.16</v>
      </c>
      <c r="H41" s="136" t="s">
        <v>1474</v>
      </c>
      <c r="I41" s="136" t="s">
        <v>21</v>
      </c>
      <c r="J41" s="136" t="s">
        <v>21</v>
      </c>
      <c r="K41" s="136" t="s">
        <v>21</v>
      </c>
      <c r="L41" s="148" t="s">
        <v>21</v>
      </c>
      <c r="M41" s="155" t="s">
        <v>21</v>
      </c>
      <c r="N41" s="161" t="s">
        <v>2900</v>
      </c>
      <c r="O41" s="162">
        <v>0</v>
      </c>
      <c r="P41" s="162">
        <v>0</v>
      </c>
      <c r="Q41" s="162">
        <v>0</v>
      </c>
      <c r="R41" s="162">
        <v>0</v>
      </c>
      <c r="S41" s="162">
        <v>0</v>
      </c>
      <c r="T41" s="162">
        <v>0</v>
      </c>
      <c r="U41" s="162">
        <v>0</v>
      </c>
      <c r="V41" s="162">
        <v>0</v>
      </c>
      <c r="W41" s="162">
        <v>0</v>
      </c>
      <c r="X41" s="163">
        <v>0</v>
      </c>
      <c r="Y41" s="163" t="s">
        <v>2819</v>
      </c>
      <c r="Z41" s="164" t="s">
        <v>2901</v>
      </c>
      <c r="AA41" s="163" t="s">
        <v>2934</v>
      </c>
      <c r="AB41" s="162">
        <v>26921.232632298234</v>
      </c>
      <c r="AC41" s="162">
        <v>1544201.9037886267</v>
      </c>
      <c r="AD41" s="165">
        <v>0</v>
      </c>
      <c r="AE41" s="162">
        <v>0</v>
      </c>
      <c r="AF41" s="166" t="s">
        <v>1474</v>
      </c>
      <c r="AG41" s="167">
        <v>0</v>
      </c>
      <c r="AH41" s="168" t="s">
        <v>2903</v>
      </c>
      <c r="AI41" s="168" t="s">
        <v>2935</v>
      </c>
    </row>
    <row r="42" spans="1:35">
      <c r="A42" s="146" t="s">
        <v>2949</v>
      </c>
      <c r="B42" s="156" t="s">
        <v>2813</v>
      </c>
      <c r="C42" s="157" t="s">
        <v>2898</v>
      </c>
      <c r="D42" s="158">
        <v>1103</v>
      </c>
      <c r="E42" s="159">
        <v>77.67</v>
      </c>
      <c r="F42" s="158" t="s">
        <v>2899</v>
      </c>
      <c r="G42" s="160">
        <v>2650331.9</v>
      </c>
      <c r="H42" s="136" t="s">
        <v>1474</v>
      </c>
      <c r="I42" s="136" t="s">
        <v>21</v>
      </c>
      <c r="J42" s="136" t="s">
        <v>21</v>
      </c>
      <c r="K42" s="136" t="s">
        <v>21</v>
      </c>
      <c r="L42" s="148" t="s">
        <v>21</v>
      </c>
      <c r="M42" s="155" t="s">
        <v>21</v>
      </c>
      <c r="N42" s="161" t="s">
        <v>2900</v>
      </c>
      <c r="O42" s="162">
        <v>0</v>
      </c>
      <c r="P42" s="162">
        <v>0</v>
      </c>
      <c r="Q42" s="162">
        <v>0</v>
      </c>
      <c r="R42" s="162">
        <v>0</v>
      </c>
      <c r="S42" s="162">
        <v>0</v>
      </c>
      <c r="T42" s="162">
        <v>0</v>
      </c>
      <c r="U42" s="162">
        <v>0</v>
      </c>
      <c r="V42" s="162">
        <v>0</v>
      </c>
      <c r="W42" s="162">
        <v>0</v>
      </c>
      <c r="X42" s="163">
        <v>0</v>
      </c>
      <c r="Y42" s="163" t="s">
        <v>2819</v>
      </c>
      <c r="Z42" s="164" t="s">
        <v>2901</v>
      </c>
      <c r="AA42" s="163" t="s">
        <v>2909</v>
      </c>
      <c r="AB42" s="162">
        <v>26921.232632298234</v>
      </c>
      <c r="AC42" s="162">
        <v>2090972.1385506038</v>
      </c>
      <c r="AD42" s="165">
        <v>0</v>
      </c>
      <c r="AE42" s="162">
        <v>0</v>
      </c>
      <c r="AF42" s="166" t="s">
        <v>1474</v>
      </c>
      <c r="AG42" s="167">
        <v>0</v>
      </c>
      <c r="AH42" s="168" t="s">
        <v>2903</v>
      </c>
      <c r="AI42" s="168" t="s">
        <v>2904</v>
      </c>
    </row>
    <row r="43" spans="1:35">
      <c r="A43" s="146" t="s">
        <v>2950</v>
      </c>
      <c r="B43" s="156" t="s">
        <v>2813</v>
      </c>
      <c r="C43" s="157" t="s">
        <v>2898</v>
      </c>
      <c r="D43" s="158">
        <v>1104</v>
      </c>
      <c r="E43" s="159">
        <v>78.489999999999995</v>
      </c>
      <c r="F43" s="158" t="s">
        <v>2899</v>
      </c>
      <c r="G43" s="160">
        <v>2678312.7400000002</v>
      </c>
      <c r="H43" s="136" t="s">
        <v>1474</v>
      </c>
      <c r="I43" s="136" t="s">
        <v>21</v>
      </c>
      <c r="J43" s="136" t="s">
        <v>21</v>
      </c>
      <c r="K43" s="136" t="s">
        <v>21</v>
      </c>
      <c r="L43" s="148" t="s">
        <v>21</v>
      </c>
      <c r="M43" s="155" t="s">
        <v>21</v>
      </c>
      <c r="N43" s="161" t="s">
        <v>2900</v>
      </c>
      <c r="O43" s="162">
        <v>0</v>
      </c>
      <c r="P43" s="162">
        <v>0</v>
      </c>
      <c r="Q43" s="162">
        <v>0</v>
      </c>
      <c r="R43" s="162">
        <v>0</v>
      </c>
      <c r="S43" s="162">
        <v>0</v>
      </c>
      <c r="T43" s="162">
        <v>0</v>
      </c>
      <c r="U43" s="162">
        <v>0</v>
      </c>
      <c r="V43" s="162">
        <v>0</v>
      </c>
      <c r="W43" s="162">
        <v>0</v>
      </c>
      <c r="X43" s="163">
        <v>0</v>
      </c>
      <c r="Y43" s="163" t="s">
        <v>2819</v>
      </c>
      <c r="Z43" s="164" t="s">
        <v>2901</v>
      </c>
      <c r="AA43" s="163" t="s">
        <v>2909</v>
      </c>
      <c r="AB43" s="162">
        <v>26921.232632298234</v>
      </c>
      <c r="AC43" s="162">
        <v>2113047.5493090884</v>
      </c>
      <c r="AD43" s="165">
        <v>0</v>
      </c>
      <c r="AE43" s="162">
        <v>0</v>
      </c>
      <c r="AF43" s="166" t="s">
        <v>1474</v>
      </c>
      <c r="AG43" s="167">
        <v>0</v>
      </c>
      <c r="AH43" s="168" t="s">
        <v>2903</v>
      </c>
      <c r="AI43" s="168" t="s">
        <v>2904</v>
      </c>
    </row>
    <row r="44" spans="1:35">
      <c r="A44" s="146" t="s">
        <v>2951</v>
      </c>
      <c r="B44" s="156" t="s">
        <v>2813</v>
      </c>
      <c r="C44" s="157" t="s">
        <v>2898</v>
      </c>
      <c r="D44" s="158">
        <v>1201</v>
      </c>
      <c r="E44" s="159">
        <v>139.81</v>
      </c>
      <c r="F44" s="158" t="s">
        <v>2899</v>
      </c>
      <c r="G44" s="160">
        <v>4893350</v>
      </c>
      <c r="H44" s="136" t="s">
        <v>1474</v>
      </c>
      <c r="I44" s="136" t="s">
        <v>21</v>
      </c>
      <c r="J44" s="136" t="s">
        <v>21</v>
      </c>
      <c r="K44" s="136" t="s">
        <v>21</v>
      </c>
      <c r="L44" s="148" t="s">
        <v>21</v>
      </c>
      <c r="M44" s="155" t="s">
        <v>21</v>
      </c>
      <c r="N44" s="161" t="s">
        <v>2900</v>
      </c>
      <c r="O44" s="162">
        <v>0</v>
      </c>
      <c r="P44" s="162">
        <v>0</v>
      </c>
      <c r="Q44" s="162">
        <v>0</v>
      </c>
      <c r="R44" s="162">
        <v>0</v>
      </c>
      <c r="S44" s="162">
        <v>0</v>
      </c>
      <c r="T44" s="162">
        <v>0</v>
      </c>
      <c r="U44" s="162">
        <v>0</v>
      </c>
      <c r="V44" s="162">
        <v>0</v>
      </c>
      <c r="W44" s="162">
        <v>0</v>
      </c>
      <c r="X44" s="163">
        <v>0</v>
      </c>
      <c r="Y44" s="163" t="s">
        <v>2819</v>
      </c>
      <c r="Z44" s="164" t="s">
        <v>2901</v>
      </c>
      <c r="AA44" s="163" t="s">
        <v>2906</v>
      </c>
      <c r="AB44" s="162">
        <v>26921.232632298234</v>
      </c>
      <c r="AC44" s="162">
        <v>3763857.5343216159</v>
      </c>
      <c r="AD44" s="165">
        <v>0</v>
      </c>
      <c r="AE44" s="162">
        <v>0</v>
      </c>
      <c r="AF44" s="166" t="s">
        <v>1474</v>
      </c>
      <c r="AG44" s="167">
        <v>0</v>
      </c>
      <c r="AH44" s="168" t="s">
        <v>2903</v>
      </c>
      <c r="AI44" s="168" t="s">
        <v>2952</v>
      </c>
    </row>
    <row r="45" spans="1:35">
      <c r="A45" s="146" t="s">
        <v>2953</v>
      </c>
      <c r="B45" s="156" t="s">
        <v>2813</v>
      </c>
      <c r="C45" s="157" t="s">
        <v>2898</v>
      </c>
      <c r="D45" s="158">
        <v>1202</v>
      </c>
      <c r="E45" s="159">
        <v>153.07</v>
      </c>
      <c r="F45" s="158" t="s">
        <v>2899</v>
      </c>
      <c r="G45" s="160">
        <v>5357450</v>
      </c>
      <c r="H45" s="136" t="s">
        <v>1474</v>
      </c>
      <c r="I45" s="136" t="s">
        <v>21</v>
      </c>
      <c r="J45" s="136" t="s">
        <v>21</v>
      </c>
      <c r="K45" s="136" t="s">
        <v>21</v>
      </c>
      <c r="L45" s="148" t="s">
        <v>21</v>
      </c>
      <c r="M45" s="155" t="s">
        <v>21</v>
      </c>
      <c r="N45" s="161" t="s">
        <v>2900</v>
      </c>
      <c r="O45" s="162">
        <v>0</v>
      </c>
      <c r="P45" s="162">
        <v>0</v>
      </c>
      <c r="Q45" s="162">
        <v>0</v>
      </c>
      <c r="R45" s="162">
        <v>0</v>
      </c>
      <c r="S45" s="162">
        <v>0</v>
      </c>
      <c r="T45" s="162">
        <v>0</v>
      </c>
      <c r="U45" s="162">
        <v>0</v>
      </c>
      <c r="V45" s="162">
        <v>0</v>
      </c>
      <c r="W45" s="162">
        <v>0</v>
      </c>
      <c r="X45" s="163">
        <v>0</v>
      </c>
      <c r="Y45" s="163" t="s">
        <v>2819</v>
      </c>
      <c r="Z45" s="164" t="s">
        <v>2901</v>
      </c>
      <c r="AA45" s="163" t="s">
        <v>2954</v>
      </c>
      <c r="AB45" s="162">
        <v>26921.232632298234</v>
      </c>
      <c r="AC45" s="162">
        <v>4120833.0790258902</v>
      </c>
      <c r="AD45" s="165">
        <v>0</v>
      </c>
      <c r="AE45" s="162">
        <v>0</v>
      </c>
      <c r="AF45" s="166" t="s">
        <v>1474</v>
      </c>
      <c r="AG45" s="167">
        <v>0</v>
      </c>
      <c r="AH45" s="168" t="s">
        <v>2903</v>
      </c>
      <c r="AI45" s="168" t="s">
        <v>2952</v>
      </c>
    </row>
    <row r="46" spans="1:35">
      <c r="A46" s="146" t="s">
        <v>2955</v>
      </c>
      <c r="B46" s="156" t="s">
        <v>2813</v>
      </c>
      <c r="C46" s="157" t="s">
        <v>2898</v>
      </c>
      <c r="D46" s="158">
        <v>1301</v>
      </c>
      <c r="E46" s="159">
        <v>122.86</v>
      </c>
      <c r="F46" s="158" t="s">
        <v>2899</v>
      </c>
      <c r="G46" s="160">
        <v>4422960</v>
      </c>
      <c r="H46" s="136" t="s">
        <v>1474</v>
      </c>
      <c r="I46" s="136" t="s">
        <v>21</v>
      </c>
      <c r="J46" s="136" t="s">
        <v>21</v>
      </c>
      <c r="K46" s="136" t="s">
        <v>21</v>
      </c>
      <c r="L46" s="148" t="s">
        <v>21</v>
      </c>
      <c r="M46" s="155" t="s">
        <v>21</v>
      </c>
      <c r="N46" s="161" t="s">
        <v>2900</v>
      </c>
      <c r="O46" s="162">
        <v>0</v>
      </c>
      <c r="P46" s="162">
        <v>0</v>
      </c>
      <c r="Q46" s="162">
        <v>0</v>
      </c>
      <c r="R46" s="162">
        <v>0</v>
      </c>
      <c r="S46" s="162">
        <v>0</v>
      </c>
      <c r="T46" s="162">
        <v>0</v>
      </c>
      <c r="U46" s="162">
        <v>0</v>
      </c>
      <c r="V46" s="162">
        <v>0</v>
      </c>
      <c r="W46" s="162">
        <v>0</v>
      </c>
      <c r="X46" s="163">
        <v>0</v>
      </c>
      <c r="Y46" s="163" t="s">
        <v>2819</v>
      </c>
      <c r="Z46" s="164" t="s">
        <v>2901</v>
      </c>
      <c r="AA46" s="163" t="s">
        <v>2906</v>
      </c>
      <c r="AB46" s="162">
        <v>26921.232632298234</v>
      </c>
      <c r="AC46" s="162">
        <v>3307542.6412041611</v>
      </c>
      <c r="AD46" s="165">
        <v>0</v>
      </c>
      <c r="AE46" s="162">
        <v>0</v>
      </c>
      <c r="AF46" s="166" t="s">
        <v>1474</v>
      </c>
      <c r="AG46" s="167">
        <v>0</v>
      </c>
      <c r="AH46" s="168" t="s">
        <v>2903</v>
      </c>
      <c r="AI46" s="168" t="s">
        <v>2907</v>
      </c>
    </row>
    <row r="47" spans="1:35">
      <c r="A47" s="146" t="s">
        <v>2956</v>
      </c>
      <c r="B47" s="156" t="s">
        <v>2813</v>
      </c>
      <c r="C47" s="157" t="s">
        <v>2898</v>
      </c>
      <c r="D47" s="158">
        <v>1302</v>
      </c>
      <c r="E47" s="159">
        <v>121.53</v>
      </c>
      <c r="F47" s="158" t="s">
        <v>2899</v>
      </c>
      <c r="G47" s="160">
        <v>4375080</v>
      </c>
      <c r="H47" s="136" t="s">
        <v>1474</v>
      </c>
      <c r="I47" s="136" t="s">
        <v>21</v>
      </c>
      <c r="J47" s="136" t="s">
        <v>21</v>
      </c>
      <c r="K47" s="136" t="s">
        <v>21</v>
      </c>
      <c r="L47" s="148" t="s">
        <v>21</v>
      </c>
      <c r="M47" s="155" t="s">
        <v>21</v>
      </c>
      <c r="N47" s="161" t="s">
        <v>2900</v>
      </c>
      <c r="O47" s="162">
        <v>0</v>
      </c>
      <c r="P47" s="162">
        <v>0</v>
      </c>
      <c r="Q47" s="162">
        <v>0</v>
      </c>
      <c r="R47" s="162">
        <v>0</v>
      </c>
      <c r="S47" s="162">
        <v>0</v>
      </c>
      <c r="T47" s="162">
        <v>0</v>
      </c>
      <c r="U47" s="162">
        <v>0</v>
      </c>
      <c r="V47" s="162">
        <v>0</v>
      </c>
      <c r="W47" s="162">
        <v>0</v>
      </c>
      <c r="X47" s="163">
        <v>0</v>
      </c>
      <c r="Y47" s="163" t="s">
        <v>2819</v>
      </c>
      <c r="Z47" s="164" t="s">
        <v>2901</v>
      </c>
      <c r="AA47" s="163" t="s">
        <v>2906</v>
      </c>
      <c r="AB47" s="162">
        <v>26921.232632298234</v>
      </c>
      <c r="AC47" s="162">
        <v>3271737.4018032043</v>
      </c>
      <c r="AD47" s="165">
        <v>0</v>
      </c>
      <c r="AE47" s="162">
        <v>0</v>
      </c>
      <c r="AF47" s="166" t="s">
        <v>1474</v>
      </c>
      <c r="AG47" s="167">
        <v>0</v>
      </c>
      <c r="AH47" s="168" t="s">
        <v>2903</v>
      </c>
      <c r="AI47" s="168" t="s">
        <v>2907</v>
      </c>
    </row>
    <row r="48" spans="1:35">
      <c r="A48" s="146" t="s">
        <v>2957</v>
      </c>
      <c r="B48" s="156" t="s">
        <v>2813</v>
      </c>
      <c r="C48" s="157" t="s">
        <v>2898</v>
      </c>
      <c r="D48" s="158">
        <v>1401</v>
      </c>
      <c r="E48" s="159">
        <v>122.86</v>
      </c>
      <c r="F48" s="158" t="s">
        <v>2899</v>
      </c>
      <c r="G48" s="160">
        <v>4511419.2</v>
      </c>
      <c r="H48" s="136" t="s">
        <v>1474</v>
      </c>
      <c r="I48" s="136" t="s">
        <v>21</v>
      </c>
      <c r="J48" s="136" t="s">
        <v>21</v>
      </c>
      <c r="K48" s="136" t="s">
        <v>21</v>
      </c>
      <c r="L48" s="148" t="s">
        <v>21</v>
      </c>
      <c r="M48" s="155" t="s">
        <v>21</v>
      </c>
      <c r="N48" s="161" t="s">
        <v>2900</v>
      </c>
      <c r="O48" s="162">
        <v>0</v>
      </c>
      <c r="P48" s="162">
        <v>0</v>
      </c>
      <c r="Q48" s="162">
        <v>0</v>
      </c>
      <c r="R48" s="162">
        <v>0</v>
      </c>
      <c r="S48" s="162">
        <v>0</v>
      </c>
      <c r="T48" s="162">
        <v>0</v>
      </c>
      <c r="U48" s="162">
        <v>0</v>
      </c>
      <c r="V48" s="162">
        <v>0</v>
      </c>
      <c r="W48" s="162">
        <v>0</v>
      </c>
      <c r="X48" s="163">
        <v>0</v>
      </c>
      <c r="Y48" s="163" t="s">
        <v>2819</v>
      </c>
      <c r="Z48" s="164" t="s">
        <v>2901</v>
      </c>
      <c r="AA48" s="163" t="s">
        <v>2906</v>
      </c>
      <c r="AB48" s="162">
        <v>26921.232632298234</v>
      </c>
      <c r="AC48" s="162">
        <v>3307542.6412041611</v>
      </c>
      <c r="AD48" s="165">
        <v>0</v>
      </c>
      <c r="AE48" s="162">
        <v>0</v>
      </c>
      <c r="AF48" s="166" t="s">
        <v>1474</v>
      </c>
      <c r="AG48" s="167">
        <v>0</v>
      </c>
      <c r="AH48" s="168" t="s">
        <v>2903</v>
      </c>
      <c r="AI48" s="168" t="s">
        <v>2907</v>
      </c>
    </row>
    <row r="49" spans="1:35">
      <c r="A49" s="146" t="s">
        <v>2958</v>
      </c>
      <c r="B49" s="156" t="s">
        <v>2813</v>
      </c>
      <c r="C49" s="157" t="s">
        <v>2898</v>
      </c>
      <c r="D49" s="158">
        <v>1402</v>
      </c>
      <c r="E49" s="159">
        <v>121.53</v>
      </c>
      <c r="F49" s="158" t="s">
        <v>2899</v>
      </c>
      <c r="G49" s="160">
        <v>4462581.5999999996</v>
      </c>
      <c r="H49" s="136" t="s">
        <v>1474</v>
      </c>
      <c r="I49" s="136" t="s">
        <v>21</v>
      </c>
      <c r="J49" s="136" t="s">
        <v>21</v>
      </c>
      <c r="K49" s="136" t="s">
        <v>21</v>
      </c>
      <c r="L49" s="148" t="s">
        <v>21</v>
      </c>
      <c r="M49" s="155" t="s">
        <v>21</v>
      </c>
      <c r="N49" s="161" t="s">
        <v>2900</v>
      </c>
      <c r="O49" s="162">
        <v>0</v>
      </c>
      <c r="P49" s="162">
        <v>0</v>
      </c>
      <c r="Q49" s="162">
        <v>0</v>
      </c>
      <c r="R49" s="162">
        <v>0</v>
      </c>
      <c r="S49" s="162">
        <v>0</v>
      </c>
      <c r="T49" s="162">
        <v>0</v>
      </c>
      <c r="U49" s="162">
        <v>0</v>
      </c>
      <c r="V49" s="162">
        <v>0</v>
      </c>
      <c r="W49" s="162">
        <v>0</v>
      </c>
      <c r="X49" s="163">
        <v>0</v>
      </c>
      <c r="Y49" s="163" t="s">
        <v>2819</v>
      </c>
      <c r="Z49" s="164" t="s">
        <v>2901</v>
      </c>
      <c r="AA49" s="163" t="s">
        <v>2906</v>
      </c>
      <c r="AB49" s="162">
        <v>26921.232632298234</v>
      </c>
      <c r="AC49" s="162">
        <v>3271737.4018032043</v>
      </c>
      <c r="AD49" s="165">
        <v>0</v>
      </c>
      <c r="AE49" s="162">
        <v>0</v>
      </c>
      <c r="AF49" s="166" t="s">
        <v>1474</v>
      </c>
      <c r="AG49" s="167">
        <v>0</v>
      </c>
      <c r="AH49" s="168" t="s">
        <v>2903</v>
      </c>
      <c r="AI49" s="168" t="s">
        <v>2907</v>
      </c>
    </row>
    <row r="50" spans="1:35">
      <c r="A50" s="146" t="s">
        <v>2959</v>
      </c>
      <c r="B50" s="156" t="s">
        <v>2813</v>
      </c>
      <c r="C50" s="157" t="s">
        <v>2898</v>
      </c>
      <c r="D50" s="158">
        <v>1501</v>
      </c>
      <c r="E50" s="159">
        <v>122.86</v>
      </c>
      <c r="F50" s="158" t="s">
        <v>2899</v>
      </c>
      <c r="G50" s="160">
        <v>4556533.3899999997</v>
      </c>
      <c r="H50" s="136" t="s">
        <v>1474</v>
      </c>
      <c r="I50" s="136" t="s">
        <v>21</v>
      </c>
      <c r="J50" s="136" t="s">
        <v>21</v>
      </c>
      <c r="K50" s="136" t="s">
        <v>21</v>
      </c>
      <c r="L50" s="148" t="s">
        <v>21</v>
      </c>
      <c r="M50" s="155" t="s">
        <v>21</v>
      </c>
      <c r="N50" s="161" t="s">
        <v>2900</v>
      </c>
      <c r="O50" s="162">
        <v>0</v>
      </c>
      <c r="P50" s="162">
        <v>0</v>
      </c>
      <c r="Q50" s="162">
        <v>0</v>
      </c>
      <c r="R50" s="162">
        <v>0</v>
      </c>
      <c r="S50" s="162">
        <v>0</v>
      </c>
      <c r="T50" s="162">
        <v>0</v>
      </c>
      <c r="U50" s="162">
        <v>0</v>
      </c>
      <c r="V50" s="162">
        <v>0</v>
      </c>
      <c r="W50" s="162">
        <v>0</v>
      </c>
      <c r="X50" s="163">
        <v>0</v>
      </c>
      <c r="Y50" s="163" t="s">
        <v>2819</v>
      </c>
      <c r="Z50" s="164" t="s">
        <v>2901</v>
      </c>
      <c r="AA50" s="163" t="s">
        <v>2906</v>
      </c>
      <c r="AB50" s="162">
        <v>26921.232632298234</v>
      </c>
      <c r="AC50" s="162">
        <v>3307542.6412041611</v>
      </c>
      <c r="AD50" s="165">
        <v>0</v>
      </c>
      <c r="AE50" s="162">
        <v>0</v>
      </c>
      <c r="AF50" s="166" t="s">
        <v>1474</v>
      </c>
      <c r="AG50" s="167">
        <v>0</v>
      </c>
      <c r="AH50" s="168" t="s">
        <v>2903</v>
      </c>
      <c r="AI50" s="168" t="s">
        <v>2907</v>
      </c>
    </row>
    <row r="51" spans="1:35">
      <c r="A51" s="146" t="s">
        <v>2960</v>
      </c>
      <c r="B51" s="156" t="s">
        <v>2813</v>
      </c>
      <c r="C51" s="157" t="s">
        <v>2898</v>
      </c>
      <c r="D51" s="158">
        <v>1502</v>
      </c>
      <c r="E51" s="159">
        <v>121.53</v>
      </c>
      <c r="F51" s="158" t="s">
        <v>2899</v>
      </c>
      <c r="G51" s="160">
        <v>4507207.42</v>
      </c>
      <c r="H51" s="136" t="s">
        <v>1474</v>
      </c>
      <c r="I51" s="136" t="s">
        <v>21</v>
      </c>
      <c r="J51" s="136" t="s">
        <v>21</v>
      </c>
      <c r="K51" s="136" t="s">
        <v>21</v>
      </c>
      <c r="L51" s="148" t="s">
        <v>21</v>
      </c>
      <c r="M51" s="155" t="s">
        <v>21</v>
      </c>
      <c r="N51" s="161" t="s">
        <v>2900</v>
      </c>
      <c r="O51" s="162">
        <v>0</v>
      </c>
      <c r="P51" s="162">
        <v>0</v>
      </c>
      <c r="Q51" s="162">
        <v>0</v>
      </c>
      <c r="R51" s="162">
        <v>0</v>
      </c>
      <c r="S51" s="162">
        <v>0</v>
      </c>
      <c r="T51" s="162">
        <v>0</v>
      </c>
      <c r="U51" s="162">
        <v>0</v>
      </c>
      <c r="V51" s="162">
        <v>0</v>
      </c>
      <c r="W51" s="162">
        <v>0</v>
      </c>
      <c r="X51" s="163">
        <v>0</v>
      </c>
      <c r="Y51" s="163" t="s">
        <v>2819</v>
      </c>
      <c r="Z51" s="164" t="s">
        <v>2901</v>
      </c>
      <c r="AA51" s="163" t="s">
        <v>2906</v>
      </c>
      <c r="AB51" s="162">
        <v>26921.232632298234</v>
      </c>
      <c r="AC51" s="162">
        <v>3271737.4018032043</v>
      </c>
      <c r="AD51" s="165">
        <v>0</v>
      </c>
      <c r="AE51" s="162">
        <v>0</v>
      </c>
      <c r="AF51" s="166" t="s">
        <v>1474</v>
      </c>
      <c r="AG51" s="167">
        <v>0</v>
      </c>
      <c r="AH51" s="168" t="s">
        <v>2903</v>
      </c>
      <c r="AI51" s="168" t="s">
        <v>2907</v>
      </c>
    </row>
    <row r="52" spans="1:35">
      <c r="A52" s="146" t="s">
        <v>2961</v>
      </c>
      <c r="B52" s="156" t="s">
        <v>2813</v>
      </c>
      <c r="C52" s="157" t="s">
        <v>2898</v>
      </c>
      <c r="D52" s="158">
        <v>1601</v>
      </c>
      <c r="E52" s="159">
        <v>122.86</v>
      </c>
      <c r="F52" s="158" t="s">
        <v>2899</v>
      </c>
      <c r="G52" s="160">
        <v>4602098.7300000004</v>
      </c>
      <c r="H52" s="136" t="s">
        <v>1474</v>
      </c>
      <c r="I52" s="136" t="s">
        <v>21</v>
      </c>
      <c r="J52" s="136" t="s">
        <v>21</v>
      </c>
      <c r="K52" s="136" t="s">
        <v>21</v>
      </c>
      <c r="L52" s="148" t="s">
        <v>21</v>
      </c>
      <c r="M52" s="155" t="s">
        <v>21</v>
      </c>
      <c r="N52" s="161" t="s">
        <v>2900</v>
      </c>
      <c r="O52" s="162">
        <v>0</v>
      </c>
      <c r="P52" s="162">
        <v>0</v>
      </c>
      <c r="Q52" s="162">
        <v>0</v>
      </c>
      <c r="R52" s="162">
        <v>0</v>
      </c>
      <c r="S52" s="162">
        <v>0</v>
      </c>
      <c r="T52" s="162">
        <v>0</v>
      </c>
      <c r="U52" s="162">
        <v>0</v>
      </c>
      <c r="V52" s="162">
        <v>0</v>
      </c>
      <c r="W52" s="162">
        <v>0</v>
      </c>
      <c r="X52" s="163">
        <v>0</v>
      </c>
      <c r="Y52" s="163" t="s">
        <v>2819</v>
      </c>
      <c r="Z52" s="164" t="s">
        <v>2901</v>
      </c>
      <c r="AA52" s="163" t="s">
        <v>2906</v>
      </c>
      <c r="AB52" s="162">
        <v>26921.232632298234</v>
      </c>
      <c r="AC52" s="162">
        <v>3307542.6412041611</v>
      </c>
      <c r="AD52" s="165">
        <v>0</v>
      </c>
      <c r="AE52" s="162">
        <v>0</v>
      </c>
      <c r="AF52" s="166" t="s">
        <v>1474</v>
      </c>
      <c r="AG52" s="167">
        <v>0</v>
      </c>
      <c r="AH52" s="168" t="s">
        <v>2903</v>
      </c>
      <c r="AI52" s="168" t="s">
        <v>2907</v>
      </c>
    </row>
    <row r="53" spans="1:35">
      <c r="A53" s="146" t="s">
        <v>2962</v>
      </c>
      <c r="B53" s="156" t="s">
        <v>2813</v>
      </c>
      <c r="C53" s="157" t="s">
        <v>2898</v>
      </c>
      <c r="D53" s="158">
        <v>1602</v>
      </c>
      <c r="E53" s="159">
        <v>121.53</v>
      </c>
      <c r="F53" s="158" t="s">
        <v>2899</v>
      </c>
      <c r="G53" s="160">
        <v>4552279.49</v>
      </c>
      <c r="H53" s="136" t="s">
        <v>1474</v>
      </c>
      <c r="I53" s="136" t="s">
        <v>21</v>
      </c>
      <c r="J53" s="136" t="s">
        <v>21</v>
      </c>
      <c r="K53" s="136" t="s">
        <v>21</v>
      </c>
      <c r="L53" s="148" t="s">
        <v>21</v>
      </c>
      <c r="M53" s="155" t="s">
        <v>21</v>
      </c>
      <c r="N53" s="161" t="s">
        <v>2900</v>
      </c>
      <c r="O53" s="162">
        <v>0</v>
      </c>
      <c r="P53" s="162">
        <v>0</v>
      </c>
      <c r="Q53" s="162">
        <v>0</v>
      </c>
      <c r="R53" s="162">
        <v>0</v>
      </c>
      <c r="S53" s="162">
        <v>0</v>
      </c>
      <c r="T53" s="162">
        <v>0</v>
      </c>
      <c r="U53" s="162">
        <v>0</v>
      </c>
      <c r="V53" s="162">
        <v>0</v>
      </c>
      <c r="W53" s="162">
        <v>0</v>
      </c>
      <c r="X53" s="163">
        <v>0</v>
      </c>
      <c r="Y53" s="163" t="s">
        <v>2819</v>
      </c>
      <c r="Z53" s="164" t="s">
        <v>2901</v>
      </c>
      <c r="AA53" s="163" t="s">
        <v>2906</v>
      </c>
      <c r="AB53" s="162">
        <v>26921.232632298234</v>
      </c>
      <c r="AC53" s="162">
        <v>3271737.4018032043</v>
      </c>
      <c r="AD53" s="165">
        <v>0</v>
      </c>
      <c r="AE53" s="162">
        <v>0</v>
      </c>
      <c r="AF53" s="166" t="s">
        <v>1474</v>
      </c>
      <c r="AG53" s="167">
        <v>0</v>
      </c>
      <c r="AH53" s="168" t="s">
        <v>2903</v>
      </c>
      <c r="AI53" s="168" t="s">
        <v>2907</v>
      </c>
    </row>
    <row r="54" spans="1:35">
      <c r="A54" s="146" t="s">
        <v>2963</v>
      </c>
      <c r="B54" s="156" t="s">
        <v>2813</v>
      </c>
      <c r="C54" s="157" t="s">
        <v>2898</v>
      </c>
      <c r="D54" s="158">
        <v>1701</v>
      </c>
      <c r="E54" s="159">
        <v>122.86</v>
      </c>
      <c r="F54" s="158" t="s">
        <v>2899</v>
      </c>
      <c r="G54" s="160">
        <v>4648119.71</v>
      </c>
      <c r="H54" s="136" t="s">
        <v>1474</v>
      </c>
      <c r="I54" s="136" t="s">
        <v>21</v>
      </c>
      <c r="J54" s="136" t="s">
        <v>21</v>
      </c>
      <c r="K54" s="136" t="s">
        <v>21</v>
      </c>
      <c r="L54" s="148" t="s">
        <v>21</v>
      </c>
      <c r="M54" s="155" t="s">
        <v>21</v>
      </c>
      <c r="N54" s="161" t="s">
        <v>2900</v>
      </c>
      <c r="O54" s="162">
        <v>0</v>
      </c>
      <c r="P54" s="162">
        <v>0</v>
      </c>
      <c r="Q54" s="162">
        <v>0</v>
      </c>
      <c r="R54" s="162">
        <v>0</v>
      </c>
      <c r="S54" s="162">
        <v>0</v>
      </c>
      <c r="T54" s="162">
        <v>0</v>
      </c>
      <c r="U54" s="162">
        <v>0</v>
      </c>
      <c r="V54" s="162">
        <v>0</v>
      </c>
      <c r="W54" s="162">
        <v>0</v>
      </c>
      <c r="X54" s="163">
        <v>0</v>
      </c>
      <c r="Y54" s="163" t="s">
        <v>2819</v>
      </c>
      <c r="Z54" s="164" t="s">
        <v>2901</v>
      </c>
      <c r="AA54" s="163" t="s">
        <v>2906</v>
      </c>
      <c r="AB54" s="162">
        <v>26921.232632298234</v>
      </c>
      <c r="AC54" s="162">
        <v>3307542.6412041611</v>
      </c>
      <c r="AD54" s="165">
        <v>0</v>
      </c>
      <c r="AE54" s="162">
        <v>0</v>
      </c>
      <c r="AF54" s="166" t="s">
        <v>1474</v>
      </c>
      <c r="AG54" s="167">
        <v>0</v>
      </c>
      <c r="AH54" s="168" t="s">
        <v>2903</v>
      </c>
      <c r="AI54" s="168" t="s">
        <v>2907</v>
      </c>
    </row>
    <row r="55" spans="1:35">
      <c r="A55" s="146" t="s">
        <v>2964</v>
      </c>
      <c r="B55" s="156" t="s">
        <v>2813</v>
      </c>
      <c r="C55" s="157" t="s">
        <v>2898</v>
      </c>
      <c r="D55" s="158">
        <v>1702</v>
      </c>
      <c r="E55" s="159">
        <v>121.53</v>
      </c>
      <c r="F55" s="158" t="s">
        <v>2899</v>
      </c>
      <c r="G55" s="160">
        <v>4597802.29</v>
      </c>
      <c r="H55" s="136" t="s">
        <v>1474</v>
      </c>
      <c r="I55" s="136" t="s">
        <v>21</v>
      </c>
      <c r="J55" s="136" t="s">
        <v>21</v>
      </c>
      <c r="K55" s="136" t="s">
        <v>21</v>
      </c>
      <c r="L55" s="148" t="s">
        <v>21</v>
      </c>
      <c r="M55" s="155" t="s">
        <v>21</v>
      </c>
      <c r="N55" s="161" t="s">
        <v>2900</v>
      </c>
      <c r="O55" s="162">
        <v>0</v>
      </c>
      <c r="P55" s="162">
        <v>0</v>
      </c>
      <c r="Q55" s="162">
        <v>0</v>
      </c>
      <c r="R55" s="162">
        <v>0</v>
      </c>
      <c r="S55" s="162">
        <v>0</v>
      </c>
      <c r="T55" s="162">
        <v>0</v>
      </c>
      <c r="U55" s="162">
        <v>0</v>
      </c>
      <c r="V55" s="162">
        <v>0</v>
      </c>
      <c r="W55" s="162">
        <v>0</v>
      </c>
      <c r="X55" s="163">
        <v>0</v>
      </c>
      <c r="Y55" s="163" t="s">
        <v>2819</v>
      </c>
      <c r="Z55" s="164" t="s">
        <v>2901</v>
      </c>
      <c r="AA55" s="163" t="s">
        <v>2906</v>
      </c>
      <c r="AB55" s="162">
        <v>26921.232632298234</v>
      </c>
      <c r="AC55" s="162">
        <v>3271737.4018032043</v>
      </c>
      <c r="AD55" s="165">
        <v>0</v>
      </c>
      <c r="AE55" s="162">
        <v>0</v>
      </c>
      <c r="AF55" s="166" t="s">
        <v>1474</v>
      </c>
      <c r="AG55" s="167">
        <v>0</v>
      </c>
      <c r="AH55" s="168" t="s">
        <v>2903</v>
      </c>
      <c r="AI55" s="168" t="s">
        <v>2907</v>
      </c>
    </row>
    <row r="56" spans="1:35">
      <c r="A56" s="146" t="s">
        <v>2965</v>
      </c>
      <c r="B56" s="156" t="s">
        <v>2813</v>
      </c>
      <c r="C56" s="157" t="s">
        <v>2898</v>
      </c>
      <c r="D56" s="158">
        <v>1801</v>
      </c>
      <c r="E56" s="159">
        <v>90.100000000000009</v>
      </c>
      <c r="F56" s="158" t="s">
        <v>2899</v>
      </c>
      <c r="G56" s="160">
        <v>3153500</v>
      </c>
      <c r="H56" s="136" t="s">
        <v>1474</v>
      </c>
      <c r="I56" s="136" t="s">
        <v>21</v>
      </c>
      <c r="J56" s="136" t="s">
        <v>21</v>
      </c>
      <c r="K56" s="136" t="s">
        <v>21</v>
      </c>
      <c r="L56" s="148" t="s">
        <v>21</v>
      </c>
      <c r="M56" s="155" t="s">
        <v>21</v>
      </c>
      <c r="N56" s="161" t="s">
        <v>2900</v>
      </c>
      <c r="O56" s="162">
        <v>0</v>
      </c>
      <c r="P56" s="162">
        <v>0</v>
      </c>
      <c r="Q56" s="162">
        <v>0</v>
      </c>
      <c r="R56" s="162">
        <v>0</v>
      </c>
      <c r="S56" s="162">
        <v>0</v>
      </c>
      <c r="T56" s="162">
        <v>0</v>
      </c>
      <c r="U56" s="162">
        <v>0</v>
      </c>
      <c r="V56" s="162">
        <v>0</v>
      </c>
      <c r="W56" s="162">
        <v>0</v>
      </c>
      <c r="X56" s="163">
        <v>0</v>
      </c>
      <c r="Y56" s="163" t="s">
        <v>2819</v>
      </c>
      <c r="Z56" s="164" t="s">
        <v>2901</v>
      </c>
      <c r="AA56" s="163" t="s">
        <v>2902</v>
      </c>
      <c r="AB56" s="162">
        <v>26921.232632298234</v>
      </c>
      <c r="AC56" s="162">
        <v>2425603.0601700712</v>
      </c>
      <c r="AD56" s="165">
        <v>0</v>
      </c>
      <c r="AE56" s="162">
        <v>0</v>
      </c>
      <c r="AF56" s="166" t="s">
        <v>1474</v>
      </c>
      <c r="AG56" s="167">
        <v>0</v>
      </c>
      <c r="AH56" s="168" t="s">
        <v>2903</v>
      </c>
      <c r="AI56" s="168" t="s">
        <v>2904</v>
      </c>
    </row>
    <row r="57" spans="1:35" hidden="1">
      <c r="A57" s="146" t="s">
        <v>2838</v>
      </c>
      <c r="B57" s="156" t="s">
        <v>2813</v>
      </c>
      <c r="C57" s="157" t="s">
        <v>2898</v>
      </c>
      <c r="D57" s="158">
        <v>1802</v>
      </c>
      <c r="E57" s="159">
        <v>110.59</v>
      </c>
      <c r="F57" s="158" t="s">
        <v>2899</v>
      </c>
      <c r="G57" s="160">
        <v>0</v>
      </c>
      <c r="H57" s="136" t="s">
        <v>1470</v>
      </c>
      <c r="I57" s="136">
        <v>1450</v>
      </c>
      <c r="J57" s="136" t="s">
        <v>2839</v>
      </c>
      <c r="K57" s="136" t="s">
        <v>2840</v>
      </c>
      <c r="L57" s="148">
        <v>45561</v>
      </c>
      <c r="M57" s="155">
        <v>2220000</v>
      </c>
      <c r="N57" s="161" t="s">
        <v>2966</v>
      </c>
      <c r="O57" s="162">
        <v>2220000</v>
      </c>
      <c r="P57" s="162">
        <v>2220000</v>
      </c>
      <c r="Q57" s="162">
        <v>2220000</v>
      </c>
      <c r="R57" s="162">
        <v>0</v>
      </c>
      <c r="S57" s="162">
        <v>0</v>
      </c>
      <c r="T57" s="162">
        <v>0</v>
      </c>
      <c r="U57" s="162">
        <v>0</v>
      </c>
      <c r="V57" s="162">
        <v>0</v>
      </c>
      <c r="W57" s="162">
        <v>0</v>
      </c>
      <c r="X57" s="163">
        <v>0</v>
      </c>
      <c r="Y57" s="163" t="s">
        <v>2819</v>
      </c>
      <c r="Z57" s="164" t="s">
        <v>2940</v>
      </c>
      <c r="AA57" s="163" t="s">
        <v>2906</v>
      </c>
      <c r="AB57" s="162">
        <v>26921.232632298234</v>
      </c>
      <c r="AC57" s="162">
        <v>2977219.1168058617</v>
      </c>
      <c r="AD57" s="165">
        <v>45536</v>
      </c>
      <c r="AE57" s="162">
        <v>2232956.8064153683</v>
      </c>
      <c r="AF57" s="166" t="s">
        <v>1470</v>
      </c>
      <c r="AG57" s="167">
        <v>0</v>
      </c>
      <c r="AH57" s="168" t="s">
        <v>2903</v>
      </c>
      <c r="AI57" s="168" t="s">
        <v>2907</v>
      </c>
    </row>
    <row r="58" spans="1:35">
      <c r="A58" s="146" t="s">
        <v>2967</v>
      </c>
      <c r="B58" s="156" t="s">
        <v>2813</v>
      </c>
      <c r="C58" s="157" t="s">
        <v>2898</v>
      </c>
      <c r="D58" s="158">
        <v>1901</v>
      </c>
      <c r="E58" s="159">
        <v>80.930000000000007</v>
      </c>
      <c r="F58" s="158" t="s">
        <v>2899</v>
      </c>
      <c r="G58" s="160">
        <v>2889201</v>
      </c>
      <c r="H58" s="136" t="s">
        <v>1474</v>
      </c>
      <c r="I58" s="136" t="s">
        <v>21</v>
      </c>
      <c r="J58" s="136" t="s">
        <v>21</v>
      </c>
      <c r="K58" s="136" t="s">
        <v>21</v>
      </c>
      <c r="L58" s="148" t="s">
        <v>21</v>
      </c>
      <c r="M58" s="155" t="s">
        <v>21</v>
      </c>
      <c r="N58" s="161" t="s">
        <v>2900</v>
      </c>
      <c r="O58" s="162">
        <v>0</v>
      </c>
      <c r="P58" s="162">
        <v>0</v>
      </c>
      <c r="Q58" s="162">
        <v>0</v>
      </c>
      <c r="R58" s="162">
        <v>0</v>
      </c>
      <c r="S58" s="162">
        <v>0</v>
      </c>
      <c r="T58" s="162">
        <v>0</v>
      </c>
      <c r="U58" s="162">
        <v>0</v>
      </c>
      <c r="V58" s="162">
        <v>0</v>
      </c>
      <c r="W58" s="162">
        <v>0</v>
      </c>
      <c r="X58" s="163">
        <v>0</v>
      </c>
      <c r="Y58" s="163" t="s">
        <v>2819</v>
      </c>
      <c r="Z58" s="164" t="s">
        <v>2901</v>
      </c>
      <c r="AA58" s="163" t="s">
        <v>2902</v>
      </c>
      <c r="AB58" s="162">
        <v>26921.232632298234</v>
      </c>
      <c r="AC58" s="162">
        <v>2178735.3569318964</v>
      </c>
      <c r="AD58" s="165">
        <v>0</v>
      </c>
      <c r="AE58" s="162">
        <v>0</v>
      </c>
      <c r="AF58" s="166" t="s">
        <v>1474</v>
      </c>
      <c r="AG58" s="167">
        <v>0</v>
      </c>
      <c r="AH58" s="168" t="s">
        <v>2903</v>
      </c>
      <c r="AI58" s="168" t="s">
        <v>2904</v>
      </c>
    </row>
    <row r="59" spans="1:35">
      <c r="A59" s="146" t="s">
        <v>2968</v>
      </c>
      <c r="B59" s="156" t="s">
        <v>2813</v>
      </c>
      <c r="C59" s="157" t="s">
        <v>2898</v>
      </c>
      <c r="D59" s="158">
        <v>1902</v>
      </c>
      <c r="E59" s="159">
        <v>65.319999999999993</v>
      </c>
      <c r="F59" s="158" t="s">
        <v>2899</v>
      </c>
      <c r="G59" s="160">
        <v>2331924</v>
      </c>
      <c r="H59" s="136" t="s">
        <v>1474</v>
      </c>
      <c r="I59" s="136" t="s">
        <v>21</v>
      </c>
      <c r="J59" s="136" t="s">
        <v>21</v>
      </c>
      <c r="K59" s="136" t="s">
        <v>21</v>
      </c>
      <c r="L59" s="148" t="s">
        <v>21</v>
      </c>
      <c r="M59" s="155" t="s">
        <v>21</v>
      </c>
      <c r="N59" s="161" t="s">
        <v>2900</v>
      </c>
      <c r="O59" s="162">
        <v>0</v>
      </c>
      <c r="P59" s="162">
        <v>0</v>
      </c>
      <c r="Q59" s="162">
        <v>0</v>
      </c>
      <c r="R59" s="162">
        <v>0</v>
      </c>
      <c r="S59" s="162">
        <v>0</v>
      </c>
      <c r="T59" s="162">
        <v>0</v>
      </c>
      <c r="U59" s="162">
        <v>0</v>
      </c>
      <c r="V59" s="162">
        <v>0</v>
      </c>
      <c r="W59" s="162">
        <v>0</v>
      </c>
      <c r="X59" s="163">
        <v>0</v>
      </c>
      <c r="Y59" s="163" t="s">
        <v>2819</v>
      </c>
      <c r="Z59" s="164" t="s">
        <v>2901</v>
      </c>
      <c r="AA59" s="163" t="s">
        <v>2909</v>
      </c>
      <c r="AB59" s="162">
        <v>26921.232632298234</v>
      </c>
      <c r="AC59" s="162">
        <v>1758494.9155417203</v>
      </c>
      <c r="AD59" s="165">
        <v>0</v>
      </c>
      <c r="AE59" s="162">
        <v>0</v>
      </c>
      <c r="AF59" s="166" t="s">
        <v>1474</v>
      </c>
      <c r="AG59" s="167">
        <v>0</v>
      </c>
      <c r="AH59" s="168" t="s">
        <v>2903</v>
      </c>
      <c r="AI59" s="168" t="s">
        <v>2935</v>
      </c>
    </row>
    <row r="60" spans="1:35" hidden="1">
      <c r="A60" s="146" t="s">
        <v>2812</v>
      </c>
      <c r="B60" s="156" t="s">
        <v>2813</v>
      </c>
      <c r="C60" s="157" t="s">
        <v>2898</v>
      </c>
      <c r="D60" s="158">
        <v>2001</v>
      </c>
      <c r="E60" s="159">
        <v>80.930000000000007</v>
      </c>
      <c r="F60" s="158" t="s">
        <v>2899</v>
      </c>
      <c r="G60" s="160">
        <v>0</v>
      </c>
      <c r="H60" s="136" t="s">
        <v>1470</v>
      </c>
      <c r="I60" s="136">
        <v>1468</v>
      </c>
      <c r="J60" s="136" t="s">
        <v>2815</v>
      </c>
      <c r="K60" s="136" t="s">
        <v>2816</v>
      </c>
      <c r="L60" s="148">
        <v>45587</v>
      </c>
      <c r="M60" s="155">
        <v>2182150</v>
      </c>
      <c r="N60" s="161" t="s">
        <v>2939</v>
      </c>
      <c r="O60" s="162">
        <v>2193152.6</v>
      </c>
      <c r="P60" s="162">
        <v>285150</v>
      </c>
      <c r="Q60" s="162">
        <v>285150</v>
      </c>
      <c r="R60" s="162">
        <v>0</v>
      </c>
      <c r="S60" s="162">
        <v>0</v>
      </c>
      <c r="T60" s="162">
        <v>1908002.6</v>
      </c>
      <c r="U60" s="162">
        <v>754350</v>
      </c>
      <c r="V60" s="162">
        <v>0</v>
      </c>
      <c r="W60" s="162">
        <v>1153652.6000000001</v>
      </c>
      <c r="X60" s="163">
        <v>0</v>
      </c>
      <c r="Y60" s="163" t="s">
        <v>2819</v>
      </c>
      <c r="Z60" s="164" t="s">
        <v>2940</v>
      </c>
      <c r="AA60" s="163" t="s">
        <v>2902</v>
      </c>
      <c r="AB60" s="162">
        <v>26921.232632298234</v>
      </c>
      <c r="AC60" s="162">
        <v>2178735.3569318964</v>
      </c>
      <c r="AD60" s="165">
        <v>45566</v>
      </c>
      <c r="AE60" s="162">
        <v>2182150</v>
      </c>
      <c r="AF60" s="166" t="s">
        <v>1470</v>
      </c>
      <c r="AG60" s="167">
        <v>1552425.4510212489</v>
      </c>
      <c r="AH60" s="168" t="s">
        <v>2903</v>
      </c>
      <c r="AI60" s="168" t="s">
        <v>2904</v>
      </c>
    </row>
    <row r="61" spans="1:35">
      <c r="A61" s="146" t="s">
        <v>2969</v>
      </c>
      <c r="B61" s="156" t="s">
        <v>2813</v>
      </c>
      <c r="C61" s="157" t="s">
        <v>2898</v>
      </c>
      <c r="D61" s="158">
        <v>2002</v>
      </c>
      <c r="E61" s="159">
        <v>65.319999999999993</v>
      </c>
      <c r="F61" s="158" t="s">
        <v>2899</v>
      </c>
      <c r="G61" s="160">
        <v>2378562.48</v>
      </c>
      <c r="H61" s="136" t="s">
        <v>1474</v>
      </c>
      <c r="I61" s="136" t="s">
        <v>21</v>
      </c>
      <c r="J61" s="136" t="s">
        <v>21</v>
      </c>
      <c r="K61" s="136" t="s">
        <v>21</v>
      </c>
      <c r="L61" s="148" t="s">
        <v>21</v>
      </c>
      <c r="M61" s="155" t="s">
        <v>21</v>
      </c>
      <c r="N61" s="161" t="s">
        <v>2900</v>
      </c>
      <c r="O61" s="162">
        <v>0</v>
      </c>
      <c r="P61" s="162">
        <v>0</v>
      </c>
      <c r="Q61" s="162">
        <v>0</v>
      </c>
      <c r="R61" s="162">
        <v>0</v>
      </c>
      <c r="S61" s="162">
        <v>0</v>
      </c>
      <c r="T61" s="162">
        <v>0</v>
      </c>
      <c r="U61" s="162">
        <v>0</v>
      </c>
      <c r="V61" s="162">
        <v>0</v>
      </c>
      <c r="W61" s="162">
        <v>0</v>
      </c>
      <c r="X61" s="163">
        <v>0</v>
      </c>
      <c r="Y61" s="163" t="s">
        <v>2819</v>
      </c>
      <c r="Z61" s="164" t="s">
        <v>2901</v>
      </c>
      <c r="AA61" s="163" t="s">
        <v>2909</v>
      </c>
      <c r="AB61" s="162">
        <v>26921.232632298234</v>
      </c>
      <c r="AC61" s="162">
        <v>1758494.9155417203</v>
      </c>
      <c r="AD61" s="165">
        <v>0</v>
      </c>
      <c r="AE61" s="162">
        <v>0</v>
      </c>
      <c r="AF61" s="166" t="s">
        <v>1474</v>
      </c>
      <c r="AG61" s="167">
        <v>0</v>
      </c>
      <c r="AH61" s="168" t="s">
        <v>2903</v>
      </c>
      <c r="AI61" s="168" t="s">
        <v>2935</v>
      </c>
    </row>
    <row r="62" spans="1:35" hidden="1">
      <c r="A62" s="146" t="s">
        <v>2831</v>
      </c>
      <c r="B62" s="156" t="s">
        <v>2813</v>
      </c>
      <c r="C62" s="157" t="s">
        <v>2898</v>
      </c>
      <c r="D62" s="158">
        <v>2101</v>
      </c>
      <c r="E62" s="159">
        <v>80.930000000000007</v>
      </c>
      <c r="F62" s="158" t="s">
        <v>2899</v>
      </c>
      <c r="G62" s="160">
        <v>0</v>
      </c>
      <c r="H62" s="136" t="s">
        <v>1470</v>
      </c>
      <c r="I62" s="136">
        <v>1449</v>
      </c>
      <c r="J62" s="136" t="s">
        <v>2832</v>
      </c>
      <c r="K62" s="136" t="s">
        <v>2833</v>
      </c>
      <c r="L62" s="148">
        <v>45559</v>
      </c>
      <c r="M62" s="155">
        <v>2630000</v>
      </c>
      <c r="N62" s="161" t="s">
        <v>2939</v>
      </c>
      <c r="O62" s="162">
        <v>2644163.3000000007</v>
      </c>
      <c r="P62" s="162">
        <v>188025</v>
      </c>
      <c r="Q62" s="162">
        <v>188025</v>
      </c>
      <c r="R62" s="162">
        <v>0</v>
      </c>
      <c r="S62" s="162">
        <v>0</v>
      </c>
      <c r="T62" s="162">
        <v>2456138.3000000007</v>
      </c>
      <c r="U62" s="162">
        <v>2354854.2400000007</v>
      </c>
      <c r="V62" s="162">
        <v>0</v>
      </c>
      <c r="W62" s="162">
        <v>101284.06</v>
      </c>
      <c r="X62" s="163">
        <v>0</v>
      </c>
      <c r="Y62" s="163" t="s">
        <v>2819</v>
      </c>
      <c r="Z62" s="164" t="s">
        <v>2940</v>
      </c>
      <c r="AA62" s="163" t="s">
        <v>2902</v>
      </c>
      <c r="AB62" s="162">
        <v>26921.232632298234</v>
      </c>
      <c r="AC62" s="162">
        <v>2178735.3569318964</v>
      </c>
      <c r="AD62" s="165">
        <v>45536</v>
      </c>
      <c r="AE62" s="162">
        <v>2645349.7301227115</v>
      </c>
      <c r="AF62" s="166" t="s">
        <v>1470</v>
      </c>
      <c r="AG62" s="167">
        <v>2131843.4818078126</v>
      </c>
      <c r="AH62" s="168" t="s">
        <v>2903</v>
      </c>
      <c r="AI62" s="168" t="s">
        <v>2904</v>
      </c>
    </row>
    <row r="63" spans="1:35" hidden="1">
      <c r="A63" s="146" t="s">
        <v>2834</v>
      </c>
      <c r="B63" s="156" t="s">
        <v>2813</v>
      </c>
      <c r="C63" s="157" t="s">
        <v>2898</v>
      </c>
      <c r="D63" s="158">
        <v>2102</v>
      </c>
      <c r="E63" s="159">
        <v>65.319999999999993</v>
      </c>
      <c r="F63" s="158" t="s">
        <v>2899</v>
      </c>
      <c r="G63" s="160">
        <v>0</v>
      </c>
      <c r="H63" s="136" t="s">
        <v>1470</v>
      </c>
      <c r="I63" s="136">
        <v>1456</v>
      </c>
      <c r="J63" s="136" t="s">
        <v>2835</v>
      </c>
      <c r="K63" s="136" t="s">
        <v>2836</v>
      </c>
      <c r="L63" s="148">
        <v>45563</v>
      </c>
      <c r="M63" s="155">
        <v>2105236.65</v>
      </c>
      <c r="N63" s="161" t="s">
        <v>2939</v>
      </c>
      <c r="O63" s="162">
        <v>2116981.919999999</v>
      </c>
      <c r="P63" s="162">
        <v>80210</v>
      </c>
      <c r="Q63" s="162">
        <v>80210</v>
      </c>
      <c r="R63" s="162">
        <v>0</v>
      </c>
      <c r="S63" s="162">
        <v>0</v>
      </c>
      <c r="T63" s="162">
        <v>2036771.9199999988</v>
      </c>
      <c r="U63" s="162">
        <v>1853447.7699999989</v>
      </c>
      <c r="V63" s="162">
        <v>0</v>
      </c>
      <c r="W63" s="162">
        <v>183324.15</v>
      </c>
      <c r="X63" s="163">
        <v>0</v>
      </c>
      <c r="Y63" s="163" t="s">
        <v>2819</v>
      </c>
      <c r="Z63" s="164" t="s">
        <v>2940</v>
      </c>
      <c r="AA63" s="163" t="s">
        <v>2909</v>
      </c>
      <c r="AB63" s="162">
        <v>26921.232632298234</v>
      </c>
      <c r="AC63" s="162">
        <v>1758494.9155417203</v>
      </c>
      <c r="AD63" s="165">
        <v>45536</v>
      </c>
      <c r="AE63" s="162">
        <v>2117523.6516813459</v>
      </c>
      <c r="AF63" s="166" t="s">
        <v>1470</v>
      </c>
      <c r="AG63" s="167">
        <v>1752729.75733387</v>
      </c>
      <c r="AH63" s="168" t="s">
        <v>2903</v>
      </c>
      <c r="AI63" s="168" t="s">
        <v>2935</v>
      </c>
    </row>
  </sheetData>
  <autoFilter ref="A1:AI63" xr:uid="{F1570D53-25DB-431D-82B9-C8BA0AF2D54B}">
    <filterColumn colId="13">
      <filters>
        <filter val="estoque (disponível)"/>
      </filters>
    </filterColumn>
  </autoFilter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81EC5-1316-47FF-8D59-BF9AA5AF57D8}">
  <sheetPr>
    <tabColor rgb="FF92D050"/>
  </sheetPr>
  <dimension ref="A1:T201"/>
  <sheetViews>
    <sheetView showGridLines="0" zoomScaleNormal="100" workbookViewId="0">
      <selection activeCell="L8" sqref="L8"/>
    </sheetView>
  </sheetViews>
  <sheetFormatPr defaultColWidth="9.140625" defaultRowHeight="14.45"/>
  <cols>
    <col min="1" max="1" width="17.28515625" style="95" bestFit="1" customWidth="1"/>
    <col min="2" max="2" width="16" style="95" bestFit="1" customWidth="1"/>
    <col min="3" max="3" width="16.7109375" style="95" customWidth="1"/>
    <col min="4" max="4" width="22.28515625" style="95" bestFit="1" customWidth="1"/>
    <col min="5" max="5" width="16.7109375" style="113" customWidth="1"/>
    <col min="6" max="6" width="9.140625" style="95"/>
    <col min="8" max="8" width="14.42578125" style="95" bestFit="1" customWidth="1"/>
    <col min="9" max="9" width="13.140625" style="95" bestFit="1" customWidth="1"/>
    <col min="10" max="10" width="12.42578125" style="95" customWidth="1"/>
    <col min="11" max="13" width="18.5703125" style="95" customWidth="1"/>
    <col min="14" max="14" width="11.28515625" style="95" bestFit="1" customWidth="1"/>
    <col min="15" max="15" width="11.7109375" style="95" bestFit="1" customWidth="1"/>
    <col min="16" max="16" width="12.7109375" style="95" bestFit="1" customWidth="1"/>
    <col min="17" max="17" width="18.28515625" style="95" bestFit="1" customWidth="1"/>
    <col min="18" max="18" width="17.42578125" style="95" bestFit="1" customWidth="1"/>
    <col min="19" max="19" width="18.7109375" style="95" bestFit="1" customWidth="1"/>
    <col min="20" max="20" width="26.5703125" style="95" bestFit="1" customWidth="1"/>
    <col min="21" max="21" width="15.7109375" style="95" customWidth="1"/>
    <col min="22" max="22" width="26.5703125" style="95" bestFit="1" customWidth="1"/>
    <col min="23" max="16384" width="9.140625" style="95"/>
  </cols>
  <sheetData>
    <row r="1" spans="1:20">
      <c r="A1" s="122"/>
      <c r="B1" s="169"/>
      <c r="C1" s="122"/>
      <c r="D1" s="122"/>
      <c r="E1" s="134"/>
      <c r="F1" s="122"/>
      <c r="H1" s="52" t="s">
        <v>2970</v>
      </c>
      <c r="I1" s="52" t="s">
        <v>11</v>
      </c>
      <c r="J1" s="52" t="s">
        <v>2971</v>
      </c>
      <c r="K1" s="52" t="s">
        <v>2972</v>
      </c>
      <c r="L1" s="52" t="s">
        <v>2973</v>
      </c>
      <c r="M1" s="122"/>
      <c r="N1" s="52" t="s">
        <v>2896</v>
      </c>
      <c r="O1" s="52" t="s">
        <v>2974</v>
      </c>
      <c r="P1" s="52" t="s">
        <v>2975</v>
      </c>
      <c r="Q1" s="52" t="s">
        <v>2976</v>
      </c>
      <c r="R1" s="52" t="s">
        <v>2977</v>
      </c>
      <c r="S1" s="52" t="s">
        <v>2890</v>
      </c>
      <c r="T1" s="52" t="s">
        <v>2978</v>
      </c>
    </row>
    <row r="2" spans="1:20">
      <c r="A2" s="122"/>
      <c r="B2" s="122"/>
      <c r="C2" s="122"/>
      <c r="D2" s="122"/>
      <c r="E2" s="134"/>
      <c r="F2" s="122"/>
      <c r="H2" s="158">
        <v>1</v>
      </c>
      <c r="I2" s="170">
        <f t="shared" ref="I2:I7" si="0">IFERROR(_xlfn.XLOOKUP($H2,$F:$F,$E:$E),0)</f>
        <v>1500000</v>
      </c>
      <c r="J2" s="147">
        <f t="shared" ref="J2:J7" si="1">IFERROR(_xlfn.XLOOKUP($H2,$F:$F,$D:$D),0)</f>
        <v>57.36</v>
      </c>
      <c r="K2" s="171">
        <f>IFERROR(I2*J2,0)</f>
        <v>86040000</v>
      </c>
      <c r="L2" s="171">
        <f>IFERROR(I2/J2,0)</f>
        <v>26150.62761506276</v>
      </c>
      <c r="M2" s="172"/>
      <c r="N2" s="14" t="s">
        <v>2903</v>
      </c>
      <c r="O2" s="173">
        <f>COUNTIFS(Bdados!$Z:$Z,"disponível")</f>
        <v>57</v>
      </c>
      <c r="P2" s="174">
        <f>SUMIFS(Bdados!$E:$E,Bdados!$Z:$Z,"disponível")</f>
        <v>5007.5200000000004</v>
      </c>
      <c r="Q2" s="175">
        <f>COUNTIFS(Bdados!$Z:$Z,"vendido",Bdados!$H:$H,"não")+COUNTIFS(Bdados!$Z:$Z,"vendido",Bdados!$X:$X,"&gt;"&amp;90)</f>
        <v>0</v>
      </c>
      <c r="R2" s="176">
        <f>SUMIFS(Bdados!$E:$E,Bdados!$Z:$Z,"vendido",Bdados!$H:$H,"não")+SUMIFS(Bdados!$E:$E,Bdados!$Z:$Z,"vendido",Bdados!$X:$X,"&gt;"&amp;90)</f>
        <v>0</v>
      </c>
      <c r="S2" s="176">
        <f>L8</f>
        <v>26921.232632298234</v>
      </c>
      <c r="T2" s="176">
        <f>($R$2+$P$2)*$S$2</f>
        <v>134808610.83088607</v>
      </c>
    </row>
    <row r="3" spans="1:20">
      <c r="A3" s="122"/>
      <c r="B3" s="169"/>
      <c r="C3" s="122"/>
      <c r="D3" s="122"/>
      <c r="E3" s="134"/>
      <c r="F3" s="122"/>
      <c r="H3" s="158">
        <v>2</v>
      </c>
      <c r="I3" s="170">
        <f t="shared" si="0"/>
        <v>2220000</v>
      </c>
      <c r="J3" s="147">
        <f t="shared" si="1"/>
        <v>110.59</v>
      </c>
      <c r="K3" s="171">
        <f t="shared" ref="K3:K7" si="2">IFERROR(I3*J3,0)</f>
        <v>245509800</v>
      </c>
      <c r="L3" s="171">
        <f t="shared" ref="L3:L7" si="3">IFERROR(I3/J3,0)</f>
        <v>20074.147752961388</v>
      </c>
      <c r="M3" s="134"/>
      <c r="N3" s="177"/>
      <c r="O3" s="177"/>
      <c r="P3" s="177"/>
      <c r="Q3" s="177"/>
      <c r="R3" s="177"/>
      <c r="S3" s="134"/>
      <c r="T3" s="122"/>
    </row>
    <row r="4" spans="1:20">
      <c r="A4" s="122"/>
      <c r="B4" s="177"/>
      <c r="C4" s="122"/>
      <c r="D4" s="122"/>
      <c r="E4" s="134"/>
      <c r="F4" s="122"/>
      <c r="H4" s="158">
        <v>3</v>
      </c>
      <c r="I4" s="170">
        <f t="shared" si="0"/>
        <v>2630000</v>
      </c>
      <c r="J4" s="147">
        <f t="shared" si="1"/>
        <v>80.930000000000007</v>
      </c>
      <c r="K4" s="171">
        <f t="shared" si="2"/>
        <v>212845900.00000003</v>
      </c>
      <c r="L4" s="171">
        <f t="shared" si="3"/>
        <v>32497.21981959718</v>
      </c>
      <c r="M4" s="134"/>
      <c r="N4" s="177"/>
      <c r="O4" s="177"/>
      <c r="P4" s="177"/>
      <c r="Q4" s="177"/>
      <c r="R4" s="134"/>
      <c r="S4" s="177"/>
      <c r="T4" s="177"/>
    </row>
    <row r="5" spans="1:20">
      <c r="A5" s="122"/>
      <c r="B5" s="122"/>
      <c r="C5" s="122"/>
      <c r="D5" s="122"/>
      <c r="E5" s="134"/>
      <c r="F5" s="122"/>
      <c r="H5" s="158">
        <v>4</v>
      </c>
      <c r="I5" s="170">
        <f t="shared" si="0"/>
        <v>2105236.65</v>
      </c>
      <c r="J5" s="147">
        <f t="shared" si="1"/>
        <v>65.319999999999993</v>
      </c>
      <c r="K5" s="171">
        <f t="shared" si="2"/>
        <v>137514057.97799999</v>
      </c>
      <c r="L5" s="171">
        <f t="shared" si="3"/>
        <v>32229.587415799146</v>
      </c>
      <c r="M5" s="134"/>
      <c r="N5" s="177"/>
      <c r="O5" s="177"/>
      <c r="P5" s="177"/>
      <c r="Q5" s="177"/>
      <c r="R5" s="122"/>
      <c r="S5" s="122"/>
      <c r="T5" s="122"/>
    </row>
    <row r="6" spans="1:20">
      <c r="A6"/>
      <c r="B6"/>
      <c r="C6" s="122"/>
      <c r="D6" s="122"/>
      <c r="E6" s="134"/>
      <c r="F6" s="122"/>
      <c r="H6" s="158">
        <v>5</v>
      </c>
      <c r="I6" s="170">
        <f t="shared" si="0"/>
        <v>2182150</v>
      </c>
      <c r="J6" s="147">
        <f t="shared" si="1"/>
        <v>80.930000000000007</v>
      </c>
      <c r="K6" s="171">
        <f t="shared" si="2"/>
        <v>176601399.5</v>
      </c>
      <c r="L6" s="171">
        <f t="shared" si="3"/>
        <v>26963.425182256269</v>
      </c>
      <c r="M6" s="134"/>
      <c r="N6" s="177"/>
      <c r="O6" s="177"/>
      <c r="P6" s="177"/>
      <c r="Q6" s="177"/>
      <c r="R6" s="122"/>
      <c r="S6" s="122"/>
      <c r="T6" s="122"/>
    </row>
    <row r="7" spans="1:20">
      <c r="A7" s="130" t="s">
        <v>2888</v>
      </c>
      <c r="B7" s="122" t="s">
        <v>2940</v>
      </c>
      <c r="C7" s="122" t="s">
        <v>2979</v>
      </c>
      <c r="D7" s="122"/>
      <c r="E7" s="134"/>
      <c r="F7" s="122"/>
      <c r="H7" s="158">
        <v>6</v>
      </c>
      <c r="I7" s="170">
        <f t="shared" si="0"/>
        <v>0</v>
      </c>
      <c r="J7" s="147">
        <f t="shared" si="1"/>
        <v>0</v>
      </c>
      <c r="K7" s="171">
        <f t="shared" si="2"/>
        <v>0</v>
      </c>
      <c r="L7" s="171">
        <f t="shared" si="3"/>
        <v>0</v>
      </c>
      <c r="M7" s="134"/>
      <c r="N7" s="177"/>
      <c r="O7" s="177"/>
      <c r="P7" s="177"/>
      <c r="Q7" s="177"/>
      <c r="R7" s="122"/>
      <c r="S7" s="122"/>
      <c r="T7" s="122"/>
    </row>
    <row r="8" spans="1:20">
      <c r="A8" s="122"/>
      <c r="B8" s="122"/>
      <c r="C8" s="122"/>
      <c r="D8" s="122"/>
      <c r="E8" s="134"/>
      <c r="F8" s="122"/>
      <c r="H8" s="52" t="s">
        <v>2851</v>
      </c>
      <c r="I8" s="114">
        <f>SUM(I2:I7)</f>
        <v>10637386.65</v>
      </c>
      <c r="J8" s="52">
        <f>SUM(J2:J7)</f>
        <v>395.13</v>
      </c>
      <c r="K8" s="114">
        <f>SUM(K2:K7)</f>
        <v>858511157.47799993</v>
      </c>
      <c r="L8" s="114">
        <f>+SUMPRODUCT(L2:L7,J2:J7)/SUM(J2:J7)</f>
        <v>26921.232632298234</v>
      </c>
      <c r="M8" s="177"/>
      <c r="N8" s="177"/>
      <c r="O8" s="177"/>
      <c r="P8" s="177"/>
      <c r="Q8" s="177"/>
      <c r="R8" s="177"/>
      <c r="S8" s="177"/>
      <c r="T8" s="122"/>
    </row>
    <row r="9" spans="1:20">
      <c r="A9" s="122"/>
      <c r="B9" s="122"/>
      <c r="C9" s="130" t="s">
        <v>2980</v>
      </c>
      <c r="D9" s="122"/>
      <c r="E9" s="134"/>
      <c r="F9" s="122"/>
      <c r="H9" s="122"/>
      <c r="I9" s="134"/>
      <c r="J9" s="122"/>
      <c r="K9" s="177"/>
      <c r="L9" s="177"/>
      <c r="M9" s="177"/>
      <c r="N9" s="177"/>
      <c r="O9" s="177"/>
      <c r="P9" s="177"/>
      <c r="Q9" s="177"/>
      <c r="R9" s="177"/>
      <c r="S9" s="177"/>
      <c r="T9" s="122"/>
    </row>
    <row r="10" spans="1:20">
      <c r="A10" s="133" t="s">
        <v>2786</v>
      </c>
      <c r="B10" s="130" t="s">
        <v>2896</v>
      </c>
      <c r="C10" s="132" t="s">
        <v>2981</v>
      </c>
      <c r="D10" s="132" t="s">
        <v>2982</v>
      </c>
      <c r="E10" s="134" t="s">
        <v>2983</v>
      </c>
      <c r="F10" s="132" t="s">
        <v>2984</v>
      </c>
      <c r="H10" s="122"/>
      <c r="I10" s="122"/>
      <c r="J10" s="122"/>
      <c r="K10" s="177"/>
      <c r="L10" s="177"/>
      <c r="M10" s="177"/>
      <c r="N10" s="177"/>
      <c r="O10" s="177"/>
      <c r="P10" s="177"/>
      <c r="Q10" s="177"/>
      <c r="R10" s="177"/>
      <c r="S10" s="177"/>
      <c r="T10" s="122"/>
    </row>
    <row r="11" spans="1:20">
      <c r="A11" s="121">
        <v>45565</v>
      </c>
      <c r="B11" s="122" t="s">
        <v>2903</v>
      </c>
      <c r="C11" s="122">
        <v>1</v>
      </c>
      <c r="D11" s="129">
        <v>57.36</v>
      </c>
      <c r="E11" s="134">
        <v>1500000</v>
      </c>
      <c r="F11" s="178">
        <f>IF(C11="","",SUM(C$10:C11))</f>
        <v>1</v>
      </c>
      <c r="H11" s="122"/>
      <c r="I11" s="122"/>
      <c r="J11" s="122"/>
      <c r="K11" s="177"/>
      <c r="L11" s="177"/>
      <c r="M11" s="177"/>
      <c r="N11" s="177"/>
      <c r="O11" s="177"/>
      <c r="P11" s="177"/>
      <c r="Q11" s="177"/>
      <c r="R11" s="177"/>
      <c r="S11" s="177"/>
      <c r="T11" s="122"/>
    </row>
    <row r="12" spans="1:20">
      <c r="A12" s="121">
        <v>45561</v>
      </c>
      <c r="B12" s="122" t="s">
        <v>2903</v>
      </c>
      <c r="C12" s="122">
        <v>1</v>
      </c>
      <c r="D12" s="129">
        <v>110.59</v>
      </c>
      <c r="E12" s="134">
        <v>2220000</v>
      </c>
      <c r="F12" s="178">
        <f>IF(C12="","",SUM(C$10:C12))</f>
        <v>2</v>
      </c>
      <c r="H12" s="122"/>
      <c r="I12" s="122"/>
      <c r="J12" s="122"/>
      <c r="K12" s="122"/>
      <c r="L12" s="122"/>
      <c r="M12" s="122"/>
      <c r="N12" s="122"/>
      <c r="O12" s="122"/>
      <c r="P12" s="122"/>
      <c r="Q12" s="122"/>
      <c r="R12" s="122"/>
      <c r="S12" s="122"/>
      <c r="T12" s="122"/>
    </row>
    <row r="13" spans="1:20">
      <c r="A13" s="121">
        <v>45559</v>
      </c>
      <c r="B13" s="122" t="s">
        <v>2903</v>
      </c>
      <c r="C13" s="122">
        <v>1</v>
      </c>
      <c r="D13" s="129">
        <v>80.930000000000007</v>
      </c>
      <c r="E13" s="134">
        <v>2630000</v>
      </c>
      <c r="F13" s="178">
        <f>IF(C13="","",SUM(C$10:C13))</f>
        <v>3</v>
      </c>
      <c r="H13" s="122"/>
      <c r="I13" s="122"/>
      <c r="J13" s="122"/>
      <c r="K13" s="122"/>
      <c r="L13" s="122"/>
      <c r="M13" s="122"/>
      <c r="N13" s="122"/>
      <c r="O13" s="122"/>
      <c r="P13" s="122"/>
      <c r="Q13" s="122"/>
      <c r="R13" s="122"/>
      <c r="S13" s="122"/>
      <c r="T13" s="122"/>
    </row>
    <row r="14" spans="1:20">
      <c r="A14" s="121">
        <v>45563</v>
      </c>
      <c r="B14" s="122" t="s">
        <v>2903</v>
      </c>
      <c r="C14" s="122">
        <v>1</v>
      </c>
      <c r="D14" s="129">
        <v>65.319999999999993</v>
      </c>
      <c r="E14" s="134">
        <v>2105236.65</v>
      </c>
      <c r="F14" s="178">
        <f>IF(C14="","",SUM(C$10:C14))</f>
        <v>4</v>
      </c>
      <c r="H14" s="179"/>
      <c r="I14" s="132"/>
      <c r="J14" s="122"/>
      <c r="K14" s="122"/>
      <c r="L14" s="122"/>
      <c r="M14" s="122"/>
      <c r="N14" s="122"/>
      <c r="O14" s="122"/>
      <c r="P14" s="122"/>
      <c r="Q14" s="122"/>
      <c r="R14" s="122"/>
      <c r="S14" s="122"/>
      <c r="T14" s="122"/>
    </row>
    <row r="15" spans="1:20">
      <c r="A15" s="121">
        <v>45587</v>
      </c>
      <c r="B15" s="122" t="s">
        <v>2903</v>
      </c>
      <c r="C15" s="122">
        <v>1</v>
      </c>
      <c r="D15" s="129">
        <v>80.930000000000007</v>
      </c>
      <c r="E15" s="134">
        <v>2182150</v>
      </c>
      <c r="F15" s="178">
        <f>IF(C15="","",SUM(C$10:C15))</f>
        <v>5</v>
      </c>
      <c r="H15" s="122"/>
      <c r="I15" s="122"/>
      <c r="J15" s="122"/>
      <c r="K15" s="122"/>
      <c r="L15" s="122"/>
      <c r="M15" s="122"/>
      <c r="N15" s="122"/>
      <c r="O15" s="122"/>
      <c r="P15" s="122"/>
      <c r="Q15" s="122"/>
      <c r="R15" s="122"/>
      <c r="S15" s="122"/>
      <c r="T15" s="122"/>
    </row>
    <row r="16" spans="1:20">
      <c r="A16" s="122" t="s">
        <v>2985</v>
      </c>
      <c r="B16" s="122"/>
      <c r="C16" s="122">
        <v>5</v>
      </c>
      <c r="D16" s="129">
        <v>395.13</v>
      </c>
      <c r="E16" s="134">
        <v>10637386.65</v>
      </c>
      <c r="F16" s="178">
        <f>IF(C16="","",SUM(C$10:C16))</f>
        <v>10</v>
      </c>
      <c r="H16" s="122"/>
      <c r="I16" s="122"/>
      <c r="J16" s="122"/>
      <c r="K16" s="122"/>
      <c r="L16" s="122"/>
      <c r="M16" s="122"/>
      <c r="N16" s="122"/>
      <c r="O16" s="122"/>
      <c r="P16" s="122"/>
      <c r="Q16" s="122"/>
      <c r="R16" s="122"/>
      <c r="S16" s="122"/>
      <c r="T16" s="122"/>
    </row>
    <row r="17" spans="1:6">
      <c r="A17"/>
      <c r="B17"/>
      <c r="C17"/>
      <c r="D17"/>
      <c r="E17" s="25"/>
      <c r="F17" s="178" t="str">
        <f>IF(C17="","",SUM(C$10:C17))</f>
        <v/>
      </c>
    </row>
    <row r="18" spans="1:6">
      <c r="A18"/>
      <c r="B18"/>
      <c r="C18"/>
      <c r="D18"/>
      <c r="E18" s="25"/>
      <c r="F18" s="178" t="str">
        <f>IF(C18="","",SUM(C$10:C18))</f>
        <v/>
      </c>
    </row>
    <row r="19" spans="1:6">
      <c r="A19"/>
      <c r="B19"/>
      <c r="C19"/>
      <c r="D19"/>
      <c r="E19" s="25"/>
      <c r="F19" s="178" t="str">
        <f>IF(C19="","",SUM(C$10:C19))</f>
        <v/>
      </c>
    </row>
    <row r="20" spans="1:6">
      <c r="A20"/>
      <c r="B20"/>
      <c r="C20"/>
      <c r="D20"/>
      <c r="E20" s="25"/>
      <c r="F20" s="178" t="str">
        <f>IF(C20="","",SUM(C$10:C20))</f>
        <v/>
      </c>
    </row>
    <row r="21" spans="1:6">
      <c r="A21"/>
      <c r="B21"/>
      <c r="C21"/>
      <c r="D21"/>
      <c r="E21" s="25"/>
      <c r="F21" s="178" t="str">
        <f>IF(C21="","",SUM(C$10:C21))</f>
        <v/>
      </c>
    </row>
    <row r="22" spans="1:6">
      <c r="A22"/>
      <c r="B22"/>
      <c r="C22"/>
      <c r="D22"/>
      <c r="E22" s="25"/>
      <c r="F22" s="178" t="str">
        <f>IF(C22="","",SUM(C$10:C22))</f>
        <v/>
      </c>
    </row>
    <row r="23" spans="1:6">
      <c r="A23"/>
      <c r="B23"/>
      <c r="C23"/>
      <c r="D23"/>
      <c r="E23" s="25"/>
      <c r="F23" s="178" t="str">
        <f>IF(C23="","",SUM(C$10:C23))</f>
        <v/>
      </c>
    </row>
    <row r="24" spans="1:6">
      <c r="A24"/>
      <c r="B24"/>
      <c r="C24"/>
      <c r="D24"/>
      <c r="E24" s="25"/>
      <c r="F24" s="178" t="str">
        <f>IF(C24="","",SUM(C$10:C24))</f>
        <v/>
      </c>
    </row>
    <row r="25" spans="1:6">
      <c r="A25"/>
      <c r="B25"/>
      <c r="C25"/>
      <c r="D25"/>
      <c r="E25" s="25"/>
      <c r="F25" s="178" t="str">
        <f>IF(C25="","",SUM(C$10:C25))</f>
        <v/>
      </c>
    </row>
    <row r="26" spans="1:6">
      <c r="A26"/>
      <c r="B26"/>
      <c r="C26"/>
      <c r="D26"/>
      <c r="E26" s="25"/>
      <c r="F26" s="178" t="str">
        <f>IF(C26="","",SUM(C$10:C26))</f>
        <v/>
      </c>
    </row>
    <row r="27" spans="1:6">
      <c r="A27"/>
      <c r="B27"/>
      <c r="C27"/>
      <c r="D27"/>
      <c r="E27" s="25"/>
      <c r="F27" s="178" t="str">
        <f>IF(C27="","",SUM(C$10:C27))</f>
        <v/>
      </c>
    </row>
    <row r="28" spans="1:6">
      <c r="A28"/>
      <c r="B28"/>
      <c r="C28"/>
      <c r="D28"/>
      <c r="E28" s="25"/>
      <c r="F28" s="178" t="str">
        <f>IF(C28="","",SUM(C$10:C28))</f>
        <v/>
      </c>
    </row>
    <row r="29" spans="1:6">
      <c r="A29"/>
      <c r="B29"/>
      <c r="C29"/>
      <c r="D29"/>
      <c r="E29" s="25"/>
      <c r="F29" s="178" t="str">
        <f>IF(C29="","",SUM(C$10:C29))</f>
        <v/>
      </c>
    </row>
    <row r="30" spans="1:6">
      <c r="A30"/>
      <c r="B30"/>
      <c r="C30"/>
      <c r="D30"/>
      <c r="E30" s="25"/>
      <c r="F30" s="178" t="str">
        <f>IF(C30="","",SUM(C$10:C30))</f>
        <v/>
      </c>
    </row>
    <row r="31" spans="1:6">
      <c r="A31"/>
      <c r="B31"/>
      <c r="C31"/>
      <c r="D31"/>
      <c r="E31" s="25"/>
      <c r="F31" s="178" t="str">
        <f>IF(C31="","",SUM(C$10:C31))</f>
        <v/>
      </c>
    </row>
    <row r="32" spans="1:6">
      <c r="A32"/>
      <c r="B32"/>
      <c r="C32"/>
      <c r="D32" s="97"/>
      <c r="E32" s="25"/>
      <c r="F32" s="178" t="str">
        <f>IF(C32="","",SUM(C$10:C32))</f>
        <v/>
      </c>
    </row>
    <row r="33" spans="1:6">
      <c r="A33"/>
      <c r="B33"/>
      <c r="C33"/>
      <c r="D33"/>
      <c r="E33" s="25"/>
      <c r="F33" s="178" t="str">
        <f>IF(C33="","",SUM(C$10:C33))</f>
        <v/>
      </c>
    </row>
    <row r="34" spans="1:6">
      <c r="A34"/>
      <c r="B34"/>
      <c r="C34"/>
      <c r="D34"/>
      <c r="E34" s="25"/>
      <c r="F34" s="178" t="str">
        <f>IF(C34="","",SUM(C$10:C34))</f>
        <v/>
      </c>
    </row>
    <row r="35" spans="1:6">
      <c r="A35"/>
      <c r="B35"/>
      <c r="C35"/>
      <c r="D35"/>
      <c r="E35" s="25"/>
      <c r="F35" s="178" t="str">
        <f>IF(C35="","",SUM(C$10:C35))</f>
        <v/>
      </c>
    </row>
    <row r="36" spans="1:6">
      <c r="A36"/>
      <c r="B36"/>
      <c r="C36"/>
      <c r="D36"/>
      <c r="E36" s="25"/>
      <c r="F36" s="178" t="str">
        <f>IF(C36="","",SUM(C$10:C36))</f>
        <v/>
      </c>
    </row>
    <row r="37" spans="1:6">
      <c r="A37"/>
      <c r="B37"/>
      <c r="C37"/>
      <c r="D37"/>
      <c r="E37" s="25"/>
      <c r="F37" s="178" t="str">
        <f>IF(C37="","",SUM(C$10:C37))</f>
        <v/>
      </c>
    </row>
    <row r="38" spans="1:6">
      <c r="A38"/>
      <c r="B38"/>
      <c r="C38"/>
      <c r="D38"/>
      <c r="E38" s="25"/>
      <c r="F38" s="178" t="str">
        <f>IF(C38="","",SUM(C$10:C38))</f>
        <v/>
      </c>
    </row>
    <row r="39" spans="1:6">
      <c r="A39"/>
      <c r="B39"/>
      <c r="C39"/>
      <c r="D39"/>
      <c r="E39" s="25"/>
      <c r="F39" s="178" t="str">
        <f>IF(C39="","",SUM(C$10:C39))</f>
        <v/>
      </c>
    </row>
    <row r="40" spans="1:6">
      <c r="A40"/>
      <c r="B40"/>
      <c r="C40"/>
      <c r="D40"/>
      <c r="E40" s="25"/>
      <c r="F40" s="178" t="str">
        <f>IF(C40="","",SUM(C$10:C40))</f>
        <v/>
      </c>
    </row>
    <row r="41" spans="1:6">
      <c r="A41"/>
      <c r="B41"/>
      <c r="C41"/>
      <c r="D41"/>
      <c r="E41" s="25"/>
      <c r="F41" s="178" t="str">
        <f>IF(C41="","",SUM(C$10:C41))</f>
        <v/>
      </c>
    </row>
    <row r="42" spans="1:6">
      <c r="A42"/>
      <c r="B42"/>
      <c r="C42"/>
      <c r="D42"/>
      <c r="E42" s="25"/>
      <c r="F42" s="178" t="str">
        <f>IF(C42="","",SUM(C$10:C42))</f>
        <v/>
      </c>
    </row>
    <row r="43" spans="1:6">
      <c r="A43"/>
      <c r="B43"/>
      <c r="C43"/>
      <c r="D43"/>
      <c r="E43" s="25"/>
      <c r="F43" s="178" t="str">
        <f>IF(C43="","",SUM(C$10:C43))</f>
        <v/>
      </c>
    </row>
    <row r="44" spans="1:6">
      <c r="A44"/>
      <c r="B44"/>
      <c r="C44"/>
      <c r="D44"/>
      <c r="E44" s="25"/>
      <c r="F44" s="178" t="str">
        <f>IF(C44="","",SUM(C$10:C44))</f>
        <v/>
      </c>
    </row>
    <row r="45" spans="1:6">
      <c r="A45"/>
      <c r="B45"/>
      <c r="C45"/>
      <c r="D45"/>
      <c r="E45" s="25"/>
      <c r="F45" s="178" t="str">
        <f>IF(C45="","",SUM(C$10:C45))</f>
        <v/>
      </c>
    </row>
    <row r="46" spans="1:6">
      <c r="A46"/>
      <c r="B46"/>
      <c r="C46"/>
      <c r="D46"/>
      <c r="E46" s="25"/>
      <c r="F46" s="178" t="str">
        <f>IF(C46="","",SUM(C$10:C46))</f>
        <v/>
      </c>
    </row>
    <row r="47" spans="1:6">
      <c r="A47"/>
      <c r="B47"/>
      <c r="C47"/>
      <c r="D47"/>
      <c r="E47" s="25"/>
      <c r="F47" s="178" t="str">
        <f>IF(C47="","",SUM(C$10:C47))</f>
        <v/>
      </c>
    </row>
    <row r="48" spans="1:6">
      <c r="A48"/>
      <c r="B48"/>
      <c r="C48"/>
      <c r="D48"/>
      <c r="E48" s="25"/>
      <c r="F48" s="178" t="str">
        <f>IF(C48="","",SUM(C$10:C48))</f>
        <v/>
      </c>
    </row>
    <row r="49" spans="1:6">
      <c r="A49"/>
      <c r="B49"/>
      <c r="C49"/>
      <c r="D49"/>
      <c r="E49" s="25"/>
      <c r="F49" s="178" t="str">
        <f>IF(C49="","",SUM(C$10:C49))</f>
        <v/>
      </c>
    </row>
    <row r="50" spans="1:6">
      <c r="A50"/>
      <c r="B50"/>
      <c r="C50"/>
      <c r="D50"/>
      <c r="E50" s="25"/>
      <c r="F50" s="178" t="str">
        <f>IF(C50="","",SUM(C$10:C50))</f>
        <v/>
      </c>
    </row>
    <row r="51" spans="1:6">
      <c r="A51"/>
      <c r="B51"/>
      <c r="C51"/>
      <c r="D51"/>
      <c r="E51" s="25"/>
      <c r="F51" s="178" t="str">
        <f>IF(C51="","",SUM(C$10:C51))</f>
        <v/>
      </c>
    </row>
    <row r="52" spans="1:6">
      <c r="A52"/>
      <c r="B52"/>
      <c r="C52"/>
      <c r="D52"/>
      <c r="E52" s="25"/>
      <c r="F52" s="178" t="str">
        <f>IF(C52="","",SUM(C$10:C52))</f>
        <v/>
      </c>
    </row>
    <row r="53" spans="1:6">
      <c r="A53"/>
      <c r="B53"/>
      <c r="C53"/>
      <c r="D53"/>
      <c r="E53" s="25"/>
      <c r="F53" s="178" t="str">
        <f>IF(C53="","",SUM(C$10:C53))</f>
        <v/>
      </c>
    </row>
    <row r="54" spans="1:6">
      <c r="A54"/>
      <c r="B54"/>
      <c r="C54"/>
      <c r="D54"/>
      <c r="E54" s="25"/>
      <c r="F54" s="178" t="str">
        <f>IF(C54="","",SUM(C$10:C54))</f>
        <v/>
      </c>
    </row>
    <row r="55" spans="1:6">
      <c r="A55"/>
      <c r="B55"/>
      <c r="C55"/>
      <c r="D55"/>
      <c r="E55" s="25"/>
      <c r="F55" s="178" t="str">
        <f>IF(C55="","",SUM(C$10:C55))</f>
        <v/>
      </c>
    </row>
    <row r="56" spans="1:6">
      <c r="A56"/>
      <c r="B56"/>
      <c r="C56"/>
      <c r="D56"/>
      <c r="E56" s="25"/>
      <c r="F56" s="178" t="str">
        <f>IF(C56="","",SUM(C$10:C56))</f>
        <v/>
      </c>
    </row>
    <row r="57" spans="1:6">
      <c r="A57"/>
      <c r="B57"/>
      <c r="C57"/>
      <c r="D57"/>
      <c r="E57" s="25"/>
      <c r="F57" s="178" t="str">
        <f>IF(C57="","",SUM(C$10:C57))</f>
        <v/>
      </c>
    </row>
    <row r="58" spans="1:6">
      <c r="A58"/>
      <c r="B58"/>
      <c r="C58"/>
      <c r="D58"/>
      <c r="E58" s="25"/>
      <c r="F58" s="178" t="str">
        <f>IF(C58="","",SUM(C$10:C58))</f>
        <v/>
      </c>
    </row>
    <row r="59" spans="1:6">
      <c r="A59"/>
      <c r="B59"/>
      <c r="C59"/>
      <c r="D59"/>
      <c r="E59" s="25"/>
      <c r="F59" s="178" t="str">
        <f>IF(C59="","",SUM(C$10:C59))</f>
        <v/>
      </c>
    </row>
    <row r="60" spans="1:6">
      <c r="A60"/>
      <c r="B60"/>
      <c r="C60"/>
      <c r="D60"/>
      <c r="E60" s="25"/>
      <c r="F60" s="178" t="str">
        <f>IF(C60="","",SUM(C$10:C60))</f>
        <v/>
      </c>
    </row>
    <row r="61" spans="1:6">
      <c r="A61"/>
      <c r="B61"/>
      <c r="C61"/>
      <c r="D61"/>
      <c r="E61" s="25"/>
      <c r="F61" s="178" t="str">
        <f>IF(C61="","",SUM(C$10:C61))</f>
        <v/>
      </c>
    </row>
    <row r="62" spans="1:6">
      <c r="A62"/>
      <c r="B62"/>
      <c r="C62"/>
      <c r="D62"/>
      <c r="E62" s="25"/>
      <c r="F62" s="178" t="str">
        <f>IF(C62="","",SUM(C$10:C62))</f>
        <v/>
      </c>
    </row>
    <row r="63" spans="1:6">
      <c r="A63"/>
      <c r="B63"/>
      <c r="C63"/>
      <c r="D63"/>
      <c r="E63" s="25"/>
      <c r="F63" s="178" t="str">
        <f>IF(C63="","",SUM(C$10:C63))</f>
        <v/>
      </c>
    </row>
    <row r="64" spans="1:6">
      <c r="A64"/>
      <c r="B64"/>
      <c r="C64"/>
      <c r="D64"/>
      <c r="E64" s="25"/>
      <c r="F64" s="178" t="str">
        <f>IF(C64="","",SUM(C$10:C64))</f>
        <v/>
      </c>
    </row>
    <row r="65" spans="1:6">
      <c r="A65"/>
      <c r="B65"/>
      <c r="C65"/>
      <c r="D65"/>
      <c r="E65" s="25"/>
      <c r="F65" s="178" t="str">
        <f>IF(C65="","",SUM(C$10:C65))</f>
        <v/>
      </c>
    </row>
    <row r="66" spans="1:6">
      <c r="A66"/>
      <c r="B66"/>
      <c r="C66"/>
      <c r="D66"/>
      <c r="E66" s="25"/>
      <c r="F66" s="178" t="str">
        <f>IF(C66="","",SUM(C$10:C66))</f>
        <v/>
      </c>
    </row>
    <row r="67" spans="1:6">
      <c r="A67"/>
      <c r="B67"/>
      <c r="C67"/>
      <c r="D67"/>
      <c r="E67" s="25"/>
      <c r="F67" s="178" t="str">
        <f>IF(C67="","",SUM(C$10:C67))</f>
        <v/>
      </c>
    </row>
    <row r="68" spans="1:6">
      <c r="A68"/>
      <c r="B68"/>
      <c r="C68"/>
      <c r="D68"/>
      <c r="E68" s="25"/>
      <c r="F68" s="178" t="str">
        <f>IF(C68="","",SUM(C$10:C68))</f>
        <v/>
      </c>
    </row>
    <row r="69" spans="1:6">
      <c r="A69"/>
      <c r="B69"/>
      <c r="C69"/>
      <c r="D69"/>
      <c r="E69" s="25"/>
      <c r="F69" s="178" t="str">
        <f>IF(C69="","",SUM(C$10:C69))</f>
        <v/>
      </c>
    </row>
    <row r="70" spans="1:6">
      <c r="A70"/>
      <c r="B70"/>
      <c r="C70"/>
      <c r="D70"/>
      <c r="E70" s="25"/>
      <c r="F70" s="178" t="str">
        <f>IF(C70="","",SUM(C$10:C70))</f>
        <v/>
      </c>
    </row>
    <row r="71" spans="1:6">
      <c r="A71"/>
      <c r="B71"/>
      <c r="C71"/>
      <c r="D71"/>
      <c r="E71" s="25"/>
      <c r="F71" s="178" t="str">
        <f>IF(C71="","",SUM(C$10:C71))</f>
        <v/>
      </c>
    </row>
    <row r="72" spans="1:6">
      <c r="A72"/>
      <c r="B72"/>
      <c r="C72"/>
      <c r="D72"/>
      <c r="E72" s="25"/>
      <c r="F72" s="178" t="str">
        <f>IF(C72="","",SUM(C$10:C72))</f>
        <v/>
      </c>
    </row>
    <row r="73" spans="1:6">
      <c r="A73"/>
      <c r="B73"/>
      <c r="C73"/>
      <c r="D73"/>
      <c r="E73" s="25"/>
      <c r="F73" s="122" t="str">
        <f>IF(C73="","",SUM(C$10:C73))</f>
        <v/>
      </c>
    </row>
    <row r="74" spans="1:6">
      <c r="A74"/>
      <c r="B74"/>
      <c r="C74"/>
      <c r="D74"/>
      <c r="E74" s="25"/>
      <c r="F74" s="122" t="str">
        <f>IF(C74="","",SUM(C$10:C74))</f>
        <v/>
      </c>
    </row>
    <row r="75" spans="1:6">
      <c r="A75"/>
      <c r="B75"/>
      <c r="C75"/>
      <c r="D75"/>
      <c r="E75" s="25"/>
      <c r="F75" s="122" t="str">
        <f>IF(C75="","",SUM(C$10:C75))</f>
        <v/>
      </c>
    </row>
    <row r="76" spans="1:6">
      <c r="A76"/>
      <c r="B76"/>
      <c r="C76"/>
      <c r="D76"/>
      <c r="E76" s="25"/>
      <c r="F76" s="122" t="str">
        <f>IF(C76="","",SUM(C$10:C76))</f>
        <v/>
      </c>
    </row>
    <row r="77" spans="1:6">
      <c r="A77"/>
      <c r="B77"/>
      <c r="C77"/>
      <c r="D77"/>
      <c r="E77" s="25"/>
      <c r="F77" s="122" t="str">
        <f>IF(C77="","",SUM(C$10:C77))</f>
        <v/>
      </c>
    </row>
    <row r="78" spans="1:6">
      <c r="A78"/>
      <c r="B78"/>
      <c r="C78"/>
      <c r="D78"/>
      <c r="E78" s="25"/>
      <c r="F78" s="122" t="str">
        <f>IF(C78="","",SUM(C$10:C78))</f>
        <v/>
      </c>
    </row>
    <row r="79" spans="1:6">
      <c r="A79"/>
      <c r="B79"/>
      <c r="C79"/>
      <c r="D79"/>
      <c r="E79" s="25"/>
      <c r="F79" s="122" t="str">
        <f>IF(C79="","",SUM(C$10:C79))</f>
        <v/>
      </c>
    </row>
    <row r="80" spans="1:6">
      <c r="A80"/>
      <c r="B80"/>
      <c r="C80"/>
      <c r="D80"/>
      <c r="E80" s="25"/>
      <c r="F80" s="122" t="str">
        <f>IF(C80="","",SUM(C$10:C80))</f>
        <v/>
      </c>
    </row>
    <row r="81" spans="1:6">
      <c r="A81"/>
      <c r="B81"/>
      <c r="C81"/>
      <c r="D81"/>
      <c r="E81" s="25"/>
      <c r="F81" s="122" t="str">
        <f>IF(C81="","",SUM(C$10:C81))</f>
        <v/>
      </c>
    </row>
    <row r="82" spans="1:6">
      <c r="A82"/>
      <c r="B82"/>
      <c r="C82"/>
      <c r="D82"/>
      <c r="E82" s="25"/>
      <c r="F82" s="122" t="str">
        <f>IF(C82="","",SUM(C$10:C82))</f>
        <v/>
      </c>
    </row>
    <row r="83" spans="1:6">
      <c r="A83"/>
      <c r="B83"/>
      <c r="C83"/>
      <c r="D83"/>
      <c r="E83" s="25"/>
      <c r="F83" s="122" t="str">
        <f>IF(C83="","",SUM(C$10:C83))</f>
        <v/>
      </c>
    </row>
    <row r="84" spans="1:6">
      <c r="A84"/>
      <c r="B84"/>
      <c r="C84"/>
      <c r="D84"/>
      <c r="E84" s="25"/>
      <c r="F84" s="122" t="str">
        <f>IF(C84="","",SUM(C$10:C84))</f>
        <v/>
      </c>
    </row>
    <row r="85" spans="1:6">
      <c r="A85"/>
      <c r="B85"/>
      <c r="C85"/>
      <c r="D85"/>
      <c r="E85" s="25"/>
      <c r="F85" s="122" t="str">
        <f>IF(C85="","",SUM(C$10:C85))</f>
        <v/>
      </c>
    </row>
    <row r="86" spans="1:6">
      <c r="A86"/>
      <c r="B86"/>
      <c r="C86"/>
      <c r="D86"/>
      <c r="E86" s="25"/>
      <c r="F86" s="122" t="str">
        <f>IF(C86="","",SUM(C$10:C86))</f>
        <v/>
      </c>
    </row>
    <row r="87" spans="1:6">
      <c r="A87"/>
      <c r="B87"/>
      <c r="C87"/>
      <c r="D87"/>
      <c r="E87" s="25"/>
      <c r="F87" s="122" t="str">
        <f>IF(C87="","",SUM(C$10:C87))</f>
        <v/>
      </c>
    </row>
    <row r="88" spans="1:6">
      <c r="A88"/>
      <c r="B88"/>
      <c r="C88"/>
      <c r="D88"/>
      <c r="E88" s="25"/>
      <c r="F88" s="122" t="str">
        <f>IF(C88="","",SUM(C$10:C88))</f>
        <v/>
      </c>
    </row>
    <row r="89" spans="1:6">
      <c r="A89"/>
      <c r="B89"/>
      <c r="C89"/>
      <c r="D89"/>
      <c r="E89" s="25"/>
      <c r="F89" s="122" t="str">
        <f>IF(C89="","",SUM(C$10:C89))</f>
        <v/>
      </c>
    </row>
    <row r="90" spans="1:6">
      <c r="A90"/>
      <c r="B90"/>
      <c r="C90"/>
      <c r="D90"/>
      <c r="E90" s="25"/>
      <c r="F90" s="122" t="str">
        <f>IF(C90="","",SUM(C$10:C90))</f>
        <v/>
      </c>
    </row>
    <row r="91" spans="1:6">
      <c r="A91"/>
      <c r="B91"/>
      <c r="C91"/>
      <c r="D91"/>
      <c r="E91" s="25"/>
      <c r="F91" s="122" t="str">
        <f>IF(C91="","",SUM(C$10:C91))</f>
        <v/>
      </c>
    </row>
    <row r="92" spans="1:6">
      <c r="A92"/>
      <c r="B92"/>
      <c r="C92"/>
      <c r="D92"/>
      <c r="E92" s="25"/>
      <c r="F92" s="122" t="str">
        <f>IF(C92="","",SUM(C$10:C92))</f>
        <v/>
      </c>
    </row>
    <row r="93" spans="1:6">
      <c r="A93"/>
      <c r="B93"/>
      <c r="C93"/>
      <c r="D93"/>
      <c r="E93" s="25"/>
      <c r="F93" s="122" t="str">
        <f>IF(C93="","",SUM(C$10:C93))</f>
        <v/>
      </c>
    </row>
    <row r="94" spans="1:6">
      <c r="A94"/>
      <c r="B94"/>
      <c r="C94"/>
      <c r="D94"/>
      <c r="E94" s="25"/>
      <c r="F94" s="122" t="str">
        <f>IF(C94="","",SUM(C$10:C94))</f>
        <v/>
      </c>
    </row>
    <row r="95" spans="1:6">
      <c r="A95"/>
      <c r="B95"/>
      <c r="C95"/>
      <c r="D95"/>
      <c r="E95" s="25"/>
      <c r="F95" s="122" t="str">
        <f>IF(C95="","",SUM(C$10:C95))</f>
        <v/>
      </c>
    </row>
    <row r="96" spans="1:6">
      <c r="A96"/>
      <c r="B96"/>
      <c r="C96"/>
      <c r="D96"/>
      <c r="E96" s="25"/>
      <c r="F96" s="122" t="str">
        <f>IF(C96="","",SUM(C$10:C96))</f>
        <v/>
      </c>
    </row>
    <row r="97" spans="1:6">
      <c r="A97"/>
      <c r="B97"/>
      <c r="C97"/>
      <c r="D97"/>
      <c r="E97" s="25"/>
      <c r="F97" s="122" t="str">
        <f>IF(C97="","",SUM(C$10:C97))</f>
        <v/>
      </c>
    </row>
    <row r="98" spans="1:6">
      <c r="A98"/>
      <c r="B98"/>
      <c r="C98"/>
      <c r="D98"/>
      <c r="E98" s="25"/>
      <c r="F98" s="122" t="str">
        <f>IF(C98="","",SUM(C$10:C98))</f>
        <v/>
      </c>
    </row>
    <row r="99" spans="1:6">
      <c r="A99"/>
      <c r="B99"/>
      <c r="C99"/>
      <c r="D99"/>
      <c r="E99" s="25"/>
      <c r="F99" s="122" t="str">
        <f>IF(C99="","",SUM(C$10:C99))</f>
        <v/>
      </c>
    </row>
    <row r="100" spans="1:6">
      <c r="A100"/>
      <c r="B100"/>
      <c r="C100"/>
      <c r="D100"/>
      <c r="E100" s="25"/>
      <c r="F100" s="122" t="str">
        <f>IF(C100="","",SUM(C$10:C100))</f>
        <v/>
      </c>
    </row>
    <row r="101" spans="1:6">
      <c r="A101"/>
      <c r="B101"/>
      <c r="C101"/>
      <c r="D101"/>
      <c r="E101" s="25"/>
      <c r="F101" s="122" t="str">
        <f>IF(C101="","",SUM(C$10:C101))</f>
        <v/>
      </c>
    </row>
    <row r="102" spans="1:6">
      <c r="A102"/>
      <c r="B102"/>
      <c r="C102"/>
      <c r="D102"/>
      <c r="E102" s="25"/>
      <c r="F102" s="122" t="str">
        <f>IF(C102="","",SUM(C$10:C102))</f>
        <v/>
      </c>
    </row>
    <row r="103" spans="1:6">
      <c r="A103"/>
      <c r="B103"/>
      <c r="C103"/>
      <c r="D103"/>
      <c r="E103" s="25"/>
      <c r="F103" s="122" t="str">
        <f>IF(C103="","",SUM(C$10:C103))</f>
        <v/>
      </c>
    </row>
    <row r="104" spans="1:6">
      <c r="A104"/>
      <c r="B104"/>
      <c r="C104"/>
      <c r="D104"/>
      <c r="E104" s="25"/>
      <c r="F104" s="122" t="str">
        <f>IF(C104="","",SUM(C$10:C104))</f>
        <v/>
      </c>
    </row>
    <row r="105" spans="1:6">
      <c r="A105"/>
      <c r="B105"/>
      <c r="C105"/>
      <c r="D105"/>
      <c r="E105" s="25"/>
      <c r="F105" s="122" t="str">
        <f>IF(C105="","",SUM(C$10:C105))</f>
        <v/>
      </c>
    </row>
    <row r="106" spans="1:6">
      <c r="A106"/>
      <c r="B106"/>
      <c r="C106"/>
      <c r="D106"/>
      <c r="E106" s="25"/>
      <c r="F106" s="122" t="str">
        <f>IF(C106="","",SUM(C$10:C106))</f>
        <v/>
      </c>
    </row>
    <row r="107" spans="1:6">
      <c r="A107"/>
      <c r="B107"/>
      <c r="C107"/>
      <c r="D107"/>
      <c r="E107" s="25"/>
      <c r="F107" s="122" t="str">
        <f>IF(C107="","",SUM(C$10:C107))</f>
        <v/>
      </c>
    </row>
    <row r="108" spans="1:6">
      <c r="A108"/>
      <c r="B108"/>
      <c r="C108"/>
      <c r="D108"/>
      <c r="E108" s="25"/>
      <c r="F108" s="122" t="str">
        <f>IF(C108="","",SUM(C$10:C108))</f>
        <v/>
      </c>
    </row>
    <row r="109" spans="1:6">
      <c r="A109"/>
      <c r="B109"/>
      <c r="C109"/>
      <c r="D109"/>
      <c r="E109" s="25"/>
      <c r="F109" s="122" t="str">
        <f>IF(C109="","",SUM(C$10:C109))</f>
        <v/>
      </c>
    </row>
    <row r="110" spans="1:6">
      <c r="A110"/>
      <c r="B110"/>
      <c r="C110"/>
      <c r="D110"/>
      <c r="E110" s="25"/>
      <c r="F110" s="122" t="str">
        <f>IF(C110="","",SUM(C$10:C110))</f>
        <v/>
      </c>
    </row>
    <row r="111" spans="1:6">
      <c r="A111"/>
      <c r="B111"/>
      <c r="C111"/>
      <c r="D111"/>
      <c r="E111" s="25"/>
      <c r="F111" s="122" t="str">
        <f>IF(C111="","",SUM(C$10:C111))</f>
        <v/>
      </c>
    </row>
    <row r="112" spans="1:6">
      <c r="A112"/>
      <c r="B112"/>
      <c r="C112"/>
      <c r="D112"/>
      <c r="E112" s="25"/>
      <c r="F112" s="122" t="str">
        <f>IF(C112="","",SUM(C$10:C112))</f>
        <v/>
      </c>
    </row>
    <row r="113" spans="1:6">
      <c r="A113"/>
      <c r="B113"/>
      <c r="C113"/>
      <c r="D113"/>
      <c r="E113" s="25"/>
      <c r="F113" s="122" t="str">
        <f>IF(C113="","",SUM(C$10:C113))</f>
        <v/>
      </c>
    </row>
    <row r="114" spans="1:6">
      <c r="A114"/>
      <c r="B114"/>
      <c r="C114"/>
      <c r="D114"/>
      <c r="E114" s="25"/>
      <c r="F114" s="122" t="str">
        <f>IF(C114="","",SUM(C$10:C114))</f>
        <v/>
      </c>
    </row>
    <row r="115" spans="1:6">
      <c r="A115"/>
      <c r="B115"/>
      <c r="C115"/>
      <c r="D115"/>
      <c r="E115" s="25"/>
      <c r="F115" s="122" t="str">
        <f>IF(C115="","",SUM(C$10:C115))</f>
        <v/>
      </c>
    </row>
    <row r="116" spans="1:6">
      <c r="A116"/>
      <c r="B116"/>
      <c r="C116"/>
      <c r="D116"/>
      <c r="E116" s="25"/>
      <c r="F116" s="122" t="str">
        <f>IF(C116="","",SUM(C$10:C116))</f>
        <v/>
      </c>
    </row>
    <row r="117" spans="1:6">
      <c r="A117"/>
      <c r="B117"/>
      <c r="C117"/>
      <c r="D117"/>
      <c r="E117" s="25"/>
      <c r="F117" s="122" t="str">
        <f>IF(C117="","",SUM(C$10:C117))</f>
        <v/>
      </c>
    </row>
    <row r="118" spans="1:6">
      <c r="A118"/>
      <c r="B118"/>
      <c r="C118"/>
      <c r="D118"/>
      <c r="E118" s="25"/>
      <c r="F118" s="122" t="str">
        <f>IF(C118="","",SUM(C$10:C118))</f>
        <v/>
      </c>
    </row>
    <row r="119" spans="1:6">
      <c r="A119"/>
      <c r="B119"/>
      <c r="C119"/>
      <c r="D119"/>
      <c r="E119" s="25"/>
      <c r="F119" s="122" t="str">
        <f>IF(C119="","",SUM(C$10:C119))</f>
        <v/>
      </c>
    </row>
    <row r="120" spans="1:6">
      <c r="A120"/>
      <c r="B120"/>
      <c r="C120"/>
      <c r="D120"/>
      <c r="E120" s="25"/>
      <c r="F120" s="122" t="str">
        <f>IF(C120="","",SUM(C$10:C120))</f>
        <v/>
      </c>
    </row>
    <row r="121" spans="1:6">
      <c r="A121"/>
      <c r="B121"/>
      <c r="C121"/>
      <c r="D121"/>
      <c r="E121" s="25"/>
      <c r="F121" s="122" t="str">
        <f>IF(C121="","",SUM(C$10:C121))</f>
        <v/>
      </c>
    </row>
    <row r="122" spans="1:6">
      <c r="A122"/>
      <c r="B122"/>
      <c r="C122"/>
      <c r="D122"/>
      <c r="E122" s="25"/>
      <c r="F122" s="122" t="str">
        <f>IF(C122="","",SUM(C$10:C122))</f>
        <v/>
      </c>
    </row>
    <row r="123" spans="1:6">
      <c r="A123"/>
      <c r="B123"/>
      <c r="C123"/>
      <c r="D123"/>
      <c r="E123" s="25"/>
      <c r="F123" s="122" t="str">
        <f>IF(C123="","",SUM(C$10:C123))</f>
        <v/>
      </c>
    </row>
    <row r="124" spans="1:6">
      <c r="A124"/>
      <c r="B124"/>
      <c r="C124"/>
      <c r="D124"/>
      <c r="E124" s="25"/>
      <c r="F124" s="122" t="str">
        <f>IF(C124="","",SUM(C$10:C124))</f>
        <v/>
      </c>
    </row>
    <row r="125" spans="1:6">
      <c r="A125"/>
      <c r="B125"/>
      <c r="C125"/>
      <c r="D125"/>
      <c r="E125" s="25"/>
      <c r="F125" s="122" t="str">
        <f>IF(C125="","",SUM(C$10:C125))</f>
        <v/>
      </c>
    </row>
    <row r="126" spans="1:6">
      <c r="A126"/>
      <c r="B126"/>
      <c r="C126"/>
      <c r="D126"/>
      <c r="E126" s="25"/>
      <c r="F126" s="122" t="str">
        <f>IF(C126="","",SUM(C$10:C126))</f>
        <v/>
      </c>
    </row>
    <row r="127" spans="1:6">
      <c r="A127"/>
      <c r="B127"/>
      <c r="C127"/>
      <c r="D127"/>
      <c r="E127" s="25"/>
      <c r="F127" s="122" t="str">
        <f>IF(C127="","",SUM(C$10:C127))</f>
        <v/>
      </c>
    </row>
    <row r="128" spans="1:6">
      <c r="A128"/>
      <c r="B128"/>
      <c r="C128"/>
      <c r="D128"/>
      <c r="E128" s="25"/>
      <c r="F128" s="122" t="str">
        <f>IF(C128="","",SUM(C$10:C128))</f>
        <v/>
      </c>
    </row>
    <row r="129" spans="1:6">
      <c r="A129"/>
      <c r="B129"/>
      <c r="C129"/>
      <c r="D129"/>
      <c r="E129" s="25"/>
      <c r="F129" s="122" t="str">
        <f>IF(C129="","",SUM(C$10:C129))</f>
        <v/>
      </c>
    </row>
    <row r="130" spans="1:6">
      <c r="A130"/>
      <c r="B130"/>
      <c r="C130"/>
      <c r="D130"/>
      <c r="E130" s="25"/>
      <c r="F130" s="122" t="str">
        <f>IF(C130="","",SUM(C$10:C130))</f>
        <v/>
      </c>
    </row>
    <row r="131" spans="1:6">
      <c r="A131"/>
      <c r="B131"/>
      <c r="C131"/>
      <c r="D131"/>
      <c r="E131" s="25"/>
      <c r="F131" s="122" t="str">
        <f>IF(C131="","",SUM(C$10:C131))</f>
        <v/>
      </c>
    </row>
    <row r="132" spans="1:6">
      <c r="A132"/>
      <c r="B132"/>
      <c r="C132"/>
      <c r="D132"/>
      <c r="E132" s="25"/>
      <c r="F132" s="122" t="str">
        <f>IF(C132="","",SUM(C$10:C132))</f>
        <v/>
      </c>
    </row>
    <row r="133" spans="1:6">
      <c r="A133"/>
      <c r="B133"/>
      <c r="C133"/>
      <c r="D133"/>
      <c r="E133" s="25"/>
      <c r="F133" s="122" t="str">
        <f>IF(C133="","",SUM(C$10:C133))</f>
        <v/>
      </c>
    </row>
    <row r="134" spans="1:6">
      <c r="A134"/>
      <c r="B134"/>
      <c r="C134"/>
      <c r="D134"/>
      <c r="E134" s="25"/>
      <c r="F134" s="122" t="str">
        <f>IF(C134="","",SUM(C$10:C134))</f>
        <v/>
      </c>
    </row>
    <row r="135" spans="1:6">
      <c r="A135"/>
      <c r="B135"/>
      <c r="C135"/>
      <c r="D135"/>
      <c r="E135" s="25"/>
      <c r="F135" s="122" t="str">
        <f>IF(C135="","",SUM(C$10:C135))</f>
        <v/>
      </c>
    </row>
    <row r="136" spans="1:6">
      <c r="A136"/>
      <c r="B136"/>
      <c r="C136"/>
      <c r="D136"/>
      <c r="E136" s="25"/>
      <c r="F136" s="122" t="str">
        <f>IF(C136="","",SUM(C$10:C136))</f>
        <v/>
      </c>
    </row>
    <row r="137" spans="1:6">
      <c r="A137"/>
      <c r="B137"/>
      <c r="C137"/>
      <c r="D137"/>
      <c r="E137" s="25"/>
      <c r="F137" s="122" t="str">
        <f>IF(C137="","",SUM(C$10:C137))</f>
        <v/>
      </c>
    </row>
    <row r="138" spans="1:6">
      <c r="A138"/>
      <c r="B138"/>
      <c r="C138"/>
      <c r="D138"/>
      <c r="E138" s="25"/>
      <c r="F138" s="122" t="str">
        <f>IF(C138="","",SUM(C$10:C138))</f>
        <v/>
      </c>
    </row>
    <row r="139" spans="1:6">
      <c r="A139"/>
      <c r="B139"/>
      <c r="C139"/>
      <c r="D139"/>
      <c r="E139" s="25"/>
      <c r="F139" s="122" t="str">
        <f>IF(C139="","",SUM(C$10:C139))</f>
        <v/>
      </c>
    </row>
    <row r="140" spans="1:6">
      <c r="A140"/>
      <c r="B140"/>
      <c r="C140"/>
      <c r="D140"/>
      <c r="E140" s="25"/>
      <c r="F140" s="122" t="str">
        <f>IF(C140="","",SUM(C$10:C140))</f>
        <v/>
      </c>
    </row>
    <row r="141" spans="1:6">
      <c r="A141"/>
      <c r="B141"/>
      <c r="C141"/>
      <c r="D141"/>
      <c r="E141" s="25"/>
      <c r="F141" s="122" t="str">
        <f>IF(C141="","",SUM(C$10:C141))</f>
        <v/>
      </c>
    </row>
    <row r="142" spans="1:6">
      <c r="A142"/>
      <c r="B142"/>
      <c r="C142"/>
      <c r="D142"/>
      <c r="E142" s="25"/>
      <c r="F142" s="122" t="str">
        <f>IF(C142="","",SUM(C$10:C142))</f>
        <v/>
      </c>
    </row>
    <row r="143" spans="1:6">
      <c r="A143"/>
      <c r="B143"/>
      <c r="C143"/>
      <c r="D143"/>
      <c r="E143" s="25"/>
      <c r="F143" s="122" t="str">
        <f>IF(C143="","",SUM(C$10:C143))</f>
        <v/>
      </c>
    </row>
    <row r="144" spans="1:6">
      <c r="A144"/>
      <c r="B144"/>
      <c r="C144"/>
      <c r="D144"/>
      <c r="E144" s="25"/>
      <c r="F144" s="122" t="str">
        <f>IF(C144="","",SUM(C$10:C144))</f>
        <v/>
      </c>
    </row>
    <row r="145" spans="1:6">
      <c r="A145"/>
      <c r="B145"/>
      <c r="C145"/>
      <c r="D145"/>
      <c r="E145" s="25"/>
      <c r="F145" s="122" t="str">
        <f>IF(C145="","",SUM(C$10:C145))</f>
        <v/>
      </c>
    </row>
    <row r="146" spans="1:6">
      <c r="A146"/>
      <c r="B146"/>
      <c r="C146"/>
      <c r="D146"/>
      <c r="E146" s="25"/>
      <c r="F146" s="122" t="str">
        <f>IF(C146="","",SUM(C$10:C146))</f>
        <v/>
      </c>
    </row>
    <row r="147" spans="1:6">
      <c r="A147"/>
      <c r="B147"/>
      <c r="C147"/>
      <c r="D147"/>
      <c r="E147" s="25"/>
      <c r="F147" s="122" t="str">
        <f>IF(C147="","",SUM(C$10:C147))</f>
        <v/>
      </c>
    </row>
    <row r="148" spans="1:6">
      <c r="A148"/>
      <c r="B148"/>
      <c r="C148"/>
      <c r="D148"/>
      <c r="E148" s="25"/>
      <c r="F148" s="122" t="str">
        <f>IF(C148="","",SUM(C$10:C148))</f>
        <v/>
      </c>
    </row>
    <row r="149" spans="1:6">
      <c r="A149"/>
      <c r="B149"/>
      <c r="C149"/>
      <c r="D149"/>
      <c r="E149" s="25"/>
      <c r="F149" s="122" t="str">
        <f>IF(C149="","",SUM(C$10:C149))</f>
        <v/>
      </c>
    </row>
    <row r="150" spans="1:6">
      <c r="A150"/>
      <c r="B150"/>
      <c r="C150"/>
      <c r="D150"/>
      <c r="E150" s="25"/>
      <c r="F150" s="122" t="str">
        <f>IF(C150="","",SUM(C$10:C150))</f>
        <v/>
      </c>
    </row>
    <row r="151" spans="1:6">
      <c r="A151"/>
      <c r="B151"/>
      <c r="C151"/>
      <c r="D151"/>
      <c r="E151" s="25"/>
      <c r="F151" s="122" t="str">
        <f>IF(C151="","",SUM(C$10:C151))</f>
        <v/>
      </c>
    </row>
    <row r="152" spans="1:6">
      <c r="A152"/>
      <c r="B152"/>
      <c r="C152"/>
      <c r="D152"/>
      <c r="E152" s="25"/>
      <c r="F152" s="122" t="str">
        <f>IF(C152="","",SUM(C$10:C152))</f>
        <v/>
      </c>
    </row>
    <row r="153" spans="1:6">
      <c r="A153"/>
      <c r="B153"/>
      <c r="C153"/>
      <c r="D153"/>
      <c r="E153" s="25"/>
      <c r="F153" s="122" t="str">
        <f>IF(C153="","",SUM(C$10:C153))</f>
        <v/>
      </c>
    </row>
    <row r="154" spans="1:6">
      <c r="A154"/>
      <c r="B154"/>
      <c r="C154"/>
      <c r="D154"/>
      <c r="E154" s="25"/>
      <c r="F154" s="122" t="str">
        <f>IF(C154="","",SUM(C$10:C154))</f>
        <v/>
      </c>
    </row>
    <row r="155" spans="1:6">
      <c r="A155"/>
      <c r="B155"/>
      <c r="C155"/>
      <c r="D155"/>
      <c r="E155" s="25"/>
      <c r="F155" s="122" t="str">
        <f>IF(C155="","",SUM(C$10:C155))</f>
        <v/>
      </c>
    </row>
    <row r="156" spans="1:6">
      <c r="A156"/>
      <c r="B156"/>
      <c r="C156"/>
      <c r="D156"/>
      <c r="E156" s="25"/>
      <c r="F156" s="122" t="str">
        <f>IF(C156="","",SUM(C$10:C156))</f>
        <v/>
      </c>
    </row>
    <row r="157" spans="1:6">
      <c r="A157"/>
      <c r="B157"/>
      <c r="C157"/>
      <c r="D157"/>
      <c r="E157" s="25"/>
      <c r="F157" s="122" t="str">
        <f>IF(C157="","",SUM(C$10:C157))</f>
        <v/>
      </c>
    </row>
    <row r="158" spans="1:6">
      <c r="A158"/>
      <c r="B158"/>
      <c r="C158"/>
      <c r="D158"/>
      <c r="E158" s="25"/>
      <c r="F158" s="122" t="str">
        <f>IF(C158="","",SUM(C$10:C158))</f>
        <v/>
      </c>
    </row>
    <row r="159" spans="1:6">
      <c r="A159"/>
      <c r="B159"/>
      <c r="C159"/>
      <c r="D159"/>
      <c r="E159" s="25"/>
      <c r="F159" s="122" t="str">
        <f>IF(C159="","",SUM(C$10:C159))</f>
        <v/>
      </c>
    </row>
    <row r="160" spans="1:6">
      <c r="A160"/>
      <c r="B160"/>
      <c r="C160"/>
      <c r="D160"/>
      <c r="E160" s="25"/>
      <c r="F160" s="122" t="str">
        <f>IF(C160="","",SUM(C$10:C160))</f>
        <v/>
      </c>
    </row>
    <row r="161" spans="1:6">
      <c r="A161"/>
      <c r="B161"/>
      <c r="C161"/>
      <c r="D161"/>
      <c r="E161" s="25"/>
      <c r="F161" s="122" t="str">
        <f>IF(C161="","",SUM(C$10:C161))</f>
        <v/>
      </c>
    </row>
    <row r="162" spans="1:6">
      <c r="A162"/>
      <c r="B162"/>
      <c r="C162"/>
      <c r="D162"/>
      <c r="E162" s="25"/>
      <c r="F162" s="122" t="str">
        <f>IF(C162="","",SUM(C$10:C162))</f>
        <v/>
      </c>
    </row>
    <row r="163" spans="1:6">
      <c r="A163"/>
      <c r="B163"/>
      <c r="C163"/>
      <c r="D163"/>
      <c r="E163" s="25"/>
      <c r="F163" s="122" t="str">
        <f>IF(C163="","",SUM(C$10:C163))</f>
        <v/>
      </c>
    </row>
    <row r="164" spans="1:6">
      <c r="A164"/>
      <c r="B164"/>
      <c r="C164"/>
      <c r="D164"/>
      <c r="E164" s="25"/>
      <c r="F164" s="122" t="str">
        <f>IF(C164="","",SUM(C$10:C164))</f>
        <v/>
      </c>
    </row>
    <row r="165" spans="1:6">
      <c r="A165"/>
      <c r="B165"/>
      <c r="C165"/>
      <c r="D165"/>
      <c r="E165" s="25"/>
      <c r="F165" s="122" t="str">
        <f>IF(C165="","",SUM(C$10:C165))</f>
        <v/>
      </c>
    </row>
    <row r="166" spans="1:6">
      <c r="A166"/>
      <c r="B166"/>
      <c r="C166"/>
      <c r="D166"/>
      <c r="E166" s="25"/>
      <c r="F166" s="122" t="str">
        <f>IF(C166="","",SUM(C$10:C166))</f>
        <v/>
      </c>
    </row>
    <row r="167" spans="1:6">
      <c r="A167"/>
      <c r="B167"/>
      <c r="C167"/>
      <c r="D167"/>
      <c r="E167" s="25"/>
      <c r="F167" s="122" t="str">
        <f>IF(C167="","",SUM(C$10:C167))</f>
        <v/>
      </c>
    </row>
    <row r="168" spans="1:6">
      <c r="A168"/>
      <c r="B168"/>
      <c r="C168"/>
      <c r="D168"/>
      <c r="E168" s="25"/>
      <c r="F168" s="122" t="str">
        <f>IF(C168="","",SUM(C$10:C168))</f>
        <v/>
      </c>
    </row>
    <row r="169" spans="1:6">
      <c r="A169"/>
      <c r="B169"/>
      <c r="C169"/>
      <c r="D169"/>
      <c r="E169" s="25"/>
      <c r="F169" s="122" t="str">
        <f>IF(C169="","",SUM(C$10:C169))</f>
        <v/>
      </c>
    </row>
    <row r="170" spans="1:6">
      <c r="A170"/>
      <c r="B170"/>
      <c r="C170"/>
      <c r="D170"/>
      <c r="E170" s="25"/>
      <c r="F170" s="122" t="str">
        <f>IF(C170="","",SUM(C$10:C170))</f>
        <v/>
      </c>
    </row>
    <row r="171" spans="1:6">
      <c r="A171"/>
      <c r="B171"/>
      <c r="C171"/>
      <c r="D171"/>
      <c r="E171" s="25"/>
      <c r="F171" s="122"/>
    </row>
    <row r="172" spans="1:6">
      <c r="A172"/>
      <c r="B172"/>
      <c r="C172"/>
      <c r="D172"/>
      <c r="E172" s="25"/>
      <c r="F172" s="122"/>
    </row>
    <row r="173" spans="1:6">
      <c r="A173"/>
      <c r="B173"/>
      <c r="C173"/>
      <c r="D173"/>
      <c r="E173" s="25"/>
      <c r="F173" s="122"/>
    </row>
    <row r="174" spans="1:6">
      <c r="A174"/>
      <c r="B174"/>
      <c r="C174"/>
      <c r="D174"/>
      <c r="E174" s="25"/>
      <c r="F174" s="122"/>
    </row>
    <row r="175" spans="1:6">
      <c r="A175"/>
      <c r="B175"/>
      <c r="C175"/>
      <c r="D175"/>
      <c r="E175" s="25"/>
      <c r="F175" s="122"/>
    </row>
    <row r="176" spans="1:6">
      <c r="A176"/>
      <c r="B176"/>
      <c r="C176"/>
      <c r="D176"/>
      <c r="E176" s="25"/>
      <c r="F176" s="122"/>
    </row>
    <row r="177" spans="1:5">
      <c r="A177"/>
      <c r="B177"/>
      <c r="C177"/>
      <c r="D177"/>
      <c r="E177" s="25"/>
    </row>
    <row r="178" spans="1:5">
      <c r="A178"/>
      <c r="B178"/>
      <c r="C178"/>
      <c r="D178"/>
      <c r="E178" s="25"/>
    </row>
    <row r="179" spans="1:5">
      <c r="A179"/>
      <c r="B179"/>
      <c r="C179"/>
      <c r="D179"/>
      <c r="E179" s="25"/>
    </row>
    <row r="180" spans="1:5">
      <c r="A180"/>
      <c r="B180"/>
      <c r="C180"/>
      <c r="D180"/>
      <c r="E180" s="25"/>
    </row>
    <row r="181" spans="1:5">
      <c r="A181"/>
      <c r="B181"/>
      <c r="C181"/>
      <c r="D181"/>
      <c r="E181" s="25"/>
    </row>
    <row r="182" spans="1:5">
      <c r="A182"/>
      <c r="B182"/>
      <c r="C182"/>
      <c r="D182"/>
      <c r="E182" s="25"/>
    </row>
    <row r="183" spans="1:5">
      <c r="A183"/>
      <c r="B183"/>
      <c r="C183"/>
      <c r="D183"/>
      <c r="E183" s="25"/>
    </row>
    <row r="184" spans="1:5">
      <c r="A184"/>
      <c r="B184"/>
      <c r="C184"/>
      <c r="D184"/>
      <c r="E184" s="25"/>
    </row>
    <row r="185" spans="1:5">
      <c r="A185"/>
      <c r="B185"/>
      <c r="C185"/>
      <c r="D185"/>
      <c r="E185" s="25"/>
    </row>
    <row r="186" spans="1:5">
      <c r="A186"/>
      <c r="B186"/>
      <c r="C186"/>
      <c r="D186"/>
      <c r="E186" s="25"/>
    </row>
    <row r="187" spans="1:5">
      <c r="A187"/>
      <c r="B187"/>
      <c r="C187"/>
      <c r="D187"/>
      <c r="E187" s="25"/>
    </row>
    <row r="188" spans="1:5">
      <c r="A188"/>
      <c r="B188"/>
      <c r="C188"/>
      <c r="D188"/>
      <c r="E188" s="25"/>
    </row>
    <row r="189" spans="1:5">
      <c r="A189"/>
      <c r="B189"/>
      <c r="C189"/>
      <c r="D189"/>
      <c r="E189" s="25"/>
    </row>
    <row r="190" spans="1:5">
      <c r="A190"/>
      <c r="B190"/>
      <c r="C190"/>
      <c r="D190"/>
      <c r="E190" s="25"/>
    </row>
    <row r="191" spans="1:5">
      <c r="A191"/>
      <c r="B191"/>
      <c r="C191"/>
      <c r="D191"/>
      <c r="E191" s="25"/>
    </row>
    <row r="192" spans="1:5">
      <c r="A192"/>
      <c r="B192"/>
      <c r="C192"/>
      <c r="D192"/>
      <c r="E192" s="25"/>
    </row>
    <row r="193" spans="1:5">
      <c r="A193"/>
      <c r="B193"/>
      <c r="C193"/>
      <c r="D193"/>
      <c r="E193" s="25"/>
    </row>
    <row r="194" spans="1:5">
      <c r="A194"/>
      <c r="B194"/>
      <c r="C194"/>
      <c r="D194"/>
      <c r="E194" s="25"/>
    </row>
    <row r="195" spans="1:5">
      <c r="A195"/>
      <c r="B195"/>
      <c r="C195"/>
      <c r="D195"/>
      <c r="E195" s="25"/>
    </row>
    <row r="196" spans="1:5">
      <c r="A196"/>
      <c r="B196"/>
      <c r="C196"/>
      <c r="D196"/>
      <c r="E196" s="25"/>
    </row>
    <row r="197" spans="1:5">
      <c r="A197"/>
      <c r="B197"/>
      <c r="C197"/>
      <c r="D197"/>
      <c r="E197" s="25"/>
    </row>
    <row r="198" spans="1:5">
      <c r="A198"/>
      <c r="B198"/>
      <c r="C198"/>
      <c r="D198"/>
      <c r="E198" s="25"/>
    </row>
    <row r="199" spans="1:5">
      <c r="A199"/>
      <c r="B199"/>
      <c r="C199"/>
      <c r="D199"/>
      <c r="E199" s="25"/>
    </row>
    <row r="200" spans="1:5">
      <c r="A200"/>
      <c r="B200"/>
      <c r="C200"/>
      <c r="D200"/>
      <c r="E200" s="25"/>
    </row>
    <row r="201" spans="1:5">
      <c r="A201"/>
      <c r="B201"/>
      <c r="C201"/>
      <c r="D201"/>
      <c r="E201" s="25"/>
    </row>
  </sheetData>
  <pageMargins left="0.511811024" right="0.511811024" top="0.78740157499999996" bottom="0.78740157499999996" header="0.31496062000000002" footer="0.31496062000000002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AE55B-06FB-4AB7-9C8B-640831CE5CF8}">
  <sheetPr>
    <tabColor rgb="FF0070C0"/>
  </sheetPr>
  <dimension ref="A1:G37"/>
  <sheetViews>
    <sheetView showGridLines="0" workbookViewId="0">
      <selection activeCell="C9" sqref="C9"/>
    </sheetView>
  </sheetViews>
  <sheetFormatPr defaultRowHeight="14.45"/>
  <cols>
    <col min="1" max="1" width="48.7109375" bestFit="1" customWidth="1"/>
    <col min="2" max="2" width="14.140625" bestFit="1" customWidth="1"/>
    <col min="3" max="3" width="21.42578125" bestFit="1" customWidth="1"/>
    <col min="4" max="4" width="3.7109375" bestFit="1" customWidth="1"/>
    <col min="5" max="5" width="8.85546875" customWidth="1"/>
    <col min="6" max="6" width="14" bestFit="1" customWidth="1"/>
    <col min="7" max="7" width="14.28515625" bestFit="1" customWidth="1"/>
  </cols>
  <sheetData>
    <row r="1" spans="1:7">
      <c r="C1" s="165" t="str">
        <f>Bdados!$A$1</f>
        <v>Aux</v>
      </c>
    </row>
    <row r="3" spans="1:7">
      <c r="A3" s="78" t="s">
        <v>2986</v>
      </c>
      <c r="B3" s="122"/>
      <c r="C3" s="122"/>
      <c r="D3" s="122"/>
      <c r="E3" s="122"/>
    </row>
    <row r="4" spans="1:7">
      <c r="A4" s="19" t="s">
        <v>6</v>
      </c>
      <c r="B4" s="19" t="s">
        <v>2987</v>
      </c>
      <c r="C4" s="19" t="s">
        <v>2988</v>
      </c>
      <c r="D4" s="122"/>
      <c r="E4" s="177"/>
      <c r="F4" s="93" t="s">
        <v>5</v>
      </c>
      <c r="G4" s="94">
        <v>45596</v>
      </c>
    </row>
    <row r="5" spans="1:7">
      <c r="A5" s="180" t="s">
        <v>2989</v>
      </c>
      <c r="B5" s="181">
        <f>COUNTIFS(Bdados!$Z:$Z,"vendido",Bdados!$T:$T,"&gt;"&amp;0)</f>
        <v>4</v>
      </c>
      <c r="C5" s="182">
        <f>SUMIFS(Bdados!$T:$T,Bdados!$Z:$Z,"vendido")</f>
        <v>6650912.8199999994</v>
      </c>
      <c r="D5" s="136" t="s">
        <v>2990</v>
      </c>
      <c r="E5" s="177"/>
      <c r="F5" t="s">
        <v>2991</v>
      </c>
      <c r="G5" s="91">
        <v>1000.585923</v>
      </c>
    </row>
    <row r="6" spans="1:7">
      <c r="A6" s="122" t="s">
        <v>2992</v>
      </c>
      <c r="B6" s="136">
        <f>COUNTIFS(Bdados!$Z:$Z,"vendido",Bdados!$AG:$AG,"&gt;"&amp;0)</f>
        <v>4</v>
      </c>
      <c r="C6" s="183">
        <f>SUMIFS(Bdados!$AG:$AG,Bdados!$Z:$Z,"VENDIDO")</f>
        <v>5680560.5400789874</v>
      </c>
      <c r="D6" s="136" t="s">
        <v>2993</v>
      </c>
      <c r="E6" s="177"/>
      <c r="F6" t="s">
        <v>2994</v>
      </c>
      <c r="G6" s="92">
        <v>46154</v>
      </c>
    </row>
    <row r="7" spans="1:7">
      <c r="A7" s="180" t="s">
        <v>2995</v>
      </c>
      <c r="B7" s="181">
        <f>COUNTIF(Bdados!$AF:$AF,"sim")</f>
        <v>5</v>
      </c>
      <c r="C7" s="182">
        <f>SUMIFS(Bdados!$AG:$AG,Bdados!AF:AF,"sim")</f>
        <v>5680560.5400789874</v>
      </c>
      <c r="D7" s="136" t="s">
        <v>2996</v>
      </c>
      <c r="E7" s="177"/>
      <c r="F7" s="89" t="s">
        <v>2997</v>
      </c>
      <c r="G7" s="90">
        <f>G6*G5</f>
        <v>46181042.690141998</v>
      </c>
    </row>
    <row r="8" spans="1:7">
      <c r="A8" s="128" t="s">
        <v>2998</v>
      </c>
      <c r="B8" s="136">
        <f>COUNTIF(Bdados!$Z:$Z,"disponível")</f>
        <v>57</v>
      </c>
      <c r="C8" s="177">
        <f>SUMIFS(Bdados!$AC:$AC,Bdados!$Z:$Z,"disponível")</f>
        <v>134808610.83088613</v>
      </c>
      <c r="D8" s="136" t="s">
        <v>2999</v>
      </c>
      <c r="E8" s="177"/>
    </row>
    <row r="9" spans="1:7">
      <c r="A9" s="178" t="s">
        <v>3000</v>
      </c>
      <c r="B9" s="181" t="s">
        <v>1542</v>
      </c>
      <c r="C9" s="182">
        <v>3546708.92</v>
      </c>
      <c r="D9" s="136" t="s">
        <v>3001</v>
      </c>
      <c r="E9" s="177"/>
      <c r="F9" s="177"/>
    </row>
    <row r="10" spans="1:7">
      <c r="A10" s="128" t="s">
        <v>3002</v>
      </c>
      <c r="B10" s="136" t="s">
        <v>1542</v>
      </c>
      <c r="C10" s="177">
        <f>G7</f>
        <v>46181042.690141998</v>
      </c>
      <c r="D10" s="136" t="s">
        <v>3003</v>
      </c>
      <c r="E10" s="177"/>
    </row>
    <row r="11" spans="1:7">
      <c r="A11" s="178" t="s">
        <v>3004</v>
      </c>
      <c r="B11" s="181" t="s">
        <v>1542</v>
      </c>
      <c r="C11" s="182">
        <v>0</v>
      </c>
      <c r="D11" s="136" t="s">
        <v>3005</v>
      </c>
      <c r="E11" s="177"/>
    </row>
    <row r="12" spans="1:7">
      <c r="A12" s="128" t="s">
        <v>3006</v>
      </c>
      <c r="B12" s="136" t="s">
        <v>1542</v>
      </c>
      <c r="C12" s="177">
        <v>0</v>
      </c>
      <c r="D12" s="136" t="s">
        <v>3007</v>
      </c>
      <c r="E12" s="177"/>
    </row>
    <row r="13" spans="1:7">
      <c r="A13" s="80" t="s">
        <v>3008</v>
      </c>
      <c r="B13" s="80"/>
      <c r="C13" s="81">
        <f>($C$7+(70%*$C$8))/(($C$10+C11+C12)-$C$9)</f>
        <v>2.3466201831858964</v>
      </c>
      <c r="D13" s="136">
        <f>IF($C$13&gt;=130%,1,0)</f>
        <v>1</v>
      </c>
      <c r="E13" s="79"/>
    </row>
    <row r="14" spans="1:7">
      <c r="A14" s="122"/>
      <c r="B14" s="122"/>
      <c r="C14" s="122"/>
      <c r="D14" s="122"/>
    </row>
    <row r="15" spans="1:7">
      <c r="A15" s="122"/>
      <c r="B15" s="122"/>
      <c r="C15" s="122"/>
      <c r="D15" s="122"/>
    </row>
    <row r="16" spans="1:7">
      <c r="A16" s="78" t="s">
        <v>3009</v>
      </c>
      <c r="B16" s="122"/>
      <c r="C16" s="122"/>
      <c r="D16" s="122"/>
    </row>
    <row r="17" spans="1:5">
      <c r="A17" t="s">
        <v>3010</v>
      </c>
      <c r="B17" s="122"/>
      <c r="C17" s="122"/>
      <c r="D17" s="122"/>
    </row>
    <row r="18" spans="1:5">
      <c r="A18" t="s">
        <v>3011</v>
      </c>
      <c r="E18" s="122"/>
    </row>
    <row r="19" spans="1:5">
      <c r="A19" t="s">
        <v>3012</v>
      </c>
      <c r="E19" s="122"/>
    </row>
    <row r="20" spans="1:5">
      <c r="A20" t="s">
        <v>3013</v>
      </c>
      <c r="E20" s="122"/>
    </row>
    <row r="21" spans="1:5">
      <c r="A21" t="s">
        <v>3014</v>
      </c>
    </row>
    <row r="22" spans="1:5">
      <c r="A22" t="s">
        <v>3015</v>
      </c>
    </row>
    <row r="23" spans="1:5">
      <c r="A23" t="s">
        <v>3016</v>
      </c>
    </row>
    <row r="24" spans="1:5">
      <c r="A24" t="s">
        <v>3017</v>
      </c>
    </row>
    <row r="25" spans="1:5">
      <c r="A25" t="s">
        <v>3018</v>
      </c>
    </row>
    <row r="26" spans="1:5">
      <c r="A26" t="s">
        <v>3019</v>
      </c>
    </row>
    <row r="27" spans="1:5">
      <c r="A27" t="s">
        <v>3020</v>
      </c>
    </row>
    <row r="28" spans="1:5">
      <c r="A28" t="s">
        <v>3021</v>
      </c>
    </row>
    <row r="31" spans="1:5">
      <c r="A31" s="78" t="s">
        <v>3022</v>
      </c>
    </row>
    <row r="32" spans="1:5">
      <c r="A32" s="19" t="s">
        <v>6</v>
      </c>
      <c r="B32" s="19" t="s">
        <v>3023</v>
      </c>
      <c r="C32" s="19" t="s">
        <v>3024</v>
      </c>
    </row>
    <row r="33" spans="1:5">
      <c r="A33" s="122" t="s">
        <v>3025</v>
      </c>
      <c r="B33" s="184">
        <v>4.7500000000000001E-2</v>
      </c>
      <c r="C33" s="185">
        <v>46154000</v>
      </c>
    </row>
    <row r="34" spans="1:5">
      <c r="A34" s="178" t="s">
        <v>3026</v>
      </c>
      <c r="B34" s="186">
        <v>4.2500000000000003E-2</v>
      </c>
      <c r="C34" s="187">
        <v>22500000</v>
      </c>
      <c r="E34" t="s">
        <v>3027</v>
      </c>
    </row>
    <row r="35" spans="1:5">
      <c r="A35" s="122" t="s">
        <v>3028</v>
      </c>
      <c r="B35" s="184">
        <v>4.2500000000000003E-2</v>
      </c>
      <c r="C35" s="188">
        <v>22500000</v>
      </c>
    </row>
    <row r="36" spans="1:5">
      <c r="A36" s="80" t="s">
        <v>3029</v>
      </c>
      <c r="B36" s="81"/>
      <c r="C36" s="83">
        <f>((B33*C33)+(B34*C34)+(B35*C35))/SUM(C33:C35)</f>
        <v>4.5031649735612259E-2</v>
      </c>
    </row>
    <row r="37" spans="1:5">
      <c r="A37" s="122"/>
      <c r="B37" s="122"/>
    </row>
  </sheetData>
  <pageMargins left="0.511811024" right="0.511811024" top="0.78740157499999996" bottom="0.78740157499999996" header="0.31496062000000002" footer="0.31496062000000002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50B3FE3F-6D57-4846-9EE3-55C55445907B}">
            <x14:iconSet showValue="0" custom="1">
              <x14:cfvo type="percent">
                <xm:f>0</xm:f>
              </x14:cfvo>
              <x14:cfvo type="num" gte="0">
                <xm:f>0</xm:f>
              </x14:cfvo>
              <x14:cfvo type="num">
                <xm:f>1</xm:f>
              </x14:cfvo>
              <x14:cfIcon iconSet="3TrafficLights1" iconId="0"/>
              <x14:cfIcon iconSet="3TrafficLights1" iconId="0"/>
              <x14:cfIcon iconSet="3TrafficLights1" iconId="2"/>
            </x14:iconSet>
          </x14:cfRule>
          <xm:sqref>D13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74738-E5B3-4947-92D8-DEF0A52B77DD}">
  <sheetPr codeName="Planilha2"/>
  <dimension ref="E2:M38"/>
  <sheetViews>
    <sheetView workbookViewId="0"/>
  </sheetViews>
  <sheetFormatPr defaultRowHeight="14.45"/>
  <cols>
    <col min="5" max="5" width="18" bestFit="1" customWidth="1"/>
    <col min="6" max="6" width="10.7109375" bestFit="1" customWidth="1"/>
    <col min="7" max="7" width="13.85546875" bestFit="1" customWidth="1"/>
    <col min="9" max="9" width="13.28515625" bestFit="1" customWidth="1"/>
    <col min="11" max="11" width="18" bestFit="1" customWidth="1"/>
    <col min="12" max="12" width="15.140625" bestFit="1" customWidth="1"/>
    <col min="13" max="13" width="18.28515625" bestFit="1" customWidth="1"/>
  </cols>
  <sheetData>
    <row r="2" spans="5:13">
      <c r="E2" s="23" t="s">
        <v>14</v>
      </c>
      <c r="F2" s="24">
        <v>44896</v>
      </c>
      <c r="K2" s="23" t="s">
        <v>14</v>
      </c>
      <c r="L2" s="24">
        <v>44927</v>
      </c>
    </row>
    <row r="4" spans="5:13">
      <c r="E4" s="23" t="s">
        <v>4</v>
      </c>
      <c r="F4" s="23" t="s">
        <v>5</v>
      </c>
      <c r="G4" t="s">
        <v>3030</v>
      </c>
      <c r="I4" t="s">
        <v>3031</v>
      </c>
      <c r="K4" s="23" t="s">
        <v>4</v>
      </c>
      <c r="L4" s="23" t="s">
        <v>754</v>
      </c>
      <c r="M4" t="s">
        <v>757</v>
      </c>
    </row>
    <row r="5" spans="5:13">
      <c r="E5" t="s">
        <v>3032</v>
      </c>
      <c r="F5" s="22">
        <v>44897</v>
      </c>
      <c r="G5">
        <v>-62.42</v>
      </c>
      <c r="I5" s="25">
        <f>G5-M5</f>
        <v>899.81000000000006</v>
      </c>
      <c r="K5" t="s">
        <v>1469</v>
      </c>
      <c r="L5" s="22">
        <v>44957</v>
      </c>
      <c r="M5">
        <v>-962.23</v>
      </c>
    </row>
    <row r="6" spans="5:13">
      <c r="F6" s="22">
        <v>44904</v>
      </c>
      <c r="G6">
        <v>-7220.36</v>
      </c>
      <c r="I6" s="25">
        <f t="shared" ref="I6:I38" si="0">G6-M6</f>
        <v>-6820.36</v>
      </c>
      <c r="L6" s="22">
        <v>44952</v>
      </c>
      <c r="M6">
        <v>-400</v>
      </c>
    </row>
    <row r="7" spans="5:13">
      <c r="F7" s="22">
        <v>44914</v>
      </c>
      <c r="G7">
        <v>-8374.43</v>
      </c>
      <c r="I7" s="25">
        <f t="shared" si="0"/>
        <v>-7012.2000000000007</v>
      </c>
      <c r="K7" t="s">
        <v>834</v>
      </c>
      <c r="M7">
        <v>-1362.23</v>
      </c>
    </row>
    <row r="8" spans="5:13">
      <c r="F8" s="22">
        <v>44916</v>
      </c>
      <c r="G8">
        <v>5224401.4800000004</v>
      </c>
      <c r="I8" s="26" t="s">
        <v>21</v>
      </c>
    </row>
    <row r="9" spans="5:13">
      <c r="F9" s="22">
        <v>44917</v>
      </c>
      <c r="G9">
        <v>-5163594.5</v>
      </c>
      <c r="I9" s="25">
        <f t="shared" si="0"/>
        <v>-5163594.5</v>
      </c>
    </row>
    <row r="10" spans="5:13">
      <c r="F10" s="22">
        <v>44921</v>
      </c>
      <c r="G10">
        <v>103.27000000001863</v>
      </c>
      <c r="I10" s="25">
        <f t="shared" si="0"/>
        <v>103.27000000001863</v>
      </c>
    </row>
    <row r="11" spans="5:13">
      <c r="F11" s="22">
        <v>44923</v>
      </c>
      <c r="G11">
        <v>-59344.940000000039</v>
      </c>
      <c r="I11" s="25">
        <f t="shared" si="0"/>
        <v>-59344.940000000039</v>
      </c>
    </row>
    <row r="12" spans="5:13">
      <c r="F12" s="22">
        <v>44924</v>
      </c>
      <c r="G12">
        <v>-1567.97</v>
      </c>
      <c r="I12" s="25">
        <f t="shared" si="0"/>
        <v>-1567.97</v>
      </c>
    </row>
    <row r="13" spans="5:13">
      <c r="E13" t="s">
        <v>3033</v>
      </c>
      <c r="F13" s="22">
        <v>44896</v>
      </c>
      <c r="G13">
        <v>-7.2759576141834259E-12</v>
      </c>
      <c r="I13" s="25">
        <f t="shared" si="0"/>
        <v>-7.2759576141834259E-12</v>
      </c>
    </row>
    <row r="14" spans="5:13">
      <c r="F14" s="22">
        <v>44901</v>
      </c>
      <c r="G14">
        <v>0</v>
      </c>
      <c r="I14" s="25">
        <f t="shared" si="0"/>
        <v>0</v>
      </c>
    </row>
    <row r="15" spans="5:13">
      <c r="F15" s="22">
        <v>44917</v>
      </c>
      <c r="G15">
        <v>0</v>
      </c>
      <c r="I15" s="25">
        <f t="shared" si="0"/>
        <v>0</v>
      </c>
    </row>
    <row r="16" spans="5:13">
      <c r="F16" s="22">
        <v>44921</v>
      </c>
      <c r="G16">
        <v>931163.24</v>
      </c>
      <c r="I16" s="25">
        <f t="shared" si="0"/>
        <v>931163.24</v>
      </c>
    </row>
    <row r="17" spans="5:9">
      <c r="F17" s="22">
        <v>44923</v>
      </c>
      <c r="G17">
        <v>-70001.3</v>
      </c>
      <c r="I17" s="25">
        <f t="shared" si="0"/>
        <v>-70001.3</v>
      </c>
    </row>
    <row r="18" spans="5:9">
      <c r="E18" t="s">
        <v>3034</v>
      </c>
      <c r="F18" s="22">
        <v>44896</v>
      </c>
      <c r="G18">
        <v>-219.12999999999738</v>
      </c>
      <c r="I18" s="25">
        <f t="shared" si="0"/>
        <v>-219.12999999999738</v>
      </c>
    </row>
    <row r="19" spans="5:9">
      <c r="F19" s="22">
        <v>44900</v>
      </c>
      <c r="G19">
        <v>-448</v>
      </c>
      <c r="I19" s="25">
        <f t="shared" si="0"/>
        <v>-448</v>
      </c>
    </row>
    <row r="20" spans="5:9">
      <c r="F20" s="22">
        <v>44901</v>
      </c>
      <c r="G20">
        <v>1915.2199999999993</v>
      </c>
      <c r="I20" s="25">
        <f t="shared" si="0"/>
        <v>1915.2199999999993</v>
      </c>
    </row>
    <row r="21" spans="5:9">
      <c r="F21" s="22">
        <v>44911</v>
      </c>
      <c r="G21">
        <v>-3611.5</v>
      </c>
      <c r="I21" s="25">
        <f t="shared" si="0"/>
        <v>-3611.5</v>
      </c>
    </row>
    <row r="22" spans="5:9">
      <c r="F22" s="22">
        <v>44915</v>
      </c>
      <c r="G22">
        <v>-66.67</v>
      </c>
      <c r="I22" s="25">
        <f t="shared" si="0"/>
        <v>-66.67</v>
      </c>
    </row>
    <row r="23" spans="5:9">
      <c r="F23" s="22">
        <v>44917</v>
      </c>
      <c r="G23">
        <v>1250</v>
      </c>
      <c r="I23" s="25">
        <f t="shared" si="0"/>
        <v>1250</v>
      </c>
    </row>
    <row r="24" spans="5:9">
      <c r="F24" s="22">
        <v>44921</v>
      </c>
      <c r="G24">
        <v>-34.5</v>
      </c>
      <c r="I24" s="25">
        <f t="shared" si="0"/>
        <v>-34.5</v>
      </c>
    </row>
    <row r="25" spans="5:9">
      <c r="F25" s="22">
        <v>44923</v>
      </c>
      <c r="G25">
        <v>4146.9400000000023</v>
      </c>
      <c r="I25" s="25">
        <f t="shared" si="0"/>
        <v>4146.9400000000023</v>
      </c>
    </row>
    <row r="26" spans="5:9">
      <c r="E26" t="s">
        <v>3035</v>
      </c>
      <c r="F26" s="22">
        <v>44900</v>
      </c>
      <c r="G26">
        <v>-532</v>
      </c>
      <c r="I26" s="25">
        <f t="shared" si="0"/>
        <v>-532</v>
      </c>
    </row>
    <row r="27" spans="5:9">
      <c r="F27" s="22">
        <v>44902</v>
      </c>
      <c r="G27">
        <v>-835.94</v>
      </c>
      <c r="I27" s="25">
        <f t="shared" si="0"/>
        <v>-835.94</v>
      </c>
    </row>
    <row r="28" spans="5:9">
      <c r="F28" s="22">
        <v>44907</v>
      </c>
      <c r="G28">
        <v>-2692.8599999998696</v>
      </c>
      <c r="I28" s="25">
        <f t="shared" si="0"/>
        <v>-2692.8599999998696</v>
      </c>
    </row>
    <row r="29" spans="5:9">
      <c r="F29" s="22">
        <v>44908</v>
      </c>
      <c r="G29">
        <v>1748.0599999999977</v>
      </c>
      <c r="I29" s="25">
        <f t="shared" si="0"/>
        <v>1748.0599999999977</v>
      </c>
    </row>
    <row r="30" spans="5:9">
      <c r="F30" s="22">
        <v>44911</v>
      </c>
      <c r="G30">
        <v>-768.39999999999964</v>
      </c>
      <c r="I30" s="25">
        <f t="shared" si="0"/>
        <v>-768.39999999999964</v>
      </c>
    </row>
    <row r="31" spans="5:9">
      <c r="F31" s="22">
        <v>44921</v>
      </c>
      <c r="G31">
        <v>-51.75</v>
      </c>
      <c r="I31" s="25">
        <f t="shared" si="0"/>
        <v>-51.75</v>
      </c>
    </row>
    <row r="32" spans="5:9">
      <c r="F32" s="22">
        <v>44923</v>
      </c>
      <c r="G32">
        <v>2445.2100000000064</v>
      </c>
      <c r="I32" s="25">
        <f t="shared" si="0"/>
        <v>2445.2100000000064</v>
      </c>
    </row>
    <row r="33" spans="5:9">
      <c r="E33" t="s">
        <v>3036</v>
      </c>
      <c r="F33" s="22">
        <v>44907</v>
      </c>
      <c r="G33">
        <v>0</v>
      </c>
      <c r="I33" s="25">
        <f t="shared" si="0"/>
        <v>0</v>
      </c>
    </row>
    <row r="34" spans="5:9">
      <c r="F34" s="22">
        <v>44908</v>
      </c>
      <c r="G34">
        <v>0</v>
      </c>
      <c r="I34" s="25">
        <f t="shared" si="0"/>
        <v>0</v>
      </c>
    </row>
    <row r="35" spans="5:9">
      <c r="F35" s="22">
        <v>44911</v>
      </c>
      <c r="G35">
        <v>0</v>
      </c>
      <c r="I35" s="25">
        <f t="shared" si="0"/>
        <v>0</v>
      </c>
    </row>
    <row r="36" spans="5:9">
      <c r="F36" s="22">
        <v>44921</v>
      </c>
      <c r="G36">
        <v>1602548.6</v>
      </c>
      <c r="I36" s="25">
        <f t="shared" si="0"/>
        <v>1602548.6</v>
      </c>
    </row>
    <row r="37" spans="5:9">
      <c r="F37" s="22">
        <v>44923</v>
      </c>
      <c r="G37">
        <v>-100000</v>
      </c>
      <c r="I37" s="25">
        <f t="shared" si="0"/>
        <v>-100000</v>
      </c>
    </row>
    <row r="38" spans="5:9">
      <c r="E38" t="s">
        <v>834</v>
      </c>
      <c r="G38">
        <v>2350295.3500000006</v>
      </c>
      <c r="I38" s="25">
        <f t="shared" si="0"/>
        <v>2350295.3500000006</v>
      </c>
    </row>
  </sheetData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FC80A-B4D3-4887-BD9C-01E388C20157}">
  <sheetPr filterMode="1">
    <tabColor rgb="FF92D050"/>
  </sheetPr>
  <dimension ref="A1:AB1422"/>
  <sheetViews>
    <sheetView workbookViewId="0"/>
  </sheetViews>
  <sheetFormatPr defaultRowHeight="14.45"/>
  <cols>
    <col min="1" max="1" width="19.7109375" customWidth="1"/>
    <col min="2" max="2" width="10.28515625" customWidth="1"/>
    <col min="5" max="5" width="12.28515625" customWidth="1"/>
    <col min="6" max="6" width="16.140625" customWidth="1"/>
    <col min="8" max="8" width="9.28515625" customWidth="1"/>
    <col min="9" max="9" width="6.28515625" customWidth="1"/>
    <col min="12" max="12" width="10" customWidth="1"/>
    <col min="13" max="13" width="10.140625" bestFit="1" customWidth="1"/>
    <col min="17" max="17" width="14" bestFit="1" customWidth="1"/>
    <col min="18" max="19" width="13.42578125" bestFit="1" customWidth="1"/>
    <col min="20" max="20" width="38.28515625" customWidth="1"/>
    <col min="21" max="21" width="14" bestFit="1" customWidth="1"/>
    <col min="22" max="22" width="13.42578125" bestFit="1" customWidth="1"/>
    <col min="28" max="28" width="13.5703125" bestFit="1" customWidth="1"/>
  </cols>
  <sheetData>
    <row r="1" spans="1:28" ht="39.6">
      <c r="A1" s="30" t="s">
        <v>2779</v>
      </c>
      <c r="B1" s="17" t="s">
        <v>754</v>
      </c>
      <c r="C1" s="17" t="s">
        <v>2</v>
      </c>
      <c r="D1" s="30" t="s">
        <v>4</v>
      </c>
      <c r="E1" s="27" t="s">
        <v>3037</v>
      </c>
      <c r="F1" s="27" t="s">
        <v>3038</v>
      </c>
      <c r="G1" s="28" t="s">
        <v>3039</v>
      </c>
      <c r="H1" s="27" t="s">
        <v>4</v>
      </c>
      <c r="I1" s="27" t="s">
        <v>3040</v>
      </c>
      <c r="J1" s="27" t="s">
        <v>3041</v>
      </c>
      <c r="K1" s="27" t="s">
        <v>1461</v>
      </c>
      <c r="L1" s="27" t="s">
        <v>1465</v>
      </c>
      <c r="M1" s="28" t="s">
        <v>5</v>
      </c>
      <c r="N1" s="27" t="s">
        <v>1462</v>
      </c>
      <c r="O1" s="27" t="s">
        <v>3042</v>
      </c>
      <c r="P1" s="27" t="s">
        <v>8</v>
      </c>
      <c r="Q1" s="29" t="s">
        <v>3043</v>
      </c>
      <c r="R1" s="29" t="s">
        <v>3044</v>
      </c>
      <c r="S1" s="29" t="s">
        <v>3045</v>
      </c>
      <c r="T1" s="32" t="s">
        <v>3046</v>
      </c>
      <c r="U1" s="32" t="s">
        <v>1463</v>
      </c>
      <c r="V1" s="32" t="s">
        <v>1464</v>
      </c>
      <c r="W1" s="32" t="s">
        <v>13</v>
      </c>
      <c r="X1" s="32" t="s">
        <v>14</v>
      </c>
      <c r="Y1" s="6" t="s">
        <v>1465</v>
      </c>
      <c r="Z1" s="4" t="s">
        <v>3047</v>
      </c>
      <c r="AA1" s="30" t="s">
        <v>3048</v>
      </c>
      <c r="AB1" s="30" t="s">
        <v>3049</v>
      </c>
    </row>
    <row r="2" spans="1:28" hidden="1">
      <c r="A2" s="189" t="s">
        <v>3050</v>
      </c>
      <c r="B2" s="190">
        <v>44330</v>
      </c>
      <c r="C2" s="191" t="s">
        <v>18</v>
      </c>
      <c r="D2" s="191" t="s">
        <v>3051</v>
      </c>
      <c r="E2" s="128" t="s">
        <v>2312</v>
      </c>
      <c r="F2" s="192" t="s">
        <v>3052</v>
      </c>
      <c r="G2" s="193" t="s">
        <v>3053</v>
      </c>
      <c r="H2" s="192" t="s">
        <v>3054</v>
      </c>
      <c r="I2" s="194">
        <v>0</v>
      </c>
      <c r="J2" s="128" t="s">
        <v>3055</v>
      </c>
      <c r="K2" s="192" t="s">
        <v>3056</v>
      </c>
      <c r="L2" s="195">
        <v>365.75</v>
      </c>
      <c r="M2" s="196">
        <v>44330</v>
      </c>
      <c r="N2" s="179" t="s">
        <v>1472</v>
      </c>
      <c r="O2" s="192" t="s">
        <v>3057</v>
      </c>
      <c r="P2" s="192" t="s">
        <v>3057</v>
      </c>
      <c r="Q2" s="197">
        <v>-365.75</v>
      </c>
      <c r="R2" s="197">
        <v>0</v>
      </c>
      <c r="S2" s="197">
        <v>-365.75</v>
      </c>
      <c r="T2" s="198" t="s">
        <v>3058</v>
      </c>
      <c r="U2" s="199">
        <v>-365.75</v>
      </c>
      <c r="V2" s="199">
        <v>365.75</v>
      </c>
      <c r="W2" s="200">
        <v>0</v>
      </c>
      <c r="X2" s="201">
        <v>44317</v>
      </c>
      <c r="Y2" s="129"/>
      <c r="Z2" s="122" t="s">
        <v>3059</v>
      </c>
      <c r="AA2" s="189" t="s">
        <v>3060</v>
      </c>
      <c r="AB2" s="189" t="s">
        <v>1470</v>
      </c>
    </row>
    <row r="3" spans="1:28" hidden="1">
      <c r="A3" s="189" t="s">
        <v>3050</v>
      </c>
      <c r="B3" s="190">
        <v>44330</v>
      </c>
      <c r="C3" s="191" t="s">
        <v>18</v>
      </c>
      <c r="D3" s="191" t="s">
        <v>3051</v>
      </c>
      <c r="E3" s="128" t="s">
        <v>2312</v>
      </c>
      <c r="F3" s="192" t="s">
        <v>3052</v>
      </c>
      <c r="G3" s="193" t="s">
        <v>3053</v>
      </c>
      <c r="H3" s="192" t="s">
        <v>3054</v>
      </c>
      <c r="I3" s="194">
        <v>0</v>
      </c>
      <c r="J3" s="128" t="s">
        <v>3055</v>
      </c>
      <c r="K3" s="192" t="s">
        <v>3061</v>
      </c>
      <c r="L3" s="195">
        <v>173.25</v>
      </c>
      <c r="M3" s="196">
        <v>44330</v>
      </c>
      <c r="N3" s="179" t="s">
        <v>1472</v>
      </c>
      <c r="O3" s="192" t="s">
        <v>3057</v>
      </c>
      <c r="P3" s="192" t="s">
        <v>3057</v>
      </c>
      <c r="Q3" s="197">
        <v>-173.25</v>
      </c>
      <c r="R3" s="197">
        <v>0</v>
      </c>
      <c r="S3" s="197">
        <v>-539</v>
      </c>
      <c r="T3" s="198" t="s">
        <v>3058</v>
      </c>
      <c r="U3" s="199">
        <v>-173.25</v>
      </c>
      <c r="V3" s="199">
        <v>173.25</v>
      </c>
      <c r="W3" s="200">
        <v>0</v>
      </c>
      <c r="X3" s="201">
        <v>44317</v>
      </c>
      <c r="Y3" s="129"/>
      <c r="Z3" s="122" t="s">
        <v>3059</v>
      </c>
      <c r="AA3" s="189" t="s">
        <v>3060</v>
      </c>
      <c r="AB3" s="189" t="s">
        <v>1470</v>
      </c>
    </row>
    <row r="4" spans="1:28" hidden="1">
      <c r="A4" s="189" t="s">
        <v>3050</v>
      </c>
      <c r="B4" s="190">
        <v>44330</v>
      </c>
      <c r="C4" s="191" t="s">
        <v>18</v>
      </c>
      <c r="D4" s="191" t="s">
        <v>3051</v>
      </c>
      <c r="E4" s="128" t="s">
        <v>2312</v>
      </c>
      <c r="F4" s="192" t="s">
        <v>3052</v>
      </c>
      <c r="G4" s="193" t="s">
        <v>3053</v>
      </c>
      <c r="H4" s="192" t="s">
        <v>3054</v>
      </c>
      <c r="I4" s="194">
        <v>0</v>
      </c>
      <c r="J4" s="128" t="s">
        <v>3055</v>
      </c>
      <c r="K4" s="192" t="s">
        <v>3062</v>
      </c>
      <c r="L4" s="195">
        <v>1000</v>
      </c>
      <c r="M4" s="196">
        <v>44330</v>
      </c>
      <c r="N4" s="179" t="s">
        <v>1495</v>
      </c>
      <c r="O4" s="192" t="s">
        <v>3063</v>
      </c>
      <c r="P4" s="192" t="s">
        <v>3063</v>
      </c>
      <c r="Q4" s="197">
        <v>0</v>
      </c>
      <c r="R4" s="197">
        <v>1000</v>
      </c>
      <c r="S4" s="197">
        <v>461</v>
      </c>
      <c r="T4" s="198" t="s">
        <v>21</v>
      </c>
      <c r="U4" s="199">
        <v>1000</v>
      </c>
      <c r="V4" s="199">
        <v>1000</v>
      </c>
      <c r="W4" s="200">
        <v>0</v>
      </c>
      <c r="X4" s="201">
        <v>44317</v>
      </c>
      <c r="Y4" s="129"/>
      <c r="Z4" s="122" t="s">
        <v>3064</v>
      </c>
      <c r="AA4" s="189" t="s">
        <v>3064</v>
      </c>
      <c r="AB4" s="189" t="s">
        <v>1470</v>
      </c>
    </row>
    <row r="5" spans="1:28" hidden="1">
      <c r="A5" s="189" t="s">
        <v>3050</v>
      </c>
      <c r="B5" s="190">
        <v>44333</v>
      </c>
      <c r="C5" s="191" t="s">
        <v>18</v>
      </c>
      <c r="D5" s="191" t="s">
        <v>3051</v>
      </c>
      <c r="E5" s="128" t="s">
        <v>2312</v>
      </c>
      <c r="F5" s="192" t="s">
        <v>3052</v>
      </c>
      <c r="G5" s="193" t="s">
        <v>3053</v>
      </c>
      <c r="H5" s="192" t="s">
        <v>3054</v>
      </c>
      <c r="I5" s="194">
        <v>0</v>
      </c>
      <c r="J5" s="128" t="s">
        <v>3055</v>
      </c>
      <c r="K5" s="192" t="s">
        <v>3065</v>
      </c>
      <c r="L5" s="195">
        <v>67000</v>
      </c>
      <c r="M5" s="196">
        <v>44333</v>
      </c>
      <c r="N5" s="179" t="s">
        <v>1495</v>
      </c>
      <c r="O5" s="192" t="s">
        <v>3063</v>
      </c>
      <c r="P5" s="192" t="s">
        <v>3063</v>
      </c>
      <c r="Q5" s="197">
        <v>0</v>
      </c>
      <c r="R5" s="197">
        <v>67000</v>
      </c>
      <c r="S5" s="197">
        <v>67461</v>
      </c>
      <c r="T5" s="198" t="s">
        <v>21</v>
      </c>
      <c r="U5" s="199">
        <v>67000</v>
      </c>
      <c r="V5" s="199">
        <v>67000</v>
      </c>
      <c r="W5" s="200">
        <v>0</v>
      </c>
      <c r="X5" s="201">
        <v>44317</v>
      </c>
      <c r="Y5" s="129"/>
      <c r="Z5" s="122" t="s">
        <v>3064</v>
      </c>
      <c r="AA5" s="189" t="s">
        <v>3064</v>
      </c>
      <c r="AB5" s="189" t="s">
        <v>1470</v>
      </c>
    </row>
    <row r="6" spans="1:28" hidden="1">
      <c r="A6" s="189" t="s">
        <v>3050</v>
      </c>
      <c r="B6" s="190">
        <v>44335</v>
      </c>
      <c r="C6" s="191" t="s">
        <v>18</v>
      </c>
      <c r="D6" s="191" t="s">
        <v>3051</v>
      </c>
      <c r="E6" s="128" t="s">
        <v>2312</v>
      </c>
      <c r="F6" s="192" t="s">
        <v>3052</v>
      </c>
      <c r="G6" s="193" t="s">
        <v>3053</v>
      </c>
      <c r="H6" s="192" t="s">
        <v>3054</v>
      </c>
      <c r="I6" s="194">
        <v>0</v>
      </c>
      <c r="J6" s="128" t="s">
        <v>3055</v>
      </c>
      <c r="K6" s="192" t="s">
        <v>3066</v>
      </c>
      <c r="L6" s="195">
        <v>27163.8</v>
      </c>
      <c r="M6" s="196">
        <v>44335</v>
      </c>
      <c r="N6" s="179" t="s">
        <v>1472</v>
      </c>
      <c r="O6" s="192" t="s">
        <v>3067</v>
      </c>
      <c r="P6" s="192" t="s">
        <v>3067</v>
      </c>
      <c r="Q6" s="197">
        <v>-27163.8</v>
      </c>
      <c r="R6" s="197">
        <v>0</v>
      </c>
      <c r="S6" s="197">
        <v>40297.199999999997</v>
      </c>
      <c r="T6" s="198" t="s">
        <v>3068</v>
      </c>
      <c r="U6" s="199">
        <v>-27163.8</v>
      </c>
      <c r="V6" s="199">
        <v>27163.8</v>
      </c>
      <c r="W6" s="200">
        <v>0</v>
      </c>
      <c r="X6" s="201">
        <v>44317</v>
      </c>
      <c r="Y6" s="129"/>
      <c r="Z6" s="122" t="s">
        <v>1515</v>
      </c>
      <c r="AA6" s="189" t="s">
        <v>1479</v>
      </c>
      <c r="AB6" s="189" t="s">
        <v>1470</v>
      </c>
    </row>
    <row r="7" spans="1:28" hidden="1">
      <c r="A7" s="189" t="s">
        <v>3050</v>
      </c>
      <c r="B7" s="190">
        <v>44335</v>
      </c>
      <c r="C7" s="191" t="s">
        <v>18</v>
      </c>
      <c r="D7" s="191" t="s">
        <v>3051</v>
      </c>
      <c r="E7" s="128" t="s">
        <v>2312</v>
      </c>
      <c r="F7" s="192" t="s">
        <v>3052</v>
      </c>
      <c r="G7" s="193" t="s">
        <v>3053</v>
      </c>
      <c r="H7" s="192" t="s">
        <v>3054</v>
      </c>
      <c r="I7" s="194">
        <v>0</v>
      </c>
      <c r="J7" s="128" t="s">
        <v>3055</v>
      </c>
      <c r="K7" s="192" t="s">
        <v>3069</v>
      </c>
      <c r="L7" s="195">
        <v>31650.47</v>
      </c>
      <c r="M7" s="196">
        <v>44335</v>
      </c>
      <c r="N7" s="179" t="s">
        <v>1472</v>
      </c>
      <c r="O7" s="192" t="s">
        <v>3067</v>
      </c>
      <c r="P7" s="192" t="s">
        <v>3067</v>
      </c>
      <c r="Q7" s="197">
        <v>-31650.47</v>
      </c>
      <c r="R7" s="197">
        <v>0</v>
      </c>
      <c r="S7" s="197">
        <v>8646.73</v>
      </c>
      <c r="T7" s="198" t="s">
        <v>3068</v>
      </c>
      <c r="U7" s="199">
        <v>-31650.47</v>
      </c>
      <c r="V7" s="199">
        <v>31650.47</v>
      </c>
      <c r="W7" s="200">
        <v>0</v>
      </c>
      <c r="X7" s="201">
        <v>44317</v>
      </c>
      <c r="Y7" s="129"/>
      <c r="Z7" s="122" t="s">
        <v>1515</v>
      </c>
      <c r="AA7" s="189" t="s">
        <v>1479</v>
      </c>
      <c r="AB7" s="189" t="s">
        <v>1470</v>
      </c>
    </row>
    <row r="8" spans="1:28" hidden="1">
      <c r="A8" s="189" t="s">
        <v>3050</v>
      </c>
      <c r="B8" s="190">
        <v>44335</v>
      </c>
      <c r="C8" s="191" t="s">
        <v>18</v>
      </c>
      <c r="D8" s="191" t="s">
        <v>3051</v>
      </c>
      <c r="E8" s="128" t="s">
        <v>2312</v>
      </c>
      <c r="F8" s="192" t="s">
        <v>3052</v>
      </c>
      <c r="G8" s="193" t="s">
        <v>3053</v>
      </c>
      <c r="H8" s="192" t="s">
        <v>3054</v>
      </c>
      <c r="I8" s="194">
        <v>0</v>
      </c>
      <c r="J8" s="128" t="s">
        <v>3055</v>
      </c>
      <c r="K8" s="192" t="s">
        <v>3070</v>
      </c>
      <c r="L8" s="195">
        <v>7500</v>
      </c>
      <c r="M8" s="196">
        <v>44335</v>
      </c>
      <c r="N8" s="179" t="s">
        <v>1472</v>
      </c>
      <c r="O8" s="192" t="s">
        <v>3067</v>
      </c>
      <c r="P8" s="192" t="s">
        <v>3067</v>
      </c>
      <c r="Q8" s="197">
        <v>-7500</v>
      </c>
      <c r="R8" s="197">
        <v>0</v>
      </c>
      <c r="S8" s="197">
        <v>1146.73</v>
      </c>
      <c r="T8" s="198" t="s">
        <v>3068</v>
      </c>
      <c r="U8" s="199">
        <v>-7500</v>
      </c>
      <c r="V8" s="199">
        <v>7500</v>
      </c>
      <c r="W8" s="200">
        <v>0</v>
      </c>
      <c r="X8" s="201">
        <v>44317</v>
      </c>
      <c r="Y8" s="129"/>
      <c r="Z8" s="122" t="s">
        <v>1515</v>
      </c>
      <c r="AA8" s="189" t="s">
        <v>1479</v>
      </c>
      <c r="AB8" s="189" t="s">
        <v>1470</v>
      </c>
    </row>
    <row r="9" spans="1:28" hidden="1">
      <c r="A9" s="189" t="s">
        <v>3050</v>
      </c>
      <c r="B9" s="190">
        <v>44335</v>
      </c>
      <c r="C9" s="191" t="s">
        <v>18</v>
      </c>
      <c r="D9" s="191" t="s">
        <v>3051</v>
      </c>
      <c r="E9" s="128" t="s">
        <v>2312</v>
      </c>
      <c r="F9" s="192" t="s">
        <v>3052</v>
      </c>
      <c r="G9" s="193" t="s">
        <v>3053</v>
      </c>
      <c r="H9" s="192" t="s">
        <v>3054</v>
      </c>
      <c r="I9" s="194">
        <v>0</v>
      </c>
      <c r="J9" s="128" t="s">
        <v>3055</v>
      </c>
      <c r="K9" s="192" t="s">
        <v>3071</v>
      </c>
      <c r="L9" s="195">
        <v>0.02</v>
      </c>
      <c r="M9" s="196">
        <v>44335</v>
      </c>
      <c r="N9" s="179" t="s">
        <v>1500</v>
      </c>
      <c r="O9" s="192" t="s">
        <v>1555</v>
      </c>
      <c r="P9" s="192" t="s">
        <v>1555</v>
      </c>
      <c r="Q9" s="197">
        <v>0</v>
      </c>
      <c r="R9" s="197">
        <v>0.02</v>
      </c>
      <c r="S9" s="197">
        <v>1146.75</v>
      </c>
      <c r="T9" s="198" t="s">
        <v>21</v>
      </c>
      <c r="U9" s="199">
        <v>0.02</v>
      </c>
      <c r="V9" s="199">
        <v>0.02</v>
      </c>
      <c r="W9" s="200">
        <v>0</v>
      </c>
      <c r="X9" s="201">
        <v>44317</v>
      </c>
      <c r="Y9" s="129"/>
      <c r="Z9" s="122" t="s">
        <v>1556</v>
      </c>
      <c r="AA9" s="189" t="s">
        <v>1557</v>
      </c>
      <c r="AB9" s="189" t="s">
        <v>1470</v>
      </c>
    </row>
    <row r="10" spans="1:28" hidden="1">
      <c r="A10" s="189" t="s">
        <v>3050</v>
      </c>
      <c r="B10" s="190">
        <v>44343</v>
      </c>
      <c r="C10" s="191" t="s">
        <v>18</v>
      </c>
      <c r="D10" s="191" t="s">
        <v>3051</v>
      </c>
      <c r="E10" s="128" t="s">
        <v>2312</v>
      </c>
      <c r="F10" s="192" t="s">
        <v>3052</v>
      </c>
      <c r="G10" s="193" t="s">
        <v>3053</v>
      </c>
      <c r="H10" s="192" t="s">
        <v>3054</v>
      </c>
      <c r="I10" s="194">
        <v>0</v>
      </c>
      <c r="J10" s="128" t="s">
        <v>3055</v>
      </c>
      <c r="K10" s="192" t="s">
        <v>3072</v>
      </c>
      <c r="L10" s="195">
        <v>0.01</v>
      </c>
      <c r="M10" s="196">
        <v>44343</v>
      </c>
      <c r="N10" s="179" t="s">
        <v>1500</v>
      </c>
      <c r="O10" s="192" t="s">
        <v>1555</v>
      </c>
      <c r="P10" s="192" t="s">
        <v>1555</v>
      </c>
      <c r="Q10" s="197">
        <v>0</v>
      </c>
      <c r="R10" s="197">
        <v>0.01</v>
      </c>
      <c r="S10" s="197">
        <v>1146.76</v>
      </c>
      <c r="T10" s="198" t="s">
        <v>21</v>
      </c>
      <c r="U10" s="199">
        <v>0.01</v>
      </c>
      <c r="V10" s="199">
        <v>0.01</v>
      </c>
      <c r="W10" s="200">
        <v>0</v>
      </c>
      <c r="X10" s="201">
        <v>44317</v>
      </c>
      <c r="Y10" s="129"/>
      <c r="Z10" s="122" t="s">
        <v>1556</v>
      </c>
      <c r="AA10" s="189" t="s">
        <v>1557</v>
      </c>
      <c r="AB10" s="189" t="s">
        <v>1470</v>
      </c>
    </row>
    <row r="11" spans="1:28" hidden="1">
      <c r="A11" s="189" t="s">
        <v>3050</v>
      </c>
      <c r="B11" s="190">
        <v>44343</v>
      </c>
      <c r="C11" s="191" t="s">
        <v>18</v>
      </c>
      <c r="D11" s="191" t="s">
        <v>3051</v>
      </c>
      <c r="E11" s="128" t="s">
        <v>2312</v>
      </c>
      <c r="F11" s="192" t="s">
        <v>3052</v>
      </c>
      <c r="G11" s="193" t="s">
        <v>3053</v>
      </c>
      <c r="H11" s="192" t="s">
        <v>3054</v>
      </c>
      <c r="I11" s="194">
        <v>0</v>
      </c>
      <c r="J11" s="128" t="s">
        <v>3055</v>
      </c>
      <c r="K11" s="192" t="s">
        <v>3073</v>
      </c>
      <c r="L11" s="195">
        <v>450</v>
      </c>
      <c r="M11" s="196">
        <v>44343</v>
      </c>
      <c r="N11" s="179" t="s">
        <v>1495</v>
      </c>
      <c r="O11" s="192" t="s">
        <v>3063</v>
      </c>
      <c r="P11" s="192" t="s">
        <v>3063</v>
      </c>
      <c r="Q11" s="197">
        <v>0</v>
      </c>
      <c r="R11" s="197">
        <v>450</v>
      </c>
      <c r="S11" s="197">
        <v>1596.76</v>
      </c>
      <c r="T11" s="198" t="s">
        <v>21</v>
      </c>
      <c r="U11" s="199">
        <v>450</v>
      </c>
      <c r="V11" s="199">
        <v>450</v>
      </c>
      <c r="W11" s="200">
        <v>0</v>
      </c>
      <c r="X11" s="201">
        <v>44317</v>
      </c>
      <c r="Y11" s="129"/>
      <c r="Z11" s="122" t="s">
        <v>3064</v>
      </c>
      <c r="AA11" s="189" t="s">
        <v>3064</v>
      </c>
      <c r="AB11" s="189" t="s">
        <v>1470</v>
      </c>
    </row>
    <row r="12" spans="1:28" hidden="1">
      <c r="A12" s="189" t="s">
        <v>3050</v>
      </c>
      <c r="B12" s="190">
        <v>44344</v>
      </c>
      <c r="C12" s="191" t="s">
        <v>18</v>
      </c>
      <c r="D12" s="191" t="s">
        <v>3051</v>
      </c>
      <c r="E12" s="128" t="s">
        <v>2312</v>
      </c>
      <c r="F12" s="192" t="s">
        <v>3052</v>
      </c>
      <c r="G12" s="193" t="s">
        <v>3053</v>
      </c>
      <c r="H12" s="192" t="s">
        <v>3054</v>
      </c>
      <c r="I12" s="194">
        <v>0</v>
      </c>
      <c r="J12" s="128" t="s">
        <v>3055</v>
      </c>
      <c r="K12" s="192" t="s">
        <v>3074</v>
      </c>
      <c r="L12" s="195">
        <v>1101.05</v>
      </c>
      <c r="M12" s="196">
        <v>44344</v>
      </c>
      <c r="N12" s="179" t="s">
        <v>1472</v>
      </c>
      <c r="O12" s="192" t="s">
        <v>3075</v>
      </c>
      <c r="P12" s="192" t="s">
        <v>3075</v>
      </c>
      <c r="Q12" s="197">
        <v>-1101.05</v>
      </c>
      <c r="R12" s="197">
        <v>0</v>
      </c>
      <c r="S12" s="197">
        <v>495.71</v>
      </c>
      <c r="T12" s="198" t="s">
        <v>764</v>
      </c>
      <c r="U12" s="199">
        <v>-1101.05</v>
      </c>
      <c r="V12" s="199">
        <v>1101.05</v>
      </c>
      <c r="W12" s="200">
        <v>0</v>
      </c>
      <c r="X12" s="201">
        <v>44317</v>
      </c>
      <c r="Y12" s="129"/>
      <c r="Z12" s="122" t="s">
        <v>3076</v>
      </c>
      <c r="AA12" s="189" t="s">
        <v>1479</v>
      </c>
      <c r="AB12" s="189" t="s">
        <v>1470</v>
      </c>
    </row>
    <row r="13" spans="1:28" hidden="1">
      <c r="A13" s="189" t="s">
        <v>3050</v>
      </c>
      <c r="B13" s="190">
        <v>44344</v>
      </c>
      <c r="C13" s="191" t="s">
        <v>18</v>
      </c>
      <c r="D13" s="191" t="s">
        <v>3051</v>
      </c>
      <c r="E13" s="128" t="s">
        <v>2312</v>
      </c>
      <c r="F13" s="192" t="s">
        <v>3052</v>
      </c>
      <c r="G13" s="193" t="s">
        <v>3053</v>
      </c>
      <c r="H13" s="192" t="s">
        <v>3054</v>
      </c>
      <c r="I13" s="194">
        <v>0</v>
      </c>
      <c r="J13" s="128" t="s">
        <v>3055</v>
      </c>
      <c r="K13" s="192" t="s">
        <v>3077</v>
      </c>
      <c r="L13" s="195">
        <v>173.85</v>
      </c>
      <c r="M13" s="196">
        <v>44344</v>
      </c>
      <c r="N13" s="179" t="s">
        <v>1472</v>
      </c>
      <c r="O13" s="192" t="s">
        <v>3075</v>
      </c>
      <c r="P13" s="192" t="s">
        <v>3075</v>
      </c>
      <c r="Q13" s="197">
        <v>-173.85</v>
      </c>
      <c r="R13" s="197">
        <v>0</v>
      </c>
      <c r="S13" s="197">
        <v>321.86</v>
      </c>
      <c r="T13" s="198" t="s">
        <v>764</v>
      </c>
      <c r="U13" s="199">
        <v>-173.85</v>
      </c>
      <c r="V13" s="199">
        <v>173.85</v>
      </c>
      <c r="W13" s="200">
        <v>0</v>
      </c>
      <c r="X13" s="201">
        <v>44317</v>
      </c>
      <c r="Y13" s="129"/>
      <c r="Z13" s="122" t="s">
        <v>3076</v>
      </c>
      <c r="AA13" s="189" t="s">
        <v>1479</v>
      </c>
      <c r="AB13" s="189" t="s">
        <v>1470</v>
      </c>
    </row>
    <row r="14" spans="1:28" hidden="1">
      <c r="A14" s="189" t="s">
        <v>3050</v>
      </c>
      <c r="B14" s="190">
        <v>44344</v>
      </c>
      <c r="C14" s="191" t="s">
        <v>18</v>
      </c>
      <c r="D14" s="191" t="s">
        <v>3051</v>
      </c>
      <c r="E14" s="128" t="s">
        <v>2312</v>
      </c>
      <c r="F14" s="192" t="s">
        <v>3052</v>
      </c>
      <c r="G14" s="193" t="s">
        <v>3053</v>
      </c>
      <c r="H14" s="192" t="s">
        <v>3054</v>
      </c>
      <c r="I14" s="194">
        <v>0</v>
      </c>
      <c r="J14" s="128" t="s">
        <v>3055</v>
      </c>
      <c r="K14" s="192" t="s">
        <v>3077</v>
      </c>
      <c r="L14" s="195">
        <v>173.85</v>
      </c>
      <c r="M14" s="196">
        <v>44344</v>
      </c>
      <c r="N14" s="179" t="s">
        <v>1472</v>
      </c>
      <c r="O14" s="192" t="s">
        <v>3075</v>
      </c>
      <c r="P14" s="192" t="s">
        <v>3075</v>
      </c>
      <c r="Q14" s="197">
        <v>-173.85</v>
      </c>
      <c r="R14" s="197">
        <v>0</v>
      </c>
      <c r="S14" s="197">
        <v>148.01</v>
      </c>
      <c r="T14" s="198" t="s">
        <v>764</v>
      </c>
      <c r="U14" s="199">
        <v>-173.85</v>
      </c>
      <c r="V14" s="199">
        <v>173.85</v>
      </c>
      <c r="W14" s="200">
        <v>0</v>
      </c>
      <c r="X14" s="201">
        <v>44317</v>
      </c>
      <c r="Y14" s="129"/>
      <c r="Z14" s="122" t="s">
        <v>3076</v>
      </c>
      <c r="AA14" s="189" t="s">
        <v>1479</v>
      </c>
      <c r="AB14" s="189" t="s">
        <v>1470</v>
      </c>
    </row>
    <row r="15" spans="1:28" hidden="1">
      <c r="A15" s="189" t="s">
        <v>3050</v>
      </c>
      <c r="B15" s="190">
        <v>44348</v>
      </c>
      <c r="C15" s="191" t="s">
        <v>18</v>
      </c>
      <c r="D15" s="191" t="s">
        <v>3051</v>
      </c>
      <c r="E15" s="128" t="s">
        <v>2312</v>
      </c>
      <c r="F15" s="192" t="s">
        <v>3052</v>
      </c>
      <c r="G15" s="193" t="s">
        <v>3053</v>
      </c>
      <c r="H15" s="192" t="s">
        <v>3054</v>
      </c>
      <c r="I15" s="194">
        <v>0</v>
      </c>
      <c r="J15" s="128" t="s">
        <v>3055</v>
      </c>
      <c r="K15" s="192" t="s">
        <v>3078</v>
      </c>
      <c r="L15" s="195">
        <v>17070</v>
      </c>
      <c r="M15" s="196">
        <v>44348</v>
      </c>
      <c r="N15" s="179" t="s">
        <v>1472</v>
      </c>
      <c r="O15" s="192" t="s">
        <v>3079</v>
      </c>
      <c r="P15" s="192" t="s">
        <v>3079</v>
      </c>
      <c r="Q15" s="197">
        <v>-17070</v>
      </c>
      <c r="R15" s="197">
        <v>0</v>
      </c>
      <c r="S15" s="197">
        <v>-16921.990000000002</v>
      </c>
      <c r="T15" s="198" t="s">
        <v>3080</v>
      </c>
      <c r="U15" s="199">
        <v>-17070</v>
      </c>
      <c r="V15" s="199">
        <v>17070</v>
      </c>
      <c r="W15" s="200">
        <v>0</v>
      </c>
      <c r="X15" s="201">
        <v>44348</v>
      </c>
      <c r="Y15" s="129"/>
      <c r="Z15" s="122" t="s">
        <v>1490</v>
      </c>
      <c r="AA15" s="189" t="s">
        <v>1488</v>
      </c>
      <c r="AB15" s="189" t="s">
        <v>1470</v>
      </c>
    </row>
    <row r="16" spans="1:28" hidden="1">
      <c r="A16" s="189" t="s">
        <v>3050</v>
      </c>
      <c r="B16" s="190">
        <v>44348</v>
      </c>
      <c r="C16" s="191" t="s">
        <v>18</v>
      </c>
      <c r="D16" s="191" t="s">
        <v>3051</v>
      </c>
      <c r="E16" s="128" t="s">
        <v>2312</v>
      </c>
      <c r="F16" s="192" t="s">
        <v>3052</v>
      </c>
      <c r="G16" s="193" t="s">
        <v>3053</v>
      </c>
      <c r="H16" s="192" t="s">
        <v>3054</v>
      </c>
      <c r="I16" s="194">
        <v>0</v>
      </c>
      <c r="J16" s="128" t="s">
        <v>3055</v>
      </c>
      <c r="K16" s="192" t="s">
        <v>3081</v>
      </c>
      <c r="L16" s="195">
        <v>793.76</v>
      </c>
      <c r="M16" s="196">
        <v>44348</v>
      </c>
      <c r="N16" s="179" t="s">
        <v>1472</v>
      </c>
      <c r="O16" s="192" t="s">
        <v>3082</v>
      </c>
      <c r="P16" s="192" t="s">
        <v>3082</v>
      </c>
      <c r="Q16" s="197">
        <v>0</v>
      </c>
      <c r="R16" s="197">
        <v>793.76</v>
      </c>
      <c r="S16" s="197">
        <v>-16128.23</v>
      </c>
      <c r="T16" s="198" t="s">
        <v>3080</v>
      </c>
      <c r="U16" s="199">
        <v>793.76</v>
      </c>
      <c r="V16" s="199">
        <v>793.76</v>
      </c>
      <c r="W16" s="200">
        <v>0</v>
      </c>
      <c r="X16" s="201">
        <v>44348</v>
      </c>
      <c r="Y16" s="129"/>
      <c r="Z16" s="122" t="s">
        <v>1490</v>
      </c>
      <c r="AA16" s="189" t="s">
        <v>1488</v>
      </c>
      <c r="AB16" s="189" t="s">
        <v>1470</v>
      </c>
    </row>
    <row r="17" spans="1:28" hidden="1">
      <c r="A17" s="189" t="s">
        <v>3050</v>
      </c>
      <c r="B17" s="190">
        <v>44348</v>
      </c>
      <c r="C17" s="191" t="s">
        <v>18</v>
      </c>
      <c r="D17" s="191" t="s">
        <v>3051</v>
      </c>
      <c r="E17" s="128" t="s">
        <v>2312</v>
      </c>
      <c r="F17" s="192" t="s">
        <v>3052</v>
      </c>
      <c r="G17" s="193" t="s">
        <v>3053</v>
      </c>
      <c r="H17" s="192" t="s">
        <v>3054</v>
      </c>
      <c r="I17" s="194">
        <v>0</v>
      </c>
      <c r="J17" s="128" t="s">
        <v>3055</v>
      </c>
      <c r="K17" s="192" t="s">
        <v>3083</v>
      </c>
      <c r="L17" s="195">
        <v>256.05</v>
      </c>
      <c r="M17" s="196">
        <v>44348</v>
      </c>
      <c r="N17" s="179" t="s">
        <v>1472</v>
      </c>
      <c r="O17" s="192" t="s">
        <v>3084</v>
      </c>
      <c r="P17" s="192" t="s">
        <v>3084</v>
      </c>
      <c r="Q17" s="197">
        <v>0</v>
      </c>
      <c r="R17" s="197">
        <v>256.05</v>
      </c>
      <c r="S17" s="197">
        <v>-15872.18</v>
      </c>
      <c r="T17" s="198" t="s">
        <v>3080</v>
      </c>
      <c r="U17" s="199">
        <v>256.05</v>
      </c>
      <c r="V17" s="199">
        <v>256.05</v>
      </c>
      <c r="W17" s="200">
        <v>0</v>
      </c>
      <c r="X17" s="201">
        <v>44348</v>
      </c>
      <c r="Y17" s="129"/>
      <c r="Z17" s="122" t="s">
        <v>1490</v>
      </c>
      <c r="AA17" s="189" t="s">
        <v>1488</v>
      </c>
      <c r="AB17" s="189" t="s">
        <v>1470</v>
      </c>
    </row>
    <row r="18" spans="1:28" hidden="1">
      <c r="A18" s="189" t="s">
        <v>3050</v>
      </c>
      <c r="B18" s="190">
        <v>44348</v>
      </c>
      <c r="C18" s="191" t="s">
        <v>18</v>
      </c>
      <c r="D18" s="191" t="s">
        <v>3051</v>
      </c>
      <c r="E18" s="128" t="s">
        <v>2312</v>
      </c>
      <c r="F18" s="192" t="s">
        <v>3052</v>
      </c>
      <c r="G18" s="193" t="s">
        <v>3053</v>
      </c>
      <c r="H18" s="192" t="s">
        <v>3054</v>
      </c>
      <c r="I18" s="194">
        <v>0</v>
      </c>
      <c r="J18" s="128" t="s">
        <v>3055</v>
      </c>
      <c r="K18" s="192" t="s">
        <v>3085</v>
      </c>
      <c r="L18" s="195">
        <v>21000</v>
      </c>
      <c r="M18" s="196">
        <v>44348</v>
      </c>
      <c r="N18" s="179" t="s">
        <v>1472</v>
      </c>
      <c r="O18" s="192" t="s">
        <v>3086</v>
      </c>
      <c r="P18" s="192" t="s">
        <v>3086</v>
      </c>
      <c r="Q18" s="197">
        <v>-21000</v>
      </c>
      <c r="R18" s="197">
        <v>0</v>
      </c>
      <c r="S18" s="197">
        <v>-36872.18</v>
      </c>
      <c r="T18" s="198" t="s">
        <v>3087</v>
      </c>
      <c r="U18" s="199">
        <v>-21000</v>
      </c>
      <c r="V18" s="199">
        <v>21000</v>
      </c>
      <c r="W18" s="200">
        <v>0</v>
      </c>
      <c r="X18" s="201">
        <v>44348</v>
      </c>
      <c r="Y18" s="129"/>
      <c r="Z18" s="122" t="s">
        <v>1515</v>
      </c>
      <c r="AA18" s="189" t="s">
        <v>1479</v>
      </c>
      <c r="AB18" s="189" t="s">
        <v>1470</v>
      </c>
    </row>
    <row r="19" spans="1:28" hidden="1">
      <c r="A19" s="189" t="s">
        <v>3050</v>
      </c>
      <c r="B19" s="190">
        <v>44348</v>
      </c>
      <c r="C19" s="191" t="s">
        <v>18</v>
      </c>
      <c r="D19" s="191" t="s">
        <v>3051</v>
      </c>
      <c r="E19" s="128" t="s">
        <v>2312</v>
      </c>
      <c r="F19" s="192" t="s">
        <v>3052</v>
      </c>
      <c r="G19" s="193" t="s">
        <v>3053</v>
      </c>
      <c r="H19" s="192" t="s">
        <v>3054</v>
      </c>
      <c r="I19" s="194">
        <v>0</v>
      </c>
      <c r="J19" s="128" t="s">
        <v>3055</v>
      </c>
      <c r="K19" s="192" t="s">
        <v>3088</v>
      </c>
      <c r="L19" s="195">
        <v>315</v>
      </c>
      <c r="M19" s="196">
        <v>44348</v>
      </c>
      <c r="N19" s="179" t="s">
        <v>1472</v>
      </c>
      <c r="O19" s="192" t="s">
        <v>3089</v>
      </c>
      <c r="P19" s="192" t="s">
        <v>3089</v>
      </c>
      <c r="Q19" s="197">
        <v>0</v>
      </c>
      <c r="R19" s="197">
        <v>315</v>
      </c>
      <c r="S19" s="197">
        <v>-36557.18</v>
      </c>
      <c r="T19" s="198" t="s">
        <v>3087</v>
      </c>
      <c r="U19" s="199">
        <v>315</v>
      </c>
      <c r="V19" s="199">
        <v>315</v>
      </c>
      <c r="W19" s="200">
        <v>0</v>
      </c>
      <c r="X19" s="201">
        <v>44348</v>
      </c>
      <c r="Y19" s="129"/>
      <c r="Z19" s="122" t="s">
        <v>1515</v>
      </c>
      <c r="AA19" s="189" t="s">
        <v>1479</v>
      </c>
      <c r="AB19" s="189" t="s">
        <v>1470</v>
      </c>
    </row>
    <row r="20" spans="1:28" hidden="1">
      <c r="A20" s="189" t="s">
        <v>3050</v>
      </c>
      <c r="B20" s="190">
        <v>44348</v>
      </c>
      <c r="C20" s="191" t="s">
        <v>18</v>
      </c>
      <c r="D20" s="191" t="s">
        <v>3051</v>
      </c>
      <c r="E20" s="128" t="s">
        <v>2312</v>
      </c>
      <c r="F20" s="192" t="s">
        <v>3052</v>
      </c>
      <c r="G20" s="193" t="s">
        <v>3053</v>
      </c>
      <c r="H20" s="192" t="s">
        <v>3054</v>
      </c>
      <c r="I20" s="194">
        <v>0</v>
      </c>
      <c r="J20" s="128" t="s">
        <v>3055</v>
      </c>
      <c r="K20" s="192" t="s">
        <v>3090</v>
      </c>
      <c r="L20" s="195">
        <v>976.5</v>
      </c>
      <c r="M20" s="196">
        <v>44348</v>
      </c>
      <c r="N20" s="179" t="s">
        <v>1472</v>
      </c>
      <c r="O20" s="192" t="s">
        <v>3091</v>
      </c>
      <c r="P20" s="192" t="s">
        <v>3091</v>
      </c>
      <c r="Q20" s="197">
        <v>0</v>
      </c>
      <c r="R20" s="197">
        <v>976.5</v>
      </c>
      <c r="S20" s="197">
        <v>-35580.68</v>
      </c>
      <c r="T20" s="198" t="s">
        <v>3087</v>
      </c>
      <c r="U20" s="199">
        <v>976.5</v>
      </c>
      <c r="V20" s="199">
        <v>976.5</v>
      </c>
      <c r="W20" s="200">
        <v>0</v>
      </c>
      <c r="X20" s="201">
        <v>44348</v>
      </c>
      <c r="Y20" s="129"/>
      <c r="Z20" s="122" t="s">
        <v>1515</v>
      </c>
      <c r="AA20" s="189" t="s">
        <v>1479</v>
      </c>
      <c r="AB20" s="189" t="s">
        <v>1470</v>
      </c>
    </row>
    <row r="21" spans="1:28" hidden="1">
      <c r="A21" s="189" t="s">
        <v>3050</v>
      </c>
      <c r="B21" s="190">
        <v>44348</v>
      </c>
      <c r="C21" s="191" t="s">
        <v>18</v>
      </c>
      <c r="D21" s="191" t="s">
        <v>3051</v>
      </c>
      <c r="E21" s="128" t="s">
        <v>2312</v>
      </c>
      <c r="F21" s="192" t="s">
        <v>3052</v>
      </c>
      <c r="G21" s="193" t="s">
        <v>3053</v>
      </c>
      <c r="H21" s="192" t="s">
        <v>3054</v>
      </c>
      <c r="I21" s="194">
        <v>0</v>
      </c>
      <c r="J21" s="128" t="s">
        <v>3055</v>
      </c>
      <c r="K21" s="192" t="s">
        <v>3092</v>
      </c>
      <c r="L21" s="195">
        <v>13000</v>
      </c>
      <c r="M21" s="196">
        <v>44348</v>
      </c>
      <c r="N21" s="179" t="s">
        <v>1472</v>
      </c>
      <c r="O21" s="192" t="s">
        <v>3093</v>
      </c>
      <c r="P21" s="192" t="s">
        <v>3093</v>
      </c>
      <c r="Q21" s="197">
        <v>-13000</v>
      </c>
      <c r="R21" s="197">
        <v>0</v>
      </c>
      <c r="S21" s="197">
        <v>-48580.68</v>
      </c>
      <c r="T21" s="198" t="s">
        <v>3094</v>
      </c>
      <c r="U21" s="199">
        <v>-13000</v>
      </c>
      <c r="V21" s="199">
        <v>13000</v>
      </c>
      <c r="W21" s="200">
        <v>0</v>
      </c>
      <c r="X21" s="201">
        <v>44348</v>
      </c>
      <c r="Y21" s="129"/>
      <c r="Z21" s="122" t="s">
        <v>1515</v>
      </c>
      <c r="AA21" s="189" t="s">
        <v>1479</v>
      </c>
      <c r="AB21" s="189" t="s">
        <v>1470</v>
      </c>
    </row>
    <row r="22" spans="1:28" hidden="1">
      <c r="A22" s="189" t="s">
        <v>3050</v>
      </c>
      <c r="B22" s="190">
        <v>44348</v>
      </c>
      <c r="C22" s="191" t="s">
        <v>18</v>
      </c>
      <c r="D22" s="191" t="s">
        <v>3051</v>
      </c>
      <c r="E22" s="128" t="s">
        <v>2312</v>
      </c>
      <c r="F22" s="192" t="s">
        <v>3052</v>
      </c>
      <c r="G22" s="193" t="s">
        <v>3053</v>
      </c>
      <c r="H22" s="192" t="s">
        <v>3054</v>
      </c>
      <c r="I22" s="194">
        <v>0</v>
      </c>
      <c r="J22" s="128" t="s">
        <v>3055</v>
      </c>
      <c r="K22" s="192" t="s">
        <v>3095</v>
      </c>
      <c r="L22" s="195">
        <v>4.07</v>
      </c>
      <c r="M22" s="196">
        <v>44348</v>
      </c>
      <c r="N22" s="179" t="s">
        <v>1472</v>
      </c>
      <c r="O22" s="192" t="s">
        <v>3096</v>
      </c>
      <c r="P22" s="192" t="s">
        <v>3096</v>
      </c>
      <c r="Q22" s="197">
        <v>-4.07</v>
      </c>
      <c r="R22" s="197">
        <v>0</v>
      </c>
      <c r="S22" s="197">
        <v>-48584.75</v>
      </c>
      <c r="T22" s="198" t="s">
        <v>21</v>
      </c>
      <c r="U22" s="199">
        <v>-4.07</v>
      </c>
      <c r="V22" s="199">
        <v>4.07</v>
      </c>
      <c r="W22" s="200">
        <v>0</v>
      </c>
      <c r="X22" s="201">
        <v>44348</v>
      </c>
      <c r="Y22" s="129"/>
      <c r="Z22" s="122" t="s">
        <v>1515</v>
      </c>
      <c r="AA22" s="189" t="s">
        <v>1479</v>
      </c>
      <c r="AB22" s="189" t="s">
        <v>1470</v>
      </c>
    </row>
    <row r="23" spans="1:28" hidden="1">
      <c r="A23" s="189" t="s">
        <v>3050</v>
      </c>
      <c r="B23" s="190">
        <v>44348</v>
      </c>
      <c r="C23" s="191" t="s">
        <v>18</v>
      </c>
      <c r="D23" s="191" t="s">
        <v>3051</v>
      </c>
      <c r="E23" s="128" t="s">
        <v>2312</v>
      </c>
      <c r="F23" s="192" t="s">
        <v>3052</v>
      </c>
      <c r="G23" s="193" t="s">
        <v>3053</v>
      </c>
      <c r="H23" s="192" t="s">
        <v>3054</v>
      </c>
      <c r="I23" s="194">
        <v>0</v>
      </c>
      <c r="J23" s="128" t="s">
        <v>3055</v>
      </c>
      <c r="K23" s="192" t="s">
        <v>3097</v>
      </c>
      <c r="L23" s="195">
        <v>122.01</v>
      </c>
      <c r="M23" s="196">
        <v>44348</v>
      </c>
      <c r="N23" s="179" t="s">
        <v>1472</v>
      </c>
      <c r="O23" s="192" t="s">
        <v>3098</v>
      </c>
      <c r="P23" s="192" t="s">
        <v>3098</v>
      </c>
      <c r="Q23" s="197">
        <v>-122.01</v>
      </c>
      <c r="R23" s="197">
        <v>0</v>
      </c>
      <c r="S23" s="197">
        <v>-48706.76</v>
      </c>
      <c r="T23" s="198" t="s">
        <v>21</v>
      </c>
      <c r="U23" s="199">
        <v>-122.01</v>
      </c>
      <c r="V23" s="199">
        <v>122.01</v>
      </c>
      <c r="W23" s="200">
        <v>0</v>
      </c>
      <c r="X23" s="201">
        <v>44348</v>
      </c>
      <c r="Y23" s="129"/>
      <c r="Z23" s="122" t="s">
        <v>1515</v>
      </c>
      <c r="AA23" s="189" t="s">
        <v>1479</v>
      </c>
      <c r="AB23" s="189" t="s">
        <v>1470</v>
      </c>
    </row>
    <row r="24" spans="1:28" hidden="1">
      <c r="A24" s="189" t="s">
        <v>3050</v>
      </c>
      <c r="B24" s="190">
        <v>44348</v>
      </c>
      <c r="C24" s="191" t="s">
        <v>18</v>
      </c>
      <c r="D24" s="191" t="s">
        <v>3051</v>
      </c>
      <c r="E24" s="128" t="s">
        <v>2312</v>
      </c>
      <c r="F24" s="192" t="s">
        <v>3052</v>
      </c>
      <c r="G24" s="193" t="s">
        <v>3053</v>
      </c>
      <c r="H24" s="192" t="s">
        <v>3054</v>
      </c>
      <c r="I24" s="194">
        <v>0</v>
      </c>
      <c r="J24" s="128" t="s">
        <v>3055</v>
      </c>
      <c r="K24" s="192" t="s">
        <v>3099</v>
      </c>
      <c r="L24" s="195">
        <v>195</v>
      </c>
      <c r="M24" s="196">
        <v>44348</v>
      </c>
      <c r="N24" s="179" t="s">
        <v>1472</v>
      </c>
      <c r="O24" s="192" t="s">
        <v>3100</v>
      </c>
      <c r="P24" s="192" t="s">
        <v>3100</v>
      </c>
      <c r="Q24" s="197">
        <v>0</v>
      </c>
      <c r="R24" s="197">
        <v>195</v>
      </c>
      <c r="S24" s="197">
        <v>-48511.76</v>
      </c>
      <c r="T24" s="198" t="s">
        <v>3094</v>
      </c>
      <c r="U24" s="199">
        <v>195</v>
      </c>
      <c r="V24" s="199">
        <v>195</v>
      </c>
      <c r="W24" s="200">
        <v>0</v>
      </c>
      <c r="X24" s="201">
        <v>44348</v>
      </c>
      <c r="Y24" s="129"/>
      <c r="Z24" s="122" t="s">
        <v>1515</v>
      </c>
      <c r="AA24" s="189" t="s">
        <v>1479</v>
      </c>
      <c r="AB24" s="189" t="s">
        <v>1470</v>
      </c>
    </row>
    <row r="25" spans="1:28" hidden="1">
      <c r="A25" s="189" t="s">
        <v>3050</v>
      </c>
      <c r="B25" s="190">
        <v>44348</v>
      </c>
      <c r="C25" s="191" t="s">
        <v>18</v>
      </c>
      <c r="D25" s="191" t="s">
        <v>3051</v>
      </c>
      <c r="E25" s="128" t="s">
        <v>2312</v>
      </c>
      <c r="F25" s="192" t="s">
        <v>3052</v>
      </c>
      <c r="G25" s="193" t="s">
        <v>3053</v>
      </c>
      <c r="H25" s="192" t="s">
        <v>3054</v>
      </c>
      <c r="I25" s="194">
        <v>0</v>
      </c>
      <c r="J25" s="128" t="s">
        <v>3055</v>
      </c>
      <c r="K25" s="192" t="s">
        <v>3101</v>
      </c>
      <c r="L25" s="195">
        <v>604.5</v>
      </c>
      <c r="M25" s="196">
        <v>44348</v>
      </c>
      <c r="N25" s="179" t="s">
        <v>1472</v>
      </c>
      <c r="O25" s="192" t="s">
        <v>3102</v>
      </c>
      <c r="P25" s="192" t="s">
        <v>3102</v>
      </c>
      <c r="Q25" s="197">
        <v>0</v>
      </c>
      <c r="R25" s="197">
        <v>604.5</v>
      </c>
      <c r="S25" s="197">
        <v>-47907.26</v>
      </c>
      <c r="T25" s="198" t="s">
        <v>3094</v>
      </c>
      <c r="U25" s="199">
        <v>604.5</v>
      </c>
      <c r="V25" s="199">
        <v>604.5</v>
      </c>
      <c r="W25" s="200">
        <v>0</v>
      </c>
      <c r="X25" s="201">
        <v>44348</v>
      </c>
      <c r="Y25" s="129"/>
      <c r="Z25" s="122" t="s">
        <v>1515</v>
      </c>
      <c r="AA25" s="189" t="s">
        <v>1479</v>
      </c>
      <c r="AB25" s="189" t="s">
        <v>1470</v>
      </c>
    </row>
    <row r="26" spans="1:28" hidden="1">
      <c r="A26" s="189" t="s">
        <v>3050</v>
      </c>
      <c r="B26" s="190">
        <v>44348</v>
      </c>
      <c r="C26" s="191" t="s">
        <v>18</v>
      </c>
      <c r="D26" s="191" t="s">
        <v>3051</v>
      </c>
      <c r="E26" s="128" t="s">
        <v>2312</v>
      </c>
      <c r="F26" s="192" t="s">
        <v>3052</v>
      </c>
      <c r="G26" s="193" t="s">
        <v>3053</v>
      </c>
      <c r="H26" s="192" t="s">
        <v>3054</v>
      </c>
      <c r="I26" s="194">
        <v>0</v>
      </c>
      <c r="J26" s="128" t="s">
        <v>3055</v>
      </c>
      <c r="K26" s="192" t="s">
        <v>3103</v>
      </c>
      <c r="L26" s="195">
        <v>30000</v>
      </c>
      <c r="M26" s="196">
        <v>44348</v>
      </c>
      <c r="N26" s="179" t="s">
        <v>1472</v>
      </c>
      <c r="O26" s="192" t="s">
        <v>3104</v>
      </c>
      <c r="P26" s="192" t="s">
        <v>3104</v>
      </c>
      <c r="Q26" s="197">
        <v>-30000</v>
      </c>
      <c r="R26" s="197">
        <v>0</v>
      </c>
      <c r="S26" s="197">
        <v>-77907.259999999995</v>
      </c>
      <c r="T26" s="198" t="s">
        <v>3105</v>
      </c>
      <c r="U26" s="199">
        <v>-30000</v>
      </c>
      <c r="V26" s="199">
        <v>30000</v>
      </c>
      <c r="W26" s="200">
        <v>1</v>
      </c>
      <c r="X26" s="201">
        <v>44348</v>
      </c>
      <c r="Y26" s="129"/>
      <c r="Z26" s="122" t="s">
        <v>1490</v>
      </c>
      <c r="AA26" s="189" t="s">
        <v>1488</v>
      </c>
      <c r="AB26" s="189" t="s">
        <v>1470</v>
      </c>
    </row>
    <row r="27" spans="1:28" hidden="1">
      <c r="A27" s="189" t="s">
        <v>3050</v>
      </c>
      <c r="B27" s="190">
        <v>44348</v>
      </c>
      <c r="C27" s="191" t="s">
        <v>18</v>
      </c>
      <c r="D27" s="191" t="s">
        <v>3051</v>
      </c>
      <c r="E27" s="128" t="s">
        <v>2312</v>
      </c>
      <c r="F27" s="192" t="s">
        <v>3052</v>
      </c>
      <c r="G27" s="193" t="s">
        <v>3053</v>
      </c>
      <c r="H27" s="192" t="s">
        <v>3054</v>
      </c>
      <c r="I27" s="194">
        <v>0</v>
      </c>
      <c r="J27" s="128" t="s">
        <v>3055</v>
      </c>
      <c r="K27" s="192" t="s">
        <v>3106</v>
      </c>
      <c r="L27" s="195">
        <v>450</v>
      </c>
      <c r="M27" s="196">
        <v>44348</v>
      </c>
      <c r="N27" s="179" t="s">
        <v>1472</v>
      </c>
      <c r="O27" s="192" t="s">
        <v>3107</v>
      </c>
      <c r="P27" s="192" t="s">
        <v>3107</v>
      </c>
      <c r="Q27" s="197">
        <v>0</v>
      </c>
      <c r="R27" s="197">
        <v>450</v>
      </c>
      <c r="S27" s="197">
        <v>-77457.259999999995</v>
      </c>
      <c r="T27" s="198" t="s">
        <v>3105</v>
      </c>
      <c r="U27" s="199">
        <v>450</v>
      </c>
      <c r="V27" s="199">
        <v>450</v>
      </c>
      <c r="W27" s="200">
        <v>0</v>
      </c>
      <c r="X27" s="201">
        <v>44348</v>
      </c>
      <c r="Y27" s="129"/>
      <c r="Z27" s="122" t="s">
        <v>1490</v>
      </c>
      <c r="AA27" s="189" t="s">
        <v>1488</v>
      </c>
      <c r="AB27" s="189" t="s">
        <v>1470</v>
      </c>
    </row>
    <row r="28" spans="1:28" hidden="1">
      <c r="A28" s="189" t="s">
        <v>3050</v>
      </c>
      <c r="B28" s="190">
        <v>44348</v>
      </c>
      <c r="C28" s="191" t="s">
        <v>18</v>
      </c>
      <c r="D28" s="191" t="s">
        <v>3051</v>
      </c>
      <c r="E28" s="128" t="s">
        <v>2312</v>
      </c>
      <c r="F28" s="192" t="s">
        <v>3052</v>
      </c>
      <c r="G28" s="193" t="s">
        <v>3053</v>
      </c>
      <c r="H28" s="192" t="s">
        <v>3054</v>
      </c>
      <c r="I28" s="194">
        <v>0</v>
      </c>
      <c r="J28" s="128" t="s">
        <v>3055</v>
      </c>
      <c r="K28" s="192" t="s">
        <v>3108</v>
      </c>
      <c r="L28" s="195">
        <v>1395</v>
      </c>
      <c r="M28" s="196">
        <v>44348</v>
      </c>
      <c r="N28" s="179" t="s">
        <v>1472</v>
      </c>
      <c r="O28" s="192" t="s">
        <v>3109</v>
      </c>
      <c r="P28" s="192" t="s">
        <v>3109</v>
      </c>
      <c r="Q28" s="197">
        <v>0</v>
      </c>
      <c r="R28" s="197">
        <v>1395</v>
      </c>
      <c r="S28" s="197">
        <v>-76062.259999999995</v>
      </c>
      <c r="T28" s="198" t="s">
        <v>3105</v>
      </c>
      <c r="U28" s="199">
        <v>1395</v>
      </c>
      <c r="V28" s="199">
        <v>1395</v>
      </c>
      <c r="W28" s="200">
        <v>0</v>
      </c>
      <c r="X28" s="201">
        <v>44348</v>
      </c>
      <c r="Y28" s="129"/>
      <c r="Z28" s="122" t="s">
        <v>1490</v>
      </c>
      <c r="AA28" s="189" t="s">
        <v>1488</v>
      </c>
      <c r="AB28" s="189" t="s">
        <v>1470</v>
      </c>
    </row>
    <row r="29" spans="1:28" hidden="1">
      <c r="A29" s="189" t="s">
        <v>3050</v>
      </c>
      <c r="B29" s="190">
        <v>44348</v>
      </c>
      <c r="C29" s="191" t="s">
        <v>18</v>
      </c>
      <c r="D29" s="191" t="s">
        <v>3051</v>
      </c>
      <c r="E29" s="128" t="s">
        <v>2312</v>
      </c>
      <c r="F29" s="192" t="s">
        <v>3052</v>
      </c>
      <c r="G29" s="193" t="s">
        <v>3053</v>
      </c>
      <c r="H29" s="192" t="s">
        <v>3054</v>
      </c>
      <c r="I29" s="194">
        <v>0</v>
      </c>
      <c r="J29" s="128" t="s">
        <v>3055</v>
      </c>
      <c r="K29" s="192" t="s">
        <v>3110</v>
      </c>
      <c r="L29" s="195">
        <v>1050</v>
      </c>
      <c r="M29" s="196">
        <v>44348</v>
      </c>
      <c r="N29" s="179" t="s">
        <v>1472</v>
      </c>
      <c r="O29" s="192" t="s">
        <v>3111</v>
      </c>
      <c r="P29" s="192" t="s">
        <v>3111</v>
      </c>
      <c r="Q29" s="197">
        <v>-1050</v>
      </c>
      <c r="R29" s="197">
        <v>0</v>
      </c>
      <c r="S29" s="197">
        <v>-77112.259999999995</v>
      </c>
      <c r="T29" s="198" t="s">
        <v>1002</v>
      </c>
      <c r="U29" s="199">
        <v>-1050</v>
      </c>
      <c r="V29" s="199">
        <v>1050</v>
      </c>
      <c r="W29" s="200">
        <v>0</v>
      </c>
      <c r="X29" s="201">
        <v>44348</v>
      </c>
      <c r="Y29" s="129"/>
      <c r="Z29" s="122" t="s">
        <v>3112</v>
      </c>
      <c r="AA29" s="189" t="s">
        <v>3060</v>
      </c>
      <c r="AB29" s="189" t="s">
        <v>1470</v>
      </c>
    </row>
    <row r="30" spans="1:28" hidden="1">
      <c r="A30" s="189" t="s">
        <v>3050</v>
      </c>
      <c r="B30" s="190">
        <v>44348</v>
      </c>
      <c r="C30" s="191" t="s">
        <v>18</v>
      </c>
      <c r="D30" s="191" t="s">
        <v>3051</v>
      </c>
      <c r="E30" s="128" t="s">
        <v>2312</v>
      </c>
      <c r="F30" s="192" t="s">
        <v>3052</v>
      </c>
      <c r="G30" s="193" t="s">
        <v>3053</v>
      </c>
      <c r="H30" s="192" t="s">
        <v>3054</v>
      </c>
      <c r="I30" s="194">
        <v>0</v>
      </c>
      <c r="J30" s="128" t="s">
        <v>3055</v>
      </c>
      <c r="K30" s="192" t="s">
        <v>3113</v>
      </c>
      <c r="L30" s="195">
        <v>15925.01</v>
      </c>
      <c r="M30" s="196">
        <v>44348</v>
      </c>
      <c r="N30" s="179" t="s">
        <v>1472</v>
      </c>
      <c r="O30" s="192" t="s">
        <v>3114</v>
      </c>
      <c r="P30" s="192" t="s">
        <v>3114</v>
      </c>
      <c r="Q30" s="197">
        <v>-15925.01</v>
      </c>
      <c r="R30" s="197">
        <v>0</v>
      </c>
      <c r="S30" s="197">
        <v>-93037.27</v>
      </c>
      <c r="T30" s="198" t="s">
        <v>3115</v>
      </c>
      <c r="U30" s="199">
        <v>-15925.01</v>
      </c>
      <c r="V30" s="199">
        <v>15925.01</v>
      </c>
      <c r="W30" s="200">
        <v>0</v>
      </c>
      <c r="X30" s="201">
        <v>44348</v>
      </c>
      <c r="Y30" s="129"/>
      <c r="Z30" s="122" t="s">
        <v>1515</v>
      </c>
      <c r="AA30" s="189" t="s">
        <v>1479</v>
      </c>
      <c r="AB30" s="189" t="s">
        <v>1470</v>
      </c>
    </row>
    <row r="31" spans="1:28" hidden="1">
      <c r="A31" s="189" t="s">
        <v>3050</v>
      </c>
      <c r="B31" s="190">
        <v>44348</v>
      </c>
      <c r="C31" s="191" t="s">
        <v>18</v>
      </c>
      <c r="D31" s="191" t="s">
        <v>3051</v>
      </c>
      <c r="E31" s="128" t="s">
        <v>2312</v>
      </c>
      <c r="F31" s="192" t="s">
        <v>3052</v>
      </c>
      <c r="G31" s="193" t="s">
        <v>3053</v>
      </c>
      <c r="H31" s="192" t="s">
        <v>3054</v>
      </c>
      <c r="I31" s="194">
        <v>0</v>
      </c>
      <c r="J31" s="128" t="s">
        <v>3055</v>
      </c>
      <c r="K31" s="192" t="s">
        <v>3116</v>
      </c>
      <c r="L31" s="195">
        <v>154.44</v>
      </c>
      <c r="M31" s="196">
        <v>44348</v>
      </c>
      <c r="N31" s="179" t="s">
        <v>1472</v>
      </c>
      <c r="O31" s="192" t="s">
        <v>3117</v>
      </c>
      <c r="P31" s="192" t="s">
        <v>3117</v>
      </c>
      <c r="Q31" s="197">
        <v>-154.44</v>
      </c>
      <c r="R31" s="197">
        <v>0</v>
      </c>
      <c r="S31" s="197">
        <v>-93191.71</v>
      </c>
      <c r="T31" s="198" t="s">
        <v>21</v>
      </c>
      <c r="U31" s="199">
        <v>-154.44</v>
      </c>
      <c r="V31" s="199">
        <v>154.44</v>
      </c>
      <c r="W31" s="200">
        <v>0</v>
      </c>
      <c r="X31" s="201">
        <v>44348</v>
      </c>
      <c r="Y31" s="129"/>
      <c r="Z31" s="122" t="s">
        <v>1515</v>
      </c>
      <c r="AA31" s="189" t="s">
        <v>1479</v>
      </c>
      <c r="AB31" s="189" t="s">
        <v>1470</v>
      </c>
    </row>
    <row r="32" spans="1:28" hidden="1">
      <c r="A32" s="189" t="s">
        <v>3050</v>
      </c>
      <c r="B32" s="190">
        <v>44348</v>
      </c>
      <c r="C32" s="191" t="s">
        <v>18</v>
      </c>
      <c r="D32" s="191" t="s">
        <v>3051</v>
      </c>
      <c r="E32" s="128" t="s">
        <v>2312</v>
      </c>
      <c r="F32" s="192" t="s">
        <v>3052</v>
      </c>
      <c r="G32" s="193" t="s">
        <v>3053</v>
      </c>
      <c r="H32" s="192" t="s">
        <v>3054</v>
      </c>
      <c r="I32" s="194">
        <v>0</v>
      </c>
      <c r="J32" s="128" t="s">
        <v>3055</v>
      </c>
      <c r="K32" s="192" t="s">
        <v>3118</v>
      </c>
      <c r="L32" s="195">
        <v>238.88</v>
      </c>
      <c r="M32" s="196">
        <v>44348</v>
      </c>
      <c r="N32" s="179" t="s">
        <v>1472</v>
      </c>
      <c r="O32" s="192" t="s">
        <v>3119</v>
      </c>
      <c r="P32" s="192" t="s">
        <v>3119</v>
      </c>
      <c r="Q32" s="197">
        <v>0</v>
      </c>
      <c r="R32" s="197">
        <v>238.88</v>
      </c>
      <c r="S32" s="197">
        <v>-92952.83</v>
      </c>
      <c r="T32" s="198" t="s">
        <v>3115</v>
      </c>
      <c r="U32" s="199">
        <v>238.88</v>
      </c>
      <c r="V32" s="199">
        <v>238.88</v>
      </c>
      <c r="W32" s="200">
        <v>0</v>
      </c>
      <c r="X32" s="201">
        <v>44348</v>
      </c>
      <c r="Y32" s="129"/>
      <c r="Z32" s="122" t="s">
        <v>1515</v>
      </c>
      <c r="AA32" s="189" t="s">
        <v>1479</v>
      </c>
      <c r="AB32" s="189" t="s">
        <v>1470</v>
      </c>
    </row>
    <row r="33" spans="1:28" hidden="1">
      <c r="A33" s="189" t="s">
        <v>3050</v>
      </c>
      <c r="B33" s="190">
        <v>44348</v>
      </c>
      <c r="C33" s="191" t="s">
        <v>18</v>
      </c>
      <c r="D33" s="191" t="s">
        <v>3051</v>
      </c>
      <c r="E33" s="128" t="s">
        <v>2312</v>
      </c>
      <c r="F33" s="192" t="s">
        <v>3052</v>
      </c>
      <c r="G33" s="193" t="s">
        <v>3053</v>
      </c>
      <c r="H33" s="192" t="s">
        <v>3054</v>
      </c>
      <c r="I33" s="194">
        <v>0</v>
      </c>
      <c r="J33" s="128" t="s">
        <v>3055</v>
      </c>
      <c r="K33" s="192" t="s">
        <v>3120</v>
      </c>
      <c r="L33" s="195">
        <v>740.51</v>
      </c>
      <c r="M33" s="196">
        <v>44348</v>
      </c>
      <c r="N33" s="179" t="s">
        <v>1472</v>
      </c>
      <c r="O33" s="192" t="s">
        <v>3121</v>
      </c>
      <c r="P33" s="192" t="s">
        <v>3121</v>
      </c>
      <c r="Q33" s="197">
        <v>0</v>
      </c>
      <c r="R33" s="197">
        <v>740.51</v>
      </c>
      <c r="S33" s="197">
        <v>-92212.32</v>
      </c>
      <c r="T33" s="198" t="s">
        <v>3115</v>
      </c>
      <c r="U33" s="199">
        <v>740.51</v>
      </c>
      <c r="V33" s="199">
        <v>740.51</v>
      </c>
      <c r="W33" s="200">
        <v>0</v>
      </c>
      <c r="X33" s="201">
        <v>44348</v>
      </c>
      <c r="Y33" s="129"/>
      <c r="Z33" s="122" t="s">
        <v>1515</v>
      </c>
      <c r="AA33" s="189" t="s">
        <v>1479</v>
      </c>
      <c r="AB33" s="189" t="s">
        <v>1470</v>
      </c>
    </row>
    <row r="34" spans="1:28" hidden="1">
      <c r="A34" s="189" t="s">
        <v>3050</v>
      </c>
      <c r="B34" s="190">
        <v>44348</v>
      </c>
      <c r="C34" s="191" t="s">
        <v>18</v>
      </c>
      <c r="D34" s="191" t="s">
        <v>3051</v>
      </c>
      <c r="E34" s="128" t="s">
        <v>2312</v>
      </c>
      <c r="F34" s="192" t="s">
        <v>3052</v>
      </c>
      <c r="G34" s="193" t="s">
        <v>3053</v>
      </c>
      <c r="H34" s="192" t="s">
        <v>3054</v>
      </c>
      <c r="I34" s="194">
        <v>0</v>
      </c>
      <c r="J34" s="128" t="s">
        <v>3055</v>
      </c>
      <c r="K34" s="192" t="s">
        <v>3122</v>
      </c>
      <c r="L34" s="195">
        <v>93000</v>
      </c>
      <c r="M34" s="196">
        <v>44348</v>
      </c>
      <c r="N34" s="179" t="s">
        <v>1495</v>
      </c>
      <c r="O34" s="192" t="s">
        <v>3063</v>
      </c>
      <c r="P34" s="192" t="s">
        <v>3063</v>
      </c>
      <c r="Q34" s="197">
        <v>0</v>
      </c>
      <c r="R34" s="197">
        <v>93000</v>
      </c>
      <c r="S34" s="197">
        <v>787.68</v>
      </c>
      <c r="T34" s="198" t="s">
        <v>21</v>
      </c>
      <c r="U34" s="199">
        <v>93000</v>
      </c>
      <c r="V34" s="199">
        <v>93000</v>
      </c>
      <c r="W34" s="200">
        <v>0</v>
      </c>
      <c r="X34" s="201">
        <v>44348</v>
      </c>
      <c r="Y34" s="129"/>
      <c r="Z34" s="122" t="s">
        <v>3064</v>
      </c>
      <c r="AA34" s="189" t="s">
        <v>3064</v>
      </c>
      <c r="AB34" s="189" t="s">
        <v>1470</v>
      </c>
    </row>
    <row r="35" spans="1:28" hidden="1">
      <c r="A35" s="189" t="s">
        <v>3050</v>
      </c>
      <c r="B35" s="190">
        <v>44349</v>
      </c>
      <c r="C35" s="191" t="s">
        <v>18</v>
      </c>
      <c r="D35" s="191" t="s">
        <v>3051</v>
      </c>
      <c r="E35" s="128" t="s">
        <v>2312</v>
      </c>
      <c r="F35" s="192" t="s">
        <v>3052</v>
      </c>
      <c r="G35" s="193" t="s">
        <v>3053</v>
      </c>
      <c r="H35" s="192" t="s">
        <v>3054</v>
      </c>
      <c r="I35" s="194">
        <v>0</v>
      </c>
      <c r="J35" s="128" t="s">
        <v>3055</v>
      </c>
      <c r="K35" s="192" t="s">
        <v>3123</v>
      </c>
      <c r="L35" s="195">
        <v>0.9</v>
      </c>
      <c r="M35" s="196">
        <v>44349</v>
      </c>
      <c r="N35" s="179" t="s">
        <v>1500</v>
      </c>
      <c r="O35" s="192" t="s">
        <v>1501</v>
      </c>
      <c r="P35" s="192" t="s">
        <v>1501</v>
      </c>
      <c r="Q35" s="197">
        <v>-0.9</v>
      </c>
      <c r="R35" s="197">
        <v>0</v>
      </c>
      <c r="S35" s="197">
        <v>786.78</v>
      </c>
      <c r="T35" s="198" t="s">
        <v>21</v>
      </c>
      <c r="U35" s="199">
        <v>-0.9</v>
      </c>
      <c r="V35" s="199">
        <v>0.9</v>
      </c>
      <c r="W35" s="200">
        <v>0</v>
      </c>
      <c r="X35" s="201">
        <v>44348</v>
      </c>
      <c r="Y35" s="129"/>
      <c r="Z35" s="122" t="s">
        <v>3124</v>
      </c>
      <c r="AA35" s="189" t="s">
        <v>3124</v>
      </c>
      <c r="AB35" s="189" t="s">
        <v>1470</v>
      </c>
    </row>
    <row r="36" spans="1:28" hidden="1">
      <c r="A36" s="189" t="s">
        <v>3050</v>
      </c>
      <c r="B36" s="190">
        <v>44349</v>
      </c>
      <c r="C36" s="191" t="s">
        <v>18</v>
      </c>
      <c r="D36" s="191" t="s">
        <v>3051</v>
      </c>
      <c r="E36" s="128" t="s">
        <v>2312</v>
      </c>
      <c r="F36" s="192" t="s">
        <v>3052</v>
      </c>
      <c r="G36" s="193" t="s">
        <v>3053</v>
      </c>
      <c r="H36" s="192" t="s">
        <v>3054</v>
      </c>
      <c r="I36" s="194">
        <v>0</v>
      </c>
      <c r="J36" s="128" t="s">
        <v>3055</v>
      </c>
      <c r="K36" s="192" t="s">
        <v>3125</v>
      </c>
      <c r="L36" s="195">
        <v>16.64</v>
      </c>
      <c r="M36" s="196">
        <v>44349</v>
      </c>
      <c r="N36" s="179" t="s">
        <v>1500</v>
      </c>
      <c r="O36" s="192" t="s">
        <v>1501</v>
      </c>
      <c r="P36" s="192" t="s">
        <v>1501</v>
      </c>
      <c r="Q36" s="197">
        <v>-16.64</v>
      </c>
      <c r="R36" s="197">
        <v>0</v>
      </c>
      <c r="S36" s="197">
        <v>770.14</v>
      </c>
      <c r="T36" s="198" t="s">
        <v>21</v>
      </c>
      <c r="U36" s="199">
        <v>-16.64</v>
      </c>
      <c r="V36" s="199">
        <v>16.64</v>
      </c>
      <c r="W36" s="200">
        <v>0</v>
      </c>
      <c r="X36" s="201">
        <v>44348</v>
      </c>
      <c r="Y36" s="129"/>
      <c r="Z36" s="122" t="s">
        <v>3124</v>
      </c>
      <c r="AA36" s="189" t="s">
        <v>3124</v>
      </c>
      <c r="AB36" s="189" t="s">
        <v>1470</v>
      </c>
    </row>
    <row r="37" spans="1:28" hidden="1">
      <c r="A37" s="189" t="s">
        <v>3050</v>
      </c>
      <c r="B37" s="190">
        <v>44349</v>
      </c>
      <c r="C37" s="191" t="s">
        <v>18</v>
      </c>
      <c r="D37" s="191" t="s">
        <v>3051</v>
      </c>
      <c r="E37" s="128" t="s">
        <v>2312</v>
      </c>
      <c r="F37" s="192" t="s">
        <v>3052</v>
      </c>
      <c r="G37" s="193" t="s">
        <v>3053</v>
      </c>
      <c r="H37" s="192" t="s">
        <v>3054</v>
      </c>
      <c r="I37" s="194">
        <v>0</v>
      </c>
      <c r="J37" s="128" t="s">
        <v>3055</v>
      </c>
      <c r="K37" s="192" t="s">
        <v>3126</v>
      </c>
      <c r="L37" s="195">
        <v>273</v>
      </c>
      <c r="M37" s="196">
        <v>44349</v>
      </c>
      <c r="N37" s="179" t="s">
        <v>1500</v>
      </c>
      <c r="O37" s="192" t="s">
        <v>1501</v>
      </c>
      <c r="P37" s="192" t="s">
        <v>1501</v>
      </c>
      <c r="Q37" s="197">
        <v>-273</v>
      </c>
      <c r="R37" s="197">
        <v>0</v>
      </c>
      <c r="S37" s="197">
        <v>497.14</v>
      </c>
      <c r="T37" s="198" t="s">
        <v>21</v>
      </c>
      <c r="U37" s="199">
        <v>-273</v>
      </c>
      <c r="V37" s="199">
        <v>273</v>
      </c>
      <c r="W37" s="200">
        <v>0</v>
      </c>
      <c r="X37" s="201">
        <v>44348</v>
      </c>
      <c r="Y37" s="129"/>
      <c r="Z37" s="122" t="s">
        <v>3124</v>
      </c>
      <c r="AA37" s="189" t="s">
        <v>3124</v>
      </c>
      <c r="AB37" s="189" t="s">
        <v>1470</v>
      </c>
    </row>
    <row r="38" spans="1:28" hidden="1">
      <c r="A38" s="189" t="s">
        <v>3050</v>
      </c>
      <c r="B38" s="190">
        <v>44362</v>
      </c>
      <c r="C38" s="191" t="s">
        <v>18</v>
      </c>
      <c r="D38" s="191" t="s">
        <v>3051</v>
      </c>
      <c r="E38" s="128" t="s">
        <v>2312</v>
      </c>
      <c r="F38" s="192" t="s">
        <v>3052</v>
      </c>
      <c r="G38" s="193" t="s">
        <v>3053</v>
      </c>
      <c r="H38" s="192" t="s">
        <v>3054</v>
      </c>
      <c r="I38" s="194">
        <v>0</v>
      </c>
      <c r="J38" s="128" t="s">
        <v>3055</v>
      </c>
      <c r="K38" s="192" t="s">
        <v>3127</v>
      </c>
      <c r="L38" s="195">
        <v>5500</v>
      </c>
      <c r="M38" s="196">
        <v>44362</v>
      </c>
      <c r="N38" s="179" t="s">
        <v>1495</v>
      </c>
      <c r="O38" s="192" t="s">
        <v>3063</v>
      </c>
      <c r="P38" s="192" t="s">
        <v>3063</v>
      </c>
      <c r="Q38" s="197">
        <v>0</v>
      </c>
      <c r="R38" s="197">
        <v>5500</v>
      </c>
      <c r="S38" s="197">
        <v>5997.14</v>
      </c>
      <c r="T38" s="198" t="s">
        <v>21</v>
      </c>
      <c r="U38" s="199">
        <v>5500</v>
      </c>
      <c r="V38" s="199">
        <v>5500</v>
      </c>
      <c r="W38" s="200">
        <v>0</v>
      </c>
      <c r="X38" s="201">
        <v>44348</v>
      </c>
      <c r="Y38" s="129"/>
      <c r="Z38" s="122" t="s">
        <v>3064</v>
      </c>
      <c r="AA38" s="189" t="s">
        <v>3064</v>
      </c>
      <c r="AB38" s="189" t="s">
        <v>1470</v>
      </c>
    </row>
    <row r="39" spans="1:28" hidden="1">
      <c r="A39" s="189" t="s">
        <v>3050</v>
      </c>
      <c r="B39" s="190">
        <v>44372</v>
      </c>
      <c r="C39" s="191" t="s">
        <v>18</v>
      </c>
      <c r="D39" s="191" t="s">
        <v>3051</v>
      </c>
      <c r="E39" s="128" t="s">
        <v>2312</v>
      </c>
      <c r="F39" s="192" t="s">
        <v>3052</v>
      </c>
      <c r="G39" s="193" t="s">
        <v>3053</v>
      </c>
      <c r="H39" s="192" t="s">
        <v>3054</v>
      </c>
      <c r="I39" s="194">
        <v>0</v>
      </c>
      <c r="J39" s="128" t="s">
        <v>3055</v>
      </c>
      <c r="K39" s="192" t="s">
        <v>3128</v>
      </c>
      <c r="L39" s="195">
        <v>6000</v>
      </c>
      <c r="M39" s="196">
        <v>44372</v>
      </c>
      <c r="N39" s="179" t="s">
        <v>1495</v>
      </c>
      <c r="O39" s="192" t="s">
        <v>3063</v>
      </c>
      <c r="P39" s="192" t="s">
        <v>3063</v>
      </c>
      <c r="Q39" s="197">
        <v>0</v>
      </c>
      <c r="R39" s="197">
        <v>6000</v>
      </c>
      <c r="S39" s="197">
        <v>11997.14</v>
      </c>
      <c r="T39" s="198" t="s">
        <v>21</v>
      </c>
      <c r="U39" s="199">
        <v>6000</v>
      </c>
      <c r="V39" s="199">
        <v>6000</v>
      </c>
      <c r="W39" s="200">
        <v>0</v>
      </c>
      <c r="X39" s="201">
        <v>44348</v>
      </c>
      <c r="Y39" s="129"/>
      <c r="Z39" s="122" t="s">
        <v>3064</v>
      </c>
      <c r="AA39" s="189" t="s">
        <v>3064</v>
      </c>
      <c r="AB39" s="189" t="s">
        <v>1470</v>
      </c>
    </row>
    <row r="40" spans="1:28" hidden="1">
      <c r="A40" s="189" t="s">
        <v>3050</v>
      </c>
      <c r="B40" s="190">
        <v>44376</v>
      </c>
      <c r="C40" s="191" t="s">
        <v>18</v>
      </c>
      <c r="D40" s="191" t="s">
        <v>3051</v>
      </c>
      <c r="E40" s="128" t="s">
        <v>2312</v>
      </c>
      <c r="F40" s="192" t="s">
        <v>3052</v>
      </c>
      <c r="G40" s="193" t="s">
        <v>3053</v>
      </c>
      <c r="H40" s="192" t="s">
        <v>3054</v>
      </c>
      <c r="I40" s="194">
        <v>0</v>
      </c>
      <c r="J40" s="128" t="s">
        <v>3055</v>
      </c>
      <c r="K40" s="192" t="s">
        <v>3129</v>
      </c>
      <c r="L40" s="195">
        <v>195</v>
      </c>
      <c r="M40" s="196">
        <v>44376</v>
      </c>
      <c r="N40" s="179" t="s">
        <v>1472</v>
      </c>
      <c r="O40" s="192" t="s">
        <v>1801</v>
      </c>
      <c r="P40" s="192" t="s">
        <v>1801</v>
      </c>
      <c r="Q40" s="197">
        <v>-195</v>
      </c>
      <c r="R40" s="197">
        <v>0</v>
      </c>
      <c r="S40" s="197">
        <v>11802.14</v>
      </c>
      <c r="T40" s="198" t="s">
        <v>1095</v>
      </c>
      <c r="U40" s="199">
        <v>-195</v>
      </c>
      <c r="V40" s="199">
        <v>195</v>
      </c>
      <c r="W40" s="200">
        <v>0</v>
      </c>
      <c r="X40" s="201">
        <v>44348</v>
      </c>
      <c r="Y40" s="129"/>
      <c r="Z40" s="122" t="s">
        <v>1515</v>
      </c>
      <c r="AA40" s="189" t="s">
        <v>1479</v>
      </c>
      <c r="AB40" s="189" t="s">
        <v>1470</v>
      </c>
    </row>
    <row r="41" spans="1:28" hidden="1">
      <c r="A41" s="189" t="s">
        <v>3050</v>
      </c>
      <c r="B41" s="190">
        <v>44376</v>
      </c>
      <c r="C41" s="191" t="s">
        <v>18</v>
      </c>
      <c r="D41" s="191" t="s">
        <v>3051</v>
      </c>
      <c r="E41" s="128" t="s">
        <v>2312</v>
      </c>
      <c r="F41" s="192" t="s">
        <v>3052</v>
      </c>
      <c r="G41" s="193" t="s">
        <v>3053</v>
      </c>
      <c r="H41" s="192" t="s">
        <v>3054</v>
      </c>
      <c r="I41" s="194">
        <v>0</v>
      </c>
      <c r="J41" s="128" t="s">
        <v>3055</v>
      </c>
      <c r="K41" s="192" t="s">
        <v>3130</v>
      </c>
      <c r="L41" s="195">
        <v>450</v>
      </c>
      <c r="M41" s="196">
        <v>44376</v>
      </c>
      <c r="N41" s="179" t="s">
        <v>1472</v>
      </c>
      <c r="O41" s="192" t="s">
        <v>1801</v>
      </c>
      <c r="P41" s="192" t="s">
        <v>1801</v>
      </c>
      <c r="Q41" s="197">
        <v>-450</v>
      </c>
      <c r="R41" s="197">
        <v>0</v>
      </c>
      <c r="S41" s="197">
        <v>11352.14</v>
      </c>
      <c r="T41" s="198" t="s">
        <v>1095</v>
      </c>
      <c r="U41" s="199">
        <v>-450</v>
      </c>
      <c r="V41" s="199">
        <v>450</v>
      </c>
      <c r="W41" s="200">
        <v>0</v>
      </c>
      <c r="X41" s="201">
        <v>44348</v>
      </c>
      <c r="Y41" s="129"/>
      <c r="Z41" s="122" t="s">
        <v>1490</v>
      </c>
      <c r="AA41" s="189" t="s">
        <v>1488</v>
      </c>
      <c r="AB41" s="189" t="s">
        <v>1470</v>
      </c>
    </row>
    <row r="42" spans="1:28" hidden="1">
      <c r="A42" s="189" t="s">
        <v>3050</v>
      </c>
      <c r="B42" s="190">
        <v>44376</v>
      </c>
      <c r="C42" s="191" t="s">
        <v>18</v>
      </c>
      <c r="D42" s="191" t="s">
        <v>3051</v>
      </c>
      <c r="E42" s="128" t="s">
        <v>2312</v>
      </c>
      <c r="F42" s="192" t="s">
        <v>3052</v>
      </c>
      <c r="G42" s="193" t="s">
        <v>3053</v>
      </c>
      <c r="H42" s="192" t="s">
        <v>3054</v>
      </c>
      <c r="I42" s="194">
        <v>0</v>
      </c>
      <c r="J42" s="128" t="s">
        <v>3055</v>
      </c>
      <c r="K42" s="192" t="s">
        <v>3131</v>
      </c>
      <c r="L42" s="195">
        <v>315</v>
      </c>
      <c r="M42" s="196">
        <v>44376</v>
      </c>
      <c r="N42" s="179" t="s">
        <v>1472</v>
      </c>
      <c r="O42" s="192" t="s">
        <v>1801</v>
      </c>
      <c r="P42" s="192" t="s">
        <v>1801</v>
      </c>
      <c r="Q42" s="197">
        <v>-315</v>
      </c>
      <c r="R42" s="197">
        <v>0</v>
      </c>
      <c r="S42" s="197">
        <v>11037.14</v>
      </c>
      <c r="T42" s="198" t="s">
        <v>1095</v>
      </c>
      <c r="U42" s="199">
        <v>-315</v>
      </c>
      <c r="V42" s="199">
        <v>315</v>
      </c>
      <c r="W42" s="200">
        <v>0</v>
      </c>
      <c r="X42" s="201">
        <v>44348</v>
      </c>
      <c r="Y42" s="129"/>
      <c r="Z42" s="122" t="s">
        <v>1515</v>
      </c>
      <c r="AA42" s="189" t="s">
        <v>1479</v>
      </c>
      <c r="AB42" s="189" t="s">
        <v>1470</v>
      </c>
    </row>
    <row r="43" spans="1:28" hidden="1">
      <c r="A43" s="189" t="s">
        <v>3050</v>
      </c>
      <c r="B43" s="190">
        <v>44376</v>
      </c>
      <c r="C43" s="191" t="s">
        <v>18</v>
      </c>
      <c r="D43" s="191" t="s">
        <v>3051</v>
      </c>
      <c r="E43" s="128" t="s">
        <v>2312</v>
      </c>
      <c r="F43" s="192" t="s">
        <v>3052</v>
      </c>
      <c r="G43" s="193" t="s">
        <v>3053</v>
      </c>
      <c r="H43" s="192" t="s">
        <v>3054</v>
      </c>
      <c r="I43" s="194">
        <v>0</v>
      </c>
      <c r="J43" s="128" t="s">
        <v>3055</v>
      </c>
      <c r="K43" s="192" t="s">
        <v>3132</v>
      </c>
      <c r="L43" s="195">
        <v>238.88</v>
      </c>
      <c r="M43" s="196">
        <v>44376</v>
      </c>
      <c r="N43" s="179" t="s">
        <v>1472</v>
      </c>
      <c r="O43" s="192" t="s">
        <v>1801</v>
      </c>
      <c r="P43" s="192" t="s">
        <v>1801</v>
      </c>
      <c r="Q43" s="197">
        <v>-238.88</v>
      </c>
      <c r="R43" s="197">
        <v>0</v>
      </c>
      <c r="S43" s="197">
        <v>10798.26</v>
      </c>
      <c r="T43" s="198" t="s">
        <v>1095</v>
      </c>
      <c r="U43" s="199">
        <v>-238.88</v>
      </c>
      <c r="V43" s="199">
        <v>238.88</v>
      </c>
      <c r="W43" s="200">
        <v>0</v>
      </c>
      <c r="X43" s="201">
        <v>44348</v>
      </c>
      <c r="Y43" s="129"/>
      <c r="Z43" s="122" t="s">
        <v>1515</v>
      </c>
      <c r="AA43" s="189" t="s">
        <v>1479</v>
      </c>
      <c r="AB43" s="189" t="s">
        <v>1470</v>
      </c>
    </row>
    <row r="44" spans="1:28" hidden="1">
      <c r="A44" s="189" t="s">
        <v>3050</v>
      </c>
      <c r="B44" s="190">
        <v>44376</v>
      </c>
      <c r="C44" s="191" t="s">
        <v>18</v>
      </c>
      <c r="D44" s="191" t="s">
        <v>3051</v>
      </c>
      <c r="E44" s="128" t="s">
        <v>2312</v>
      </c>
      <c r="F44" s="192" t="s">
        <v>3052</v>
      </c>
      <c r="G44" s="193" t="s">
        <v>3053</v>
      </c>
      <c r="H44" s="192" t="s">
        <v>3054</v>
      </c>
      <c r="I44" s="194">
        <v>0</v>
      </c>
      <c r="J44" s="128" t="s">
        <v>3055</v>
      </c>
      <c r="K44" s="192" t="s">
        <v>3133</v>
      </c>
      <c r="L44" s="195">
        <v>740.51</v>
      </c>
      <c r="M44" s="196">
        <v>44376</v>
      </c>
      <c r="N44" s="179" t="s">
        <v>1472</v>
      </c>
      <c r="O44" s="192" t="s">
        <v>1801</v>
      </c>
      <c r="P44" s="192" t="s">
        <v>1801</v>
      </c>
      <c r="Q44" s="197">
        <v>-740.51</v>
      </c>
      <c r="R44" s="197">
        <v>0</v>
      </c>
      <c r="S44" s="197">
        <v>10057.75</v>
      </c>
      <c r="T44" s="198" t="s">
        <v>1095</v>
      </c>
      <c r="U44" s="199">
        <v>-740.51</v>
      </c>
      <c r="V44" s="199">
        <v>740.51</v>
      </c>
      <c r="W44" s="200">
        <v>0</v>
      </c>
      <c r="X44" s="201">
        <v>44348</v>
      </c>
      <c r="Y44" s="129"/>
      <c r="Z44" s="122" t="s">
        <v>1515</v>
      </c>
      <c r="AA44" s="189" t="s">
        <v>1479</v>
      </c>
      <c r="AB44" s="189" t="s">
        <v>1470</v>
      </c>
    </row>
    <row r="45" spans="1:28" hidden="1">
      <c r="A45" s="189" t="s">
        <v>3050</v>
      </c>
      <c r="B45" s="190">
        <v>44376</v>
      </c>
      <c r="C45" s="191" t="s">
        <v>18</v>
      </c>
      <c r="D45" s="191" t="s">
        <v>3051</v>
      </c>
      <c r="E45" s="128" t="s">
        <v>2312</v>
      </c>
      <c r="F45" s="192" t="s">
        <v>3052</v>
      </c>
      <c r="G45" s="193" t="s">
        <v>3053</v>
      </c>
      <c r="H45" s="192" t="s">
        <v>3054</v>
      </c>
      <c r="I45" s="194">
        <v>0</v>
      </c>
      <c r="J45" s="128" t="s">
        <v>3055</v>
      </c>
      <c r="K45" s="192" t="s">
        <v>3134</v>
      </c>
      <c r="L45" s="195">
        <v>976.5</v>
      </c>
      <c r="M45" s="196">
        <v>44376</v>
      </c>
      <c r="N45" s="179" t="s">
        <v>1472</v>
      </c>
      <c r="O45" s="192" t="s">
        <v>1801</v>
      </c>
      <c r="P45" s="192" t="s">
        <v>1801</v>
      </c>
      <c r="Q45" s="197">
        <v>-976.5</v>
      </c>
      <c r="R45" s="197">
        <v>0</v>
      </c>
      <c r="S45" s="197">
        <v>9081.25</v>
      </c>
      <c r="T45" s="198" t="s">
        <v>1095</v>
      </c>
      <c r="U45" s="199">
        <v>-976.5</v>
      </c>
      <c r="V45" s="199">
        <v>976.5</v>
      </c>
      <c r="W45" s="200">
        <v>0</v>
      </c>
      <c r="X45" s="201">
        <v>44348</v>
      </c>
      <c r="Y45" s="129"/>
      <c r="Z45" s="122" t="s">
        <v>1515</v>
      </c>
      <c r="AA45" s="189" t="s">
        <v>1479</v>
      </c>
      <c r="AB45" s="189" t="s">
        <v>1470</v>
      </c>
    </row>
    <row r="46" spans="1:28" hidden="1">
      <c r="A46" s="189" t="s">
        <v>3050</v>
      </c>
      <c r="B46" s="190">
        <v>44376</v>
      </c>
      <c r="C46" s="191" t="s">
        <v>18</v>
      </c>
      <c r="D46" s="191" t="s">
        <v>3051</v>
      </c>
      <c r="E46" s="128" t="s">
        <v>2312</v>
      </c>
      <c r="F46" s="192" t="s">
        <v>3052</v>
      </c>
      <c r="G46" s="193" t="s">
        <v>3053</v>
      </c>
      <c r="H46" s="192" t="s">
        <v>3054</v>
      </c>
      <c r="I46" s="194">
        <v>0</v>
      </c>
      <c r="J46" s="128" t="s">
        <v>3055</v>
      </c>
      <c r="K46" s="192" t="s">
        <v>3135</v>
      </c>
      <c r="L46" s="195">
        <v>1395</v>
      </c>
      <c r="M46" s="196">
        <v>44376</v>
      </c>
      <c r="N46" s="179" t="s">
        <v>1472</v>
      </c>
      <c r="O46" s="192" t="s">
        <v>1801</v>
      </c>
      <c r="P46" s="192" t="s">
        <v>1801</v>
      </c>
      <c r="Q46" s="197">
        <v>-1395</v>
      </c>
      <c r="R46" s="197">
        <v>0</v>
      </c>
      <c r="S46" s="197">
        <v>7686.25</v>
      </c>
      <c r="T46" s="198" t="s">
        <v>1095</v>
      </c>
      <c r="U46" s="199">
        <v>-1395</v>
      </c>
      <c r="V46" s="199">
        <v>1395</v>
      </c>
      <c r="W46" s="200">
        <v>0</v>
      </c>
      <c r="X46" s="201">
        <v>44348</v>
      </c>
      <c r="Y46" s="129"/>
      <c r="Z46" s="122" t="s">
        <v>1490</v>
      </c>
      <c r="AA46" s="189" t="s">
        <v>1488</v>
      </c>
      <c r="AB46" s="189" t="s">
        <v>1470</v>
      </c>
    </row>
    <row r="47" spans="1:28" hidden="1">
      <c r="A47" s="189" t="s">
        <v>3050</v>
      </c>
      <c r="B47" s="190">
        <v>44376</v>
      </c>
      <c r="C47" s="191" t="s">
        <v>18</v>
      </c>
      <c r="D47" s="191" t="s">
        <v>3051</v>
      </c>
      <c r="E47" s="128" t="s">
        <v>2312</v>
      </c>
      <c r="F47" s="192" t="s">
        <v>3052</v>
      </c>
      <c r="G47" s="193" t="s">
        <v>3053</v>
      </c>
      <c r="H47" s="192" t="s">
        <v>3054</v>
      </c>
      <c r="I47" s="194">
        <v>0</v>
      </c>
      <c r="J47" s="128" t="s">
        <v>3055</v>
      </c>
      <c r="K47" s="192" t="s">
        <v>3136</v>
      </c>
      <c r="L47" s="195">
        <v>520.79999999999995</v>
      </c>
      <c r="M47" s="196">
        <v>44376</v>
      </c>
      <c r="N47" s="179" t="s">
        <v>1500</v>
      </c>
      <c r="O47" s="192" t="s">
        <v>3137</v>
      </c>
      <c r="P47" s="192" t="s">
        <v>3138</v>
      </c>
      <c r="Q47" s="197">
        <v>-520.79999999999995</v>
      </c>
      <c r="R47" s="197">
        <v>0</v>
      </c>
      <c r="S47" s="197">
        <v>7165.45</v>
      </c>
      <c r="T47" s="198" t="s">
        <v>3139</v>
      </c>
      <c r="U47" s="199">
        <v>-520.79999999999995</v>
      </c>
      <c r="V47" s="199">
        <v>520.79999999999995</v>
      </c>
      <c r="W47" s="200">
        <v>0</v>
      </c>
      <c r="X47" s="201">
        <v>44348</v>
      </c>
      <c r="Y47" s="129"/>
      <c r="Z47" s="122" t="s">
        <v>1515</v>
      </c>
      <c r="AA47" s="189" t="s">
        <v>1479</v>
      </c>
      <c r="AB47" s="189" t="s">
        <v>1470</v>
      </c>
    </row>
    <row r="48" spans="1:28" hidden="1">
      <c r="A48" s="189" t="s">
        <v>3050</v>
      </c>
      <c r="B48" s="190">
        <v>44376</v>
      </c>
      <c r="C48" s="191" t="s">
        <v>18</v>
      </c>
      <c r="D48" s="191" t="s">
        <v>3051</v>
      </c>
      <c r="E48" s="128" t="s">
        <v>2312</v>
      </c>
      <c r="F48" s="192" t="s">
        <v>3052</v>
      </c>
      <c r="G48" s="193" t="s">
        <v>3053</v>
      </c>
      <c r="H48" s="192" t="s">
        <v>3054</v>
      </c>
      <c r="I48" s="194">
        <v>0</v>
      </c>
      <c r="J48" s="128" t="s">
        <v>3055</v>
      </c>
      <c r="K48" s="192" t="s">
        <v>3140</v>
      </c>
      <c r="L48" s="195">
        <v>604.5</v>
      </c>
      <c r="M48" s="196">
        <v>44376</v>
      </c>
      <c r="N48" s="179" t="s">
        <v>1472</v>
      </c>
      <c r="O48" s="192" t="s">
        <v>1801</v>
      </c>
      <c r="P48" s="192" t="s">
        <v>1801</v>
      </c>
      <c r="Q48" s="197">
        <v>-604.5</v>
      </c>
      <c r="R48" s="197">
        <v>0</v>
      </c>
      <c r="S48" s="197">
        <v>6560.95</v>
      </c>
      <c r="T48" s="198" t="s">
        <v>1095</v>
      </c>
      <c r="U48" s="199">
        <v>-604.5</v>
      </c>
      <c r="V48" s="199">
        <v>604.5</v>
      </c>
      <c r="W48" s="200">
        <v>0</v>
      </c>
      <c r="X48" s="201">
        <v>44348</v>
      </c>
      <c r="Y48" s="129"/>
      <c r="Z48" s="122" t="s">
        <v>1515</v>
      </c>
      <c r="AA48" s="189" t="s">
        <v>1479</v>
      </c>
      <c r="AB48" s="189" t="s">
        <v>1470</v>
      </c>
    </row>
    <row r="49" spans="1:28" hidden="1">
      <c r="A49" s="189" t="s">
        <v>3050</v>
      </c>
      <c r="B49" s="190">
        <v>44376</v>
      </c>
      <c r="C49" s="191" t="s">
        <v>18</v>
      </c>
      <c r="D49" s="191" t="s">
        <v>3051</v>
      </c>
      <c r="E49" s="128" t="s">
        <v>2312</v>
      </c>
      <c r="F49" s="192" t="s">
        <v>3052</v>
      </c>
      <c r="G49" s="193" t="s">
        <v>3053</v>
      </c>
      <c r="H49" s="192" t="s">
        <v>3054</v>
      </c>
      <c r="I49" s="194">
        <v>0</v>
      </c>
      <c r="J49" s="128" t="s">
        <v>3055</v>
      </c>
      <c r="K49" s="192" t="s">
        <v>3141</v>
      </c>
      <c r="L49" s="195">
        <v>40.590000000000003</v>
      </c>
      <c r="M49" s="196">
        <v>44376</v>
      </c>
      <c r="N49" s="179" t="s">
        <v>1500</v>
      </c>
      <c r="O49" s="192" t="s">
        <v>3142</v>
      </c>
      <c r="P49" s="192" t="s">
        <v>3143</v>
      </c>
      <c r="Q49" s="197">
        <v>-40.590000000000003</v>
      </c>
      <c r="R49" s="197">
        <v>0</v>
      </c>
      <c r="S49" s="197">
        <v>6520.36</v>
      </c>
      <c r="T49" s="198" t="s">
        <v>3144</v>
      </c>
      <c r="U49" s="199">
        <v>-40.590000000000003</v>
      </c>
      <c r="V49" s="199">
        <v>40.590000000000003</v>
      </c>
      <c r="W49" s="200">
        <v>0</v>
      </c>
      <c r="X49" s="201">
        <v>44348</v>
      </c>
      <c r="Y49" s="129"/>
      <c r="Z49" s="122" t="s">
        <v>1515</v>
      </c>
      <c r="AA49" s="189" t="s">
        <v>1479</v>
      </c>
      <c r="AB49" s="189" t="s">
        <v>1470</v>
      </c>
    </row>
    <row r="50" spans="1:28" hidden="1">
      <c r="A50" s="189" t="s">
        <v>3050</v>
      </c>
      <c r="B50" s="190">
        <v>44376</v>
      </c>
      <c r="C50" s="191" t="s">
        <v>18</v>
      </c>
      <c r="D50" s="191" t="s">
        <v>3051</v>
      </c>
      <c r="E50" s="128" t="s">
        <v>2312</v>
      </c>
      <c r="F50" s="192" t="s">
        <v>3052</v>
      </c>
      <c r="G50" s="193" t="s">
        <v>3053</v>
      </c>
      <c r="H50" s="192" t="s">
        <v>3054</v>
      </c>
      <c r="I50" s="194">
        <v>0</v>
      </c>
      <c r="J50" s="128" t="s">
        <v>3055</v>
      </c>
      <c r="K50" s="192" t="s">
        <v>3145</v>
      </c>
      <c r="L50" s="195">
        <v>125.84</v>
      </c>
      <c r="M50" s="196">
        <v>44376</v>
      </c>
      <c r="N50" s="179" t="s">
        <v>1500</v>
      </c>
      <c r="O50" s="192" t="s">
        <v>3146</v>
      </c>
      <c r="P50" s="192" t="s">
        <v>3147</v>
      </c>
      <c r="Q50" s="197">
        <v>-125.84</v>
      </c>
      <c r="R50" s="197">
        <v>0</v>
      </c>
      <c r="S50" s="197">
        <v>6394.52</v>
      </c>
      <c r="T50" s="198" t="s">
        <v>3148</v>
      </c>
      <c r="U50" s="199">
        <v>-125.84</v>
      </c>
      <c r="V50" s="199">
        <v>125.84</v>
      </c>
      <c r="W50" s="200">
        <v>0</v>
      </c>
      <c r="X50" s="201">
        <v>44348</v>
      </c>
      <c r="Y50" s="129"/>
      <c r="Z50" s="122" t="s">
        <v>3059</v>
      </c>
      <c r="AA50" s="189" t="s">
        <v>3060</v>
      </c>
      <c r="AB50" s="189" t="s">
        <v>1470</v>
      </c>
    </row>
    <row r="51" spans="1:28" hidden="1">
      <c r="A51" s="189" t="s">
        <v>3050</v>
      </c>
      <c r="B51" s="190">
        <v>44376</v>
      </c>
      <c r="C51" s="191" t="s">
        <v>18</v>
      </c>
      <c r="D51" s="191" t="s">
        <v>3051</v>
      </c>
      <c r="E51" s="128" t="s">
        <v>2312</v>
      </c>
      <c r="F51" s="192" t="s">
        <v>3052</v>
      </c>
      <c r="G51" s="193" t="s">
        <v>3053</v>
      </c>
      <c r="H51" s="192" t="s">
        <v>3054</v>
      </c>
      <c r="I51" s="194">
        <v>0</v>
      </c>
      <c r="J51" s="128" t="s">
        <v>3055</v>
      </c>
      <c r="K51" s="192" t="s">
        <v>3149</v>
      </c>
      <c r="L51" s="195">
        <v>168</v>
      </c>
      <c r="M51" s="196">
        <v>44376</v>
      </c>
      <c r="N51" s="179" t="s">
        <v>1500</v>
      </c>
      <c r="O51" s="192" t="s">
        <v>3150</v>
      </c>
      <c r="P51" s="192" t="s">
        <v>3151</v>
      </c>
      <c r="Q51" s="197">
        <v>-168</v>
      </c>
      <c r="R51" s="197">
        <v>0</v>
      </c>
      <c r="S51" s="197">
        <v>6226.52</v>
      </c>
      <c r="T51" s="198" t="s">
        <v>3152</v>
      </c>
      <c r="U51" s="199">
        <v>-168</v>
      </c>
      <c r="V51" s="199">
        <v>168</v>
      </c>
      <c r="W51" s="200">
        <v>0</v>
      </c>
      <c r="X51" s="201">
        <v>44348</v>
      </c>
      <c r="Y51" s="129"/>
      <c r="Z51" s="122" t="s">
        <v>1515</v>
      </c>
      <c r="AA51" s="189" t="s">
        <v>1479</v>
      </c>
      <c r="AB51" s="189" t="s">
        <v>1470</v>
      </c>
    </row>
    <row r="52" spans="1:28" hidden="1">
      <c r="A52" s="189" t="s">
        <v>3050</v>
      </c>
      <c r="B52" s="190">
        <v>44376</v>
      </c>
      <c r="C52" s="191" t="s">
        <v>18</v>
      </c>
      <c r="D52" s="191" t="s">
        <v>3051</v>
      </c>
      <c r="E52" s="128" t="s">
        <v>2312</v>
      </c>
      <c r="F52" s="192" t="s">
        <v>3052</v>
      </c>
      <c r="G52" s="193" t="s">
        <v>3053</v>
      </c>
      <c r="H52" s="192" t="s">
        <v>3054</v>
      </c>
      <c r="I52" s="194">
        <v>0</v>
      </c>
      <c r="J52" s="128" t="s">
        <v>3055</v>
      </c>
      <c r="K52" s="192" t="s">
        <v>3153</v>
      </c>
      <c r="L52" s="195">
        <v>0.09</v>
      </c>
      <c r="M52" s="196">
        <v>44376</v>
      </c>
      <c r="N52" s="179" t="s">
        <v>1500</v>
      </c>
      <c r="O52" s="192" t="s">
        <v>1555</v>
      </c>
      <c r="P52" s="192" t="s">
        <v>1555</v>
      </c>
      <c r="Q52" s="197">
        <v>0</v>
      </c>
      <c r="R52" s="197">
        <v>0.09</v>
      </c>
      <c r="S52" s="197">
        <v>6226.61</v>
      </c>
      <c r="T52" s="198" t="s">
        <v>21</v>
      </c>
      <c r="U52" s="199">
        <v>0.09</v>
      </c>
      <c r="V52" s="199">
        <v>0.09</v>
      </c>
      <c r="W52" s="200">
        <v>0</v>
      </c>
      <c r="X52" s="201">
        <v>44348</v>
      </c>
      <c r="Y52" s="129"/>
      <c r="Z52" s="122" t="s">
        <v>1556</v>
      </c>
      <c r="AA52" s="189" t="s">
        <v>1557</v>
      </c>
      <c r="AB52" s="189" t="s">
        <v>1470</v>
      </c>
    </row>
    <row r="53" spans="1:28" hidden="1">
      <c r="A53" s="189" t="s">
        <v>3050</v>
      </c>
      <c r="B53" s="190">
        <v>44378</v>
      </c>
      <c r="C53" s="191" t="s">
        <v>18</v>
      </c>
      <c r="D53" s="191" t="s">
        <v>3051</v>
      </c>
      <c r="E53" s="128" t="s">
        <v>2312</v>
      </c>
      <c r="F53" s="192" t="s">
        <v>3052</v>
      </c>
      <c r="G53" s="193" t="s">
        <v>3053</v>
      </c>
      <c r="H53" s="192" t="s">
        <v>3054</v>
      </c>
      <c r="I53" s="194">
        <v>0</v>
      </c>
      <c r="J53" s="128" t="s">
        <v>3055</v>
      </c>
      <c r="K53" s="192" t="s">
        <v>3154</v>
      </c>
      <c r="L53" s="195">
        <v>100</v>
      </c>
      <c r="M53" s="196">
        <v>44378</v>
      </c>
      <c r="N53" s="179" t="s">
        <v>1472</v>
      </c>
      <c r="O53" s="192" t="s">
        <v>3155</v>
      </c>
      <c r="P53" s="192" t="s">
        <v>3155</v>
      </c>
      <c r="Q53" s="197">
        <v>-100</v>
      </c>
      <c r="R53" s="197">
        <v>0</v>
      </c>
      <c r="S53" s="197">
        <v>6126.61</v>
      </c>
      <c r="T53" s="198" t="s">
        <v>3156</v>
      </c>
      <c r="U53" s="199">
        <v>-100</v>
      </c>
      <c r="V53" s="199">
        <v>100</v>
      </c>
      <c r="W53" s="200">
        <v>0</v>
      </c>
      <c r="X53" s="201">
        <v>44378</v>
      </c>
      <c r="Y53" s="129"/>
      <c r="Z53" s="122" t="s">
        <v>3059</v>
      </c>
      <c r="AA53" s="189" t="s">
        <v>3060</v>
      </c>
      <c r="AB53" s="189" t="s">
        <v>1470</v>
      </c>
    </row>
    <row r="54" spans="1:28" hidden="1">
      <c r="A54" s="189" t="s">
        <v>3050</v>
      </c>
      <c r="B54" s="190">
        <v>44378</v>
      </c>
      <c r="C54" s="191" t="s">
        <v>18</v>
      </c>
      <c r="D54" s="191" t="s">
        <v>3051</v>
      </c>
      <c r="E54" s="128" t="s">
        <v>2312</v>
      </c>
      <c r="F54" s="192" t="s">
        <v>3052</v>
      </c>
      <c r="G54" s="193" t="s">
        <v>3053</v>
      </c>
      <c r="H54" s="192" t="s">
        <v>3054</v>
      </c>
      <c r="I54" s="194">
        <v>0</v>
      </c>
      <c r="J54" s="128" t="s">
        <v>3055</v>
      </c>
      <c r="K54" s="192" t="s">
        <v>3157</v>
      </c>
      <c r="L54" s="195">
        <v>250</v>
      </c>
      <c r="M54" s="196">
        <v>44378</v>
      </c>
      <c r="N54" s="179" t="s">
        <v>1472</v>
      </c>
      <c r="O54" s="192" t="s">
        <v>3155</v>
      </c>
      <c r="P54" s="192" t="s">
        <v>3155</v>
      </c>
      <c r="Q54" s="197">
        <v>-250</v>
      </c>
      <c r="R54" s="197">
        <v>0</v>
      </c>
      <c r="S54" s="197">
        <v>5876.61</v>
      </c>
      <c r="T54" s="198" t="s">
        <v>3156</v>
      </c>
      <c r="U54" s="199">
        <v>-250</v>
      </c>
      <c r="V54" s="199">
        <v>250</v>
      </c>
      <c r="W54" s="200">
        <v>0</v>
      </c>
      <c r="X54" s="201">
        <v>44378</v>
      </c>
      <c r="Y54" s="129"/>
      <c r="Z54" s="122" t="s">
        <v>3059</v>
      </c>
      <c r="AA54" s="189" t="s">
        <v>3060</v>
      </c>
      <c r="AB54" s="189" t="s">
        <v>1470</v>
      </c>
    </row>
    <row r="55" spans="1:28" hidden="1">
      <c r="A55" s="189" t="s">
        <v>3050</v>
      </c>
      <c r="B55" s="190">
        <v>44379</v>
      </c>
      <c r="C55" s="191" t="s">
        <v>18</v>
      </c>
      <c r="D55" s="191" t="s">
        <v>3051</v>
      </c>
      <c r="E55" s="128" t="s">
        <v>2312</v>
      </c>
      <c r="F55" s="192" t="s">
        <v>3052</v>
      </c>
      <c r="G55" s="193" t="s">
        <v>3053</v>
      </c>
      <c r="H55" s="192" t="s">
        <v>3054</v>
      </c>
      <c r="I55" s="194">
        <v>0</v>
      </c>
      <c r="J55" s="128" t="s">
        <v>3055</v>
      </c>
      <c r="K55" s="192" t="s">
        <v>3158</v>
      </c>
      <c r="L55" s="195">
        <v>350</v>
      </c>
      <c r="M55" s="196">
        <v>44379</v>
      </c>
      <c r="N55" s="179" t="s">
        <v>1472</v>
      </c>
      <c r="O55" s="192" t="s">
        <v>3111</v>
      </c>
      <c r="P55" s="192" t="s">
        <v>3111</v>
      </c>
      <c r="Q55" s="197">
        <v>-350</v>
      </c>
      <c r="R55" s="197">
        <v>0</v>
      </c>
      <c r="S55" s="197">
        <v>5526.61</v>
      </c>
      <c r="T55" s="198" t="s">
        <v>1002</v>
      </c>
      <c r="U55" s="199">
        <v>-350</v>
      </c>
      <c r="V55" s="199">
        <v>350</v>
      </c>
      <c r="W55" s="200">
        <v>0</v>
      </c>
      <c r="X55" s="201">
        <v>44378</v>
      </c>
      <c r="Y55" s="129"/>
      <c r="Z55" s="122" t="s">
        <v>3112</v>
      </c>
      <c r="AA55" s="189" t="s">
        <v>3060</v>
      </c>
      <c r="AB55" s="189" t="s">
        <v>1470</v>
      </c>
    </row>
    <row r="56" spans="1:28" hidden="1">
      <c r="A56" s="189" t="s">
        <v>3050</v>
      </c>
      <c r="B56" s="190">
        <v>44379</v>
      </c>
      <c r="C56" s="191" t="s">
        <v>18</v>
      </c>
      <c r="D56" s="191" t="s">
        <v>3051</v>
      </c>
      <c r="E56" s="128" t="s">
        <v>2312</v>
      </c>
      <c r="F56" s="192" t="s">
        <v>3052</v>
      </c>
      <c r="G56" s="193" t="s">
        <v>3053</v>
      </c>
      <c r="H56" s="192" t="s">
        <v>3054</v>
      </c>
      <c r="I56" s="194">
        <v>0</v>
      </c>
      <c r="J56" s="128" t="s">
        <v>3055</v>
      </c>
      <c r="K56" s="192" t="s">
        <v>3123</v>
      </c>
      <c r="L56" s="195">
        <v>0.9</v>
      </c>
      <c r="M56" s="196">
        <v>44379</v>
      </c>
      <c r="N56" s="179" t="s">
        <v>1500</v>
      </c>
      <c r="O56" s="192" t="s">
        <v>1501</v>
      </c>
      <c r="P56" s="192" t="s">
        <v>1501</v>
      </c>
      <c r="Q56" s="197">
        <v>-0.9</v>
      </c>
      <c r="R56" s="197">
        <v>0</v>
      </c>
      <c r="S56" s="197">
        <v>5525.71</v>
      </c>
      <c r="T56" s="198" t="s">
        <v>21</v>
      </c>
      <c r="U56" s="199">
        <v>-0.9</v>
      </c>
      <c r="V56" s="199">
        <v>0.9</v>
      </c>
      <c r="W56" s="200">
        <v>0</v>
      </c>
      <c r="X56" s="201">
        <v>44378</v>
      </c>
      <c r="Y56" s="129"/>
      <c r="Z56" s="122" t="s">
        <v>3124</v>
      </c>
      <c r="AA56" s="189" t="s">
        <v>3124</v>
      </c>
      <c r="AB56" s="189" t="s">
        <v>1470</v>
      </c>
    </row>
    <row r="57" spans="1:28" hidden="1">
      <c r="A57" s="189" t="s">
        <v>3050</v>
      </c>
      <c r="B57" s="190">
        <v>44379</v>
      </c>
      <c r="C57" s="191" t="s">
        <v>18</v>
      </c>
      <c r="D57" s="191" t="s">
        <v>3051</v>
      </c>
      <c r="E57" s="128" t="s">
        <v>2312</v>
      </c>
      <c r="F57" s="192" t="s">
        <v>3052</v>
      </c>
      <c r="G57" s="193" t="s">
        <v>3053</v>
      </c>
      <c r="H57" s="192" t="s">
        <v>3054</v>
      </c>
      <c r="I57" s="194">
        <v>0</v>
      </c>
      <c r="J57" s="128" t="s">
        <v>3055</v>
      </c>
      <c r="K57" s="192" t="s">
        <v>3126</v>
      </c>
      <c r="L57" s="195">
        <v>273</v>
      </c>
      <c r="M57" s="196">
        <v>44379</v>
      </c>
      <c r="N57" s="179" t="s">
        <v>1500</v>
      </c>
      <c r="O57" s="192" t="s">
        <v>3159</v>
      </c>
      <c r="P57" s="192" t="s">
        <v>3159</v>
      </c>
      <c r="Q57" s="197">
        <v>-273</v>
      </c>
      <c r="R57" s="197">
        <v>0</v>
      </c>
      <c r="S57" s="197">
        <v>5252.71</v>
      </c>
      <c r="T57" s="198" t="s">
        <v>21</v>
      </c>
      <c r="U57" s="199">
        <v>-273</v>
      </c>
      <c r="V57" s="199">
        <v>273</v>
      </c>
      <c r="W57" s="200">
        <v>0</v>
      </c>
      <c r="X57" s="201">
        <v>44378</v>
      </c>
      <c r="Y57" s="129"/>
      <c r="Z57" s="122" t="s">
        <v>3124</v>
      </c>
      <c r="AA57" s="189" t="s">
        <v>3124</v>
      </c>
      <c r="AB57" s="189" t="s">
        <v>1470</v>
      </c>
    </row>
    <row r="58" spans="1:28" hidden="1">
      <c r="A58" s="189" t="s">
        <v>3050</v>
      </c>
      <c r="B58" s="190">
        <v>44397</v>
      </c>
      <c r="C58" s="191" t="s">
        <v>18</v>
      </c>
      <c r="D58" s="191" t="s">
        <v>3051</v>
      </c>
      <c r="E58" s="128" t="s">
        <v>2312</v>
      </c>
      <c r="F58" s="192" t="s">
        <v>3052</v>
      </c>
      <c r="G58" s="193" t="s">
        <v>3053</v>
      </c>
      <c r="H58" s="192" t="s">
        <v>3054</v>
      </c>
      <c r="I58" s="194">
        <v>0</v>
      </c>
      <c r="J58" s="128" t="s">
        <v>3055</v>
      </c>
      <c r="K58" s="192" t="s">
        <v>3160</v>
      </c>
      <c r="L58" s="195">
        <v>447.45</v>
      </c>
      <c r="M58" s="196">
        <v>44397</v>
      </c>
      <c r="N58" s="179" t="s">
        <v>1472</v>
      </c>
      <c r="O58" s="192" t="s">
        <v>1801</v>
      </c>
      <c r="P58" s="192" t="s">
        <v>1801</v>
      </c>
      <c r="Q58" s="197">
        <v>-447.45</v>
      </c>
      <c r="R58" s="197">
        <v>0</v>
      </c>
      <c r="S58" s="197">
        <v>4805.26</v>
      </c>
      <c r="T58" s="198" t="s">
        <v>1095</v>
      </c>
      <c r="U58" s="199">
        <v>-447.45</v>
      </c>
      <c r="V58" s="199">
        <v>447.45</v>
      </c>
      <c r="W58" s="200">
        <v>0</v>
      </c>
      <c r="X58" s="201">
        <v>44378</v>
      </c>
      <c r="Y58" s="129"/>
      <c r="Z58" s="122" t="s">
        <v>1490</v>
      </c>
      <c r="AA58" s="189" t="s">
        <v>1488</v>
      </c>
      <c r="AB58" s="189" t="s">
        <v>1470</v>
      </c>
    </row>
    <row r="59" spans="1:28" hidden="1">
      <c r="A59" s="189" t="s">
        <v>3050</v>
      </c>
      <c r="B59" s="190">
        <v>44397</v>
      </c>
      <c r="C59" s="191" t="s">
        <v>18</v>
      </c>
      <c r="D59" s="191" t="s">
        <v>3051</v>
      </c>
      <c r="E59" s="128" t="s">
        <v>2312</v>
      </c>
      <c r="F59" s="192" t="s">
        <v>3052</v>
      </c>
      <c r="G59" s="193" t="s">
        <v>3053</v>
      </c>
      <c r="H59" s="192" t="s">
        <v>3054</v>
      </c>
      <c r="I59" s="194">
        <v>0</v>
      </c>
      <c r="J59" s="128" t="s">
        <v>3055</v>
      </c>
      <c r="K59" s="192" t="s">
        <v>3071</v>
      </c>
      <c r="L59" s="195">
        <v>0.02</v>
      </c>
      <c r="M59" s="196">
        <v>44397</v>
      </c>
      <c r="N59" s="179" t="s">
        <v>1500</v>
      </c>
      <c r="O59" s="192" t="s">
        <v>1555</v>
      </c>
      <c r="P59" s="192" t="s">
        <v>1555</v>
      </c>
      <c r="Q59" s="197">
        <v>0</v>
      </c>
      <c r="R59" s="197">
        <v>0.02</v>
      </c>
      <c r="S59" s="197">
        <v>4805.28</v>
      </c>
      <c r="T59" s="198" t="s">
        <v>21</v>
      </c>
      <c r="U59" s="199">
        <v>0.02</v>
      </c>
      <c r="V59" s="199">
        <v>0.02</v>
      </c>
      <c r="W59" s="200">
        <v>0</v>
      </c>
      <c r="X59" s="201">
        <v>44378</v>
      </c>
      <c r="Y59" s="129"/>
      <c r="Z59" s="122" t="s">
        <v>1556</v>
      </c>
      <c r="AA59" s="189" t="s">
        <v>1557</v>
      </c>
      <c r="AB59" s="189" t="s">
        <v>1470</v>
      </c>
    </row>
    <row r="60" spans="1:28" hidden="1">
      <c r="A60" s="189" t="s">
        <v>3050</v>
      </c>
      <c r="B60" s="190">
        <v>44411</v>
      </c>
      <c r="C60" s="191" t="s">
        <v>18</v>
      </c>
      <c r="D60" s="191" t="s">
        <v>3051</v>
      </c>
      <c r="E60" s="128" t="s">
        <v>2312</v>
      </c>
      <c r="F60" s="192" t="s">
        <v>3052</v>
      </c>
      <c r="G60" s="193" t="s">
        <v>3053</v>
      </c>
      <c r="H60" s="192" t="s">
        <v>3054</v>
      </c>
      <c r="I60" s="194">
        <v>0</v>
      </c>
      <c r="J60" s="128" t="s">
        <v>3055</v>
      </c>
      <c r="K60" s="192" t="s">
        <v>3161</v>
      </c>
      <c r="L60" s="195">
        <v>0.15</v>
      </c>
      <c r="M60" s="196">
        <v>44411</v>
      </c>
      <c r="N60" s="179" t="s">
        <v>1500</v>
      </c>
      <c r="O60" s="192" t="s">
        <v>1555</v>
      </c>
      <c r="P60" s="192" t="s">
        <v>1555</v>
      </c>
      <c r="Q60" s="197">
        <v>0</v>
      </c>
      <c r="R60" s="197">
        <v>0.15</v>
      </c>
      <c r="S60" s="197">
        <v>4805.43</v>
      </c>
      <c r="T60" s="198" t="s">
        <v>21</v>
      </c>
      <c r="U60" s="199">
        <v>0.15</v>
      </c>
      <c r="V60" s="199">
        <v>0.15</v>
      </c>
      <c r="W60" s="200">
        <v>0</v>
      </c>
      <c r="X60" s="201">
        <v>44409</v>
      </c>
      <c r="Y60" s="129"/>
      <c r="Z60" s="122" t="s">
        <v>1556</v>
      </c>
      <c r="AA60" s="189" t="s">
        <v>1557</v>
      </c>
      <c r="AB60" s="189" t="s">
        <v>1470</v>
      </c>
    </row>
    <row r="61" spans="1:28" hidden="1">
      <c r="A61" s="189" t="s">
        <v>3050</v>
      </c>
      <c r="B61" s="190">
        <v>44411</v>
      </c>
      <c r="C61" s="191" t="s">
        <v>18</v>
      </c>
      <c r="D61" s="191" t="s">
        <v>3051</v>
      </c>
      <c r="E61" s="128" t="s">
        <v>2312</v>
      </c>
      <c r="F61" s="192" t="s">
        <v>3052</v>
      </c>
      <c r="G61" s="193" t="s">
        <v>3053</v>
      </c>
      <c r="H61" s="192" t="s">
        <v>3054</v>
      </c>
      <c r="I61" s="194">
        <v>0</v>
      </c>
      <c r="J61" s="128" t="s">
        <v>3055</v>
      </c>
      <c r="K61" s="192" t="s">
        <v>3162</v>
      </c>
      <c r="L61" s="195">
        <v>296</v>
      </c>
      <c r="M61" s="196">
        <v>44411</v>
      </c>
      <c r="N61" s="179" t="s">
        <v>1500</v>
      </c>
      <c r="O61" s="192" t="s">
        <v>1501</v>
      </c>
      <c r="P61" s="192" t="s">
        <v>1501</v>
      </c>
      <c r="Q61" s="197">
        <v>-296</v>
      </c>
      <c r="R61" s="197">
        <v>0</v>
      </c>
      <c r="S61" s="197">
        <v>4509.43</v>
      </c>
      <c r="T61" s="198" t="s">
        <v>21</v>
      </c>
      <c r="U61" s="199">
        <v>-296</v>
      </c>
      <c r="V61" s="199">
        <v>296</v>
      </c>
      <c r="W61" s="200">
        <v>0</v>
      </c>
      <c r="X61" s="201">
        <v>44409</v>
      </c>
      <c r="Y61" s="129"/>
      <c r="Z61" s="122" t="s">
        <v>3124</v>
      </c>
      <c r="AA61" s="189" t="s">
        <v>3124</v>
      </c>
      <c r="AB61" s="189" t="s">
        <v>1470</v>
      </c>
    </row>
    <row r="62" spans="1:28" hidden="1">
      <c r="A62" s="189" t="s">
        <v>3050</v>
      </c>
      <c r="B62" s="190">
        <v>44424</v>
      </c>
      <c r="C62" s="191" t="s">
        <v>18</v>
      </c>
      <c r="D62" s="191" t="s">
        <v>3051</v>
      </c>
      <c r="E62" s="128" t="s">
        <v>2312</v>
      </c>
      <c r="F62" s="192" t="s">
        <v>3052</v>
      </c>
      <c r="G62" s="193" t="s">
        <v>3053</v>
      </c>
      <c r="H62" s="192" t="s">
        <v>3054</v>
      </c>
      <c r="I62" s="194">
        <v>0</v>
      </c>
      <c r="J62" s="128" t="s">
        <v>3055</v>
      </c>
      <c r="K62" s="192" t="s">
        <v>3163</v>
      </c>
      <c r="L62" s="195">
        <v>10000</v>
      </c>
      <c r="M62" s="196">
        <v>44424</v>
      </c>
      <c r="N62" s="179" t="s">
        <v>1495</v>
      </c>
      <c r="O62" s="192" t="s">
        <v>3063</v>
      </c>
      <c r="P62" s="192" t="s">
        <v>3063</v>
      </c>
      <c r="Q62" s="197">
        <v>0</v>
      </c>
      <c r="R62" s="197">
        <v>10000</v>
      </c>
      <c r="S62" s="197">
        <v>14509.43</v>
      </c>
      <c r="T62" s="198" t="s">
        <v>21</v>
      </c>
      <c r="U62" s="199">
        <v>10000</v>
      </c>
      <c r="V62" s="199">
        <v>10000</v>
      </c>
      <c r="W62" s="200">
        <v>2</v>
      </c>
      <c r="X62" s="201">
        <v>44409</v>
      </c>
      <c r="Y62" s="129"/>
      <c r="Z62" s="122" t="s">
        <v>3064</v>
      </c>
      <c r="AA62" s="189" t="s">
        <v>3064</v>
      </c>
      <c r="AB62" s="189" t="s">
        <v>1470</v>
      </c>
    </row>
    <row r="63" spans="1:28" hidden="1">
      <c r="A63" s="189" t="s">
        <v>3050</v>
      </c>
      <c r="B63" s="190">
        <v>44425</v>
      </c>
      <c r="C63" s="191" t="s">
        <v>18</v>
      </c>
      <c r="D63" s="191" t="s">
        <v>3051</v>
      </c>
      <c r="E63" s="128" t="s">
        <v>2312</v>
      </c>
      <c r="F63" s="192" t="s">
        <v>3052</v>
      </c>
      <c r="G63" s="193" t="s">
        <v>3053</v>
      </c>
      <c r="H63" s="192" t="s">
        <v>3054</v>
      </c>
      <c r="I63" s="194">
        <v>0</v>
      </c>
      <c r="J63" s="128" t="s">
        <v>3055</v>
      </c>
      <c r="K63" s="192" t="s">
        <v>3158</v>
      </c>
      <c r="L63" s="195">
        <v>350</v>
      </c>
      <c r="M63" s="196">
        <v>44425</v>
      </c>
      <c r="N63" s="179" t="s">
        <v>1472</v>
      </c>
      <c r="O63" s="192" t="s">
        <v>3111</v>
      </c>
      <c r="P63" s="192" t="s">
        <v>3111</v>
      </c>
      <c r="Q63" s="197">
        <v>-350</v>
      </c>
      <c r="R63" s="197">
        <v>0</v>
      </c>
      <c r="S63" s="197">
        <v>14159.43</v>
      </c>
      <c r="T63" s="198" t="s">
        <v>1002</v>
      </c>
      <c r="U63" s="199">
        <v>-350</v>
      </c>
      <c r="V63" s="199">
        <v>350</v>
      </c>
      <c r="W63" s="200">
        <v>0</v>
      </c>
      <c r="X63" s="201">
        <v>44409</v>
      </c>
      <c r="Y63" s="129"/>
      <c r="Z63" s="122" t="s">
        <v>3112</v>
      </c>
      <c r="AA63" s="189" t="s">
        <v>3060</v>
      </c>
      <c r="AB63" s="189" t="s">
        <v>1470</v>
      </c>
    </row>
    <row r="64" spans="1:28" hidden="1">
      <c r="A64" s="189" t="s">
        <v>3050</v>
      </c>
      <c r="B64" s="190">
        <v>44425</v>
      </c>
      <c r="C64" s="191" t="s">
        <v>18</v>
      </c>
      <c r="D64" s="191" t="s">
        <v>3051</v>
      </c>
      <c r="E64" s="128" t="s">
        <v>2312</v>
      </c>
      <c r="F64" s="192" t="s">
        <v>3052</v>
      </c>
      <c r="G64" s="193" t="s">
        <v>3053</v>
      </c>
      <c r="H64" s="192" t="s">
        <v>3054</v>
      </c>
      <c r="I64" s="194">
        <v>0</v>
      </c>
      <c r="J64" s="128" t="s">
        <v>3055</v>
      </c>
      <c r="K64" s="192" t="s">
        <v>3164</v>
      </c>
      <c r="L64" s="195">
        <v>200.58</v>
      </c>
      <c r="M64" s="196">
        <v>44425</v>
      </c>
      <c r="N64" s="179" t="s">
        <v>1472</v>
      </c>
      <c r="O64" s="192" t="s">
        <v>3165</v>
      </c>
      <c r="P64" s="192" t="s">
        <v>3165</v>
      </c>
      <c r="Q64" s="197">
        <v>-200.58</v>
      </c>
      <c r="R64" s="197">
        <v>0</v>
      </c>
      <c r="S64" s="197">
        <v>13958.85</v>
      </c>
      <c r="T64" s="198" t="s">
        <v>1093</v>
      </c>
      <c r="U64" s="199">
        <v>-200.58</v>
      </c>
      <c r="V64" s="199">
        <v>200.58</v>
      </c>
      <c r="W64" s="200">
        <v>0</v>
      </c>
      <c r="X64" s="201">
        <v>44409</v>
      </c>
      <c r="Y64" s="129"/>
      <c r="Z64" s="122" t="s">
        <v>3059</v>
      </c>
      <c r="AA64" s="189" t="s">
        <v>3060</v>
      </c>
      <c r="AB64" s="189" t="s">
        <v>1470</v>
      </c>
    </row>
    <row r="65" spans="1:28" hidden="1">
      <c r="A65" s="189" t="s">
        <v>3050</v>
      </c>
      <c r="B65" s="190">
        <v>44425</v>
      </c>
      <c r="C65" s="191" t="s">
        <v>18</v>
      </c>
      <c r="D65" s="191" t="s">
        <v>3051</v>
      </c>
      <c r="E65" s="128" t="s">
        <v>2312</v>
      </c>
      <c r="F65" s="192" t="s">
        <v>3052</v>
      </c>
      <c r="G65" s="193" t="s">
        <v>3053</v>
      </c>
      <c r="H65" s="192" t="s">
        <v>3054</v>
      </c>
      <c r="I65" s="194">
        <v>0</v>
      </c>
      <c r="J65" s="128" t="s">
        <v>3055</v>
      </c>
      <c r="K65" s="192" t="s">
        <v>3166</v>
      </c>
      <c r="L65" s="195">
        <v>3.28</v>
      </c>
      <c r="M65" s="196">
        <v>44425</v>
      </c>
      <c r="N65" s="179" t="s">
        <v>1500</v>
      </c>
      <c r="O65" s="192" t="s">
        <v>1555</v>
      </c>
      <c r="P65" s="192" t="s">
        <v>1555</v>
      </c>
      <c r="Q65" s="197">
        <v>0</v>
      </c>
      <c r="R65" s="197">
        <v>3.28</v>
      </c>
      <c r="S65" s="197">
        <v>13962.13</v>
      </c>
      <c r="T65" s="198" t="s">
        <v>21</v>
      </c>
      <c r="U65" s="199">
        <v>3.28</v>
      </c>
      <c r="V65" s="199">
        <v>3.28</v>
      </c>
      <c r="W65" s="200">
        <v>0</v>
      </c>
      <c r="X65" s="201">
        <v>44409</v>
      </c>
      <c r="Y65" s="129"/>
      <c r="Z65" s="122" t="s">
        <v>1556</v>
      </c>
      <c r="AA65" s="189" t="s">
        <v>1557</v>
      </c>
      <c r="AB65" s="189" t="s">
        <v>1470</v>
      </c>
    </row>
    <row r="66" spans="1:28" hidden="1">
      <c r="A66" s="189" t="s">
        <v>3050</v>
      </c>
      <c r="B66" s="190">
        <v>44425</v>
      </c>
      <c r="C66" s="191" t="s">
        <v>18</v>
      </c>
      <c r="D66" s="191" t="s">
        <v>3051</v>
      </c>
      <c r="E66" s="128" t="s">
        <v>2312</v>
      </c>
      <c r="F66" s="192" t="s">
        <v>3052</v>
      </c>
      <c r="G66" s="193" t="s">
        <v>3053</v>
      </c>
      <c r="H66" s="192" t="s">
        <v>3054</v>
      </c>
      <c r="I66" s="194">
        <v>0</v>
      </c>
      <c r="J66" s="128" t="s">
        <v>3055</v>
      </c>
      <c r="K66" s="192" t="s">
        <v>3167</v>
      </c>
      <c r="L66" s="195">
        <v>10000</v>
      </c>
      <c r="M66" s="196">
        <v>44425</v>
      </c>
      <c r="N66" s="179" t="s">
        <v>1472</v>
      </c>
      <c r="O66" s="192" t="s">
        <v>3168</v>
      </c>
      <c r="P66" s="192" t="s">
        <v>3168</v>
      </c>
      <c r="Q66" s="197">
        <v>-10000</v>
      </c>
      <c r="R66" s="197">
        <v>0</v>
      </c>
      <c r="S66" s="197">
        <v>3962.13</v>
      </c>
      <c r="T66" s="198" t="s">
        <v>3169</v>
      </c>
      <c r="U66" s="199">
        <v>-10000</v>
      </c>
      <c r="V66" s="199">
        <v>10000</v>
      </c>
      <c r="W66" s="200">
        <v>4</v>
      </c>
      <c r="X66" s="201">
        <v>44409</v>
      </c>
      <c r="Y66" s="129"/>
      <c r="Z66" s="122" t="s">
        <v>1490</v>
      </c>
      <c r="AA66" s="189" t="s">
        <v>1488</v>
      </c>
      <c r="AB66" s="189" t="s">
        <v>1470</v>
      </c>
    </row>
    <row r="67" spans="1:28" hidden="1">
      <c r="A67" s="189" t="s">
        <v>3050</v>
      </c>
      <c r="B67" s="190">
        <v>44428</v>
      </c>
      <c r="C67" s="191" t="s">
        <v>18</v>
      </c>
      <c r="D67" s="191" t="s">
        <v>3051</v>
      </c>
      <c r="E67" s="128" t="s">
        <v>2312</v>
      </c>
      <c r="F67" s="192" t="s">
        <v>3052</v>
      </c>
      <c r="G67" s="193" t="s">
        <v>3053</v>
      </c>
      <c r="H67" s="192" t="s">
        <v>3054</v>
      </c>
      <c r="I67" s="194">
        <v>0</v>
      </c>
      <c r="J67" s="128" t="s">
        <v>3055</v>
      </c>
      <c r="K67" s="192" t="s">
        <v>3170</v>
      </c>
      <c r="L67" s="195">
        <v>175.95</v>
      </c>
      <c r="M67" s="196">
        <v>44428</v>
      </c>
      <c r="N67" s="179" t="s">
        <v>1472</v>
      </c>
      <c r="O67" s="192" t="s">
        <v>1801</v>
      </c>
      <c r="P67" s="192" t="s">
        <v>1801</v>
      </c>
      <c r="Q67" s="197">
        <v>-175.95</v>
      </c>
      <c r="R67" s="197">
        <v>0</v>
      </c>
      <c r="S67" s="197">
        <v>3786.18</v>
      </c>
      <c r="T67" s="198" t="s">
        <v>1095</v>
      </c>
      <c r="U67" s="199">
        <v>-175.95</v>
      </c>
      <c r="V67" s="199">
        <v>175.95</v>
      </c>
      <c r="W67" s="200">
        <v>0</v>
      </c>
      <c r="X67" s="201">
        <v>44409</v>
      </c>
      <c r="Y67" s="129"/>
      <c r="Z67" s="122" t="s">
        <v>1490</v>
      </c>
      <c r="AA67" s="189" t="s">
        <v>1488</v>
      </c>
      <c r="AB67" s="189" t="s">
        <v>1470</v>
      </c>
    </row>
    <row r="68" spans="1:28" hidden="1">
      <c r="A68" s="189" t="s">
        <v>3050</v>
      </c>
      <c r="B68" s="190">
        <v>44428</v>
      </c>
      <c r="C68" s="191" t="s">
        <v>18</v>
      </c>
      <c r="D68" s="191" t="s">
        <v>3051</v>
      </c>
      <c r="E68" s="128" t="s">
        <v>2312</v>
      </c>
      <c r="F68" s="192" t="s">
        <v>3052</v>
      </c>
      <c r="G68" s="193" t="s">
        <v>3053</v>
      </c>
      <c r="H68" s="192" t="s">
        <v>3054</v>
      </c>
      <c r="I68" s="194">
        <v>0</v>
      </c>
      <c r="J68" s="128" t="s">
        <v>3055</v>
      </c>
      <c r="K68" s="192" t="s">
        <v>3072</v>
      </c>
      <c r="L68" s="195">
        <v>0.01</v>
      </c>
      <c r="M68" s="196">
        <v>44428</v>
      </c>
      <c r="N68" s="179" t="s">
        <v>1500</v>
      </c>
      <c r="O68" s="192" t="s">
        <v>1555</v>
      </c>
      <c r="P68" s="192" t="s">
        <v>1555</v>
      </c>
      <c r="Q68" s="197">
        <v>0</v>
      </c>
      <c r="R68" s="197">
        <v>0.01</v>
      </c>
      <c r="S68" s="197">
        <v>3786.19</v>
      </c>
      <c r="T68" s="198" t="s">
        <v>21</v>
      </c>
      <c r="U68" s="199">
        <v>0.01</v>
      </c>
      <c r="V68" s="199">
        <v>0.01</v>
      </c>
      <c r="W68" s="200">
        <v>0</v>
      </c>
      <c r="X68" s="201">
        <v>44409</v>
      </c>
      <c r="Y68" s="129"/>
      <c r="Z68" s="122" t="s">
        <v>1556</v>
      </c>
      <c r="AA68" s="189" t="s">
        <v>1557</v>
      </c>
      <c r="AB68" s="189" t="s">
        <v>1470</v>
      </c>
    </row>
    <row r="69" spans="1:28" hidden="1">
      <c r="A69" s="189" t="s">
        <v>3050</v>
      </c>
      <c r="B69" s="190">
        <v>44428</v>
      </c>
      <c r="C69" s="191" t="s">
        <v>18</v>
      </c>
      <c r="D69" s="191" t="s">
        <v>3051</v>
      </c>
      <c r="E69" s="128" t="s">
        <v>2312</v>
      </c>
      <c r="F69" s="192" t="s">
        <v>3052</v>
      </c>
      <c r="G69" s="193" t="s">
        <v>3053</v>
      </c>
      <c r="H69" s="192" t="s">
        <v>3054</v>
      </c>
      <c r="I69" s="194">
        <v>0</v>
      </c>
      <c r="J69" s="128" t="s">
        <v>3055</v>
      </c>
      <c r="K69" s="192" t="s">
        <v>3171</v>
      </c>
      <c r="L69" s="195">
        <v>1387.1</v>
      </c>
      <c r="M69" s="196">
        <v>44428</v>
      </c>
      <c r="N69" s="179" t="s">
        <v>1472</v>
      </c>
      <c r="O69" s="192" t="s">
        <v>1801</v>
      </c>
      <c r="P69" s="192" t="s">
        <v>1801</v>
      </c>
      <c r="Q69" s="197">
        <v>-1387.1</v>
      </c>
      <c r="R69" s="197">
        <v>0</v>
      </c>
      <c r="S69" s="197">
        <v>2399.09</v>
      </c>
      <c r="T69" s="198" t="s">
        <v>1095</v>
      </c>
      <c r="U69" s="199">
        <v>-1387.1</v>
      </c>
      <c r="V69" s="199">
        <v>1387.1</v>
      </c>
      <c r="W69" s="200">
        <v>0</v>
      </c>
      <c r="X69" s="201">
        <v>44409</v>
      </c>
      <c r="Y69" s="129"/>
      <c r="Z69" s="122" t="s">
        <v>1490</v>
      </c>
      <c r="AA69" s="189" t="s">
        <v>1488</v>
      </c>
      <c r="AB69" s="189" t="s">
        <v>1470</v>
      </c>
    </row>
    <row r="70" spans="1:28" hidden="1">
      <c r="A70" s="189" t="s">
        <v>3050</v>
      </c>
      <c r="B70" s="190">
        <v>44428</v>
      </c>
      <c r="C70" s="191" t="s">
        <v>18</v>
      </c>
      <c r="D70" s="191" t="s">
        <v>3051</v>
      </c>
      <c r="E70" s="128" t="s">
        <v>2312</v>
      </c>
      <c r="F70" s="192" t="s">
        <v>3052</v>
      </c>
      <c r="G70" s="193" t="s">
        <v>3053</v>
      </c>
      <c r="H70" s="192" t="s">
        <v>3054</v>
      </c>
      <c r="I70" s="194">
        <v>0</v>
      </c>
      <c r="J70" s="128" t="s">
        <v>3055</v>
      </c>
      <c r="K70" s="192" t="s">
        <v>3172</v>
      </c>
      <c r="L70" s="195">
        <v>0.01</v>
      </c>
      <c r="M70" s="196">
        <v>44428</v>
      </c>
      <c r="N70" s="179" t="s">
        <v>1472</v>
      </c>
      <c r="O70" s="192" t="s">
        <v>3173</v>
      </c>
      <c r="P70" s="192" t="s">
        <v>3173</v>
      </c>
      <c r="Q70" s="197">
        <v>0</v>
      </c>
      <c r="R70" s="197">
        <v>0.01</v>
      </c>
      <c r="S70" s="197">
        <v>2399.1</v>
      </c>
      <c r="T70" s="198" t="s">
        <v>1095</v>
      </c>
      <c r="U70" s="199">
        <v>0.01</v>
      </c>
      <c r="V70" s="199">
        <v>0.01</v>
      </c>
      <c r="W70" s="200">
        <v>0</v>
      </c>
      <c r="X70" s="201">
        <v>44409</v>
      </c>
      <c r="Y70" s="129"/>
      <c r="Z70" s="122" t="s">
        <v>1515</v>
      </c>
      <c r="AA70" s="189" t="s">
        <v>1479</v>
      </c>
      <c r="AB70" s="189" t="s">
        <v>1470</v>
      </c>
    </row>
    <row r="71" spans="1:28" hidden="1">
      <c r="A71" s="189" t="s">
        <v>3050</v>
      </c>
      <c r="B71" s="190">
        <v>44428</v>
      </c>
      <c r="C71" s="191" t="s">
        <v>18</v>
      </c>
      <c r="D71" s="191" t="s">
        <v>3051</v>
      </c>
      <c r="E71" s="128" t="s">
        <v>2312</v>
      </c>
      <c r="F71" s="192" t="s">
        <v>3052</v>
      </c>
      <c r="G71" s="193" t="s">
        <v>3053</v>
      </c>
      <c r="H71" s="192" t="s">
        <v>3054</v>
      </c>
      <c r="I71" s="194">
        <v>0</v>
      </c>
      <c r="J71" s="128" t="s">
        <v>3055</v>
      </c>
      <c r="K71" s="192" t="s">
        <v>3174</v>
      </c>
      <c r="L71" s="195">
        <v>545.44000000000005</v>
      </c>
      <c r="M71" s="196">
        <v>44428</v>
      </c>
      <c r="N71" s="179" t="s">
        <v>1472</v>
      </c>
      <c r="O71" s="192" t="s">
        <v>1801</v>
      </c>
      <c r="P71" s="192" t="s">
        <v>1801</v>
      </c>
      <c r="Q71" s="197">
        <v>-545.44000000000005</v>
      </c>
      <c r="R71" s="197">
        <v>0</v>
      </c>
      <c r="S71" s="197">
        <v>1853.66</v>
      </c>
      <c r="T71" s="198" t="s">
        <v>1095</v>
      </c>
      <c r="U71" s="199">
        <v>-545.44000000000005</v>
      </c>
      <c r="V71" s="199">
        <v>545.44000000000005</v>
      </c>
      <c r="W71" s="200">
        <v>0</v>
      </c>
      <c r="X71" s="201">
        <v>44409</v>
      </c>
      <c r="Y71" s="129"/>
      <c r="Z71" s="122" t="s">
        <v>1490</v>
      </c>
      <c r="AA71" s="189" t="s">
        <v>1488</v>
      </c>
      <c r="AB71" s="189" t="s">
        <v>1470</v>
      </c>
    </row>
    <row r="72" spans="1:28" hidden="1">
      <c r="A72" s="189" t="s">
        <v>3050</v>
      </c>
      <c r="B72" s="190">
        <v>44439</v>
      </c>
      <c r="C72" s="191" t="s">
        <v>18</v>
      </c>
      <c r="D72" s="191" t="s">
        <v>3051</v>
      </c>
      <c r="E72" s="128" t="s">
        <v>2312</v>
      </c>
      <c r="F72" s="192" t="s">
        <v>3052</v>
      </c>
      <c r="G72" s="193" t="s">
        <v>3053</v>
      </c>
      <c r="H72" s="192" t="s">
        <v>3054</v>
      </c>
      <c r="I72" s="194">
        <v>0</v>
      </c>
      <c r="J72" s="128" t="s">
        <v>3055</v>
      </c>
      <c r="K72" s="192" t="s">
        <v>3175</v>
      </c>
      <c r="L72" s="195">
        <v>11730</v>
      </c>
      <c r="M72" s="196">
        <v>44439</v>
      </c>
      <c r="N72" s="179" t="s">
        <v>1472</v>
      </c>
      <c r="O72" s="192" t="s">
        <v>3176</v>
      </c>
      <c r="P72" s="192" t="s">
        <v>3176</v>
      </c>
      <c r="Q72" s="197">
        <v>-11730</v>
      </c>
      <c r="R72" s="197">
        <v>0</v>
      </c>
      <c r="S72" s="197">
        <v>-9876.34</v>
      </c>
      <c r="T72" s="198" t="s">
        <v>3177</v>
      </c>
      <c r="U72" s="199">
        <v>-11730</v>
      </c>
      <c r="V72" s="199">
        <v>11730</v>
      </c>
      <c r="W72" s="200">
        <v>0</v>
      </c>
      <c r="X72" s="201">
        <v>44409</v>
      </c>
      <c r="Y72" s="129"/>
      <c r="Z72" s="122" t="s">
        <v>1490</v>
      </c>
      <c r="AA72" s="189" t="s">
        <v>1488</v>
      </c>
      <c r="AB72" s="189" t="s">
        <v>1470</v>
      </c>
    </row>
    <row r="73" spans="1:28" hidden="1">
      <c r="A73" s="189" t="s">
        <v>3050</v>
      </c>
      <c r="B73" s="190">
        <v>44439</v>
      </c>
      <c r="C73" s="191" t="s">
        <v>18</v>
      </c>
      <c r="D73" s="191" t="s">
        <v>3051</v>
      </c>
      <c r="E73" s="128" t="s">
        <v>2312</v>
      </c>
      <c r="F73" s="192" t="s">
        <v>3052</v>
      </c>
      <c r="G73" s="193" t="s">
        <v>3053</v>
      </c>
      <c r="H73" s="192" t="s">
        <v>3054</v>
      </c>
      <c r="I73" s="194">
        <v>0</v>
      </c>
      <c r="J73" s="128" t="s">
        <v>3055</v>
      </c>
      <c r="K73" s="192" t="s">
        <v>3178</v>
      </c>
      <c r="L73" s="195">
        <v>175.95</v>
      </c>
      <c r="M73" s="196">
        <v>44439</v>
      </c>
      <c r="N73" s="179" t="s">
        <v>1472</v>
      </c>
      <c r="O73" s="192" t="s">
        <v>3179</v>
      </c>
      <c r="P73" s="192" t="s">
        <v>3179</v>
      </c>
      <c r="Q73" s="197">
        <v>0</v>
      </c>
      <c r="R73" s="197">
        <v>175.95</v>
      </c>
      <c r="S73" s="197">
        <v>-9700.39</v>
      </c>
      <c r="T73" s="198" t="s">
        <v>3177</v>
      </c>
      <c r="U73" s="199">
        <v>175.95</v>
      </c>
      <c r="V73" s="199">
        <v>175.95</v>
      </c>
      <c r="W73" s="200">
        <v>0</v>
      </c>
      <c r="X73" s="201">
        <v>44409</v>
      </c>
      <c r="Y73" s="129"/>
      <c r="Z73" s="122" t="s">
        <v>1490</v>
      </c>
      <c r="AA73" s="189" t="s">
        <v>1488</v>
      </c>
      <c r="AB73" s="189" t="s">
        <v>1470</v>
      </c>
    </row>
    <row r="74" spans="1:28" hidden="1">
      <c r="A74" s="189" t="s">
        <v>3050</v>
      </c>
      <c r="B74" s="190">
        <v>44439</v>
      </c>
      <c r="C74" s="191" t="s">
        <v>18</v>
      </c>
      <c r="D74" s="191" t="s">
        <v>3051</v>
      </c>
      <c r="E74" s="128" t="s">
        <v>2312</v>
      </c>
      <c r="F74" s="192" t="s">
        <v>3052</v>
      </c>
      <c r="G74" s="193" t="s">
        <v>3053</v>
      </c>
      <c r="H74" s="192" t="s">
        <v>3054</v>
      </c>
      <c r="I74" s="194">
        <v>0</v>
      </c>
      <c r="J74" s="128" t="s">
        <v>3055</v>
      </c>
      <c r="K74" s="192" t="s">
        <v>3180</v>
      </c>
      <c r="L74" s="195">
        <v>545.44000000000005</v>
      </c>
      <c r="M74" s="196">
        <v>44439</v>
      </c>
      <c r="N74" s="179" t="s">
        <v>1472</v>
      </c>
      <c r="O74" s="192" t="s">
        <v>3181</v>
      </c>
      <c r="P74" s="192" t="s">
        <v>3181</v>
      </c>
      <c r="Q74" s="197">
        <v>0</v>
      </c>
      <c r="R74" s="197">
        <v>545.44000000000005</v>
      </c>
      <c r="S74" s="197">
        <v>-9154.9500000000007</v>
      </c>
      <c r="T74" s="198" t="s">
        <v>3177</v>
      </c>
      <c r="U74" s="199">
        <v>545.44000000000005</v>
      </c>
      <c r="V74" s="199">
        <v>545.44000000000005</v>
      </c>
      <c r="W74" s="200">
        <v>0</v>
      </c>
      <c r="X74" s="201">
        <v>44409</v>
      </c>
      <c r="Y74" s="129"/>
      <c r="Z74" s="122" t="s">
        <v>1490</v>
      </c>
      <c r="AA74" s="189" t="s">
        <v>1488</v>
      </c>
      <c r="AB74" s="189" t="s">
        <v>1470</v>
      </c>
    </row>
    <row r="75" spans="1:28" hidden="1">
      <c r="A75" s="189" t="s">
        <v>3050</v>
      </c>
      <c r="B75" s="190">
        <v>44439</v>
      </c>
      <c r="C75" s="191" t="s">
        <v>18</v>
      </c>
      <c r="D75" s="191" t="s">
        <v>3051</v>
      </c>
      <c r="E75" s="128" t="s">
        <v>2312</v>
      </c>
      <c r="F75" s="192" t="s">
        <v>3052</v>
      </c>
      <c r="G75" s="193" t="s">
        <v>3053</v>
      </c>
      <c r="H75" s="192" t="s">
        <v>3054</v>
      </c>
      <c r="I75" s="194">
        <v>0</v>
      </c>
      <c r="J75" s="128" t="s">
        <v>3055</v>
      </c>
      <c r="K75" s="192" t="s">
        <v>3071</v>
      </c>
      <c r="L75" s="195">
        <v>0.02</v>
      </c>
      <c r="M75" s="196">
        <v>44439</v>
      </c>
      <c r="N75" s="179" t="s">
        <v>1500</v>
      </c>
      <c r="O75" s="192" t="s">
        <v>1555</v>
      </c>
      <c r="P75" s="192" t="s">
        <v>1555</v>
      </c>
      <c r="Q75" s="197">
        <v>0</v>
      </c>
      <c r="R75" s="197">
        <v>0.02</v>
      </c>
      <c r="S75" s="197">
        <v>-9154.93</v>
      </c>
      <c r="T75" s="198" t="s">
        <v>21</v>
      </c>
      <c r="U75" s="199">
        <v>0.02</v>
      </c>
      <c r="V75" s="199">
        <v>0.02</v>
      </c>
      <c r="W75" s="200">
        <v>0</v>
      </c>
      <c r="X75" s="201">
        <v>44409</v>
      </c>
      <c r="Y75" s="129"/>
      <c r="Z75" s="122" t="s">
        <v>1556</v>
      </c>
      <c r="AA75" s="189" t="s">
        <v>1557</v>
      </c>
      <c r="AB75" s="189" t="s">
        <v>1470</v>
      </c>
    </row>
    <row r="76" spans="1:28" hidden="1">
      <c r="A76" s="189" t="s">
        <v>3050</v>
      </c>
      <c r="B76" s="190">
        <v>44439</v>
      </c>
      <c r="C76" s="191" t="s">
        <v>18</v>
      </c>
      <c r="D76" s="191" t="s">
        <v>3051</v>
      </c>
      <c r="E76" s="128" t="s">
        <v>2312</v>
      </c>
      <c r="F76" s="192" t="s">
        <v>3052</v>
      </c>
      <c r="G76" s="193" t="s">
        <v>3053</v>
      </c>
      <c r="H76" s="192" t="s">
        <v>3054</v>
      </c>
      <c r="I76" s="194">
        <v>0</v>
      </c>
      <c r="J76" s="128" t="s">
        <v>3055</v>
      </c>
      <c r="K76" s="192" t="s">
        <v>3182</v>
      </c>
      <c r="L76" s="195">
        <v>10200</v>
      </c>
      <c r="M76" s="196">
        <v>44439</v>
      </c>
      <c r="N76" s="179" t="s">
        <v>1495</v>
      </c>
      <c r="O76" s="192" t="s">
        <v>3063</v>
      </c>
      <c r="P76" s="192" t="s">
        <v>3063</v>
      </c>
      <c r="Q76" s="197">
        <v>0</v>
      </c>
      <c r="R76" s="197">
        <v>10200</v>
      </c>
      <c r="S76" s="197">
        <v>1045.07</v>
      </c>
      <c r="T76" s="198" t="s">
        <v>21</v>
      </c>
      <c r="U76" s="199">
        <v>10200</v>
      </c>
      <c r="V76" s="199">
        <v>10200</v>
      </c>
      <c r="W76" s="200">
        <v>0</v>
      </c>
      <c r="X76" s="201">
        <v>44409</v>
      </c>
      <c r="Y76" s="129"/>
      <c r="Z76" s="122" t="s">
        <v>3064</v>
      </c>
      <c r="AA76" s="189" t="s">
        <v>3064</v>
      </c>
      <c r="AB76" s="189" t="s">
        <v>1470</v>
      </c>
    </row>
    <row r="77" spans="1:28" hidden="1">
      <c r="A77" s="189" t="s">
        <v>3050</v>
      </c>
      <c r="B77" s="190">
        <v>44441</v>
      </c>
      <c r="C77" s="191" t="s">
        <v>18</v>
      </c>
      <c r="D77" s="191" t="s">
        <v>3051</v>
      </c>
      <c r="E77" s="128" t="s">
        <v>2312</v>
      </c>
      <c r="F77" s="192" t="s">
        <v>3052</v>
      </c>
      <c r="G77" s="193" t="s">
        <v>3053</v>
      </c>
      <c r="H77" s="192" t="s">
        <v>3054</v>
      </c>
      <c r="I77" s="194">
        <v>0</v>
      </c>
      <c r="J77" s="128" t="s">
        <v>3055</v>
      </c>
      <c r="K77" s="192" t="s">
        <v>3183</v>
      </c>
      <c r="L77" s="195">
        <v>381.47</v>
      </c>
      <c r="M77" s="196">
        <v>44441</v>
      </c>
      <c r="N77" s="179" t="s">
        <v>1472</v>
      </c>
      <c r="O77" s="192" t="s">
        <v>3111</v>
      </c>
      <c r="P77" s="192" t="s">
        <v>3111</v>
      </c>
      <c r="Q77" s="197">
        <v>-381.47</v>
      </c>
      <c r="R77" s="197">
        <v>0</v>
      </c>
      <c r="S77" s="197">
        <v>663.6</v>
      </c>
      <c r="T77" s="198" t="s">
        <v>1002</v>
      </c>
      <c r="U77" s="199">
        <v>-381.47</v>
      </c>
      <c r="V77" s="199">
        <v>381.47</v>
      </c>
      <c r="W77" s="200">
        <v>0</v>
      </c>
      <c r="X77" s="201">
        <v>44440</v>
      </c>
      <c r="Y77" s="129"/>
      <c r="Z77" s="122" t="s">
        <v>3112</v>
      </c>
      <c r="AA77" s="189" t="s">
        <v>3060</v>
      </c>
      <c r="AB77" s="189" t="s">
        <v>1470</v>
      </c>
    </row>
    <row r="78" spans="1:28" hidden="1">
      <c r="A78" s="189" t="s">
        <v>3050</v>
      </c>
      <c r="B78" s="190">
        <v>44441</v>
      </c>
      <c r="C78" s="191" t="s">
        <v>18</v>
      </c>
      <c r="D78" s="191" t="s">
        <v>3051</v>
      </c>
      <c r="E78" s="128" t="s">
        <v>2312</v>
      </c>
      <c r="F78" s="192" t="s">
        <v>3052</v>
      </c>
      <c r="G78" s="193" t="s">
        <v>3053</v>
      </c>
      <c r="H78" s="192" t="s">
        <v>3054</v>
      </c>
      <c r="I78" s="194">
        <v>0</v>
      </c>
      <c r="J78" s="128" t="s">
        <v>3055</v>
      </c>
      <c r="K78" s="192" t="s">
        <v>3123</v>
      </c>
      <c r="L78" s="195">
        <v>0.9</v>
      </c>
      <c r="M78" s="196">
        <v>44441</v>
      </c>
      <c r="N78" s="179" t="s">
        <v>1500</v>
      </c>
      <c r="O78" s="192" t="s">
        <v>1501</v>
      </c>
      <c r="P78" s="192" t="s">
        <v>1501</v>
      </c>
      <c r="Q78" s="197">
        <v>-0.9</v>
      </c>
      <c r="R78" s="197">
        <v>0</v>
      </c>
      <c r="S78" s="197">
        <v>662.7</v>
      </c>
      <c r="T78" s="198" t="s">
        <v>21</v>
      </c>
      <c r="U78" s="199">
        <v>-0.9</v>
      </c>
      <c r="V78" s="199">
        <v>0.9</v>
      </c>
      <c r="W78" s="200">
        <v>0</v>
      </c>
      <c r="X78" s="201">
        <v>44440</v>
      </c>
      <c r="Y78" s="129"/>
      <c r="Z78" s="122" t="s">
        <v>3124</v>
      </c>
      <c r="AA78" s="189" t="s">
        <v>3124</v>
      </c>
      <c r="AB78" s="189" t="s">
        <v>1470</v>
      </c>
    </row>
    <row r="79" spans="1:28" hidden="1">
      <c r="A79" s="189" t="s">
        <v>3050</v>
      </c>
      <c r="B79" s="190">
        <v>44441</v>
      </c>
      <c r="C79" s="191" t="s">
        <v>18</v>
      </c>
      <c r="D79" s="191" t="s">
        <v>3051</v>
      </c>
      <c r="E79" s="128" t="s">
        <v>2312</v>
      </c>
      <c r="F79" s="192" t="s">
        <v>3052</v>
      </c>
      <c r="G79" s="193" t="s">
        <v>3053</v>
      </c>
      <c r="H79" s="192" t="s">
        <v>3054</v>
      </c>
      <c r="I79" s="194">
        <v>0</v>
      </c>
      <c r="J79" s="128" t="s">
        <v>3055</v>
      </c>
      <c r="K79" s="192" t="s">
        <v>3162</v>
      </c>
      <c r="L79" s="195">
        <v>296</v>
      </c>
      <c r="M79" s="196">
        <v>44441</v>
      </c>
      <c r="N79" s="179" t="s">
        <v>1500</v>
      </c>
      <c r="O79" s="192" t="s">
        <v>1501</v>
      </c>
      <c r="P79" s="192" t="s">
        <v>1501</v>
      </c>
      <c r="Q79" s="197">
        <v>-296</v>
      </c>
      <c r="R79" s="197">
        <v>0</v>
      </c>
      <c r="S79" s="197">
        <v>366.7</v>
      </c>
      <c r="T79" s="198" t="s">
        <v>21</v>
      </c>
      <c r="U79" s="199">
        <v>-296</v>
      </c>
      <c r="V79" s="199">
        <v>296</v>
      </c>
      <c r="W79" s="200">
        <v>0</v>
      </c>
      <c r="X79" s="201">
        <v>44440</v>
      </c>
      <c r="Y79" s="129"/>
      <c r="Z79" s="122" t="s">
        <v>3124</v>
      </c>
      <c r="AA79" s="189" t="s">
        <v>3124</v>
      </c>
      <c r="AB79" s="189" t="s">
        <v>1470</v>
      </c>
    </row>
    <row r="80" spans="1:28" hidden="1">
      <c r="A80" s="189" t="s">
        <v>3050</v>
      </c>
      <c r="B80" s="190">
        <v>44441</v>
      </c>
      <c r="C80" s="191" t="s">
        <v>18</v>
      </c>
      <c r="D80" s="191" t="s">
        <v>3051</v>
      </c>
      <c r="E80" s="128" t="s">
        <v>2312</v>
      </c>
      <c r="F80" s="192" t="s">
        <v>3052</v>
      </c>
      <c r="G80" s="193" t="s">
        <v>3053</v>
      </c>
      <c r="H80" s="192" t="s">
        <v>3054</v>
      </c>
      <c r="I80" s="194">
        <v>0</v>
      </c>
      <c r="J80" s="128" t="s">
        <v>3055</v>
      </c>
      <c r="K80" s="192" t="s">
        <v>3125</v>
      </c>
      <c r="L80" s="195">
        <v>16.64</v>
      </c>
      <c r="M80" s="196">
        <v>44441</v>
      </c>
      <c r="N80" s="179" t="s">
        <v>1500</v>
      </c>
      <c r="O80" s="192" t="s">
        <v>3184</v>
      </c>
      <c r="P80" s="192" t="s">
        <v>3184</v>
      </c>
      <c r="Q80" s="197">
        <v>-16.64</v>
      </c>
      <c r="R80" s="197">
        <v>0</v>
      </c>
      <c r="S80" s="197">
        <v>350.06</v>
      </c>
      <c r="T80" s="198" t="s">
        <v>21</v>
      </c>
      <c r="U80" s="199">
        <v>-16.64</v>
      </c>
      <c r="V80" s="199">
        <v>16.64</v>
      </c>
      <c r="W80" s="200">
        <v>0</v>
      </c>
      <c r="X80" s="201">
        <v>44440</v>
      </c>
      <c r="Y80" s="129"/>
      <c r="Z80" s="122" t="s">
        <v>3124</v>
      </c>
      <c r="AA80" s="189" t="s">
        <v>3124</v>
      </c>
      <c r="AB80" s="189" t="s">
        <v>1470</v>
      </c>
    </row>
    <row r="81" spans="1:28" hidden="1">
      <c r="A81" s="189" t="s">
        <v>3050</v>
      </c>
      <c r="B81" s="190">
        <v>44441</v>
      </c>
      <c r="C81" s="191" t="s">
        <v>18</v>
      </c>
      <c r="D81" s="191" t="s">
        <v>3051</v>
      </c>
      <c r="E81" s="128" t="s">
        <v>2312</v>
      </c>
      <c r="F81" s="192" t="s">
        <v>3052</v>
      </c>
      <c r="G81" s="193" t="s">
        <v>3053</v>
      </c>
      <c r="H81" s="192" t="s">
        <v>3054</v>
      </c>
      <c r="I81" s="194">
        <v>0</v>
      </c>
      <c r="J81" s="128" t="s">
        <v>3055</v>
      </c>
      <c r="K81" s="192" t="s">
        <v>3071</v>
      </c>
      <c r="L81" s="195">
        <v>0.02</v>
      </c>
      <c r="M81" s="196">
        <v>44441</v>
      </c>
      <c r="N81" s="179" t="s">
        <v>1500</v>
      </c>
      <c r="O81" s="192" t="s">
        <v>1555</v>
      </c>
      <c r="P81" s="192" t="s">
        <v>1555</v>
      </c>
      <c r="Q81" s="197">
        <v>0</v>
      </c>
      <c r="R81" s="197">
        <v>0.02</v>
      </c>
      <c r="S81" s="197">
        <v>350.08</v>
      </c>
      <c r="T81" s="198" t="s">
        <v>21</v>
      </c>
      <c r="U81" s="199">
        <v>0.02</v>
      </c>
      <c r="V81" s="199">
        <v>0.02</v>
      </c>
      <c r="W81" s="200">
        <v>0</v>
      </c>
      <c r="X81" s="201">
        <v>44440</v>
      </c>
      <c r="Y81" s="129"/>
      <c r="Z81" s="122" t="s">
        <v>1556</v>
      </c>
      <c r="AA81" s="189" t="s">
        <v>1557</v>
      </c>
      <c r="AB81" s="189" t="s">
        <v>1470</v>
      </c>
    </row>
    <row r="82" spans="1:28" hidden="1">
      <c r="A82" s="189" t="s">
        <v>3050</v>
      </c>
      <c r="B82" s="190">
        <v>44453</v>
      </c>
      <c r="C82" s="191" t="s">
        <v>18</v>
      </c>
      <c r="D82" s="191" t="s">
        <v>3051</v>
      </c>
      <c r="E82" s="128" t="s">
        <v>2312</v>
      </c>
      <c r="F82" s="192" t="s">
        <v>3052</v>
      </c>
      <c r="G82" s="193" t="s">
        <v>3053</v>
      </c>
      <c r="H82" s="192" t="s">
        <v>3054</v>
      </c>
      <c r="I82" s="194">
        <v>0</v>
      </c>
      <c r="J82" s="128" t="s">
        <v>3055</v>
      </c>
      <c r="K82" s="192" t="s">
        <v>3163</v>
      </c>
      <c r="L82" s="195">
        <v>10000</v>
      </c>
      <c r="M82" s="196">
        <v>44453</v>
      </c>
      <c r="N82" s="179" t="s">
        <v>1495</v>
      </c>
      <c r="O82" s="192" t="s">
        <v>3063</v>
      </c>
      <c r="P82" s="192" t="s">
        <v>3063</v>
      </c>
      <c r="Q82" s="197">
        <v>0</v>
      </c>
      <c r="R82" s="197">
        <v>10000</v>
      </c>
      <c r="S82" s="197">
        <v>10350.08</v>
      </c>
      <c r="T82" s="198" t="s">
        <v>21</v>
      </c>
      <c r="U82" s="199">
        <v>10000</v>
      </c>
      <c r="V82" s="199">
        <v>10000</v>
      </c>
      <c r="W82" s="200">
        <v>2</v>
      </c>
      <c r="X82" s="201">
        <v>44440</v>
      </c>
      <c r="Y82" s="129"/>
      <c r="Z82" s="122" t="s">
        <v>3064</v>
      </c>
      <c r="AA82" s="189" t="s">
        <v>3064</v>
      </c>
      <c r="AB82" s="189" t="s">
        <v>1470</v>
      </c>
    </row>
    <row r="83" spans="1:28" hidden="1">
      <c r="A83" s="189" t="s">
        <v>3050</v>
      </c>
      <c r="B83" s="190">
        <v>44454</v>
      </c>
      <c r="C83" s="191" t="s">
        <v>18</v>
      </c>
      <c r="D83" s="191" t="s">
        <v>3051</v>
      </c>
      <c r="E83" s="128" t="s">
        <v>2312</v>
      </c>
      <c r="F83" s="192" t="s">
        <v>3052</v>
      </c>
      <c r="G83" s="193" t="s">
        <v>3053</v>
      </c>
      <c r="H83" s="192" t="s">
        <v>3054</v>
      </c>
      <c r="I83" s="194">
        <v>0</v>
      </c>
      <c r="J83" s="128" t="s">
        <v>3055</v>
      </c>
      <c r="K83" s="192" t="s">
        <v>3167</v>
      </c>
      <c r="L83" s="195">
        <v>10000</v>
      </c>
      <c r="M83" s="196">
        <v>44454</v>
      </c>
      <c r="N83" s="179" t="s">
        <v>1472</v>
      </c>
      <c r="O83" s="192" t="s">
        <v>3168</v>
      </c>
      <c r="P83" s="192" t="s">
        <v>3168</v>
      </c>
      <c r="Q83" s="197">
        <v>-10000</v>
      </c>
      <c r="R83" s="197">
        <v>0</v>
      </c>
      <c r="S83" s="197">
        <v>350.08</v>
      </c>
      <c r="T83" s="198" t="s">
        <v>3169</v>
      </c>
      <c r="U83" s="199">
        <v>-10000</v>
      </c>
      <c r="V83" s="199">
        <v>10000</v>
      </c>
      <c r="W83" s="200">
        <v>4</v>
      </c>
      <c r="X83" s="201">
        <v>44440</v>
      </c>
      <c r="Y83" s="129"/>
      <c r="Z83" s="122" t="s">
        <v>1490</v>
      </c>
      <c r="AA83" s="189" t="s">
        <v>1488</v>
      </c>
      <c r="AB83" s="189" t="s">
        <v>1470</v>
      </c>
    </row>
    <row r="84" spans="1:28" hidden="1">
      <c r="A84" s="189" t="s">
        <v>3050</v>
      </c>
      <c r="B84" s="190">
        <v>44454</v>
      </c>
      <c r="C84" s="191" t="s">
        <v>18</v>
      </c>
      <c r="D84" s="191" t="s">
        <v>3051</v>
      </c>
      <c r="E84" s="128" t="s">
        <v>2312</v>
      </c>
      <c r="F84" s="192" t="s">
        <v>3052</v>
      </c>
      <c r="G84" s="193" t="s">
        <v>3053</v>
      </c>
      <c r="H84" s="192" t="s">
        <v>3054</v>
      </c>
      <c r="I84" s="194">
        <v>0</v>
      </c>
      <c r="J84" s="128" t="s">
        <v>3055</v>
      </c>
      <c r="K84" s="192" t="s">
        <v>3185</v>
      </c>
      <c r="L84" s="195">
        <v>0.17</v>
      </c>
      <c r="M84" s="196">
        <v>44454</v>
      </c>
      <c r="N84" s="179" t="s">
        <v>1500</v>
      </c>
      <c r="O84" s="192" t="s">
        <v>1555</v>
      </c>
      <c r="P84" s="192" t="s">
        <v>1555</v>
      </c>
      <c r="Q84" s="197">
        <v>0</v>
      </c>
      <c r="R84" s="197">
        <v>0.17</v>
      </c>
      <c r="S84" s="197">
        <v>350.25</v>
      </c>
      <c r="T84" s="198" t="s">
        <v>21</v>
      </c>
      <c r="U84" s="199">
        <v>0.17</v>
      </c>
      <c r="V84" s="199">
        <v>0.17</v>
      </c>
      <c r="W84" s="200">
        <v>0</v>
      </c>
      <c r="X84" s="201">
        <v>44440</v>
      </c>
      <c r="Y84" s="129"/>
      <c r="Z84" s="122" t="s">
        <v>1556</v>
      </c>
      <c r="AA84" s="189" t="s">
        <v>1557</v>
      </c>
      <c r="AB84" s="189" t="s">
        <v>1470</v>
      </c>
    </row>
    <row r="85" spans="1:28" hidden="1">
      <c r="A85" s="189" t="s">
        <v>3050</v>
      </c>
      <c r="B85" s="190">
        <v>44459</v>
      </c>
      <c r="C85" s="191" t="s">
        <v>18</v>
      </c>
      <c r="D85" s="191" t="s">
        <v>3051</v>
      </c>
      <c r="E85" s="128" t="s">
        <v>2312</v>
      </c>
      <c r="F85" s="192" t="s">
        <v>3052</v>
      </c>
      <c r="G85" s="193" t="s">
        <v>3053</v>
      </c>
      <c r="H85" s="192" t="s">
        <v>3054</v>
      </c>
      <c r="I85" s="194">
        <v>0</v>
      </c>
      <c r="J85" s="128" t="s">
        <v>3055</v>
      </c>
      <c r="K85" s="192" t="s">
        <v>3160</v>
      </c>
      <c r="L85" s="195">
        <v>447.45</v>
      </c>
      <c r="M85" s="196">
        <v>44459</v>
      </c>
      <c r="N85" s="179" t="s">
        <v>1472</v>
      </c>
      <c r="O85" s="192" t="s">
        <v>1801</v>
      </c>
      <c r="P85" s="192" t="s">
        <v>1801</v>
      </c>
      <c r="Q85" s="197">
        <v>-447.45</v>
      </c>
      <c r="R85" s="197">
        <v>0</v>
      </c>
      <c r="S85" s="197">
        <v>-97.2</v>
      </c>
      <c r="T85" s="198" t="s">
        <v>1095</v>
      </c>
      <c r="U85" s="199">
        <v>-447.45</v>
      </c>
      <c r="V85" s="199">
        <v>447.45</v>
      </c>
      <c r="W85" s="200">
        <v>0</v>
      </c>
      <c r="X85" s="201">
        <v>44440</v>
      </c>
      <c r="Y85" s="129"/>
      <c r="Z85" s="122" t="s">
        <v>1490</v>
      </c>
      <c r="AA85" s="189" t="s">
        <v>1488</v>
      </c>
      <c r="AB85" s="189" t="s">
        <v>1470</v>
      </c>
    </row>
    <row r="86" spans="1:28" hidden="1">
      <c r="A86" s="189" t="s">
        <v>3050</v>
      </c>
      <c r="B86" s="190">
        <v>44459</v>
      </c>
      <c r="C86" s="191" t="s">
        <v>18</v>
      </c>
      <c r="D86" s="191" t="s">
        <v>3051</v>
      </c>
      <c r="E86" s="128" t="s">
        <v>2312</v>
      </c>
      <c r="F86" s="192" t="s">
        <v>3052</v>
      </c>
      <c r="G86" s="193" t="s">
        <v>3053</v>
      </c>
      <c r="H86" s="192" t="s">
        <v>3054</v>
      </c>
      <c r="I86" s="194">
        <v>0</v>
      </c>
      <c r="J86" s="128" t="s">
        <v>3055</v>
      </c>
      <c r="K86" s="192" t="s">
        <v>3171</v>
      </c>
      <c r="L86" s="195">
        <v>1387.1</v>
      </c>
      <c r="M86" s="196">
        <v>44459</v>
      </c>
      <c r="N86" s="179" t="s">
        <v>1472</v>
      </c>
      <c r="O86" s="192" t="s">
        <v>1801</v>
      </c>
      <c r="P86" s="192" t="s">
        <v>1801</v>
      </c>
      <c r="Q86" s="197">
        <v>-1387.1</v>
      </c>
      <c r="R86" s="197">
        <v>0</v>
      </c>
      <c r="S86" s="197">
        <v>-1484.3</v>
      </c>
      <c r="T86" s="198" t="s">
        <v>1095</v>
      </c>
      <c r="U86" s="199">
        <v>-1387.1</v>
      </c>
      <c r="V86" s="199">
        <v>1387.1</v>
      </c>
      <c r="W86" s="200">
        <v>0</v>
      </c>
      <c r="X86" s="201">
        <v>44440</v>
      </c>
      <c r="Y86" s="129"/>
      <c r="Z86" s="122" t="s">
        <v>1490</v>
      </c>
      <c r="AA86" s="189" t="s">
        <v>1488</v>
      </c>
      <c r="AB86" s="189" t="s">
        <v>1470</v>
      </c>
    </row>
    <row r="87" spans="1:28" hidden="1">
      <c r="A87" s="189" t="s">
        <v>3050</v>
      </c>
      <c r="B87" s="190">
        <v>44459</v>
      </c>
      <c r="C87" s="191" t="s">
        <v>18</v>
      </c>
      <c r="D87" s="191" t="s">
        <v>3051</v>
      </c>
      <c r="E87" s="128" t="s">
        <v>2312</v>
      </c>
      <c r="F87" s="192" t="s">
        <v>3052</v>
      </c>
      <c r="G87" s="193" t="s">
        <v>3053</v>
      </c>
      <c r="H87" s="192" t="s">
        <v>3054</v>
      </c>
      <c r="I87" s="194">
        <v>0</v>
      </c>
      <c r="J87" s="128" t="s">
        <v>3055</v>
      </c>
      <c r="K87" s="192" t="s">
        <v>3172</v>
      </c>
      <c r="L87" s="195">
        <v>0.01</v>
      </c>
      <c r="M87" s="196">
        <v>44459</v>
      </c>
      <c r="N87" s="179" t="s">
        <v>1472</v>
      </c>
      <c r="O87" s="192" t="s">
        <v>3173</v>
      </c>
      <c r="P87" s="192" t="s">
        <v>3173</v>
      </c>
      <c r="Q87" s="197">
        <v>0</v>
      </c>
      <c r="R87" s="197">
        <v>0.01</v>
      </c>
      <c r="S87" s="197">
        <v>-1484.29</v>
      </c>
      <c r="T87" s="198" t="s">
        <v>1095</v>
      </c>
      <c r="U87" s="199">
        <v>0.01</v>
      </c>
      <c r="V87" s="199">
        <v>0.01</v>
      </c>
      <c r="W87" s="200">
        <v>0</v>
      </c>
      <c r="X87" s="201">
        <v>44440</v>
      </c>
      <c r="Y87" s="129"/>
      <c r="Z87" s="122" t="s">
        <v>1515</v>
      </c>
      <c r="AA87" s="189" t="s">
        <v>1479</v>
      </c>
      <c r="AB87" s="189" t="s">
        <v>1470</v>
      </c>
    </row>
    <row r="88" spans="1:28" hidden="1">
      <c r="A88" s="189" t="s">
        <v>3050</v>
      </c>
      <c r="B88" s="190">
        <v>44459</v>
      </c>
      <c r="C88" s="191" t="s">
        <v>18</v>
      </c>
      <c r="D88" s="191" t="s">
        <v>3051</v>
      </c>
      <c r="E88" s="128" t="s">
        <v>2312</v>
      </c>
      <c r="F88" s="192" t="s">
        <v>3052</v>
      </c>
      <c r="G88" s="193" t="s">
        <v>3053</v>
      </c>
      <c r="H88" s="192" t="s">
        <v>3054</v>
      </c>
      <c r="I88" s="194">
        <v>0</v>
      </c>
      <c r="J88" s="128" t="s">
        <v>3055</v>
      </c>
      <c r="K88" s="192" t="s">
        <v>3186</v>
      </c>
      <c r="L88" s="195">
        <v>2000</v>
      </c>
      <c r="M88" s="196">
        <v>44459</v>
      </c>
      <c r="N88" s="179" t="s">
        <v>1495</v>
      </c>
      <c r="O88" s="192" t="s">
        <v>3063</v>
      </c>
      <c r="P88" s="192" t="s">
        <v>3063</v>
      </c>
      <c r="Q88" s="197">
        <v>0</v>
      </c>
      <c r="R88" s="197">
        <v>2000</v>
      </c>
      <c r="S88" s="197">
        <v>515.71</v>
      </c>
      <c r="T88" s="198" t="s">
        <v>21</v>
      </c>
      <c r="U88" s="199">
        <v>2000</v>
      </c>
      <c r="V88" s="199">
        <v>2000</v>
      </c>
      <c r="W88" s="200">
        <v>0</v>
      </c>
      <c r="X88" s="201">
        <v>44440</v>
      </c>
      <c r="Y88" s="129"/>
      <c r="Z88" s="122" t="s">
        <v>3064</v>
      </c>
      <c r="AA88" s="189" t="s">
        <v>3064</v>
      </c>
      <c r="AB88" s="189" t="s">
        <v>1470</v>
      </c>
    </row>
    <row r="89" spans="1:28" hidden="1">
      <c r="A89" s="189" t="s">
        <v>3050</v>
      </c>
      <c r="B89" s="190">
        <v>44466</v>
      </c>
      <c r="C89" s="191" t="s">
        <v>18</v>
      </c>
      <c r="D89" s="191" t="s">
        <v>3051</v>
      </c>
      <c r="E89" s="128" t="s">
        <v>2312</v>
      </c>
      <c r="F89" s="192" t="s">
        <v>3052</v>
      </c>
      <c r="G89" s="193" t="s">
        <v>3053</v>
      </c>
      <c r="H89" s="192" t="s">
        <v>3054</v>
      </c>
      <c r="I89" s="194">
        <v>0</v>
      </c>
      <c r="J89" s="128" t="s">
        <v>3055</v>
      </c>
      <c r="K89" s="192" t="s">
        <v>3187</v>
      </c>
      <c r="L89" s="195">
        <v>19500</v>
      </c>
      <c r="M89" s="196">
        <v>44466</v>
      </c>
      <c r="N89" s="179" t="s">
        <v>1472</v>
      </c>
      <c r="O89" s="192" t="s">
        <v>3188</v>
      </c>
      <c r="P89" s="192" t="s">
        <v>3188</v>
      </c>
      <c r="Q89" s="197">
        <v>-19500</v>
      </c>
      <c r="R89" s="197">
        <v>0</v>
      </c>
      <c r="S89" s="197">
        <v>-18984.29</v>
      </c>
      <c r="T89" s="198" t="s">
        <v>958</v>
      </c>
      <c r="U89" s="199">
        <v>-19500</v>
      </c>
      <c r="V89" s="199">
        <v>19500</v>
      </c>
      <c r="W89" s="200">
        <v>0</v>
      </c>
      <c r="X89" s="201">
        <v>44440</v>
      </c>
      <c r="Y89" s="129"/>
      <c r="Z89" s="122" t="s">
        <v>3189</v>
      </c>
      <c r="AA89" s="189" t="s">
        <v>1488</v>
      </c>
      <c r="AB89" s="189" t="s">
        <v>1470</v>
      </c>
    </row>
    <row r="90" spans="1:28" hidden="1">
      <c r="A90" s="189" t="s">
        <v>3050</v>
      </c>
      <c r="B90" s="190">
        <v>44466</v>
      </c>
      <c r="C90" s="191" t="s">
        <v>18</v>
      </c>
      <c r="D90" s="191" t="s">
        <v>3051</v>
      </c>
      <c r="E90" s="128" t="s">
        <v>2312</v>
      </c>
      <c r="F90" s="192" t="s">
        <v>3052</v>
      </c>
      <c r="G90" s="193" t="s">
        <v>3053</v>
      </c>
      <c r="H90" s="192" t="s">
        <v>3054</v>
      </c>
      <c r="I90" s="194">
        <v>0</v>
      </c>
      <c r="J90" s="128" t="s">
        <v>3055</v>
      </c>
      <c r="K90" s="192" t="s">
        <v>3190</v>
      </c>
      <c r="L90" s="195">
        <v>292.5</v>
      </c>
      <c r="M90" s="196">
        <v>44466</v>
      </c>
      <c r="N90" s="179" t="s">
        <v>1472</v>
      </c>
      <c r="O90" s="192" t="s">
        <v>3191</v>
      </c>
      <c r="P90" s="192" t="s">
        <v>3191</v>
      </c>
      <c r="Q90" s="197">
        <v>0</v>
      </c>
      <c r="R90" s="197">
        <v>292.5</v>
      </c>
      <c r="S90" s="197">
        <v>-18691.79</v>
      </c>
      <c r="T90" s="198" t="s">
        <v>958</v>
      </c>
      <c r="U90" s="199">
        <v>292.5</v>
      </c>
      <c r="V90" s="199">
        <v>292.5</v>
      </c>
      <c r="W90" s="200">
        <v>0</v>
      </c>
      <c r="X90" s="201">
        <v>44440</v>
      </c>
      <c r="Y90" s="129"/>
      <c r="Z90" s="122" t="s">
        <v>3189</v>
      </c>
      <c r="AA90" s="189" t="s">
        <v>1488</v>
      </c>
      <c r="AB90" s="189" t="s">
        <v>1470</v>
      </c>
    </row>
    <row r="91" spans="1:28" hidden="1">
      <c r="A91" s="189" t="s">
        <v>3050</v>
      </c>
      <c r="B91" s="190">
        <v>44466</v>
      </c>
      <c r="C91" s="191" t="s">
        <v>18</v>
      </c>
      <c r="D91" s="191" t="s">
        <v>3051</v>
      </c>
      <c r="E91" s="128" t="s">
        <v>2312</v>
      </c>
      <c r="F91" s="192" t="s">
        <v>3052</v>
      </c>
      <c r="G91" s="193" t="s">
        <v>3053</v>
      </c>
      <c r="H91" s="192" t="s">
        <v>3054</v>
      </c>
      <c r="I91" s="194">
        <v>0</v>
      </c>
      <c r="J91" s="128" t="s">
        <v>3055</v>
      </c>
      <c r="K91" s="192" t="s">
        <v>3192</v>
      </c>
      <c r="L91" s="195">
        <v>906.75</v>
      </c>
      <c r="M91" s="196">
        <v>44466</v>
      </c>
      <c r="N91" s="179" t="s">
        <v>1472</v>
      </c>
      <c r="O91" s="192" t="s">
        <v>3193</v>
      </c>
      <c r="P91" s="192" t="s">
        <v>3193</v>
      </c>
      <c r="Q91" s="197">
        <v>0</v>
      </c>
      <c r="R91" s="197">
        <v>906.75</v>
      </c>
      <c r="S91" s="197">
        <v>-17785.04</v>
      </c>
      <c r="T91" s="198" t="s">
        <v>958</v>
      </c>
      <c r="U91" s="199">
        <v>906.75</v>
      </c>
      <c r="V91" s="199">
        <v>906.75</v>
      </c>
      <c r="W91" s="200">
        <v>0</v>
      </c>
      <c r="X91" s="201">
        <v>44440</v>
      </c>
      <c r="Y91" s="129"/>
      <c r="Z91" s="122" t="s">
        <v>3189</v>
      </c>
      <c r="AA91" s="189" t="s">
        <v>1488</v>
      </c>
      <c r="AB91" s="189" t="s">
        <v>1470</v>
      </c>
    </row>
    <row r="92" spans="1:28" hidden="1">
      <c r="A92" s="189" t="s">
        <v>3050</v>
      </c>
      <c r="B92" s="190">
        <v>44466</v>
      </c>
      <c r="C92" s="191" t="s">
        <v>18</v>
      </c>
      <c r="D92" s="191" t="s">
        <v>3051</v>
      </c>
      <c r="E92" s="128" t="s">
        <v>2312</v>
      </c>
      <c r="F92" s="192" t="s">
        <v>3052</v>
      </c>
      <c r="G92" s="193" t="s">
        <v>3053</v>
      </c>
      <c r="H92" s="192" t="s">
        <v>3054</v>
      </c>
      <c r="I92" s="194">
        <v>0</v>
      </c>
      <c r="J92" s="128" t="s">
        <v>3055</v>
      </c>
      <c r="K92" s="192" t="s">
        <v>3194</v>
      </c>
      <c r="L92" s="195">
        <v>102000</v>
      </c>
      <c r="M92" s="196">
        <v>44466</v>
      </c>
      <c r="N92" s="179" t="s">
        <v>1495</v>
      </c>
      <c r="O92" s="192" t="s">
        <v>3063</v>
      </c>
      <c r="P92" s="192" t="s">
        <v>3063</v>
      </c>
      <c r="Q92" s="197">
        <v>0</v>
      </c>
      <c r="R92" s="197">
        <v>102000</v>
      </c>
      <c r="S92" s="197">
        <v>84214.96</v>
      </c>
      <c r="T92" s="198" t="s">
        <v>21</v>
      </c>
      <c r="U92" s="199">
        <v>102000</v>
      </c>
      <c r="V92" s="199">
        <v>102000</v>
      </c>
      <c r="W92" s="200">
        <v>0</v>
      </c>
      <c r="X92" s="201">
        <v>44440</v>
      </c>
      <c r="Y92" s="129"/>
      <c r="Z92" s="122" t="s">
        <v>3064</v>
      </c>
      <c r="AA92" s="189" t="s">
        <v>3064</v>
      </c>
      <c r="AB92" s="189" t="s">
        <v>1470</v>
      </c>
    </row>
    <row r="93" spans="1:28" hidden="1">
      <c r="A93" s="189" t="s">
        <v>3050</v>
      </c>
      <c r="B93" s="190">
        <v>44467</v>
      </c>
      <c r="C93" s="191" t="s">
        <v>18</v>
      </c>
      <c r="D93" s="191" t="s">
        <v>3051</v>
      </c>
      <c r="E93" s="128" t="s">
        <v>2312</v>
      </c>
      <c r="F93" s="192" t="s">
        <v>3052</v>
      </c>
      <c r="G93" s="193" t="s">
        <v>3053</v>
      </c>
      <c r="H93" s="192" t="s">
        <v>3054</v>
      </c>
      <c r="I93" s="194">
        <v>0</v>
      </c>
      <c r="J93" s="128" t="s">
        <v>3055</v>
      </c>
      <c r="K93" s="192" t="s">
        <v>3195</v>
      </c>
      <c r="L93" s="195">
        <v>596.96</v>
      </c>
      <c r="M93" s="196">
        <v>44467</v>
      </c>
      <c r="N93" s="179" t="s">
        <v>1472</v>
      </c>
      <c r="O93" s="192" t="s">
        <v>3196</v>
      </c>
      <c r="P93" s="192" t="s">
        <v>3196</v>
      </c>
      <c r="Q93" s="197">
        <v>-596.96</v>
      </c>
      <c r="R93" s="197">
        <v>0</v>
      </c>
      <c r="S93" s="197">
        <v>83618</v>
      </c>
      <c r="T93" s="198" t="s">
        <v>3197</v>
      </c>
      <c r="U93" s="199">
        <v>-596.96</v>
      </c>
      <c r="V93" s="199">
        <v>596.96</v>
      </c>
      <c r="W93" s="200">
        <v>0</v>
      </c>
      <c r="X93" s="201">
        <v>44440</v>
      </c>
      <c r="Y93" s="129"/>
      <c r="Z93" s="122" t="s">
        <v>3198</v>
      </c>
      <c r="AA93" s="189" t="s">
        <v>1488</v>
      </c>
      <c r="AB93" s="189" t="s">
        <v>1470</v>
      </c>
    </row>
    <row r="94" spans="1:28" hidden="1">
      <c r="A94" s="189" t="s">
        <v>3050</v>
      </c>
      <c r="B94" s="190">
        <v>44467</v>
      </c>
      <c r="C94" s="191" t="s">
        <v>18</v>
      </c>
      <c r="D94" s="191" t="s">
        <v>3051</v>
      </c>
      <c r="E94" s="128" t="s">
        <v>2312</v>
      </c>
      <c r="F94" s="192" t="s">
        <v>3052</v>
      </c>
      <c r="G94" s="193" t="s">
        <v>3053</v>
      </c>
      <c r="H94" s="192" t="s">
        <v>3054</v>
      </c>
      <c r="I94" s="194">
        <v>0</v>
      </c>
      <c r="J94" s="128" t="s">
        <v>3055</v>
      </c>
      <c r="K94" s="192" t="s">
        <v>3072</v>
      </c>
      <c r="L94" s="195">
        <v>0.01</v>
      </c>
      <c r="M94" s="196">
        <v>44467</v>
      </c>
      <c r="N94" s="179" t="s">
        <v>1500</v>
      </c>
      <c r="O94" s="192" t="s">
        <v>1555</v>
      </c>
      <c r="P94" s="192" t="s">
        <v>1555</v>
      </c>
      <c r="Q94" s="197">
        <v>0</v>
      </c>
      <c r="R94" s="197">
        <v>0.01</v>
      </c>
      <c r="S94" s="197">
        <v>83618.009999999995</v>
      </c>
      <c r="T94" s="198" t="s">
        <v>21</v>
      </c>
      <c r="U94" s="199">
        <v>0.01</v>
      </c>
      <c r="V94" s="199">
        <v>0.01</v>
      </c>
      <c r="W94" s="200">
        <v>0</v>
      </c>
      <c r="X94" s="201">
        <v>44440</v>
      </c>
      <c r="Y94" s="129"/>
      <c r="Z94" s="122" t="s">
        <v>1556</v>
      </c>
      <c r="AA94" s="189" t="s">
        <v>1557</v>
      </c>
      <c r="AB94" s="189" t="s">
        <v>1470</v>
      </c>
    </row>
    <row r="95" spans="1:28" hidden="1">
      <c r="A95" s="189" t="s">
        <v>3050</v>
      </c>
      <c r="B95" s="190">
        <v>44469</v>
      </c>
      <c r="C95" s="191" t="s">
        <v>18</v>
      </c>
      <c r="D95" s="191" t="s">
        <v>3051</v>
      </c>
      <c r="E95" s="128" t="s">
        <v>2312</v>
      </c>
      <c r="F95" s="192" t="s">
        <v>3052</v>
      </c>
      <c r="G95" s="193" t="s">
        <v>3053</v>
      </c>
      <c r="H95" s="192" t="s">
        <v>3054</v>
      </c>
      <c r="I95" s="194">
        <v>0</v>
      </c>
      <c r="J95" s="128" t="s">
        <v>3055</v>
      </c>
      <c r="K95" s="192" t="s">
        <v>3199</v>
      </c>
      <c r="L95" s="195">
        <v>29830</v>
      </c>
      <c r="M95" s="196">
        <v>44469</v>
      </c>
      <c r="N95" s="179" t="s">
        <v>1472</v>
      </c>
      <c r="O95" s="192" t="s">
        <v>3104</v>
      </c>
      <c r="P95" s="192" t="s">
        <v>3104</v>
      </c>
      <c r="Q95" s="197">
        <v>-29830</v>
      </c>
      <c r="R95" s="197">
        <v>0</v>
      </c>
      <c r="S95" s="197">
        <v>53788.01</v>
      </c>
      <c r="T95" s="198" t="s">
        <v>3105</v>
      </c>
      <c r="U95" s="199">
        <v>-29830</v>
      </c>
      <c r="V95" s="199">
        <v>29830</v>
      </c>
      <c r="W95" s="200">
        <v>0</v>
      </c>
      <c r="X95" s="201">
        <v>44440</v>
      </c>
      <c r="Y95" s="129"/>
      <c r="Z95" s="122" t="s">
        <v>1490</v>
      </c>
      <c r="AA95" s="189" t="s">
        <v>1488</v>
      </c>
      <c r="AB95" s="189" t="s">
        <v>1470</v>
      </c>
    </row>
    <row r="96" spans="1:28" hidden="1">
      <c r="A96" s="189" t="s">
        <v>3050</v>
      </c>
      <c r="B96" s="190">
        <v>44469</v>
      </c>
      <c r="C96" s="191" t="s">
        <v>18</v>
      </c>
      <c r="D96" s="191" t="s">
        <v>3051</v>
      </c>
      <c r="E96" s="128" t="s">
        <v>2312</v>
      </c>
      <c r="F96" s="192" t="s">
        <v>3052</v>
      </c>
      <c r="G96" s="193" t="s">
        <v>3053</v>
      </c>
      <c r="H96" s="192" t="s">
        <v>3054</v>
      </c>
      <c r="I96" s="194">
        <v>0</v>
      </c>
      <c r="J96" s="128" t="s">
        <v>3055</v>
      </c>
      <c r="K96" s="192" t="s">
        <v>3200</v>
      </c>
      <c r="L96" s="195">
        <v>447.45</v>
      </c>
      <c r="M96" s="196">
        <v>44469</v>
      </c>
      <c r="N96" s="179" t="s">
        <v>1472</v>
      </c>
      <c r="O96" s="192" t="s">
        <v>3107</v>
      </c>
      <c r="P96" s="192" t="s">
        <v>3107</v>
      </c>
      <c r="Q96" s="197">
        <v>0</v>
      </c>
      <c r="R96" s="197">
        <v>447.45</v>
      </c>
      <c r="S96" s="197">
        <v>54235.46</v>
      </c>
      <c r="T96" s="198" t="s">
        <v>3105</v>
      </c>
      <c r="U96" s="199">
        <v>447.45</v>
      </c>
      <c r="V96" s="199">
        <v>447.45</v>
      </c>
      <c r="W96" s="200">
        <v>0</v>
      </c>
      <c r="X96" s="201">
        <v>44440</v>
      </c>
      <c r="Y96" s="129"/>
      <c r="Z96" s="122" t="s">
        <v>1490</v>
      </c>
      <c r="AA96" s="189" t="s">
        <v>1488</v>
      </c>
      <c r="AB96" s="189" t="s">
        <v>1470</v>
      </c>
    </row>
    <row r="97" spans="1:28" hidden="1">
      <c r="A97" s="189" t="s">
        <v>3050</v>
      </c>
      <c r="B97" s="190">
        <v>44469</v>
      </c>
      <c r="C97" s="191" t="s">
        <v>18</v>
      </c>
      <c r="D97" s="191" t="s">
        <v>3051</v>
      </c>
      <c r="E97" s="128" t="s">
        <v>2312</v>
      </c>
      <c r="F97" s="192" t="s">
        <v>3052</v>
      </c>
      <c r="G97" s="193" t="s">
        <v>3053</v>
      </c>
      <c r="H97" s="192" t="s">
        <v>3054</v>
      </c>
      <c r="I97" s="194">
        <v>0</v>
      </c>
      <c r="J97" s="128" t="s">
        <v>3055</v>
      </c>
      <c r="K97" s="192" t="s">
        <v>3201</v>
      </c>
      <c r="L97" s="195">
        <v>1387.1</v>
      </c>
      <c r="M97" s="196">
        <v>44469</v>
      </c>
      <c r="N97" s="179" t="s">
        <v>1472</v>
      </c>
      <c r="O97" s="192" t="s">
        <v>3109</v>
      </c>
      <c r="P97" s="192" t="s">
        <v>3109</v>
      </c>
      <c r="Q97" s="197">
        <v>0</v>
      </c>
      <c r="R97" s="197">
        <v>1387.1</v>
      </c>
      <c r="S97" s="197">
        <v>55622.559999999998</v>
      </c>
      <c r="T97" s="198" t="s">
        <v>3105</v>
      </c>
      <c r="U97" s="199">
        <v>1387.1</v>
      </c>
      <c r="V97" s="199">
        <v>1387.1</v>
      </c>
      <c r="W97" s="200">
        <v>0</v>
      </c>
      <c r="X97" s="201">
        <v>44440</v>
      </c>
      <c r="Y97" s="129"/>
      <c r="Z97" s="122" t="s">
        <v>1490</v>
      </c>
      <c r="AA97" s="189" t="s">
        <v>1488</v>
      </c>
      <c r="AB97" s="189" t="s">
        <v>1470</v>
      </c>
    </row>
    <row r="98" spans="1:28" hidden="1">
      <c r="A98" s="189" t="s">
        <v>3050</v>
      </c>
      <c r="B98" s="190">
        <v>44469</v>
      </c>
      <c r="C98" s="191" t="s">
        <v>18</v>
      </c>
      <c r="D98" s="191" t="s">
        <v>3051</v>
      </c>
      <c r="E98" s="128" t="s">
        <v>2312</v>
      </c>
      <c r="F98" s="192" t="s">
        <v>3052</v>
      </c>
      <c r="G98" s="193" t="s">
        <v>3053</v>
      </c>
      <c r="H98" s="192" t="s">
        <v>3054</v>
      </c>
      <c r="I98" s="194">
        <v>0</v>
      </c>
      <c r="J98" s="128" t="s">
        <v>3055</v>
      </c>
      <c r="K98" s="192" t="s">
        <v>3199</v>
      </c>
      <c r="L98" s="195">
        <v>29830</v>
      </c>
      <c r="M98" s="196">
        <v>44469</v>
      </c>
      <c r="N98" s="179" t="s">
        <v>1472</v>
      </c>
      <c r="O98" s="192" t="s">
        <v>3104</v>
      </c>
      <c r="P98" s="192" t="s">
        <v>3104</v>
      </c>
      <c r="Q98" s="197">
        <v>-29830</v>
      </c>
      <c r="R98" s="197">
        <v>0</v>
      </c>
      <c r="S98" s="197">
        <v>25792.560000000001</v>
      </c>
      <c r="T98" s="198" t="s">
        <v>3105</v>
      </c>
      <c r="U98" s="199">
        <v>-29830</v>
      </c>
      <c r="V98" s="199">
        <v>29830</v>
      </c>
      <c r="W98" s="200">
        <v>0</v>
      </c>
      <c r="X98" s="201">
        <v>44440</v>
      </c>
      <c r="Y98" s="129"/>
      <c r="Z98" s="122" t="s">
        <v>1490</v>
      </c>
      <c r="AA98" s="189" t="s">
        <v>1488</v>
      </c>
      <c r="AB98" s="189" t="s">
        <v>1470</v>
      </c>
    </row>
    <row r="99" spans="1:28" hidden="1">
      <c r="A99" s="189" t="s">
        <v>3050</v>
      </c>
      <c r="B99" s="190">
        <v>44469</v>
      </c>
      <c r="C99" s="191" t="s">
        <v>18</v>
      </c>
      <c r="D99" s="191" t="s">
        <v>3051</v>
      </c>
      <c r="E99" s="128" t="s">
        <v>2312</v>
      </c>
      <c r="F99" s="192" t="s">
        <v>3052</v>
      </c>
      <c r="G99" s="193" t="s">
        <v>3053</v>
      </c>
      <c r="H99" s="192" t="s">
        <v>3054</v>
      </c>
      <c r="I99" s="194">
        <v>0</v>
      </c>
      <c r="J99" s="128" t="s">
        <v>3055</v>
      </c>
      <c r="K99" s="192" t="s">
        <v>3202</v>
      </c>
      <c r="L99" s="195">
        <v>0.02</v>
      </c>
      <c r="M99" s="196">
        <v>44469</v>
      </c>
      <c r="N99" s="179" t="s">
        <v>1472</v>
      </c>
      <c r="O99" s="192" t="s">
        <v>3203</v>
      </c>
      <c r="P99" s="192" t="s">
        <v>3203</v>
      </c>
      <c r="Q99" s="197">
        <v>-0.02</v>
      </c>
      <c r="R99" s="197">
        <v>0</v>
      </c>
      <c r="S99" s="197">
        <v>25792.54</v>
      </c>
      <c r="T99" s="198" t="s">
        <v>21</v>
      </c>
      <c r="U99" s="199">
        <v>-0.02</v>
      </c>
      <c r="V99" s="199">
        <v>0.02</v>
      </c>
      <c r="W99" s="200">
        <v>0</v>
      </c>
      <c r="X99" s="201">
        <v>44440</v>
      </c>
      <c r="Y99" s="129"/>
      <c r="Z99" s="122" t="s">
        <v>1490</v>
      </c>
      <c r="AA99" s="189" t="s">
        <v>1488</v>
      </c>
      <c r="AB99" s="189" t="s">
        <v>1470</v>
      </c>
    </row>
    <row r="100" spans="1:28" hidden="1">
      <c r="A100" s="189" t="s">
        <v>3050</v>
      </c>
      <c r="B100" s="190">
        <v>44469</v>
      </c>
      <c r="C100" s="191" t="s">
        <v>18</v>
      </c>
      <c r="D100" s="191" t="s">
        <v>3051</v>
      </c>
      <c r="E100" s="128" t="s">
        <v>2312</v>
      </c>
      <c r="F100" s="192" t="s">
        <v>3052</v>
      </c>
      <c r="G100" s="193" t="s">
        <v>3053</v>
      </c>
      <c r="H100" s="192" t="s">
        <v>3054</v>
      </c>
      <c r="I100" s="194">
        <v>0</v>
      </c>
      <c r="J100" s="128" t="s">
        <v>3055</v>
      </c>
      <c r="K100" s="192" t="s">
        <v>3200</v>
      </c>
      <c r="L100" s="195">
        <v>447.45</v>
      </c>
      <c r="M100" s="196">
        <v>44469</v>
      </c>
      <c r="N100" s="179" t="s">
        <v>1472</v>
      </c>
      <c r="O100" s="192" t="s">
        <v>3107</v>
      </c>
      <c r="P100" s="192" t="s">
        <v>3107</v>
      </c>
      <c r="Q100" s="197">
        <v>0</v>
      </c>
      <c r="R100" s="197">
        <v>447.45</v>
      </c>
      <c r="S100" s="197">
        <v>26239.99</v>
      </c>
      <c r="T100" s="198" t="s">
        <v>3105</v>
      </c>
      <c r="U100" s="199">
        <v>447.45</v>
      </c>
      <c r="V100" s="199">
        <v>447.45</v>
      </c>
      <c r="W100" s="200">
        <v>0</v>
      </c>
      <c r="X100" s="201">
        <v>44440</v>
      </c>
      <c r="Y100" s="129"/>
      <c r="Z100" s="122" t="s">
        <v>1490</v>
      </c>
      <c r="AA100" s="189" t="s">
        <v>1488</v>
      </c>
      <c r="AB100" s="189" t="s">
        <v>1470</v>
      </c>
    </row>
    <row r="101" spans="1:28" hidden="1">
      <c r="A101" s="189" t="s">
        <v>3050</v>
      </c>
      <c r="B101" s="190">
        <v>44469</v>
      </c>
      <c r="C101" s="191" t="s">
        <v>18</v>
      </c>
      <c r="D101" s="191" t="s">
        <v>3051</v>
      </c>
      <c r="E101" s="128" t="s">
        <v>2312</v>
      </c>
      <c r="F101" s="192" t="s">
        <v>3052</v>
      </c>
      <c r="G101" s="193" t="s">
        <v>3053</v>
      </c>
      <c r="H101" s="192" t="s">
        <v>3054</v>
      </c>
      <c r="I101" s="194">
        <v>0</v>
      </c>
      <c r="J101" s="128" t="s">
        <v>3055</v>
      </c>
      <c r="K101" s="192" t="s">
        <v>3201</v>
      </c>
      <c r="L101" s="195">
        <v>1387.1</v>
      </c>
      <c r="M101" s="196">
        <v>44469</v>
      </c>
      <c r="N101" s="179" t="s">
        <v>1472</v>
      </c>
      <c r="O101" s="192" t="s">
        <v>3109</v>
      </c>
      <c r="P101" s="192" t="s">
        <v>3109</v>
      </c>
      <c r="Q101" s="197">
        <v>0</v>
      </c>
      <c r="R101" s="197">
        <v>1387.1</v>
      </c>
      <c r="S101" s="197">
        <v>27627.09</v>
      </c>
      <c r="T101" s="198" t="s">
        <v>3105</v>
      </c>
      <c r="U101" s="199">
        <v>1387.1</v>
      </c>
      <c r="V101" s="199">
        <v>1387.1</v>
      </c>
      <c r="W101" s="200">
        <v>0</v>
      </c>
      <c r="X101" s="201">
        <v>44440</v>
      </c>
      <c r="Y101" s="129"/>
      <c r="Z101" s="122" t="s">
        <v>1490</v>
      </c>
      <c r="AA101" s="189" t="s">
        <v>1488</v>
      </c>
      <c r="AB101" s="189" t="s">
        <v>1470</v>
      </c>
    </row>
    <row r="102" spans="1:28" hidden="1">
      <c r="A102" s="189" t="s">
        <v>3050</v>
      </c>
      <c r="B102" s="190">
        <v>44469</v>
      </c>
      <c r="C102" s="191" t="s">
        <v>18</v>
      </c>
      <c r="D102" s="191" t="s">
        <v>3051</v>
      </c>
      <c r="E102" s="128" t="s">
        <v>2312</v>
      </c>
      <c r="F102" s="192" t="s">
        <v>3052</v>
      </c>
      <c r="G102" s="193" t="s">
        <v>3053</v>
      </c>
      <c r="H102" s="192" t="s">
        <v>3054</v>
      </c>
      <c r="I102" s="194">
        <v>0</v>
      </c>
      <c r="J102" s="128" t="s">
        <v>3055</v>
      </c>
      <c r="K102" s="192" t="s">
        <v>3204</v>
      </c>
      <c r="L102" s="195">
        <v>25180</v>
      </c>
      <c r="M102" s="196">
        <v>44469</v>
      </c>
      <c r="N102" s="179" t="s">
        <v>1472</v>
      </c>
      <c r="O102" s="192" t="s">
        <v>3079</v>
      </c>
      <c r="P102" s="192" t="s">
        <v>3079</v>
      </c>
      <c r="Q102" s="197">
        <v>-25180</v>
      </c>
      <c r="R102" s="197">
        <v>0</v>
      </c>
      <c r="S102" s="197">
        <v>2447.09</v>
      </c>
      <c r="T102" s="198" t="s">
        <v>3080</v>
      </c>
      <c r="U102" s="199">
        <v>-25180</v>
      </c>
      <c r="V102" s="199">
        <v>25180</v>
      </c>
      <c r="W102" s="200">
        <v>0</v>
      </c>
      <c r="X102" s="201">
        <v>44440</v>
      </c>
      <c r="Y102" s="129"/>
      <c r="Z102" s="122" t="s">
        <v>1490</v>
      </c>
      <c r="AA102" s="189" t="s">
        <v>1488</v>
      </c>
      <c r="AB102" s="189" t="s">
        <v>1470</v>
      </c>
    </row>
    <row r="103" spans="1:28" hidden="1">
      <c r="A103" s="189" t="s">
        <v>3050</v>
      </c>
      <c r="B103" s="190">
        <v>44469</v>
      </c>
      <c r="C103" s="191" t="s">
        <v>18</v>
      </c>
      <c r="D103" s="191" t="s">
        <v>3051</v>
      </c>
      <c r="E103" s="128" t="s">
        <v>2312</v>
      </c>
      <c r="F103" s="192" t="s">
        <v>3052</v>
      </c>
      <c r="G103" s="193" t="s">
        <v>3053</v>
      </c>
      <c r="H103" s="192" t="s">
        <v>3054</v>
      </c>
      <c r="I103" s="194">
        <v>0</v>
      </c>
      <c r="J103" s="128" t="s">
        <v>3055</v>
      </c>
      <c r="K103" s="192" t="s">
        <v>3205</v>
      </c>
      <c r="L103" s="195">
        <v>1170.8699999999999</v>
      </c>
      <c r="M103" s="196">
        <v>44469</v>
      </c>
      <c r="N103" s="179" t="s">
        <v>1472</v>
      </c>
      <c r="O103" s="192" t="s">
        <v>3082</v>
      </c>
      <c r="P103" s="192" t="s">
        <v>3082</v>
      </c>
      <c r="Q103" s="197">
        <v>0</v>
      </c>
      <c r="R103" s="197">
        <v>1170.8699999999999</v>
      </c>
      <c r="S103" s="197">
        <v>3617.96</v>
      </c>
      <c r="T103" s="198" t="s">
        <v>3080</v>
      </c>
      <c r="U103" s="199">
        <v>1170.8699999999999</v>
      </c>
      <c r="V103" s="199">
        <v>1170.8699999999999</v>
      </c>
      <c r="W103" s="200">
        <v>0</v>
      </c>
      <c r="X103" s="201">
        <v>44440</v>
      </c>
      <c r="Y103" s="129"/>
      <c r="Z103" s="122" t="s">
        <v>1490</v>
      </c>
      <c r="AA103" s="189" t="s">
        <v>1488</v>
      </c>
      <c r="AB103" s="189" t="s">
        <v>1470</v>
      </c>
    </row>
    <row r="104" spans="1:28" hidden="1">
      <c r="A104" s="189" t="s">
        <v>3050</v>
      </c>
      <c r="B104" s="190">
        <v>44469</v>
      </c>
      <c r="C104" s="191" t="s">
        <v>18</v>
      </c>
      <c r="D104" s="191" t="s">
        <v>3051</v>
      </c>
      <c r="E104" s="128" t="s">
        <v>2312</v>
      </c>
      <c r="F104" s="192" t="s">
        <v>3052</v>
      </c>
      <c r="G104" s="193" t="s">
        <v>3053</v>
      </c>
      <c r="H104" s="192" t="s">
        <v>3054</v>
      </c>
      <c r="I104" s="194">
        <v>0</v>
      </c>
      <c r="J104" s="128" t="s">
        <v>3055</v>
      </c>
      <c r="K104" s="192" t="s">
        <v>3206</v>
      </c>
      <c r="L104" s="195">
        <v>377.7</v>
      </c>
      <c r="M104" s="196">
        <v>44469</v>
      </c>
      <c r="N104" s="179" t="s">
        <v>1472</v>
      </c>
      <c r="O104" s="192" t="s">
        <v>3084</v>
      </c>
      <c r="P104" s="192" t="s">
        <v>3084</v>
      </c>
      <c r="Q104" s="197">
        <v>0</v>
      </c>
      <c r="R104" s="197">
        <v>377.7</v>
      </c>
      <c r="S104" s="197">
        <v>3995.66</v>
      </c>
      <c r="T104" s="198" t="s">
        <v>3080</v>
      </c>
      <c r="U104" s="199">
        <v>377.7</v>
      </c>
      <c r="V104" s="199">
        <v>377.7</v>
      </c>
      <c r="W104" s="200">
        <v>0</v>
      </c>
      <c r="X104" s="201">
        <v>44440</v>
      </c>
      <c r="Y104" s="129"/>
      <c r="Z104" s="122" t="s">
        <v>1490</v>
      </c>
      <c r="AA104" s="189" t="s">
        <v>1488</v>
      </c>
      <c r="AB104" s="189" t="s">
        <v>1470</v>
      </c>
    </row>
    <row r="105" spans="1:28" hidden="1">
      <c r="A105" s="189" t="s">
        <v>3050</v>
      </c>
      <c r="B105" s="190">
        <v>44469</v>
      </c>
      <c r="C105" s="191" t="s">
        <v>18</v>
      </c>
      <c r="D105" s="191" t="s">
        <v>3051</v>
      </c>
      <c r="E105" s="128" t="s">
        <v>2312</v>
      </c>
      <c r="F105" s="192" t="s">
        <v>3052</v>
      </c>
      <c r="G105" s="193" t="s">
        <v>3053</v>
      </c>
      <c r="H105" s="192" t="s">
        <v>3054</v>
      </c>
      <c r="I105" s="194">
        <v>0</v>
      </c>
      <c r="J105" s="128" t="s">
        <v>3055</v>
      </c>
      <c r="K105" s="192" t="s">
        <v>3207</v>
      </c>
      <c r="L105" s="195">
        <v>0.1</v>
      </c>
      <c r="M105" s="196">
        <v>44469</v>
      </c>
      <c r="N105" s="179" t="s">
        <v>1500</v>
      </c>
      <c r="O105" s="192" t="s">
        <v>3208</v>
      </c>
      <c r="P105" s="192" t="s">
        <v>3208</v>
      </c>
      <c r="Q105" s="197">
        <v>0</v>
      </c>
      <c r="R105" s="197">
        <v>0.1</v>
      </c>
      <c r="S105" s="197">
        <v>3995.76</v>
      </c>
      <c r="T105" s="198" t="s">
        <v>21</v>
      </c>
      <c r="U105" s="199">
        <v>0.1</v>
      </c>
      <c r="V105" s="199">
        <v>0.1</v>
      </c>
      <c r="W105" s="200">
        <v>0</v>
      </c>
      <c r="X105" s="201">
        <v>44440</v>
      </c>
      <c r="Y105" s="129"/>
      <c r="Z105" s="122" t="s">
        <v>158</v>
      </c>
      <c r="AA105" s="189" t="s">
        <v>158</v>
      </c>
      <c r="AB105" s="189" t="s">
        <v>1474</v>
      </c>
    </row>
    <row r="106" spans="1:28" hidden="1">
      <c r="A106" s="189" t="s">
        <v>3050</v>
      </c>
      <c r="B106" s="190">
        <v>44471</v>
      </c>
      <c r="C106" s="191" t="s">
        <v>18</v>
      </c>
      <c r="D106" s="191" t="s">
        <v>3051</v>
      </c>
      <c r="E106" s="128" t="s">
        <v>2312</v>
      </c>
      <c r="F106" s="192" t="s">
        <v>3052</v>
      </c>
      <c r="G106" s="193" t="s">
        <v>3053</v>
      </c>
      <c r="H106" s="192" t="s">
        <v>3054</v>
      </c>
      <c r="I106" s="194">
        <v>0</v>
      </c>
      <c r="J106" s="128" t="s">
        <v>3055</v>
      </c>
      <c r="K106" s="192" t="s">
        <v>3183</v>
      </c>
      <c r="L106" s="195">
        <v>381.47</v>
      </c>
      <c r="M106" s="196">
        <v>44471</v>
      </c>
      <c r="N106" s="179" t="s">
        <v>1472</v>
      </c>
      <c r="O106" s="192" t="s">
        <v>3111</v>
      </c>
      <c r="P106" s="192" t="s">
        <v>3111</v>
      </c>
      <c r="Q106" s="197">
        <v>-381.47</v>
      </c>
      <c r="R106" s="197">
        <v>0</v>
      </c>
      <c r="S106" s="197">
        <v>3614.29</v>
      </c>
      <c r="T106" s="198" t="s">
        <v>1002</v>
      </c>
      <c r="U106" s="199">
        <v>-381.47</v>
      </c>
      <c r="V106" s="199">
        <v>381.47</v>
      </c>
      <c r="W106" s="200">
        <v>0</v>
      </c>
      <c r="X106" s="201">
        <v>44470</v>
      </c>
      <c r="Y106" s="129"/>
      <c r="Z106" s="122" t="s">
        <v>3112</v>
      </c>
      <c r="AA106" s="189" t="s">
        <v>3060</v>
      </c>
      <c r="AB106" s="189" t="s">
        <v>1470</v>
      </c>
    </row>
    <row r="107" spans="1:28" hidden="1">
      <c r="A107" s="189" t="s">
        <v>3050</v>
      </c>
      <c r="B107" s="190">
        <v>44473</v>
      </c>
      <c r="C107" s="191" t="s">
        <v>18</v>
      </c>
      <c r="D107" s="191" t="s">
        <v>3051</v>
      </c>
      <c r="E107" s="128" t="s">
        <v>2312</v>
      </c>
      <c r="F107" s="192" t="s">
        <v>3052</v>
      </c>
      <c r="G107" s="193" t="s">
        <v>3053</v>
      </c>
      <c r="H107" s="192" t="s">
        <v>3054</v>
      </c>
      <c r="I107" s="194">
        <v>0</v>
      </c>
      <c r="J107" s="128" t="s">
        <v>3055</v>
      </c>
      <c r="K107" s="192" t="s">
        <v>3123</v>
      </c>
      <c r="L107" s="195">
        <v>0.9</v>
      </c>
      <c r="M107" s="196">
        <v>44473</v>
      </c>
      <c r="N107" s="179" t="s">
        <v>1500</v>
      </c>
      <c r="O107" s="192" t="s">
        <v>1501</v>
      </c>
      <c r="P107" s="192" t="s">
        <v>1501</v>
      </c>
      <c r="Q107" s="197">
        <v>-0.9</v>
      </c>
      <c r="R107" s="197">
        <v>0</v>
      </c>
      <c r="S107" s="197">
        <v>3613.39</v>
      </c>
      <c r="T107" s="198" t="s">
        <v>21</v>
      </c>
      <c r="U107" s="199">
        <v>-0.9</v>
      </c>
      <c r="V107" s="199">
        <v>0.9</v>
      </c>
      <c r="W107" s="200">
        <v>0</v>
      </c>
      <c r="X107" s="201">
        <v>44470</v>
      </c>
      <c r="Y107" s="129"/>
      <c r="Z107" s="122" t="s">
        <v>3124</v>
      </c>
      <c r="AA107" s="189" t="s">
        <v>3124</v>
      </c>
      <c r="AB107" s="189" t="s">
        <v>1470</v>
      </c>
    </row>
    <row r="108" spans="1:28" hidden="1">
      <c r="A108" s="189" t="s">
        <v>3050</v>
      </c>
      <c r="B108" s="190">
        <v>44473</v>
      </c>
      <c r="C108" s="191" t="s">
        <v>18</v>
      </c>
      <c r="D108" s="191" t="s">
        <v>3051</v>
      </c>
      <c r="E108" s="128" t="s">
        <v>2312</v>
      </c>
      <c r="F108" s="192" t="s">
        <v>3052</v>
      </c>
      <c r="G108" s="193" t="s">
        <v>3053</v>
      </c>
      <c r="H108" s="192" t="s">
        <v>3054</v>
      </c>
      <c r="I108" s="194">
        <v>0</v>
      </c>
      <c r="J108" s="128" t="s">
        <v>3055</v>
      </c>
      <c r="K108" s="192" t="s">
        <v>3209</v>
      </c>
      <c r="L108" s="195">
        <v>24.96</v>
      </c>
      <c r="M108" s="196">
        <v>44473</v>
      </c>
      <c r="N108" s="179" t="s">
        <v>1500</v>
      </c>
      <c r="O108" s="192" t="s">
        <v>3184</v>
      </c>
      <c r="P108" s="192" t="s">
        <v>3184</v>
      </c>
      <c r="Q108" s="197">
        <v>-24.96</v>
      </c>
      <c r="R108" s="197">
        <v>0</v>
      </c>
      <c r="S108" s="197">
        <v>3588.43</v>
      </c>
      <c r="T108" s="198" t="s">
        <v>21</v>
      </c>
      <c r="U108" s="199">
        <v>-24.96</v>
      </c>
      <c r="V108" s="199">
        <v>24.96</v>
      </c>
      <c r="W108" s="200">
        <v>0</v>
      </c>
      <c r="X108" s="201">
        <v>44470</v>
      </c>
      <c r="Y108" s="129"/>
      <c r="Z108" s="122" t="s">
        <v>3124</v>
      </c>
      <c r="AA108" s="189" t="s">
        <v>3124</v>
      </c>
      <c r="AB108" s="189" t="s">
        <v>1470</v>
      </c>
    </row>
    <row r="109" spans="1:28" hidden="1">
      <c r="A109" s="189" t="s">
        <v>3050</v>
      </c>
      <c r="B109" s="190">
        <v>44473</v>
      </c>
      <c r="C109" s="191" t="s">
        <v>18</v>
      </c>
      <c r="D109" s="191" t="s">
        <v>3051</v>
      </c>
      <c r="E109" s="128" t="s">
        <v>2312</v>
      </c>
      <c r="F109" s="192" t="s">
        <v>3052</v>
      </c>
      <c r="G109" s="193" t="s">
        <v>3053</v>
      </c>
      <c r="H109" s="192" t="s">
        <v>3054</v>
      </c>
      <c r="I109" s="194">
        <v>0</v>
      </c>
      <c r="J109" s="128" t="s">
        <v>3055</v>
      </c>
      <c r="K109" s="192" t="s">
        <v>3162</v>
      </c>
      <c r="L109" s="195">
        <v>296</v>
      </c>
      <c r="M109" s="196">
        <v>44473</v>
      </c>
      <c r="N109" s="179" t="s">
        <v>1500</v>
      </c>
      <c r="O109" s="192" t="s">
        <v>1501</v>
      </c>
      <c r="P109" s="192" t="s">
        <v>1501</v>
      </c>
      <c r="Q109" s="197">
        <v>-296</v>
      </c>
      <c r="R109" s="197">
        <v>0</v>
      </c>
      <c r="S109" s="197">
        <v>3292.43</v>
      </c>
      <c r="T109" s="198" t="s">
        <v>21</v>
      </c>
      <c r="U109" s="199">
        <v>-296</v>
      </c>
      <c r="V109" s="199">
        <v>296</v>
      </c>
      <c r="W109" s="200">
        <v>0</v>
      </c>
      <c r="X109" s="201">
        <v>44470</v>
      </c>
      <c r="Y109" s="129"/>
      <c r="Z109" s="122" t="s">
        <v>3124</v>
      </c>
      <c r="AA109" s="189" t="s">
        <v>3124</v>
      </c>
      <c r="AB109" s="189" t="s">
        <v>1470</v>
      </c>
    </row>
    <row r="110" spans="1:28" hidden="1">
      <c r="A110" s="189" t="s">
        <v>3050</v>
      </c>
      <c r="B110" s="190">
        <v>44489</v>
      </c>
      <c r="C110" s="191" t="s">
        <v>18</v>
      </c>
      <c r="D110" s="191" t="s">
        <v>3051</v>
      </c>
      <c r="E110" s="128" t="s">
        <v>2312</v>
      </c>
      <c r="F110" s="192" t="s">
        <v>3052</v>
      </c>
      <c r="G110" s="193" t="s">
        <v>3053</v>
      </c>
      <c r="H110" s="192" t="s">
        <v>3054</v>
      </c>
      <c r="I110" s="194">
        <v>0</v>
      </c>
      <c r="J110" s="128" t="s">
        <v>3055</v>
      </c>
      <c r="K110" s="192" t="s">
        <v>3167</v>
      </c>
      <c r="L110" s="195">
        <v>10000</v>
      </c>
      <c r="M110" s="196">
        <v>44489</v>
      </c>
      <c r="N110" s="179" t="s">
        <v>1472</v>
      </c>
      <c r="O110" s="192" t="s">
        <v>3168</v>
      </c>
      <c r="P110" s="192" t="s">
        <v>3168</v>
      </c>
      <c r="Q110" s="197">
        <v>-10000</v>
      </c>
      <c r="R110" s="197">
        <v>0</v>
      </c>
      <c r="S110" s="197">
        <v>-6707.57</v>
      </c>
      <c r="T110" s="198" t="s">
        <v>3169</v>
      </c>
      <c r="U110" s="199">
        <v>-10000</v>
      </c>
      <c r="V110" s="199">
        <v>10000</v>
      </c>
      <c r="W110" s="200">
        <v>4</v>
      </c>
      <c r="X110" s="201">
        <v>44470</v>
      </c>
      <c r="Y110" s="129"/>
      <c r="Z110" s="122" t="s">
        <v>1490</v>
      </c>
      <c r="AA110" s="189" t="s">
        <v>1488</v>
      </c>
      <c r="AB110" s="189" t="s">
        <v>1470</v>
      </c>
    </row>
    <row r="111" spans="1:28" hidden="1">
      <c r="A111" s="189" t="s">
        <v>3050</v>
      </c>
      <c r="B111" s="190">
        <v>44489</v>
      </c>
      <c r="C111" s="191" t="s">
        <v>18</v>
      </c>
      <c r="D111" s="191" t="s">
        <v>3051</v>
      </c>
      <c r="E111" s="128" t="s">
        <v>2312</v>
      </c>
      <c r="F111" s="192" t="s">
        <v>3052</v>
      </c>
      <c r="G111" s="193" t="s">
        <v>3053</v>
      </c>
      <c r="H111" s="192" t="s">
        <v>3054</v>
      </c>
      <c r="I111" s="194">
        <v>0</v>
      </c>
      <c r="J111" s="128" t="s">
        <v>3055</v>
      </c>
      <c r="K111" s="192" t="s">
        <v>3163</v>
      </c>
      <c r="L111" s="195">
        <v>10000</v>
      </c>
      <c r="M111" s="196">
        <v>44489</v>
      </c>
      <c r="N111" s="179" t="s">
        <v>1495</v>
      </c>
      <c r="O111" s="192" t="s">
        <v>3063</v>
      </c>
      <c r="P111" s="192" t="s">
        <v>3063</v>
      </c>
      <c r="Q111" s="197">
        <v>0</v>
      </c>
      <c r="R111" s="197">
        <v>10000</v>
      </c>
      <c r="S111" s="197">
        <v>3292.43</v>
      </c>
      <c r="T111" s="198" t="s">
        <v>21</v>
      </c>
      <c r="U111" s="199">
        <v>10000</v>
      </c>
      <c r="V111" s="199">
        <v>10000</v>
      </c>
      <c r="W111" s="200">
        <v>2</v>
      </c>
      <c r="X111" s="201">
        <v>44470</v>
      </c>
      <c r="Y111" s="129"/>
      <c r="Z111" s="122" t="s">
        <v>3064</v>
      </c>
      <c r="AA111" s="189" t="s">
        <v>3064</v>
      </c>
      <c r="AB111" s="189" t="s">
        <v>1470</v>
      </c>
    </row>
    <row r="112" spans="1:28" hidden="1">
      <c r="A112" s="189" t="s">
        <v>3050</v>
      </c>
      <c r="B112" s="190">
        <v>44503</v>
      </c>
      <c r="C112" s="191" t="s">
        <v>18</v>
      </c>
      <c r="D112" s="191" t="s">
        <v>3051</v>
      </c>
      <c r="E112" s="128" t="s">
        <v>2312</v>
      </c>
      <c r="F112" s="192" t="s">
        <v>3052</v>
      </c>
      <c r="G112" s="193" t="s">
        <v>3053</v>
      </c>
      <c r="H112" s="192" t="s">
        <v>3054</v>
      </c>
      <c r="I112" s="194">
        <v>0</v>
      </c>
      <c r="J112" s="128" t="s">
        <v>3055</v>
      </c>
      <c r="K112" s="192" t="s">
        <v>3123</v>
      </c>
      <c r="L112" s="195">
        <v>0.9</v>
      </c>
      <c r="M112" s="196">
        <v>44503</v>
      </c>
      <c r="N112" s="179" t="s">
        <v>1500</v>
      </c>
      <c r="O112" s="192" t="s">
        <v>1501</v>
      </c>
      <c r="P112" s="192" t="s">
        <v>1501</v>
      </c>
      <c r="Q112" s="197">
        <v>-0.9</v>
      </c>
      <c r="R112" s="197">
        <v>0</v>
      </c>
      <c r="S112" s="197">
        <v>3291.53</v>
      </c>
      <c r="T112" s="198" t="s">
        <v>21</v>
      </c>
      <c r="U112" s="199">
        <v>-0.9</v>
      </c>
      <c r="V112" s="199">
        <v>0.9</v>
      </c>
      <c r="W112" s="200">
        <v>0</v>
      </c>
      <c r="X112" s="201">
        <v>44501</v>
      </c>
      <c r="Y112" s="129"/>
      <c r="Z112" s="122" t="s">
        <v>3124</v>
      </c>
      <c r="AA112" s="189" t="s">
        <v>3124</v>
      </c>
      <c r="AB112" s="189" t="s">
        <v>1470</v>
      </c>
    </row>
    <row r="113" spans="1:28" hidden="1">
      <c r="A113" s="189" t="s">
        <v>3050</v>
      </c>
      <c r="B113" s="190">
        <v>44503</v>
      </c>
      <c r="C113" s="191" t="s">
        <v>18</v>
      </c>
      <c r="D113" s="191" t="s">
        <v>3051</v>
      </c>
      <c r="E113" s="128" t="s">
        <v>2312</v>
      </c>
      <c r="F113" s="192" t="s">
        <v>3052</v>
      </c>
      <c r="G113" s="193" t="s">
        <v>3053</v>
      </c>
      <c r="H113" s="192" t="s">
        <v>3054</v>
      </c>
      <c r="I113" s="194">
        <v>0</v>
      </c>
      <c r="J113" s="128" t="s">
        <v>3055</v>
      </c>
      <c r="K113" s="192" t="s">
        <v>3162</v>
      </c>
      <c r="L113" s="195">
        <v>296</v>
      </c>
      <c r="M113" s="196">
        <v>44503</v>
      </c>
      <c r="N113" s="179" t="s">
        <v>1500</v>
      </c>
      <c r="O113" s="192" t="s">
        <v>1501</v>
      </c>
      <c r="P113" s="192" t="s">
        <v>1501</v>
      </c>
      <c r="Q113" s="197">
        <v>-296</v>
      </c>
      <c r="R113" s="197">
        <v>0</v>
      </c>
      <c r="S113" s="197">
        <v>2995.53</v>
      </c>
      <c r="T113" s="198" t="s">
        <v>21</v>
      </c>
      <c r="U113" s="199">
        <v>-296</v>
      </c>
      <c r="V113" s="199">
        <v>296</v>
      </c>
      <c r="W113" s="200">
        <v>0</v>
      </c>
      <c r="X113" s="201">
        <v>44501</v>
      </c>
      <c r="Y113" s="129"/>
      <c r="Z113" s="122" t="s">
        <v>3124</v>
      </c>
      <c r="AA113" s="189" t="s">
        <v>3124</v>
      </c>
      <c r="AB113" s="189" t="s">
        <v>1470</v>
      </c>
    </row>
    <row r="114" spans="1:28" hidden="1">
      <c r="A114" s="189" t="s">
        <v>3050</v>
      </c>
      <c r="B114" s="190">
        <v>44503</v>
      </c>
      <c r="C114" s="191" t="s">
        <v>18</v>
      </c>
      <c r="D114" s="191" t="s">
        <v>3051</v>
      </c>
      <c r="E114" s="128" t="s">
        <v>2312</v>
      </c>
      <c r="F114" s="192" t="s">
        <v>3052</v>
      </c>
      <c r="G114" s="193" t="s">
        <v>3053</v>
      </c>
      <c r="H114" s="192" t="s">
        <v>3054</v>
      </c>
      <c r="I114" s="194">
        <v>0</v>
      </c>
      <c r="J114" s="128" t="s">
        <v>3055</v>
      </c>
      <c r="K114" s="192" t="s">
        <v>3210</v>
      </c>
      <c r="L114" s="195">
        <v>0.21</v>
      </c>
      <c r="M114" s="196">
        <v>44503</v>
      </c>
      <c r="N114" s="179" t="s">
        <v>1500</v>
      </c>
      <c r="O114" s="192" t="s">
        <v>3208</v>
      </c>
      <c r="P114" s="192" t="s">
        <v>3208</v>
      </c>
      <c r="Q114" s="197">
        <v>0</v>
      </c>
      <c r="R114" s="197">
        <v>0.21</v>
      </c>
      <c r="S114" s="197">
        <v>2995.74</v>
      </c>
      <c r="T114" s="198" t="s">
        <v>21</v>
      </c>
      <c r="U114" s="199">
        <v>0.21</v>
      </c>
      <c r="V114" s="199">
        <v>0.21</v>
      </c>
      <c r="W114" s="200">
        <v>0</v>
      </c>
      <c r="X114" s="201">
        <v>44501</v>
      </c>
      <c r="Y114" s="129"/>
      <c r="Z114" s="122" t="s">
        <v>158</v>
      </c>
      <c r="AA114" s="189" t="s">
        <v>158</v>
      </c>
      <c r="AB114" s="189" t="s">
        <v>1474</v>
      </c>
    </row>
    <row r="115" spans="1:28" hidden="1">
      <c r="A115" s="189" t="s">
        <v>3050</v>
      </c>
      <c r="B115" s="190">
        <v>44516</v>
      </c>
      <c r="C115" s="191" t="s">
        <v>18</v>
      </c>
      <c r="D115" s="191" t="s">
        <v>3051</v>
      </c>
      <c r="E115" s="128" t="s">
        <v>2312</v>
      </c>
      <c r="F115" s="192" t="s">
        <v>3052</v>
      </c>
      <c r="G115" s="193" t="s">
        <v>3053</v>
      </c>
      <c r="H115" s="192" t="s">
        <v>3054</v>
      </c>
      <c r="I115" s="194">
        <v>0</v>
      </c>
      <c r="J115" s="128" t="s">
        <v>3055</v>
      </c>
      <c r="K115" s="192" t="s">
        <v>3183</v>
      </c>
      <c r="L115" s="195">
        <v>381.47</v>
      </c>
      <c r="M115" s="196">
        <v>44516</v>
      </c>
      <c r="N115" s="179" t="s">
        <v>1472</v>
      </c>
      <c r="O115" s="192" t="s">
        <v>3111</v>
      </c>
      <c r="P115" s="192" t="s">
        <v>3111</v>
      </c>
      <c r="Q115" s="197">
        <v>-381.47</v>
      </c>
      <c r="R115" s="197">
        <v>0</v>
      </c>
      <c r="S115" s="197">
        <v>2614.27</v>
      </c>
      <c r="T115" s="198" t="s">
        <v>1002</v>
      </c>
      <c r="U115" s="199">
        <v>-381.47</v>
      </c>
      <c r="V115" s="199">
        <v>381.47</v>
      </c>
      <c r="W115" s="200">
        <v>0</v>
      </c>
      <c r="X115" s="201">
        <v>44501</v>
      </c>
      <c r="Y115" s="129"/>
      <c r="Z115" s="122" t="s">
        <v>3112</v>
      </c>
      <c r="AA115" s="189" t="s">
        <v>3060</v>
      </c>
      <c r="AB115" s="189" t="s">
        <v>1470</v>
      </c>
    </row>
    <row r="116" spans="1:28" hidden="1">
      <c r="A116" s="189" t="s">
        <v>3050</v>
      </c>
      <c r="B116" s="190">
        <v>44516</v>
      </c>
      <c r="C116" s="191" t="s">
        <v>18</v>
      </c>
      <c r="D116" s="191" t="s">
        <v>3051</v>
      </c>
      <c r="E116" s="128" t="s">
        <v>2312</v>
      </c>
      <c r="F116" s="192" t="s">
        <v>3052</v>
      </c>
      <c r="G116" s="193" t="s">
        <v>3053</v>
      </c>
      <c r="H116" s="192" t="s">
        <v>3054</v>
      </c>
      <c r="I116" s="194">
        <v>0</v>
      </c>
      <c r="J116" s="128" t="s">
        <v>3055</v>
      </c>
      <c r="K116" s="192" t="s">
        <v>3211</v>
      </c>
      <c r="L116" s="195">
        <v>190.74</v>
      </c>
      <c r="M116" s="196">
        <v>44516</v>
      </c>
      <c r="N116" s="179" t="s">
        <v>1472</v>
      </c>
      <c r="O116" s="192" t="s">
        <v>3111</v>
      </c>
      <c r="P116" s="192" t="s">
        <v>3111</v>
      </c>
      <c r="Q116" s="197">
        <v>-190.74</v>
      </c>
      <c r="R116" s="197">
        <v>0</v>
      </c>
      <c r="S116" s="197">
        <v>2423.5300000000002</v>
      </c>
      <c r="T116" s="198" t="s">
        <v>1002</v>
      </c>
      <c r="U116" s="199">
        <v>-190.74</v>
      </c>
      <c r="V116" s="199">
        <v>190.74</v>
      </c>
      <c r="W116" s="200">
        <v>0</v>
      </c>
      <c r="X116" s="201">
        <v>44501</v>
      </c>
      <c r="Y116" s="129"/>
      <c r="Z116" s="122" t="s">
        <v>3112</v>
      </c>
      <c r="AA116" s="189" t="s">
        <v>3060</v>
      </c>
      <c r="AB116" s="189" t="s">
        <v>1470</v>
      </c>
    </row>
    <row r="117" spans="1:28" hidden="1">
      <c r="A117" s="189" t="s">
        <v>3050</v>
      </c>
      <c r="B117" s="190">
        <v>44516</v>
      </c>
      <c r="C117" s="191" t="s">
        <v>18</v>
      </c>
      <c r="D117" s="191" t="s">
        <v>3051</v>
      </c>
      <c r="E117" s="128" t="s">
        <v>2312</v>
      </c>
      <c r="F117" s="192" t="s">
        <v>3052</v>
      </c>
      <c r="G117" s="193" t="s">
        <v>3053</v>
      </c>
      <c r="H117" s="192" t="s">
        <v>3054</v>
      </c>
      <c r="I117" s="194">
        <v>0</v>
      </c>
      <c r="J117" s="128" t="s">
        <v>3055</v>
      </c>
      <c r="K117" s="192" t="s">
        <v>3167</v>
      </c>
      <c r="L117" s="195">
        <v>10000</v>
      </c>
      <c r="M117" s="196">
        <v>44516</v>
      </c>
      <c r="N117" s="179" t="s">
        <v>1472</v>
      </c>
      <c r="O117" s="192" t="s">
        <v>3168</v>
      </c>
      <c r="P117" s="192" t="s">
        <v>3168</v>
      </c>
      <c r="Q117" s="197">
        <v>-10000</v>
      </c>
      <c r="R117" s="197">
        <v>0</v>
      </c>
      <c r="S117" s="197">
        <v>-7576.47</v>
      </c>
      <c r="T117" s="198" t="s">
        <v>3169</v>
      </c>
      <c r="U117" s="199">
        <v>-10000</v>
      </c>
      <c r="V117" s="199">
        <v>10000</v>
      </c>
      <c r="W117" s="200">
        <v>4</v>
      </c>
      <c r="X117" s="201">
        <v>44501</v>
      </c>
      <c r="Y117" s="129"/>
      <c r="Z117" s="122" t="s">
        <v>1490</v>
      </c>
      <c r="AA117" s="189" t="s">
        <v>1488</v>
      </c>
      <c r="AB117" s="189" t="s">
        <v>1470</v>
      </c>
    </row>
    <row r="118" spans="1:28" hidden="1">
      <c r="A118" s="189" t="s">
        <v>3050</v>
      </c>
      <c r="B118" s="190">
        <v>44516</v>
      </c>
      <c r="C118" s="191" t="s">
        <v>18</v>
      </c>
      <c r="D118" s="191" t="s">
        <v>3051</v>
      </c>
      <c r="E118" s="128" t="s">
        <v>2312</v>
      </c>
      <c r="F118" s="192" t="s">
        <v>3052</v>
      </c>
      <c r="G118" s="193" t="s">
        <v>3053</v>
      </c>
      <c r="H118" s="192" t="s">
        <v>3054</v>
      </c>
      <c r="I118" s="194">
        <v>0</v>
      </c>
      <c r="J118" s="128" t="s">
        <v>3055</v>
      </c>
      <c r="K118" s="192" t="s">
        <v>3212</v>
      </c>
      <c r="L118" s="195">
        <v>0.56000000000000005</v>
      </c>
      <c r="M118" s="196">
        <v>44516</v>
      </c>
      <c r="N118" s="179" t="s">
        <v>1500</v>
      </c>
      <c r="O118" s="192" t="s">
        <v>3208</v>
      </c>
      <c r="P118" s="192" t="s">
        <v>3208</v>
      </c>
      <c r="Q118" s="197">
        <v>0</v>
      </c>
      <c r="R118" s="197">
        <v>0.56000000000000005</v>
      </c>
      <c r="S118" s="197">
        <v>-7575.91</v>
      </c>
      <c r="T118" s="198" t="s">
        <v>21</v>
      </c>
      <c r="U118" s="199">
        <v>0.56000000000000005</v>
      </c>
      <c r="V118" s="199">
        <v>0.56000000000000005</v>
      </c>
      <c r="W118" s="200">
        <v>0</v>
      </c>
      <c r="X118" s="201">
        <v>44501</v>
      </c>
      <c r="Y118" s="129"/>
      <c r="Z118" s="122" t="s">
        <v>158</v>
      </c>
      <c r="AA118" s="189" t="s">
        <v>158</v>
      </c>
      <c r="AB118" s="189" t="s">
        <v>1474</v>
      </c>
    </row>
    <row r="119" spans="1:28" hidden="1">
      <c r="A119" s="189" t="s">
        <v>3050</v>
      </c>
      <c r="B119" s="190">
        <v>44516</v>
      </c>
      <c r="C119" s="191" t="s">
        <v>18</v>
      </c>
      <c r="D119" s="191" t="s">
        <v>3051</v>
      </c>
      <c r="E119" s="128" t="s">
        <v>2312</v>
      </c>
      <c r="F119" s="192" t="s">
        <v>3052</v>
      </c>
      <c r="G119" s="193" t="s">
        <v>3053</v>
      </c>
      <c r="H119" s="192" t="s">
        <v>3054</v>
      </c>
      <c r="I119" s="194">
        <v>0</v>
      </c>
      <c r="J119" s="128" t="s">
        <v>3055</v>
      </c>
      <c r="K119" s="192" t="s">
        <v>3163</v>
      </c>
      <c r="L119" s="195">
        <v>10000</v>
      </c>
      <c r="M119" s="196">
        <v>44516</v>
      </c>
      <c r="N119" s="179" t="s">
        <v>1495</v>
      </c>
      <c r="O119" s="192" t="s">
        <v>3063</v>
      </c>
      <c r="P119" s="192" t="s">
        <v>3063</v>
      </c>
      <c r="Q119" s="197">
        <v>0</v>
      </c>
      <c r="R119" s="197">
        <v>10000</v>
      </c>
      <c r="S119" s="197">
        <v>2424.09</v>
      </c>
      <c r="T119" s="198" t="s">
        <v>21</v>
      </c>
      <c r="U119" s="199">
        <v>10000</v>
      </c>
      <c r="V119" s="199">
        <v>10000</v>
      </c>
      <c r="W119" s="200">
        <v>2</v>
      </c>
      <c r="X119" s="201">
        <v>44501</v>
      </c>
      <c r="Y119" s="129"/>
      <c r="Z119" s="122" t="s">
        <v>3064</v>
      </c>
      <c r="AA119" s="189" t="s">
        <v>3064</v>
      </c>
      <c r="AB119" s="189" t="s">
        <v>1470</v>
      </c>
    </row>
    <row r="120" spans="1:28" hidden="1">
      <c r="A120" s="189" t="s">
        <v>3213</v>
      </c>
      <c r="B120" s="190">
        <v>44525</v>
      </c>
      <c r="C120" s="191" t="s">
        <v>1469</v>
      </c>
      <c r="D120" s="191" t="s">
        <v>1469</v>
      </c>
      <c r="E120" s="128" t="s">
        <v>2312</v>
      </c>
      <c r="F120" s="192" t="s">
        <v>3052</v>
      </c>
      <c r="G120" s="193" t="s">
        <v>3214</v>
      </c>
      <c r="H120" s="192" t="s">
        <v>3215</v>
      </c>
      <c r="I120" s="194">
        <v>0</v>
      </c>
      <c r="J120" s="128" t="s">
        <v>1919</v>
      </c>
      <c r="K120" s="192" t="s">
        <v>1919</v>
      </c>
      <c r="L120" s="195" t="s">
        <v>1919</v>
      </c>
      <c r="M120" s="196">
        <v>44525</v>
      </c>
      <c r="N120" s="179" t="s">
        <v>1500</v>
      </c>
      <c r="O120" s="192" t="s">
        <v>3216</v>
      </c>
      <c r="P120" s="192" t="s">
        <v>3216</v>
      </c>
      <c r="Q120" s="197">
        <v>-115.9</v>
      </c>
      <c r="R120" s="197">
        <v>0</v>
      </c>
      <c r="S120" s="197">
        <v>-115.9</v>
      </c>
      <c r="T120" s="198" t="s">
        <v>21</v>
      </c>
      <c r="U120" s="199">
        <v>-115.9</v>
      </c>
      <c r="V120" s="199">
        <v>115.9</v>
      </c>
      <c r="W120" s="200">
        <v>0</v>
      </c>
      <c r="X120" s="201">
        <v>44501</v>
      </c>
      <c r="Y120" s="129"/>
      <c r="Z120" s="122" t="s">
        <v>3217</v>
      </c>
      <c r="AA120" s="189" t="s">
        <v>3217</v>
      </c>
      <c r="AB120" s="189" t="s">
        <v>1470</v>
      </c>
    </row>
    <row r="121" spans="1:28" hidden="1">
      <c r="A121" s="189" t="s">
        <v>3050</v>
      </c>
      <c r="B121" s="190">
        <v>44532</v>
      </c>
      <c r="C121" s="191" t="s">
        <v>18</v>
      </c>
      <c r="D121" s="191" t="s">
        <v>3051</v>
      </c>
      <c r="E121" s="128" t="s">
        <v>2312</v>
      </c>
      <c r="F121" s="192" t="s">
        <v>3052</v>
      </c>
      <c r="G121" s="193" t="s">
        <v>3053</v>
      </c>
      <c r="H121" s="192" t="s">
        <v>3054</v>
      </c>
      <c r="I121" s="194">
        <v>0</v>
      </c>
      <c r="J121" s="128" t="s">
        <v>3055</v>
      </c>
      <c r="K121" s="192" t="s">
        <v>3183</v>
      </c>
      <c r="L121" s="195">
        <v>381.47</v>
      </c>
      <c r="M121" s="196">
        <v>44532</v>
      </c>
      <c r="N121" s="179" t="s">
        <v>1472</v>
      </c>
      <c r="O121" s="192" t="s">
        <v>3111</v>
      </c>
      <c r="P121" s="192" t="s">
        <v>3111</v>
      </c>
      <c r="Q121" s="197">
        <v>-381.47</v>
      </c>
      <c r="R121" s="197">
        <v>0</v>
      </c>
      <c r="S121" s="197">
        <v>2042.62</v>
      </c>
      <c r="T121" s="198" t="s">
        <v>1002</v>
      </c>
      <c r="U121" s="199">
        <v>-381.47</v>
      </c>
      <c r="V121" s="199">
        <v>381.47</v>
      </c>
      <c r="W121" s="200">
        <v>0</v>
      </c>
      <c r="X121" s="201">
        <v>44531</v>
      </c>
      <c r="Y121" s="129"/>
      <c r="Z121" s="122" t="s">
        <v>3112</v>
      </c>
      <c r="AA121" s="189" t="s">
        <v>3060</v>
      </c>
      <c r="AB121" s="189" t="s">
        <v>1470</v>
      </c>
    </row>
    <row r="122" spans="1:28" hidden="1">
      <c r="A122" s="189" t="s">
        <v>3050</v>
      </c>
      <c r="B122" s="190">
        <v>44532</v>
      </c>
      <c r="C122" s="191" t="s">
        <v>18</v>
      </c>
      <c r="D122" s="191" t="s">
        <v>3051</v>
      </c>
      <c r="E122" s="128" t="s">
        <v>2312</v>
      </c>
      <c r="F122" s="192" t="s">
        <v>3052</v>
      </c>
      <c r="G122" s="193" t="s">
        <v>3053</v>
      </c>
      <c r="H122" s="192" t="s">
        <v>3054</v>
      </c>
      <c r="I122" s="194">
        <v>0</v>
      </c>
      <c r="J122" s="128" t="s">
        <v>3055</v>
      </c>
      <c r="K122" s="192" t="s">
        <v>3211</v>
      </c>
      <c r="L122" s="195">
        <v>190.74</v>
      </c>
      <c r="M122" s="196">
        <v>44532</v>
      </c>
      <c r="N122" s="179" t="s">
        <v>1472</v>
      </c>
      <c r="O122" s="192" t="s">
        <v>3111</v>
      </c>
      <c r="P122" s="192" t="s">
        <v>3111</v>
      </c>
      <c r="Q122" s="197">
        <v>-190.74</v>
      </c>
      <c r="R122" s="197">
        <v>0</v>
      </c>
      <c r="S122" s="197">
        <v>1851.88</v>
      </c>
      <c r="T122" s="198" t="s">
        <v>1002</v>
      </c>
      <c r="U122" s="199">
        <v>-190.74</v>
      </c>
      <c r="V122" s="199">
        <v>190.74</v>
      </c>
      <c r="W122" s="200">
        <v>0</v>
      </c>
      <c r="X122" s="201">
        <v>44531</v>
      </c>
      <c r="Y122" s="129"/>
      <c r="Z122" s="122" t="s">
        <v>3112</v>
      </c>
      <c r="AA122" s="189" t="s">
        <v>3060</v>
      </c>
      <c r="AB122" s="189" t="s">
        <v>1470</v>
      </c>
    </row>
    <row r="123" spans="1:28" hidden="1">
      <c r="A123" s="189" t="s">
        <v>3050</v>
      </c>
      <c r="B123" s="190">
        <v>44532</v>
      </c>
      <c r="C123" s="191" t="s">
        <v>18</v>
      </c>
      <c r="D123" s="191" t="s">
        <v>3051</v>
      </c>
      <c r="E123" s="128" t="s">
        <v>2312</v>
      </c>
      <c r="F123" s="192" t="s">
        <v>3052</v>
      </c>
      <c r="G123" s="193" t="s">
        <v>3053</v>
      </c>
      <c r="H123" s="192" t="s">
        <v>3054</v>
      </c>
      <c r="I123" s="194">
        <v>0</v>
      </c>
      <c r="J123" s="128" t="s">
        <v>3055</v>
      </c>
      <c r="K123" s="192" t="s">
        <v>3123</v>
      </c>
      <c r="L123" s="195">
        <v>0.9</v>
      </c>
      <c r="M123" s="196">
        <v>44532</v>
      </c>
      <c r="N123" s="179" t="s">
        <v>1500</v>
      </c>
      <c r="O123" s="192" t="s">
        <v>1501</v>
      </c>
      <c r="P123" s="192" t="s">
        <v>1501</v>
      </c>
      <c r="Q123" s="197">
        <v>-0.9</v>
      </c>
      <c r="R123" s="197">
        <v>0</v>
      </c>
      <c r="S123" s="197">
        <v>1850.98</v>
      </c>
      <c r="T123" s="198" t="s">
        <v>21</v>
      </c>
      <c r="U123" s="199">
        <v>-0.9</v>
      </c>
      <c r="V123" s="199">
        <v>0.9</v>
      </c>
      <c r="W123" s="200">
        <v>0</v>
      </c>
      <c r="X123" s="201">
        <v>44531</v>
      </c>
      <c r="Y123" s="129"/>
      <c r="Z123" s="122" t="s">
        <v>3124</v>
      </c>
      <c r="AA123" s="189" t="s">
        <v>3124</v>
      </c>
      <c r="AB123" s="189" t="s">
        <v>1470</v>
      </c>
    </row>
    <row r="124" spans="1:28" hidden="1">
      <c r="A124" s="189" t="s">
        <v>3050</v>
      </c>
      <c r="B124" s="190">
        <v>44532</v>
      </c>
      <c r="C124" s="191" t="s">
        <v>18</v>
      </c>
      <c r="D124" s="191" t="s">
        <v>3051</v>
      </c>
      <c r="E124" s="128" t="s">
        <v>2312</v>
      </c>
      <c r="F124" s="192" t="s">
        <v>3052</v>
      </c>
      <c r="G124" s="193" t="s">
        <v>3053</v>
      </c>
      <c r="H124" s="192" t="s">
        <v>3054</v>
      </c>
      <c r="I124" s="194">
        <v>0</v>
      </c>
      <c r="J124" s="128" t="s">
        <v>3055</v>
      </c>
      <c r="K124" s="192" t="s">
        <v>3218</v>
      </c>
      <c r="L124" s="195">
        <v>8.32</v>
      </c>
      <c r="M124" s="196">
        <v>44532</v>
      </c>
      <c r="N124" s="179" t="s">
        <v>1500</v>
      </c>
      <c r="O124" s="192" t="s">
        <v>3184</v>
      </c>
      <c r="P124" s="192" t="s">
        <v>3184</v>
      </c>
      <c r="Q124" s="197">
        <v>-8.32</v>
      </c>
      <c r="R124" s="197">
        <v>0</v>
      </c>
      <c r="S124" s="197">
        <v>1842.66</v>
      </c>
      <c r="T124" s="198" t="s">
        <v>21</v>
      </c>
      <c r="U124" s="199">
        <v>-8.32</v>
      </c>
      <c r="V124" s="199">
        <v>8.32</v>
      </c>
      <c r="W124" s="200">
        <v>0</v>
      </c>
      <c r="X124" s="201">
        <v>44531</v>
      </c>
      <c r="Y124" s="129"/>
      <c r="Z124" s="122" t="s">
        <v>3124</v>
      </c>
      <c r="AA124" s="189" t="s">
        <v>3124</v>
      </c>
      <c r="AB124" s="189" t="s">
        <v>1470</v>
      </c>
    </row>
    <row r="125" spans="1:28" hidden="1">
      <c r="A125" s="189" t="s">
        <v>3050</v>
      </c>
      <c r="B125" s="190">
        <v>44532</v>
      </c>
      <c r="C125" s="191" t="s">
        <v>18</v>
      </c>
      <c r="D125" s="191" t="s">
        <v>3051</v>
      </c>
      <c r="E125" s="128" t="s">
        <v>2312</v>
      </c>
      <c r="F125" s="192" t="s">
        <v>3052</v>
      </c>
      <c r="G125" s="193" t="s">
        <v>3053</v>
      </c>
      <c r="H125" s="192" t="s">
        <v>3054</v>
      </c>
      <c r="I125" s="194">
        <v>0</v>
      </c>
      <c r="J125" s="128" t="s">
        <v>3055</v>
      </c>
      <c r="K125" s="192" t="s">
        <v>3162</v>
      </c>
      <c r="L125" s="195">
        <v>296</v>
      </c>
      <c r="M125" s="196">
        <v>44532</v>
      </c>
      <c r="N125" s="179" t="s">
        <v>1500</v>
      </c>
      <c r="O125" s="192" t="s">
        <v>1501</v>
      </c>
      <c r="P125" s="192" t="s">
        <v>1501</v>
      </c>
      <c r="Q125" s="197">
        <v>-296</v>
      </c>
      <c r="R125" s="197">
        <v>0</v>
      </c>
      <c r="S125" s="197">
        <v>1546.66</v>
      </c>
      <c r="T125" s="198" t="s">
        <v>21</v>
      </c>
      <c r="U125" s="199">
        <v>-296</v>
      </c>
      <c r="V125" s="199">
        <v>296</v>
      </c>
      <c r="W125" s="200">
        <v>0</v>
      </c>
      <c r="X125" s="201">
        <v>44531</v>
      </c>
      <c r="Y125" s="129"/>
      <c r="Z125" s="122" t="s">
        <v>3124</v>
      </c>
      <c r="AA125" s="189" t="s">
        <v>3124</v>
      </c>
      <c r="AB125" s="189" t="s">
        <v>1470</v>
      </c>
    </row>
    <row r="126" spans="1:28" hidden="1">
      <c r="A126" s="189" t="s">
        <v>3050</v>
      </c>
      <c r="B126" s="190">
        <v>44532</v>
      </c>
      <c r="C126" s="191" t="s">
        <v>18</v>
      </c>
      <c r="D126" s="191" t="s">
        <v>3051</v>
      </c>
      <c r="E126" s="128" t="s">
        <v>2312</v>
      </c>
      <c r="F126" s="192" t="s">
        <v>3052</v>
      </c>
      <c r="G126" s="193" t="s">
        <v>3053</v>
      </c>
      <c r="H126" s="192" t="s">
        <v>3054</v>
      </c>
      <c r="I126" s="194">
        <v>0</v>
      </c>
      <c r="J126" s="128" t="s">
        <v>3055</v>
      </c>
      <c r="K126" s="192" t="s">
        <v>3219</v>
      </c>
      <c r="L126" s="195">
        <v>1.22</v>
      </c>
      <c r="M126" s="196">
        <v>44532</v>
      </c>
      <c r="N126" s="179" t="s">
        <v>1500</v>
      </c>
      <c r="O126" s="192" t="s">
        <v>1555</v>
      </c>
      <c r="P126" s="192" t="s">
        <v>1555</v>
      </c>
      <c r="Q126" s="197">
        <v>0</v>
      </c>
      <c r="R126" s="197">
        <v>1.22</v>
      </c>
      <c r="S126" s="197">
        <v>1547.88</v>
      </c>
      <c r="T126" s="198" t="s">
        <v>21</v>
      </c>
      <c r="U126" s="199">
        <v>1.22</v>
      </c>
      <c r="V126" s="199">
        <v>1.22</v>
      </c>
      <c r="W126" s="200">
        <v>0</v>
      </c>
      <c r="X126" s="201">
        <v>44531</v>
      </c>
      <c r="Y126" s="129"/>
      <c r="Z126" s="122" t="s">
        <v>1556</v>
      </c>
      <c r="AA126" s="189" t="s">
        <v>1557</v>
      </c>
      <c r="AB126" s="189" t="s">
        <v>1470</v>
      </c>
    </row>
    <row r="127" spans="1:28" hidden="1">
      <c r="A127" s="189" t="s">
        <v>3050</v>
      </c>
      <c r="B127" s="190">
        <v>44536</v>
      </c>
      <c r="C127" s="191" t="s">
        <v>42</v>
      </c>
      <c r="D127" s="191" t="s">
        <v>3220</v>
      </c>
      <c r="E127" s="128" t="s">
        <v>2312</v>
      </c>
      <c r="F127" s="192" t="s">
        <v>3052</v>
      </c>
      <c r="G127" s="193" t="s">
        <v>3053</v>
      </c>
      <c r="H127" s="192" t="s">
        <v>3221</v>
      </c>
      <c r="I127" s="194">
        <v>0</v>
      </c>
      <c r="J127" s="128" t="s">
        <v>3055</v>
      </c>
      <c r="K127" s="192" t="s">
        <v>3222</v>
      </c>
      <c r="L127" s="195">
        <v>111239.25</v>
      </c>
      <c r="M127" s="196">
        <v>44536</v>
      </c>
      <c r="N127" s="179" t="s">
        <v>1495</v>
      </c>
      <c r="O127" s="192" t="s">
        <v>3223</v>
      </c>
      <c r="P127" s="192" t="s">
        <v>3223</v>
      </c>
      <c r="Q127" s="197">
        <v>0</v>
      </c>
      <c r="R127" s="197">
        <v>111239.25</v>
      </c>
      <c r="S127" s="197">
        <v>111239.25</v>
      </c>
      <c r="T127" s="198" t="s">
        <v>21</v>
      </c>
      <c r="U127" s="199">
        <v>111239.25</v>
      </c>
      <c r="V127" s="199">
        <v>111239.25</v>
      </c>
      <c r="W127" s="200">
        <v>0</v>
      </c>
      <c r="X127" s="201">
        <v>44531</v>
      </c>
      <c r="Y127" s="129"/>
      <c r="Z127" s="122" t="s">
        <v>3064</v>
      </c>
      <c r="AA127" s="189" t="s">
        <v>3064</v>
      </c>
      <c r="AB127" s="189" t="s">
        <v>1470</v>
      </c>
    </row>
    <row r="128" spans="1:28" hidden="1">
      <c r="A128" s="189" t="s">
        <v>3050</v>
      </c>
      <c r="B128" s="190">
        <v>44538</v>
      </c>
      <c r="C128" s="191" t="s">
        <v>42</v>
      </c>
      <c r="D128" s="191" t="s">
        <v>3220</v>
      </c>
      <c r="E128" s="128" t="s">
        <v>2312</v>
      </c>
      <c r="F128" s="192" t="s">
        <v>3052</v>
      </c>
      <c r="G128" s="193" t="s">
        <v>3053</v>
      </c>
      <c r="H128" s="192" t="s">
        <v>3221</v>
      </c>
      <c r="I128" s="194">
        <v>0</v>
      </c>
      <c r="J128" s="128" t="s">
        <v>3055</v>
      </c>
      <c r="K128" s="192" t="s">
        <v>3224</v>
      </c>
      <c r="L128" s="195">
        <v>60.95</v>
      </c>
      <c r="M128" s="196">
        <v>44538</v>
      </c>
      <c r="N128" s="179" t="s">
        <v>1500</v>
      </c>
      <c r="O128" s="192" t="s">
        <v>1501</v>
      </c>
      <c r="P128" s="192" t="s">
        <v>1501</v>
      </c>
      <c r="Q128" s="197">
        <v>-60.95</v>
      </c>
      <c r="R128" s="197">
        <v>0</v>
      </c>
      <c r="S128" s="197">
        <v>111178.3</v>
      </c>
      <c r="T128" s="198" t="s">
        <v>21</v>
      </c>
      <c r="U128" s="199">
        <v>-60.95</v>
      </c>
      <c r="V128" s="199">
        <v>60.95</v>
      </c>
      <c r="W128" s="200">
        <v>0</v>
      </c>
      <c r="X128" s="201">
        <v>44531</v>
      </c>
      <c r="Y128" s="129"/>
      <c r="Z128" s="122" t="s">
        <v>3124</v>
      </c>
      <c r="AA128" s="189" t="s">
        <v>3124</v>
      </c>
      <c r="AB128" s="189" t="s">
        <v>1470</v>
      </c>
    </row>
    <row r="129" spans="1:28" hidden="1">
      <c r="A129" s="189" t="s">
        <v>3050</v>
      </c>
      <c r="B129" s="190">
        <v>44540</v>
      </c>
      <c r="C129" s="191" t="s">
        <v>18</v>
      </c>
      <c r="D129" s="191" t="s">
        <v>3051</v>
      </c>
      <c r="E129" s="128" t="s">
        <v>2312</v>
      </c>
      <c r="F129" s="192" t="s">
        <v>3052</v>
      </c>
      <c r="G129" s="193" t="s">
        <v>3053</v>
      </c>
      <c r="H129" s="192" t="s">
        <v>3054</v>
      </c>
      <c r="I129" s="194">
        <v>0</v>
      </c>
      <c r="J129" s="128" t="s">
        <v>3055</v>
      </c>
      <c r="K129" s="192" t="s">
        <v>3167</v>
      </c>
      <c r="L129" s="195">
        <v>10000</v>
      </c>
      <c r="M129" s="196">
        <v>44540</v>
      </c>
      <c r="N129" s="179" t="s">
        <v>1472</v>
      </c>
      <c r="O129" s="192" t="s">
        <v>3168</v>
      </c>
      <c r="P129" s="192" t="s">
        <v>3168</v>
      </c>
      <c r="Q129" s="197">
        <v>-10000</v>
      </c>
      <c r="R129" s="197">
        <v>0</v>
      </c>
      <c r="S129" s="197">
        <v>-8452.1200000000008</v>
      </c>
      <c r="T129" s="198" t="s">
        <v>3169</v>
      </c>
      <c r="U129" s="199">
        <v>-10000</v>
      </c>
      <c r="V129" s="199">
        <v>10000</v>
      </c>
      <c r="W129" s="200">
        <v>4</v>
      </c>
      <c r="X129" s="201">
        <v>44531</v>
      </c>
      <c r="Y129" s="129"/>
      <c r="Z129" s="122" t="s">
        <v>1490</v>
      </c>
      <c r="AA129" s="189" t="s">
        <v>1488</v>
      </c>
      <c r="AB129" s="189" t="s">
        <v>1470</v>
      </c>
    </row>
    <row r="130" spans="1:28" hidden="1">
      <c r="A130" s="189" t="s">
        <v>3050</v>
      </c>
      <c r="B130" s="190">
        <v>44540</v>
      </c>
      <c r="C130" s="191" t="s">
        <v>18</v>
      </c>
      <c r="D130" s="191" t="s">
        <v>3051</v>
      </c>
      <c r="E130" s="128" t="s">
        <v>2312</v>
      </c>
      <c r="F130" s="192" t="s">
        <v>3052</v>
      </c>
      <c r="G130" s="193" t="s">
        <v>3053</v>
      </c>
      <c r="H130" s="192" t="s">
        <v>3054</v>
      </c>
      <c r="I130" s="194">
        <v>0</v>
      </c>
      <c r="J130" s="128" t="s">
        <v>3055</v>
      </c>
      <c r="K130" s="192" t="s">
        <v>3163</v>
      </c>
      <c r="L130" s="195">
        <v>10000</v>
      </c>
      <c r="M130" s="196">
        <v>44540</v>
      </c>
      <c r="N130" s="179" t="s">
        <v>1495</v>
      </c>
      <c r="O130" s="192" t="s">
        <v>3063</v>
      </c>
      <c r="P130" s="192" t="s">
        <v>3063</v>
      </c>
      <c r="Q130" s="197">
        <v>0</v>
      </c>
      <c r="R130" s="197">
        <v>10000</v>
      </c>
      <c r="S130" s="197">
        <v>1547.88</v>
      </c>
      <c r="T130" s="198" t="s">
        <v>21</v>
      </c>
      <c r="U130" s="199">
        <v>10000</v>
      </c>
      <c r="V130" s="199">
        <v>10000</v>
      </c>
      <c r="W130" s="200">
        <v>2</v>
      </c>
      <c r="X130" s="201">
        <v>44531</v>
      </c>
      <c r="Y130" s="129"/>
      <c r="Z130" s="122" t="s">
        <v>3064</v>
      </c>
      <c r="AA130" s="189" t="s">
        <v>3064</v>
      </c>
      <c r="AB130" s="189" t="s">
        <v>1470</v>
      </c>
    </row>
    <row r="131" spans="1:28" hidden="1">
      <c r="A131" s="189" t="s">
        <v>3050</v>
      </c>
      <c r="B131" s="190">
        <v>44547</v>
      </c>
      <c r="C131" s="191" t="s">
        <v>42</v>
      </c>
      <c r="D131" s="191" t="s">
        <v>3220</v>
      </c>
      <c r="E131" s="128" t="s">
        <v>2312</v>
      </c>
      <c r="F131" s="192" t="s">
        <v>3052</v>
      </c>
      <c r="G131" s="193" t="s">
        <v>3053</v>
      </c>
      <c r="H131" s="192" t="s">
        <v>3221</v>
      </c>
      <c r="I131" s="194">
        <v>0</v>
      </c>
      <c r="J131" s="128" t="s">
        <v>3055</v>
      </c>
      <c r="K131" s="192" t="s">
        <v>3225</v>
      </c>
      <c r="L131" s="195">
        <v>28628.13</v>
      </c>
      <c r="M131" s="196">
        <v>44547</v>
      </c>
      <c r="N131" s="179" t="s">
        <v>1472</v>
      </c>
      <c r="O131" s="192" t="s">
        <v>3226</v>
      </c>
      <c r="P131" s="192" t="s">
        <v>3226</v>
      </c>
      <c r="Q131" s="197">
        <v>-28628.13</v>
      </c>
      <c r="R131" s="197">
        <v>0</v>
      </c>
      <c r="S131" s="197">
        <v>82550.17</v>
      </c>
      <c r="T131" s="198" t="s">
        <v>3227</v>
      </c>
      <c r="U131" s="199">
        <v>-28628.13</v>
      </c>
      <c r="V131" s="199">
        <v>28628.13</v>
      </c>
      <c r="W131" s="200">
        <v>0</v>
      </c>
      <c r="X131" s="201">
        <v>44531</v>
      </c>
      <c r="Y131" s="129"/>
      <c r="Z131" s="122" t="s">
        <v>3189</v>
      </c>
      <c r="AA131" s="189" t="s">
        <v>1488</v>
      </c>
      <c r="AB131" s="189" t="s">
        <v>1470</v>
      </c>
    </row>
    <row r="132" spans="1:28" hidden="1">
      <c r="A132" s="189" t="s">
        <v>3050</v>
      </c>
      <c r="B132" s="190">
        <v>44547</v>
      </c>
      <c r="C132" s="191" t="s">
        <v>42</v>
      </c>
      <c r="D132" s="191" t="s">
        <v>3220</v>
      </c>
      <c r="E132" s="128" t="s">
        <v>2312</v>
      </c>
      <c r="F132" s="192" t="s">
        <v>3052</v>
      </c>
      <c r="G132" s="193" t="s">
        <v>3053</v>
      </c>
      <c r="H132" s="192" t="s">
        <v>3221</v>
      </c>
      <c r="I132" s="194">
        <v>0</v>
      </c>
      <c r="J132" s="128" t="s">
        <v>3055</v>
      </c>
      <c r="K132" s="192" t="s">
        <v>3228</v>
      </c>
      <c r="L132" s="195">
        <v>429.42</v>
      </c>
      <c r="M132" s="196">
        <v>44547</v>
      </c>
      <c r="N132" s="179" t="s">
        <v>1472</v>
      </c>
      <c r="O132" s="192" t="s">
        <v>3229</v>
      </c>
      <c r="P132" s="192" t="s">
        <v>3229</v>
      </c>
      <c r="Q132" s="197">
        <v>0</v>
      </c>
      <c r="R132" s="197">
        <v>429.42</v>
      </c>
      <c r="S132" s="197">
        <v>82979.59</v>
      </c>
      <c r="T132" s="198" t="s">
        <v>3227</v>
      </c>
      <c r="U132" s="199">
        <v>429.42</v>
      </c>
      <c r="V132" s="199">
        <v>429.42</v>
      </c>
      <c r="W132" s="200">
        <v>0</v>
      </c>
      <c r="X132" s="201">
        <v>44531</v>
      </c>
      <c r="Y132" s="129"/>
      <c r="Z132" s="122" t="s">
        <v>3189</v>
      </c>
      <c r="AA132" s="189" t="s">
        <v>1488</v>
      </c>
      <c r="AB132" s="189" t="s">
        <v>1470</v>
      </c>
    </row>
    <row r="133" spans="1:28" hidden="1">
      <c r="A133" s="189" t="s">
        <v>3050</v>
      </c>
      <c r="B133" s="190">
        <v>44547</v>
      </c>
      <c r="C133" s="191" t="s">
        <v>42</v>
      </c>
      <c r="D133" s="191" t="s">
        <v>3220</v>
      </c>
      <c r="E133" s="128" t="s">
        <v>2312</v>
      </c>
      <c r="F133" s="192" t="s">
        <v>3052</v>
      </c>
      <c r="G133" s="193" t="s">
        <v>3053</v>
      </c>
      <c r="H133" s="192" t="s">
        <v>3221</v>
      </c>
      <c r="I133" s="194">
        <v>0</v>
      </c>
      <c r="J133" s="128" t="s">
        <v>3055</v>
      </c>
      <c r="K133" s="192" t="s">
        <v>3230</v>
      </c>
      <c r="L133" s="195">
        <v>1331.21</v>
      </c>
      <c r="M133" s="196">
        <v>44547</v>
      </c>
      <c r="N133" s="179" t="s">
        <v>1472</v>
      </c>
      <c r="O133" s="192" t="s">
        <v>3231</v>
      </c>
      <c r="P133" s="192" t="s">
        <v>3231</v>
      </c>
      <c r="Q133" s="197">
        <v>0</v>
      </c>
      <c r="R133" s="197">
        <v>1331.21</v>
      </c>
      <c r="S133" s="197">
        <v>84310.8</v>
      </c>
      <c r="T133" s="198" t="s">
        <v>3227</v>
      </c>
      <c r="U133" s="199">
        <v>1331.21</v>
      </c>
      <c r="V133" s="199">
        <v>1331.21</v>
      </c>
      <c r="W133" s="200">
        <v>0</v>
      </c>
      <c r="X133" s="201">
        <v>44531</v>
      </c>
      <c r="Y133" s="129"/>
      <c r="Z133" s="122" t="s">
        <v>3189</v>
      </c>
      <c r="AA133" s="189" t="s">
        <v>1488</v>
      </c>
      <c r="AB133" s="189" t="s">
        <v>1470</v>
      </c>
    </row>
    <row r="134" spans="1:28" hidden="1">
      <c r="A134" s="189" t="s">
        <v>3050</v>
      </c>
      <c r="B134" s="190">
        <v>44547</v>
      </c>
      <c r="C134" s="191" t="s">
        <v>42</v>
      </c>
      <c r="D134" s="191" t="s">
        <v>3220</v>
      </c>
      <c r="E134" s="128" t="s">
        <v>2312</v>
      </c>
      <c r="F134" s="192" t="s">
        <v>3052</v>
      </c>
      <c r="G134" s="193" t="s">
        <v>3053</v>
      </c>
      <c r="H134" s="192" t="s">
        <v>3221</v>
      </c>
      <c r="I134" s="194">
        <v>0</v>
      </c>
      <c r="J134" s="128" t="s">
        <v>3055</v>
      </c>
      <c r="K134" s="192" t="s">
        <v>3232</v>
      </c>
      <c r="L134" s="195">
        <v>17250</v>
      </c>
      <c r="M134" s="196">
        <v>44547</v>
      </c>
      <c r="N134" s="179" t="s">
        <v>1472</v>
      </c>
      <c r="O134" s="192" t="s">
        <v>3233</v>
      </c>
      <c r="P134" s="192" t="s">
        <v>3233</v>
      </c>
      <c r="Q134" s="197">
        <v>-17250</v>
      </c>
      <c r="R134" s="197">
        <v>0</v>
      </c>
      <c r="S134" s="197">
        <v>67060.800000000003</v>
      </c>
      <c r="T134" s="198" t="s">
        <v>3234</v>
      </c>
      <c r="U134" s="199">
        <v>-17250</v>
      </c>
      <c r="V134" s="199">
        <v>17250</v>
      </c>
      <c r="W134" s="200">
        <v>0</v>
      </c>
      <c r="X134" s="201">
        <v>44531</v>
      </c>
      <c r="Y134" s="129"/>
      <c r="Z134" s="122" t="s">
        <v>1515</v>
      </c>
      <c r="AA134" s="189" t="s">
        <v>1479</v>
      </c>
      <c r="AB134" s="189" t="s">
        <v>1470</v>
      </c>
    </row>
    <row r="135" spans="1:28" hidden="1">
      <c r="A135" s="189" t="s">
        <v>3050</v>
      </c>
      <c r="B135" s="190">
        <v>44547</v>
      </c>
      <c r="C135" s="191" t="s">
        <v>42</v>
      </c>
      <c r="D135" s="191" t="s">
        <v>3220</v>
      </c>
      <c r="E135" s="128" t="s">
        <v>2312</v>
      </c>
      <c r="F135" s="192" t="s">
        <v>3052</v>
      </c>
      <c r="G135" s="193" t="s">
        <v>3053</v>
      </c>
      <c r="H135" s="192" t="s">
        <v>3221</v>
      </c>
      <c r="I135" s="194">
        <v>0</v>
      </c>
      <c r="J135" s="128" t="s">
        <v>3055</v>
      </c>
      <c r="K135" s="192" t="s">
        <v>3235</v>
      </c>
      <c r="L135" s="195">
        <v>258.75</v>
      </c>
      <c r="M135" s="196">
        <v>44547</v>
      </c>
      <c r="N135" s="179" t="s">
        <v>1472</v>
      </c>
      <c r="O135" s="192" t="s">
        <v>3236</v>
      </c>
      <c r="P135" s="192" t="s">
        <v>3236</v>
      </c>
      <c r="Q135" s="197">
        <v>0</v>
      </c>
      <c r="R135" s="197">
        <v>258.75</v>
      </c>
      <c r="S135" s="197">
        <v>67319.55</v>
      </c>
      <c r="T135" s="198" t="s">
        <v>3234</v>
      </c>
      <c r="U135" s="199">
        <v>258.75</v>
      </c>
      <c r="V135" s="199">
        <v>258.75</v>
      </c>
      <c r="W135" s="200">
        <v>0</v>
      </c>
      <c r="X135" s="201">
        <v>44531</v>
      </c>
      <c r="Y135" s="129"/>
      <c r="Z135" s="122" t="s">
        <v>1515</v>
      </c>
      <c r="AA135" s="189" t="s">
        <v>1479</v>
      </c>
      <c r="AB135" s="189" t="s">
        <v>1470</v>
      </c>
    </row>
    <row r="136" spans="1:28" hidden="1">
      <c r="A136" s="189" t="s">
        <v>3050</v>
      </c>
      <c r="B136" s="190">
        <v>44547</v>
      </c>
      <c r="C136" s="191" t="s">
        <v>42</v>
      </c>
      <c r="D136" s="191" t="s">
        <v>3220</v>
      </c>
      <c r="E136" s="128" t="s">
        <v>2312</v>
      </c>
      <c r="F136" s="192" t="s">
        <v>3052</v>
      </c>
      <c r="G136" s="193" t="s">
        <v>3053</v>
      </c>
      <c r="H136" s="192" t="s">
        <v>3221</v>
      </c>
      <c r="I136" s="194">
        <v>0</v>
      </c>
      <c r="J136" s="128" t="s">
        <v>3055</v>
      </c>
      <c r="K136" s="192" t="s">
        <v>3237</v>
      </c>
      <c r="L136" s="195">
        <v>802.13</v>
      </c>
      <c r="M136" s="196">
        <v>44547</v>
      </c>
      <c r="N136" s="179" t="s">
        <v>1472</v>
      </c>
      <c r="O136" s="192" t="s">
        <v>3238</v>
      </c>
      <c r="P136" s="192" t="s">
        <v>3238</v>
      </c>
      <c r="Q136" s="197">
        <v>0</v>
      </c>
      <c r="R136" s="197">
        <v>802.13</v>
      </c>
      <c r="S136" s="197">
        <v>68121.679999999993</v>
      </c>
      <c r="T136" s="198" t="s">
        <v>3234</v>
      </c>
      <c r="U136" s="199">
        <v>802.13</v>
      </c>
      <c r="V136" s="199">
        <v>802.13</v>
      </c>
      <c r="W136" s="200">
        <v>0</v>
      </c>
      <c r="X136" s="201">
        <v>44531</v>
      </c>
      <c r="Y136" s="129"/>
      <c r="Z136" s="122" t="s">
        <v>1515</v>
      </c>
      <c r="AA136" s="189" t="s">
        <v>1479</v>
      </c>
      <c r="AB136" s="189" t="s">
        <v>1470</v>
      </c>
    </row>
    <row r="137" spans="1:28" hidden="1">
      <c r="A137" s="189" t="s">
        <v>3050</v>
      </c>
      <c r="B137" s="190">
        <v>44547</v>
      </c>
      <c r="C137" s="191" t="s">
        <v>42</v>
      </c>
      <c r="D137" s="191" t="s">
        <v>3220</v>
      </c>
      <c r="E137" s="128" t="s">
        <v>2312</v>
      </c>
      <c r="F137" s="192" t="s">
        <v>3052</v>
      </c>
      <c r="G137" s="193" t="s">
        <v>3053</v>
      </c>
      <c r="H137" s="192" t="s">
        <v>3221</v>
      </c>
      <c r="I137" s="194">
        <v>0</v>
      </c>
      <c r="J137" s="128" t="s">
        <v>3055</v>
      </c>
      <c r="K137" s="192" t="s">
        <v>3085</v>
      </c>
      <c r="L137" s="195">
        <v>21000</v>
      </c>
      <c r="M137" s="196">
        <v>44547</v>
      </c>
      <c r="N137" s="179" t="s">
        <v>1472</v>
      </c>
      <c r="O137" s="192" t="s">
        <v>3086</v>
      </c>
      <c r="P137" s="192" t="s">
        <v>3086</v>
      </c>
      <c r="Q137" s="197">
        <v>-21000</v>
      </c>
      <c r="R137" s="197">
        <v>0</v>
      </c>
      <c r="S137" s="197">
        <v>47121.68</v>
      </c>
      <c r="T137" s="198" t="s">
        <v>3087</v>
      </c>
      <c r="U137" s="199">
        <v>-21000</v>
      </c>
      <c r="V137" s="199">
        <v>21000</v>
      </c>
      <c r="W137" s="200">
        <v>0</v>
      </c>
      <c r="X137" s="201">
        <v>44531</v>
      </c>
      <c r="Y137" s="129"/>
      <c r="Z137" s="122" t="s">
        <v>1515</v>
      </c>
      <c r="AA137" s="189" t="s">
        <v>1479</v>
      </c>
      <c r="AB137" s="189" t="s">
        <v>1470</v>
      </c>
    </row>
    <row r="138" spans="1:28" hidden="1">
      <c r="A138" s="189" t="s">
        <v>3050</v>
      </c>
      <c r="B138" s="190">
        <v>44547</v>
      </c>
      <c r="C138" s="191" t="s">
        <v>42</v>
      </c>
      <c r="D138" s="191" t="s">
        <v>3220</v>
      </c>
      <c r="E138" s="128" t="s">
        <v>2312</v>
      </c>
      <c r="F138" s="192" t="s">
        <v>3052</v>
      </c>
      <c r="G138" s="193" t="s">
        <v>3053</v>
      </c>
      <c r="H138" s="192" t="s">
        <v>3221</v>
      </c>
      <c r="I138" s="194">
        <v>0</v>
      </c>
      <c r="J138" s="128" t="s">
        <v>3055</v>
      </c>
      <c r="K138" s="192" t="s">
        <v>3088</v>
      </c>
      <c r="L138" s="195">
        <v>315</v>
      </c>
      <c r="M138" s="196">
        <v>44547</v>
      </c>
      <c r="N138" s="179" t="s">
        <v>1472</v>
      </c>
      <c r="O138" s="192" t="s">
        <v>3089</v>
      </c>
      <c r="P138" s="192" t="s">
        <v>3089</v>
      </c>
      <c r="Q138" s="197">
        <v>0</v>
      </c>
      <c r="R138" s="197">
        <v>315</v>
      </c>
      <c r="S138" s="197">
        <v>47436.68</v>
      </c>
      <c r="T138" s="198" t="s">
        <v>3087</v>
      </c>
      <c r="U138" s="199">
        <v>315</v>
      </c>
      <c r="V138" s="199">
        <v>315</v>
      </c>
      <c r="W138" s="200">
        <v>0</v>
      </c>
      <c r="X138" s="201">
        <v>44531</v>
      </c>
      <c r="Y138" s="129"/>
      <c r="Z138" s="122" t="s">
        <v>1515</v>
      </c>
      <c r="AA138" s="189" t="s">
        <v>1479</v>
      </c>
      <c r="AB138" s="189" t="s">
        <v>1470</v>
      </c>
    </row>
    <row r="139" spans="1:28" hidden="1">
      <c r="A139" s="189" t="s">
        <v>3050</v>
      </c>
      <c r="B139" s="190">
        <v>44547</v>
      </c>
      <c r="C139" s="191" t="s">
        <v>42</v>
      </c>
      <c r="D139" s="191" t="s">
        <v>3220</v>
      </c>
      <c r="E139" s="128" t="s">
        <v>2312</v>
      </c>
      <c r="F139" s="192" t="s">
        <v>3052</v>
      </c>
      <c r="G139" s="193" t="s">
        <v>3053</v>
      </c>
      <c r="H139" s="192" t="s">
        <v>3221</v>
      </c>
      <c r="I139" s="194">
        <v>0</v>
      </c>
      <c r="J139" s="128" t="s">
        <v>3055</v>
      </c>
      <c r="K139" s="192" t="s">
        <v>3090</v>
      </c>
      <c r="L139" s="195">
        <v>976.5</v>
      </c>
      <c r="M139" s="196">
        <v>44547</v>
      </c>
      <c r="N139" s="179" t="s">
        <v>1472</v>
      </c>
      <c r="O139" s="192" t="s">
        <v>3091</v>
      </c>
      <c r="P139" s="192" t="s">
        <v>3091</v>
      </c>
      <c r="Q139" s="197">
        <v>0</v>
      </c>
      <c r="R139" s="197">
        <v>976.5</v>
      </c>
      <c r="S139" s="197">
        <v>48413.18</v>
      </c>
      <c r="T139" s="198" t="s">
        <v>3087</v>
      </c>
      <c r="U139" s="199">
        <v>976.5</v>
      </c>
      <c r="V139" s="199">
        <v>976.5</v>
      </c>
      <c r="W139" s="200">
        <v>0</v>
      </c>
      <c r="X139" s="201">
        <v>44531</v>
      </c>
      <c r="Y139" s="129"/>
      <c r="Z139" s="122" t="s">
        <v>1515</v>
      </c>
      <c r="AA139" s="189" t="s">
        <v>1479</v>
      </c>
      <c r="AB139" s="189" t="s">
        <v>1470</v>
      </c>
    </row>
    <row r="140" spans="1:28" hidden="1">
      <c r="A140" s="189" t="s">
        <v>3050</v>
      </c>
      <c r="B140" s="190">
        <v>44547</v>
      </c>
      <c r="C140" s="191" t="s">
        <v>42</v>
      </c>
      <c r="D140" s="191" t="s">
        <v>3220</v>
      </c>
      <c r="E140" s="128" t="s">
        <v>2312</v>
      </c>
      <c r="F140" s="192" t="s">
        <v>3052</v>
      </c>
      <c r="G140" s="193" t="s">
        <v>3053</v>
      </c>
      <c r="H140" s="192" t="s">
        <v>3221</v>
      </c>
      <c r="I140" s="194">
        <v>0</v>
      </c>
      <c r="J140" s="128" t="s">
        <v>3055</v>
      </c>
      <c r="K140" s="192" t="s">
        <v>3175</v>
      </c>
      <c r="L140" s="195">
        <v>11730</v>
      </c>
      <c r="M140" s="196">
        <v>44547</v>
      </c>
      <c r="N140" s="179" t="s">
        <v>1472</v>
      </c>
      <c r="O140" s="192" t="s">
        <v>3176</v>
      </c>
      <c r="P140" s="192" t="s">
        <v>3176</v>
      </c>
      <c r="Q140" s="197">
        <v>-11730</v>
      </c>
      <c r="R140" s="197">
        <v>0</v>
      </c>
      <c r="S140" s="197">
        <v>36683.18</v>
      </c>
      <c r="T140" s="198" t="s">
        <v>3177</v>
      </c>
      <c r="U140" s="199">
        <v>-11730</v>
      </c>
      <c r="V140" s="199">
        <v>11730</v>
      </c>
      <c r="W140" s="200">
        <v>0</v>
      </c>
      <c r="X140" s="201">
        <v>44531</v>
      </c>
      <c r="Y140" s="129"/>
      <c r="Z140" s="122" t="s">
        <v>1490</v>
      </c>
      <c r="AA140" s="189" t="s">
        <v>1488</v>
      </c>
      <c r="AB140" s="189" t="s">
        <v>1470</v>
      </c>
    </row>
    <row r="141" spans="1:28" hidden="1">
      <c r="A141" s="189" t="s">
        <v>3050</v>
      </c>
      <c r="B141" s="190">
        <v>44547</v>
      </c>
      <c r="C141" s="191" t="s">
        <v>42</v>
      </c>
      <c r="D141" s="191" t="s">
        <v>3220</v>
      </c>
      <c r="E141" s="128" t="s">
        <v>2312</v>
      </c>
      <c r="F141" s="192" t="s">
        <v>3052</v>
      </c>
      <c r="G141" s="193" t="s">
        <v>3053</v>
      </c>
      <c r="H141" s="192" t="s">
        <v>3221</v>
      </c>
      <c r="I141" s="194">
        <v>0</v>
      </c>
      <c r="J141" s="128" t="s">
        <v>3055</v>
      </c>
      <c r="K141" s="192" t="s">
        <v>3178</v>
      </c>
      <c r="L141" s="195">
        <v>175.95</v>
      </c>
      <c r="M141" s="196">
        <v>44547</v>
      </c>
      <c r="N141" s="179" t="s">
        <v>1472</v>
      </c>
      <c r="O141" s="192" t="s">
        <v>3179</v>
      </c>
      <c r="P141" s="192" t="s">
        <v>3179</v>
      </c>
      <c r="Q141" s="197">
        <v>0</v>
      </c>
      <c r="R141" s="197">
        <v>175.95</v>
      </c>
      <c r="S141" s="197">
        <v>36859.129999999997</v>
      </c>
      <c r="T141" s="198" t="s">
        <v>3177</v>
      </c>
      <c r="U141" s="199">
        <v>175.95</v>
      </c>
      <c r="V141" s="199">
        <v>175.95</v>
      </c>
      <c r="W141" s="200">
        <v>0</v>
      </c>
      <c r="X141" s="201">
        <v>44531</v>
      </c>
      <c r="Y141" s="129"/>
      <c r="Z141" s="122" t="s">
        <v>1490</v>
      </c>
      <c r="AA141" s="189" t="s">
        <v>1488</v>
      </c>
      <c r="AB141" s="189" t="s">
        <v>1470</v>
      </c>
    </row>
    <row r="142" spans="1:28" hidden="1">
      <c r="A142" s="189" t="s">
        <v>3050</v>
      </c>
      <c r="B142" s="190">
        <v>44547</v>
      </c>
      <c r="C142" s="191" t="s">
        <v>42</v>
      </c>
      <c r="D142" s="191" t="s">
        <v>3220</v>
      </c>
      <c r="E142" s="128" t="s">
        <v>2312</v>
      </c>
      <c r="F142" s="192" t="s">
        <v>3052</v>
      </c>
      <c r="G142" s="193" t="s">
        <v>3053</v>
      </c>
      <c r="H142" s="192" t="s">
        <v>3221</v>
      </c>
      <c r="I142" s="194">
        <v>0</v>
      </c>
      <c r="J142" s="128" t="s">
        <v>3055</v>
      </c>
      <c r="K142" s="192" t="s">
        <v>3180</v>
      </c>
      <c r="L142" s="195">
        <v>545.44000000000005</v>
      </c>
      <c r="M142" s="196">
        <v>44547</v>
      </c>
      <c r="N142" s="179" t="s">
        <v>1472</v>
      </c>
      <c r="O142" s="192" t="s">
        <v>3181</v>
      </c>
      <c r="P142" s="192" t="s">
        <v>3181</v>
      </c>
      <c r="Q142" s="197">
        <v>0</v>
      </c>
      <c r="R142" s="197">
        <v>545.44000000000005</v>
      </c>
      <c r="S142" s="197">
        <v>37404.57</v>
      </c>
      <c r="T142" s="198" t="s">
        <v>3177</v>
      </c>
      <c r="U142" s="199">
        <v>545.44000000000005</v>
      </c>
      <c r="V142" s="199">
        <v>545.44000000000005</v>
      </c>
      <c r="W142" s="200">
        <v>0</v>
      </c>
      <c r="X142" s="201">
        <v>44531</v>
      </c>
      <c r="Y142" s="129"/>
      <c r="Z142" s="122" t="s">
        <v>1490</v>
      </c>
      <c r="AA142" s="189" t="s">
        <v>1488</v>
      </c>
      <c r="AB142" s="189" t="s">
        <v>1470</v>
      </c>
    </row>
    <row r="143" spans="1:28" hidden="1">
      <c r="A143" s="189" t="s">
        <v>3050</v>
      </c>
      <c r="B143" s="190">
        <v>44547</v>
      </c>
      <c r="C143" s="191" t="s">
        <v>42</v>
      </c>
      <c r="D143" s="191" t="s">
        <v>3220</v>
      </c>
      <c r="E143" s="128" t="s">
        <v>2312</v>
      </c>
      <c r="F143" s="192" t="s">
        <v>3052</v>
      </c>
      <c r="G143" s="193" t="s">
        <v>3053</v>
      </c>
      <c r="H143" s="192" t="s">
        <v>3221</v>
      </c>
      <c r="I143" s="194">
        <v>0</v>
      </c>
      <c r="J143" s="128" t="s">
        <v>3055</v>
      </c>
      <c r="K143" s="192" t="s">
        <v>3239</v>
      </c>
      <c r="L143" s="195">
        <v>11.05</v>
      </c>
      <c r="M143" s="196">
        <v>44547</v>
      </c>
      <c r="N143" s="179" t="s">
        <v>1500</v>
      </c>
      <c r="O143" s="192" t="s">
        <v>3184</v>
      </c>
      <c r="P143" s="192" t="s">
        <v>3184</v>
      </c>
      <c r="Q143" s="197">
        <v>-11.05</v>
      </c>
      <c r="R143" s="197">
        <v>0</v>
      </c>
      <c r="S143" s="197">
        <v>37393.519999999997</v>
      </c>
      <c r="T143" s="198" t="s">
        <v>21</v>
      </c>
      <c r="U143" s="199">
        <v>-11.05</v>
      </c>
      <c r="V143" s="199">
        <v>11.05</v>
      </c>
      <c r="W143" s="200">
        <v>0</v>
      </c>
      <c r="X143" s="201">
        <v>44531</v>
      </c>
      <c r="Y143" s="129"/>
      <c r="Z143" s="122" t="s">
        <v>3124</v>
      </c>
      <c r="AA143" s="189" t="s">
        <v>3124</v>
      </c>
      <c r="AB143" s="189" t="s">
        <v>1470</v>
      </c>
    </row>
    <row r="144" spans="1:28" hidden="1">
      <c r="A144" s="189" t="s">
        <v>3050</v>
      </c>
      <c r="B144" s="190">
        <v>44547</v>
      </c>
      <c r="C144" s="191" t="s">
        <v>42</v>
      </c>
      <c r="D144" s="191" t="s">
        <v>3220</v>
      </c>
      <c r="E144" s="128" t="s">
        <v>2312</v>
      </c>
      <c r="F144" s="192" t="s">
        <v>3052</v>
      </c>
      <c r="G144" s="193" t="s">
        <v>3053</v>
      </c>
      <c r="H144" s="192" t="s">
        <v>3221</v>
      </c>
      <c r="I144" s="194">
        <v>0</v>
      </c>
      <c r="J144" s="128" t="s">
        <v>3055</v>
      </c>
      <c r="K144" s="192" t="s">
        <v>3239</v>
      </c>
      <c r="L144" s="195">
        <v>11.05</v>
      </c>
      <c r="M144" s="196">
        <v>44547</v>
      </c>
      <c r="N144" s="179" t="s">
        <v>1500</v>
      </c>
      <c r="O144" s="192" t="s">
        <v>3184</v>
      </c>
      <c r="P144" s="192" t="s">
        <v>3184</v>
      </c>
      <c r="Q144" s="197">
        <v>-11.05</v>
      </c>
      <c r="R144" s="197">
        <v>0</v>
      </c>
      <c r="S144" s="197">
        <v>37382.47</v>
      </c>
      <c r="T144" s="198" t="s">
        <v>21</v>
      </c>
      <c r="U144" s="199">
        <v>-11.05</v>
      </c>
      <c r="V144" s="199">
        <v>11.05</v>
      </c>
      <c r="W144" s="200">
        <v>0</v>
      </c>
      <c r="X144" s="201">
        <v>44531</v>
      </c>
      <c r="Y144" s="129"/>
      <c r="Z144" s="122" t="s">
        <v>3124</v>
      </c>
      <c r="AA144" s="189" t="s">
        <v>3124</v>
      </c>
      <c r="AB144" s="189" t="s">
        <v>1470</v>
      </c>
    </row>
    <row r="145" spans="1:28" hidden="1">
      <c r="A145" s="189" t="s">
        <v>3050</v>
      </c>
      <c r="B145" s="190">
        <v>44550</v>
      </c>
      <c r="C145" s="191" t="s">
        <v>42</v>
      </c>
      <c r="D145" s="191" t="s">
        <v>3220</v>
      </c>
      <c r="E145" s="128" t="s">
        <v>2312</v>
      </c>
      <c r="F145" s="192" t="s">
        <v>3052</v>
      </c>
      <c r="G145" s="193" t="s">
        <v>3053</v>
      </c>
      <c r="H145" s="192" t="s">
        <v>3221</v>
      </c>
      <c r="I145" s="194">
        <v>0</v>
      </c>
      <c r="J145" s="128" t="s">
        <v>3055</v>
      </c>
      <c r="K145" s="192" t="s">
        <v>3240</v>
      </c>
      <c r="L145" s="195">
        <v>429.42</v>
      </c>
      <c r="M145" s="196">
        <v>44550</v>
      </c>
      <c r="N145" s="179" t="s">
        <v>1472</v>
      </c>
      <c r="O145" s="192" t="s">
        <v>1801</v>
      </c>
      <c r="P145" s="192" t="s">
        <v>1801</v>
      </c>
      <c r="Q145" s="197">
        <v>-429.42</v>
      </c>
      <c r="R145" s="197">
        <v>0</v>
      </c>
      <c r="S145" s="197">
        <v>36953.050000000003</v>
      </c>
      <c r="T145" s="198" t="s">
        <v>1095</v>
      </c>
      <c r="U145" s="199">
        <v>-429.42</v>
      </c>
      <c r="V145" s="199">
        <v>429.42</v>
      </c>
      <c r="W145" s="200">
        <v>0</v>
      </c>
      <c r="X145" s="201">
        <v>44531</v>
      </c>
      <c r="Y145" s="129"/>
      <c r="Z145" s="122" t="s">
        <v>1490</v>
      </c>
      <c r="AA145" s="189" t="s">
        <v>1488</v>
      </c>
      <c r="AB145" s="189" t="s">
        <v>1470</v>
      </c>
    </row>
    <row r="146" spans="1:28" hidden="1">
      <c r="A146" s="189" t="s">
        <v>3050</v>
      </c>
      <c r="B146" s="190">
        <v>44550</v>
      </c>
      <c r="C146" s="191" t="s">
        <v>42</v>
      </c>
      <c r="D146" s="191" t="s">
        <v>3220</v>
      </c>
      <c r="E146" s="128" t="s">
        <v>2312</v>
      </c>
      <c r="F146" s="192" t="s">
        <v>3052</v>
      </c>
      <c r="G146" s="193" t="s">
        <v>3053</v>
      </c>
      <c r="H146" s="192" t="s">
        <v>3221</v>
      </c>
      <c r="I146" s="194">
        <v>0</v>
      </c>
      <c r="J146" s="128" t="s">
        <v>3055</v>
      </c>
      <c r="K146" s="192" t="s">
        <v>3174</v>
      </c>
      <c r="L146" s="195">
        <v>545.44000000000005</v>
      </c>
      <c r="M146" s="196">
        <v>44550</v>
      </c>
      <c r="N146" s="179" t="s">
        <v>1472</v>
      </c>
      <c r="O146" s="192" t="s">
        <v>1801</v>
      </c>
      <c r="P146" s="192" t="s">
        <v>1801</v>
      </c>
      <c r="Q146" s="197">
        <v>-545.44000000000005</v>
      </c>
      <c r="R146" s="197">
        <v>0</v>
      </c>
      <c r="S146" s="197">
        <v>36407.61</v>
      </c>
      <c r="T146" s="198" t="s">
        <v>1095</v>
      </c>
      <c r="U146" s="199">
        <v>-545.44000000000005</v>
      </c>
      <c r="V146" s="199">
        <v>545.44000000000005</v>
      </c>
      <c r="W146" s="200">
        <v>0</v>
      </c>
      <c r="X146" s="201">
        <v>44531</v>
      </c>
      <c r="Y146" s="129"/>
      <c r="Z146" s="122" t="s">
        <v>1490</v>
      </c>
      <c r="AA146" s="189" t="s">
        <v>1488</v>
      </c>
      <c r="AB146" s="189" t="s">
        <v>1470</v>
      </c>
    </row>
    <row r="147" spans="1:28" hidden="1">
      <c r="A147" s="189" t="s">
        <v>3050</v>
      </c>
      <c r="B147" s="190">
        <v>44550</v>
      </c>
      <c r="C147" s="191" t="s">
        <v>42</v>
      </c>
      <c r="D147" s="191" t="s">
        <v>3220</v>
      </c>
      <c r="E147" s="128" t="s">
        <v>2312</v>
      </c>
      <c r="F147" s="192" t="s">
        <v>3052</v>
      </c>
      <c r="G147" s="193" t="s">
        <v>3053</v>
      </c>
      <c r="H147" s="192" t="s">
        <v>3221</v>
      </c>
      <c r="I147" s="194">
        <v>0</v>
      </c>
      <c r="J147" s="128" t="s">
        <v>3055</v>
      </c>
      <c r="K147" s="192" t="s">
        <v>3241</v>
      </c>
      <c r="L147" s="195">
        <v>1331.21</v>
      </c>
      <c r="M147" s="196">
        <v>44550</v>
      </c>
      <c r="N147" s="179" t="s">
        <v>1472</v>
      </c>
      <c r="O147" s="192" t="s">
        <v>1801</v>
      </c>
      <c r="P147" s="192" t="s">
        <v>1801</v>
      </c>
      <c r="Q147" s="197">
        <v>-1331.21</v>
      </c>
      <c r="R147" s="197">
        <v>0</v>
      </c>
      <c r="S147" s="197">
        <v>35076.400000000001</v>
      </c>
      <c r="T147" s="198" t="s">
        <v>1095</v>
      </c>
      <c r="U147" s="199">
        <v>-1331.21</v>
      </c>
      <c r="V147" s="199">
        <v>1331.21</v>
      </c>
      <c r="W147" s="200">
        <v>0</v>
      </c>
      <c r="X147" s="201">
        <v>44531</v>
      </c>
      <c r="Y147" s="129"/>
      <c r="Z147" s="122" t="s">
        <v>1490</v>
      </c>
      <c r="AA147" s="189" t="s">
        <v>1488</v>
      </c>
      <c r="AB147" s="189" t="s">
        <v>1470</v>
      </c>
    </row>
    <row r="148" spans="1:28" hidden="1">
      <c r="A148" s="189" t="s">
        <v>3050</v>
      </c>
      <c r="B148" s="190">
        <v>44550</v>
      </c>
      <c r="C148" s="191" t="s">
        <v>42</v>
      </c>
      <c r="D148" s="191" t="s">
        <v>3220</v>
      </c>
      <c r="E148" s="128" t="s">
        <v>2312</v>
      </c>
      <c r="F148" s="192" t="s">
        <v>3052</v>
      </c>
      <c r="G148" s="193" t="s">
        <v>3053</v>
      </c>
      <c r="H148" s="192" t="s">
        <v>3221</v>
      </c>
      <c r="I148" s="194">
        <v>0</v>
      </c>
      <c r="J148" s="128" t="s">
        <v>3055</v>
      </c>
      <c r="K148" s="192" t="s">
        <v>3172</v>
      </c>
      <c r="L148" s="195">
        <v>0.01</v>
      </c>
      <c r="M148" s="196">
        <v>44550</v>
      </c>
      <c r="N148" s="179" t="s">
        <v>1472</v>
      </c>
      <c r="O148" s="192" t="s">
        <v>3173</v>
      </c>
      <c r="P148" s="192" t="s">
        <v>3173</v>
      </c>
      <c r="Q148" s="197">
        <v>0</v>
      </c>
      <c r="R148" s="197">
        <v>0.01</v>
      </c>
      <c r="S148" s="197">
        <v>35076.410000000003</v>
      </c>
      <c r="T148" s="198" t="s">
        <v>1095</v>
      </c>
      <c r="U148" s="199">
        <v>0.01</v>
      </c>
      <c r="V148" s="199">
        <v>0.01</v>
      </c>
      <c r="W148" s="200">
        <v>0</v>
      </c>
      <c r="X148" s="201">
        <v>44531</v>
      </c>
      <c r="Y148" s="129"/>
      <c r="Z148" s="122" t="s">
        <v>1515</v>
      </c>
      <c r="AA148" s="189" t="s">
        <v>1479</v>
      </c>
      <c r="AB148" s="189" t="s">
        <v>1470</v>
      </c>
    </row>
    <row r="149" spans="1:28" hidden="1">
      <c r="A149" s="189" t="s">
        <v>3050</v>
      </c>
      <c r="B149" s="190">
        <v>44550</v>
      </c>
      <c r="C149" s="191" t="s">
        <v>42</v>
      </c>
      <c r="D149" s="191" t="s">
        <v>3220</v>
      </c>
      <c r="E149" s="128" t="s">
        <v>2312</v>
      </c>
      <c r="F149" s="192" t="s">
        <v>3052</v>
      </c>
      <c r="G149" s="193" t="s">
        <v>3053</v>
      </c>
      <c r="H149" s="192" t="s">
        <v>3221</v>
      </c>
      <c r="I149" s="194">
        <v>0</v>
      </c>
      <c r="J149" s="128" t="s">
        <v>3055</v>
      </c>
      <c r="K149" s="192" t="s">
        <v>3170</v>
      </c>
      <c r="L149" s="195">
        <v>175.95</v>
      </c>
      <c r="M149" s="196">
        <v>44550</v>
      </c>
      <c r="N149" s="179" t="s">
        <v>1472</v>
      </c>
      <c r="O149" s="192" t="s">
        <v>1801</v>
      </c>
      <c r="P149" s="192" t="s">
        <v>1801</v>
      </c>
      <c r="Q149" s="197">
        <v>-175.95</v>
      </c>
      <c r="R149" s="197">
        <v>0</v>
      </c>
      <c r="S149" s="197">
        <v>34900.46</v>
      </c>
      <c r="T149" s="198" t="s">
        <v>1095</v>
      </c>
      <c r="U149" s="199">
        <v>-175.95</v>
      </c>
      <c r="V149" s="199">
        <v>175.95</v>
      </c>
      <c r="W149" s="200">
        <v>0</v>
      </c>
      <c r="X149" s="201">
        <v>44531</v>
      </c>
      <c r="Y149" s="129"/>
      <c r="Z149" s="122" t="s">
        <v>1490</v>
      </c>
      <c r="AA149" s="189" t="s">
        <v>1488</v>
      </c>
      <c r="AB149" s="189" t="s">
        <v>1470</v>
      </c>
    </row>
    <row r="150" spans="1:28" hidden="1">
      <c r="A150" s="189" t="s">
        <v>3050</v>
      </c>
      <c r="B150" s="190">
        <v>44550</v>
      </c>
      <c r="C150" s="191" t="s">
        <v>42</v>
      </c>
      <c r="D150" s="191" t="s">
        <v>3220</v>
      </c>
      <c r="E150" s="128" t="s">
        <v>2312</v>
      </c>
      <c r="F150" s="192" t="s">
        <v>3052</v>
      </c>
      <c r="G150" s="193" t="s">
        <v>3053</v>
      </c>
      <c r="H150" s="192" t="s">
        <v>3221</v>
      </c>
      <c r="I150" s="194">
        <v>0</v>
      </c>
      <c r="J150" s="128" t="s">
        <v>3055</v>
      </c>
      <c r="K150" s="192" t="s">
        <v>3242</v>
      </c>
      <c r="L150" s="195">
        <v>258.75</v>
      </c>
      <c r="M150" s="196">
        <v>44550</v>
      </c>
      <c r="N150" s="179" t="s">
        <v>1472</v>
      </c>
      <c r="O150" s="192" t="s">
        <v>1801</v>
      </c>
      <c r="P150" s="192" t="s">
        <v>1801</v>
      </c>
      <c r="Q150" s="197">
        <v>-258.75</v>
      </c>
      <c r="R150" s="197">
        <v>0</v>
      </c>
      <c r="S150" s="197">
        <v>34641.71</v>
      </c>
      <c r="T150" s="198" t="s">
        <v>1095</v>
      </c>
      <c r="U150" s="199">
        <v>-258.75</v>
      </c>
      <c r="V150" s="199">
        <v>258.75</v>
      </c>
      <c r="W150" s="200">
        <v>0</v>
      </c>
      <c r="X150" s="201">
        <v>44531</v>
      </c>
      <c r="Y150" s="129"/>
      <c r="Z150" s="122" t="s">
        <v>1515</v>
      </c>
      <c r="AA150" s="189" t="s">
        <v>1479</v>
      </c>
      <c r="AB150" s="189" t="s">
        <v>1470</v>
      </c>
    </row>
    <row r="151" spans="1:28" hidden="1">
      <c r="A151" s="189" t="s">
        <v>3050</v>
      </c>
      <c r="B151" s="190">
        <v>44550</v>
      </c>
      <c r="C151" s="191" t="s">
        <v>42</v>
      </c>
      <c r="D151" s="191" t="s">
        <v>3220</v>
      </c>
      <c r="E151" s="128" t="s">
        <v>2312</v>
      </c>
      <c r="F151" s="192" t="s">
        <v>3052</v>
      </c>
      <c r="G151" s="193" t="s">
        <v>3053</v>
      </c>
      <c r="H151" s="192" t="s">
        <v>3221</v>
      </c>
      <c r="I151" s="194">
        <v>0</v>
      </c>
      <c r="J151" s="128" t="s">
        <v>3055</v>
      </c>
      <c r="K151" s="192" t="s">
        <v>3243</v>
      </c>
      <c r="L151" s="195">
        <v>802.13</v>
      </c>
      <c r="M151" s="196">
        <v>44550</v>
      </c>
      <c r="N151" s="179" t="s">
        <v>1472</v>
      </c>
      <c r="O151" s="192" t="s">
        <v>1801</v>
      </c>
      <c r="P151" s="192" t="s">
        <v>1801</v>
      </c>
      <c r="Q151" s="197">
        <v>-802.13</v>
      </c>
      <c r="R151" s="197">
        <v>0</v>
      </c>
      <c r="S151" s="197">
        <v>33839.58</v>
      </c>
      <c r="T151" s="198" t="s">
        <v>1095</v>
      </c>
      <c r="U151" s="199">
        <v>-802.13</v>
      </c>
      <c r="V151" s="199">
        <v>802.13</v>
      </c>
      <c r="W151" s="200">
        <v>0</v>
      </c>
      <c r="X151" s="201">
        <v>44531</v>
      </c>
      <c r="Y151" s="129"/>
      <c r="Z151" s="122" t="s">
        <v>1515</v>
      </c>
      <c r="AA151" s="189" t="s">
        <v>1479</v>
      </c>
      <c r="AB151" s="189" t="s">
        <v>1470</v>
      </c>
    </row>
    <row r="152" spans="1:28" hidden="1">
      <c r="A152" s="189" t="s">
        <v>3050</v>
      </c>
      <c r="B152" s="190">
        <v>44550</v>
      </c>
      <c r="C152" s="191" t="s">
        <v>42</v>
      </c>
      <c r="D152" s="191" t="s">
        <v>3220</v>
      </c>
      <c r="E152" s="128" t="s">
        <v>2312</v>
      </c>
      <c r="F152" s="192" t="s">
        <v>3052</v>
      </c>
      <c r="G152" s="193" t="s">
        <v>3053</v>
      </c>
      <c r="H152" s="192" t="s">
        <v>3221</v>
      </c>
      <c r="I152" s="194">
        <v>0</v>
      </c>
      <c r="J152" s="128" t="s">
        <v>3055</v>
      </c>
      <c r="K152" s="192" t="s">
        <v>3172</v>
      </c>
      <c r="L152" s="195">
        <v>0.01</v>
      </c>
      <c r="M152" s="196">
        <v>44550</v>
      </c>
      <c r="N152" s="179" t="s">
        <v>1472</v>
      </c>
      <c r="O152" s="192" t="s">
        <v>3173</v>
      </c>
      <c r="P152" s="192" t="s">
        <v>3173</v>
      </c>
      <c r="Q152" s="197">
        <v>0</v>
      </c>
      <c r="R152" s="197">
        <v>0.01</v>
      </c>
      <c r="S152" s="197">
        <v>33839.589999999997</v>
      </c>
      <c r="T152" s="198" t="s">
        <v>1095</v>
      </c>
      <c r="U152" s="199">
        <v>0.01</v>
      </c>
      <c r="V152" s="199">
        <v>0.01</v>
      </c>
      <c r="W152" s="200">
        <v>0</v>
      </c>
      <c r="X152" s="201">
        <v>44531</v>
      </c>
      <c r="Y152" s="129"/>
      <c r="Z152" s="122" t="s">
        <v>1515</v>
      </c>
      <c r="AA152" s="189" t="s">
        <v>1479</v>
      </c>
      <c r="AB152" s="189" t="s">
        <v>1470</v>
      </c>
    </row>
    <row r="153" spans="1:28" hidden="1">
      <c r="A153" s="189" t="s">
        <v>3050</v>
      </c>
      <c r="B153" s="190">
        <v>44564</v>
      </c>
      <c r="C153" s="191" t="s">
        <v>42</v>
      </c>
      <c r="D153" s="191" t="s">
        <v>3220</v>
      </c>
      <c r="E153" s="128" t="s">
        <v>2312</v>
      </c>
      <c r="F153" s="192" t="s">
        <v>3052</v>
      </c>
      <c r="G153" s="193" t="s">
        <v>3053</v>
      </c>
      <c r="H153" s="192" t="s">
        <v>3221</v>
      </c>
      <c r="I153" s="194">
        <v>0</v>
      </c>
      <c r="J153" s="128" t="s">
        <v>3055</v>
      </c>
      <c r="K153" s="192" t="s">
        <v>3183</v>
      </c>
      <c r="L153" s="195">
        <v>381.47</v>
      </c>
      <c r="M153" s="196">
        <v>44564</v>
      </c>
      <c r="N153" s="179" t="s">
        <v>1472</v>
      </c>
      <c r="O153" s="192" t="s">
        <v>3111</v>
      </c>
      <c r="P153" s="192" t="s">
        <v>3111</v>
      </c>
      <c r="Q153" s="197">
        <v>-381.47</v>
      </c>
      <c r="R153" s="197">
        <v>0</v>
      </c>
      <c r="S153" s="197">
        <v>33458.120000000003</v>
      </c>
      <c r="T153" s="198" t="s">
        <v>1002</v>
      </c>
      <c r="U153" s="199">
        <v>-381.47</v>
      </c>
      <c r="V153" s="199">
        <v>381.47</v>
      </c>
      <c r="W153" s="200">
        <v>0</v>
      </c>
      <c r="X153" s="201">
        <v>44562</v>
      </c>
      <c r="Y153" s="129"/>
      <c r="Z153" s="122" t="s">
        <v>3112</v>
      </c>
      <c r="AA153" s="189" t="s">
        <v>3060</v>
      </c>
      <c r="AB153" s="189" t="s">
        <v>1470</v>
      </c>
    </row>
    <row r="154" spans="1:28" hidden="1">
      <c r="A154" s="189" t="s">
        <v>3050</v>
      </c>
      <c r="B154" s="190">
        <v>44564</v>
      </c>
      <c r="C154" s="191" t="s">
        <v>42</v>
      </c>
      <c r="D154" s="191" t="s">
        <v>3220</v>
      </c>
      <c r="E154" s="128" t="s">
        <v>2312</v>
      </c>
      <c r="F154" s="192" t="s">
        <v>3052</v>
      </c>
      <c r="G154" s="193" t="s">
        <v>3053</v>
      </c>
      <c r="H154" s="192" t="s">
        <v>3221</v>
      </c>
      <c r="I154" s="194">
        <v>0</v>
      </c>
      <c r="J154" s="128" t="s">
        <v>3055</v>
      </c>
      <c r="K154" s="192" t="s">
        <v>3244</v>
      </c>
      <c r="L154" s="195">
        <v>7000</v>
      </c>
      <c r="M154" s="196">
        <v>44564</v>
      </c>
      <c r="N154" s="179" t="s">
        <v>1472</v>
      </c>
      <c r="O154" s="192" t="s">
        <v>3245</v>
      </c>
      <c r="P154" s="192" t="s">
        <v>3245</v>
      </c>
      <c r="Q154" s="197">
        <v>-7000</v>
      </c>
      <c r="R154" s="197">
        <v>0</v>
      </c>
      <c r="S154" s="197">
        <v>26458.12</v>
      </c>
      <c r="T154" s="198" t="s">
        <v>3246</v>
      </c>
      <c r="U154" s="199">
        <v>-7000</v>
      </c>
      <c r="V154" s="199">
        <v>7000</v>
      </c>
      <c r="W154" s="200">
        <v>0</v>
      </c>
      <c r="X154" s="201">
        <v>44562</v>
      </c>
      <c r="Y154" s="129"/>
      <c r="Z154" s="122" t="s">
        <v>1490</v>
      </c>
      <c r="AA154" s="189" t="s">
        <v>1488</v>
      </c>
      <c r="AB154" s="189" t="s">
        <v>1470</v>
      </c>
    </row>
    <row r="155" spans="1:28" hidden="1">
      <c r="A155" s="189" t="s">
        <v>3050</v>
      </c>
      <c r="B155" s="190">
        <v>44571</v>
      </c>
      <c r="C155" s="191" t="s">
        <v>42</v>
      </c>
      <c r="D155" s="191" t="s">
        <v>3220</v>
      </c>
      <c r="E155" s="128" t="s">
        <v>2312</v>
      </c>
      <c r="F155" s="192" t="s">
        <v>3052</v>
      </c>
      <c r="G155" s="193" t="s">
        <v>3053</v>
      </c>
      <c r="H155" s="192" t="s">
        <v>3221</v>
      </c>
      <c r="I155" s="194">
        <v>0</v>
      </c>
      <c r="J155" s="128" t="s">
        <v>3055</v>
      </c>
      <c r="K155" s="192" t="s">
        <v>3167</v>
      </c>
      <c r="L155" s="195">
        <v>10000</v>
      </c>
      <c r="M155" s="196">
        <v>44571</v>
      </c>
      <c r="N155" s="179" t="s">
        <v>1472</v>
      </c>
      <c r="O155" s="192" t="s">
        <v>3168</v>
      </c>
      <c r="P155" s="192" t="s">
        <v>3168</v>
      </c>
      <c r="Q155" s="197">
        <v>-10000</v>
      </c>
      <c r="R155" s="197">
        <v>0</v>
      </c>
      <c r="S155" s="197">
        <v>16458.12</v>
      </c>
      <c r="T155" s="198" t="s">
        <v>3169</v>
      </c>
      <c r="U155" s="199">
        <v>-10000</v>
      </c>
      <c r="V155" s="199">
        <v>10000</v>
      </c>
      <c r="W155" s="200">
        <v>4</v>
      </c>
      <c r="X155" s="201">
        <v>44562</v>
      </c>
      <c r="Y155" s="129"/>
      <c r="Z155" s="122" t="s">
        <v>1490</v>
      </c>
      <c r="AA155" s="189" t="s">
        <v>1488</v>
      </c>
      <c r="AB155" s="189" t="s">
        <v>1470</v>
      </c>
    </row>
    <row r="156" spans="1:28" hidden="1">
      <c r="A156" s="189" t="s">
        <v>3050</v>
      </c>
      <c r="B156" s="190">
        <v>44571</v>
      </c>
      <c r="C156" s="191" t="s">
        <v>42</v>
      </c>
      <c r="D156" s="191" t="s">
        <v>3220</v>
      </c>
      <c r="E156" s="128" t="s">
        <v>2312</v>
      </c>
      <c r="F156" s="192" t="s">
        <v>3052</v>
      </c>
      <c r="G156" s="193" t="s">
        <v>3053</v>
      </c>
      <c r="H156" s="192" t="s">
        <v>3221</v>
      </c>
      <c r="I156" s="194">
        <v>0</v>
      </c>
      <c r="J156" s="128" t="s">
        <v>3055</v>
      </c>
      <c r="K156" s="192" t="s">
        <v>3224</v>
      </c>
      <c r="L156" s="195">
        <v>60.95</v>
      </c>
      <c r="M156" s="196">
        <v>44571</v>
      </c>
      <c r="N156" s="179" t="s">
        <v>1500</v>
      </c>
      <c r="O156" s="192" t="s">
        <v>3247</v>
      </c>
      <c r="P156" s="192" t="s">
        <v>3247</v>
      </c>
      <c r="Q156" s="197">
        <v>-60.95</v>
      </c>
      <c r="R156" s="197">
        <v>0</v>
      </c>
      <c r="S156" s="197">
        <v>16397.169999999998</v>
      </c>
      <c r="T156" s="198" t="s">
        <v>21</v>
      </c>
      <c r="U156" s="199">
        <v>-60.95</v>
      </c>
      <c r="V156" s="199">
        <v>60.95</v>
      </c>
      <c r="W156" s="200">
        <v>0</v>
      </c>
      <c r="X156" s="201">
        <v>44562</v>
      </c>
      <c r="Y156" s="129"/>
      <c r="Z156" s="122" t="s">
        <v>3124</v>
      </c>
      <c r="AA156" s="189" t="s">
        <v>3124</v>
      </c>
      <c r="AB156" s="189" t="s">
        <v>1470</v>
      </c>
    </row>
    <row r="157" spans="1:28" hidden="1">
      <c r="A157" s="189" t="s">
        <v>3050</v>
      </c>
      <c r="B157" s="190">
        <v>44571</v>
      </c>
      <c r="C157" s="191" t="s">
        <v>42</v>
      </c>
      <c r="D157" s="191" t="s">
        <v>3220</v>
      </c>
      <c r="E157" s="128" t="s">
        <v>2312</v>
      </c>
      <c r="F157" s="192" t="s">
        <v>3052</v>
      </c>
      <c r="G157" s="193" t="s">
        <v>3053</v>
      </c>
      <c r="H157" s="192" t="s">
        <v>3221</v>
      </c>
      <c r="I157" s="194">
        <v>0</v>
      </c>
      <c r="J157" s="128" t="s">
        <v>3055</v>
      </c>
      <c r="K157" s="192" t="s">
        <v>3239</v>
      </c>
      <c r="L157" s="195">
        <v>11.05</v>
      </c>
      <c r="M157" s="196">
        <v>44571</v>
      </c>
      <c r="N157" s="179" t="s">
        <v>1500</v>
      </c>
      <c r="O157" s="192" t="s">
        <v>3248</v>
      </c>
      <c r="P157" s="192" t="s">
        <v>3248</v>
      </c>
      <c r="Q157" s="197">
        <v>-11.05</v>
      </c>
      <c r="R157" s="197">
        <v>0</v>
      </c>
      <c r="S157" s="197">
        <v>16386.12</v>
      </c>
      <c r="T157" s="198" t="s">
        <v>21</v>
      </c>
      <c r="U157" s="199">
        <v>-11.05</v>
      </c>
      <c r="V157" s="199">
        <v>11.05</v>
      </c>
      <c r="W157" s="200">
        <v>0</v>
      </c>
      <c r="X157" s="201">
        <v>44562</v>
      </c>
      <c r="Y157" s="129"/>
      <c r="Z157" s="122" t="s">
        <v>3124</v>
      </c>
      <c r="AA157" s="189" t="s">
        <v>3124</v>
      </c>
      <c r="AB157" s="189" t="s">
        <v>1470</v>
      </c>
    </row>
    <row r="158" spans="1:28" hidden="1">
      <c r="A158" s="189" t="s">
        <v>3050</v>
      </c>
      <c r="B158" s="190">
        <v>44581</v>
      </c>
      <c r="C158" s="191" t="s">
        <v>42</v>
      </c>
      <c r="D158" s="191" t="s">
        <v>3220</v>
      </c>
      <c r="E158" s="128" t="s">
        <v>2312</v>
      </c>
      <c r="F158" s="192" t="s">
        <v>3052</v>
      </c>
      <c r="G158" s="193" t="s">
        <v>3053</v>
      </c>
      <c r="H158" s="192" t="s">
        <v>3221</v>
      </c>
      <c r="I158" s="194">
        <v>0</v>
      </c>
      <c r="J158" s="128" t="s">
        <v>3055</v>
      </c>
      <c r="K158" s="192" t="s">
        <v>3249</v>
      </c>
      <c r="L158" s="195">
        <v>3195.19</v>
      </c>
      <c r="M158" s="196">
        <v>44581</v>
      </c>
      <c r="N158" s="179" t="s">
        <v>1472</v>
      </c>
      <c r="O158" s="192" t="s">
        <v>3250</v>
      </c>
      <c r="P158" s="192" t="s">
        <v>3250</v>
      </c>
      <c r="Q158" s="197">
        <v>-3195.19</v>
      </c>
      <c r="R158" s="197">
        <v>0</v>
      </c>
      <c r="S158" s="197">
        <v>13190.93</v>
      </c>
      <c r="T158" s="198" t="s">
        <v>3251</v>
      </c>
      <c r="U158" s="199">
        <v>-3195.19</v>
      </c>
      <c r="V158" s="199">
        <v>3195.19</v>
      </c>
      <c r="W158" s="200">
        <v>0</v>
      </c>
      <c r="X158" s="201">
        <v>44562</v>
      </c>
      <c r="Y158" s="129"/>
      <c r="Z158" s="122" t="s">
        <v>1569</v>
      </c>
      <c r="AA158" s="189" t="s">
        <v>1569</v>
      </c>
      <c r="AB158" s="189" t="s">
        <v>1470</v>
      </c>
    </row>
    <row r="159" spans="1:28" hidden="1">
      <c r="A159" s="189" t="s">
        <v>3050</v>
      </c>
      <c r="B159" s="190">
        <v>44581</v>
      </c>
      <c r="C159" s="191" t="s">
        <v>42</v>
      </c>
      <c r="D159" s="191" t="s">
        <v>3220</v>
      </c>
      <c r="E159" s="128" t="s">
        <v>2312</v>
      </c>
      <c r="F159" s="192" t="s">
        <v>3052</v>
      </c>
      <c r="G159" s="193" t="s">
        <v>3053</v>
      </c>
      <c r="H159" s="192" t="s">
        <v>3221</v>
      </c>
      <c r="I159" s="194">
        <v>0</v>
      </c>
      <c r="J159" s="128" t="s">
        <v>3055</v>
      </c>
      <c r="K159" s="192" t="s">
        <v>3252</v>
      </c>
      <c r="L159" s="195">
        <v>1030.7</v>
      </c>
      <c r="M159" s="196">
        <v>44581</v>
      </c>
      <c r="N159" s="179" t="s">
        <v>1472</v>
      </c>
      <c r="O159" s="192" t="s">
        <v>3253</v>
      </c>
      <c r="P159" s="192" t="s">
        <v>3253</v>
      </c>
      <c r="Q159" s="197">
        <v>-1030.7</v>
      </c>
      <c r="R159" s="197">
        <v>0</v>
      </c>
      <c r="S159" s="197">
        <v>12160.23</v>
      </c>
      <c r="T159" s="198" t="s">
        <v>3254</v>
      </c>
      <c r="U159" s="199">
        <v>-1030.7</v>
      </c>
      <c r="V159" s="199">
        <v>1030.7</v>
      </c>
      <c r="W159" s="200">
        <v>0</v>
      </c>
      <c r="X159" s="201">
        <v>44562</v>
      </c>
      <c r="Y159" s="129"/>
      <c r="Z159" s="122" t="s">
        <v>1569</v>
      </c>
      <c r="AA159" s="189" t="s">
        <v>1569</v>
      </c>
      <c r="AB159" s="189" t="s">
        <v>1470</v>
      </c>
    </row>
    <row r="160" spans="1:28" hidden="1">
      <c r="A160" s="189" t="s">
        <v>3050</v>
      </c>
      <c r="B160" s="190">
        <v>44588</v>
      </c>
      <c r="C160" s="191" t="s">
        <v>42</v>
      </c>
      <c r="D160" s="191" t="s">
        <v>3220</v>
      </c>
      <c r="E160" s="128" t="s">
        <v>2312</v>
      </c>
      <c r="F160" s="192" t="s">
        <v>3052</v>
      </c>
      <c r="G160" s="193" t="s">
        <v>3053</v>
      </c>
      <c r="H160" s="192" t="s">
        <v>3221</v>
      </c>
      <c r="I160" s="194">
        <v>0</v>
      </c>
      <c r="J160" s="128" t="s">
        <v>3055</v>
      </c>
      <c r="K160" s="192" t="s">
        <v>3255</v>
      </c>
      <c r="L160" s="195">
        <v>197.25</v>
      </c>
      <c r="M160" s="196">
        <v>44588</v>
      </c>
      <c r="N160" s="179" t="s">
        <v>1472</v>
      </c>
      <c r="O160" s="192" t="s">
        <v>3256</v>
      </c>
      <c r="P160" s="192" t="s">
        <v>3256</v>
      </c>
      <c r="Q160" s="197">
        <v>-197.25</v>
      </c>
      <c r="R160" s="197">
        <v>0</v>
      </c>
      <c r="S160" s="197">
        <v>11962.98</v>
      </c>
      <c r="T160" s="198" t="s">
        <v>3257</v>
      </c>
      <c r="U160" s="199">
        <v>-197.25</v>
      </c>
      <c r="V160" s="199">
        <v>197.25</v>
      </c>
      <c r="W160" s="200">
        <v>0</v>
      </c>
      <c r="X160" s="201">
        <v>44562</v>
      </c>
      <c r="Y160" s="129"/>
      <c r="Z160" s="122" t="s">
        <v>3059</v>
      </c>
      <c r="AA160" s="189" t="s">
        <v>3060</v>
      </c>
      <c r="AB160" s="189" t="s">
        <v>1470</v>
      </c>
    </row>
    <row r="161" spans="1:28" hidden="1">
      <c r="A161" s="189" t="s">
        <v>3050</v>
      </c>
      <c r="B161" s="190">
        <v>44588</v>
      </c>
      <c r="C161" s="191" t="s">
        <v>42</v>
      </c>
      <c r="D161" s="191" t="s">
        <v>3220</v>
      </c>
      <c r="E161" s="128" t="s">
        <v>2312</v>
      </c>
      <c r="F161" s="192" t="s">
        <v>3052</v>
      </c>
      <c r="G161" s="193" t="s">
        <v>3053</v>
      </c>
      <c r="H161" s="192" t="s">
        <v>3221</v>
      </c>
      <c r="I161" s="194">
        <v>0</v>
      </c>
      <c r="J161" s="128" t="s">
        <v>3055</v>
      </c>
      <c r="K161" s="192" t="s">
        <v>3258</v>
      </c>
      <c r="L161" s="195">
        <v>227.63</v>
      </c>
      <c r="M161" s="196">
        <v>44588</v>
      </c>
      <c r="N161" s="179" t="s">
        <v>1472</v>
      </c>
      <c r="O161" s="192" t="s">
        <v>3259</v>
      </c>
      <c r="P161" s="192" t="s">
        <v>3259</v>
      </c>
      <c r="Q161" s="197">
        <v>-227.63</v>
      </c>
      <c r="R161" s="197">
        <v>0</v>
      </c>
      <c r="S161" s="197">
        <v>11735.35</v>
      </c>
      <c r="T161" s="198" t="s">
        <v>952</v>
      </c>
      <c r="U161" s="199">
        <v>-227.63</v>
      </c>
      <c r="V161" s="199">
        <v>227.63</v>
      </c>
      <c r="W161" s="200">
        <v>0</v>
      </c>
      <c r="X161" s="201">
        <v>44562</v>
      </c>
      <c r="Y161" s="129"/>
      <c r="Z161" s="122" t="s">
        <v>3059</v>
      </c>
      <c r="AA161" s="189" t="s">
        <v>3060</v>
      </c>
      <c r="AB161" s="189" t="s">
        <v>1470</v>
      </c>
    </row>
    <row r="162" spans="1:28" hidden="1">
      <c r="A162" s="189" t="s">
        <v>3050</v>
      </c>
      <c r="B162" s="190">
        <v>44589</v>
      </c>
      <c r="C162" s="191" t="s">
        <v>42</v>
      </c>
      <c r="D162" s="191" t="s">
        <v>3220</v>
      </c>
      <c r="E162" s="128" t="s">
        <v>2312</v>
      </c>
      <c r="F162" s="192" t="s">
        <v>3052</v>
      </c>
      <c r="G162" s="193" t="s">
        <v>3053</v>
      </c>
      <c r="H162" s="192" t="s">
        <v>3221</v>
      </c>
      <c r="I162" s="194">
        <v>0</v>
      </c>
      <c r="J162" s="128" t="s">
        <v>3055</v>
      </c>
      <c r="K162" s="192" t="s">
        <v>3260</v>
      </c>
      <c r="L162" s="195">
        <v>33446.54</v>
      </c>
      <c r="M162" s="196">
        <v>44589</v>
      </c>
      <c r="N162" s="179" t="s">
        <v>1495</v>
      </c>
      <c r="O162" s="192" t="s">
        <v>3223</v>
      </c>
      <c r="P162" s="192" t="s">
        <v>3223</v>
      </c>
      <c r="Q162" s="197">
        <v>0</v>
      </c>
      <c r="R162" s="197">
        <v>33446.54</v>
      </c>
      <c r="S162" s="197">
        <v>45181.89</v>
      </c>
      <c r="T162" s="198" t="s">
        <v>21</v>
      </c>
      <c r="U162" s="199">
        <v>33446.54</v>
      </c>
      <c r="V162" s="199">
        <v>33446.54</v>
      </c>
      <c r="W162" s="200">
        <v>0</v>
      </c>
      <c r="X162" s="201">
        <v>44562</v>
      </c>
      <c r="Y162" s="129"/>
      <c r="Z162" s="122" t="s">
        <v>3064</v>
      </c>
      <c r="AA162" s="189" t="s">
        <v>3064</v>
      </c>
      <c r="AB162" s="189" t="s">
        <v>1470</v>
      </c>
    </row>
    <row r="163" spans="1:28" hidden="1">
      <c r="A163" s="189" t="s">
        <v>3213</v>
      </c>
      <c r="B163" s="190">
        <v>44592</v>
      </c>
      <c r="C163" s="191" t="s">
        <v>1469</v>
      </c>
      <c r="D163" s="191" t="s">
        <v>1469</v>
      </c>
      <c r="E163" s="128" t="s">
        <v>2312</v>
      </c>
      <c r="F163" s="192" t="s">
        <v>3052</v>
      </c>
      <c r="G163" s="193" t="s">
        <v>3214</v>
      </c>
      <c r="H163" s="192" t="s">
        <v>3215</v>
      </c>
      <c r="I163" s="194">
        <v>0</v>
      </c>
      <c r="J163" s="128" t="s">
        <v>3261</v>
      </c>
      <c r="K163" s="192" t="s">
        <v>3262</v>
      </c>
      <c r="L163" s="195">
        <v>75000</v>
      </c>
      <c r="M163" s="196">
        <v>44592</v>
      </c>
      <c r="N163" s="179" t="s">
        <v>1472</v>
      </c>
      <c r="O163" s="192" t="s">
        <v>3263</v>
      </c>
      <c r="P163" s="192" t="s">
        <v>3263</v>
      </c>
      <c r="Q163" s="197">
        <v>-75000</v>
      </c>
      <c r="R163" s="197">
        <v>0</v>
      </c>
      <c r="S163" s="197">
        <v>-75115.899999999994</v>
      </c>
      <c r="T163" s="198" t="s">
        <v>3264</v>
      </c>
      <c r="U163" s="199">
        <v>-75000</v>
      </c>
      <c r="V163" s="199">
        <v>75000</v>
      </c>
      <c r="W163" s="200">
        <v>2</v>
      </c>
      <c r="X163" s="201">
        <v>44562</v>
      </c>
      <c r="Y163" s="129"/>
      <c r="Z163" s="122" t="s">
        <v>1490</v>
      </c>
      <c r="AA163" s="189" t="s">
        <v>1488</v>
      </c>
      <c r="AB163" s="189" t="s">
        <v>1470</v>
      </c>
    </row>
    <row r="164" spans="1:28" hidden="1">
      <c r="A164" s="189" t="s">
        <v>3050</v>
      </c>
      <c r="B164" s="190">
        <v>44592</v>
      </c>
      <c r="C164" s="191" t="s">
        <v>42</v>
      </c>
      <c r="D164" s="191" t="s">
        <v>3220</v>
      </c>
      <c r="E164" s="128" t="s">
        <v>2312</v>
      </c>
      <c r="F164" s="192" t="s">
        <v>3052</v>
      </c>
      <c r="G164" s="193" t="s">
        <v>3053</v>
      </c>
      <c r="H164" s="192" t="s">
        <v>3221</v>
      </c>
      <c r="I164" s="194">
        <v>0</v>
      </c>
      <c r="J164" s="128" t="s">
        <v>3055</v>
      </c>
      <c r="K164" s="192" t="s">
        <v>3265</v>
      </c>
      <c r="L164" s="195">
        <v>47713.55</v>
      </c>
      <c r="M164" s="196">
        <v>44592</v>
      </c>
      <c r="N164" s="179" t="s">
        <v>1472</v>
      </c>
      <c r="O164" s="192" t="s">
        <v>3226</v>
      </c>
      <c r="P164" s="192" t="s">
        <v>3226</v>
      </c>
      <c r="Q164" s="197">
        <v>-47713.55</v>
      </c>
      <c r="R164" s="197">
        <v>0</v>
      </c>
      <c r="S164" s="197">
        <v>-2531.66</v>
      </c>
      <c r="T164" s="198" t="s">
        <v>3227</v>
      </c>
      <c r="U164" s="199">
        <v>-47713.55</v>
      </c>
      <c r="V164" s="199">
        <v>47713.55</v>
      </c>
      <c r="W164" s="200">
        <v>0</v>
      </c>
      <c r="X164" s="201">
        <v>44562</v>
      </c>
      <c r="Y164" s="129"/>
      <c r="Z164" s="122" t="s">
        <v>3189</v>
      </c>
      <c r="AA164" s="189" t="s">
        <v>1488</v>
      </c>
      <c r="AB164" s="189" t="s">
        <v>1470</v>
      </c>
    </row>
    <row r="165" spans="1:28" hidden="1">
      <c r="A165" s="189" t="s">
        <v>3050</v>
      </c>
      <c r="B165" s="190">
        <v>44592</v>
      </c>
      <c r="C165" s="191" t="s">
        <v>42</v>
      </c>
      <c r="D165" s="191" t="s">
        <v>3220</v>
      </c>
      <c r="E165" s="128" t="s">
        <v>2312</v>
      </c>
      <c r="F165" s="192" t="s">
        <v>3052</v>
      </c>
      <c r="G165" s="193" t="s">
        <v>3053</v>
      </c>
      <c r="H165" s="192" t="s">
        <v>3221</v>
      </c>
      <c r="I165" s="194">
        <v>0</v>
      </c>
      <c r="J165" s="128" t="s">
        <v>3055</v>
      </c>
      <c r="K165" s="192" t="s">
        <v>3266</v>
      </c>
      <c r="L165" s="195">
        <v>2218.6799999999998</v>
      </c>
      <c r="M165" s="196">
        <v>44592</v>
      </c>
      <c r="N165" s="179" t="s">
        <v>1472</v>
      </c>
      <c r="O165" s="192" t="s">
        <v>3231</v>
      </c>
      <c r="P165" s="192" t="s">
        <v>3231</v>
      </c>
      <c r="Q165" s="197">
        <v>0</v>
      </c>
      <c r="R165" s="197">
        <v>2218.6799999999998</v>
      </c>
      <c r="S165" s="197">
        <v>-312.98</v>
      </c>
      <c r="T165" s="198" t="s">
        <v>3227</v>
      </c>
      <c r="U165" s="199">
        <v>2218.6799999999998</v>
      </c>
      <c r="V165" s="199">
        <v>2218.6799999999998</v>
      </c>
      <c r="W165" s="200">
        <v>0</v>
      </c>
      <c r="X165" s="201">
        <v>44562</v>
      </c>
      <c r="Y165" s="129"/>
      <c r="Z165" s="122" t="s">
        <v>3189</v>
      </c>
      <c r="AA165" s="189" t="s">
        <v>1488</v>
      </c>
      <c r="AB165" s="189" t="s">
        <v>1470</v>
      </c>
    </row>
    <row r="166" spans="1:28" hidden="1">
      <c r="A166" s="189" t="s">
        <v>3050</v>
      </c>
      <c r="B166" s="190">
        <v>44592</v>
      </c>
      <c r="C166" s="191" t="s">
        <v>42</v>
      </c>
      <c r="D166" s="191" t="s">
        <v>3220</v>
      </c>
      <c r="E166" s="128" t="s">
        <v>2312</v>
      </c>
      <c r="F166" s="192" t="s">
        <v>3052</v>
      </c>
      <c r="G166" s="193" t="s">
        <v>3053</v>
      </c>
      <c r="H166" s="192" t="s">
        <v>3221</v>
      </c>
      <c r="I166" s="194">
        <v>0</v>
      </c>
      <c r="J166" s="128" t="s">
        <v>3055</v>
      </c>
      <c r="K166" s="192" t="s">
        <v>3267</v>
      </c>
      <c r="L166" s="195">
        <v>715.7</v>
      </c>
      <c r="M166" s="196">
        <v>44592</v>
      </c>
      <c r="N166" s="179" t="s">
        <v>1472</v>
      </c>
      <c r="O166" s="192" t="s">
        <v>3229</v>
      </c>
      <c r="P166" s="192" t="s">
        <v>3229</v>
      </c>
      <c r="Q166" s="197">
        <v>0</v>
      </c>
      <c r="R166" s="197">
        <v>715.7</v>
      </c>
      <c r="S166" s="197">
        <v>402.72</v>
      </c>
      <c r="T166" s="198" t="s">
        <v>3227</v>
      </c>
      <c r="U166" s="199">
        <v>715.7</v>
      </c>
      <c r="V166" s="199">
        <v>715.7</v>
      </c>
      <c r="W166" s="200">
        <v>0</v>
      </c>
      <c r="X166" s="201">
        <v>44562</v>
      </c>
      <c r="Y166" s="129"/>
      <c r="Z166" s="122" t="s">
        <v>3189</v>
      </c>
      <c r="AA166" s="189" t="s">
        <v>1488</v>
      </c>
      <c r="AB166" s="189" t="s">
        <v>1470</v>
      </c>
    </row>
    <row r="167" spans="1:28" hidden="1">
      <c r="A167" s="189" t="s">
        <v>3050</v>
      </c>
      <c r="B167" s="190">
        <v>44592</v>
      </c>
      <c r="C167" s="191" t="s">
        <v>42</v>
      </c>
      <c r="D167" s="191" t="s">
        <v>3220</v>
      </c>
      <c r="E167" s="128" t="s">
        <v>2312</v>
      </c>
      <c r="F167" s="192" t="s">
        <v>3052</v>
      </c>
      <c r="G167" s="193" t="s">
        <v>3053</v>
      </c>
      <c r="H167" s="192" t="s">
        <v>3221</v>
      </c>
      <c r="I167" s="194">
        <v>0</v>
      </c>
      <c r="J167" s="128" t="s">
        <v>3055</v>
      </c>
      <c r="K167" s="192" t="s">
        <v>3268</v>
      </c>
      <c r="L167" s="195">
        <v>119832.22</v>
      </c>
      <c r="M167" s="196">
        <v>44592</v>
      </c>
      <c r="N167" s="179" t="s">
        <v>1495</v>
      </c>
      <c r="O167" s="192" t="s">
        <v>3063</v>
      </c>
      <c r="P167" s="192" t="s">
        <v>3063</v>
      </c>
      <c r="Q167" s="197">
        <v>0</v>
      </c>
      <c r="R167" s="197">
        <v>119832.22</v>
      </c>
      <c r="S167" s="197">
        <v>120234.94</v>
      </c>
      <c r="T167" s="198" t="s">
        <v>21</v>
      </c>
      <c r="U167" s="199">
        <v>119832.22</v>
      </c>
      <c r="V167" s="199">
        <v>119832.22</v>
      </c>
      <c r="W167" s="200">
        <v>0</v>
      </c>
      <c r="X167" s="201">
        <v>44562</v>
      </c>
      <c r="Y167" s="129"/>
      <c r="Z167" s="122" t="s">
        <v>3064</v>
      </c>
      <c r="AA167" s="189" t="s">
        <v>3064</v>
      </c>
      <c r="AB167" s="189" t="s">
        <v>1470</v>
      </c>
    </row>
    <row r="168" spans="1:28" hidden="1">
      <c r="A168" s="189" t="s">
        <v>3050</v>
      </c>
      <c r="B168" s="190">
        <v>44593</v>
      </c>
      <c r="C168" s="191" t="s">
        <v>42</v>
      </c>
      <c r="D168" s="191" t="s">
        <v>3220</v>
      </c>
      <c r="E168" s="128" t="s">
        <v>2312</v>
      </c>
      <c r="F168" s="192" t="s">
        <v>3052</v>
      </c>
      <c r="G168" s="193" t="s">
        <v>3053</v>
      </c>
      <c r="H168" s="192" t="s">
        <v>3221</v>
      </c>
      <c r="I168" s="194">
        <v>0</v>
      </c>
      <c r="J168" s="128" t="s">
        <v>3055</v>
      </c>
      <c r="K168" s="192" t="s">
        <v>3244</v>
      </c>
      <c r="L168" s="195">
        <v>7000</v>
      </c>
      <c r="M168" s="196">
        <v>44593</v>
      </c>
      <c r="N168" s="179" t="s">
        <v>1472</v>
      </c>
      <c r="O168" s="192" t="s">
        <v>3245</v>
      </c>
      <c r="P168" s="192" t="s">
        <v>3245</v>
      </c>
      <c r="Q168" s="197">
        <v>-7000</v>
      </c>
      <c r="R168" s="197">
        <v>0</v>
      </c>
      <c r="S168" s="197">
        <v>113234.94</v>
      </c>
      <c r="T168" s="198" t="s">
        <v>3246</v>
      </c>
      <c r="U168" s="199">
        <v>-7000</v>
      </c>
      <c r="V168" s="199">
        <v>7000</v>
      </c>
      <c r="W168" s="200">
        <v>0</v>
      </c>
      <c r="X168" s="201">
        <v>44593</v>
      </c>
      <c r="Y168" s="129"/>
      <c r="Z168" s="122" t="s">
        <v>1490</v>
      </c>
      <c r="AA168" s="189" t="s">
        <v>1488</v>
      </c>
      <c r="AB168" s="189" t="s">
        <v>1470</v>
      </c>
    </row>
    <row r="169" spans="1:28" hidden="1">
      <c r="A169" s="189" t="s">
        <v>3050</v>
      </c>
      <c r="B169" s="190">
        <v>44594</v>
      </c>
      <c r="C169" s="191" t="s">
        <v>42</v>
      </c>
      <c r="D169" s="191" t="s">
        <v>3220</v>
      </c>
      <c r="E169" s="128" t="s">
        <v>2312</v>
      </c>
      <c r="F169" s="192" t="s">
        <v>3052</v>
      </c>
      <c r="G169" s="193" t="s">
        <v>3053</v>
      </c>
      <c r="H169" s="192" t="s">
        <v>3221</v>
      </c>
      <c r="I169" s="194">
        <v>0</v>
      </c>
      <c r="J169" s="128" t="s">
        <v>3055</v>
      </c>
      <c r="K169" s="192" t="s">
        <v>3224</v>
      </c>
      <c r="L169" s="195">
        <v>60.95</v>
      </c>
      <c r="M169" s="196">
        <v>44594</v>
      </c>
      <c r="N169" s="179" t="s">
        <v>1500</v>
      </c>
      <c r="O169" s="192" t="s">
        <v>1501</v>
      </c>
      <c r="P169" s="192" t="s">
        <v>1501</v>
      </c>
      <c r="Q169" s="197">
        <v>-60.95</v>
      </c>
      <c r="R169" s="197">
        <v>0</v>
      </c>
      <c r="S169" s="197">
        <v>113173.99</v>
      </c>
      <c r="T169" s="198" t="s">
        <v>21</v>
      </c>
      <c r="U169" s="199">
        <v>-60.95</v>
      </c>
      <c r="V169" s="199">
        <v>60.95</v>
      </c>
      <c r="W169" s="200">
        <v>0</v>
      </c>
      <c r="X169" s="201">
        <v>44593</v>
      </c>
      <c r="Y169" s="129"/>
      <c r="Z169" s="122" t="s">
        <v>3124</v>
      </c>
      <c r="AA169" s="189" t="s">
        <v>3124</v>
      </c>
      <c r="AB169" s="189" t="s">
        <v>1470</v>
      </c>
    </row>
    <row r="170" spans="1:28" hidden="1">
      <c r="A170" s="189" t="s">
        <v>3050</v>
      </c>
      <c r="B170" s="190">
        <v>44594</v>
      </c>
      <c r="C170" s="191" t="s">
        <v>42</v>
      </c>
      <c r="D170" s="191" t="s">
        <v>3220</v>
      </c>
      <c r="E170" s="128" t="s">
        <v>2312</v>
      </c>
      <c r="F170" s="192" t="s">
        <v>3052</v>
      </c>
      <c r="G170" s="193" t="s">
        <v>3053</v>
      </c>
      <c r="H170" s="192" t="s">
        <v>3221</v>
      </c>
      <c r="I170" s="194">
        <v>0</v>
      </c>
      <c r="J170" s="128" t="s">
        <v>3055</v>
      </c>
      <c r="K170" s="192" t="s">
        <v>3269</v>
      </c>
      <c r="L170" s="195">
        <v>381.41</v>
      </c>
      <c r="M170" s="196">
        <v>44594</v>
      </c>
      <c r="N170" s="179" t="s">
        <v>1472</v>
      </c>
      <c r="O170" s="192" t="s">
        <v>3111</v>
      </c>
      <c r="P170" s="192" t="s">
        <v>3111</v>
      </c>
      <c r="Q170" s="197">
        <v>-381.41</v>
      </c>
      <c r="R170" s="197">
        <v>0</v>
      </c>
      <c r="S170" s="197">
        <v>112792.58</v>
      </c>
      <c r="T170" s="198" t="s">
        <v>1002</v>
      </c>
      <c r="U170" s="199">
        <v>-381.41</v>
      </c>
      <c r="V170" s="199">
        <v>381.41</v>
      </c>
      <c r="W170" s="200">
        <v>0</v>
      </c>
      <c r="X170" s="201">
        <v>44593</v>
      </c>
      <c r="Y170" s="129"/>
      <c r="Z170" s="122" t="s">
        <v>3112</v>
      </c>
      <c r="AA170" s="189" t="s">
        <v>3060</v>
      </c>
      <c r="AB170" s="189" t="s">
        <v>1470</v>
      </c>
    </row>
    <row r="171" spans="1:28" hidden="1">
      <c r="A171" s="189" t="s">
        <v>3050</v>
      </c>
      <c r="B171" s="190">
        <v>44594</v>
      </c>
      <c r="C171" s="191" t="s">
        <v>42</v>
      </c>
      <c r="D171" s="191" t="s">
        <v>3220</v>
      </c>
      <c r="E171" s="128" t="s">
        <v>2312</v>
      </c>
      <c r="F171" s="192" t="s">
        <v>3052</v>
      </c>
      <c r="G171" s="193" t="s">
        <v>3053</v>
      </c>
      <c r="H171" s="192" t="s">
        <v>3221</v>
      </c>
      <c r="I171" s="194">
        <v>0</v>
      </c>
      <c r="J171" s="128" t="s">
        <v>3055</v>
      </c>
      <c r="K171" s="192" t="s">
        <v>3270</v>
      </c>
      <c r="L171" s="195">
        <v>5013.6499999999996</v>
      </c>
      <c r="M171" s="196">
        <v>44594</v>
      </c>
      <c r="N171" s="179" t="s">
        <v>1495</v>
      </c>
      <c r="O171" s="192" t="s">
        <v>3223</v>
      </c>
      <c r="P171" s="192" t="s">
        <v>3223</v>
      </c>
      <c r="Q171" s="197">
        <v>0</v>
      </c>
      <c r="R171" s="197">
        <v>5013.6499999999996</v>
      </c>
      <c r="S171" s="197">
        <v>117806.23</v>
      </c>
      <c r="T171" s="198" t="s">
        <v>21</v>
      </c>
      <c r="U171" s="199">
        <v>5013.6499999999996</v>
      </c>
      <c r="V171" s="199">
        <v>5013.6499999999996</v>
      </c>
      <c r="W171" s="200">
        <v>0</v>
      </c>
      <c r="X171" s="201">
        <v>44593</v>
      </c>
      <c r="Y171" s="129"/>
      <c r="Z171" s="122" t="s">
        <v>3064</v>
      </c>
      <c r="AA171" s="189" t="s">
        <v>3064</v>
      </c>
      <c r="AB171" s="189" t="s">
        <v>1470</v>
      </c>
    </row>
    <row r="172" spans="1:28" hidden="1">
      <c r="A172" s="189" t="s">
        <v>3050</v>
      </c>
      <c r="B172" s="190">
        <v>44601</v>
      </c>
      <c r="C172" s="191" t="s">
        <v>42</v>
      </c>
      <c r="D172" s="191" t="s">
        <v>3220</v>
      </c>
      <c r="E172" s="128" t="s">
        <v>2312</v>
      </c>
      <c r="F172" s="192" t="s">
        <v>3052</v>
      </c>
      <c r="G172" s="193" t="s">
        <v>3053</v>
      </c>
      <c r="H172" s="192" t="s">
        <v>3221</v>
      </c>
      <c r="I172" s="194">
        <v>0</v>
      </c>
      <c r="J172" s="128" t="s">
        <v>3055</v>
      </c>
      <c r="K172" s="192" t="s">
        <v>3271</v>
      </c>
      <c r="L172" s="195">
        <v>150</v>
      </c>
      <c r="M172" s="196">
        <v>44601</v>
      </c>
      <c r="N172" s="179" t="s">
        <v>1472</v>
      </c>
      <c r="O172" s="192" t="s">
        <v>1746</v>
      </c>
      <c r="P172" s="192" t="s">
        <v>1746</v>
      </c>
      <c r="Q172" s="197">
        <v>-150</v>
      </c>
      <c r="R172" s="197">
        <v>0</v>
      </c>
      <c r="S172" s="197">
        <v>117656.23</v>
      </c>
      <c r="T172" s="198" t="s">
        <v>1025</v>
      </c>
      <c r="U172" s="199">
        <v>-150</v>
      </c>
      <c r="V172" s="199">
        <v>150</v>
      </c>
      <c r="W172" s="200">
        <v>0</v>
      </c>
      <c r="X172" s="201">
        <v>44593</v>
      </c>
      <c r="Y172" s="129"/>
      <c r="Z172" s="122" t="s">
        <v>3076</v>
      </c>
      <c r="AA172" s="189" t="s">
        <v>1479</v>
      </c>
      <c r="AB172" s="189" t="s">
        <v>1470</v>
      </c>
    </row>
    <row r="173" spans="1:28" hidden="1">
      <c r="A173" s="189" t="s">
        <v>3213</v>
      </c>
      <c r="B173" s="190">
        <v>44602</v>
      </c>
      <c r="C173" s="191" t="s">
        <v>1469</v>
      </c>
      <c r="D173" s="191" t="s">
        <v>1469</v>
      </c>
      <c r="E173" s="128" t="s">
        <v>2312</v>
      </c>
      <c r="F173" s="192" t="s">
        <v>3052</v>
      </c>
      <c r="G173" s="193" t="s">
        <v>3214</v>
      </c>
      <c r="H173" s="192" t="s">
        <v>3215</v>
      </c>
      <c r="I173" s="194">
        <v>0</v>
      </c>
      <c r="J173" s="128" t="s">
        <v>3261</v>
      </c>
      <c r="K173" s="192" t="s">
        <v>3272</v>
      </c>
      <c r="L173" s="195">
        <v>177.52</v>
      </c>
      <c r="M173" s="196">
        <v>44602</v>
      </c>
      <c r="N173" s="179" t="s">
        <v>1472</v>
      </c>
      <c r="O173" s="192" t="s">
        <v>3165</v>
      </c>
      <c r="P173" s="192" t="s">
        <v>3165</v>
      </c>
      <c r="Q173" s="197">
        <v>-177.52</v>
      </c>
      <c r="R173" s="197">
        <v>0</v>
      </c>
      <c r="S173" s="197">
        <v>-75293.42</v>
      </c>
      <c r="T173" s="198" t="s">
        <v>1093</v>
      </c>
      <c r="U173" s="199">
        <v>-177.52</v>
      </c>
      <c r="V173" s="199">
        <v>177.52</v>
      </c>
      <c r="W173" s="200">
        <v>0</v>
      </c>
      <c r="X173" s="201">
        <v>44593</v>
      </c>
      <c r="Y173" s="129"/>
      <c r="Z173" s="122" t="s">
        <v>3059</v>
      </c>
      <c r="AA173" s="189" t="s">
        <v>3060</v>
      </c>
      <c r="AB173" s="189" t="s">
        <v>1470</v>
      </c>
    </row>
    <row r="174" spans="1:28" hidden="1">
      <c r="A174" s="189" t="s">
        <v>3050</v>
      </c>
      <c r="B174" s="190">
        <v>44602</v>
      </c>
      <c r="C174" s="191" t="s">
        <v>42</v>
      </c>
      <c r="D174" s="191" t="s">
        <v>3220</v>
      </c>
      <c r="E174" s="128" t="s">
        <v>2312</v>
      </c>
      <c r="F174" s="192" t="s">
        <v>3052</v>
      </c>
      <c r="G174" s="193" t="s">
        <v>3053</v>
      </c>
      <c r="H174" s="192" t="s">
        <v>3221</v>
      </c>
      <c r="I174" s="194">
        <v>0</v>
      </c>
      <c r="J174" s="128" t="s">
        <v>3055</v>
      </c>
      <c r="K174" s="192" t="s">
        <v>3167</v>
      </c>
      <c r="L174" s="195">
        <v>10000</v>
      </c>
      <c r="M174" s="196">
        <v>44602</v>
      </c>
      <c r="N174" s="179" t="s">
        <v>1472</v>
      </c>
      <c r="O174" s="192" t="s">
        <v>3168</v>
      </c>
      <c r="P174" s="192" t="s">
        <v>3168</v>
      </c>
      <c r="Q174" s="197">
        <v>-10000</v>
      </c>
      <c r="R174" s="197">
        <v>0</v>
      </c>
      <c r="S174" s="197">
        <v>107656.23</v>
      </c>
      <c r="T174" s="198" t="s">
        <v>3169</v>
      </c>
      <c r="U174" s="199">
        <v>-10000</v>
      </c>
      <c r="V174" s="199">
        <v>10000</v>
      </c>
      <c r="W174" s="200">
        <v>4</v>
      </c>
      <c r="X174" s="201">
        <v>44593</v>
      </c>
      <c r="Y174" s="129"/>
      <c r="Z174" s="122" t="s">
        <v>1490</v>
      </c>
      <c r="AA174" s="189" t="s">
        <v>1488</v>
      </c>
      <c r="AB174" s="189" t="s">
        <v>1470</v>
      </c>
    </row>
    <row r="175" spans="1:28" hidden="1">
      <c r="A175" s="189" t="s">
        <v>3050</v>
      </c>
      <c r="B175" s="190">
        <v>44602</v>
      </c>
      <c r="C175" s="191" t="s">
        <v>42</v>
      </c>
      <c r="D175" s="191" t="s">
        <v>3220</v>
      </c>
      <c r="E175" s="128" t="s">
        <v>2312</v>
      </c>
      <c r="F175" s="192" t="s">
        <v>3052</v>
      </c>
      <c r="G175" s="193" t="s">
        <v>3053</v>
      </c>
      <c r="H175" s="192" t="s">
        <v>3221</v>
      </c>
      <c r="I175" s="194">
        <v>0</v>
      </c>
      <c r="J175" s="128" t="s">
        <v>3055</v>
      </c>
      <c r="K175" s="192" t="s">
        <v>3273</v>
      </c>
      <c r="L175" s="195">
        <v>19085.419999999998</v>
      </c>
      <c r="M175" s="196">
        <v>44602</v>
      </c>
      <c r="N175" s="179" t="s">
        <v>1472</v>
      </c>
      <c r="O175" s="192" t="s">
        <v>3226</v>
      </c>
      <c r="P175" s="192" t="s">
        <v>3226</v>
      </c>
      <c r="Q175" s="197">
        <v>-19085.419999999998</v>
      </c>
      <c r="R175" s="197">
        <v>0</v>
      </c>
      <c r="S175" s="197">
        <v>88570.81</v>
      </c>
      <c r="T175" s="198" t="s">
        <v>3227</v>
      </c>
      <c r="U175" s="199">
        <v>-19085.419999999998</v>
      </c>
      <c r="V175" s="199">
        <v>19085.419999999998</v>
      </c>
      <c r="W175" s="200">
        <v>0</v>
      </c>
      <c r="X175" s="201">
        <v>44593</v>
      </c>
      <c r="Y175" s="129"/>
      <c r="Z175" s="122" t="s">
        <v>3189</v>
      </c>
      <c r="AA175" s="189" t="s">
        <v>1488</v>
      </c>
      <c r="AB175" s="189" t="s">
        <v>1470</v>
      </c>
    </row>
    <row r="176" spans="1:28" hidden="1">
      <c r="A176" s="189" t="s">
        <v>3050</v>
      </c>
      <c r="B176" s="190">
        <v>44602</v>
      </c>
      <c r="C176" s="191" t="s">
        <v>42</v>
      </c>
      <c r="D176" s="191" t="s">
        <v>3220</v>
      </c>
      <c r="E176" s="128" t="s">
        <v>2312</v>
      </c>
      <c r="F176" s="192" t="s">
        <v>3052</v>
      </c>
      <c r="G176" s="193" t="s">
        <v>3053</v>
      </c>
      <c r="H176" s="192" t="s">
        <v>3221</v>
      </c>
      <c r="I176" s="194">
        <v>0</v>
      </c>
      <c r="J176" s="128" t="s">
        <v>3055</v>
      </c>
      <c r="K176" s="192" t="s">
        <v>3274</v>
      </c>
      <c r="L176" s="195">
        <v>887.47</v>
      </c>
      <c r="M176" s="196">
        <v>44602</v>
      </c>
      <c r="N176" s="179" t="s">
        <v>1472</v>
      </c>
      <c r="O176" s="192" t="s">
        <v>3231</v>
      </c>
      <c r="P176" s="192" t="s">
        <v>3231</v>
      </c>
      <c r="Q176" s="197">
        <v>0</v>
      </c>
      <c r="R176" s="197">
        <v>887.47</v>
      </c>
      <c r="S176" s="197">
        <v>89458.28</v>
      </c>
      <c r="T176" s="198" t="s">
        <v>3227</v>
      </c>
      <c r="U176" s="199">
        <v>887.47</v>
      </c>
      <c r="V176" s="199">
        <v>887.47</v>
      </c>
      <c r="W176" s="200">
        <v>0</v>
      </c>
      <c r="X176" s="201">
        <v>44593</v>
      </c>
      <c r="Y176" s="129"/>
      <c r="Z176" s="122" t="s">
        <v>3189</v>
      </c>
      <c r="AA176" s="189" t="s">
        <v>1488</v>
      </c>
      <c r="AB176" s="189" t="s">
        <v>1470</v>
      </c>
    </row>
    <row r="177" spans="1:28" hidden="1">
      <c r="A177" s="189" t="s">
        <v>3050</v>
      </c>
      <c r="B177" s="190">
        <v>44602</v>
      </c>
      <c r="C177" s="191" t="s">
        <v>42</v>
      </c>
      <c r="D177" s="191" t="s">
        <v>3220</v>
      </c>
      <c r="E177" s="128" t="s">
        <v>2312</v>
      </c>
      <c r="F177" s="192" t="s">
        <v>3052</v>
      </c>
      <c r="G177" s="193" t="s">
        <v>3053</v>
      </c>
      <c r="H177" s="192" t="s">
        <v>3221</v>
      </c>
      <c r="I177" s="194">
        <v>0</v>
      </c>
      <c r="J177" s="128" t="s">
        <v>3055</v>
      </c>
      <c r="K177" s="192" t="s">
        <v>3275</v>
      </c>
      <c r="L177" s="195">
        <v>286.27999999999997</v>
      </c>
      <c r="M177" s="196">
        <v>44602</v>
      </c>
      <c r="N177" s="179" t="s">
        <v>1472</v>
      </c>
      <c r="O177" s="192" t="s">
        <v>3229</v>
      </c>
      <c r="P177" s="192" t="s">
        <v>3229</v>
      </c>
      <c r="Q177" s="197">
        <v>0</v>
      </c>
      <c r="R177" s="197">
        <v>286.27999999999997</v>
      </c>
      <c r="S177" s="197">
        <v>89744.56</v>
      </c>
      <c r="T177" s="198" t="s">
        <v>3227</v>
      </c>
      <c r="U177" s="199">
        <v>286.27999999999997</v>
      </c>
      <c r="V177" s="199">
        <v>286.27999999999997</v>
      </c>
      <c r="W177" s="200">
        <v>0</v>
      </c>
      <c r="X177" s="201">
        <v>44593</v>
      </c>
      <c r="Y177" s="129"/>
      <c r="Z177" s="122" t="s">
        <v>3189</v>
      </c>
      <c r="AA177" s="189" t="s">
        <v>1488</v>
      </c>
      <c r="AB177" s="189" t="s">
        <v>1470</v>
      </c>
    </row>
    <row r="178" spans="1:28" hidden="1">
      <c r="A178" s="189" t="s">
        <v>3050</v>
      </c>
      <c r="B178" s="190">
        <v>44602</v>
      </c>
      <c r="C178" s="191" t="s">
        <v>42</v>
      </c>
      <c r="D178" s="191" t="s">
        <v>3220</v>
      </c>
      <c r="E178" s="128" t="s">
        <v>2312</v>
      </c>
      <c r="F178" s="192" t="s">
        <v>3052</v>
      </c>
      <c r="G178" s="193" t="s">
        <v>3053</v>
      </c>
      <c r="H178" s="192" t="s">
        <v>3221</v>
      </c>
      <c r="I178" s="194">
        <v>0</v>
      </c>
      <c r="J178" s="128" t="s">
        <v>3055</v>
      </c>
      <c r="K178" s="192" t="s">
        <v>3276</v>
      </c>
      <c r="L178" s="195">
        <v>13000</v>
      </c>
      <c r="M178" s="196">
        <v>44602</v>
      </c>
      <c r="N178" s="179" t="s">
        <v>1472</v>
      </c>
      <c r="O178" s="192" t="s">
        <v>3226</v>
      </c>
      <c r="P178" s="192" t="s">
        <v>3226</v>
      </c>
      <c r="Q178" s="197">
        <v>-13000</v>
      </c>
      <c r="R178" s="197">
        <v>0</v>
      </c>
      <c r="S178" s="197">
        <v>76744.56</v>
      </c>
      <c r="T178" s="198" t="s">
        <v>3227</v>
      </c>
      <c r="U178" s="199">
        <v>-13000</v>
      </c>
      <c r="V178" s="199">
        <v>13000</v>
      </c>
      <c r="W178" s="200">
        <v>0</v>
      </c>
      <c r="X178" s="201">
        <v>44593</v>
      </c>
      <c r="Y178" s="129"/>
      <c r="Z178" s="122" t="s">
        <v>3189</v>
      </c>
      <c r="AA178" s="189" t="s">
        <v>1488</v>
      </c>
      <c r="AB178" s="189" t="s">
        <v>1470</v>
      </c>
    </row>
    <row r="179" spans="1:28" hidden="1">
      <c r="A179" s="189" t="s">
        <v>3050</v>
      </c>
      <c r="B179" s="190">
        <v>44602</v>
      </c>
      <c r="C179" s="191" t="s">
        <v>42</v>
      </c>
      <c r="D179" s="191" t="s">
        <v>3220</v>
      </c>
      <c r="E179" s="128" t="s">
        <v>2312</v>
      </c>
      <c r="F179" s="192" t="s">
        <v>3052</v>
      </c>
      <c r="G179" s="193" t="s">
        <v>3053</v>
      </c>
      <c r="H179" s="192" t="s">
        <v>3221</v>
      </c>
      <c r="I179" s="194">
        <v>0</v>
      </c>
      <c r="J179" s="128" t="s">
        <v>3055</v>
      </c>
      <c r="K179" s="192" t="s">
        <v>3101</v>
      </c>
      <c r="L179" s="195">
        <v>604.5</v>
      </c>
      <c r="M179" s="196">
        <v>44602</v>
      </c>
      <c r="N179" s="179" t="s">
        <v>1472</v>
      </c>
      <c r="O179" s="192" t="s">
        <v>3231</v>
      </c>
      <c r="P179" s="192" t="s">
        <v>3231</v>
      </c>
      <c r="Q179" s="197">
        <v>0</v>
      </c>
      <c r="R179" s="197">
        <v>604.5</v>
      </c>
      <c r="S179" s="197">
        <v>77349.06</v>
      </c>
      <c r="T179" s="198" t="s">
        <v>3227</v>
      </c>
      <c r="U179" s="199">
        <v>604.5</v>
      </c>
      <c r="V179" s="199">
        <v>604.5</v>
      </c>
      <c r="W179" s="200">
        <v>0</v>
      </c>
      <c r="X179" s="201">
        <v>44593</v>
      </c>
      <c r="Y179" s="129"/>
      <c r="Z179" s="122" t="s">
        <v>3189</v>
      </c>
      <c r="AA179" s="189" t="s">
        <v>1488</v>
      </c>
      <c r="AB179" s="189" t="s">
        <v>1470</v>
      </c>
    </row>
    <row r="180" spans="1:28" hidden="1">
      <c r="A180" s="189" t="s">
        <v>3050</v>
      </c>
      <c r="B180" s="190">
        <v>44602</v>
      </c>
      <c r="C180" s="191" t="s">
        <v>42</v>
      </c>
      <c r="D180" s="191" t="s">
        <v>3220</v>
      </c>
      <c r="E180" s="128" t="s">
        <v>2312</v>
      </c>
      <c r="F180" s="192" t="s">
        <v>3052</v>
      </c>
      <c r="G180" s="193" t="s">
        <v>3053</v>
      </c>
      <c r="H180" s="192" t="s">
        <v>3221</v>
      </c>
      <c r="I180" s="194">
        <v>0</v>
      </c>
      <c r="J180" s="128" t="s">
        <v>3055</v>
      </c>
      <c r="K180" s="192" t="s">
        <v>3099</v>
      </c>
      <c r="L180" s="195">
        <v>195</v>
      </c>
      <c r="M180" s="196">
        <v>44602</v>
      </c>
      <c r="N180" s="179" t="s">
        <v>1472</v>
      </c>
      <c r="O180" s="192" t="s">
        <v>3229</v>
      </c>
      <c r="P180" s="192" t="s">
        <v>3229</v>
      </c>
      <c r="Q180" s="197">
        <v>0</v>
      </c>
      <c r="R180" s="197">
        <v>195</v>
      </c>
      <c r="S180" s="197">
        <v>77544.06</v>
      </c>
      <c r="T180" s="198" t="s">
        <v>3227</v>
      </c>
      <c r="U180" s="199">
        <v>195</v>
      </c>
      <c r="V180" s="199">
        <v>195</v>
      </c>
      <c r="W180" s="200">
        <v>0</v>
      </c>
      <c r="X180" s="201">
        <v>44593</v>
      </c>
      <c r="Y180" s="129"/>
      <c r="Z180" s="122" t="s">
        <v>3189</v>
      </c>
      <c r="AA180" s="189" t="s">
        <v>1488</v>
      </c>
      <c r="AB180" s="189" t="s">
        <v>1470</v>
      </c>
    </row>
    <row r="181" spans="1:28" hidden="1">
      <c r="A181" s="189" t="s">
        <v>3050</v>
      </c>
      <c r="B181" s="190">
        <v>44602</v>
      </c>
      <c r="C181" s="191" t="s">
        <v>42</v>
      </c>
      <c r="D181" s="191" t="s">
        <v>3220</v>
      </c>
      <c r="E181" s="128" t="s">
        <v>2312</v>
      </c>
      <c r="F181" s="192" t="s">
        <v>3052</v>
      </c>
      <c r="G181" s="193" t="s">
        <v>3053</v>
      </c>
      <c r="H181" s="192" t="s">
        <v>3221</v>
      </c>
      <c r="I181" s="194">
        <v>0</v>
      </c>
      <c r="J181" s="128" t="s">
        <v>3055</v>
      </c>
      <c r="K181" s="192" t="s">
        <v>3277</v>
      </c>
      <c r="L181" s="195">
        <v>25068.32</v>
      </c>
      <c r="M181" s="196">
        <v>44602</v>
      </c>
      <c r="N181" s="179" t="s">
        <v>1472</v>
      </c>
      <c r="O181" s="192" t="s">
        <v>3278</v>
      </c>
      <c r="P181" s="192" t="s">
        <v>3278</v>
      </c>
      <c r="Q181" s="197">
        <v>-25068.32</v>
      </c>
      <c r="R181" s="197">
        <v>0</v>
      </c>
      <c r="S181" s="197">
        <v>52475.74</v>
      </c>
      <c r="T181" s="198" t="s">
        <v>904</v>
      </c>
      <c r="U181" s="199">
        <v>-25068.32</v>
      </c>
      <c r="V181" s="199">
        <v>25068.32</v>
      </c>
      <c r="W181" s="200">
        <v>0</v>
      </c>
      <c r="X181" s="201">
        <v>44593</v>
      </c>
      <c r="Y181" s="129"/>
      <c r="Z181" s="122" t="s">
        <v>3076</v>
      </c>
      <c r="AA181" s="189" t="s">
        <v>1479</v>
      </c>
      <c r="AB181" s="189" t="s">
        <v>1470</v>
      </c>
    </row>
    <row r="182" spans="1:28" hidden="1">
      <c r="A182" s="189" t="s">
        <v>3050</v>
      </c>
      <c r="B182" s="190">
        <v>44602</v>
      </c>
      <c r="C182" s="191" t="s">
        <v>42</v>
      </c>
      <c r="D182" s="191" t="s">
        <v>3220</v>
      </c>
      <c r="E182" s="128" t="s">
        <v>2312</v>
      </c>
      <c r="F182" s="192" t="s">
        <v>3052</v>
      </c>
      <c r="G182" s="193" t="s">
        <v>3053</v>
      </c>
      <c r="H182" s="192" t="s">
        <v>3221</v>
      </c>
      <c r="I182" s="194">
        <v>0</v>
      </c>
      <c r="J182" s="128" t="s">
        <v>3055</v>
      </c>
      <c r="K182" s="192" t="s">
        <v>3239</v>
      </c>
      <c r="L182" s="195">
        <v>11.05</v>
      </c>
      <c r="M182" s="196">
        <v>44602</v>
      </c>
      <c r="N182" s="179" t="s">
        <v>1500</v>
      </c>
      <c r="O182" s="192" t="s">
        <v>3184</v>
      </c>
      <c r="P182" s="192" t="s">
        <v>3184</v>
      </c>
      <c r="Q182" s="197">
        <v>-11.05</v>
      </c>
      <c r="R182" s="197">
        <v>0</v>
      </c>
      <c r="S182" s="197">
        <v>52464.69</v>
      </c>
      <c r="T182" s="198" t="s">
        <v>21</v>
      </c>
      <c r="U182" s="199">
        <v>-11.05</v>
      </c>
      <c r="V182" s="199">
        <v>11.05</v>
      </c>
      <c r="W182" s="200">
        <v>0</v>
      </c>
      <c r="X182" s="201">
        <v>44593</v>
      </c>
      <c r="Y182" s="129"/>
      <c r="Z182" s="122" t="s">
        <v>3124</v>
      </c>
      <c r="AA182" s="189" t="s">
        <v>3124</v>
      </c>
      <c r="AB182" s="189" t="s">
        <v>1470</v>
      </c>
    </row>
    <row r="183" spans="1:28" hidden="1">
      <c r="A183" s="189" t="s">
        <v>3050</v>
      </c>
      <c r="B183" s="190">
        <v>44606</v>
      </c>
      <c r="C183" s="191" t="s">
        <v>42</v>
      </c>
      <c r="D183" s="191" t="s">
        <v>3220</v>
      </c>
      <c r="E183" s="128" t="s">
        <v>2312</v>
      </c>
      <c r="F183" s="192" t="s">
        <v>3052</v>
      </c>
      <c r="G183" s="193" t="s">
        <v>3053</v>
      </c>
      <c r="H183" s="192" t="s">
        <v>3221</v>
      </c>
      <c r="I183" s="194">
        <v>0</v>
      </c>
      <c r="J183" s="128" t="s">
        <v>3055</v>
      </c>
      <c r="K183" s="192" t="s">
        <v>3279</v>
      </c>
      <c r="L183" s="195">
        <v>20054.650000000001</v>
      </c>
      <c r="M183" s="196">
        <v>44606</v>
      </c>
      <c r="N183" s="179" t="s">
        <v>1495</v>
      </c>
      <c r="O183" s="192" t="s">
        <v>3063</v>
      </c>
      <c r="P183" s="192" t="s">
        <v>3063</v>
      </c>
      <c r="Q183" s="197">
        <v>0</v>
      </c>
      <c r="R183" s="197">
        <v>20054.650000000001</v>
      </c>
      <c r="S183" s="197">
        <v>72519.34</v>
      </c>
      <c r="T183" s="198" t="s">
        <v>21</v>
      </c>
      <c r="U183" s="199">
        <v>20054.650000000001</v>
      </c>
      <c r="V183" s="199">
        <v>20054.650000000001</v>
      </c>
      <c r="W183" s="200">
        <v>0</v>
      </c>
      <c r="X183" s="201">
        <v>44593</v>
      </c>
      <c r="Y183" s="129"/>
      <c r="Z183" s="122" t="s">
        <v>3064</v>
      </c>
      <c r="AA183" s="189" t="s">
        <v>3064</v>
      </c>
      <c r="AB183" s="189" t="s">
        <v>1470</v>
      </c>
    </row>
    <row r="184" spans="1:28" hidden="1">
      <c r="A184" s="189" t="s">
        <v>3213</v>
      </c>
      <c r="B184" s="190">
        <v>44607</v>
      </c>
      <c r="C184" s="191" t="s">
        <v>1469</v>
      </c>
      <c r="D184" s="191" t="s">
        <v>1469</v>
      </c>
      <c r="E184" s="128" t="s">
        <v>2312</v>
      </c>
      <c r="F184" s="192" t="s">
        <v>3052</v>
      </c>
      <c r="G184" s="193" t="s">
        <v>3214</v>
      </c>
      <c r="H184" s="192" t="s">
        <v>3215</v>
      </c>
      <c r="I184" s="194">
        <v>0</v>
      </c>
      <c r="J184" s="128" t="s">
        <v>3261</v>
      </c>
      <c r="K184" s="192" t="s">
        <v>3280</v>
      </c>
      <c r="L184" s="195">
        <v>16923.79</v>
      </c>
      <c r="M184" s="196">
        <v>44607</v>
      </c>
      <c r="N184" s="179" t="s">
        <v>1472</v>
      </c>
      <c r="O184" s="192" t="s">
        <v>3281</v>
      </c>
      <c r="P184" s="192" t="s">
        <v>3281</v>
      </c>
      <c r="Q184" s="197">
        <v>-16923.79</v>
      </c>
      <c r="R184" s="197">
        <v>0</v>
      </c>
      <c r="S184" s="197">
        <v>-92217.21</v>
      </c>
      <c r="T184" s="198" t="s">
        <v>3282</v>
      </c>
      <c r="U184" s="199">
        <v>-16923.79</v>
      </c>
      <c r="V184" s="199">
        <v>16923.79</v>
      </c>
      <c r="W184" s="200">
        <v>0</v>
      </c>
      <c r="X184" s="201">
        <v>44593</v>
      </c>
      <c r="Y184" s="129"/>
      <c r="Z184" s="122" t="s">
        <v>1548</v>
      </c>
      <c r="AA184" s="189" t="s">
        <v>1488</v>
      </c>
      <c r="AB184" s="189" t="s">
        <v>1470</v>
      </c>
    </row>
    <row r="185" spans="1:28" hidden="1">
      <c r="A185" s="189" t="s">
        <v>3050</v>
      </c>
      <c r="B185" s="190">
        <v>44607</v>
      </c>
      <c r="C185" s="191" t="s">
        <v>42</v>
      </c>
      <c r="D185" s="191" t="s">
        <v>3220</v>
      </c>
      <c r="E185" s="128" t="s">
        <v>2312</v>
      </c>
      <c r="F185" s="192" t="s">
        <v>3052</v>
      </c>
      <c r="G185" s="193" t="s">
        <v>3053</v>
      </c>
      <c r="H185" s="192" t="s">
        <v>3221</v>
      </c>
      <c r="I185" s="194">
        <v>0</v>
      </c>
      <c r="J185" s="128" t="s">
        <v>3055</v>
      </c>
      <c r="K185" s="192" t="s">
        <v>3283</v>
      </c>
      <c r="L185" s="195">
        <v>2000</v>
      </c>
      <c r="M185" s="196">
        <v>44607</v>
      </c>
      <c r="N185" s="179" t="s">
        <v>1472</v>
      </c>
      <c r="O185" s="192" t="s">
        <v>3284</v>
      </c>
      <c r="P185" s="192" t="s">
        <v>3284</v>
      </c>
      <c r="Q185" s="197">
        <v>-2000</v>
      </c>
      <c r="R185" s="197">
        <v>0</v>
      </c>
      <c r="S185" s="197">
        <v>70519.34</v>
      </c>
      <c r="T185" s="198" t="s">
        <v>784</v>
      </c>
      <c r="U185" s="199">
        <v>-2000</v>
      </c>
      <c r="V185" s="199">
        <v>2000</v>
      </c>
      <c r="W185" s="200">
        <v>0</v>
      </c>
      <c r="X185" s="201">
        <v>44593</v>
      </c>
      <c r="Y185" s="129"/>
      <c r="Z185" s="122" t="s">
        <v>1519</v>
      </c>
      <c r="AA185" s="189" t="s">
        <v>1520</v>
      </c>
      <c r="AB185" s="189" t="s">
        <v>1470</v>
      </c>
    </row>
    <row r="186" spans="1:28" hidden="1">
      <c r="A186" s="189" t="s">
        <v>3050</v>
      </c>
      <c r="B186" s="190">
        <v>44607</v>
      </c>
      <c r="C186" s="191" t="s">
        <v>42</v>
      </c>
      <c r="D186" s="191" t="s">
        <v>3220</v>
      </c>
      <c r="E186" s="128" t="s">
        <v>2312</v>
      </c>
      <c r="F186" s="192" t="s">
        <v>3052</v>
      </c>
      <c r="G186" s="193" t="s">
        <v>3053</v>
      </c>
      <c r="H186" s="192" t="s">
        <v>3221</v>
      </c>
      <c r="I186" s="194">
        <v>0</v>
      </c>
      <c r="J186" s="128" t="s">
        <v>3055</v>
      </c>
      <c r="K186" s="192" t="s">
        <v>3285</v>
      </c>
      <c r="L186" s="195">
        <v>5000</v>
      </c>
      <c r="M186" s="196">
        <v>44607</v>
      </c>
      <c r="N186" s="179" t="s">
        <v>1472</v>
      </c>
      <c r="O186" s="192" t="s">
        <v>3286</v>
      </c>
      <c r="P186" s="192" t="s">
        <v>3286</v>
      </c>
      <c r="Q186" s="197">
        <v>-5000</v>
      </c>
      <c r="R186" s="197">
        <v>0</v>
      </c>
      <c r="S186" s="197">
        <v>65519.34</v>
      </c>
      <c r="T186" s="198" t="s">
        <v>982</v>
      </c>
      <c r="U186" s="199">
        <v>-5000</v>
      </c>
      <c r="V186" s="199">
        <v>5000</v>
      </c>
      <c r="W186" s="200">
        <v>0</v>
      </c>
      <c r="X186" s="201">
        <v>44593</v>
      </c>
      <c r="Y186" s="129"/>
      <c r="Z186" s="122" t="s">
        <v>1515</v>
      </c>
      <c r="AA186" s="189" t="s">
        <v>1479</v>
      </c>
      <c r="AB186" s="189" t="s">
        <v>1470</v>
      </c>
    </row>
    <row r="187" spans="1:28" hidden="1">
      <c r="A187" s="189" t="s">
        <v>3050</v>
      </c>
      <c r="B187" s="190">
        <v>44607</v>
      </c>
      <c r="C187" s="191" t="s">
        <v>42</v>
      </c>
      <c r="D187" s="191" t="s">
        <v>3220</v>
      </c>
      <c r="E187" s="128" t="s">
        <v>2312</v>
      </c>
      <c r="F187" s="192" t="s">
        <v>3052</v>
      </c>
      <c r="G187" s="193" t="s">
        <v>3053</v>
      </c>
      <c r="H187" s="192" t="s">
        <v>3221</v>
      </c>
      <c r="I187" s="194">
        <v>0</v>
      </c>
      <c r="J187" s="128" t="s">
        <v>3055</v>
      </c>
      <c r="K187" s="192" t="s">
        <v>3287</v>
      </c>
      <c r="L187" s="195">
        <v>7505.66</v>
      </c>
      <c r="M187" s="196">
        <v>44607</v>
      </c>
      <c r="N187" s="179" t="s">
        <v>1472</v>
      </c>
      <c r="O187" s="192" t="s">
        <v>3176</v>
      </c>
      <c r="P187" s="192" t="s">
        <v>3176</v>
      </c>
      <c r="Q187" s="197">
        <v>-7505.66</v>
      </c>
      <c r="R187" s="197">
        <v>0</v>
      </c>
      <c r="S187" s="197">
        <v>58013.68</v>
      </c>
      <c r="T187" s="198" t="s">
        <v>3177</v>
      </c>
      <c r="U187" s="199">
        <v>-7505.66</v>
      </c>
      <c r="V187" s="199">
        <v>7505.66</v>
      </c>
      <c r="W187" s="200">
        <v>0</v>
      </c>
      <c r="X187" s="201">
        <v>44593</v>
      </c>
      <c r="Y187" s="129"/>
      <c r="Z187" s="122" t="s">
        <v>1490</v>
      </c>
      <c r="AA187" s="189" t="s">
        <v>1488</v>
      </c>
      <c r="AB187" s="189" t="s">
        <v>1470</v>
      </c>
    </row>
    <row r="188" spans="1:28" hidden="1">
      <c r="A188" s="189" t="s">
        <v>3050</v>
      </c>
      <c r="B188" s="190">
        <v>44607</v>
      </c>
      <c r="C188" s="191" t="s">
        <v>42</v>
      </c>
      <c r="D188" s="191" t="s">
        <v>3220</v>
      </c>
      <c r="E188" s="128" t="s">
        <v>2312</v>
      </c>
      <c r="F188" s="192" t="s">
        <v>3052</v>
      </c>
      <c r="G188" s="193" t="s">
        <v>3053</v>
      </c>
      <c r="H188" s="192" t="s">
        <v>3221</v>
      </c>
      <c r="I188" s="194">
        <v>0</v>
      </c>
      <c r="J188" s="128" t="s">
        <v>3055</v>
      </c>
      <c r="K188" s="192" t="s">
        <v>3288</v>
      </c>
      <c r="L188" s="195">
        <v>349.01</v>
      </c>
      <c r="M188" s="196">
        <v>44607</v>
      </c>
      <c r="N188" s="179" t="s">
        <v>1472</v>
      </c>
      <c r="O188" s="192" t="s">
        <v>3181</v>
      </c>
      <c r="P188" s="192" t="s">
        <v>3181</v>
      </c>
      <c r="Q188" s="197">
        <v>0</v>
      </c>
      <c r="R188" s="197">
        <v>349.01</v>
      </c>
      <c r="S188" s="197">
        <v>58362.69</v>
      </c>
      <c r="T188" s="198" t="s">
        <v>3177</v>
      </c>
      <c r="U188" s="199">
        <v>349.01</v>
      </c>
      <c r="V188" s="199">
        <v>349.01</v>
      </c>
      <c r="W188" s="200">
        <v>0</v>
      </c>
      <c r="X188" s="201">
        <v>44593</v>
      </c>
      <c r="Y188" s="129"/>
      <c r="Z188" s="122" t="s">
        <v>1490</v>
      </c>
      <c r="AA188" s="189" t="s">
        <v>1488</v>
      </c>
      <c r="AB188" s="189" t="s">
        <v>1470</v>
      </c>
    </row>
    <row r="189" spans="1:28" hidden="1">
      <c r="A189" s="189" t="s">
        <v>3050</v>
      </c>
      <c r="B189" s="190">
        <v>44607</v>
      </c>
      <c r="C189" s="191" t="s">
        <v>42</v>
      </c>
      <c r="D189" s="191" t="s">
        <v>3220</v>
      </c>
      <c r="E189" s="128" t="s">
        <v>2312</v>
      </c>
      <c r="F189" s="192" t="s">
        <v>3052</v>
      </c>
      <c r="G189" s="193" t="s">
        <v>3053</v>
      </c>
      <c r="H189" s="192" t="s">
        <v>3221</v>
      </c>
      <c r="I189" s="194">
        <v>0</v>
      </c>
      <c r="J189" s="128" t="s">
        <v>3055</v>
      </c>
      <c r="K189" s="192" t="s">
        <v>3289</v>
      </c>
      <c r="L189" s="195">
        <v>112.58</v>
      </c>
      <c r="M189" s="196">
        <v>44607</v>
      </c>
      <c r="N189" s="179" t="s">
        <v>1472</v>
      </c>
      <c r="O189" s="192" t="s">
        <v>3179</v>
      </c>
      <c r="P189" s="192" t="s">
        <v>3179</v>
      </c>
      <c r="Q189" s="197">
        <v>0</v>
      </c>
      <c r="R189" s="197">
        <v>112.58</v>
      </c>
      <c r="S189" s="197">
        <v>58475.27</v>
      </c>
      <c r="T189" s="198" t="s">
        <v>3177</v>
      </c>
      <c r="U189" s="199">
        <v>112.58</v>
      </c>
      <c r="V189" s="199">
        <v>112.58</v>
      </c>
      <c r="W189" s="200">
        <v>0</v>
      </c>
      <c r="X189" s="201">
        <v>44593</v>
      </c>
      <c r="Y189" s="129"/>
      <c r="Z189" s="122" t="s">
        <v>1490</v>
      </c>
      <c r="AA189" s="189" t="s">
        <v>1488</v>
      </c>
      <c r="AB189" s="189" t="s">
        <v>1470</v>
      </c>
    </row>
    <row r="190" spans="1:28" hidden="1">
      <c r="A190" s="189" t="s">
        <v>3050</v>
      </c>
      <c r="B190" s="190">
        <v>44607</v>
      </c>
      <c r="C190" s="191" t="s">
        <v>42</v>
      </c>
      <c r="D190" s="191" t="s">
        <v>3220</v>
      </c>
      <c r="E190" s="128" t="s">
        <v>2312</v>
      </c>
      <c r="F190" s="192" t="s">
        <v>3052</v>
      </c>
      <c r="G190" s="193" t="s">
        <v>3053</v>
      </c>
      <c r="H190" s="192" t="s">
        <v>3221</v>
      </c>
      <c r="I190" s="194">
        <v>0</v>
      </c>
      <c r="J190" s="128" t="s">
        <v>3055</v>
      </c>
      <c r="K190" s="192" t="s">
        <v>3290</v>
      </c>
      <c r="L190" s="195">
        <v>2050</v>
      </c>
      <c r="M190" s="196">
        <v>44607</v>
      </c>
      <c r="N190" s="179" t="s">
        <v>1472</v>
      </c>
      <c r="O190" s="192" t="s">
        <v>3291</v>
      </c>
      <c r="P190" s="192" t="s">
        <v>3291</v>
      </c>
      <c r="Q190" s="197">
        <v>-2050</v>
      </c>
      <c r="R190" s="197">
        <v>0</v>
      </c>
      <c r="S190" s="197">
        <v>56425.27</v>
      </c>
      <c r="T190" s="198" t="s">
        <v>1608</v>
      </c>
      <c r="U190" s="199">
        <v>-2050</v>
      </c>
      <c r="V190" s="199">
        <v>2050</v>
      </c>
      <c r="W190" s="200">
        <v>0</v>
      </c>
      <c r="X190" s="201">
        <v>44593</v>
      </c>
      <c r="Y190" s="129"/>
      <c r="Z190" s="122" t="s">
        <v>3189</v>
      </c>
      <c r="AA190" s="189" t="s">
        <v>1488</v>
      </c>
      <c r="AB190" s="189" t="s">
        <v>1470</v>
      </c>
    </row>
    <row r="191" spans="1:28" hidden="1">
      <c r="A191" s="189" t="s">
        <v>3050</v>
      </c>
      <c r="B191" s="190">
        <v>44607</v>
      </c>
      <c r="C191" s="191" t="s">
        <v>42</v>
      </c>
      <c r="D191" s="191" t="s">
        <v>3220</v>
      </c>
      <c r="E191" s="128" t="s">
        <v>2312</v>
      </c>
      <c r="F191" s="192" t="s">
        <v>3052</v>
      </c>
      <c r="G191" s="193" t="s">
        <v>3053</v>
      </c>
      <c r="H191" s="192" t="s">
        <v>3221</v>
      </c>
      <c r="I191" s="194">
        <v>0</v>
      </c>
      <c r="J191" s="128" t="s">
        <v>3055</v>
      </c>
      <c r="K191" s="192" t="s">
        <v>3292</v>
      </c>
      <c r="L191" s="195">
        <v>95.33</v>
      </c>
      <c r="M191" s="196">
        <v>44607</v>
      </c>
      <c r="N191" s="179" t="s">
        <v>1472</v>
      </c>
      <c r="O191" s="192" t="s">
        <v>3293</v>
      </c>
      <c r="P191" s="192" t="s">
        <v>3293</v>
      </c>
      <c r="Q191" s="197">
        <v>0</v>
      </c>
      <c r="R191" s="197">
        <v>95.33</v>
      </c>
      <c r="S191" s="197">
        <v>56520.6</v>
      </c>
      <c r="T191" s="198" t="s">
        <v>1608</v>
      </c>
      <c r="U191" s="199">
        <v>95.33</v>
      </c>
      <c r="V191" s="199">
        <v>95.33</v>
      </c>
      <c r="W191" s="200">
        <v>0</v>
      </c>
      <c r="X191" s="201">
        <v>44593</v>
      </c>
      <c r="Y191" s="129"/>
      <c r="Z191" s="122" t="s">
        <v>3189</v>
      </c>
      <c r="AA191" s="189" t="s">
        <v>1488</v>
      </c>
      <c r="AB191" s="189" t="s">
        <v>1470</v>
      </c>
    </row>
    <row r="192" spans="1:28" hidden="1">
      <c r="A192" s="189" t="s">
        <v>3050</v>
      </c>
      <c r="B192" s="190">
        <v>44607</v>
      </c>
      <c r="C192" s="191" t="s">
        <v>42</v>
      </c>
      <c r="D192" s="191" t="s">
        <v>3220</v>
      </c>
      <c r="E192" s="128" t="s">
        <v>2312</v>
      </c>
      <c r="F192" s="192" t="s">
        <v>3052</v>
      </c>
      <c r="G192" s="193" t="s">
        <v>3053</v>
      </c>
      <c r="H192" s="192" t="s">
        <v>3221</v>
      </c>
      <c r="I192" s="194">
        <v>0</v>
      </c>
      <c r="J192" s="128" t="s">
        <v>3055</v>
      </c>
      <c r="K192" s="192" t="s">
        <v>3294</v>
      </c>
      <c r="L192" s="195">
        <v>30.75</v>
      </c>
      <c r="M192" s="196">
        <v>44607</v>
      </c>
      <c r="N192" s="179" t="s">
        <v>1472</v>
      </c>
      <c r="O192" s="192" t="s">
        <v>3295</v>
      </c>
      <c r="P192" s="192" t="s">
        <v>3295</v>
      </c>
      <c r="Q192" s="197">
        <v>0</v>
      </c>
      <c r="R192" s="197">
        <v>30.75</v>
      </c>
      <c r="S192" s="197">
        <v>56551.35</v>
      </c>
      <c r="T192" s="198" t="s">
        <v>1608</v>
      </c>
      <c r="U192" s="199">
        <v>30.75</v>
      </c>
      <c r="V192" s="199">
        <v>30.75</v>
      </c>
      <c r="W192" s="200">
        <v>0</v>
      </c>
      <c r="X192" s="201">
        <v>44593</v>
      </c>
      <c r="Y192" s="129"/>
      <c r="Z192" s="122" t="s">
        <v>3189</v>
      </c>
      <c r="AA192" s="189" t="s">
        <v>1488</v>
      </c>
      <c r="AB192" s="189" t="s">
        <v>1470</v>
      </c>
    </row>
    <row r="193" spans="1:28" hidden="1">
      <c r="A193" s="189" t="s">
        <v>3050</v>
      </c>
      <c r="B193" s="190">
        <v>44607</v>
      </c>
      <c r="C193" s="191" t="s">
        <v>42</v>
      </c>
      <c r="D193" s="191" t="s">
        <v>3220</v>
      </c>
      <c r="E193" s="128" t="s">
        <v>2312</v>
      </c>
      <c r="F193" s="192" t="s">
        <v>3052</v>
      </c>
      <c r="G193" s="193" t="s">
        <v>3053</v>
      </c>
      <c r="H193" s="192" t="s">
        <v>3221</v>
      </c>
      <c r="I193" s="194">
        <v>0</v>
      </c>
      <c r="J193" s="128" t="s">
        <v>3055</v>
      </c>
      <c r="K193" s="192" t="s">
        <v>3239</v>
      </c>
      <c r="L193" s="195">
        <v>11.05</v>
      </c>
      <c r="M193" s="196">
        <v>44607</v>
      </c>
      <c r="N193" s="179" t="s">
        <v>1500</v>
      </c>
      <c r="O193" s="192" t="s">
        <v>3184</v>
      </c>
      <c r="P193" s="192" t="s">
        <v>3184</v>
      </c>
      <c r="Q193" s="197">
        <v>-11.05</v>
      </c>
      <c r="R193" s="197">
        <v>0</v>
      </c>
      <c r="S193" s="197">
        <v>56540.3</v>
      </c>
      <c r="T193" s="198" t="s">
        <v>21</v>
      </c>
      <c r="U193" s="199">
        <v>-11.05</v>
      </c>
      <c r="V193" s="199">
        <v>11.05</v>
      </c>
      <c r="W193" s="200">
        <v>0</v>
      </c>
      <c r="X193" s="201">
        <v>44593</v>
      </c>
      <c r="Y193" s="129"/>
      <c r="Z193" s="122" t="s">
        <v>3124</v>
      </c>
      <c r="AA193" s="189" t="s">
        <v>3124</v>
      </c>
      <c r="AB193" s="189" t="s">
        <v>1470</v>
      </c>
    </row>
    <row r="194" spans="1:28" hidden="1">
      <c r="A194" s="189" t="s">
        <v>3050</v>
      </c>
      <c r="B194" s="190">
        <v>44607</v>
      </c>
      <c r="C194" s="191" t="s">
        <v>42</v>
      </c>
      <c r="D194" s="191" t="s">
        <v>3220</v>
      </c>
      <c r="E194" s="128" t="s">
        <v>2312</v>
      </c>
      <c r="F194" s="192" t="s">
        <v>3052</v>
      </c>
      <c r="G194" s="193" t="s">
        <v>3053</v>
      </c>
      <c r="H194" s="192" t="s">
        <v>3221</v>
      </c>
      <c r="I194" s="194">
        <v>0</v>
      </c>
      <c r="J194" s="128" t="s">
        <v>3055</v>
      </c>
      <c r="K194" s="192" t="s">
        <v>3239</v>
      </c>
      <c r="L194" s="195">
        <v>11.05</v>
      </c>
      <c r="M194" s="196">
        <v>44607</v>
      </c>
      <c r="N194" s="179" t="s">
        <v>1500</v>
      </c>
      <c r="O194" s="192" t="s">
        <v>3184</v>
      </c>
      <c r="P194" s="192" t="s">
        <v>3184</v>
      </c>
      <c r="Q194" s="197">
        <v>-11.05</v>
      </c>
      <c r="R194" s="197">
        <v>0</v>
      </c>
      <c r="S194" s="197">
        <v>56529.25</v>
      </c>
      <c r="T194" s="198" t="s">
        <v>21</v>
      </c>
      <c r="U194" s="199">
        <v>-11.05</v>
      </c>
      <c r="V194" s="199">
        <v>11.05</v>
      </c>
      <c r="W194" s="200">
        <v>0</v>
      </c>
      <c r="X194" s="201">
        <v>44593</v>
      </c>
      <c r="Y194" s="129"/>
      <c r="Z194" s="122" t="s">
        <v>3124</v>
      </c>
      <c r="AA194" s="189" t="s">
        <v>3124</v>
      </c>
      <c r="AB194" s="189" t="s">
        <v>1470</v>
      </c>
    </row>
    <row r="195" spans="1:28" hidden="1">
      <c r="A195" s="189" t="s">
        <v>3050</v>
      </c>
      <c r="B195" s="190">
        <v>44607</v>
      </c>
      <c r="C195" s="191" t="s">
        <v>42</v>
      </c>
      <c r="D195" s="191" t="s">
        <v>3220</v>
      </c>
      <c r="E195" s="128" t="s">
        <v>2312</v>
      </c>
      <c r="F195" s="192" t="s">
        <v>3052</v>
      </c>
      <c r="G195" s="193" t="s">
        <v>3053</v>
      </c>
      <c r="H195" s="192" t="s">
        <v>3221</v>
      </c>
      <c r="I195" s="194">
        <v>0</v>
      </c>
      <c r="J195" s="128" t="s">
        <v>3055</v>
      </c>
      <c r="K195" s="192" t="s">
        <v>3239</v>
      </c>
      <c r="L195" s="195">
        <v>11.05</v>
      </c>
      <c r="M195" s="196">
        <v>44607</v>
      </c>
      <c r="N195" s="179" t="s">
        <v>1500</v>
      </c>
      <c r="O195" s="192" t="s">
        <v>3184</v>
      </c>
      <c r="P195" s="192" t="s">
        <v>3184</v>
      </c>
      <c r="Q195" s="197">
        <v>-11.05</v>
      </c>
      <c r="R195" s="197">
        <v>0</v>
      </c>
      <c r="S195" s="197">
        <v>56518.2</v>
      </c>
      <c r="T195" s="198" t="s">
        <v>21</v>
      </c>
      <c r="U195" s="199">
        <v>-11.05</v>
      </c>
      <c r="V195" s="199">
        <v>11.05</v>
      </c>
      <c r="W195" s="200">
        <v>0</v>
      </c>
      <c r="X195" s="201">
        <v>44593</v>
      </c>
      <c r="Y195" s="129"/>
      <c r="Z195" s="122" t="s">
        <v>3124</v>
      </c>
      <c r="AA195" s="189" t="s">
        <v>3124</v>
      </c>
      <c r="AB195" s="189" t="s">
        <v>1470</v>
      </c>
    </row>
    <row r="196" spans="1:28" hidden="1">
      <c r="A196" s="189" t="s">
        <v>3050</v>
      </c>
      <c r="B196" s="190">
        <v>44610</v>
      </c>
      <c r="C196" s="191" t="s">
        <v>42</v>
      </c>
      <c r="D196" s="191" t="s">
        <v>3220</v>
      </c>
      <c r="E196" s="128" t="s">
        <v>2312</v>
      </c>
      <c r="F196" s="192" t="s">
        <v>3052</v>
      </c>
      <c r="G196" s="193" t="s">
        <v>3053</v>
      </c>
      <c r="H196" s="192" t="s">
        <v>3221</v>
      </c>
      <c r="I196" s="194">
        <v>0</v>
      </c>
      <c r="J196" s="128" t="s">
        <v>3055</v>
      </c>
      <c r="K196" s="192" t="s">
        <v>3296</v>
      </c>
      <c r="L196" s="195">
        <v>34500</v>
      </c>
      <c r="M196" s="196">
        <v>44610</v>
      </c>
      <c r="N196" s="179" t="s">
        <v>1472</v>
      </c>
      <c r="O196" s="192" t="s">
        <v>3233</v>
      </c>
      <c r="P196" s="192" t="s">
        <v>3233</v>
      </c>
      <c r="Q196" s="197">
        <v>-34500</v>
      </c>
      <c r="R196" s="197">
        <v>0</v>
      </c>
      <c r="S196" s="197">
        <v>22018.2</v>
      </c>
      <c r="T196" s="198" t="s">
        <v>3234</v>
      </c>
      <c r="U196" s="199">
        <v>-34500</v>
      </c>
      <c r="V196" s="199">
        <v>34500</v>
      </c>
      <c r="W196" s="200">
        <v>0</v>
      </c>
      <c r="X196" s="201">
        <v>44593</v>
      </c>
      <c r="Y196" s="129"/>
      <c r="Z196" s="122" t="s">
        <v>1515</v>
      </c>
      <c r="AA196" s="189" t="s">
        <v>1479</v>
      </c>
      <c r="AB196" s="189" t="s">
        <v>1470</v>
      </c>
    </row>
    <row r="197" spans="1:28" hidden="1">
      <c r="A197" s="189" t="s">
        <v>3050</v>
      </c>
      <c r="B197" s="190">
        <v>44610</v>
      </c>
      <c r="C197" s="191" t="s">
        <v>42</v>
      </c>
      <c r="D197" s="191" t="s">
        <v>3220</v>
      </c>
      <c r="E197" s="128" t="s">
        <v>2312</v>
      </c>
      <c r="F197" s="192" t="s">
        <v>3052</v>
      </c>
      <c r="G197" s="193" t="s">
        <v>3053</v>
      </c>
      <c r="H197" s="192" t="s">
        <v>3221</v>
      </c>
      <c r="I197" s="194">
        <v>0</v>
      </c>
      <c r="J197" s="128" t="s">
        <v>3055</v>
      </c>
      <c r="K197" s="192" t="s">
        <v>3297</v>
      </c>
      <c r="L197" s="195">
        <v>1604.25</v>
      </c>
      <c r="M197" s="196">
        <v>44610</v>
      </c>
      <c r="N197" s="179" t="s">
        <v>1472</v>
      </c>
      <c r="O197" s="192" t="s">
        <v>3238</v>
      </c>
      <c r="P197" s="192" t="s">
        <v>3238</v>
      </c>
      <c r="Q197" s="197">
        <v>0</v>
      </c>
      <c r="R197" s="197">
        <v>1604.25</v>
      </c>
      <c r="S197" s="197">
        <v>23622.45</v>
      </c>
      <c r="T197" s="198" t="s">
        <v>3234</v>
      </c>
      <c r="U197" s="199">
        <v>1604.25</v>
      </c>
      <c r="V197" s="199">
        <v>1604.25</v>
      </c>
      <c r="W197" s="200">
        <v>0</v>
      </c>
      <c r="X197" s="201">
        <v>44593</v>
      </c>
      <c r="Y197" s="129"/>
      <c r="Z197" s="122" t="s">
        <v>1515</v>
      </c>
      <c r="AA197" s="189" t="s">
        <v>1479</v>
      </c>
      <c r="AB197" s="189" t="s">
        <v>1470</v>
      </c>
    </row>
    <row r="198" spans="1:28" hidden="1">
      <c r="A198" s="189" t="s">
        <v>3050</v>
      </c>
      <c r="B198" s="190">
        <v>44610</v>
      </c>
      <c r="C198" s="191" t="s">
        <v>42</v>
      </c>
      <c r="D198" s="191" t="s">
        <v>3220</v>
      </c>
      <c r="E198" s="128" t="s">
        <v>2312</v>
      </c>
      <c r="F198" s="192" t="s">
        <v>3052</v>
      </c>
      <c r="G198" s="193" t="s">
        <v>3053</v>
      </c>
      <c r="H198" s="192" t="s">
        <v>3221</v>
      </c>
      <c r="I198" s="194">
        <v>0</v>
      </c>
      <c r="J198" s="128" t="s">
        <v>3055</v>
      </c>
      <c r="K198" s="192" t="s">
        <v>3298</v>
      </c>
      <c r="L198" s="195">
        <v>517.5</v>
      </c>
      <c r="M198" s="196">
        <v>44610</v>
      </c>
      <c r="N198" s="179" t="s">
        <v>1472</v>
      </c>
      <c r="O198" s="192" t="s">
        <v>3236</v>
      </c>
      <c r="P198" s="192" t="s">
        <v>3236</v>
      </c>
      <c r="Q198" s="197">
        <v>0</v>
      </c>
      <c r="R198" s="197">
        <v>517.5</v>
      </c>
      <c r="S198" s="197">
        <v>24139.95</v>
      </c>
      <c r="T198" s="198" t="s">
        <v>3234</v>
      </c>
      <c r="U198" s="199">
        <v>517.5</v>
      </c>
      <c r="V198" s="199">
        <v>517.5</v>
      </c>
      <c r="W198" s="200">
        <v>0</v>
      </c>
      <c r="X198" s="201">
        <v>44593</v>
      </c>
      <c r="Y198" s="129"/>
      <c r="Z198" s="122" t="s">
        <v>1515</v>
      </c>
      <c r="AA198" s="189" t="s">
        <v>1479</v>
      </c>
      <c r="AB198" s="189" t="s">
        <v>1470</v>
      </c>
    </row>
    <row r="199" spans="1:28" hidden="1">
      <c r="A199" s="189" t="s">
        <v>3050</v>
      </c>
      <c r="B199" s="190">
        <v>44610</v>
      </c>
      <c r="C199" s="191" t="s">
        <v>42</v>
      </c>
      <c r="D199" s="191" t="s">
        <v>3220</v>
      </c>
      <c r="E199" s="128" t="s">
        <v>2312</v>
      </c>
      <c r="F199" s="192" t="s">
        <v>3052</v>
      </c>
      <c r="G199" s="193" t="s">
        <v>3053</v>
      </c>
      <c r="H199" s="192" t="s">
        <v>3221</v>
      </c>
      <c r="I199" s="194">
        <v>0</v>
      </c>
      <c r="J199" s="128" t="s">
        <v>3055</v>
      </c>
      <c r="K199" s="192" t="s">
        <v>3299</v>
      </c>
      <c r="L199" s="195">
        <v>2640</v>
      </c>
      <c r="M199" s="196">
        <v>44610</v>
      </c>
      <c r="N199" s="179" t="s">
        <v>1472</v>
      </c>
      <c r="O199" s="192" t="s">
        <v>3300</v>
      </c>
      <c r="P199" s="192" t="s">
        <v>3300</v>
      </c>
      <c r="Q199" s="197">
        <v>-2640</v>
      </c>
      <c r="R199" s="197">
        <v>0</v>
      </c>
      <c r="S199" s="197">
        <v>21499.95</v>
      </c>
      <c r="T199" s="198" t="s">
        <v>3301</v>
      </c>
      <c r="U199" s="199">
        <v>-2640</v>
      </c>
      <c r="V199" s="199">
        <v>2640</v>
      </c>
      <c r="W199" s="200">
        <v>0</v>
      </c>
      <c r="X199" s="201">
        <v>44593</v>
      </c>
      <c r="Y199" s="129"/>
      <c r="Z199" s="122" t="s">
        <v>3059</v>
      </c>
      <c r="AA199" s="189" t="s">
        <v>3060</v>
      </c>
      <c r="AB199" s="189" t="s">
        <v>1470</v>
      </c>
    </row>
    <row r="200" spans="1:28" hidden="1">
      <c r="A200" s="189" t="s">
        <v>3050</v>
      </c>
      <c r="B200" s="190">
        <v>44621</v>
      </c>
      <c r="C200" s="191" t="s">
        <v>42</v>
      </c>
      <c r="D200" s="191" t="s">
        <v>3220</v>
      </c>
      <c r="E200" s="128" t="s">
        <v>2312</v>
      </c>
      <c r="F200" s="192" t="s">
        <v>3052</v>
      </c>
      <c r="G200" s="193" t="s">
        <v>3053</v>
      </c>
      <c r="H200" s="192" t="s">
        <v>3221</v>
      </c>
      <c r="I200" s="194">
        <v>0</v>
      </c>
      <c r="J200" s="128" t="s">
        <v>3055</v>
      </c>
      <c r="K200" s="192" t="s">
        <v>3244</v>
      </c>
      <c r="L200" s="195">
        <v>7000</v>
      </c>
      <c r="M200" s="196">
        <v>44621</v>
      </c>
      <c r="N200" s="179" t="s">
        <v>1472</v>
      </c>
      <c r="O200" s="192" t="s">
        <v>3245</v>
      </c>
      <c r="P200" s="192" t="s">
        <v>3245</v>
      </c>
      <c r="Q200" s="197">
        <v>-7000</v>
      </c>
      <c r="R200" s="197">
        <v>0</v>
      </c>
      <c r="S200" s="197">
        <v>14499.95</v>
      </c>
      <c r="T200" s="198" t="s">
        <v>3246</v>
      </c>
      <c r="U200" s="199">
        <v>-7000</v>
      </c>
      <c r="V200" s="199">
        <v>7000</v>
      </c>
      <c r="W200" s="200">
        <v>0</v>
      </c>
      <c r="X200" s="201">
        <v>44621</v>
      </c>
      <c r="Y200" s="129"/>
      <c r="Z200" s="122" t="s">
        <v>1490</v>
      </c>
      <c r="AA200" s="189" t="s">
        <v>1488</v>
      </c>
      <c r="AB200" s="189" t="s">
        <v>1470</v>
      </c>
    </row>
    <row r="201" spans="1:28" hidden="1">
      <c r="A201" s="189" t="s">
        <v>3213</v>
      </c>
      <c r="B201" s="190">
        <v>44622</v>
      </c>
      <c r="C201" s="191" t="s">
        <v>1469</v>
      </c>
      <c r="D201" s="191" t="s">
        <v>1469</v>
      </c>
      <c r="E201" s="128" t="s">
        <v>2312</v>
      </c>
      <c r="F201" s="192" t="s">
        <v>3052</v>
      </c>
      <c r="G201" s="193" t="s">
        <v>3214</v>
      </c>
      <c r="H201" s="192" t="s">
        <v>3215</v>
      </c>
      <c r="I201" s="194">
        <v>0</v>
      </c>
      <c r="J201" s="128" t="s">
        <v>3261</v>
      </c>
      <c r="K201" s="192" t="s">
        <v>3158</v>
      </c>
      <c r="L201" s="195">
        <v>350</v>
      </c>
      <c r="M201" s="196">
        <v>44622</v>
      </c>
      <c r="N201" s="179" t="s">
        <v>1472</v>
      </c>
      <c r="O201" s="192" t="s">
        <v>3111</v>
      </c>
      <c r="P201" s="192" t="s">
        <v>3111</v>
      </c>
      <c r="Q201" s="197">
        <v>-350</v>
      </c>
      <c r="R201" s="197">
        <v>0</v>
      </c>
      <c r="S201" s="197">
        <v>-92567.21</v>
      </c>
      <c r="T201" s="198" t="s">
        <v>1002</v>
      </c>
      <c r="U201" s="199">
        <v>-350</v>
      </c>
      <c r="V201" s="199">
        <v>350</v>
      </c>
      <c r="W201" s="200">
        <v>0</v>
      </c>
      <c r="X201" s="201">
        <v>44621</v>
      </c>
      <c r="Y201" s="129"/>
      <c r="Z201" s="122" t="s">
        <v>3112</v>
      </c>
      <c r="AA201" s="189" t="s">
        <v>3060</v>
      </c>
      <c r="AB201" s="189" t="s">
        <v>1470</v>
      </c>
    </row>
    <row r="202" spans="1:28" hidden="1">
      <c r="A202" s="189" t="s">
        <v>3213</v>
      </c>
      <c r="B202" s="190">
        <v>44622</v>
      </c>
      <c r="C202" s="191" t="s">
        <v>1469</v>
      </c>
      <c r="D202" s="191" t="s">
        <v>1469</v>
      </c>
      <c r="E202" s="128" t="s">
        <v>2312</v>
      </c>
      <c r="F202" s="192" t="s">
        <v>3052</v>
      </c>
      <c r="G202" s="193" t="s">
        <v>3214</v>
      </c>
      <c r="H202" s="192" t="s">
        <v>3215</v>
      </c>
      <c r="I202" s="194">
        <v>0</v>
      </c>
      <c r="J202" s="128" t="s">
        <v>3261</v>
      </c>
      <c r="K202" s="192" t="s">
        <v>3262</v>
      </c>
      <c r="L202" s="195">
        <v>75000</v>
      </c>
      <c r="M202" s="196">
        <v>44622</v>
      </c>
      <c r="N202" s="179" t="s">
        <v>1472</v>
      </c>
      <c r="O202" s="192" t="s">
        <v>3263</v>
      </c>
      <c r="P202" s="192" t="s">
        <v>3263</v>
      </c>
      <c r="Q202" s="197">
        <v>-75000</v>
      </c>
      <c r="R202" s="197">
        <v>0</v>
      </c>
      <c r="S202" s="197">
        <v>-167567.21</v>
      </c>
      <c r="T202" s="198" t="s">
        <v>3264</v>
      </c>
      <c r="U202" s="199">
        <v>-75000</v>
      </c>
      <c r="V202" s="199">
        <v>75000</v>
      </c>
      <c r="W202" s="200">
        <v>2</v>
      </c>
      <c r="X202" s="201">
        <v>44621</v>
      </c>
      <c r="Y202" s="129"/>
      <c r="Z202" s="122" t="s">
        <v>1490</v>
      </c>
      <c r="AA202" s="189" t="s">
        <v>1488</v>
      </c>
      <c r="AB202" s="189" t="s">
        <v>1470</v>
      </c>
    </row>
    <row r="203" spans="1:28" hidden="1">
      <c r="A203" s="189" t="s">
        <v>3050</v>
      </c>
      <c r="B203" s="190">
        <v>44622</v>
      </c>
      <c r="C203" s="191" t="s">
        <v>42</v>
      </c>
      <c r="D203" s="191" t="s">
        <v>3220</v>
      </c>
      <c r="E203" s="128" t="s">
        <v>2312</v>
      </c>
      <c r="F203" s="192" t="s">
        <v>3052</v>
      </c>
      <c r="G203" s="193" t="s">
        <v>3053</v>
      </c>
      <c r="H203" s="192" t="s">
        <v>3221</v>
      </c>
      <c r="I203" s="194">
        <v>0</v>
      </c>
      <c r="J203" s="128" t="s">
        <v>3055</v>
      </c>
      <c r="K203" s="192" t="s">
        <v>3183</v>
      </c>
      <c r="L203" s="195">
        <v>381.47</v>
      </c>
      <c r="M203" s="196">
        <v>44622</v>
      </c>
      <c r="N203" s="179" t="s">
        <v>1472</v>
      </c>
      <c r="O203" s="192" t="s">
        <v>3111</v>
      </c>
      <c r="P203" s="192" t="s">
        <v>3111</v>
      </c>
      <c r="Q203" s="197">
        <v>-381.47</v>
      </c>
      <c r="R203" s="197">
        <v>0</v>
      </c>
      <c r="S203" s="197">
        <v>14118.48</v>
      </c>
      <c r="T203" s="198" t="s">
        <v>1002</v>
      </c>
      <c r="U203" s="199">
        <v>-381.47</v>
      </c>
      <c r="V203" s="199">
        <v>381.47</v>
      </c>
      <c r="W203" s="200">
        <v>0</v>
      </c>
      <c r="X203" s="201">
        <v>44621</v>
      </c>
      <c r="Y203" s="129"/>
      <c r="Z203" s="122" t="s">
        <v>3112</v>
      </c>
      <c r="AA203" s="189" t="s">
        <v>3060</v>
      </c>
      <c r="AB203" s="189" t="s">
        <v>1470</v>
      </c>
    </row>
    <row r="204" spans="1:28" hidden="1">
      <c r="A204" s="189" t="s">
        <v>3050</v>
      </c>
      <c r="B204" s="190">
        <v>44629</v>
      </c>
      <c r="C204" s="191" t="s">
        <v>42</v>
      </c>
      <c r="D204" s="191" t="s">
        <v>3220</v>
      </c>
      <c r="E204" s="128" t="s">
        <v>2312</v>
      </c>
      <c r="F204" s="192" t="s">
        <v>3052</v>
      </c>
      <c r="G204" s="193" t="s">
        <v>3053</v>
      </c>
      <c r="H204" s="192" t="s">
        <v>3221</v>
      </c>
      <c r="I204" s="194">
        <v>0</v>
      </c>
      <c r="J204" s="128" t="s">
        <v>3055</v>
      </c>
      <c r="K204" s="192" t="s">
        <v>3224</v>
      </c>
      <c r="L204" s="195">
        <v>60.95</v>
      </c>
      <c r="M204" s="196">
        <v>44629</v>
      </c>
      <c r="N204" s="179" t="s">
        <v>1500</v>
      </c>
      <c r="O204" s="192" t="s">
        <v>1501</v>
      </c>
      <c r="P204" s="192" t="s">
        <v>1501</v>
      </c>
      <c r="Q204" s="197">
        <v>-60.95</v>
      </c>
      <c r="R204" s="197">
        <v>0</v>
      </c>
      <c r="S204" s="197">
        <v>14057.53</v>
      </c>
      <c r="T204" s="198" t="s">
        <v>21</v>
      </c>
      <c r="U204" s="199">
        <v>-60.95</v>
      </c>
      <c r="V204" s="199">
        <v>60.95</v>
      </c>
      <c r="W204" s="200">
        <v>0</v>
      </c>
      <c r="X204" s="201">
        <v>44621</v>
      </c>
      <c r="Y204" s="129"/>
      <c r="Z204" s="122" t="s">
        <v>3124</v>
      </c>
      <c r="AA204" s="189" t="s">
        <v>3124</v>
      </c>
      <c r="AB204" s="189" t="s">
        <v>1470</v>
      </c>
    </row>
    <row r="205" spans="1:28" hidden="1">
      <c r="A205" s="189" t="s">
        <v>3050</v>
      </c>
      <c r="B205" s="190">
        <v>44630</v>
      </c>
      <c r="C205" s="191" t="s">
        <v>42</v>
      </c>
      <c r="D205" s="191" t="s">
        <v>3220</v>
      </c>
      <c r="E205" s="128" t="s">
        <v>2312</v>
      </c>
      <c r="F205" s="192" t="s">
        <v>3052</v>
      </c>
      <c r="G205" s="193" t="s">
        <v>3053</v>
      </c>
      <c r="H205" s="192" t="s">
        <v>3221</v>
      </c>
      <c r="I205" s="194">
        <v>0</v>
      </c>
      <c r="J205" s="128" t="s">
        <v>3055</v>
      </c>
      <c r="K205" s="192" t="s">
        <v>3167</v>
      </c>
      <c r="L205" s="195">
        <v>10000</v>
      </c>
      <c r="M205" s="196">
        <v>44630</v>
      </c>
      <c r="N205" s="179" t="s">
        <v>1472</v>
      </c>
      <c r="O205" s="192" t="s">
        <v>3168</v>
      </c>
      <c r="P205" s="192" t="s">
        <v>3168</v>
      </c>
      <c r="Q205" s="197">
        <v>-10000</v>
      </c>
      <c r="R205" s="197">
        <v>0</v>
      </c>
      <c r="S205" s="197">
        <v>4057.53</v>
      </c>
      <c r="T205" s="198" t="s">
        <v>3169</v>
      </c>
      <c r="U205" s="199">
        <v>-10000</v>
      </c>
      <c r="V205" s="199">
        <v>10000</v>
      </c>
      <c r="W205" s="200">
        <v>4</v>
      </c>
      <c r="X205" s="201">
        <v>44621</v>
      </c>
      <c r="Y205" s="129"/>
      <c r="Z205" s="122" t="s">
        <v>1490</v>
      </c>
      <c r="AA205" s="189" t="s">
        <v>1488</v>
      </c>
      <c r="AB205" s="189" t="s">
        <v>1470</v>
      </c>
    </row>
    <row r="206" spans="1:28" hidden="1">
      <c r="A206" s="189" t="s">
        <v>3050</v>
      </c>
      <c r="B206" s="190">
        <v>44630</v>
      </c>
      <c r="C206" s="191" t="s">
        <v>42</v>
      </c>
      <c r="D206" s="191" t="s">
        <v>3220</v>
      </c>
      <c r="E206" s="128" t="s">
        <v>2312</v>
      </c>
      <c r="F206" s="192" t="s">
        <v>3052</v>
      </c>
      <c r="G206" s="193" t="s">
        <v>3053</v>
      </c>
      <c r="H206" s="192" t="s">
        <v>3221</v>
      </c>
      <c r="I206" s="194">
        <v>0</v>
      </c>
      <c r="J206" s="128" t="s">
        <v>3055</v>
      </c>
      <c r="K206" s="192" t="s">
        <v>3239</v>
      </c>
      <c r="L206" s="195">
        <v>11.05</v>
      </c>
      <c r="M206" s="196">
        <v>44630</v>
      </c>
      <c r="N206" s="179" t="s">
        <v>1500</v>
      </c>
      <c r="O206" s="192" t="s">
        <v>3184</v>
      </c>
      <c r="P206" s="192" t="s">
        <v>3184</v>
      </c>
      <c r="Q206" s="197">
        <v>-11.05</v>
      </c>
      <c r="R206" s="197">
        <v>0</v>
      </c>
      <c r="S206" s="197">
        <v>4046.48</v>
      </c>
      <c r="T206" s="198" t="s">
        <v>21</v>
      </c>
      <c r="U206" s="199">
        <v>-11.05</v>
      </c>
      <c r="V206" s="199">
        <v>11.05</v>
      </c>
      <c r="W206" s="200">
        <v>0</v>
      </c>
      <c r="X206" s="201">
        <v>44621</v>
      </c>
      <c r="Y206" s="129"/>
      <c r="Z206" s="122" t="s">
        <v>3124</v>
      </c>
      <c r="AA206" s="189" t="s">
        <v>3124</v>
      </c>
      <c r="AB206" s="189" t="s">
        <v>1470</v>
      </c>
    </row>
    <row r="207" spans="1:28" hidden="1">
      <c r="A207" s="189" t="s">
        <v>3050</v>
      </c>
      <c r="B207" s="190">
        <v>44631</v>
      </c>
      <c r="C207" s="191" t="s">
        <v>42</v>
      </c>
      <c r="D207" s="191" t="s">
        <v>3220</v>
      </c>
      <c r="E207" s="128" t="s">
        <v>2312</v>
      </c>
      <c r="F207" s="192" t="s">
        <v>3052</v>
      </c>
      <c r="G207" s="193" t="s">
        <v>3053</v>
      </c>
      <c r="H207" s="192" t="s">
        <v>3221</v>
      </c>
      <c r="I207" s="194">
        <v>0</v>
      </c>
      <c r="J207" s="128" t="s">
        <v>3055</v>
      </c>
      <c r="K207" s="192" t="s">
        <v>3302</v>
      </c>
      <c r="L207" s="195">
        <v>3000</v>
      </c>
      <c r="M207" s="196">
        <v>44631</v>
      </c>
      <c r="N207" s="179" t="s">
        <v>1472</v>
      </c>
      <c r="O207" s="192" t="s">
        <v>3303</v>
      </c>
      <c r="P207" s="192" t="s">
        <v>3303</v>
      </c>
      <c r="Q207" s="197">
        <v>-3000</v>
      </c>
      <c r="R207" s="197">
        <v>0</v>
      </c>
      <c r="S207" s="197">
        <v>1046.48</v>
      </c>
      <c r="T207" s="198" t="s">
        <v>3304</v>
      </c>
      <c r="U207" s="199">
        <v>-3000</v>
      </c>
      <c r="V207" s="199">
        <v>3000</v>
      </c>
      <c r="W207" s="200">
        <v>1</v>
      </c>
      <c r="X207" s="201">
        <v>44621</v>
      </c>
      <c r="Y207" s="129"/>
      <c r="Z207" s="122" t="s">
        <v>1515</v>
      </c>
      <c r="AA207" s="189" t="s">
        <v>1479</v>
      </c>
      <c r="AB207" s="189" t="s">
        <v>1470</v>
      </c>
    </row>
    <row r="208" spans="1:28" hidden="1">
      <c r="A208" s="189" t="s">
        <v>3213</v>
      </c>
      <c r="B208" s="190">
        <v>44635</v>
      </c>
      <c r="C208" s="191" t="s">
        <v>1469</v>
      </c>
      <c r="D208" s="191" t="s">
        <v>1469</v>
      </c>
      <c r="E208" s="128" t="s">
        <v>2312</v>
      </c>
      <c r="F208" s="192" t="s">
        <v>3052</v>
      </c>
      <c r="G208" s="193" t="s">
        <v>3214</v>
      </c>
      <c r="H208" s="192" t="s">
        <v>3215</v>
      </c>
      <c r="I208" s="194">
        <v>0</v>
      </c>
      <c r="J208" s="128" t="s">
        <v>3261</v>
      </c>
      <c r="K208" s="192" t="s">
        <v>3305</v>
      </c>
      <c r="L208" s="195">
        <v>2000</v>
      </c>
      <c r="M208" s="196">
        <v>44635</v>
      </c>
      <c r="N208" s="179" t="s">
        <v>1472</v>
      </c>
      <c r="O208" s="192" t="s">
        <v>3306</v>
      </c>
      <c r="P208" s="192" t="s">
        <v>3306</v>
      </c>
      <c r="Q208" s="197">
        <v>-2000</v>
      </c>
      <c r="R208" s="197">
        <v>0</v>
      </c>
      <c r="S208" s="197">
        <v>-169567.21</v>
      </c>
      <c r="T208" s="198" t="s">
        <v>3307</v>
      </c>
      <c r="U208" s="199">
        <v>-2000</v>
      </c>
      <c r="V208" s="199">
        <v>2000</v>
      </c>
      <c r="W208" s="200">
        <v>0</v>
      </c>
      <c r="X208" s="201">
        <v>44621</v>
      </c>
      <c r="Y208" s="129"/>
      <c r="Z208" s="122" t="s">
        <v>1515</v>
      </c>
      <c r="AA208" s="189" t="s">
        <v>1479</v>
      </c>
      <c r="AB208" s="189" t="s">
        <v>1470</v>
      </c>
    </row>
    <row r="209" spans="1:28" hidden="1">
      <c r="A209" s="189" t="s">
        <v>3213</v>
      </c>
      <c r="B209" s="190">
        <v>44635</v>
      </c>
      <c r="C209" s="191" t="s">
        <v>1469</v>
      </c>
      <c r="D209" s="191" t="s">
        <v>1469</v>
      </c>
      <c r="E209" s="128" t="s">
        <v>2312</v>
      </c>
      <c r="F209" s="192" t="s">
        <v>3052</v>
      </c>
      <c r="G209" s="193" t="s">
        <v>3214</v>
      </c>
      <c r="H209" s="192" t="s">
        <v>3215</v>
      </c>
      <c r="I209" s="194">
        <v>0</v>
      </c>
      <c r="J209" s="128" t="s">
        <v>3261</v>
      </c>
      <c r="K209" s="192" t="s">
        <v>3308</v>
      </c>
      <c r="L209" s="195">
        <v>4800</v>
      </c>
      <c r="M209" s="196">
        <v>44635</v>
      </c>
      <c r="N209" s="179" t="s">
        <v>1472</v>
      </c>
      <c r="O209" s="192" t="s">
        <v>3286</v>
      </c>
      <c r="P209" s="192" t="s">
        <v>3286</v>
      </c>
      <c r="Q209" s="197">
        <v>-4800</v>
      </c>
      <c r="R209" s="197">
        <v>0</v>
      </c>
      <c r="S209" s="197">
        <v>-174367.21</v>
      </c>
      <c r="T209" s="198" t="s">
        <v>982</v>
      </c>
      <c r="U209" s="199">
        <v>-4800</v>
      </c>
      <c r="V209" s="199">
        <v>4800</v>
      </c>
      <c r="W209" s="200">
        <v>0</v>
      </c>
      <c r="X209" s="201">
        <v>44621</v>
      </c>
      <c r="Y209" s="129"/>
      <c r="Z209" s="122" t="s">
        <v>1515</v>
      </c>
      <c r="AA209" s="189" t="s">
        <v>1479</v>
      </c>
      <c r="AB209" s="189" t="s">
        <v>1470</v>
      </c>
    </row>
    <row r="210" spans="1:28" hidden="1">
      <c r="A210" s="189" t="s">
        <v>3213</v>
      </c>
      <c r="B210" s="190">
        <v>44635</v>
      </c>
      <c r="C210" s="191" t="s">
        <v>1469</v>
      </c>
      <c r="D210" s="191" t="s">
        <v>1469</v>
      </c>
      <c r="E210" s="128" t="s">
        <v>2312</v>
      </c>
      <c r="F210" s="192" t="s">
        <v>3052</v>
      </c>
      <c r="G210" s="193" t="s">
        <v>3214</v>
      </c>
      <c r="H210" s="192" t="s">
        <v>3215</v>
      </c>
      <c r="I210" s="194">
        <v>0</v>
      </c>
      <c r="J210" s="128" t="s">
        <v>3261</v>
      </c>
      <c r="K210" s="192" t="s">
        <v>3280</v>
      </c>
      <c r="L210" s="195">
        <v>16923.79</v>
      </c>
      <c r="M210" s="196">
        <v>44635</v>
      </c>
      <c r="N210" s="179" t="s">
        <v>1472</v>
      </c>
      <c r="O210" s="192" t="s">
        <v>3281</v>
      </c>
      <c r="P210" s="192" t="s">
        <v>3281</v>
      </c>
      <c r="Q210" s="197">
        <v>-16923.79</v>
      </c>
      <c r="R210" s="197">
        <v>0</v>
      </c>
      <c r="S210" s="197">
        <v>-191291</v>
      </c>
      <c r="T210" s="198" t="s">
        <v>3282</v>
      </c>
      <c r="U210" s="199">
        <v>-16923.79</v>
      </c>
      <c r="V210" s="199">
        <v>16923.79</v>
      </c>
      <c r="W210" s="200">
        <v>0</v>
      </c>
      <c r="X210" s="201">
        <v>44621</v>
      </c>
      <c r="Y210" s="129"/>
      <c r="Z210" s="122" t="s">
        <v>1548</v>
      </c>
      <c r="AA210" s="189" t="s">
        <v>1488</v>
      </c>
      <c r="AB210" s="189" t="s">
        <v>1470</v>
      </c>
    </row>
    <row r="211" spans="1:28" hidden="1">
      <c r="A211" s="189" t="s">
        <v>3050</v>
      </c>
      <c r="B211" s="190">
        <v>44635</v>
      </c>
      <c r="C211" s="191" t="s">
        <v>42</v>
      </c>
      <c r="D211" s="191" t="s">
        <v>3220</v>
      </c>
      <c r="E211" s="128" t="s">
        <v>2312</v>
      </c>
      <c r="F211" s="192" t="s">
        <v>3052</v>
      </c>
      <c r="G211" s="193" t="s">
        <v>3053</v>
      </c>
      <c r="H211" s="192" t="s">
        <v>3221</v>
      </c>
      <c r="I211" s="194">
        <v>0</v>
      </c>
      <c r="J211" s="128" t="s">
        <v>3055</v>
      </c>
      <c r="K211" s="192" t="s">
        <v>3287</v>
      </c>
      <c r="L211" s="195">
        <v>7505.66</v>
      </c>
      <c r="M211" s="196">
        <v>44635</v>
      </c>
      <c r="N211" s="179" t="s">
        <v>1472</v>
      </c>
      <c r="O211" s="192" t="s">
        <v>3176</v>
      </c>
      <c r="P211" s="192" t="s">
        <v>3176</v>
      </c>
      <c r="Q211" s="197">
        <v>-7505.66</v>
      </c>
      <c r="R211" s="197">
        <v>0</v>
      </c>
      <c r="S211" s="197">
        <v>-6459.18</v>
      </c>
      <c r="T211" s="198" t="s">
        <v>3177</v>
      </c>
      <c r="U211" s="199">
        <v>-7505.66</v>
      </c>
      <c r="V211" s="199">
        <v>7505.66</v>
      </c>
      <c r="W211" s="200">
        <v>0</v>
      </c>
      <c r="X211" s="201">
        <v>44621</v>
      </c>
      <c r="Y211" s="129"/>
      <c r="Z211" s="122" t="s">
        <v>1490</v>
      </c>
      <c r="AA211" s="189" t="s">
        <v>1488</v>
      </c>
      <c r="AB211" s="189" t="s">
        <v>1470</v>
      </c>
    </row>
    <row r="212" spans="1:28" hidden="1">
      <c r="A212" s="189" t="s">
        <v>3050</v>
      </c>
      <c r="B212" s="190">
        <v>44635</v>
      </c>
      <c r="C212" s="191" t="s">
        <v>42</v>
      </c>
      <c r="D212" s="191" t="s">
        <v>3220</v>
      </c>
      <c r="E212" s="128" t="s">
        <v>2312</v>
      </c>
      <c r="F212" s="192" t="s">
        <v>3052</v>
      </c>
      <c r="G212" s="193" t="s">
        <v>3053</v>
      </c>
      <c r="H212" s="192" t="s">
        <v>3221</v>
      </c>
      <c r="I212" s="194">
        <v>0</v>
      </c>
      <c r="J212" s="128" t="s">
        <v>3055</v>
      </c>
      <c r="K212" s="192" t="s">
        <v>3202</v>
      </c>
      <c r="L212" s="195">
        <v>0.02</v>
      </c>
      <c r="M212" s="196">
        <v>44635</v>
      </c>
      <c r="N212" s="179" t="s">
        <v>1472</v>
      </c>
      <c r="O212" s="192" t="s">
        <v>3309</v>
      </c>
      <c r="P212" s="192" t="s">
        <v>3309</v>
      </c>
      <c r="Q212" s="197">
        <v>-0.02</v>
      </c>
      <c r="R212" s="197">
        <v>0</v>
      </c>
      <c r="S212" s="197">
        <v>-6459.2</v>
      </c>
      <c r="T212" s="198" t="s">
        <v>21</v>
      </c>
      <c r="U212" s="199">
        <v>-0.02</v>
      </c>
      <c r="V212" s="199">
        <v>0.02</v>
      </c>
      <c r="W212" s="200">
        <v>0</v>
      </c>
      <c r="X212" s="201">
        <v>44621</v>
      </c>
      <c r="Y212" s="129"/>
      <c r="Z212" s="122" t="s">
        <v>1490</v>
      </c>
      <c r="AA212" s="189" t="s">
        <v>1488</v>
      </c>
      <c r="AB212" s="189" t="s">
        <v>1470</v>
      </c>
    </row>
    <row r="213" spans="1:28" hidden="1">
      <c r="A213" s="189" t="s">
        <v>3050</v>
      </c>
      <c r="B213" s="190">
        <v>44635</v>
      </c>
      <c r="C213" s="191" t="s">
        <v>42</v>
      </c>
      <c r="D213" s="191" t="s">
        <v>3220</v>
      </c>
      <c r="E213" s="128" t="s">
        <v>2312</v>
      </c>
      <c r="F213" s="192" t="s">
        <v>3052</v>
      </c>
      <c r="G213" s="193" t="s">
        <v>3053</v>
      </c>
      <c r="H213" s="192" t="s">
        <v>3221</v>
      </c>
      <c r="I213" s="194">
        <v>0</v>
      </c>
      <c r="J213" s="128" t="s">
        <v>3055</v>
      </c>
      <c r="K213" s="192" t="s">
        <v>3289</v>
      </c>
      <c r="L213" s="195">
        <v>112.58</v>
      </c>
      <c r="M213" s="196">
        <v>44635</v>
      </c>
      <c r="N213" s="179" t="s">
        <v>1472</v>
      </c>
      <c r="O213" s="192" t="s">
        <v>3179</v>
      </c>
      <c r="P213" s="192" t="s">
        <v>3179</v>
      </c>
      <c r="Q213" s="197">
        <v>0</v>
      </c>
      <c r="R213" s="197">
        <v>112.58</v>
      </c>
      <c r="S213" s="197">
        <v>-6346.62</v>
      </c>
      <c r="T213" s="198" t="s">
        <v>3177</v>
      </c>
      <c r="U213" s="199">
        <v>112.58</v>
      </c>
      <c r="V213" s="199">
        <v>112.58</v>
      </c>
      <c r="W213" s="200">
        <v>0</v>
      </c>
      <c r="X213" s="201">
        <v>44621</v>
      </c>
      <c r="Y213" s="129"/>
      <c r="Z213" s="122" t="s">
        <v>1490</v>
      </c>
      <c r="AA213" s="189" t="s">
        <v>1488</v>
      </c>
      <c r="AB213" s="189" t="s">
        <v>1470</v>
      </c>
    </row>
    <row r="214" spans="1:28" hidden="1">
      <c r="A214" s="189" t="s">
        <v>3050</v>
      </c>
      <c r="B214" s="190">
        <v>44635</v>
      </c>
      <c r="C214" s="191" t="s">
        <v>42</v>
      </c>
      <c r="D214" s="191" t="s">
        <v>3220</v>
      </c>
      <c r="E214" s="128" t="s">
        <v>2312</v>
      </c>
      <c r="F214" s="192" t="s">
        <v>3052</v>
      </c>
      <c r="G214" s="193" t="s">
        <v>3053</v>
      </c>
      <c r="H214" s="192" t="s">
        <v>3221</v>
      </c>
      <c r="I214" s="194">
        <v>0</v>
      </c>
      <c r="J214" s="128" t="s">
        <v>3055</v>
      </c>
      <c r="K214" s="192" t="s">
        <v>3288</v>
      </c>
      <c r="L214" s="195">
        <v>349.01</v>
      </c>
      <c r="M214" s="196">
        <v>44635</v>
      </c>
      <c r="N214" s="179" t="s">
        <v>1472</v>
      </c>
      <c r="O214" s="192" t="s">
        <v>3181</v>
      </c>
      <c r="P214" s="192" t="s">
        <v>3181</v>
      </c>
      <c r="Q214" s="197">
        <v>0</v>
      </c>
      <c r="R214" s="197">
        <v>349.01</v>
      </c>
      <c r="S214" s="197">
        <v>-5997.61</v>
      </c>
      <c r="T214" s="198" t="s">
        <v>3177</v>
      </c>
      <c r="U214" s="199">
        <v>349.01</v>
      </c>
      <c r="V214" s="199">
        <v>349.01</v>
      </c>
      <c r="W214" s="200">
        <v>0</v>
      </c>
      <c r="X214" s="201">
        <v>44621</v>
      </c>
      <c r="Y214" s="129"/>
      <c r="Z214" s="122" t="s">
        <v>1490</v>
      </c>
      <c r="AA214" s="189" t="s">
        <v>1488</v>
      </c>
      <c r="AB214" s="189" t="s">
        <v>1470</v>
      </c>
    </row>
    <row r="215" spans="1:28" hidden="1">
      <c r="A215" s="189" t="s">
        <v>3050</v>
      </c>
      <c r="B215" s="190">
        <v>44635</v>
      </c>
      <c r="C215" s="191" t="s">
        <v>42</v>
      </c>
      <c r="D215" s="191" t="s">
        <v>3220</v>
      </c>
      <c r="E215" s="128" t="s">
        <v>2312</v>
      </c>
      <c r="F215" s="192" t="s">
        <v>3052</v>
      </c>
      <c r="G215" s="193" t="s">
        <v>3053</v>
      </c>
      <c r="H215" s="192" t="s">
        <v>3221</v>
      </c>
      <c r="I215" s="194">
        <v>0</v>
      </c>
      <c r="J215" s="128" t="s">
        <v>3055</v>
      </c>
      <c r="K215" s="192" t="s">
        <v>3310</v>
      </c>
      <c r="L215" s="195">
        <v>2025</v>
      </c>
      <c r="M215" s="196">
        <v>44635</v>
      </c>
      <c r="N215" s="179" t="s">
        <v>1472</v>
      </c>
      <c r="O215" s="192" t="s">
        <v>3291</v>
      </c>
      <c r="P215" s="192" t="s">
        <v>3291</v>
      </c>
      <c r="Q215" s="197">
        <v>-2025</v>
      </c>
      <c r="R215" s="197">
        <v>0</v>
      </c>
      <c r="S215" s="197">
        <v>-8022.61</v>
      </c>
      <c r="T215" s="198" t="s">
        <v>1608</v>
      </c>
      <c r="U215" s="199">
        <v>-2025</v>
      </c>
      <c r="V215" s="199">
        <v>2025</v>
      </c>
      <c r="W215" s="200">
        <v>0</v>
      </c>
      <c r="X215" s="201">
        <v>44621</v>
      </c>
      <c r="Y215" s="129"/>
      <c r="Z215" s="122" t="s">
        <v>3189</v>
      </c>
      <c r="AA215" s="189" t="s">
        <v>1488</v>
      </c>
      <c r="AB215" s="189" t="s">
        <v>1470</v>
      </c>
    </row>
    <row r="216" spans="1:28" hidden="1">
      <c r="A216" s="189" t="s">
        <v>3050</v>
      </c>
      <c r="B216" s="190">
        <v>44635</v>
      </c>
      <c r="C216" s="191" t="s">
        <v>42</v>
      </c>
      <c r="D216" s="191" t="s">
        <v>3220</v>
      </c>
      <c r="E216" s="128" t="s">
        <v>2312</v>
      </c>
      <c r="F216" s="192" t="s">
        <v>3052</v>
      </c>
      <c r="G216" s="193" t="s">
        <v>3053</v>
      </c>
      <c r="H216" s="192" t="s">
        <v>3221</v>
      </c>
      <c r="I216" s="194">
        <v>0</v>
      </c>
      <c r="J216" s="128" t="s">
        <v>3055</v>
      </c>
      <c r="K216" s="192" t="s">
        <v>3311</v>
      </c>
      <c r="L216" s="195">
        <v>30.38</v>
      </c>
      <c r="M216" s="196">
        <v>44635</v>
      </c>
      <c r="N216" s="179" t="s">
        <v>1472</v>
      </c>
      <c r="O216" s="192" t="s">
        <v>3295</v>
      </c>
      <c r="P216" s="192" t="s">
        <v>3295</v>
      </c>
      <c r="Q216" s="197">
        <v>0</v>
      </c>
      <c r="R216" s="197">
        <v>30.38</v>
      </c>
      <c r="S216" s="197">
        <v>-7992.23</v>
      </c>
      <c r="T216" s="198" t="s">
        <v>1608</v>
      </c>
      <c r="U216" s="199">
        <v>30.38</v>
      </c>
      <c r="V216" s="199">
        <v>30.38</v>
      </c>
      <c r="W216" s="200">
        <v>0</v>
      </c>
      <c r="X216" s="201">
        <v>44621</v>
      </c>
      <c r="Y216" s="129"/>
      <c r="Z216" s="122" t="s">
        <v>3189</v>
      </c>
      <c r="AA216" s="189" t="s">
        <v>1488</v>
      </c>
      <c r="AB216" s="189" t="s">
        <v>1470</v>
      </c>
    </row>
    <row r="217" spans="1:28" hidden="1">
      <c r="A217" s="189" t="s">
        <v>3050</v>
      </c>
      <c r="B217" s="190">
        <v>44635</v>
      </c>
      <c r="C217" s="191" t="s">
        <v>42</v>
      </c>
      <c r="D217" s="191" t="s">
        <v>3220</v>
      </c>
      <c r="E217" s="128" t="s">
        <v>2312</v>
      </c>
      <c r="F217" s="192" t="s">
        <v>3052</v>
      </c>
      <c r="G217" s="193" t="s">
        <v>3053</v>
      </c>
      <c r="H217" s="192" t="s">
        <v>3221</v>
      </c>
      <c r="I217" s="194">
        <v>0</v>
      </c>
      <c r="J217" s="128" t="s">
        <v>3055</v>
      </c>
      <c r="K217" s="192" t="s">
        <v>3312</v>
      </c>
      <c r="L217" s="195">
        <v>94.16</v>
      </c>
      <c r="M217" s="196">
        <v>44635</v>
      </c>
      <c r="N217" s="179" t="s">
        <v>1472</v>
      </c>
      <c r="O217" s="192" t="s">
        <v>3293</v>
      </c>
      <c r="P217" s="192" t="s">
        <v>3293</v>
      </c>
      <c r="Q217" s="197">
        <v>0</v>
      </c>
      <c r="R217" s="197">
        <v>94.16</v>
      </c>
      <c r="S217" s="197">
        <v>-7898.07</v>
      </c>
      <c r="T217" s="198" t="s">
        <v>1608</v>
      </c>
      <c r="U217" s="199">
        <v>94.16</v>
      </c>
      <c r="V217" s="199">
        <v>94.16</v>
      </c>
      <c r="W217" s="200">
        <v>0</v>
      </c>
      <c r="X217" s="201">
        <v>44621</v>
      </c>
      <c r="Y217" s="129"/>
      <c r="Z217" s="122" t="s">
        <v>3189</v>
      </c>
      <c r="AA217" s="189" t="s">
        <v>1488</v>
      </c>
      <c r="AB217" s="189" t="s">
        <v>1470</v>
      </c>
    </row>
    <row r="218" spans="1:28" hidden="1">
      <c r="A218" s="189" t="s">
        <v>3050</v>
      </c>
      <c r="B218" s="190">
        <v>44635</v>
      </c>
      <c r="C218" s="191" t="s">
        <v>42</v>
      </c>
      <c r="D218" s="191" t="s">
        <v>3220</v>
      </c>
      <c r="E218" s="128" t="s">
        <v>2312</v>
      </c>
      <c r="F218" s="192" t="s">
        <v>3052</v>
      </c>
      <c r="G218" s="193" t="s">
        <v>3053</v>
      </c>
      <c r="H218" s="192" t="s">
        <v>3221</v>
      </c>
      <c r="I218" s="194">
        <v>0</v>
      </c>
      <c r="J218" s="128" t="s">
        <v>3055</v>
      </c>
      <c r="K218" s="192" t="s">
        <v>3239</v>
      </c>
      <c r="L218" s="195">
        <v>11.05</v>
      </c>
      <c r="M218" s="196">
        <v>44635</v>
      </c>
      <c r="N218" s="179" t="s">
        <v>1500</v>
      </c>
      <c r="O218" s="192" t="s">
        <v>3184</v>
      </c>
      <c r="P218" s="192" t="s">
        <v>3184</v>
      </c>
      <c r="Q218" s="197">
        <v>-11.05</v>
      </c>
      <c r="R218" s="197">
        <v>0</v>
      </c>
      <c r="S218" s="197">
        <v>-7909.12</v>
      </c>
      <c r="T218" s="198" t="s">
        <v>21</v>
      </c>
      <c r="U218" s="199">
        <v>-11.05</v>
      </c>
      <c r="V218" s="199">
        <v>11.05</v>
      </c>
      <c r="W218" s="200">
        <v>0</v>
      </c>
      <c r="X218" s="201">
        <v>44621</v>
      </c>
      <c r="Y218" s="129"/>
      <c r="Z218" s="122" t="s">
        <v>3124</v>
      </c>
      <c r="AA218" s="189" t="s">
        <v>3124</v>
      </c>
      <c r="AB218" s="189" t="s">
        <v>1470</v>
      </c>
    </row>
    <row r="219" spans="1:28" hidden="1">
      <c r="A219" s="189" t="s">
        <v>3050</v>
      </c>
      <c r="B219" s="190">
        <v>44635</v>
      </c>
      <c r="C219" s="191" t="s">
        <v>42</v>
      </c>
      <c r="D219" s="191" t="s">
        <v>3220</v>
      </c>
      <c r="E219" s="128" t="s">
        <v>2312</v>
      </c>
      <c r="F219" s="192" t="s">
        <v>3052</v>
      </c>
      <c r="G219" s="193" t="s">
        <v>3053</v>
      </c>
      <c r="H219" s="192" t="s">
        <v>3221</v>
      </c>
      <c r="I219" s="194">
        <v>0</v>
      </c>
      <c r="J219" s="128" t="s">
        <v>3055</v>
      </c>
      <c r="K219" s="192" t="s">
        <v>3313</v>
      </c>
      <c r="L219" s="195">
        <v>9</v>
      </c>
      <c r="M219" s="196">
        <v>44635</v>
      </c>
      <c r="N219" s="179" t="s">
        <v>1500</v>
      </c>
      <c r="O219" s="192" t="s">
        <v>3184</v>
      </c>
      <c r="P219" s="192" t="s">
        <v>3184</v>
      </c>
      <c r="Q219" s="197">
        <v>-9</v>
      </c>
      <c r="R219" s="197">
        <v>0</v>
      </c>
      <c r="S219" s="197">
        <v>-7918.12</v>
      </c>
      <c r="T219" s="198" t="s">
        <v>21</v>
      </c>
      <c r="U219" s="199">
        <v>-9</v>
      </c>
      <c r="V219" s="199">
        <v>9</v>
      </c>
      <c r="W219" s="200">
        <v>0</v>
      </c>
      <c r="X219" s="201">
        <v>44621</v>
      </c>
      <c r="Y219" s="129"/>
      <c r="Z219" s="122" t="s">
        <v>3124</v>
      </c>
      <c r="AA219" s="189" t="s">
        <v>3124</v>
      </c>
      <c r="AB219" s="189" t="s">
        <v>1470</v>
      </c>
    </row>
    <row r="220" spans="1:28" hidden="1">
      <c r="A220" s="189" t="s">
        <v>3050</v>
      </c>
      <c r="B220" s="190">
        <v>44635</v>
      </c>
      <c r="C220" s="191" t="s">
        <v>42</v>
      </c>
      <c r="D220" s="191" t="s">
        <v>3220</v>
      </c>
      <c r="E220" s="128" t="s">
        <v>2312</v>
      </c>
      <c r="F220" s="192" t="s">
        <v>3052</v>
      </c>
      <c r="G220" s="193" t="s">
        <v>3053</v>
      </c>
      <c r="H220" s="192" t="s">
        <v>3221</v>
      </c>
      <c r="I220" s="194">
        <v>0</v>
      </c>
      <c r="J220" s="128" t="s">
        <v>3055</v>
      </c>
      <c r="K220" s="192" t="s">
        <v>3314</v>
      </c>
      <c r="L220" s="195">
        <v>32588.58</v>
      </c>
      <c r="M220" s="196">
        <v>44635</v>
      </c>
      <c r="N220" s="179" t="s">
        <v>1495</v>
      </c>
      <c r="O220" s="192" t="s">
        <v>3063</v>
      </c>
      <c r="P220" s="192" t="s">
        <v>3063</v>
      </c>
      <c r="Q220" s="197">
        <v>0</v>
      </c>
      <c r="R220" s="197">
        <v>32588.58</v>
      </c>
      <c r="S220" s="197">
        <v>24670.46</v>
      </c>
      <c r="T220" s="198" t="s">
        <v>21</v>
      </c>
      <c r="U220" s="199">
        <v>32588.58</v>
      </c>
      <c r="V220" s="199">
        <v>32588.58</v>
      </c>
      <c r="W220" s="200">
        <v>0</v>
      </c>
      <c r="X220" s="201">
        <v>44621</v>
      </c>
      <c r="Y220" s="129"/>
      <c r="Z220" s="122" t="s">
        <v>3064</v>
      </c>
      <c r="AA220" s="189" t="s">
        <v>3064</v>
      </c>
      <c r="AB220" s="189" t="s">
        <v>1470</v>
      </c>
    </row>
    <row r="221" spans="1:28" hidden="1">
      <c r="A221" s="189" t="s">
        <v>3050</v>
      </c>
      <c r="B221" s="190">
        <v>44638</v>
      </c>
      <c r="C221" s="191" t="s">
        <v>42</v>
      </c>
      <c r="D221" s="191" t="s">
        <v>3220</v>
      </c>
      <c r="E221" s="128" t="s">
        <v>2312</v>
      </c>
      <c r="F221" s="192" t="s">
        <v>3052</v>
      </c>
      <c r="G221" s="193" t="s">
        <v>3053</v>
      </c>
      <c r="H221" s="192" t="s">
        <v>3221</v>
      </c>
      <c r="I221" s="194">
        <v>0</v>
      </c>
      <c r="J221" s="128" t="s">
        <v>3055</v>
      </c>
      <c r="K221" s="192" t="s">
        <v>3315</v>
      </c>
      <c r="L221" s="195">
        <v>8250</v>
      </c>
      <c r="M221" s="196">
        <v>44638</v>
      </c>
      <c r="N221" s="179" t="s">
        <v>1472</v>
      </c>
      <c r="O221" s="192" t="s">
        <v>3316</v>
      </c>
      <c r="P221" s="192" t="s">
        <v>3316</v>
      </c>
      <c r="Q221" s="197">
        <v>-8250</v>
      </c>
      <c r="R221" s="197">
        <v>0</v>
      </c>
      <c r="S221" s="197">
        <v>16420.46</v>
      </c>
      <c r="T221" s="198" t="s">
        <v>1144</v>
      </c>
      <c r="U221" s="199">
        <v>-8250</v>
      </c>
      <c r="V221" s="199">
        <v>8250</v>
      </c>
      <c r="W221" s="200">
        <v>0</v>
      </c>
      <c r="X221" s="201">
        <v>44621</v>
      </c>
      <c r="Y221" s="129"/>
      <c r="Z221" s="122" t="s">
        <v>1515</v>
      </c>
      <c r="AA221" s="189" t="s">
        <v>1479</v>
      </c>
      <c r="AB221" s="189" t="s">
        <v>1470</v>
      </c>
    </row>
    <row r="222" spans="1:28" hidden="1">
      <c r="A222" s="189" t="s">
        <v>3050</v>
      </c>
      <c r="B222" s="190">
        <v>44638</v>
      </c>
      <c r="C222" s="191" t="s">
        <v>42</v>
      </c>
      <c r="D222" s="191" t="s">
        <v>3220</v>
      </c>
      <c r="E222" s="128" t="s">
        <v>2312</v>
      </c>
      <c r="F222" s="192" t="s">
        <v>3052</v>
      </c>
      <c r="G222" s="193" t="s">
        <v>3053</v>
      </c>
      <c r="H222" s="192" t="s">
        <v>3221</v>
      </c>
      <c r="I222" s="194">
        <v>0</v>
      </c>
      <c r="J222" s="128" t="s">
        <v>3055</v>
      </c>
      <c r="K222" s="192" t="s">
        <v>3317</v>
      </c>
      <c r="L222" s="195">
        <v>123.75</v>
      </c>
      <c r="M222" s="196">
        <v>44638</v>
      </c>
      <c r="N222" s="179" t="s">
        <v>1472</v>
      </c>
      <c r="O222" s="192" t="s">
        <v>3318</v>
      </c>
      <c r="P222" s="192" t="s">
        <v>3318</v>
      </c>
      <c r="Q222" s="197">
        <v>0</v>
      </c>
      <c r="R222" s="197">
        <v>123.75</v>
      </c>
      <c r="S222" s="197">
        <v>16544.21</v>
      </c>
      <c r="T222" s="198" t="s">
        <v>1144</v>
      </c>
      <c r="U222" s="199">
        <v>123.75</v>
      </c>
      <c r="V222" s="199">
        <v>123.75</v>
      </c>
      <c r="W222" s="200">
        <v>0</v>
      </c>
      <c r="X222" s="201">
        <v>44621</v>
      </c>
      <c r="Y222" s="129"/>
      <c r="Z222" s="122" t="s">
        <v>1515</v>
      </c>
      <c r="AA222" s="189" t="s">
        <v>1479</v>
      </c>
      <c r="AB222" s="189" t="s">
        <v>1470</v>
      </c>
    </row>
    <row r="223" spans="1:28" hidden="1">
      <c r="A223" s="189" t="s">
        <v>3050</v>
      </c>
      <c r="B223" s="190">
        <v>44638</v>
      </c>
      <c r="C223" s="191" t="s">
        <v>42</v>
      </c>
      <c r="D223" s="191" t="s">
        <v>3220</v>
      </c>
      <c r="E223" s="128" t="s">
        <v>2312</v>
      </c>
      <c r="F223" s="192" t="s">
        <v>3052</v>
      </c>
      <c r="G223" s="193" t="s">
        <v>3053</v>
      </c>
      <c r="H223" s="192" t="s">
        <v>3221</v>
      </c>
      <c r="I223" s="194">
        <v>0</v>
      </c>
      <c r="J223" s="128" t="s">
        <v>3055</v>
      </c>
      <c r="K223" s="192" t="s">
        <v>3319</v>
      </c>
      <c r="L223" s="195">
        <v>383.63</v>
      </c>
      <c r="M223" s="196">
        <v>44638</v>
      </c>
      <c r="N223" s="179" t="s">
        <v>1472</v>
      </c>
      <c r="O223" s="192" t="s">
        <v>3320</v>
      </c>
      <c r="P223" s="192" t="s">
        <v>3320</v>
      </c>
      <c r="Q223" s="197">
        <v>0</v>
      </c>
      <c r="R223" s="197">
        <v>383.63</v>
      </c>
      <c r="S223" s="197">
        <v>16927.84</v>
      </c>
      <c r="T223" s="198" t="s">
        <v>1144</v>
      </c>
      <c r="U223" s="199">
        <v>383.63</v>
      </c>
      <c r="V223" s="199">
        <v>383.63</v>
      </c>
      <c r="W223" s="200">
        <v>0</v>
      </c>
      <c r="X223" s="201">
        <v>44621</v>
      </c>
      <c r="Y223" s="129"/>
      <c r="Z223" s="122" t="s">
        <v>1515</v>
      </c>
      <c r="AA223" s="189" t="s">
        <v>1479</v>
      </c>
      <c r="AB223" s="189" t="s">
        <v>1470</v>
      </c>
    </row>
    <row r="224" spans="1:28" hidden="1">
      <c r="A224" s="189" t="s">
        <v>3050</v>
      </c>
      <c r="B224" s="190">
        <v>44638</v>
      </c>
      <c r="C224" s="191" t="s">
        <v>42</v>
      </c>
      <c r="D224" s="191" t="s">
        <v>3220</v>
      </c>
      <c r="E224" s="128" t="s">
        <v>2312</v>
      </c>
      <c r="F224" s="192" t="s">
        <v>3052</v>
      </c>
      <c r="G224" s="193" t="s">
        <v>3053</v>
      </c>
      <c r="H224" s="192" t="s">
        <v>3221</v>
      </c>
      <c r="I224" s="194">
        <v>0</v>
      </c>
      <c r="J224" s="128" t="s">
        <v>3055</v>
      </c>
      <c r="K224" s="192" t="s">
        <v>3321</v>
      </c>
      <c r="L224" s="195">
        <v>77.22</v>
      </c>
      <c r="M224" s="196">
        <v>44638</v>
      </c>
      <c r="N224" s="179" t="s">
        <v>1472</v>
      </c>
      <c r="O224" s="192" t="s">
        <v>2664</v>
      </c>
      <c r="P224" s="192" t="s">
        <v>2664</v>
      </c>
      <c r="Q224" s="197">
        <v>-77.22</v>
      </c>
      <c r="R224" s="197">
        <v>0</v>
      </c>
      <c r="S224" s="197">
        <v>16850.62</v>
      </c>
      <c r="T224" s="198" t="s">
        <v>934</v>
      </c>
      <c r="U224" s="199">
        <v>-77.22</v>
      </c>
      <c r="V224" s="199">
        <v>77.22</v>
      </c>
      <c r="W224" s="200">
        <v>0</v>
      </c>
      <c r="X224" s="201">
        <v>44621</v>
      </c>
      <c r="Y224" s="129"/>
      <c r="Z224" s="122" t="s">
        <v>1515</v>
      </c>
      <c r="AA224" s="189" t="s">
        <v>1479</v>
      </c>
      <c r="AB224" s="189" t="s">
        <v>1470</v>
      </c>
    </row>
    <row r="225" spans="1:28" hidden="1">
      <c r="A225" s="189" t="s">
        <v>3050</v>
      </c>
      <c r="B225" s="190">
        <v>44638</v>
      </c>
      <c r="C225" s="191" t="s">
        <v>42</v>
      </c>
      <c r="D225" s="191" t="s">
        <v>3220</v>
      </c>
      <c r="E225" s="128" t="s">
        <v>2312</v>
      </c>
      <c r="F225" s="192" t="s">
        <v>3052</v>
      </c>
      <c r="G225" s="193" t="s">
        <v>3053</v>
      </c>
      <c r="H225" s="192" t="s">
        <v>3221</v>
      </c>
      <c r="I225" s="194">
        <v>0</v>
      </c>
      <c r="J225" s="128" t="s">
        <v>3055</v>
      </c>
      <c r="K225" s="192" t="s">
        <v>3322</v>
      </c>
      <c r="L225" s="195">
        <v>112.58</v>
      </c>
      <c r="M225" s="196">
        <v>44638</v>
      </c>
      <c r="N225" s="179" t="s">
        <v>1472</v>
      </c>
      <c r="O225" s="192" t="s">
        <v>1801</v>
      </c>
      <c r="P225" s="192" t="s">
        <v>1801</v>
      </c>
      <c r="Q225" s="197">
        <v>-112.58</v>
      </c>
      <c r="R225" s="197">
        <v>0</v>
      </c>
      <c r="S225" s="197">
        <v>16738.04</v>
      </c>
      <c r="T225" s="198" t="s">
        <v>1095</v>
      </c>
      <c r="U225" s="199">
        <v>-112.58</v>
      </c>
      <c r="V225" s="199">
        <v>112.58</v>
      </c>
      <c r="W225" s="200">
        <v>0</v>
      </c>
      <c r="X225" s="201">
        <v>44621</v>
      </c>
      <c r="Y225" s="129"/>
      <c r="Z225" s="122" t="s">
        <v>1490</v>
      </c>
      <c r="AA225" s="189" t="s">
        <v>1488</v>
      </c>
      <c r="AB225" s="189" t="s">
        <v>1470</v>
      </c>
    </row>
    <row r="226" spans="1:28" hidden="1">
      <c r="A226" s="189" t="s">
        <v>3050</v>
      </c>
      <c r="B226" s="190">
        <v>44638</v>
      </c>
      <c r="C226" s="191" t="s">
        <v>42</v>
      </c>
      <c r="D226" s="191" t="s">
        <v>3220</v>
      </c>
      <c r="E226" s="128" t="s">
        <v>2312</v>
      </c>
      <c r="F226" s="192" t="s">
        <v>3052</v>
      </c>
      <c r="G226" s="193" t="s">
        <v>3053</v>
      </c>
      <c r="H226" s="192" t="s">
        <v>3221</v>
      </c>
      <c r="I226" s="194">
        <v>0</v>
      </c>
      <c r="J226" s="128" t="s">
        <v>3055</v>
      </c>
      <c r="K226" s="192" t="s">
        <v>3323</v>
      </c>
      <c r="L226" s="195">
        <v>30.38</v>
      </c>
      <c r="M226" s="196">
        <v>44638</v>
      </c>
      <c r="N226" s="179" t="s">
        <v>1472</v>
      </c>
      <c r="O226" s="192" t="s">
        <v>1801</v>
      </c>
      <c r="P226" s="192" t="s">
        <v>1801</v>
      </c>
      <c r="Q226" s="197">
        <v>-30.38</v>
      </c>
      <c r="R226" s="197">
        <v>0</v>
      </c>
      <c r="S226" s="197">
        <v>16707.66</v>
      </c>
      <c r="T226" s="198" t="s">
        <v>1095</v>
      </c>
      <c r="U226" s="199">
        <v>-30.38</v>
      </c>
      <c r="V226" s="199">
        <v>30.38</v>
      </c>
      <c r="W226" s="200">
        <v>0</v>
      </c>
      <c r="X226" s="201">
        <v>44621</v>
      </c>
      <c r="Y226" s="129"/>
      <c r="Z226" s="122" t="s">
        <v>1515</v>
      </c>
      <c r="AA226" s="189" t="s">
        <v>1479</v>
      </c>
      <c r="AB226" s="189" t="s">
        <v>1470</v>
      </c>
    </row>
    <row r="227" spans="1:28" hidden="1">
      <c r="A227" s="189" t="s">
        <v>3050</v>
      </c>
      <c r="B227" s="190">
        <v>44638</v>
      </c>
      <c r="C227" s="191" t="s">
        <v>42</v>
      </c>
      <c r="D227" s="191" t="s">
        <v>3220</v>
      </c>
      <c r="E227" s="128" t="s">
        <v>2312</v>
      </c>
      <c r="F227" s="192" t="s">
        <v>3052</v>
      </c>
      <c r="G227" s="193" t="s">
        <v>3053</v>
      </c>
      <c r="H227" s="192" t="s">
        <v>3221</v>
      </c>
      <c r="I227" s="194">
        <v>0</v>
      </c>
      <c r="J227" s="128" t="s">
        <v>3055</v>
      </c>
      <c r="K227" s="192" t="s">
        <v>3324</v>
      </c>
      <c r="L227" s="195">
        <v>517.5</v>
      </c>
      <c r="M227" s="196">
        <v>44638</v>
      </c>
      <c r="N227" s="179" t="s">
        <v>1472</v>
      </c>
      <c r="O227" s="192" t="s">
        <v>1801</v>
      </c>
      <c r="P227" s="192" t="s">
        <v>1801</v>
      </c>
      <c r="Q227" s="197">
        <v>-517.5</v>
      </c>
      <c r="R227" s="197">
        <v>0</v>
      </c>
      <c r="S227" s="197">
        <v>16190.16</v>
      </c>
      <c r="T227" s="198" t="s">
        <v>1095</v>
      </c>
      <c r="U227" s="199">
        <v>-517.5</v>
      </c>
      <c r="V227" s="199">
        <v>517.5</v>
      </c>
      <c r="W227" s="200">
        <v>0</v>
      </c>
      <c r="X227" s="201">
        <v>44621</v>
      </c>
      <c r="Y227" s="129"/>
      <c r="Z227" s="122" t="s">
        <v>1515</v>
      </c>
      <c r="AA227" s="189" t="s">
        <v>1479</v>
      </c>
      <c r="AB227" s="189" t="s">
        <v>1470</v>
      </c>
    </row>
    <row r="228" spans="1:28" hidden="1">
      <c r="A228" s="189" t="s">
        <v>3050</v>
      </c>
      <c r="B228" s="190">
        <v>44638</v>
      </c>
      <c r="C228" s="191" t="s">
        <v>42</v>
      </c>
      <c r="D228" s="191" t="s">
        <v>3220</v>
      </c>
      <c r="E228" s="128" t="s">
        <v>2312</v>
      </c>
      <c r="F228" s="192" t="s">
        <v>3052</v>
      </c>
      <c r="G228" s="193" t="s">
        <v>3053</v>
      </c>
      <c r="H228" s="192" t="s">
        <v>3221</v>
      </c>
      <c r="I228" s="194">
        <v>0</v>
      </c>
      <c r="J228" s="128" t="s">
        <v>3055</v>
      </c>
      <c r="K228" s="192" t="s">
        <v>3325</v>
      </c>
      <c r="L228" s="195">
        <v>349.01</v>
      </c>
      <c r="M228" s="196">
        <v>44638</v>
      </c>
      <c r="N228" s="179" t="s">
        <v>1472</v>
      </c>
      <c r="O228" s="192" t="s">
        <v>1801</v>
      </c>
      <c r="P228" s="192" t="s">
        <v>1801</v>
      </c>
      <c r="Q228" s="197">
        <v>-349.01</v>
      </c>
      <c r="R228" s="197">
        <v>0</v>
      </c>
      <c r="S228" s="197">
        <v>15841.15</v>
      </c>
      <c r="T228" s="198" t="s">
        <v>1095</v>
      </c>
      <c r="U228" s="199">
        <v>-349.01</v>
      </c>
      <c r="V228" s="199">
        <v>349.01</v>
      </c>
      <c r="W228" s="200">
        <v>0</v>
      </c>
      <c r="X228" s="201">
        <v>44621</v>
      </c>
      <c r="Y228" s="129"/>
      <c r="Z228" s="122" t="s">
        <v>1490</v>
      </c>
      <c r="AA228" s="189" t="s">
        <v>1488</v>
      </c>
      <c r="AB228" s="189" t="s">
        <v>1470</v>
      </c>
    </row>
    <row r="229" spans="1:28" hidden="1">
      <c r="A229" s="189" t="s">
        <v>3050</v>
      </c>
      <c r="B229" s="190">
        <v>44638</v>
      </c>
      <c r="C229" s="191" t="s">
        <v>42</v>
      </c>
      <c r="D229" s="191" t="s">
        <v>3220</v>
      </c>
      <c r="E229" s="128" t="s">
        <v>2312</v>
      </c>
      <c r="F229" s="192" t="s">
        <v>3052</v>
      </c>
      <c r="G229" s="193" t="s">
        <v>3053</v>
      </c>
      <c r="H229" s="192" t="s">
        <v>3221</v>
      </c>
      <c r="I229" s="194">
        <v>0</v>
      </c>
      <c r="J229" s="128" t="s">
        <v>3055</v>
      </c>
      <c r="K229" s="192" t="s">
        <v>3326</v>
      </c>
      <c r="L229" s="195">
        <v>0.03</v>
      </c>
      <c r="M229" s="196">
        <v>44638</v>
      </c>
      <c r="N229" s="179" t="s">
        <v>1472</v>
      </c>
      <c r="O229" s="192" t="s">
        <v>3173</v>
      </c>
      <c r="P229" s="192" t="s">
        <v>3173</v>
      </c>
      <c r="Q229" s="197">
        <v>0</v>
      </c>
      <c r="R229" s="197">
        <v>0.03</v>
      </c>
      <c r="S229" s="197">
        <v>15841.18</v>
      </c>
      <c r="T229" s="198" t="s">
        <v>1095</v>
      </c>
      <c r="U229" s="199">
        <v>0.03</v>
      </c>
      <c r="V229" s="199">
        <v>0.03</v>
      </c>
      <c r="W229" s="200">
        <v>0</v>
      </c>
      <c r="X229" s="201">
        <v>44621</v>
      </c>
      <c r="Y229" s="129"/>
      <c r="Z229" s="122" t="s">
        <v>1515</v>
      </c>
      <c r="AA229" s="189" t="s">
        <v>1479</v>
      </c>
      <c r="AB229" s="189" t="s">
        <v>1470</v>
      </c>
    </row>
    <row r="230" spans="1:28" hidden="1">
      <c r="A230" s="189" t="s">
        <v>3050</v>
      </c>
      <c r="B230" s="190">
        <v>44638</v>
      </c>
      <c r="C230" s="191" t="s">
        <v>42</v>
      </c>
      <c r="D230" s="191" t="s">
        <v>3220</v>
      </c>
      <c r="E230" s="128" t="s">
        <v>2312</v>
      </c>
      <c r="F230" s="192" t="s">
        <v>3052</v>
      </c>
      <c r="G230" s="193" t="s">
        <v>3053</v>
      </c>
      <c r="H230" s="192" t="s">
        <v>3221</v>
      </c>
      <c r="I230" s="194">
        <v>0</v>
      </c>
      <c r="J230" s="128" t="s">
        <v>3055</v>
      </c>
      <c r="K230" s="192" t="s">
        <v>3327</v>
      </c>
      <c r="L230" s="195">
        <v>1604.25</v>
      </c>
      <c r="M230" s="196">
        <v>44638</v>
      </c>
      <c r="N230" s="179" t="s">
        <v>1472</v>
      </c>
      <c r="O230" s="192" t="s">
        <v>1801</v>
      </c>
      <c r="P230" s="192" t="s">
        <v>1801</v>
      </c>
      <c r="Q230" s="197">
        <v>-1604.25</v>
      </c>
      <c r="R230" s="197">
        <v>0</v>
      </c>
      <c r="S230" s="197">
        <v>14236.93</v>
      </c>
      <c r="T230" s="198" t="s">
        <v>1095</v>
      </c>
      <c r="U230" s="199">
        <v>-1604.25</v>
      </c>
      <c r="V230" s="199">
        <v>1604.25</v>
      </c>
      <c r="W230" s="200">
        <v>0</v>
      </c>
      <c r="X230" s="201">
        <v>44621</v>
      </c>
      <c r="Y230" s="129"/>
      <c r="Z230" s="122" t="s">
        <v>1515</v>
      </c>
      <c r="AA230" s="189" t="s">
        <v>1479</v>
      </c>
      <c r="AB230" s="189" t="s">
        <v>1470</v>
      </c>
    </row>
    <row r="231" spans="1:28" hidden="1">
      <c r="A231" s="189" t="s">
        <v>3050</v>
      </c>
      <c r="B231" s="190">
        <v>44638</v>
      </c>
      <c r="C231" s="191" t="s">
        <v>42</v>
      </c>
      <c r="D231" s="191" t="s">
        <v>3220</v>
      </c>
      <c r="E231" s="128" t="s">
        <v>2312</v>
      </c>
      <c r="F231" s="192" t="s">
        <v>3052</v>
      </c>
      <c r="G231" s="193" t="s">
        <v>3053</v>
      </c>
      <c r="H231" s="192" t="s">
        <v>3221</v>
      </c>
      <c r="I231" s="194">
        <v>0</v>
      </c>
      <c r="J231" s="128" t="s">
        <v>3055</v>
      </c>
      <c r="K231" s="192" t="s">
        <v>3172</v>
      </c>
      <c r="L231" s="195">
        <v>0.01</v>
      </c>
      <c r="M231" s="196">
        <v>44638</v>
      </c>
      <c r="N231" s="179" t="s">
        <v>1472</v>
      </c>
      <c r="O231" s="192" t="s">
        <v>3173</v>
      </c>
      <c r="P231" s="192" t="s">
        <v>3173</v>
      </c>
      <c r="Q231" s="197">
        <v>0</v>
      </c>
      <c r="R231" s="197">
        <v>0.01</v>
      </c>
      <c r="S231" s="197">
        <v>14236.94</v>
      </c>
      <c r="T231" s="198" t="s">
        <v>1095</v>
      </c>
      <c r="U231" s="199">
        <v>0.01</v>
      </c>
      <c r="V231" s="199">
        <v>0.01</v>
      </c>
      <c r="W231" s="200">
        <v>0</v>
      </c>
      <c r="X231" s="201">
        <v>44621</v>
      </c>
      <c r="Y231" s="129"/>
      <c r="Z231" s="122" t="s">
        <v>1515</v>
      </c>
      <c r="AA231" s="189" t="s">
        <v>1479</v>
      </c>
      <c r="AB231" s="189" t="s">
        <v>1470</v>
      </c>
    </row>
    <row r="232" spans="1:28" hidden="1">
      <c r="A232" s="189" t="s">
        <v>3050</v>
      </c>
      <c r="B232" s="190">
        <v>44638</v>
      </c>
      <c r="C232" s="191" t="s">
        <v>42</v>
      </c>
      <c r="D232" s="191" t="s">
        <v>3220</v>
      </c>
      <c r="E232" s="128" t="s">
        <v>2312</v>
      </c>
      <c r="F232" s="192" t="s">
        <v>3052</v>
      </c>
      <c r="G232" s="193" t="s">
        <v>3053</v>
      </c>
      <c r="H232" s="192" t="s">
        <v>3221</v>
      </c>
      <c r="I232" s="194">
        <v>0</v>
      </c>
      <c r="J232" s="128" t="s">
        <v>3055</v>
      </c>
      <c r="K232" s="192" t="s">
        <v>3328</v>
      </c>
      <c r="L232" s="195">
        <v>95.33</v>
      </c>
      <c r="M232" s="196">
        <v>44638</v>
      </c>
      <c r="N232" s="179" t="s">
        <v>1472</v>
      </c>
      <c r="O232" s="192" t="s">
        <v>1801</v>
      </c>
      <c r="P232" s="192" t="s">
        <v>1801</v>
      </c>
      <c r="Q232" s="197">
        <v>-95.33</v>
      </c>
      <c r="R232" s="197">
        <v>0</v>
      </c>
      <c r="S232" s="197">
        <v>14141.61</v>
      </c>
      <c r="T232" s="198" t="s">
        <v>1095</v>
      </c>
      <c r="U232" s="199">
        <v>-95.33</v>
      </c>
      <c r="V232" s="199">
        <v>95.33</v>
      </c>
      <c r="W232" s="200">
        <v>0</v>
      </c>
      <c r="X232" s="201">
        <v>44621</v>
      </c>
      <c r="Y232" s="129"/>
      <c r="Z232" s="122" t="s">
        <v>1515</v>
      </c>
      <c r="AA232" s="189" t="s">
        <v>1479</v>
      </c>
      <c r="AB232" s="189" t="s">
        <v>1470</v>
      </c>
    </row>
    <row r="233" spans="1:28" hidden="1">
      <c r="A233" s="189" t="s">
        <v>3050</v>
      </c>
      <c r="B233" s="190">
        <v>44638</v>
      </c>
      <c r="C233" s="191" t="s">
        <v>42</v>
      </c>
      <c r="D233" s="191" t="s">
        <v>3220</v>
      </c>
      <c r="E233" s="128" t="s">
        <v>2312</v>
      </c>
      <c r="F233" s="192" t="s">
        <v>3052</v>
      </c>
      <c r="G233" s="193" t="s">
        <v>3053</v>
      </c>
      <c r="H233" s="192" t="s">
        <v>3221</v>
      </c>
      <c r="I233" s="194">
        <v>0</v>
      </c>
      <c r="J233" s="128" t="s">
        <v>3055</v>
      </c>
      <c r="K233" s="192" t="s">
        <v>3329</v>
      </c>
      <c r="L233" s="195">
        <v>94.16</v>
      </c>
      <c r="M233" s="196">
        <v>44638</v>
      </c>
      <c r="N233" s="179" t="s">
        <v>1472</v>
      </c>
      <c r="O233" s="192" t="s">
        <v>1801</v>
      </c>
      <c r="P233" s="192" t="s">
        <v>1801</v>
      </c>
      <c r="Q233" s="197">
        <v>-94.16</v>
      </c>
      <c r="R233" s="197">
        <v>0</v>
      </c>
      <c r="S233" s="197">
        <v>14047.45</v>
      </c>
      <c r="T233" s="198" t="s">
        <v>1095</v>
      </c>
      <c r="U233" s="199">
        <v>-94.16</v>
      </c>
      <c r="V233" s="199">
        <v>94.16</v>
      </c>
      <c r="W233" s="200">
        <v>0</v>
      </c>
      <c r="X233" s="201">
        <v>44621</v>
      </c>
      <c r="Y233" s="129"/>
      <c r="Z233" s="122" t="s">
        <v>1515</v>
      </c>
      <c r="AA233" s="189" t="s">
        <v>1479</v>
      </c>
      <c r="AB233" s="189" t="s">
        <v>1470</v>
      </c>
    </row>
    <row r="234" spans="1:28" hidden="1">
      <c r="A234" s="189" t="s">
        <v>3050</v>
      </c>
      <c r="B234" s="190">
        <v>44638</v>
      </c>
      <c r="C234" s="191" t="s">
        <v>42</v>
      </c>
      <c r="D234" s="191" t="s">
        <v>3220</v>
      </c>
      <c r="E234" s="128" t="s">
        <v>2312</v>
      </c>
      <c r="F234" s="192" t="s">
        <v>3052</v>
      </c>
      <c r="G234" s="193" t="s">
        <v>3053</v>
      </c>
      <c r="H234" s="192" t="s">
        <v>3221</v>
      </c>
      <c r="I234" s="194">
        <v>0</v>
      </c>
      <c r="J234" s="128" t="s">
        <v>3055</v>
      </c>
      <c r="K234" s="192" t="s">
        <v>3330</v>
      </c>
      <c r="L234" s="195">
        <v>887.47</v>
      </c>
      <c r="M234" s="196">
        <v>44638</v>
      </c>
      <c r="N234" s="179" t="s">
        <v>1472</v>
      </c>
      <c r="O234" s="192" t="s">
        <v>1801</v>
      </c>
      <c r="P234" s="192" t="s">
        <v>1801</v>
      </c>
      <c r="Q234" s="197">
        <v>-887.47</v>
      </c>
      <c r="R234" s="197">
        <v>0</v>
      </c>
      <c r="S234" s="197">
        <v>13159.98</v>
      </c>
      <c r="T234" s="198" t="s">
        <v>1095</v>
      </c>
      <c r="U234" s="199">
        <v>-887.47</v>
      </c>
      <c r="V234" s="199">
        <v>887.47</v>
      </c>
      <c r="W234" s="200">
        <v>0</v>
      </c>
      <c r="X234" s="201">
        <v>44621</v>
      </c>
      <c r="Y234" s="129"/>
      <c r="Z234" s="122" t="s">
        <v>1515</v>
      </c>
      <c r="AA234" s="189" t="s">
        <v>1479</v>
      </c>
      <c r="AB234" s="189" t="s">
        <v>1470</v>
      </c>
    </row>
    <row r="235" spans="1:28" hidden="1">
      <c r="A235" s="189" t="s">
        <v>3050</v>
      </c>
      <c r="B235" s="190">
        <v>44638</v>
      </c>
      <c r="C235" s="191" t="s">
        <v>42</v>
      </c>
      <c r="D235" s="191" t="s">
        <v>3220</v>
      </c>
      <c r="E235" s="128" t="s">
        <v>2312</v>
      </c>
      <c r="F235" s="192" t="s">
        <v>3052</v>
      </c>
      <c r="G235" s="193" t="s">
        <v>3053</v>
      </c>
      <c r="H235" s="192" t="s">
        <v>3221</v>
      </c>
      <c r="I235" s="194">
        <v>0</v>
      </c>
      <c r="J235" s="128" t="s">
        <v>3055</v>
      </c>
      <c r="K235" s="192" t="s">
        <v>3172</v>
      </c>
      <c r="L235" s="195">
        <v>0.01</v>
      </c>
      <c r="M235" s="196">
        <v>44638</v>
      </c>
      <c r="N235" s="179" t="s">
        <v>1472</v>
      </c>
      <c r="O235" s="192" t="s">
        <v>3173</v>
      </c>
      <c r="P235" s="192" t="s">
        <v>3173</v>
      </c>
      <c r="Q235" s="197">
        <v>0</v>
      </c>
      <c r="R235" s="197">
        <v>0.01</v>
      </c>
      <c r="S235" s="197">
        <v>13159.99</v>
      </c>
      <c r="T235" s="198" t="s">
        <v>1095</v>
      </c>
      <c r="U235" s="199">
        <v>0.01</v>
      </c>
      <c r="V235" s="199">
        <v>0.01</v>
      </c>
      <c r="W235" s="200">
        <v>0</v>
      </c>
      <c r="X235" s="201">
        <v>44621</v>
      </c>
      <c r="Y235" s="129"/>
      <c r="Z235" s="122" t="s">
        <v>1515</v>
      </c>
      <c r="AA235" s="189" t="s">
        <v>1479</v>
      </c>
      <c r="AB235" s="189" t="s">
        <v>1470</v>
      </c>
    </row>
    <row r="236" spans="1:28" hidden="1">
      <c r="A236" s="189" t="s">
        <v>3050</v>
      </c>
      <c r="B236" s="190">
        <v>44638</v>
      </c>
      <c r="C236" s="191" t="s">
        <v>42</v>
      </c>
      <c r="D236" s="191" t="s">
        <v>3220</v>
      </c>
      <c r="E236" s="128" t="s">
        <v>2312</v>
      </c>
      <c r="F236" s="192" t="s">
        <v>3052</v>
      </c>
      <c r="G236" s="193" t="s">
        <v>3053</v>
      </c>
      <c r="H236" s="192" t="s">
        <v>3221</v>
      </c>
      <c r="I236" s="194">
        <v>0</v>
      </c>
      <c r="J236" s="128" t="s">
        <v>3055</v>
      </c>
      <c r="K236" s="192" t="s">
        <v>3140</v>
      </c>
      <c r="L236" s="195">
        <v>604.5</v>
      </c>
      <c r="M236" s="196">
        <v>44638</v>
      </c>
      <c r="N236" s="179" t="s">
        <v>1472</v>
      </c>
      <c r="O236" s="192" t="s">
        <v>1801</v>
      </c>
      <c r="P236" s="192" t="s">
        <v>1801</v>
      </c>
      <c r="Q236" s="197">
        <v>-604.5</v>
      </c>
      <c r="R236" s="197">
        <v>0</v>
      </c>
      <c r="S236" s="197">
        <v>12555.49</v>
      </c>
      <c r="T236" s="198" t="s">
        <v>1095</v>
      </c>
      <c r="U236" s="199">
        <v>-604.5</v>
      </c>
      <c r="V236" s="199">
        <v>604.5</v>
      </c>
      <c r="W236" s="200">
        <v>0</v>
      </c>
      <c r="X236" s="201">
        <v>44621</v>
      </c>
      <c r="Y236" s="129"/>
      <c r="Z236" s="122" t="s">
        <v>1515</v>
      </c>
      <c r="AA236" s="189" t="s">
        <v>1479</v>
      </c>
      <c r="AB236" s="189" t="s">
        <v>1470</v>
      </c>
    </row>
    <row r="237" spans="1:28" hidden="1">
      <c r="A237" s="189" t="s">
        <v>3050</v>
      </c>
      <c r="B237" s="190">
        <v>44638</v>
      </c>
      <c r="C237" s="191" t="s">
        <v>42</v>
      </c>
      <c r="D237" s="191" t="s">
        <v>3220</v>
      </c>
      <c r="E237" s="128" t="s">
        <v>2312</v>
      </c>
      <c r="F237" s="192" t="s">
        <v>3052</v>
      </c>
      <c r="G237" s="193" t="s">
        <v>3053</v>
      </c>
      <c r="H237" s="192" t="s">
        <v>3221</v>
      </c>
      <c r="I237" s="194">
        <v>0</v>
      </c>
      <c r="J237" s="128" t="s">
        <v>3055</v>
      </c>
      <c r="K237" s="192" t="s">
        <v>3239</v>
      </c>
      <c r="L237" s="195">
        <v>11.05</v>
      </c>
      <c r="M237" s="196">
        <v>44638</v>
      </c>
      <c r="N237" s="179" t="s">
        <v>1500</v>
      </c>
      <c r="O237" s="192" t="s">
        <v>3184</v>
      </c>
      <c r="P237" s="192" t="s">
        <v>3184</v>
      </c>
      <c r="Q237" s="197">
        <v>-11.05</v>
      </c>
      <c r="R237" s="197">
        <v>0</v>
      </c>
      <c r="S237" s="197">
        <v>12544.44</v>
      </c>
      <c r="T237" s="198" t="s">
        <v>21</v>
      </c>
      <c r="U237" s="199">
        <v>-11.05</v>
      </c>
      <c r="V237" s="199">
        <v>11.05</v>
      </c>
      <c r="W237" s="200">
        <v>0</v>
      </c>
      <c r="X237" s="201">
        <v>44621</v>
      </c>
      <c r="Y237" s="129"/>
      <c r="Z237" s="122" t="s">
        <v>3124</v>
      </c>
      <c r="AA237" s="189" t="s">
        <v>3124</v>
      </c>
      <c r="AB237" s="189" t="s">
        <v>1470</v>
      </c>
    </row>
    <row r="238" spans="1:28" hidden="1">
      <c r="A238" s="189" t="s">
        <v>3050</v>
      </c>
      <c r="B238" s="190">
        <v>44641</v>
      </c>
      <c r="C238" s="191" t="s">
        <v>42</v>
      </c>
      <c r="D238" s="191" t="s">
        <v>3220</v>
      </c>
      <c r="E238" s="128" t="s">
        <v>2312</v>
      </c>
      <c r="F238" s="192" t="s">
        <v>3052</v>
      </c>
      <c r="G238" s="193" t="s">
        <v>3053</v>
      </c>
      <c r="H238" s="192" t="s">
        <v>3221</v>
      </c>
      <c r="I238" s="194">
        <v>0</v>
      </c>
      <c r="J238" s="128" t="s">
        <v>3055</v>
      </c>
      <c r="K238" s="192" t="s">
        <v>3331</v>
      </c>
      <c r="L238" s="195">
        <v>49.5</v>
      </c>
      <c r="M238" s="196">
        <v>44641</v>
      </c>
      <c r="N238" s="179" t="s">
        <v>1472</v>
      </c>
      <c r="O238" s="192" t="s">
        <v>1746</v>
      </c>
      <c r="P238" s="192" t="s">
        <v>1746</v>
      </c>
      <c r="Q238" s="197">
        <v>-49.5</v>
      </c>
      <c r="R238" s="197">
        <v>0</v>
      </c>
      <c r="S238" s="197">
        <v>12494.94</v>
      </c>
      <c r="T238" s="198" t="s">
        <v>1025</v>
      </c>
      <c r="U238" s="199">
        <v>-49.5</v>
      </c>
      <c r="V238" s="199">
        <v>49.5</v>
      </c>
      <c r="W238" s="200">
        <v>0</v>
      </c>
      <c r="X238" s="201">
        <v>44621</v>
      </c>
      <c r="Y238" s="129"/>
      <c r="Z238" s="122" t="s">
        <v>3076</v>
      </c>
      <c r="AA238" s="189" t="s">
        <v>1479</v>
      </c>
      <c r="AB238" s="189" t="s">
        <v>1470</v>
      </c>
    </row>
    <row r="239" spans="1:28" hidden="1">
      <c r="A239" s="189" t="s">
        <v>3050</v>
      </c>
      <c r="B239" s="190">
        <v>44641</v>
      </c>
      <c r="C239" s="191" t="s">
        <v>42</v>
      </c>
      <c r="D239" s="191" t="s">
        <v>3220</v>
      </c>
      <c r="E239" s="128" t="s">
        <v>2312</v>
      </c>
      <c r="F239" s="192" t="s">
        <v>3052</v>
      </c>
      <c r="G239" s="193" t="s">
        <v>3053</v>
      </c>
      <c r="H239" s="192" t="s">
        <v>3221</v>
      </c>
      <c r="I239" s="194">
        <v>0</v>
      </c>
      <c r="J239" s="128" t="s">
        <v>3055</v>
      </c>
      <c r="K239" s="192" t="s">
        <v>3332</v>
      </c>
      <c r="L239" s="195">
        <v>74839.289999999994</v>
      </c>
      <c r="M239" s="196">
        <v>44641</v>
      </c>
      <c r="N239" s="179" t="s">
        <v>1495</v>
      </c>
      <c r="O239" s="192" t="s">
        <v>3223</v>
      </c>
      <c r="P239" s="192" t="s">
        <v>3223</v>
      </c>
      <c r="Q239" s="197">
        <v>0</v>
      </c>
      <c r="R239" s="197">
        <v>74839.289999999994</v>
      </c>
      <c r="S239" s="197">
        <v>87334.23</v>
      </c>
      <c r="T239" s="198" t="s">
        <v>21</v>
      </c>
      <c r="U239" s="199">
        <v>74839.289999999994</v>
      </c>
      <c r="V239" s="199">
        <v>74839.289999999994</v>
      </c>
      <c r="W239" s="200">
        <v>0</v>
      </c>
      <c r="X239" s="201">
        <v>44621</v>
      </c>
      <c r="Y239" s="129"/>
      <c r="Z239" s="122" t="s">
        <v>3064</v>
      </c>
      <c r="AA239" s="189" t="s">
        <v>3064</v>
      </c>
      <c r="AB239" s="189" t="s">
        <v>1470</v>
      </c>
    </row>
    <row r="240" spans="1:28" hidden="1">
      <c r="A240" s="189" t="s">
        <v>3050</v>
      </c>
      <c r="B240" s="190">
        <v>44643</v>
      </c>
      <c r="C240" s="191" t="s">
        <v>42</v>
      </c>
      <c r="D240" s="191" t="s">
        <v>3220</v>
      </c>
      <c r="E240" s="128" t="s">
        <v>2312</v>
      </c>
      <c r="F240" s="192" t="s">
        <v>3052</v>
      </c>
      <c r="G240" s="193" t="s">
        <v>3053</v>
      </c>
      <c r="H240" s="192" t="s">
        <v>3221</v>
      </c>
      <c r="I240" s="194">
        <v>0</v>
      </c>
      <c r="J240" s="128" t="s">
        <v>3055</v>
      </c>
      <c r="K240" s="192" t="s">
        <v>3333</v>
      </c>
      <c r="L240" s="195">
        <v>100000</v>
      </c>
      <c r="M240" s="196">
        <v>44643</v>
      </c>
      <c r="N240" s="179" t="s">
        <v>1472</v>
      </c>
      <c r="O240" s="192" t="s">
        <v>3334</v>
      </c>
      <c r="P240" s="192" t="s">
        <v>3334</v>
      </c>
      <c r="Q240" s="197">
        <v>-100000</v>
      </c>
      <c r="R240" s="197">
        <v>0</v>
      </c>
      <c r="S240" s="197">
        <v>-12665.77</v>
      </c>
      <c r="T240" s="198" t="s">
        <v>1679</v>
      </c>
      <c r="U240" s="199">
        <v>-100000</v>
      </c>
      <c r="V240" s="199">
        <v>100000</v>
      </c>
      <c r="W240" s="200">
        <v>0</v>
      </c>
      <c r="X240" s="201">
        <v>44621</v>
      </c>
      <c r="Y240" s="129"/>
      <c r="Z240" s="122" t="s">
        <v>1515</v>
      </c>
      <c r="AA240" s="189" t="s">
        <v>1479</v>
      </c>
      <c r="AB240" s="189" t="s">
        <v>1470</v>
      </c>
    </row>
    <row r="241" spans="1:28" hidden="1">
      <c r="A241" s="189" t="s">
        <v>3050</v>
      </c>
      <c r="B241" s="190">
        <v>44643</v>
      </c>
      <c r="C241" s="191" t="s">
        <v>42</v>
      </c>
      <c r="D241" s="191" t="s">
        <v>3220</v>
      </c>
      <c r="E241" s="128" t="s">
        <v>2312</v>
      </c>
      <c r="F241" s="192" t="s">
        <v>3052</v>
      </c>
      <c r="G241" s="193" t="s">
        <v>3053</v>
      </c>
      <c r="H241" s="192" t="s">
        <v>3221</v>
      </c>
      <c r="I241" s="194">
        <v>0</v>
      </c>
      <c r="J241" s="128" t="s">
        <v>3055</v>
      </c>
      <c r="K241" s="192" t="s">
        <v>3239</v>
      </c>
      <c r="L241" s="195">
        <v>11.05</v>
      </c>
      <c r="M241" s="196">
        <v>44643</v>
      </c>
      <c r="N241" s="179" t="s">
        <v>1500</v>
      </c>
      <c r="O241" s="192" t="s">
        <v>3335</v>
      </c>
      <c r="P241" s="192" t="s">
        <v>3335</v>
      </c>
      <c r="Q241" s="197">
        <v>-11.05</v>
      </c>
      <c r="R241" s="197">
        <v>0</v>
      </c>
      <c r="S241" s="197">
        <v>-12676.82</v>
      </c>
      <c r="T241" s="198" t="s">
        <v>3336</v>
      </c>
      <c r="U241" s="199">
        <v>-11.05</v>
      </c>
      <c r="V241" s="199">
        <v>11.05</v>
      </c>
      <c r="W241" s="200">
        <v>0</v>
      </c>
      <c r="X241" s="201">
        <v>44621</v>
      </c>
      <c r="Y241" s="129"/>
      <c r="Z241" s="122" t="s">
        <v>3124</v>
      </c>
      <c r="AA241" s="189" t="s">
        <v>3124</v>
      </c>
      <c r="AB241" s="189" t="s">
        <v>1470</v>
      </c>
    </row>
    <row r="242" spans="1:28" hidden="1">
      <c r="A242" s="189" t="s">
        <v>3050</v>
      </c>
      <c r="B242" s="190">
        <v>44643</v>
      </c>
      <c r="C242" s="191" t="s">
        <v>42</v>
      </c>
      <c r="D242" s="191" t="s">
        <v>3220</v>
      </c>
      <c r="E242" s="128" t="s">
        <v>2312</v>
      </c>
      <c r="F242" s="192" t="s">
        <v>3052</v>
      </c>
      <c r="G242" s="193" t="s">
        <v>3053</v>
      </c>
      <c r="H242" s="192" t="s">
        <v>3221</v>
      </c>
      <c r="I242" s="194">
        <v>0</v>
      </c>
      <c r="J242" s="128" t="s">
        <v>3055</v>
      </c>
      <c r="K242" s="192" t="s">
        <v>3337</v>
      </c>
      <c r="L242" s="195">
        <v>266768.57</v>
      </c>
      <c r="M242" s="196">
        <v>44643</v>
      </c>
      <c r="N242" s="179" t="s">
        <v>1495</v>
      </c>
      <c r="O242" s="192" t="s">
        <v>3063</v>
      </c>
      <c r="P242" s="192" t="s">
        <v>3063</v>
      </c>
      <c r="Q242" s="197">
        <v>0</v>
      </c>
      <c r="R242" s="197">
        <v>266768.57</v>
      </c>
      <c r="S242" s="197">
        <v>254091.75</v>
      </c>
      <c r="T242" s="198" t="s">
        <v>21</v>
      </c>
      <c r="U242" s="199">
        <v>266768.57</v>
      </c>
      <c r="V242" s="199">
        <v>266768.57</v>
      </c>
      <c r="W242" s="200">
        <v>0</v>
      </c>
      <c r="X242" s="201">
        <v>44621</v>
      </c>
      <c r="Y242" s="129"/>
      <c r="Z242" s="122" t="s">
        <v>3064</v>
      </c>
      <c r="AA242" s="189" t="s">
        <v>3064</v>
      </c>
      <c r="AB242" s="189" t="s">
        <v>1470</v>
      </c>
    </row>
    <row r="243" spans="1:28" hidden="1">
      <c r="A243" s="189" t="s">
        <v>3213</v>
      </c>
      <c r="B243" s="190">
        <v>44645</v>
      </c>
      <c r="C243" s="191" t="s">
        <v>1469</v>
      </c>
      <c r="D243" s="191" t="s">
        <v>1469</v>
      </c>
      <c r="E243" s="128" t="s">
        <v>2312</v>
      </c>
      <c r="F243" s="192" t="s">
        <v>3052</v>
      </c>
      <c r="G243" s="193" t="s">
        <v>3214</v>
      </c>
      <c r="H243" s="192" t="s">
        <v>3215</v>
      </c>
      <c r="I243" s="194">
        <v>0</v>
      </c>
      <c r="J243" s="128" t="s">
        <v>3261</v>
      </c>
      <c r="K243" s="192" t="s">
        <v>3338</v>
      </c>
      <c r="L243" s="195">
        <v>65000</v>
      </c>
      <c r="M243" s="196">
        <v>44645</v>
      </c>
      <c r="N243" s="179" t="s">
        <v>1472</v>
      </c>
      <c r="O243" s="192" t="s">
        <v>3334</v>
      </c>
      <c r="P243" s="192" t="s">
        <v>3334</v>
      </c>
      <c r="Q243" s="197">
        <v>-65000</v>
      </c>
      <c r="R243" s="197">
        <v>0</v>
      </c>
      <c r="S243" s="197">
        <v>-256291</v>
      </c>
      <c r="T243" s="198" t="s">
        <v>1679</v>
      </c>
      <c r="U243" s="199">
        <v>-65000</v>
      </c>
      <c r="V243" s="199">
        <v>65000</v>
      </c>
      <c r="W243" s="200">
        <v>0</v>
      </c>
      <c r="X243" s="201">
        <v>44621</v>
      </c>
      <c r="Y243" s="129"/>
      <c r="Z243" s="122" t="s">
        <v>1515</v>
      </c>
      <c r="AA243" s="189" t="s">
        <v>1479</v>
      </c>
      <c r="AB243" s="189" t="s">
        <v>1470</v>
      </c>
    </row>
    <row r="244" spans="1:28" hidden="1">
      <c r="A244" s="189" t="s">
        <v>3213</v>
      </c>
      <c r="B244" s="190">
        <v>44651</v>
      </c>
      <c r="C244" s="191" t="s">
        <v>1469</v>
      </c>
      <c r="D244" s="191" t="s">
        <v>1469</v>
      </c>
      <c r="E244" s="128" t="s">
        <v>2312</v>
      </c>
      <c r="F244" s="192" t="s">
        <v>3052</v>
      </c>
      <c r="G244" s="193" t="s">
        <v>3214</v>
      </c>
      <c r="H244" s="192" t="s">
        <v>3215</v>
      </c>
      <c r="I244" s="194">
        <v>0</v>
      </c>
      <c r="J244" s="128" t="s">
        <v>3261</v>
      </c>
      <c r="K244" s="192" t="s">
        <v>3262</v>
      </c>
      <c r="L244" s="195">
        <v>75000</v>
      </c>
      <c r="M244" s="196">
        <v>44651</v>
      </c>
      <c r="N244" s="179" t="s">
        <v>1472</v>
      </c>
      <c r="O244" s="192" t="s">
        <v>3263</v>
      </c>
      <c r="P244" s="192" t="s">
        <v>3263</v>
      </c>
      <c r="Q244" s="197">
        <v>-75000</v>
      </c>
      <c r="R244" s="197">
        <v>0</v>
      </c>
      <c r="S244" s="197">
        <v>-331291</v>
      </c>
      <c r="T244" s="198" t="s">
        <v>3264</v>
      </c>
      <c r="U244" s="199">
        <v>-75000</v>
      </c>
      <c r="V244" s="199">
        <v>75000</v>
      </c>
      <c r="W244" s="200">
        <v>2</v>
      </c>
      <c r="X244" s="201">
        <v>44621</v>
      </c>
      <c r="Y244" s="129"/>
      <c r="Z244" s="122" t="s">
        <v>1490</v>
      </c>
      <c r="AA244" s="189" t="s">
        <v>1488</v>
      </c>
      <c r="AB244" s="189" t="s">
        <v>1470</v>
      </c>
    </row>
    <row r="245" spans="1:28" hidden="1">
      <c r="A245" s="189" t="s">
        <v>3050</v>
      </c>
      <c r="B245" s="190">
        <v>44651</v>
      </c>
      <c r="C245" s="191" t="s">
        <v>42</v>
      </c>
      <c r="D245" s="191" t="s">
        <v>3220</v>
      </c>
      <c r="E245" s="128" t="s">
        <v>2312</v>
      </c>
      <c r="F245" s="192" t="s">
        <v>3052</v>
      </c>
      <c r="G245" s="193" t="s">
        <v>3053</v>
      </c>
      <c r="H245" s="192" t="s">
        <v>3221</v>
      </c>
      <c r="I245" s="194">
        <v>0</v>
      </c>
      <c r="J245" s="128" t="s">
        <v>3055</v>
      </c>
      <c r="K245" s="192" t="s">
        <v>3339</v>
      </c>
      <c r="L245" s="195">
        <v>600</v>
      </c>
      <c r="M245" s="196">
        <v>44651</v>
      </c>
      <c r="N245" s="179" t="s">
        <v>1500</v>
      </c>
      <c r="O245" s="192" t="s">
        <v>3340</v>
      </c>
      <c r="P245" s="192" t="s">
        <v>3340</v>
      </c>
      <c r="Q245" s="197">
        <v>-600</v>
      </c>
      <c r="R245" s="197">
        <v>0</v>
      </c>
      <c r="S245" s="197">
        <v>253491.75</v>
      </c>
      <c r="T245" s="198" t="s">
        <v>3341</v>
      </c>
      <c r="U245" s="199">
        <v>-600</v>
      </c>
      <c r="V245" s="199">
        <v>600</v>
      </c>
      <c r="W245" s="200">
        <v>0</v>
      </c>
      <c r="X245" s="201">
        <v>44621</v>
      </c>
      <c r="Y245" s="129"/>
      <c r="Z245" s="122" t="s">
        <v>1519</v>
      </c>
      <c r="AA245" s="189" t="s">
        <v>1520</v>
      </c>
      <c r="AB245" s="189" t="s">
        <v>1470</v>
      </c>
    </row>
    <row r="246" spans="1:28" hidden="1">
      <c r="A246" s="189" t="s">
        <v>3050</v>
      </c>
      <c r="B246" s="190">
        <v>44651</v>
      </c>
      <c r="C246" s="191" t="s">
        <v>42</v>
      </c>
      <c r="D246" s="191" t="s">
        <v>3220</v>
      </c>
      <c r="E246" s="128" t="s">
        <v>2312</v>
      </c>
      <c r="F246" s="192" t="s">
        <v>3052</v>
      </c>
      <c r="G246" s="193" t="s">
        <v>3053</v>
      </c>
      <c r="H246" s="192" t="s">
        <v>3221</v>
      </c>
      <c r="I246" s="194">
        <v>0</v>
      </c>
      <c r="J246" s="128" t="s">
        <v>3055</v>
      </c>
      <c r="K246" s="192" t="s">
        <v>3342</v>
      </c>
      <c r="L246" s="195">
        <v>400</v>
      </c>
      <c r="M246" s="196">
        <v>44651</v>
      </c>
      <c r="N246" s="179" t="s">
        <v>1500</v>
      </c>
      <c r="O246" s="192" t="s">
        <v>3343</v>
      </c>
      <c r="P246" s="192" t="s">
        <v>3343</v>
      </c>
      <c r="Q246" s="197">
        <v>-400</v>
      </c>
      <c r="R246" s="197">
        <v>0</v>
      </c>
      <c r="S246" s="197">
        <v>253091.75</v>
      </c>
      <c r="T246" s="198" t="s">
        <v>3344</v>
      </c>
      <c r="U246" s="199">
        <v>-400</v>
      </c>
      <c r="V246" s="199">
        <v>400</v>
      </c>
      <c r="W246" s="200">
        <v>0</v>
      </c>
      <c r="X246" s="201">
        <v>44621</v>
      </c>
      <c r="Y246" s="129"/>
      <c r="Z246" s="122" t="s">
        <v>1519</v>
      </c>
      <c r="AA246" s="189" t="s">
        <v>1520</v>
      </c>
      <c r="AB246" s="189" t="s">
        <v>1470</v>
      </c>
    </row>
    <row r="247" spans="1:28" hidden="1">
      <c r="A247" s="189" t="s">
        <v>3050</v>
      </c>
      <c r="B247" s="190">
        <v>44652</v>
      </c>
      <c r="C247" s="191" t="s">
        <v>42</v>
      </c>
      <c r="D247" s="191" t="s">
        <v>3220</v>
      </c>
      <c r="E247" s="128" t="s">
        <v>2312</v>
      </c>
      <c r="F247" s="192" t="s">
        <v>3052</v>
      </c>
      <c r="G247" s="193" t="s">
        <v>3053</v>
      </c>
      <c r="H247" s="192" t="s">
        <v>3221</v>
      </c>
      <c r="I247" s="194">
        <v>0</v>
      </c>
      <c r="J247" s="128" t="s">
        <v>3055</v>
      </c>
      <c r="K247" s="192" t="s">
        <v>3244</v>
      </c>
      <c r="L247" s="195">
        <v>7000</v>
      </c>
      <c r="M247" s="196">
        <v>44652</v>
      </c>
      <c r="N247" s="179" t="s">
        <v>1472</v>
      </c>
      <c r="O247" s="192" t="s">
        <v>3245</v>
      </c>
      <c r="P247" s="192" t="s">
        <v>3245</v>
      </c>
      <c r="Q247" s="197">
        <v>-7000</v>
      </c>
      <c r="R247" s="197">
        <v>0</v>
      </c>
      <c r="S247" s="197">
        <v>246091.75</v>
      </c>
      <c r="T247" s="198" t="s">
        <v>3246</v>
      </c>
      <c r="U247" s="199">
        <v>-7000</v>
      </c>
      <c r="V247" s="199">
        <v>7000</v>
      </c>
      <c r="W247" s="200">
        <v>0</v>
      </c>
      <c r="X247" s="201">
        <v>44652</v>
      </c>
      <c r="Y247" s="129"/>
      <c r="Z247" s="122" t="s">
        <v>1490</v>
      </c>
      <c r="AA247" s="189" t="s">
        <v>1488</v>
      </c>
      <c r="AB247" s="189" t="s">
        <v>1470</v>
      </c>
    </row>
    <row r="248" spans="1:28" hidden="1">
      <c r="A248" s="189" t="s">
        <v>3050</v>
      </c>
      <c r="B248" s="190">
        <v>44655</v>
      </c>
      <c r="C248" s="191" t="s">
        <v>42</v>
      </c>
      <c r="D248" s="191" t="s">
        <v>3220</v>
      </c>
      <c r="E248" s="128" t="s">
        <v>2312</v>
      </c>
      <c r="F248" s="192" t="s">
        <v>3052</v>
      </c>
      <c r="G248" s="193" t="s">
        <v>3053</v>
      </c>
      <c r="H248" s="192" t="s">
        <v>3221</v>
      </c>
      <c r="I248" s="194">
        <v>0</v>
      </c>
      <c r="J248" s="128" t="s">
        <v>3055</v>
      </c>
      <c r="K248" s="192" t="s">
        <v>3183</v>
      </c>
      <c r="L248" s="195">
        <v>381.47</v>
      </c>
      <c r="M248" s="196">
        <v>44655</v>
      </c>
      <c r="N248" s="179" t="s">
        <v>1472</v>
      </c>
      <c r="O248" s="192" t="s">
        <v>3111</v>
      </c>
      <c r="P248" s="192" t="s">
        <v>3111</v>
      </c>
      <c r="Q248" s="197">
        <v>-381.47</v>
      </c>
      <c r="R248" s="197">
        <v>0</v>
      </c>
      <c r="S248" s="197">
        <v>245710.28</v>
      </c>
      <c r="T248" s="198" t="s">
        <v>1002</v>
      </c>
      <c r="U248" s="199">
        <v>-381.47</v>
      </c>
      <c r="V248" s="199">
        <v>381.47</v>
      </c>
      <c r="W248" s="200">
        <v>0</v>
      </c>
      <c r="X248" s="201">
        <v>44652</v>
      </c>
      <c r="Y248" s="129"/>
      <c r="Z248" s="122" t="s">
        <v>3112</v>
      </c>
      <c r="AA248" s="189" t="s">
        <v>3060</v>
      </c>
      <c r="AB248" s="189" t="s">
        <v>1470</v>
      </c>
    </row>
    <row r="249" spans="1:28" hidden="1">
      <c r="A249" s="189" t="s">
        <v>3050</v>
      </c>
      <c r="B249" s="190">
        <v>44659</v>
      </c>
      <c r="C249" s="191" t="s">
        <v>42</v>
      </c>
      <c r="D249" s="191" t="s">
        <v>3220</v>
      </c>
      <c r="E249" s="128" t="s">
        <v>2312</v>
      </c>
      <c r="F249" s="192" t="s">
        <v>3052</v>
      </c>
      <c r="G249" s="193" t="s">
        <v>3053</v>
      </c>
      <c r="H249" s="192" t="s">
        <v>3221</v>
      </c>
      <c r="I249" s="194">
        <v>0</v>
      </c>
      <c r="J249" s="128" t="s">
        <v>3055</v>
      </c>
      <c r="K249" s="192" t="s">
        <v>3224</v>
      </c>
      <c r="L249" s="195">
        <v>60.95</v>
      </c>
      <c r="M249" s="196">
        <v>44659</v>
      </c>
      <c r="N249" s="179" t="s">
        <v>1500</v>
      </c>
      <c r="O249" s="192" t="s">
        <v>3345</v>
      </c>
      <c r="P249" s="192" t="s">
        <v>3345</v>
      </c>
      <c r="Q249" s="197">
        <v>-60.95</v>
      </c>
      <c r="R249" s="197">
        <v>0</v>
      </c>
      <c r="S249" s="197">
        <v>245649.33</v>
      </c>
      <c r="T249" s="198" t="s">
        <v>190</v>
      </c>
      <c r="U249" s="199">
        <v>-60.95</v>
      </c>
      <c r="V249" s="199">
        <v>60.95</v>
      </c>
      <c r="W249" s="200">
        <v>0</v>
      </c>
      <c r="X249" s="201">
        <v>44652</v>
      </c>
      <c r="Y249" s="129"/>
      <c r="Z249" s="122" t="s">
        <v>3124</v>
      </c>
      <c r="AA249" s="189" t="s">
        <v>3124</v>
      </c>
      <c r="AB249" s="189" t="s">
        <v>1470</v>
      </c>
    </row>
    <row r="250" spans="1:28" hidden="1">
      <c r="A250" s="189" t="s">
        <v>3213</v>
      </c>
      <c r="B250" s="190">
        <v>44662</v>
      </c>
      <c r="C250" s="191" t="s">
        <v>42</v>
      </c>
      <c r="D250" s="191" t="s">
        <v>3346</v>
      </c>
      <c r="E250" s="128" t="s">
        <v>2312</v>
      </c>
      <c r="F250" s="192" t="s">
        <v>3347</v>
      </c>
      <c r="G250" s="193" t="s">
        <v>3214</v>
      </c>
      <c r="H250" s="192" t="s">
        <v>3348</v>
      </c>
      <c r="I250" s="194">
        <v>0</v>
      </c>
      <c r="J250" s="128" t="s">
        <v>3261</v>
      </c>
      <c r="K250" s="192" t="s">
        <v>3224</v>
      </c>
      <c r="L250" s="195">
        <v>60.95</v>
      </c>
      <c r="M250" s="196">
        <v>44662</v>
      </c>
      <c r="N250" s="179" t="s">
        <v>1565</v>
      </c>
      <c r="O250" s="192" t="s">
        <v>1759</v>
      </c>
      <c r="P250" s="192" t="s">
        <v>1759</v>
      </c>
      <c r="Q250" s="197">
        <v>-60.95</v>
      </c>
      <c r="R250" s="197">
        <v>0</v>
      </c>
      <c r="S250" s="197">
        <v>-60.95</v>
      </c>
      <c r="T250" s="198" t="s">
        <v>21</v>
      </c>
      <c r="U250" s="199">
        <v>-60.95</v>
      </c>
      <c r="V250" s="199">
        <v>60.95</v>
      </c>
      <c r="W250" s="200">
        <v>0</v>
      </c>
      <c r="X250" s="201">
        <v>44652</v>
      </c>
      <c r="Y250" s="129"/>
      <c r="Z250" s="122" t="s">
        <v>3124</v>
      </c>
      <c r="AA250" s="189" t="s">
        <v>3124</v>
      </c>
      <c r="AB250" s="189" t="s">
        <v>1470</v>
      </c>
    </row>
    <row r="251" spans="1:28" hidden="1">
      <c r="A251" s="189" t="s">
        <v>3213</v>
      </c>
      <c r="B251" s="190">
        <v>44662</v>
      </c>
      <c r="C251" s="191" t="s">
        <v>42</v>
      </c>
      <c r="D251" s="191" t="s">
        <v>3346</v>
      </c>
      <c r="E251" s="128" t="s">
        <v>2312</v>
      </c>
      <c r="F251" s="192" t="s">
        <v>3347</v>
      </c>
      <c r="G251" s="193" t="s">
        <v>3214</v>
      </c>
      <c r="H251" s="192" t="s">
        <v>3348</v>
      </c>
      <c r="I251" s="194">
        <v>0</v>
      </c>
      <c r="J251" s="128" t="s">
        <v>3261</v>
      </c>
      <c r="K251" s="192" t="s">
        <v>3349</v>
      </c>
      <c r="L251" s="195">
        <v>20000</v>
      </c>
      <c r="M251" s="196">
        <v>44662</v>
      </c>
      <c r="N251" s="179" t="s">
        <v>1495</v>
      </c>
      <c r="O251" s="192" t="s">
        <v>3063</v>
      </c>
      <c r="P251" s="192" t="s">
        <v>3063</v>
      </c>
      <c r="Q251" s="197">
        <v>0</v>
      </c>
      <c r="R251" s="197">
        <v>20000</v>
      </c>
      <c r="S251" s="197">
        <v>19939.05</v>
      </c>
      <c r="T251" s="198" t="s">
        <v>21</v>
      </c>
      <c r="U251" s="199">
        <v>20000</v>
      </c>
      <c r="V251" s="199">
        <v>20000</v>
      </c>
      <c r="W251" s="200">
        <v>0</v>
      </c>
      <c r="X251" s="201">
        <v>44652</v>
      </c>
      <c r="Y251" s="129"/>
      <c r="Z251" s="122" t="s">
        <v>3064</v>
      </c>
      <c r="AA251" s="189" t="s">
        <v>3064</v>
      </c>
      <c r="AB251" s="189" t="s">
        <v>1470</v>
      </c>
    </row>
    <row r="252" spans="1:28" hidden="1">
      <c r="A252" s="189" t="s">
        <v>3050</v>
      </c>
      <c r="B252" s="190">
        <v>44662</v>
      </c>
      <c r="C252" s="191" t="s">
        <v>42</v>
      </c>
      <c r="D252" s="191" t="s">
        <v>3220</v>
      </c>
      <c r="E252" s="128" t="s">
        <v>2312</v>
      </c>
      <c r="F252" s="192" t="s">
        <v>3052</v>
      </c>
      <c r="G252" s="193" t="s">
        <v>3053</v>
      </c>
      <c r="H252" s="192" t="s">
        <v>3221</v>
      </c>
      <c r="I252" s="194">
        <v>0</v>
      </c>
      <c r="J252" s="128" t="s">
        <v>3055</v>
      </c>
      <c r="K252" s="192" t="s">
        <v>3350</v>
      </c>
      <c r="L252" s="195">
        <v>11.65</v>
      </c>
      <c r="M252" s="196">
        <v>44662</v>
      </c>
      <c r="N252" s="179" t="s">
        <v>1500</v>
      </c>
      <c r="O252" s="192" t="s">
        <v>3351</v>
      </c>
      <c r="P252" s="192" t="s">
        <v>3351</v>
      </c>
      <c r="Q252" s="197">
        <v>-11.65</v>
      </c>
      <c r="R252" s="197">
        <v>0</v>
      </c>
      <c r="S252" s="197">
        <v>245637.68</v>
      </c>
      <c r="T252" s="198" t="s">
        <v>3352</v>
      </c>
      <c r="U252" s="199">
        <v>-11.65</v>
      </c>
      <c r="V252" s="199">
        <v>11.65</v>
      </c>
      <c r="W252" s="200">
        <v>0</v>
      </c>
      <c r="X252" s="201">
        <v>44652</v>
      </c>
      <c r="Y252" s="129"/>
      <c r="Z252" s="122" t="s">
        <v>3124</v>
      </c>
      <c r="AA252" s="189" t="s">
        <v>3124</v>
      </c>
      <c r="AB252" s="189" t="s">
        <v>1470</v>
      </c>
    </row>
    <row r="253" spans="1:28" hidden="1">
      <c r="A253" s="189" t="s">
        <v>3050</v>
      </c>
      <c r="B253" s="190">
        <v>44662</v>
      </c>
      <c r="C253" s="191" t="s">
        <v>42</v>
      </c>
      <c r="D253" s="191" t="s">
        <v>3220</v>
      </c>
      <c r="E253" s="128" t="s">
        <v>2312</v>
      </c>
      <c r="F253" s="192" t="s">
        <v>3052</v>
      </c>
      <c r="G253" s="193" t="s">
        <v>3053</v>
      </c>
      <c r="H253" s="192" t="s">
        <v>3221</v>
      </c>
      <c r="I253" s="194">
        <v>0</v>
      </c>
      <c r="J253" s="128" t="s">
        <v>3055</v>
      </c>
      <c r="K253" s="192" t="s">
        <v>3167</v>
      </c>
      <c r="L253" s="195">
        <v>10000</v>
      </c>
      <c r="M253" s="196">
        <v>44662</v>
      </c>
      <c r="N253" s="179" t="s">
        <v>1472</v>
      </c>
      <c r="O253" s="192" t="s">
        <v>3168</v>
      </c>
      <c r="P253" s="192" t="s">
        <v>3168</v>
      </c>
      <c r="Q253" s="197">
        <v>-10000</v>
      </c>
      <c r="R253" s="197">
        <v>0</v>
      </c>
      <c r="S253" s="197">
        <v>235637.68</v>
      </c>
      <c r="T253" s="198" t="s">
        <v>3169</v>
      </c>
      <c r="U253" s="199">
        <v>-10000</v>
      </c>
      <c r="V253" s="199">
        <v>10000</v>
      </c>
      <c r="W253" s="200">
        <v>4</v>
      </c>
      <c r="X253" s="201">
        <v>44652</v>
      </c>
      <c r="Y253" s="129"/>
      <c r="Z253" s="122" t="s">
        <v>1490</v>
      </c>
      <c r="AA253" s="189" t="s">
        <v>1488</v>
      </c>
      <c r="AB253" s="189" t="s">
        <v>1470</v>
      </c>
    </row>
    <row r="254" spans="1:28" hidden="1">
      <c r="A254" s="189" t="s">
        <v>3050</v>
      </c>
      <c r="B254" s="190">
        <v>44665</v>
      </c>
      <c r="C254" s="191" t="s">
        <v>42</v>
      </c>
      <c r="D254" s="191" t="s">
        <v>3220</v>
      </c>
      <c r="E254" s="128" t="s">
        <v>2312</v>
      </c>
      <c r="F254" s="192" t="s">
        <v>3052</v>
      </c>
      <c r="G254" s="193" t="s">
        <v>3053</v>
      </c>
      <c r="H254" s="192" t="s">
        <v>3221</v>
      </c>
      <c r="I254" s="194">
        <v>0</v>
      </c>
      <c r="J254" s="128" t="s">
        <v>3055</v>
      </c>
      <c r="K254" s="192" t="s">
        <v>3353</v>
      </c>
      <c r="L254" s="195">
        <v>1200</v>
      </c>
      <c r="M254" s="196">
        <v>44665</v>
      </c>
      <c r="N254" s="179" t="s">
        <v>1472</v>
      </c>
      <c r="O254" s="192" t="s">
        <v>1837</v>
      </c>
      <c r="P254" s="192" t="s">
        <v>1837</v>
      </c>
      <c r="Q254" s="197">
        <v>-1200</v>
      </c>
      <c r="R254" s="197">
        <v>0</v>
      </c>
      <c r="S254" s="197">
        <v>234437.68</v>
      </c>
      <c r="T254" s="198" t="s">
        <v>3354</v>
      </c>
      <c r="U254" s="199">
        <v>-1200</v>
      </c>
      <c r="V254" s="199">
        <v>1200</v>
      </c>
      <c r="W254" s="200">
        <v>0</v>
      </c>
      <c r="X254" s="201">
        <v>44652</v>
      </c>
      <c r="Y254" s="129"/>
      <c r="Z254" s="122" t="s">
        <v>1519</v>
      </c>
      <c r="AA254" s="189" t="s">
        <v>1520</v>
      </c>
      <c r="AB254" s="189" t="s">
        <v>1470</v>
      </c>
    </row>
    <row r="255" spans="1:28" hidden="1">
      <c r="A255" s="189" t="s">
        <v>3050</v>
      </c>
      <c r="B255" s="190">
        <v>44669</v>
      </c>
      <c r="C255" s="191" t="s">
        <v>42</v>
      </c>
      <c r="D255" s="191" t="s">
        <v>3220</v>
      </c>
      <c r="E255" s="128" t="s">
        <v>2312</v>
      </c>
      <c r="F255" s="192" t="s">
        <v>3052</v>
      </c>
      <c r="G255" s="193" t="s">
        <v>3053</v>
      </c>
      <c r="H255" s="192" t="s">
        <v>3221</v>
      </c>
      <c r="I255" s="194">
        <v>0</v>
      </c>
      <c r="J255" s="128" t="s">
        <v>3055</v>
      </c>
      <c r="K255" s="192" t="s">
        <v>3355</v>
      </c>
      <c r="L255" s="195">
        <v>513</v>
      </c>
      <c r="M255" s="196">
        <v>44669</v>
      </c>
      <c r="N255" s="179" t="s">
        <v>1472</v>
      </c>
      <c r="O255" s="192" t="s">
        <v>1746</v>
      </c>
      <c r="P255" s="192" t="s">
        <v>1746</v>
      </c>
      <c r="Q255" s="197">
        <v>-513</v>
      </c>
      <c r="R255" s="197">
        <v>0</v>
      </c>
      <c r="S255" s="197">
        <v>233924.68</v>
      </c>
      <c r="T255" s="198" t="s">
        <v>1025</v>
      </c>
      <c r="U255" s="199">
        <v>-513</v>
      </c>
      <c r="V255" s="199">
        <v>513</v>
      </c>
      <c r="W255" s="200">
        <v>0</v>
      </c>
      <c r="X255" s="201">
        <v>44652</v>
      </c>
      <c r="Y255" s="129"/>
      <c r="Z255" s="122" t="s">
        <v>3076</v>
      </c>
      <c r="AA255" s="189" t="s">
        <v>1479</v>
      </c>
      <c r="AB255" s="189" t="s">
        <v>1470</v>
      </c>
    </row>
    <row r="256" spans="1:28" hidden="1">
      <c r="A256" s="189" t="s">
        <v>3050</v>
      </c>
      <c r="B256" s="190">
        <v>44671</v>
      </c>
      <c r="C256" s="191" t="s">
        <v>42</v>
      </c>
      <c r="D256" s="191" t="s">
        <v>3220</v>
      </c>
      <c r="E256" s="128" t="s">
        <v>2312</v>
      </c>
      <c r="F256" s="192" t="s">
        <v>3052</v>
      </c>
      <c r="G256" s="193" t="s">
        <v>3053</v>
      </c>
      <c r="H256" s="192" t="s">
        <v>3221</v>
      </c>
      <c r="I256" s="194">
        <v>0</v>
      </c>
      <c r="J256" s="128" t="s">
        <v>3055</v>
      </c>
      <c r="K256" s="192" t="s">
        <v>3356</v>
      </c>
      <c r="L256" s="195">
        <v>2000</v>
      </c>
      <c r="M256" s="196">
        <v>44671</v>
      </c>
      <c r="N256" s="179" t="s">
        <v>1472</v>
      </c>
      <c r="O256" s="192" t="s">
        <v>3357</v>
      </c>
      <c r="P256" s="192" t="s">
        <v>3357</v>
      </c>
      <c r="Q256" s="197">
        <v>-2000</v>
      </c>
      <c r="R256" s="197">
        <v>0</v>
      </c>
      <c r="S256" s="197">
        <v>231924.68</v>
      </c>
      <c r="T256" s="198" t="s">
        <v>969</v>
      </c>
      <c r="U256" s="199">
        <v>-2000</v>
      </c>
      <c r="V256" s="199">
        <v>2000</v>
      </c>
      <c r="W256" s="200">
        <v>0</v>
      </c>
      <c r="X256" s="201">
        <v>44652</v>
      </c>
      <c r="Y256" s="129"/>
      <c r="Z256" s="122" t="s">
        <v>3076</v>
      </c>
      <c r="AA256" s="189" t="s">
        <v>1479</v>
      </c>
      <c r="AB256" s="189" t="s">
        <v>1470</v>
      </c>
    </row>
    <row r="257" spans="1:28" hidden="1">
      <c r="A257" s="189" t="s">
        <v>3050</v>
      </c>
      <c r="B257" s="190">
        <v>44671</v>
      </c>
      <c r="C257" s="191" t="s">
        <v>42</v>
      </c>
      <c r="D257" s="191" t="s">
        <v>3220</v>
      </c>
      <c r="E257" s="128" t="s">
        <v>2312</v>
      </c>
      <c r="F257" s="192" t="s">
        <v>3052</v>
      </c>
      <c r="G257" s="193" t="s">
        <v>3053</v>
      </c>
      <c r="H257" s="192" t="s">
        <v>3221</v>
      </c>
      <c r="I257" s="194">
        <v>0</v>
      </c>
      <c r="J257" s="128" t="s">
        <v>3055</v>
      </c>
      <c r="K257" s="192" t="s">
        <v>3358</v>
      </c>
      <c r="L257" s="195">
        <v>30</v>
      </c>
      <c r="M257" s="196">
        <v>44671</v>
      </c>
      <c r="N257" s="179" t="s">
        <v>1472</v>
      </c>
      <c r="O257" s="192" t="s">
        <v>3359</v>
      </c>
      <c r="P257" s="192" t="s">
        <v>3359</v>
      </c>
      <c r="Q257" s="197">
        <v>0</v>
      </c>
      <c r="R257" s="197">
        <v>30</v>
      </c>
      <c r="S257" s="197">
        <v>231954.68</v>
      </c>
      <c r="T257" s="198" t="s">
        <v>969</v>
      </c>
      <c r="U257" s="199">
        <v>30</v>
      </c>
      <c r="V257" s="199">
        <v>30</v>
      </c>
      <c r="W257" s="200">
        <v>0</v>
      </c>
      <c r="X257" s="201">
        <v>44652</v>
      </c>
      <c r="Y257" s="129"/>
      <c r="Z257" s="122" t="s">
        <v>3076</v>
      </c>
      <c r="AA257" s="189" t="s">
        <v>1479</v>
      </c>
      <c r="AB257" s="189" t="s">
        <v>1470</v>
      </c>
    </row>
    <row r="258" spans="1:28" hidden="1">
      <c r="A258" s="189" t="s">
        <v>3050</v>
      </c>
      <c r="B258" s="190">
        <v>44671</v>
      </c>
      <c r="C258" s="191" t="s">
        <v>42</v>
      </c>
      <c r="D258" s="191" t="s">
        <v>3220</v>
      </c>
      <c r="E258" s="128" t="s">
        <v>2312</v>
      </c>
      <c r="F258" s="192" t="s">
        <v>3052</v>
      </c>
      <c r="G258" s="193" t="s">
        <v>3053</v>
      </c>
      <c r="H258" s="192" t="s">
        <v>3221</v>
      </c>
      <c r="I258" s="194">
        <v>0</v>
      </c>
      <c r="J258" s="128" t="s">
        <v>3055</v>
      </c>
      <c r="K258" s="192" t="s">
        <v>3360</v>
      </c>
      <c r="L258" s="195">
        <v>93</v>
      </c>
      <c r="M258" s="196">
        <v>44671</v>
      </c>
      <c r="N258" s="179" t="s">
        <v>1472</v>
      </c>
      <c r="O258" s="192" t="s">
        <v>3361</v>
      </c>
      <c r="P258" s="192" t="s">
        <v>3361</v>
      </c>
      <c r="Q258" s="197">
        <v>0</v>
      </c>
      <c r="R258" s="197">
        <v>93</v>
      </c>
      <c r="S258" s="197">
        <v>232047.68</v>
      </c>
      <c r="T258" s="198" t="s">
        <v>969</v>
      </c>
      <c r="U258" s="199">
        <v>93</v>
      </c>
      <c r="V258" s="199">
        <v>93</v>
      </c>
      <c r="W258" s="200">
        <v>0</v>
      </c>
      <c r="X258" s="201">
        <v>44652</v>
      </c>
      <c r="Y258" s="129"/>
      <c r="Z258" s="122" t="s">
        <v>3076</v>
      </c>
      <c r="AA258" s="189" t="s">
        <v>1479</v>
      </c>
      <c r="AB258" s="189" t="s">
        <v>1470</v>
      </c>
    </row>
    <row r="259" spans="1:28" hidden="1">
      <c r="A259" s="189" t="s">
        <v>3050</v>
      </c>
      <c r="B259" s="190">
        <v>44671</v>
      </c>
      <c r="C259" s="191" t="s">
        <v>42</v>
      </c>
      <c r="D259" s="191" t="s">
        <v>3220</v>
      </c>
      <c r="E259" s="128" t="s">
        <v>2312</v>
      </c>
      <c r="F259" s="192" t="s">
        <v>3052</v>
      </c>
      <c r="G259" s="193" t="s">
        <v>3053</v>
      </c>
      <c r="H259" s="192" t="s">
        <v>3221</v>
      </c>
      <c r="I259" s="194">
        <v>0</v>
      </c>
      <c r="J259" s="128" t="s">
        <v>3055</v>
      </c>
      <c r="K259" s="192" t="s">
        <v>3362</v>
      </c>
      <c r="L259" s="195">
        <v>30</v>
      </c>
      <c r="M259" s="196">
        <v>44671</v>
      </c>
      <c r="N259" s="179" t="s">
        <v>1472</v>
      </c>
      <c r="O259" s="192" t="s">
        <v>1801</v>
      </c>
      <c r="P259" s="192" t="s">
        <v>1801</v>
      </c>
      <c r="Q259" s="197">
        <v>-30</v>
      </c>
      <c r="R259" s="197">
        <v>0</v>
      </c>
      <c r="S259" s="197">
        <v>232017.68</v>
      </c>
      <c r="T259" s="198" t="s">
        <v>1095</v>
      </c>
      <c r="U259" s="199">
        <v>-30</v>
      </c>
      <c r="V259" s="199">
        <v>30</v>
      </c>
      <c r="W259" s="200">
        <v>0</v>
      </c>
      <c r="X259" s="201">
        <v>44652</v>
      </c>
      <c r="Y259" s="129"/>
      <c r="Z259" s="122" t="s">
        <v>3059</v>
      </c>
      <c r="AA259" s="189" t="s">
        <v>3060</v>
      </c>
      <c r="AB259" s="189" t="s">
        <v>1470</v>
      </c>
    </row>
    <row r="260" spans="1:28" hidden="1">
      <c r="A260" s="189" t="s">
        <v>3050</v>
      </c>
      <c r="B260" s="190">
        <v>44671</v>
      </c>
      <c r="C260" s="191" t="s">
        <v>42</v>
      </c>
      <c r="D260" s="191" t="s">
        <v>3220</v>
      </c>
      <c r="E260" s="128" t="s">
        <v>2312</v>
      </c>
      <c r="F260" s="192" t="s">
        <v>3052</v>
      </c>
      <c r="G260" s="193" t="s">
        <v>3053</v>
      </c>
      <c r="H260" s="192" t="s">
        <v>3221</v>
      </c>
      <c r="I260" s="194">
        <v>0</v>
      </c>
      <c r="J260" s="128" t="s">
        <v>3055</v>
      </c>
      <c r="K260" s="192" t="s">
        <v>3322</v>
      </c>
      <c r="L260" s="195">
        <v>112.58</v>
      </c>
      <c r="M260" s="196">
        <v>44671</v>
      </c>
      <c r="N260" s="179" t="s">
        <v>1472</v>
      </c>
      <c r="O260" s="192" t="s">
        <v>1801</v>
      </c>
      <c r="P260" s="192" t="s">
        <v>1801</v>
      </c>
      <c r="Q260" s="197">
        <v>-112.58</v>
      </c>
      <c r="R260" s="197">
        <v>0</v>
      </c>
      <c r="S260" s="197">
        <v>231905.1</v>
      </c>
      <c r="T260" s="198" t="s">
        <v>1095</v>
      </c>
      <c r="U260" s="199">
        <v>-112.58</v>
      </c>
      <c r="V260" s="199">
        <v>112.58</v>
      </c>
      <c r="W260" s="200">
        <v>0</v>
      </c>
      <c r="X260" s="201">
        <v>44652</v>
      </c>
      <c r="Y260" s="129"/>
      <c r="Z260" s="122" t="s">
        <v>1490</v>
      </c>
      <c r="AA260" s="189" t="s">
        <v>1488</v>
      </c>
      <c r="AB260" s="189" t="s">
        <v>1470</v>
      </c>
    </row>
    <row r="261" spans="1:28" hidden="1">
      <c r="A261" s="189" t="s">
        <v>3050</v>
      </c>
      <c r="B261" s="190">
        <v>44671</v>
      </c>
      <c r="C261" s="191" t="s">
        <v>42</v>
      </c>
      <c r="D261" s="191" t="s">
        <v>3220</v>
      </c>
      <c r="E261" s="128" t="s">
        <v>2312</v>
      </c>
      <c r="F261" s="192" t="s">
        <v>3052</v>
      </c>
      <c r="G261" s="193" t="s">
        <v>3053</v>
      </c>
      <c r="H261" s="192" t="s">
        <v>3221</v>
      </c>
      <c r="I261" s="194">
        <v>0</v>
      </c>
      <c r="J261" s="128" t="s">
        <v>3055</v>
      </c>
      <c r="K261" s="192" t="s">
        <v>3363</v>
      </c>
      <c r="L261" s="195">
        <v>123.75</v>
      </c>
      <c r="M261" s="196">
        <v>44671</v>
      </c>
      <c r="N261" s="179" t="s">
        <v>1472</v>
      </c>
      <c r="O261" s="192" t="s">
        <v>1801</v>
      </c>
      <c r="P261" s="192" t="s">
        <v>1801</v>
      </c>
      <c r="Q261" s="197">
        <v>-123.75</v>
      </c>
      <c r="R261" s="197">
        <v>0</v>
      </c>
      <c r="S261" s="197">
        <v>231781.35</v>
      </c>
      <c r="T261" s="198" t="s">
        <v>1095</v>
      </c>
      <c r="U261" s="199">
        <v>-123.75</v>
      </c>
      <c r="V261" s="199">
        <v>123.75</v>
      </c>
      <c r="W261" s="200">
        <v>0</v>
      </c>
      <c r="X261" s="201">
        <v>44652</v>
      </c>
      <c r="Y261" s="129"/>
      <c r="Z261" s="122" t="s">
        <v>1515</v>
      </c>
      <c r="AA261" s="189" t="s">
        <v>1479</v>
      </c>
      <c r="AB261" s="189" t="s">
        <v>1470</v>
      </c>
    </row>
    <row r="262" spans="1:28" hidden="1">
      <c r="A262" s="189" t="s">
        <v>3050</v>
      </c>
      <c r="B262" s="190">
        <v>44671</v>
      </c>
      <c r="C262" s="191" t="s">
        <v>42</v>
      </c>
      <c r="D262" s="191" t="s">
        <v>3220</v>
      </c>
      <c r="E262" s="128" t="s">
        <v>2312</v>
      </c>
      <c r="F262" s="192" t="s">
        <v>3052</v>
      </c>
      <c r="G262" s="193" t="s">
        <v>3053</v>
      </c>
      <c r="H262" s="192" t="s">
        <v>3221</v>
      </c>
      <c r="I262" s="194">
        <v>0</v>
      </c>
      <c r="J262" s="128" t="s">
        <v>3055</v>
      </c>
      <c r="K262" s="192" t="s">
        <v>3325</v>
      </c>
      <c r="L262" s="195">
        <v>349.01</v>
      </c>
      <c r="M262" s="196">
        <v>44671</v>
      </c>
      <c r="N262" s="179" t="s">
        <v>1472</v>
      </c>
      <c r="O262" s="192" t="s">
        <v>1801</v>
      </c>
      <c r="P262" s="192" t="s">
        <v>1801</v>
      </c>
      <c r="Q262" s="197">
        <v>-349.01</v>
      </c>
      <c r="R262" s="197">
        <v>0</v>
      </c>
      <c r="S262" s="197">
        <v>231432.34</v>
      </c>
      <c r="T262" s="198" t="s">
        <v>1095</v>
      </c>
      <c r="U262" s="199">
        <v>-349.01</v>
      </c>
      <c r="V262" s="199">
        <v>349.01</v>
      </c>
      <c r="W262" s="200">
        <v>0</v>
      </c>
      <c r="X262" s="201">
        <v>44652</v>
      </c>
      <c r="Y262" s="129"/>
      <c r="Z262" s="122" t="s">
        <v>1490</v>
      </c>
      <c r="AA262" s="189" t="s">
        <v>1488</v>
      </c>
      <c r="AB262" s="189" t="s">
        <v>1470</v>
      </c>
    </row>
    <row r="263" spans="1:28" hidden="1">
      <c r="A263" s="189" t="s">
        <v>3050</v>
      </c>
      <c r="B263" s="190">
        <v>44671</v>
      </c>
      <c r="C263" s="191" t="s">
        <v>42</v>
      </c>
      <c r="D263" s="191" t="s">
        <v>3220</v>
      </c>
      <c r="E263" s="128" t="s">
        <v>2312</v>
      </c>
      <c r="F263" s="192" t="s">
        <v>3052</v>
      </c>
      <c r="G263" s="193" t="s">
        <v>3053</v>
      </c>
      <c r="H263" s="192" t="s">
        <v>3221</v>
      </c>
      <c r="I263" s="194">
        <v>0</v>
      </c>
      <c r="J263" s="128" t="s">
        <v>3055</v>
      </c>
      <c r="K263" s="192" t="s">
        <v>3326</v>
      </c>
      <c r="L263" s="195">
        <v>0.03</v>
      </c>
      <c r="M263" s="196">
        <v>44671</v>
      </c>
      <c r="N263" s="179" t="s">
        <v>1472</v>
      </c>
      <c r="O263" s="192" t="s">
        <v>3173</v>
      </c>
      <c r="P263" s="192" t="s">
        <v>3173</v>
      </c>
      <c r="Q263" s="197">
        <v>0</v>
      </c>
      <c r="R263" s="197">
        <v>0.03</v>
      </c>
      <c r="S263" s="197">
        <v>231432.37</v>
      </c>
      <c r="T263" s="198" t="s">
        <v>1095</v>
      </c>
      <c r="U263" s="199">
        <v>0.03</v>
      </c>
      <c r="V263" s="199">
        <v>0.03</v>
      </c>
      <c r="W263" s="200">
        <v>0</v>
      </c>
      <c r="X263" s="201">
        <v>44652</v>
      </c>
      <c r="Y263" s="129"/>
      <c r="Z263" s="122" t="s">
        <v>1515</v>
      </c>
      <c r="AA263" s="189" t="s">
        <v>1479</v>
      </c>
      <c r="AB263" s="189" t="s">
        <v>1470</v>
      </c>
    </row>
    <row r="264" spans="1:28" hidden="1">
      <c r="A264" s="189" t="s">
        <v>3050</v>
      </c>
      <c r="B264" s="190">
        <v>44671</v>
      </c>
      <c r="C264" s="191" t="s">
        <v>42</v>
      </c>
      <c r="D264" s="191" t="s">
        <v>3220</v>
      </c>
      <c r="E264" s="128" t="s">
        <v>2312</v>
      </c>
      <c r="F264" s="192" t="s">
        <v>3052</v>
      </c>
      <c r="G264" s="193" t="s">
        <v>3053</v>
      </c>
      <c r="H264" s="192" t="s">
        <v>3221</v>
      </c>
      <c r="I264" s="194">
        <v>0</v>
      </c>
      <c r="J264" s="128" t="s">
        <v>3055</v>
      </c>
      <c r="K264" s="192" t="s">
        <v>3364</v>
      </c>
      <c r="L264" s="195">
        <v>93</v>
      </c>
      <c r="M264" s="196">
        <v>44671</v>
      </c>
      <c r="N264" s="179" t="s">
        <v>1472</v>
      </c>
      <c r="O264" s="192" t="s">
        <v>1801</v>
      </c>
      <c r="P264" s="192" t="s">
        <v>1801</v>
      </c>
      <c r="Q264" s="197">
        <v>-93</v>
      </c>
      <c r="R264" s="197">
        <v>0</v>
      </c>
      <c r="S264" s="197">
        <v>231339.37</v>
      </c>
      <c r="T264" s="198" t="s">
        <v>1095</v>
      </c>
      <c r="U264" s="199">
        <v>-93</v>
      </c>
      <c r="V264" s="199">
        <v>93</v>
      </c>
      <c r="W264" s="200">
        <v>0</v>
      </c>
      <c r="X264" s="201">
        <v>44652</v>
      </c>
      <c r="Y264" s="129"/>
      <c r="Z264" s="122" t="s">
        <v>3059</v>
      </c>
      <c r="AA264" s="189" t="s">
        <v>3060</v>
      </c>
      <c r="AB264" s="189" t="s">
        <v>1470</v>
      </c>
    </row>
    <row r="265" spans="1:28" hidden="1">
      <c r="A265" s="189" t="s">
        <v>3050</v>
      </c>
      <c r="B265" s="190">
        <v>44671</v>
      </c>
      <c r="C265" s="191" t="s">
        <v>42</v>
      </c>
      <c r="D265" s="191" t="s">
        <v>3220</v>
      </c>
      <c r="E265" s="128" t="s">
        <v>2312</v>
      </c>
      <c r="F265" s="192" t="s">
        <v>3052</v>
      </c>
      <c r="G265" s="193" t="s">
        <v>3053</v>
      </c>
      <c r="H265" s="192" t="s">
        <v>3221</v>
      </c>
      <c r="I265" s="194">
        <v>0</v>
      </c>
      <c r="J265" s="128" t="s">
        <v>3055</v>
      </c>
      <c r="K265" s="192" t="s">
        <v>3365</v>
      </c>
      <c r="L265" s="195">
        <v>383.63</v>
      </c>
      <c r="M265" s="196">
        <v>44671</v>
      </c>
      <c r="N265" s="179" t="s">
        <v>1472</v>
      </c>
      <c r="O265" s="192" t="s">
        <v>1801</v>
      </c>
      <c r="P265" s="192" t="s">
        <v>1801</v>
      </c>
      <c r="Q265" s="197">
        <v>-383.63</v>
      </c>
      <c r="R265" s="197">
        <v>0</v>
      </c>
      <c r="S265" s="197">
        <v>230955.74</v>
      </c>
      <c r="T265" s="198" t="s">
        <v>1095</v>
      </c>
      <c r="U265" s="199">
        <v>-383.63</v>
      </c>
      <c r="V265" s="199">
        <v>383.63</v>
      </c>
      <c r="W265" s="200">
        <v>0</v>
      </c>
      <c r="X265" s="201">
        <v>44652</v>
      </c>
      <c r="Y265" s="129"/>
      <c r="Z265" s="122" t="s">
        <v>1515</v>
      </c>
      <c r="AA265" s="189" t="s">
        <v>1479</v>
      </c>
      <c r="AB265" s="189" t="s">
        <v>1470</v>
      </c>
    </row>
    <row r="266" spans="1:28" hidden="1">
      <c r="A266" s="189" t="s">
        <v>3050</v>
      </c>
      <c r="B266" s="190">
        <v>44671</v>
      </c>
      <c r="C266" s="191" t="s">
        <v>42</v>
      </c>
      <c r="D266" s="191" t="s">
        <v>3220</v>
      </c>
      <c r="E266" s="128" t="s">
        <v>2312</v>
      </c>
      <c r="F266" s="192" t="s">
        <v>3052</v>
      </c>
      <c r="G266" s="193" t="s">
        <v>3053</v>
      </c>
      <c r="H266" s="192" t="s">
        <v>3221</v>
      </c>
      <c r="I266" s="194">
        <v>0</v>
      </c>
      <c r="J266" s="128" t="s">
        <v>3055</v>
      </c>
      <c r="K266" s="192" t="s">
        <v>3172</v>
      </c>
      <c r="L266" s="195">
        <v>0.01</v>
      </c>
      <c r="M266" s="196">
        <v>44671</v>
      </c>
      <c r="N266" s="179" t="s">
        <v>1472</v>
      </c>
      <c r="O266" s="192" t="s">
        <v>3173</v>
      </c>
      <c r="P266" s="192" t="s">
        <v>3173</v>
      </c>
      <c r="Q266" s="197">
        <v>0</v>
      </c>
      <c r="R266" s="197">
        <v>0.01</v>
      </c>
      <c r="S266" s="197">
        <v>230955.75</v>
      </c>
      <c r="T266" s="198" t="s">
        <v>1095</v>
      </c>
      <c r="U266" s="199">
        <v>0.01</v>
      </c>
      <c r="V266" s="199">
        <v>0.01</v>
      </c>
      <c r="W266" s="200">
        <v>0</v>
      </c>
      <c r="X266" s="201">
        <v>44652</v>
      </c>
      <c r="Y266" s="129"/>
      <c r="Z266" s="122" t="s">
        <v>1515</v>
      </c>
      <c r="AA266" s="189" t="s">
        <v>1479</v>
      </c>
      <c r="AB266" s="189" t="s">
        <v>1470</v>
      </c>
    </row>
    <row r="267" spans="1:28" hidden="1">
      <c r="A267" s="189" t="s">
        <v>3050</v>
      </c>
      <c r="B267" s="190">
        <v>44676</v>
      </c>
      <c r="C267" s="191" t="s">
        <v>42</v>
      </c>
      <c r="D267" s="191" t="s">
        <v>3220</v>
      </c>
      <c r="E267" s="128" t="s">
        <v>2312</v>
      </c>
      <c r="F267" s="192" t="s">
        <v>3052</v>
      </c>
      <c r="G267" s="193" t="s">
        <v>3053</v>
      </c>
      <c r="H267" s="192" t="s">
        <v>3221</v>
      </c>
      <c r="I267" s="194">
        <v>0</v>
      </c>
      <c r="J267" s="128" t="s">
        <v>3055</v>
      </c>
      <c r="K267" s="192" t="s">
        <v>3313</v>
      </c>
      <c r="L267" s="195">
        <v>9</v>
      </c>
      <c r="M267" s="196">
        <v>44676</v>
      </c>
      <c r="N267" s="179" t="s">
        <v>1500</v>
      </c>
      <c r="O267" s="192" t="s">
        <v>3184</v>
      </c>
      <c r="P267" s="192" t="s">
        <v>3184</v>
      </c>
      <c r="Q267" s="197">
        <v>-9</v>
      </c>
      <c r="R267" s="197">
        <v>0</v>
      </c>
      <c r="S267" s="197">
        <v>230946.75</v>
      </c>
      <c r="T267" s="198" t="s">
        <v>21</v>
      </c>
      <c r="U267" s="199">
        <v>-9</v>
      </c>
      <c r="V267" s="199">
        <v>9</v>
      </c>
      <c r="W267" s="200">
        <v>0</v>
      </c>
      <c r="X267" s="201">
        <v>44652</v>
      </c>
      <c r="Y267" s="129"/>
      <c r="Z267" s="122" t="s">
        <v>3124</v>
      </c>
      <c r="AA267" s="189" t="s">
        <v>3124</v>
      </c>
      <c r="AB267" s="189" t="s">
        <v>1470</v>
      </c>
    </row>
    <row r="268" spans="1:28" hidden="1">
      <c r="A268" s="189" t="s">
        <v>3213</v>
      </c>
      <c r="B268" s="190">
        <v>44680</v>
      </c>
      <c r="C268" s="191" t="s">
        <v>42</v>
      </c>
      <c r="D268" s="191" t="s">
        <v>3346</v>
      </c>
      <c r="E268" s="128" t="s">
        <v>2312</v>
      </c>
      <c r="F268" s="192" t="s">
        <v>3347</v>
      </c>
      <c r="G268" s="193" t="s">
        <v>3214</v>
      </c>
      <c r="H268" s="192" t="s">
        <v>3348</v>
      </c>
      <c r="I268" s="194">
        <v>0</v>
      </c>
      <c r="J268" s="128" t="s">
        <v>3261</v>
      </c>
      <c r="K268" s="192" t="s">
        <v>3366</v>
      </c>
      <c r="L268" s="195">
        <v>77000</v>
      </c>
      <c r="M268" s="196">
        <v>44680</v>
      </c>
      <c r="N268" s="179" t="s">
        <v>1495</v>
      </c>
      <c r="O268" s="192" t="s">
        <v>3063</v>
      </c>
      <c r="P268" s="192" t="s">
        <v>3063</v>
      </c>
      <c r="Q268" s="197">
        <v>0</v>
      </c>
      <c r="R268" s="197">
        <v>77000</v>
      </c>
      <c r="S268" s="197">
        <v>96939.05</v>
      </c>
      <c r="T268" s="198" t="s">
        <v>21</v>
      </c>
      <c r="U268" s="199">
        <v>77000</v>
      </c>
      <c r="V268" s="199">
        <v>77000</v>
      </c>
      <c r="W268" s="200">
        <v>0</v>
      </c>
      <c r="X268" s="201">
        <v>44652</v>
      </c>
      <c r="Y268" s="129"/>
      <c r="Z268" s="122" t="s">
        <v>3064</v>
      </c>
      <c r="AA268" s="189" t="s">
        <v>3064</v>
      </c>
      <c r="AB268" s="189" t="s">
        <v>1470</v>
      </c>
    </row>
    <row r="269" spans="1:28" hidden="1">
      <c r="A269" s="189" t="s">
        <v>3050</v>
      </c>
      <c r="B269" s="190">
        <v>44680</v>
      </c>
      <c r="C269" s="191" t="s">
        <v>42</v>
      </c>
      <c r="D269" s="191" t="s">
        <v>3220</v>
      </c>
      <c r="E269" s="128" t="s">
        <v>2312</v>
      </c>
      <c r="F269" s="192" t="s">
        <v>3052</v>
      </c>
      <c r="G269" s="193" t="s">
        <v>3053</v>
      </c>
      <c r="H269" s="192" t="s">
        <v>3221</v>
      </c>
      <c r="I269" s="194">
        <v>0</v>
      </c>
      <c r="J269" s="128" t="s">
        <v>3055</v>
      </c>
      <c r="K269" s="192" t="s">
        <v>3287</v>
      </c>
      <c r="L269" s="195">
        <v>7505.66</v>
      </c>
      <c r="M269" s="196">
        <v>44680</v>
      </c>
      <c r="N269" s="179" t="s">
        <v>1472</v>
      </c>
      <c r="O269" s="192" t="s">
        <v>3176</v>
      </c>
      <c r="P269" s="192" t="s">
        <v>3176</v>
      </c>
      <c r="Q269" s="197">
        <v>-7505.66</v>
      </c>
      <c r="R269" s="197">
        <v>0</v>
      </c>
      <c r="S269" s="197">
        <v>223441.09</v>
      </c>
      <c r="T269" s="198" t="s">
        <v>3177</v>
      </c>
      <c r="U269" s="199">
        <v>-7505.66</v>
      </c>
      <c r="V269" s="199">
        <v>7505.66</v>
      </c>
      <c r="W269" s="200">
        <v>0</v>
      </c>
      <c r="X269" s="201">
        <v>44652</v>
      </c>
      <c r="Y269" s="129"/>
      <c r="Z269" s="122" t="s">
        <v>1490</v>
      </c>
      <c r="AA269" s="189" t="s">
        <v>1488</v>
      </c>
      <c r="AB269" s="189" t="s">
        <v>1470</v>
      </c>
    </row>
    <row r="270" spans="1:28" hidden="1">
      <c r="A270" s="189" t="s">
        <v>3050</v>
      </c>
      <c r="B270" s="190">
        <v>44680</v>
      </c>
      <c r="C270" s="191" t="s">
        <v>42</v>
      </c>
      <c r="D270" s="191" t="s">
        <v>3220</v>
      </c>
      <c r="E270" s="128" t="s">
        <v>2312</v>
      </c>
      <c r="F270" s="192" t="s">
        <v>3052</v>
      </c>
      <c r="G270" s="193" t="s">
        <v>3053</v>
      </c>
      <c r="H270" s="192" t="s">
        <v>3221</v>
      </c>
      <c r="I270" s="194">
        <v>0</v>
      </c>
      <c r="J270" s="128" t="s">
        <v>3055</v>
      </c>
      <c r="K270" s="192" t="s">
        <v>3202</v>
      </c>
      <c r="L270" s="195">
        <v>0.02</v>
      </c>
      <c r="M270" s="196">
        <v>44680</v>
      </c>
      <c r="N270" s="179" t="s">
        <v>1472</v>
      </c>
      <c r="O270" s="192" t="s">
        <v>3309</v>
      </c>
      <c r="P270" s="192" t="s">
        <v>3309</v>
      </c>
      <c r="Q270" s="197">
        <v>-0.02</v>
      </c>
      <c r="R270" s="197">
        <v>0</v>
      </c>
      <c r="S270" s="197">
        <v>223441.07</v>
      </c>
      <c r="T270" s="198" t="s">
        <v>21</v>
      </c>
      <c r="U270" s="199">
        <v>-0.02</v>
      </c>
      <c r="V270" s="199">
        <v>0.02</v>
      </c>
      <c r="W270" s="200">
        <v>0</v>
      </c>
      <c r="X270" s="201">
        <v>44652</v>
      </c>
      <c r="Y270" s="129"/>
      <c r="Z270" s="122" t="s">
        <v>1490</v>
      </c>
      <c r="AA270" s="189" t="s">
        <v>1488</v>
      </c>
      <c r="AB270" s="189" t="s">
        <v>1470</v>
      </c>
    </row>
    <row r="271" spans="1:28" hidden="1">
      <c r="A271" s="189" t="s">
        <v>3050</v>
      </c>
      <c r="B271" s="190">
        <v>44680</v>
      </c>
      <c r="C271" s="191" t="s">
        <v>42</v>
      </c>
      <c r="D271" s="191" t="s">
        <v>3220</v>
      </c>
      <c r="E271" s="128" t="s">
        <v>2312</v>
      </c>
      <c r="F271" s="192" t="s">
        <v>3052</v>
      </c>
      <c r="G271" s="193" t="s">
        <v>3053</v>
      </c>
      <c r="H271" s="192" t="s">
        <v>3221</v>
      </c>
      <c r="I271" s="194">
        <v>0</v>
      </c>
      <c r="J271" s="128" t="s">
        <v>3055</v>
      </c>
      <c r="K271" s="192" t="s">
        <v>3289</v>
      </c>
      <c r="L271" s="195">
        <v>112.58</v>
      </c>
      <c r="M271" s="196">
        <v>44680</v>
      </c>
      <c r="N271" s="179" t="s">
        <v>1472</v>
      </c>
      <c r="O271" s="192" t="s">
        <v>3179</v>
      </c>
      <c r="P271" s="192" t="s">
        <v>3179</v>
      </c>
      <c r="Q271" s="197">
        <v>0</v>
      </c>
      <c r="R271" s="197">
        <v>112.58</v>
      </c>
      <c r="S271" s="197">
        <v>223553.65</v>
      </c>
      <c r="T271" s="198" t="s">
        <v>3177</v>
      </c>
      <c r="U271" s="199">
        <v>112.58</v>
      </c>
      <c r="V271" s="199">
        <v>112.58</v>
      </c>
      <c r="W271" s="200">
        <v>0</v>
      </c>
      <c r="X271" s="201">
        <v>44652</v>
      </c>
      <c r="Y271" s="129"/>
      <c r="Z271" s="122" t="s">
        <v>1490</v>
      </c>
      <c r="AA271" s="189" t="s">
        <v>1488</v>
      </c>
      <c r="AB271" s="189" t="s">
        <v>1470</v>
      </c>
    </row>
    <row r="272" spans="1:28" hidden="1">
      <c r="A272" s="189" t="s">
        <v>3050</v>
      </c>
      <c r="B272" s="190">
        <v>44680</v>
      </c>
      <c r="C272" s="191" t="s">
        <v>42</v>
      </c>
      <c r="D272" s="191" t="s">
        <v>3220</v>
      </c>
      <c r="E272" s="128" t="s">
        <v>2312</v>
      </c>
      <c r="F272" s="192" t="s">
        <v>3052</v>
      </c>
      <c r="G272" s="193" t="s">
        <v>3053</v>
      </c>
      <c r="H272" s="192" t="s">
        <v>3221</v>
      </c>
      <c r="I272" s="194">
        <v>0</v>
      </c>
      <c r="J272" s="128" t="s">
        <v>3055</v>
      </c>
      <c r="K272" s="192" t="s">
        <v>3288</v>
      </c>
      <c r="L272" s="195">
        <v>349.01</v>
      </c>
      <c r="M272" s="196">
        <v>44680</v>
      </c>
      <c r="N272" s="179" t="s">
        <v>1472</v>
      </c>
      <c r="O272" s="192" t="s">
        <v>3181</v>
      </c>
      <c r="P272" s="192" t="s">
        <v>3181</v>
      </c>
      <c r="Q272" s="197">
        <v>0</v>
      </c>
      <c r="R272" s="197">
        <v>349.01</v>
      </c>
      <c r="S272" s="197">
        <v>223902.66</v>
      </c>
      <c r="T272" s="198" t="s">
        <v>3177</v>
      </c>
      <c r="U272" s="199">
        <v>349.01</v>
      </c>
      <c r="V272" s="199">
        <v>349.01</v>
      </c>
      <c r="W272" s="200">
        <v>0</v>
      </c>
      <c r="X272" s="201">
        <v>44652</v>
      </c>
      <c r="Y272" s="129"/>
      <c r="Z272" s="122" t="s">
        <v>1490</v>
      </c>
      <c r="AA272" s="189" t="s">
        <v>1488</v>
      </c>
      <c r="AB272" s="189" t="s">
        <v>1470</v>
      </c>
    </row>
    <row r="273" spans="1:28" hidden="1">
      <c r="A273" s="189" t="s">
        <v>3213</v>
      </c>
      <c r="B273" s="190">
        <v>44683</v>
      </c>
      <c r="C273" s="191" t="s">
        <v>42</v>
      </c>
      <c r="D273" s="191" t="s">
        <v>3346</v>
      </c>
      <c r="E273" s="128" t="s">
        <v>2312</v>
      </c>
      <c r="F273" s="192" t="s">
        <v>3347</v>
      </c>
      <c r="G273" s="193" t="s">
        <v>3214</v>
      </c>
      <c r="H273" s="192" t="s">
        <v>3348</v>
      </c>
      <c r="I273" s="194">
        <v>0</v>
      </c>
      <c r="J273" s="128" t="s">
        <v>3261</v>
      </c>
      <c r="K273" s="192" t="s">
        <v>3158</v>
      </c>
      <c r="L273" s="195">
        <v>350</v>
      </c>
      <c r="M273" s="196">
        <v>44683</v>
      </c>
      <c r="N273" s="179" t="s">
        <v>1472</v>
      </c>
      <c r="O273" s="192" t="s">
        <v>3111</v>
      </c>
      <c r="P273" s="192" t="s">
        <v>3111</v>
      </c>
      <c r="Q273" s="197">
        <v>-350</v>
      </c>
      <c r="R273" s="197">
        <v>0</v>
      </c>
      <c r="S273" s="197">
        <v>96589.05</v>
      </c>
      <c r="T273" s="198" t="s">
        <v>1002</v>
      </c>
      <c r="U273" s="199">
        <v>-350</v>
      </c>
      <c r="V273" s="199">
        <v>350</v>
      </c>
      <c r="W273" s="200">
        <v>0</v>
      </c>
      <c r="X273" s="201">
        <v>44682</v>
      </c>
      <c r="Y273" s="129"/>
      <c r="Z273" s="122" t="s">
        <v>3112</v>
      </c>
      <c r="AA273" s="189" t="s">
        <v>3060</v>
      </c>
      <c r="AB273" s="189" t="s">
        <v>1470</v>
      </c>
    </row>
    <row r="274" spans="1:28" hidden="1">
      <c r="A274" s="189" t="s">
        <v>3213</v>
      </c>
      <c r="B274" s="190">
        <v>44683</v>
      </c>
      <c r="C274" s="191" t="s">
        <v>42</v>
      </c>
      <c r="D274" s="191" t="s">
        <v>3346</v>
      </c>
      <c r="E274" s="128" t="s">
        <v>2312</v>
      </c>
      <c r="F274" s="192" t="s">
        <v>3347</v>
      </c>
      <c r="G274" s="193" t="s">
        <v>3214</v>
      </c>
      <c r="H274" s="192" t="s">
        <v>3348</v>
      </c>
      <c r="I274" s="194">
        <v>0</v>
      </c>
      <c r="J274" s="128" t="s">
        <v>3261</v>
      </c>
      <c r="K274" s="192" t="s">
        <v>3367</v>
      </c>
      <c r="L274" s="195">
        <v>369.94</v>
      </c>
      <c r="M274" s="196">
        <v>44683</v>
      </c>
      <c r="N274" s="179" t="s">
        <v>1472</v>
      </c>
      <c r="O274" s="192" t="s">
        <v>3306</v>
      </c>
      <c r="P274" s="192" t="s">
        <v>3306</v>
      </c>
      <c r="Q274" s="197">
        <v>-369.94</v>
      </c>
      <c r="R274" s="197">
        <v>0</v>
      </c>
      <c r="S274" s="197">
        <v>96219.11</v>
      </c>
      <c r="T274" s="198" t="s">
        <v>3307</v>
      </c>
      <c r="U274" s="199">
        <v>-369.94</v>
      </c>
      <c r="V274" s="199">
        <v>369.94</v>
      </c>
      <c r="W274" s="200">
        <v>0</v>
      </c>
      <c r="X274" s="201">
        <v>44682</v>
      </c>
      <c r="Y274" s="129"/>
      <c r="Z274" s="122" t="s">
        <v>1515</v>
      </c>
      <c r="AA274" s="189" t="s">
        <v>1479</v>
      </c>
      <c r="AB274" s="189" t="s">
        <v>1470</v>
      </c>
    </row>
    <row r="275" spans="1:28" hidden="1">
      <c r="A275" s="189" t="s">
        <v>3213</v>
      </c>
      <c r="B275" s="190">
        <v>44683</v>
      </c>
      <c r="C275" s="191" t="s">
        <v>42</v>
      </c>
      <c r="D275" s="191" t="s">
        <v>3346</v>
      </c>
      <c r="E275" s="128" t="s">
        <v>2312</v>
      </c>
      <c r="F275" s="192" t="s">
        <v>3347</v>
      </c>
      <c r="G275" s="193" t="s">
        <v>3214</v>
      </c>
      <c r="H275" s="192" t="s">
        <v>3348</v>
      </c>
      <c r="I275" s="194">
        <v>0</v>
      </c>
      <c r="J275" s="128" t="s">
        <v>3261</v>
      </c>
      <c r="K275" s="192" t="s">
        <v>3305</v>
      </c>
      <c r="L275" s="195">
        <v>2000</v>
      </c>
      <c r="M275" s="196">
        <v>44683</v>
      </c>
      <c r="N275" s="179" t="s">
        <v>1472</v>
      </c>
      <c r="O275" s="192" t="s">
        <v>3306</v>
      </c>
      <c r="P275" s="192" t="s">
        <v>3306</v>
      </c>
      <c r="Q275" s="197">
        <v>-2000</v>
      </c>
      <c r="R275" s="197">
        <v>0</v>
      </c>
      <c r="S275" s="197">
        <v>94219.11</v>
      </c>
      <c r="T275" s="198" t="s">
        <v>3307</v>
      </c>
      <c r="U275" s="199">
        <v>-2000</v>
      </c>
      <c r="V275" s="199">
        <v>2000</v>
      </c>
      <c r="W275" s="200">
        <v>0</v>
      </c>
      <c r="X275" s="201">
        <v>44682</v>
      </c>
      <c r="Y275" s="129"/>
      <c r="Z275" s="122" t="s">
        <v>1515</v>
      </c>
      <c r="AA275" s="189" t="s">
        <v>1479</v>
      </c>
      <c r="AB275" s="189" t="s">
        <v>1470</v>
      </c>
    </row>
    <row r="276" spans="1:28" hidden="1">
      <c r="A276" s="189" t="s">
        <v>3213</v>
      </c>
      <c r="B276" s="190">
        <v>44683</v>
      </c>
      <c r="C276" s="191" t="s">
        <v>42</v>
      </c>
      <c r="D276" s="191" t="s">
        <v>3346</v>
      </c>
      <c r="E276" s="128" t="s">
        <v>2312</v>
      </c>
      <c r="F276" s="192" t="s">
        <v>3347</v>
      </c>
      <c r="G276" s="193" t="s">
        <v>3214</v>
      </c>
      <c r="H276" s="192" t="s">
        <v>3348</v>
      </c>
      <c r="I276" s="194">
        <v>0</v>
      </c>
      <c r="J276" s="128" t="s">
        <v>3261</v>
      </c>
      <c r="K276" s="192" t="s">
        <v>3356</v>
      </c>
      <c r="L276" s="195">
        <v>2000</v>
      </c>
      <c r="M276" s="196">
        <v>44683</v>
      </c>
      <c r="N276" s="179" t="s">
        <v>1472</v>
      </c>
      <c r="O276" s="192" t="s">
        <v>3357</v>
      </c>
      <c r="P276" s="192" t="s">
        <v>3357</v>
      </c>
      <c r="Q276" s="197">
        <v>-2000</v>
      </c>
      <c r="R276" s="197">
        <v>0</v>
      </c>
      <c r="S276" s="197">
        <v>92219.11</v>
      </c>
      <c r="T276" s="198" t="s">
        <v>969</v>
      </c>
      <c r="U276" s="199">
        <v>-2000</v>
      </c>
      <c r="V276" s="199">
        <v>2000</v>
      </c>
      <c r="W276" s="200">
        <v>0</v>
      </c>
      <c r="X276" s="201">
        <v>44682</v>
      </c>
      <c r="Y276" s="129"/>
      <c r="Z276" s="122" t="s">
        <v>3076</v>
      </c>
      <c r="AA276" s="189" t="s">
        <v>1479</v>
      </c>
      <c r="AB276" s="189" t="s">
        <v>1470</v>
      </c>
    </row>
    <row r="277" spans="1:28" hidden="1">
      <c r="A277" s="189" t="s">
        <v>3213</v>
      </c>
      <c r="B277" s="190">
        <v>44683</v>
      </c>
      <c r="C277" s="191" t="s">
        <v>42</v>
      </c>
      <c r="D277" s="191" t="s">
        <v>3346</v>
      </c>
      <c r="E277" s="128" t="s">
        <v>2312</v>
      </c>
      <c r="F277" s="192" t="s">
        <v>3347</v>
      </c>
      <c r="G277" s="193" t="s">
        <v>3214</v>
      </c>
      <c r="H277" s="192" t="s">
        <v>3348</v>
      </c>
      <c r="I277" s="194">
        <v>0</v>
      </c>
      <c r="J277" s="128" t="s">
        <v>3261</v>
      </c>
      <c r="K277" s="192" t="s">
        <v>3358</v>
      </c>
      <c r="L277" s="195">
        <v>30</v>
      </c>
      <c r="M277" s="196">
        <v>44683</v>
      </c>
      <c r="N277" s="179" t="s">
        <v>1472</v>
      </c>
      <c r="O277" s="192" t="s">
        <v>3359</v>
      </c>
      <c r="P277" s="192" t="s">
        <v>3359</v>
      </c>
      <c r="Q277" s="197">
        <v>0</v>
      </c>
      <c r="R277" s="197">
        <v>30</v>
      </c>
      <c r="S277" s="197">
        <v>92249.11</v>
      </c>
      <c r="T277" s="198" t="s">
        <v>969</v>
      </c>
      <c r="U277" s="199">
        <v>30</v>
      </c>
      <c r="V277" s="199">
        <v>30</v>
      </c>
      <c r="W277" s="200">
        <v>0</v>
      </c>
      <c r="X277" s="201">
        <v>44682</v>
      </c>
      <c r="Y277" s="129"/>
      <c r="Z277" s="122" t="s">
        <v>3076</v>
      </c>
      <c r="AA277" s="189" t="s">
        <v>1479</v>
      </c>
      <c r="AB277" s="189" t="s">
        <v>1470</v>
      </c>
    </row>
    <row r="278" spans="1:28" hidden="1">
      <c r="A278" s="189" t="s">
        <v>3213</v>
      </c>
      <c r="B278" s="190">
        <v>44683</v>
      </c>
      <c r="C278" s="191" t="s">
        <v>42</v>
      </c>
      <c r="D278" s="191" t="s">
        <v>3346</v>
      </c>
      <c r="E278" s="128" t="s">
        <v>2312</v>
      </c>
      <c r="F278" s="192" t="s">
        <v>3347</v>
      </c>
      <c r="G278" s="193" t="s">
        <v>3214</v>
      </c>
      <c r="H278" s="192" t="s">
        <v>3348</v>
      </c>
      <c r="I278" s="194">
        <v>0</v>
      </c>
      <c r="J278" s="128" t="s">
        <v>3261</v>
      </c>
      <c r="K278" s="192" t="s">
        <v>3360</v>
      </c>
      <c r="L278" s="195">
        <v>93</v>
      </c>
      <c r="M278" s="196">
        <v>44683</v>
      </c>
      <c r="N278" s="179" t="s">
        <v>1472</v>
      </c>
      <c r="O278" s="192" t="s">
        <v>3361</v>
      </c>
      <c r="P278" s="192" t="s">
        <v>3361</v>
      </c>
      <c r="Q278" s="197">
        <v>0</v>
      </c>
      <c r="R278" s="197">
        <v>93</v>
      </c>
      <c r="S278" s="197">
        <v>92342.11</v>
      </c>
      <c r="T278" s="198" t="s">
        <v>969</v>
      </c>
      <c r="U278" s="199">
        <v>93</v>
      </c>
      <c r="V278" s="199">
        <v>93</v>
      </c>
      <c r="W278" s="200">
        <v>0</v>
      </c>
      <c r="X278" s="201">
        <v>44682</v>
      </c>
      <c r="Y278" s="129"/>
      <c r="Z278" s="122" t="s">
        <v>3076</v>
      </c>
      <c r="AA278" s="189" t="s">
        <v>1479</v>
      </c>
      <c r="AB278" s="189" t="s">
        <v>1470</v>
      </c>
    </row>
    <row r="279" spans="1:28" hidden="1">
      <c r="A279" s="189" t="s">
        <v>3213</v>
      </c>
      <c r="B279" s="190">
        <v>44683</v>
      </c>
      <c r="C279" s="191" t="s">
        <v>42</v>
      </c>
      <c r="D279" s="191" t="s">
        <v>3346</v>
      </c>
      <c r="E279" s="128" t="s">
        <v>2312</v>
      </c>
      <c r="F279" s="192" t="s">
        <v>3347</v>
      </c>
      <c r="G279" s="193" t="s">
        <v>3214</v>
      </c>
      <c r="H279" s="192" t="s">
        <v>3348</v>
      </c>
      <c r="I279" s="194">
        <v>0</v>
      </c>
      <c r="J279" s="128" t="s">
        <v>3261</v>
      </c>
      <c r="K279" s="192" t="s">
        <v>3368</v>
      </c>
      <c r="L279" s="195">
        <v>570</v>
      </c>
      <c r="M279" s="196">
        <v>44683</v>
      </c>
      <c r="N279" s="179" t="s">
        <v>1472</v>
      </c>
      <c r="O279" s="192" t="s">
        <v>3369</v>
      </c>
      <c r="P279" s="192" t="s">
        <v>3369</v>
      </c>
      <c r="Q279" s="197">
        <v>-570</v>
      </c>
      <c r="R279" s="197">
        <v>0</v>
      </c>
      <c r="S279" s="197">
        <v>91772.11</v>
      </c>
      <c r="T279" s="198" t="s">
        <v>3370</v>
      </c>
      <c r="U279" s="199">
        <v>-570</v>
      </c>
      <c r="V279" s="199">
        <v>570</v>
      </c>
      <c r="W279" s="200">
        <v>0</v>
      </c>
      <c r="X279" s="201">
        <v>44682</v>
      </c>
      <c r="Y279" s="129"/>
      <c r="Z279" s="122" t="s">
        <v>3059</v>
      </c>
      <c r="AA279" s="189" t="s">
        <v>3060</v>
      </c>
      <c r="AB279" s="189" t="s">
        <v>1470</v>
      </c>
    </row>
    <row r="280" spans="1:28" hidden="1">
      <c r="A280" s="189" t="s">
        <v>3213</v>
      </c>
      <c r="B280" s="190">
        <v>44683</v>
      </c>
      <c r="C280" s="191" t="s">
        <v>42</v>
      </c>
      <c r="D280" s="191" t="s">
        <v>3346</v>
      </c>
      <c r="E280" s="128" t="s">
        <v>2312</v>
      </c>
      <c r="F280" s="192" t="s">
        <v>3347</v>
      </c>
      <c r="G280" s="193" t="s">
        <v>3214</v>
      </c>
      <c r="H280" s="192" t="s">
        <v>3348</v>
      </c>
      <c r="I280" s="194">
        <v>0</v>
      </c>
      <c r="J280" s="128" t="s">
        <v>3261</v>
      </c>
      <c r="K280" s="192" t="s">
        <v>3262</v>
      </c>
      <c r="L280" s="195">
        <v>75000</v>
      </c>
      <c r="M280" s="196">
        <v>44683</v>
      </c>
      <c r="N280" s="179" t="s">
        <v>1472</v>
      </c>
      <c r="O280" s="192" t="s">
        <v>3263</v>
      </c>
      <c r="P280" s="192" t="s">
        <v>3263</v>
      </c>
      <c r="Q280" s="197">
        <v>-75000</v>
      </c>
      <c r="R280" s="197">
        <v>0</v>
      </c>
      <c r="S280" s="197">
        <v>16772.11</v>
      </c>
      <c r="T280" s="198" t="s">
        <v>3264</v>
      </c>
      <c r="U280" s="199">
        <v>-75000</v>
      </c>
      <c r="V280" s="199">
        <v>75000</v>
      </c>
      <c r="W280" s="200">
        <v>0</v>
      </c>
      <c r="X280" s="201">
        <v>44682</v>
      </c>
      <c r="Y280" s="129"/>
      <c r="Z280" s="122" t="s">
        <v>1490</v>
      </c>
      <c r="AA280" s="189" t="s">
        <v>1488</v>
      </c>
      <c r="AB280" s="189" t="s">
        <v>1470</v>
      </c>
    </row>
    <row r="281" spans="1:28" hidden="1">
      <c r="A281" s="189" t="s">
        <v>3050</v>
      </c>
      <c r="B281" s="190">
        <v>44683</v>
      </c>
      <c r="C281" s="191" t="s">
        <v>42</v>
      </c>
      <c r="D281" s="191" t="s">
        <v>3220</v>
      </c>
      <c r="E281" s="128" t="s">
        <v>2312</v>
      </c>
      <c r="F281" s="192" t="s">
        <v>3052</v>
      </c>
      <c r="G281" s="193" t="s">
        <v>3053</v>
      </c>
      <c r="H281" s="192" t="s">
        <v>3221</v>
      </c>
      <c r="I281" s="194">
        <v>0</v>
      </c>
      <c r="J281" s="128" t="s">
        <v>3055</v>
      </c>
      <c r="K281" s="192" t="s">
        <v>3244</v>
      </c>
      <c r="L281" s="195">
        <v>7000</v>
      </c>
      <c r="M281" s="196">
        <v>44683</v>
      </c>
      <c r="N281" s="179" t="s">
        <v>1472</v>
      </c>
      <c r="O281" s="192" t="s">
        <v>3245</v>
      </c>
      <c r="P281" s="192" t="s">
        <v>3245</v>
      </c>
      <c r="Q281" s="197">
        <v>-7000</v>
      </c>
      <c r="R281" s="197">
        <v>0</v>
      </c>
      <c r="S281" s="197">
        <v>216902.66</v>
      </c>
      <c r="T281" s="198" t="s">
        <v>3246</v>
      </c>
      <c r="U281" s="199">
        <v>-7000</v>
      </c>
      <c r="V281" s="199">
        <v>7000</v>
      </c>
      <c r="W281" s="200">
        <v>0</v>
      </c>
      <c r="X281" s="201">
        <v>44682</v>
      </c>
      <c r="Y281" s="129"/>
      <c r="Z281" s="122" t="s">
        <v>1490</v>
      </c>
      <c r="AA281" s="189" t="s">
        <v>1488</v>
      </c>
      <c r="AB281" s="189" t="s">
        <v>1470</v>
      </c>
    </row>
    <row r="282" spans="1:28" hidden="1">
      <c r="A282" s="189" t="s">
        <v>3050</v>
      </c>
      <c r="B282" s="190">
        <v>44683</v>
      </c>
      <c r="C282" s="191" t="s">
        <v>42</v>
      </c>
      <c r="D282" s="191" t="s">
        <v>3220</v>
      </c>
      <c r="E282" s="128" t="s">
        <v>2312</v>
      </c>
      <c r="F282" s="192" t="s">
        <v>3052</v>
      </c>
      <c r="G282" s="193" t="s">
        <v>3053</v>
      </c>
      <c r="H282" s="192" t="s">
        <v>3221</v>
      </c>
      <c r="I282" s="194">
        <v>0</v>
      </c>
      <c r="J282" s="128" t="s">
        <v>3055</v>
      </c>
      <c r="K282" s="192" t="s">
        <v>3183</v>
      </c>
      <c r="L282" s="195">
        <v>381.47</v>
      </c>
      <c r="M282" s="196">
        <v>44683</v>
      </c>
      <c r="N282" s="179" t="s">
        <v>1472</v>
      </c>
      <c r="O282" s="192" t="s">
        <v>3111</v>
      </c>
      <c r="P282" s="192" t="s">
        <v>3111</v>
      </c>
      <c r="Q282" s="197">
        <v>-381.47</v>
      </c>
      <c r="R282" s="197">
        <v>0</v>
      </c>
      <c r="S282" s="197">
        <v>216521.19</v>
      </c>
      <c r="T282" s="198" t="s">
        <v>1002</v>
      </c>
      <c r="U282" s="199">
        <v>-381.47</v>
      </c>
      <c r="V282" s="199">
        <v>381.47</v>
      </c>
      <c r="W282" s="200">
        <v>0</v>
      </c>
      <c r="X282" s="201">
        <v>44682</v>
      </c>
      <c r="Y282" s="129"/>
      <c r="Z282" s="122" t="s">
        <v>3112</v>
      </c>
      <c r="AA282" s="189" t="s">
        <v>3060</v>
      </c>
      <c r="AB282" s="189" t="s">
        <v>1470</v>
      </c>
    </row>
    <row r="283" spans="1:28" hidden="1">
      <c r="A283" s="189" t="s">
        <v>3213</v>
      </c>
      <c r="B283" s="190">
        <v>44685</v>
      </c>
      <c r="C283" s="191" t="s">
        <v>42</v>
      </c>
      <c r="D283" s="191" t="s">
        <v>3346</v>
      </c>
      <c r="E283" s="128" t="s">
        <v>2312</v>
      </c>
      <c r="F283" s="192" t="s">
        <v>3347</v>
      </c>
      <c r="G283" s="193" t="s">
        <v>3214</v>
      </c>
      <c r="H283" s="192" t="s">
        <v>3348</v>
      </c>
      <c r="I283" s="194">
        <v>0</v>
      </c>
      <c r="J283" s="128" t="s">
        <v>3261</v>
      </c>
      <c r="K283" s="192" t="s">
        <v>3313</v>
      </c>
      <c r="L283" s="195">
        <v>9</v>
      </c>
      <c r="M283" s="196">
        <v>44685</v>
      </c>
      <c r="N283" s="179" t="s">
        <v>1500</v>
      </c>
      <c r="O283" s="192" t="s">
        <v>3184</v>
      </c>
      <c r="P283" s="192" t="s">
        <v>3184</v>
      </c>
      <c r="Q283" s="197">
        <v>-9</v>
      </c>
      <c r="R283" s="197">
        <v>0</v>
      </c>
      <c r="S283" s="197">
        <v>16763.11</v>
      </c>
      <c r="T283" s="198" t="s">
        <v>21</v>
      </c>
      <c r="U283" s="199">
        <v>-9</v>
      </c>
      <c r="V283" s="199">
        <v>9</v>
      </c>
      <c r="W283" s="200">
        <v>0</v>
      </c>
      <c r="X283" s="201">
        <v>44682</v>
      </c>
      <c r="Y283" s="129"/>
      <c r="Z283" s="122" t="s">
        <v>3124</v>
      </c>
      <c r="AA283" s="189" t="s">
        <v>3124</v>
      </c>
      <c r="AB283" s="189" t="s">
        <v>1470</v>
      </c>
    </row>
    <row r="284" spans="1:28" hidden="1">
      <c r="A284" s="189" t="s">
        <v>3213</v>
      </c>
      <c r="B284" s="190">
        <v>44685</v>
      </c>
      <c r="C284" s="191" t="s">
        <v>42</v>
      </c>
      <c r="D284" s="191" t="s">
        <v>3346</v>
      </c>
      <c r="E284" s="128" t="s">
        <v>2312</v>
      </c>
      <c r="F284" s="192" t="s">
        <v>3347</v>
      </c>
      <c r="G284" s="193" t="s">
        <v>3214</v>
      </c>
      <c r="H284" s="192" t="s">
        <v>3348</v>
      </c>
      <c r="I284" s="194">
        <v>0</v>
      </c>
      <c r="J284" s="128" t="s">
        <v>3261</v>
      </c>
      <c r="K284" s="192" t="s">
        <v>3313</v>
      </c>
      <c r="L284" s="195">
        <v>9</v>
      </c>
      <c r="M284" s="196">
        <v>44685</v>
      </c>
      <c r="N284" s="179" t="s">
        <v>1500</v>
      </c>
      <c r="O284" s="192" t="s">
        <v>3184</v>
      </c>
      <c r="P284" s="192" t="s">
        <v>3184</v>
      </c>
      <c r="Q284" s="197">
        <v>-9</v>
      </c>
      <c r="R284" s="197">
        <v>0</v>
      </c>
      <c r="S284" s="197">
        <v>16754.11</v>
      </c>
      <c r="T284" s="198" t="s">
        <v>21</v>
      </c>
      <c r="U284" s="199">
        <v>-9</v>
      </c>
      <c r="V284" s="199">
        <v>9</v>
      </c>
      <c r="W284" s="200">
        <v>0</v>
      </c>
      <c r="X284" s="201">
        <v>44682</v>
      </c>
      <c r="Y284" s="129"/>
      <c r="Z284" s="122" t="s">
        <v>3124</v>
      </c>
      <c r="AA284" s="189" t="s">
        <v>3124</v>
      </c>
      <c r="AB284" s="189" t="s">
        <v>1470</v>
      </c>
    </row>
    <row r="285" spans="1:28" hidden="1">
      <c r="A285" s="189" t="s">
        <v>3213</v>
      </c>
      <c r="B285" s="190">
        <v>44685</v>
      </c>
      <c r="C285" s="191" t="s">
        <v>42</v>
      </c>
      <c r="D285" s="191" t="s">
        <v>3346</v>
      </c>
      <c r="E285" s="128" t="s">
        <v>2312</v>
      </c>
      <c r="F285" s="192" t="s">
        <v>3347</v>
      </c>
      <c r="G285" s="193" t="s">
        <v>3214</v>
      </c>
      <c r="H285" s="192" t="s">
        <v>3348</v>
      </c>
      <c r="I285" s="194">
        <v>0</v>
      </c>
      <c r="J285" s="128" t="s">
        <v>3261</v>
      </c>
      <c r="K285" s="192" t="s">
        <v>3313</v>
      </c>
      <c r="L285" s="195">
        <v>9</v>
      </c>
      <c r="M285" s="196">
        <v>44685</v>
      </c>
      <c r="N285" s="179" t="s">
        <v>1500</v>
      </c>
      <c r="O285" s="192" t="s">
        <v>3184</v>
      </c>
      <c r="P285" s="192" t="s">
        <v>3184</v>
      </c>
      <c r="Q285" s="197">
        <v>-9</v>
      </c>
      <c r="R285" s="197">
        <v>0</v>
      </c>
      <c r="S285" s="197">
        <v>16745.11</v>
      </c>
      <c r="T285" s="198" t="s">
        <v>21</v>
      </c>
      <c r="U285" s="199">
        <v>-9</v>
      </c>
      <c r="V285" s="199">
        <v>9</v>
      </c>
      <c r="W285" s="200">
        <v>0</v>
      </c>
      <c r="X285" s="201">
        <v>44682</v>
      </c>
      <c r="Y285" s="129"/>
      <c r="Z285" s="122" t="s">
        <v>3124</v>
      </c>
      <c r="AA285" s="189" t="s">
        <v>3124</v>
      </c>
      <c r="AB285" s="189" t="s">
        <v>1470</v>
      </c>
    </row>
    <row r="286" spans="1:28" hidden="1">
      <c r="A286" s="189" t="s">
        <v>3213</v>
      </c>
      <c r="B286" s="190">
        <v>44685</v>
      </c>
      <c r="C286" s="191" t="s">
        <v>1469</v>
      </c>
      <c r="D286" s="191" t="s">
        <v>1469</v>
      </c>
      <c r="E286" s="128" t="s">
        <v>2312</v>
      </c>
      <c r="F286" s="192" t="s">
        <v>3052</v>
      </c>
      <c r="G286" s="193" t="s">
        <v>3214</v>
      </c>
      <c r="H286" s="192" t="s">
        <v>3215</v>
      </c>
      <c r="I286" s="194">
        <v>0</v>
      </c>
      <c r="J286" s="128" t="s">
        <v>3261</v>
      </c>
      <c r="K286" s="192" t="s">
        <v>3371</v>
      </c>
      <c r="L286" s="195">
        <v>150000</v>
      </c>
      <c r="M286" s="196">
        <v>44685</v>
      </c>
      <c r="N286" s="179" t="s">
        <v>1472</v>
      </c>
      <c r="O286" s="192" t="s">
        <v>3334</v>
      </c>
      <c r="P286" s="192" t="s">
        <v>3334</v>
      </c>
      <c r="Q286" s="197">
        <v>-150000</v>
      </c>
      <c r="R286" s="197">
        <v>0</v>
      </c>
      <c r="S286" s="197">
        <v>-481291</v>
      </c>
      <c r="T286" s="198" t="s">
        <v>1679</v>
      </c>
      <c r="U286" s="199">
        <v>-150000</v>
      </c>
      <c r="V286" s="199">
        <v>150000</v>
      </c>
      <c r="W286" s="200">
        <v>1</v>
      </c>
      <c r="X286" s="201">
        <v>44682</v>
      </c>
      <c r="Y286" s="129"/>
      <c r="Z286" s="122" t="s">
        <v>1515</v>
      </c>
      <c r="AA286" s="189" t="s">
        <v>1479</v>
      </c>
      <c r="AB286" s="189" t="s">
        <v>1470</v>
      </c>
    </row>
    <row r="287" spans="1:28" hidden="1">
      <c r="A287" s="189" t="s">
        <v>3213</v>
      </c>
      <c r="B287" s="190">
        <v>44686</v>
      </c>
      <c r="C287" s="191" t="s">
        <v>42</v>
      </c>
      <c r="D287" s="191" t="s">
        <v>3346</v>
      </c>
      <c r="E287" s="128" t="s">
        <v>2312</v>
      </c>
      <c r="F287" s="192" t="s">
        <v>3347</v>
      </c>
      <c r="G287" s="193" t="s">
        <v>3214</v>
      </c>
      <c r="H287" s="192" t="s">
        <v>3348</v>
      </c>
      <c r="I287" s="194">
        <v>0</v>
      </c>
      <c r="J287" s="128" t="s">
        <v>3261</v>
      </c>
      <c r="K287" s="192" t="s">
        <v>3372</v>
      </c>
      <c r="L287" s="195">
        <v>9500</v>
      </c>
      <c r="M287" s="196">
        <v>44686</v>
      </c>
      <c r="N287" s="179" t="s">
        <v>1472</v>
      </c>
      <c r="O287" s="192" t="s">
        <v>3334</v>
      </c>
      <c r="P287" s="192" t="s">
        <v>3334</v>
      </c>
      <c r="Q287" s="197">
        <v>-9500</v>
      </c>
      <c r="R287" s="197">
        <v>0</v>
      </c>
      <c r="S287" s="197">
        <v>7245.11</v>
      </c>
      <c r="T287" s="198" t="s">
        <v>1679</v>
      </c>
      <c r="U287" s="199">
        <v>-9500</v>
      </c>
      <c r="V287" s="199">
        <v>9500</v>
      </c>
      <c r="W287" s="200">
        <v>0</v>
      </c>
      <c r="X287" s="201">
        <v>44682</v>
      </c>
      <c r="Y287" s="129"/>
      <c r="Z287" s="122" t="s">
        <v>1515</v>
      </c>
      <c r="AA287" s="189" t="s">
        <v>1479</v>
      </c>
      <c r="AB287" s="189" t="s">
        <v>1470</v>
      </c>
    </row>
    <row r="288" spans="1:28" hidden="1">
      <c r="A288" s="189" t="s">
        <v>3213</v>
      </c>
      <c r="B288" s="190">
        <v>44686</v>
      </c>
      <c r="C288" s="191" t="s">
        <v>42</v>
      </c>
      <c r="D288" s="191" t="s">
        <v>3346</v>
      </c>
      <c r="E288" s="128" t="s">
        <v>2312</v>
      </c>
      <c r="F288" s="192" t="s">
        <v>3347</v>
      </c>
      <c r="G288" s="193" t="s">
        <v>3214</v>
      </c>
      <c r="H288" s="192" t="s">
        <v>3348</v>
      </c>
      <c r="I288" s="194">
        <v>0</v>
      </c>
      <c r="J288" s="128" t="s">
        <v>3261</v>
      </c>
      <c r="K288" s="192" t="s">
        <v>3350</v>
      </c>
      <c r="L288" s="195">
        <v>11.65</v>
      </c>
      <c r="M288" s="196">
        <v>44686</v>
      </c>
      <c r="N288" s="179" t="s">
        <v>1500</v>
      </c>
      <c r="O288" s="192" t="s">
        <v>3184</v>
      </c>
      <c r="P288" s="192" t="s">
        <v>3184</v>
      </c>
      <c r="Q288" s="197">
        <v>-11.65</v>
      </c>
      <c r="R288" s="197">
        <v>0</v>
      </c>
      <c r="S288" s="197">
        <v>7233.46</v>
      </c>
      <c r="T288" s="198" t="s">
        <v>21</v>
      </c>
      <c r="U288" s="199">
        <v>-11.65</v>
      </c>
      <c r="V288" s="199">
        <v>11.65</v>
      </c>
      <c r="W288" s="200">
        <v>0</v>
      </c>
      <c r="X288" s="201">
        <v>44682</v>
      </c>
      <c r="Y288" s="129"/>
      <c r="Z288" s="122" t="s">
        <v>3124</v>
      </c>
      <c r="AA288" s="189" t="s">
        <v>3124</v>
      </c>
      <c r="AB288" s="189" t="s">
        <v>1470</v>
      </c>
    </row>
    <row r="289" spans="1:28" hidden="1">
      <c r="A289" s="189" t="s">
        <v>3213</v>
      </c>
      <c r="B289" s="190">
        <v>44687</v>
      </c>
      <c r="C289" s="191" t="s">
        <v>42</v>
      </c>
      <c r="D289" s="191" t="s">
        <v>3346</v>
      </c>
      <c r="E289" s="128" t="s">
        <v>2312</v>
      </c>
      <c r="F289" s="192" t="s">
        <v>3347</v>
      </c>
      <c r="G289" s="193" t="s">
        <v>3214</v>
      </c>
      <c r="H289" s="192" t="s">
        <v>3348</v>
      </c>
      <c r="I289" s="194">
        <v>0</v>
      </c>
      <c r="J289" s="128" t="s">
        <v>3261</v>
      </c>
      <c r="K289" s="192" t="s">
        <v>3373</v>
      </c>
      <c r="L289" s="195">
        <v>11000</v>
      </c>
      <c r="M289" s="196">
        <v>44687</v>
      </c>
      <c r="N289" s="179" t="s">
        <v>1495</v>
      </c>
      <c r="O289" s="192" t="s">
        <v>3063</v>
      </c>
      <c r="P289" s="192" t="s">
        <v>3063</v>
      </c>
      <c r="Q289" s="197">
        <v>0</v>
      </c>
      <c r="R289" s="197">
        <v>11000</v>
      </c>
      <c r="S289" s="197">
        <v>18233.46</v>
      </c>
      <c r="T289" s="198" t="s">
        <v>21</v>
      </c>
      <c r="U289" s="199">
        <v>11000</v>
      </c>
      <c r="V289" s="199">
        <v>11000</v>
      </c>
      <c r="W289" s="200">
        <v>0</v>
      </c>
      <c r="X289" s="201">
        <v>44682</v>
      </c>
      <c r="Y289" s="129"/>
      <c r="Z289" s="122" t="s">
        <v>3064</v>
      </c>
      <c r="AA289" s="189" t="s">
        <v>3064</v>
      </c>
      <c r="AB289" s="189" t="s">
        <v>1470</v>
      </c>
    </row>
    <row r="290" spans="1:28" hidden="1">
      <c r="A290" s="189" t="s">
        <v>3050</v>
      </c>
      <c r="B290" s="190">
        <v>44687</v>
      </c>
      <c r="C290" s="191" t="s">
        <v>42</v>
      </c>
      <c r="D290" s="191" t="s">
        <v>3220</v>
      </c>
      <c r="E290" s="128" t="s">
        <v>2312</v>
      </c>
      <c r="F290" s="192" t="s">
        <v>3052</v>
      </c>
      <c r="G290" s="193" t="s">
        <v>3053</v>
      </c>
      <c r="H290" s="192" t="s">
        <v>3221</v>
      </c>
      <c r="I290" s="194">
        <v>0</v>
      </c>
      <c r="J290" s="128" t="s">
        <v>3055</v>
      </c>
      <c r="K290" s="192" t="s">
        <v>3374</v>
      </c>
      <c r="L290" s="195">
        <v>922.8</v>
      </c>
      <c r="M290" s="196">
        <v>44687</v>
      </c>
      <c r="N290" s="179" t="s">
        <v>1472</v>
      </c>
      <c r="O290" s="192" t="s">
        <v>1746</v>
      </c>
      <c r="P290" s="192" t="s">
        <v>1746</v>
      </c>
      <c r="Q290" s="197">
        <v>-922.8</v>
      </c>
      <c r="R290" s="197">
        <v>0</v>
      </c>
      <c r="S290" s="197">
        <v>215598.39</v>
      </c>
      <c r="T290" s="198" t="s">
        <v>1025</v>
      </c>
      <c r="U290" s="199">
        <v>-922.8</v>
      </c>
      <c r="V290" s="199">
        <v>922.8</v>
      </c>
      <c r="W290" s="200">
        <v>0</v>
      </c>
      <c r="X290" s="201">
        <v>44682</v>
      </c>
      <c r="Y290" s="129"/>
      <c r="Z290" s="122" t="s">
        <v>3076</v>
      </c>
      <c r="AA290" s="189" t="s">
        <v>1479</v>
      </c>
      <c r="AB290" s="189" t="s">
        <v>1470</v>
      </c>
    </row>
    <row r="291" spans="1:28" hidden="1">
      <c r="A291" s="189" t="s">
        <v>3050</v>
      </c>
      <c r="B291" s="190">
        <v>44690</v>
      </c>
      <c r="C291" s="191" t="s">
        <v>42</v>
      </c>
      <c r="D291" s="191" t="s">
        <v>3220</v>
      </c>
      <c r="E291" s="128" t="s">
        <v>2312</v>
      </c>
      <c r="F291" s="192" t="s">
        <v>3052</v>
      </c>
      <c r="G291" s="193" t="s">
        <v>3053</v>
      </c>
      <c r="H291" s="192" t="s">
        <v>3221</v>
      </c>
      <c r="I291" s="194">
        <v>0</v>
      </c>
      <c r="J291" s="128" t="s">
        <v>3055</v>
      </c>
      <c r="K291" s="192" t="s">
        <v>3339</v>
      </c>
      <c r="L291" s="195">
        <v>600</v>
      </c>
      <c r="M291" s="196">
        <v>44690</v>
      </c>
      <c r="N291" s="179" t="s">
        <v>1472</v>
      </c>
      <c r="O291" s="192" t="s">
        <v>3375</v>
      </c>
      <c r="P291" s="192" t="s">
        <v>3375</v>
      </c>
      <c r="Q291" s="197">
        <v>-600</v>
      </c>
      <c r="R291" s="197">
        <v>0</v>
      </c>
      <c r="S291" s="197">
        <v>214998.39</v>
      </c>
      <c r="T291" s="198" t="s">
        <v>1653</v>
      </c>
      <c r="U291" s="199">
        <v>-600</v>
      </c>
      <c r="V291" s="199">
        <v>600</v>
      </c>
      <c r="W291" s="200">
        <v>0</v>
      </c>
      <c r="X291" s="201">
        <v>44682</v>
      </c>
      <c r="Y291" s="129"/>
      <c r="Z291" s="122" t="s">
        <v>1519</v>
      </c>
      <c r="AA291" s="189" t="s">
        <v>1520</v>
      </c>
      <c r="AB291" s="189" t="s">
        <v>1470</v>
      </c>
    </row>
    <row r="292" spans="1:28" hidden="1">
      <c r="A292" s="189" t="s">
        <v>3050</v>
      </c>
      <c r="B292" s="190">
        <v>44690</v>
      </c>
      <c r="C292" s="191" t="s">
        <v>42</v>
      </c>
      <c r="D292" s="191" t="s">
        <v>3220</v>
      </c>
      <c r="E292" s="128" t="s">
        <v>2312</v>
      </c>
      <c r="F292" s="192" t="s">
        <v>3052</v>
      </c>
      <c r="G292" s="193" t="s">
        <v>3053</v>
      </c>
      <c r="H292" s="192" t="s">
        <v>3221</v>
      </c>
      <c r="I292" s="194">
        <v>0</v>
      </c>
      <c r="J292" s="128" t="s">
        <v>3055</v>
      </c>
      <c r="K292" s="192" t="s">
        <v>3224</v>
      </c>
      <c r="L292" s="195">
        <v>60.95</v>
      </c>
      <c r="M292" s="196">
        <v>44690</v>
      </c>
      <c r="N292" s="179" t="s">
        <v>1500</v>
      </c>
      <c r="O292" s="192" t="s">
        <v>3376</v>
      </c>
      <c r="P292" s="192" t="s">
        <v>3376</v>
      </c>
      <c r="Q292" s="197">
        <v>-60.95</v>
      </c>
      <c r="R292" s="197">
        <v>0</v>
      </c>
      <c r="S292" s="197">
        <v>214937.44</v>
      </c>
      <c r="T292" s="198" t="s">
        <v>21</v>
      </c>
      <c r="U292" s="199">
        <v>-60.95</v>
      </c>
      <c r="V292" s="199">
        <v>60.95</v>
      </c>
      <c r="W292" s="200">
        <v>0</v>
      </c>
      <c r="X292" s="201">
        <v>44682</v>
      </c>
      <c r="Y292" s="129"/>
      <c r="Z292" s="122" t="s">
        <v>3124</v>
      </c>
      <c r="AA292" s="189" t="s">
        <v>3124</v>
      </c>
      <c r="AB292" s="189" t="s">
        <v>1470</v>
      </c>
    </row>
    <row r="293" spans="1:28" hidden="1">
      <c r="A293" s="189" t="s">
        <v>3050</v>
      </c>
      <c r="B293" s="190">
        <v>44691</v>
      </c>
      <c r="C293" s="191" t="s">
        <v>42</v>
      </c>
      <c r="D293" s="191" t="s">
        <v>3220</v>
      </c>
      <c r="E293" s="128" t="s">
        <v>2312</v>
      </c>
      <c r="F293" s="192" t="s">
        <v>3052</v>
      </c>
      <c r="G293" s="193" t="s">
        <v>3053</v>
      </c>
      <c r="H293" s="192" t="s">
        <v>3221</v>
      </c>
      <c r="I293" s="194">
        <v>0</v>
      </c>
      <c r="J293" s="128" t="s">
        <v>3055</v>
      </c>
      <c r="K293" s="192" t="s">
        <v>3167</v>
      </c>
      <c r="L293" s="195">
        <v>10000</v>
      </c>
      <c r="M293" s="196">
        <v>44691</v>
      </c>
      <c r="N293" s="179" t="s">
        <v>1472</v>
      </c>
      <c r="O293" s="192" t="s">
        <v>3168</v>
      </c>
      <c r="P293" s="192" t="s">
        <v>3168</v>
      </c>
      <c r="Q293" s="197">
        <v>-10000</v>
      </c>
      <c r="R293" s="197">
        <v>0</v>
      </c>
      <c r="S293" s="197">
        <v>204937.44</v>
      </c>
      <c r="T293" s="198" t="s">
        <v>3169</v>
      </c>
      <c r="U293" s="199">
        <v>-10000</v>
      </c>
      <c r="V293" s="199">
        <v>10000</v>
      </c>
      <c r="W293" s="200">
        <v>4</v>
      </c>
      <c r="X293" s="201">
        <v>44682</v>
      </c>
      <c r="Y293" s="129"/>
      <c r="Z293" s="122" t="s">
        <v>1490</v>
      </c>
      <c r="AA293" s="189" t="s">
        <v>1488</v>
      </c>
      <c r="AB293" s="189" t="s">
        <v>1470</v>
      </c>
    </row>
    <row r="294" spans="1:28" hidden="1">
      <c r="A294" s="189" t="s">
        <v>3050</v>
      </c>
      <c r="B294" s="190">
        <v>44691</v>
      </c>
      <c r="C294" s="191" t="s">
        <v>42</v>
      </c>
      <c r="D294" s="191" t="s">
        <v>3220</v>
      </c>
      <c r="E294" s="128" t="s">
        <v>2312</v>
      </c>
      <c r="F294" s="192" t="s">
        <v>3052</v>
      </c>
      <c r="G294" s="193" t="s">
        <v>3053</v>
      </c>
      <c r="H294" s="192" t="s">
        <v>3221</v>
      </c>
      <c r="I294" s="194">
        <v>0</v>
      </c>
      <c r="J294" s="128" t="s">
        <v>3055</v>
      </c>
      <c r="K294" s="192" t="s">
        <v>3350</v>
      </c>
      <c r="L294" s="195">
        <v>11.65</v>
      </c>
      <c r="M294" s="196">
        <v>44691</v>
      </c>
      <c r="N294" s="179" t="s">
        <v>1565</v>
      </c>
      <c r="O294" s="192" t="s">
        <v>3377</v>
      </c>
      <c r="P294" s="192" t="s">
        <v>3377</v>
      </c>
      <c r="Q294" s="197">
        <v>-11.65</v>
      </c>
      <c r="R294" s="197">
        <v>0</v>
      </c>
      <c r="S294" s="197">
        <v>204925.79</v>
      </c>
      <c r="T294" s="198" t="s">
        <v>21</v>
      </c>
      <c r="U294" s="199">
        <v>-11.65</v>
      </c>
      <c r="V294" s="199">
        <v>11.65</v>
      </c>
      <c r="W294" s="200">
        <v>0</v>
      </c>
      <c r="X294" s="201">
        <v>44682</v>
      </c>
      <c r="Y294" s="129"/>
      <c r="Z294" s="122" t="s">
        <v>3124</v>
      </c>
      <c r="AA294" s="189" t="s">
        <v>3124</v>
      </c>
      <c r="AB294" s="189" t="s">
        <v>1470</v>
      </c>
    </row>
    <row r="295" spans="1:28" hidden="1">
      <c r="A295" s="189" t="s">
        <v>3050</v>
      </c>
      <c r="B295" s="190">
        <v>44693</v>
      </c>
      <c r="C295" s="191" t="s">
        <v>42</v>
      </c>
      <c r="D295" s="191" t="s">
        <v>3220</v>
      </c>
      <c r="E295" s="128" t="s">
        <v>2312</v>
      </c>
      <c r="F295" s="192" t="s">
        <v>3052</v>
      </c>
      <c r="G295" s="193" t="s">
        <v>3053</v>
      </c>
      <c r="H295" s="192" t="s">
        <v>3221</v>
      </c>
      <c r="I295" s="194">
        <v>0</v>
      </c>
      <c r="J295" s="128" t="s">
        <v>3055</v>
      </c>
      <c r="K295" s="192" t="s">
        <v>3378</v>
      </c>
      <c r="L295" s="195">
        <v>40000</v>
      </c>
      <c r="M295" s="196">
        <v>44693</v>
      </c>
      <c r="N295" s="179" t="s">
        <v>1472</v>
      </c>
      <c r="O295" s="192" t="s">
        <v>3334</v>
      </c>
      <c r="P295" s="192" t="s">
        <v>3334</v>
      </c>
      <c r="Q295" s="197">
        <v>-40000</v>
      </c>
      <c r="R295" s="197">
        <v>0</v>
      </c>
      <c r="S295" s="197">
        <v>164925.79</v>
      </c>
      <c r="T295" s="198" t="s">
        <v>1679</v>
      </c>
      <c r="U295" s="199">
        <v>-40000</v>
      </c>
      <c r="V295" s="199">
        <v>40000</v>
      </c>
      <c r="W295" s="200">
        <v>0</v>
      </c>
      <c r="X295" s="201">
        <v>44682</v>
      </c>
      <c r="Y295" s="129"/>
      <c r="Z295" s="122" t="s">
        <v>1515</v>
      </c>
      <c r="AA295" s="189" t="s">
        <v>1479</v>
      </c>
      <c r="AB295" s="189" t="s">
        <v>1470</v>
      </c>
    </row>
    <row r="296" spans="1:28" hidden="1">
      <c r="A296" s="189" t="s">
        <v>3050</v>
      </c>
      <c r="B296" s="190">
        <v>44693</v>
      </c>
      <c r="C296" s="191" t="s">
        <v>42</v>
      </c>
      <c r="D296" s="191" t="s">
        <v>3220</v>
      </c>
      <c r="E296" s="128" t="s">
        <v>2312</v>
      </c>
      <c r="F296" s="192" t="s">
        <v>3052</v>
      </c>
      <c r="G296" s="193" t="s">
        <v>3053</v>
      </c>
      <c r="H296" s="192" t="s">
        <v>3221</v>
      </c>
      <c r="I296" s="194">
        <v>0</v>
      </c>
      <c r="J296" s="128" t="s">
        <v>3055</v>
      </c>
      <c r="K296" s="192" t="s">
        <v>3350</v>
      </c>
      <c r="L296" s="195">
        <v>11.65</v>
      </c>
      <c r="M296" s="196">
        <v>44693</v>
      </c>
      <c r="N296" s="179" t="s">
        <v>1500</v>
      </c>
      <c r="O296" s="192" t="s">
        <v>3335</v>
      </c>
      <c r="P296" s="192" t="s">
        <v>3335</v>
      </c>
      <c r="Q296" s="197">
        <v>-11.65</v>
      </c>
      <c r="R296" s="197">
        <v>0</v>
      </c>
      <c r="S296" s="197">
        <v>164914.14000000001</v>
      </c>
      <c r="T296" s="198" t="s">
        <v>3336</v>
      </c>
      <c r="U296" s="199">
        <v>-11.65</v>
      </c>
      <c r="V296" s="199">
        <v>11.65</v>
      </c>
      <c r="W296" s="200">
        <v>0</v>
      </c>
      <c r="X296" s="201">
        <v>44682</v>
      </c>
      <c r="Y296" s="129"/>
      <c r="Z296" s="122" t="s">
        <v>3124</v>
      </c>
      <c r="AA296" s="189" t="s">
        <v>3124</v>
      </c>
      <c r="AB296" s="189" t="s">
        <v>1470</v>
      </c>
    </row>
    <row r="297" spans="1:28" hidden="1">
      <c r="A297" s="189" t="s">
        <v>3213</v>
      </c>
      <c r="B297" s="190">
        <v>44694</v>
      </c>
      <c r="C297" s="191" t="s">
        <v>42</v>
      </c>
      <c r="D297" s="191" t="s">
        <v>3346</v>
      </c>
      <c r="E297" s="128" t="s">
        <v>2312</v>
      </c>
      <c r="F297" s="192" t="s">
        <v>3347</v>
      </c>
      <c r="G297" s="193" t="s">
        <v>3214</v>
      </c>
      <c r="H297" s="192" t="s">
        <v>3348</v>
      </c>
      <c r="I297" s="194">
        <v>0</v>
      </c>
      <c r="J297" s="128" t="s">
        <v>3261</v>
      </c>
      <c r="K297" s="192" t="s">
        <v>3158</v>
      </c>
      <c r="L297" s="195">
        <v>350</v>
      </c>
      <c r="M297" s="196">
        <v>44694</v>
      </c>
      <c r="N297" s="179" t="s">
        <v>1472</v>
      </c>
      <c r="O297" s="192" t="s">
        <v>3111</v>
      </c>
      <c r="P297" s="192" t="s">
        <v>3111</v>
      </c>
      <c r="Q297" s="197">
        <v>-350</v>
      </c>
      <c r="R297" s="197">
        <v>0</v>
      </c>
      <c r="S297" s="197">
        <v>17883.46</v>
      </c>
      <c r="T297" s="198" t="s">
        <v>1002</v>
      </c>
      <c r="U297" s="199">
        <v>-350</v>
      </c>
      <c r="V297" s="199">
        <v>350</v>
      </c>
      <c r="W297" s="200">
        <v>0</v>
      </c>
      <c r="X297" s="201">
        <v>44682</v>
      </c>
      <c r="Y297" s="129"/>
      <c r="Z297" s="122" t="s">
        <v>3112</v>
      </c>
      <c r="AA297" s="189" t="s">
        <v>3060</v>
      </c>
      <c r="AB297" s="189" t="s">
        <v>1470</v>
      </c>
    </row>
    <row r="298" spans="1:28" hidden="1">
      <c r="A298" s="189" t="s">
        <v>3213</v>
      </c>
      <c r="B298" s="190">
        <v>44694</v>
      </c>
      <c r="C298" s="191" t="s">
        <v>42</v>
      </c>
      <c r="D298" s="191" t="s">
        <v>3346</v>
      </c>
      <c r="E298" s="128" t="s">
        <v>2312</v>
      </c>
      <c r="F298" s="192" t="s">
        <v>3347</v>
      </c>
      <c r="G298" s="193" t="s">
        <v>3214</v>
      </c>
      <c r="H298" s="192" t="s">
        <v>3348</v>
      </c>
      <c r="I298" s="194">
        <v>0</v>
      </c>
      <c r="J298" s="128" t="s">
        <v>3261</v>
      </c>
      <c r="K298" s="192" t="s">
        <v>3379</v>
      </c>
      <c r="L298" s="195">
        <v>83.5</v>
      </c>
      <c r="M298" s="196">
        <v>44694</v>
      </c>
      <c r="N298" s="179" t="s">
        <v>1565</v>
      </c>
      <c r="O298" s="192" t="s">
        <v>3380</v>
      </c>
      <c r="P298" s="192" t="s">
        <v>3380</v>
      </c>
      <c r="Q298" s="197">
        <v>-83.5</v>
      </c>
      <c r="R298" s="197">
        <v>0</v>
      </c>
      <c r="S298" s="197">
        <v>17799.96</v>
      </c>
      <c r="T298" s="198" t="s">
        <v>21</v>
      </c>
      <c r="U298" s="199">
        <v>-83.5</v>
      </c>
      <c r="V298" s="199">
        <v>83.5</v>
      </c>
      <c r="W298" s="200">
        <v>0</v>
      </c>
      <c r="X298" s="201">
        <v>44682</v>
      </c>
      <c r="Y298" s="129"/>
      <c r="Z298" s="122" t="s">
        <v>3124</v>
      </c>
      <c r="AA298" s="189" t="s">
        <v>3124</v>
      </c>
      <c r="AB298" s="189" t="s">
        <v>1470</v>
      </c>
    </row>
    <row r="299" spans="1:28" hidden="1">
      <c r="A299" s="189" t="s">
        <v>3050</v>
      </c>
      <c r="B299" s="190">
        <v>44694</v>
      </c>
      <c r="C299" s="191" t="s">
        <v>42</v>
      </c>
      <c r="D299" s="191" t="s">
        <v>3220</v>
      </c>
      <c r="E299" s="128" t="s">
        <v>2312</v>
      </c>
      <c r="F299" s="192" t="s">
        <v>3052</v>
      </c>
      <c r="G299" s="193" t="s">
        <v>3053</v>
      </c>
      <c r="H299" s="192" t="s">
        <v>3221</v>
      </c>
      <c r="I299" s="194">
        <v>0</v>
      </c>
      <c r="J299" s="128" t="s">
        <v>3055</v>
      </c>
      <c r="K299" s="192" t="s">
        <v>3374</v>
      </c>
      <c r="L299" s="195">
        <v>922.8</v>
      </c>
      <c r="M299" s="196">
        <v>44694</v>
      </c>
      <c r="N299" s="179" t="s">
        <v>1472</v>
      </c>
      <c r="O299" s="192" t="s">
        <v>1746</v>
      </c>
      <c r="P299" s="192" t="s">
        <v>1746</v>
      </c>
      <c r="Q299" s="197">
        <v>-922.8</v>
      </c>
      <c r="R299" s="197">
        <v>0</v>
      </c>
      <c r="S299" s="197">
        <v>163991.34</v>
      </c>
      <c r="T299" s="198" t="s">
        <v>1025</v>
      </c>
      <c r="U299" s="199">
        <v>-922.8</v>
      </c>
      <c r="V299" s="199">
        <v>922.8</v>
      </c>
      <c r="W299" s="200">
        <v>0</v>
      </c>
      <c r="X299" s="201">
        <v>44682</v>
      </c>
      <c r="Y299" s="129"/>
      <c r="Z299" s="122" t="s">
        <v>3076</v>
      </c>
      <c r="AA299" s="189" t="s">
        <v>1479</v>
      </c>
      <c r="AB299" s="189" t="s">
        <v>1470</v>
      </c>
    </row>
    <row r="300" spans="1:28" hidden="1">
      <c r="A300" s="189" t="s">
        <v>3050</v>
      </c>
      <c r="B300" s="190">
        <v>44694</v>
      </c>
      <c r="C300" s="191" t="s">
        <v>42</v>
      </c>
      <c r="D300" s="191" t="s">
        <v>3220</v>
      </c>
      <c r="E300" s="128" t="s">
        <v>2312</v>
      </c>
      <c r="F300" s="192" t="s">
        <v>3052</v>
      </c>
      <c r="G300" s="193" t="s">
        <v>3053</v>
      </c>
      <c r="H300" s="192" t="s">
        <v>3221</v>
      </c>
      <c r="I300" s="194">
        <v>0</v>
      </c>
      <c r="J300" s="128" t="s">
        <v>3055</v>
      </c>
      <c r="K300" s="192" t="s">
        <v>3374</v>
      </c>
      <c r="L300" s="195">
        <v>922.8</v>
      </c>
      <c r="M300" s="196">
        <v>44694</v>
      </c>
      <c r="N300" s="179" t="s">
        <v>1472</v>
      </c>
      <c r="O300" s="192" t="s">
        <v>1746</v>
      </c>
      <c r="P300" s="192" t="s">
        <v>1746</v>
      </c>
      <c r="Q300" s="197">
        <v>-922.8</v>
      </c>
      <c r="R300" s="197">
        <v>0</v>
      </c>
      <c r="S300" s="197">
        <v>163068.54</v>
      </c>
      <c r="T300" s="198" t="s">
        <v>1025</v>
      </c>
      <c r="U300" s="199">
        <v>-922.8</v>
      </c>
      <c r="V300" s="199">
        <v>922.8</v>
      </c>
      <c r="W300" s="200">
        <v>0</v>
      </c>
      <c r="X300" s="201">
        <v>44682</v>
      </c>
      <c r="Y300" s="129"/>
      <c r="Z300" s="122" t="s">
        <v>3076</v>
      </c>
      <c r="AA300" s="189" t="s">
        <v>1479</v>
      </c>
      <c r="AB300" s="189" t="s">
        <v>1470</v>
      </c>
    </row>
    <row r="301" spans="1:28" hidden="1">
      <c r="A301" s="189" t="s">
        <v>3213</v>
      </c>
      <c r="B301" s="190">
        <v>44697</v>
      </c>
      <c r="C301" s="191" t="s">
        <v>42</v>
      </c>
      <c r="D301" s="191" t="s">
        <v>3346</v>
      </c>
      <c r="E301" s="128" t="s">
        <v>2312</v>
      </c>
      <c r="F301" s="192" t="s">
        <v>3347</v>
      </c>
      <c r="G301" s="193" t="s">
        <v>3214</v>
      </c>
      <c r="H301" s="192" t="s">
        <v>3348</v>
      </c>
      <c r="I301" s="194">
        <v>0</v>
      </c>
      <c r="J301" s="128" t="s">
        <v>3261</v>
      </c>
      <c r="K301" s="192" t="s">
        <v>3280</v>
      </c>
      <c r="L301" s="195">
        <v>16923.79</v>
      </c>
      <c r="M301" s="196">
        <v>44697</v>
      </c>
      <c r="N301" s="179" t="s">
        <v>1472</v>
      </c>
      <c r="O301" s="192" t="s">
        <v>3281</v>
      </c>
      <c r="P301" s="192" t="s">
        <v>3281</v>
      </c>
      <c r="Q301" s="197">
        <v>-16923.79</v>
      </c>
      <c r="R301" s="197">
        <v>0</v>
      </c>
      <c r="S301" s="197">
        <v>876.17</v>
      </c>
      <c r="T301" s="198" t="s">
        <v>3282</v>
      </c>
      <c r="U301" s="199">
        <v>-16923.79</v>
      </c>
      <c r="V301" s="199">
        <v>16923.79</v>
      </c>
      <c r="W301" s="200">
        <v>0</v>
      </c>
      <c r="X301" s="201">
        <v>44682</v>
      </c>
      <c r="Y301" s="129"/>
      <c r="Z301" s="122" t="s">
        <v>1548</v>
      </c>
      <c r="AA301" s="189" t="s">
        <v>1488</v>
      </c>
      <c r="AB301" s="189" t="s">
        <v>1470</v>
      </c>
    </row>
    <row r="302" spans="1:28" hidden="1">
      <c r="A302" s="189" t="s">
        <v>3050</v>
      </c>
      <c r="B302" s="190">
        <v>44697</v>
      </c>
      <c r="C302" s="191" t="s">
        <v>42</v>
      </c>
      <c r="D302" s="191" t="s">
        <v>3220</v>
      </c>
      <c r="E302" s="128" t="s">
        <v>2312</v>
      </c>
      <c r="F302" s="192" t="s">
        <v>3052</v>
      </c>
      <c r="G302" s="193" t="s">
        <v>3053</v>
      </c>
      <c r="H302" s="192" t="s">
        <v>3221</v>
      </c>
      <c r="I302" s="194">
        <v>0</v>
      </c>
      <c r="J302" s="128" t="s">
        <v>3055</v>
      </c>
      <c r="K302" s="192" t="s">
        <v>3381</v>
      </c>
      <c r="L302" s="195">
        <v>15750</v>
      </c>
      <c r="M302" s="196">
        <v>44697</v>
      </c>
      <c r="N302" s="179" t="s">
        <v>1472</v>
      </c>
      <c r="O302" s="192" t="s">
        <v>3316</v>
      </c>
      <c r="P302" s="192" t="s">
        <v>3316</v>
      </c>
      <c r="Q302" s="197">
        <v>-15750</v>
      </c>
      <c r="R302" s="197">
        <v>0</v>
      </c>
      <c r="S302" s="197">
        <v>147318.54</v>
      </c>
      <c r="T302" s="198" t="s">
        <v>1144</v>
      </c>
      <c r="U302" s="199">
        <v>-15750</v>
      </c>
      <c r="V302" s="199">
        <v>15750</v>
      </c>
      <c r="W302" s="200">
        <v>0</v>
      </c>
      <c r="X302" s="201">
        <v>44682</v>
      </c>
      <c r="Y302" s="129"/>
      <c r="Z302" s="122" t="s">
        <v>1515</v>
      </c>
      <c r="AA302" s="189" t="s">
        <v>1479</v>
      </c>
      <c r="AB302" s="189" t="s">
        <v>1470</v>
      </c>
    </row>
    <row r="303" spans="1:28" hidden="1">
      <c r="A303" s="189" t="s">
        <v>3050</v>
      </c>
      <c r="B303" s="190">
        <v>44697</v>
      </c>
      <c r="C303" s="191" t="s">
        <v>42</v>
      </c>
      <c r="D303" s="191" t="s">
        <v>3220</v>
      </c>
      <c r="E303" s="128" t="s">
        <v>2312</v>
      </c>
      <c r="F303" s="192" t="s">
        <v>3052</v>
      </c>
      <c r="G303" s="193" t="s">
        <v>3053</v>
      </c>
      <c r="H303" s="192" t="s">
        <v>3221</v>
      </c>
      <c r="I303" s="194">
        <v>0</v>
      </c>
      <c r="J303" s="128" t="s">
        <v>3055</v>
      </c>
      <c r="K303" s="192" t="s">
        <v>3382</v>
      </c>
      <c r="L303" s="195">
        <v>236.25</v>
      </c>
      <c r="M303" s="196">
        <v>44697</v>
      </c>
      <c r="N303" s="179" t="s">
        <v>1472</v>
      </c>
      <c r="O303" s="192" t="s">
        <v>3318</v>
      </c>
      <c r="P303" s="192" t="s">
        <v>3318</v>
      </c>
      <c r="Q303" s="197">
        <v>0</v>
      </c>
      <c r="R303" s="197">
        <v>236.25</v>
      </c>
      <c r="S303" s="197">
        <v>147554.79</v>
      </c>
      <c r="T303" s="198" t="s">
        <v>1144</v>
      </c>
      <c r="U303" s="199">
        <v>236.25</v>
      </c>
      <c r="V303" s="199">
        <v>236.25</v>
      </c>
      <c r="W303" s="200">
        <v>0</v>
      </c>
      <c r="X303" s="201">
        <v>44682</v>
      </c>
      <c r="Y303" s="129"/>
      <c r="Z303" s="122" t="s">
        <v>1515</v>
      </c>
      <c r="AA303" s="189" t="s">
        <v>1479</v>
      </c>
      <c r="AB303" s="189" t="s">
        <v>1470</v>
      </c>
    </row>
    <row r="304" spans="1:28" hidden="1">
      <c r="A304" s="189" t="s">
        <v>3050</v>
      </c>
      <c r="B304" s="190">
        <v>44697</v>
      </c>
      <c r="C304" s="191" t="s">
        <v>42</v>
      </c>
      <c r="D304" s="191" t="s">
        <v>3220</v>
      </c>
      <c r="E304" s="128" t="s">
        <v>2312</v>
      </c>
      <c r="F304" s="192" t="s">
        <v>3052</v>
      </c>
      <c r="G304" s="193" t="s">
        <v>3053</v>
      </c>
      <c r="H304" s="192" t="s">
        <v>3221</v>
      </c>
      <c r="I304" s="194">
        <v>0</v>
      </c>
      <c r="J304" s="128" t="s">
        <v>3055</v>
      </c>
      <c r="K304" s="192" t="s">
        <v>3383</v>
      </c>
      <c r="L304" s="195">
        <v>732.37</v>
      </c>
      <c r="M304" s="196">
        <v>44697</v>
      </c>
      <c r="N304" s="179" t="s">
        <v>1472</v>
      </c>
      <c r="O304" s="192" t="s">
        <v>3320</v>
      </c>
      <c r="P304" s="192" t="s">
        <v>3320</v>
      </c>
      <c r="Q304" s="197">
        <v>0</v>
      </c>
      <c r="R304" s="197">
        <v>732.37</v>
      </c>
      <c r="S304" s="197">
        <v>148287.16</v>
      </c>
      <c r="T304" s="198" t="s">
        <v>1144</v>
      </c>
      <c r="U304" s="199">
        <v>732.37</v>
      </c>
      <c r="V304" s="199">
        <v>732.37</v>
      </c>
      <c r="W304" s="200">
        <v>0</v>
      </c>
      <c r="X304" s="201">
        <v>44682</v>
      </c>
      <c r="Y304" s="129"/>
      <c r="Z304" s="122" t="s">
        <v>1515</v>
      </c>
      <c r="AA304" s="189" t="s">
        <v>1479</v>
      </c>
      <c r="AB304" s="189" t="s">
        <v>1470</v>
      </c>
    </row>
    <row r="305" spans="1:28" hidden="1">
      <c r="A305" s="189" t="s">
        <v>3050</v>
      </c>
      <c r="B305" s="190">
        <v>44697</v>
      </c>
      <c r="C305" s="191" t="s">
        <v>42</v>
      </c>
      <c r="D305" s="191" t="s">
        <v>3220</v>
      </c>
      <c r="E305" s="128" t="s">
        <v>2312</v>
      </c>
      <c r="F305" s="192" t="s">
        <v>3052</v>
      </c>
      <c r="G305" s="193" t="s">
        <v>3053</v>
      </c>
      <c r="H305" s="192" t="s">
        <v>3221</v>
      </c>
      <c r="I305" s="194">
        <v>0</v>
      </c>
      <c r="J305" s="128" t="s">
        <v>3055</v>
      </c>
      <c r="K305" s="192" t="s">
        <v>3384</v>
      </c>
      <c r="L305" s="195">
        <v>950</v>
      </c>
      <c r="M305" s="196">
        <v>44697</v>
      </c>
      <c r="N305" s="179" t="s">
        <v>1472</v>
      </c>
      <c r="O305" s="192" t="s">
        <v>3303</v>
      </c>
      <c r="P305" s="192" t="s">
        <v>3303</v>
      </c>
      <c r="Q305" s="197">
        <v>-950</v>
      </c>
      <c r="R305" s="197">
        <v>0</v>
      </c>
      <c r="S305" s="197">
        <v>147337.16</v>
      </c>
      <c r="T305" s="198" t="s">
        <v>3304</v>
      </c>
      <c r="U305" s="199">
        <v>-950</v>
      </c>
      <c r="V305" s="199">
        <v>950</v>
      </c>
      <c r="W305" s="200">
        <v>0</v>
      </c>
      <c r="X305" s="201">
        <v>44682</v>
      </c>
      <c r="Y305" s="129"/>
      <c r="Z305" s="122" t="s">
        <v>1515</v>
      </c>
      <c r="AA305" s="189" t="s">
        <v>1479</v>
      </c>
      <c r="AB305" s="189" t="s">
        <v>1470</v>
      </c>
    </row>
    <row r="306" spans="1:28" hidden="1">
      <c r="A306" s="189" t="s">
        <v>3050</v>
      </c>
      <c r="B306" s="190">
        <v>44697</v>
      </c>
      <c r="C306" s="191" t="s">
        <v>42</v>
      </c>
      <c r="D306" s="191" t="s">
        <v>3220</v>
      </c>
      <c r="E306" s="128" t="s">
        <v>2312</v>
      </c>
      <c r="F306" s="192" t="s">
        <v>3052</v>
      </c>
      <c r="G306" s="193" t="s">
        <v>3053</v>
      </c>
      <c r="H306" s="192" t="s">
        <v>3221</v>
      </c>
      <c r="I306" s="194">
        <v>0</v>
      </c>
      <c r="J306" s="128" t="s">
        <v>3055</v>
      </c>
      <c r="K306" s="192" t="s">
        <v>3350</v>
      </c>
      <c r="L306" s="195">
        <v>11.65</v>
      </c>
      <c r="M306" s="196">
        <v>44697</v>
      </c>
      <c r="N306" s="179" t="s">
        <v>1500</v>
      </c>
      <c r="O306" s="192" t="s">
        <v>3351</v>
      </c>
      <c r="P306" s="192" t="s">
        <v>3351</v>
      </c>
      <c r="Q306" s="197">
        <v>-11.65</v>
      </c>
      <c r="R306" s="197">
        <v>0</v>
      </c>
      <c r="S306" s="197">
        <v>147325.51</v>
      </c>
      <c r="T306" s="198" t="s">
        <v>3352</v>
      </c>
      <c r="U306" s="199">
        <v>-11.65</v>
      </c>
      <c r="V306" s="199">
        <v>11.65</v>
      </c>
      <c r="W306" s="200">
        <v>0</v>
      </c>
      <c r="X306" s="201">
        <v>44682</v>
      </c>
      <c r="Y306" s="129"/>
      <c r="Z306" s="122" t="s">
        <v>3124</v>
      </c>
      <c r="AA306" s="189" t="s">
        <v>3124</v>
      </c>
      <c r="AB306" s="189" t="s">
        <v>1470</v>
      </c>
    </row>
    <row r="307" spans="1:28" hidden="1">
      <c r="A307" s="189" t="s">
        <v>3213</v>
      </c>
      <c r="B307" s="190">
        <v>44698</v>
      </c>
      <c r="C307" s="191" t="s">
        <v>42</v>
      </c>
      <c r="D307" s="191" t="s">
        <v>3346</v>
      </c>
      <c r="E307" s="128" t="s">
        <v>2312</v>
      </c>
      <c r="F307" s="192" t="s">
        <v>3347</v>
      </c>
      <c r="G307" s="193" t="s">
        <v>3214</v>
      </c>
      <c r="H307" s="192" t="s">
        <v>3348</v>
      </c>
      <c r="I307" s="194">
        <v>0</v>
      </c>
      <c r="J307" s="128" t="s">
        <v>3261</v>
      </c>
      <c r="K307" s="192" t="s">
        <v>3385</v>
      </c>
      <c r="L307" s="195">
        <v>4.9000000000000004</v>
      </c>
      <c r="M307" s="196">
        <v>44698</v>
      </c>
      <c r="N307" s="179" t="s">
        <v>1500</v>
      </c>
      <c r="O307" s="192" t="s">
        <v>3386</v>
      </c>
      <c r="P307" s="192" t="s">
        <v>3386</v>
      </c>
      <c r="Q307" s="197">
        <v>-4.9000000000000004</v>
      </c>
      <c r="R307" s="197">
        <v>0</v>
      </c>
      <c r="S307" s="197">
        <v>871.27</v>
      </c>
      <c r="T307" s="198" t="s">
        <v>21</v>
      </c>
      <c r="U307" s="199">
        <v>-4.9000000000000004</v>
      </c>
      <c r="V307" s="199">
        <v>4.9000000000000004</v>
      </c>
      <c r="W307" s="200">
        <v>0</v>
      </c>
      <c r="X307" s="201">
        <v>44682</v>
      </c>
      <c r="Y307" s="129"/>
      <c r="Z307" s="122" t="s">
        <v>3124</v>
      </c>
      <c r="AA307" s="189" t="s">
        <v>3124</v>
      </c>
      <c r="AB307" s="189" t="s">
        <v>1470</v>
      </c>
    </row>
    <row r="308" spans="1:28" hidden="1">
      <c r="A308" s="189" t="s">
        <v>3050</v>
      </c>
      <c r="B308" s="190">
        <v>44699</v>
      </c>
      <c r="C308" s="191" t="s">
        <v>42</v>
      </c>
      <c r="D308" s="191" t="s">
        <v>3220</v>
      </c>
      <c r="E308" s="128" t="s">
        <v>2312</v>
      </c>
      <c r="F308" s="192" t="s">
        <v>3052</v>
      </c>
      <c r="G308" s="193" t="s">
        <v>3053</v>
      </c>
      <c r="H308" s="192" t="s">
        <v>3221</v>
      </c>
      <c r="I308" s="194">
        <v>0</v>
      </c>
      <c r="J308" s="128" t="s">
        <v>3055</v>
      </c>
      <c r="K308" s="192" t="s">
        <v>3313</v>
      </c>
      <c r="L308" s="195">
        <v>9</v>
      </c>
      <c r="M308" s="196">
        <v>44699</v>
      </c>
      <c r="N308" s="179" t="s">
        <v>1500</v>
      </c>
      <c r="O308" s="192" t="s">
        <v>3184</v>
      </c>
      <c r="P308" s="192" t="s">
        <v>3184</v>
      </c>
      <c r="Q308" s="197">
        <v>-9</v>
      </c>
      <c r="R308" s="197">
        <v>0</v>
      </c>
      <c r="S308" s="197">
        <v>147316.51</v>
      </c>
      <c r="T308" s="198" t="s">
        <v>21</v>
      </c>
      <c r="U308" s="199">
        <v>-9</v>
      </c>
      <c r="V308" s="199">
        <v>9</v>
      </c>
      <c r="W308" s="200">
        <v>0</v>
      </c>
      <c r="X308" s="201">
        <v>44682</v>
      </c>
      <c r="Y308" s="129"/>
      <c r="Z308" s="122" t="s">
        <v>3124</v>
      </c>
      <c r="AA308" s="189" t="s">
        <v>3124</v>
      </c>
      <c r="AB308" s="189" t="s">
        <v>1470</v>
      </c>
    </row>
    <row r="309" spans="1:28" hidden="1">
      <c r="A309" s="189" t="s">
        <v>3213</v>
      </c>
      <c r="B309" s="190">
        <v>44701</v>
      </c>
      <c r="C309" s="191" t="s">
        <v>42</v>
      </c>
      <c r="D309" s="191" t="s">
        <v>3346</v>
      </c>
      <c r="E309" s="128" t="s">
        <v>2312</v>
      </c>
      <c r="F309" s="192" t="s">
        <v>3347</v>
      </c>
      <c r="G309" s="193" t="s">
        <v>3214</v>
      </c>
      <c r="H309" s="192" t="s">
        <v>3348</v>
      </c>
      <c r="I309" s="194">
        <v>0</v>
      </c>
      <c r="J309" s="128" t="s">
        <v>3261</v>
      </c>
      <c r="K309" s="192" t="s">
        <v>3364</v>
      </c>
      <c r="L309" s="195">
        <v>93</v>
      </c>
      <c r="M309" s="196">
        <v>44701</v>
      </c>
      <c r="N309" s="179" t="s">
        <v>1472</v>
      </c>
      <c r="O309" s="192" t="s">
        <v>1801</v>
      </c>
      <c r="P309" s="192" t="s">
        <v>1801</v>
      </c>
      <c r="Q309" s="197">
        <v>-93</v>
      </c>
      <c r="R309" s="197">
        <v>0</v>
      </c>
      <c r="S309" s="197">
        <v>778.27</v>
      </c>
      <c r="T309" s="198" t="s">
        <v>1095</v>
      </c>
      <c r="U309" s="199">
        <v>-93</v>
      </c>
      <c r="V309" s="199">
        <v>93</v>
      </c>
      <c r="W309" s="200">
        <v>0</v>
      </c>
      <c r="X309" s="201">
        <v>44682</v>
      </c>
      <c r="Y309" s="129"/>
      <c r="Z309" s="122" t="s">
        <v>3059</v>
      </c>
      <c r="AA309" s="189" t="s">
        <v>3060</v>
      </c>
      <c r="AB309" s="189" t="s">
        <v>1470</v>
      </c>
    </row>
    <row r="310" spans="1:28" hidden="1">
      <c r="A310" s="189" t="s">
        <v>3213</v>
      </c>
      <c r="B310" s="190">
        <v>44701</v>
      </c>
      <c r="C310" s="191" t="s">
        <v>42</v>
      </c>
      <c r="D310" s="191" t="s">
        <v>3346</v>
      </c>
      <c r="E310" s="128" t="s">
        <v>2312</v>
      </c>
      <c r="F310" s="192" t="s">
        <v>3347</v>
      </c>
      <c r="G310" s="193" t="s">
        <v>3214</v>
      </c>
      <c r="H310" s="192" t="s">
        <v>3348</v>
      </c>
      <c r="I310" s="194">
        <v>0</v>
      </c>
      <c r="J310" s="128" t="s">
        <v>3261</v>
      </c>
      <c r="K310" s="192" t="s">
        <v>3387</v>
      </c>
      <c r="L310" s="195">
        <v>75000</v>
      </c>
      <c r="M310" s="196">
        <v>44701</v>
      </c>
      <c r="N310" s="179" t="s">
        <v>1495</v>
      </c>
      <c r="O310" s="192" t="s">
        <v>3063</v>
      </c>
      <c r="P310" s="192" t="s">
        <v>3063</v>
      </c>
      <c r="Q310" s="197">
        <v>0</v>
      </c>
      <c r="R310" s="197">
        <v>75000</v>
      </c>
      <c r="S310" s="197">
        <v>75778.27</v>
      </c>
      <c r="T310" s="198" t="s">
        <v>21</v>
      </c>
      <c r="U310" s="199">
        <v>75000</v>
      </c>
      <c r="V310" s="199">
        <v>75000</v>
      </c>
      <c r="W310" s="200">
        <v>3</v>
      </c>
      <c r="X310" s="201">
        <v>44682</v>
      </c>
      <c r="Y310" s="129"/>
      <c r="Z310" s="122" t="s">
        <v>3064</v>
      </c>
      <c r="AA310" s="189" t="s">
        <v>3064</v>
      </c>
      <c r="AB310" s="189" t="s">
        <v>1470</v>
      </c>
    </row>
    <row r="311" spans="1:28" hidden="1">
      <c r="A311" s="189" t="s">
        <v>3050</v>
      </c>
      <c r="B311" s="190">
        <v>44701</v>
      </c>
      <c r="C311" s="191" t="s">
        <v>42</v>
      </c>
      <c r="D311" s="191" t="s">
        <v>3220</v>
      </c>
      <c r="E311" s="128" t="s">
        <v>2312</v>
      </c>
      <c r="F311" s="192" t="s">
        <v>3052</v>
      </c>
      <c r="G311" s="193" t="s">
        <v>3053</v>
      </c>
      <c r="H311" s="192" t="s">
        <v>3221</v>
      </c>
      <c r="I311" s="194">
        <v>0</v>
      </c>
      <c r="J311" s="128" t="s">
        <v>3055</v>
      </c>
      <c r="K311" s="192" t="s">
        <v>3322</v>
      </c>
      <c r="L311" s="195">
        <v>112.58</v>
      </c>
      <c r="M311" s="196">
        <v>44701</v>
      </c>
      <c r="N311" s="179" t="s">
        <v>1472</v>
      </c>
      <c r="O311" s="192" t="s">
        <v>1801</v>
      </c>
      <c r="P311" s="192" t="s">
        <v>1801</v>
      </c>
      <c r="Q311" s="197">
        <v>-112.58</v>
      </c>
      <c r="R311" s="197">
        <v>0</v>
      </c>
      <c r="S311" s="197">
        <v>147203.93</v>
      </c>
      <c r="T311" s="198" t="s">
        <v>1095</v>
      </c>
      <c r="U311" s="199">
        <v>-112.58</v>
      </c>
      <c r="V311" s="199">
        <v>112.58</v>
      </c>
      <c r="W311" s="200">
        <v>0</v>
      </c>
      <c r="X311" s="201">
        <v>44682</v>
      </c>
      <c r="Y311" s="129"/>
      <c r="Z311" s="122" t="s">
        <v>1490</v>
      </c>
      <c r="AA311" s="189" t="s">
        <v>1488</v>
      </c>
      <c r="AB311" s="189" t="s">
        <v>1470</v>
      </c>
    </row>
    <row r="312" spans="1:28" hidden="1">
      <c r="A312" s="189" t="s">
        <v>3050</v>
      </c>
      <c r="B312" s="190">
        <v>44701</v>
      </c>
      <c r="C312" s="191" t="s">
        <v>42</v>
      </c>
      <c r="D312" s="191" t="s">
        <v>3220</v>
      </c>
      <c r="E312" s="128" t="s">
        <v>2312</v>
      </c>
      <c r="F312" s="192" t="s">
        <v>3052</v>
      </c>
      <c r="G312" s="193" t="s">
        <v>3053</v>
      </c>
      <c r="H312" s="192" t="s">
        <v>3221</v>
      </c>
      <c r="I312" s="194">
        <v>0</v>
      </c>
      <c r="J312" s="128" t="s">
        <v>3055</v>
      </c>
      <c r="K312" s="192" t="s">
        <v>3325</v>
      </c>
      <c r="L312" s="195">
        <v>349.01</v>
      </c>
      <c r="M312" s="196">
        <v>44701</v>
      </c>
      <c r="N312" s="179" t="s">
        <v>1472</v>
      </c>
      <c r="O312" s="192" t="s">
        <v>1801</v>
      </c>
      <c r="P312" s="192" t="s">
        <v>1801</v>
      </c>
      <c r="Q312" s="197">
        <v>-349.01</v>
      </c>
      <c r="R312" s="197">
        <v>0</v>
      </c>
      <c r="S312" s="197">
        <v>146854.92000000001</v>
      </c>
      <c r="T312" s="198" t="s">
        <v>1095</v>
      </c>
      <c r="U312" s="199">
        <v>-349.01</v>
      </c>
      <c r="V312" s="199">
        <v>349.01</v>
      </c>
      <c r="W312" s="200">
        <v>0</v>
      </c>
      <c r="X312" s="201">
        <v>44682</v>
      </c>
      <c r="Y312" s="129"/>
      <c r="Z312" s="122" t="s">
        <v>1490</v>
      </c>
      <c r="AA312" s="189" t="s">
        <v>1488</v>
      </c>
      <c r="AB312" s="189" t="s">
        <v>1470</v>
      </c>
    </row>
    <row r="313" spans="1:28" hidden="1">
      <c r="A313" s="189" t="s">
        <v>3050</v>
      </c>
      <c r="B313" s="190">
        <v>44701</v>
      </c>
      <c r="C313" s="191" t="s">
        <v>42</v>
      </c>
      <c r="D313" s="191" t="s">
        <v>3220</v>
      </c>
      <c r="E313" s="128" t="s">
        <v>2312</v>
      </c>
      <c r="F313" s="192" t="s">
        <v>3052</v>
      </c>
      <c r="G313" s="193" t="s">
        <v>3053</v>
      </c>
      <c r="H313" s="192" t="s">
        <v>3221</v>
      </c>
      <c r="I313" s="194">
        <v>0</v>
      </c>
      <c r="J313" s="128" t="s">
        <v>3055</v>
      </c>
      <c r="K313" s="192" t="s">
        <v>3326</v>
      </c>
      <c r="L313" s="195">
        <v>0.03</v>
      </c>
      <c r="M313" s="196">
        <v>44701</v>
      </c>
      <c r="N313" s="179" t="s">
        <v>1472</v>
      </c>
      <c r="O313" s="192" t="s">
        <v>3173</v>
      </c>
      <c r="P313" s="192" t="s">
        <v>3173</v>
      </c>
      <c r="Q313" s="197">
        <v>0</v>
      </c>
      <c r="R313" s="197">
        <v>0.03</v>
      </c>
      <c r="S313" s="197">
        <v>146854.95000000001</v>
      </c>
      <c r="T313" s="198" t="s">
        <v>1095</v>
      </c>
      <c r="U313" s="199">
        <v>0.03</v>
      </c>
      <c r="V313" s="199">
        <v>0.03</v>
      </c>
      <c r="W313" s="200">
        <v>0</v>
      </c>
      <c r="X313" s="201">
        <v>44682</v>
      </c>
      <c r="Y313" s="129"/>
      <c r="Z313" s="122" t="s">
        <v>1515</v>
      </c>
      <c r="AA313" s="189" t="s">
        <v>1479</v>
      </c>
      <c r="AB313" s="189" t="s">
        <v>1470</v>
      </c>
    </row>
    <row r="314" spans="1:28" hidden="1">
      <c r="A314" s="189" t="s">
        <v>3213</v>
      </c>
      <c r="B314" s="190">
        <v>44704</v>
      </c>
      <c r="C314" s="191" t="s">
        <v>1469</v>
      </c>
      <c r="D314" s="191" t="s">
        <v>1469</v>
      </c>
      <c r="E314" s="128" t="s">
        <v>2312</v>
      </c>
      <c r="F314" s="192" t="s">
        <v>3052</v>
      </c>
      <c r="G314" s="193" t="s">
        <v>3214</v>
      </c>
      <c r="H314" s="192" t="s">
        <v>3215</v>
      </c>
      <c r="I314" s="194">
        <v>0</v>
      </c>
      <c r="J314" s="128" t="s">
        <v>3261</v>
      </c>
      <c r="K314" s="192" t="s">
        <v>3333</v>
      </c>
      <c r="L314" s="195">
        <v>100000</v>
      </c>
      <c r="M314" s="196">
        <v>44704</v>
      </c>
      <c r="N314" s="179" t="s">
        <v>1472</v>
      </c>
      <c r="O314" s="192" t="s">
        <v>3334</v>
      </c>
      <c r="P314" s="192" t="s">
        <v>3334</v>
      </c>
      <c r="Q314" s="197">
        <v>-100000</v>
      </c>
      <c r="R314" s="197">
        <v>0</v>
      </c>
      <c r="S314" s="197">
        <v>-581291</v>
      </c>
      <c r="T314" s="198" t="s">
        <v>1679</v>
      </c>
      <c r="U314" s="199">
        <v>-100000</v>
      </c>
      <c r="V314" s="199">
        <v>100000</v>
      </c>
      <c r="W314" s="200">
        <v>1</v>
      </c>
      <c r="X314" s="201">
        <v>44682</v>
      </c>
      <c r="Y314" s="129"/>
      <c r="Z314" s="122" t="s">
        <v>1515</v>
      </c>
      <c r="AA314" s="189" t="s">
        <v>1479</v>
      </c>
      <c r="AB314" s="189" t="s">
        <v>1470</v>
      </c>
    </row>
    <row r="315" spans="1:28" hidden="1">
      <c r="A315" s="189" t="s">
        <v>3213</v>
      </c>
      <c r="B315" s="190">
        <v>44708</v>
      </c>
      <c r="C315" s="191" t="s">
        <v>42</v>
      </c>
      <c r="D315" s="191" t="s">
        <v>3346</v>
      </c>
      <c r="E315" s="128" t="s">
        <v>2312</v>
      </c>
      <c r="F315" s="192" t="s">
        <v>3347</v>
      </c>
      <c r="G315" s="193" t="s">
        <v>3214</v>
      </c>
      <c r="H315" s="192" t="s">
        <v>3348</v>
      </c>
      <c r="I315" s="194">
        <v>0</v>
      </c>
      <c r="J315" s="128" t="s">
        <v>3261</v>
      </c>
      <c r="K315" s="192" t="s">
        <v>3388</v>
      </c>
      <c r="L315" s="195">
        <v>4223.25</v>
      </c>
      <c r="M315" s="196">
        <v>44708</v>
      </c>
      <c r="N315" s="179" t="s">
        <v>1495</v>
      </c>
      <c r="O315" s="192" t="s">
        <v>3063</v>
      </c>
      <c r="P315" s="192" t="s">
        <v>3063</v>
      </c>
      <c r="Q315" s="197">
        <v>0</v>
      </c>
      <c r="R315" s="197">
        <v>4223.25</v>
      </c>
      <c r="S315" s="197">
        <v>80001.52</v>
      </c>
      <c r="T315" s="198" t="s">
        <v>21</v>
      </c>
      <c r="U315" s="199">
        <v>4223.25</v>
      </c>
      <c r="V315" s="199">
        <v>4223.25</v>
      </c>
      <c r="W315" s="200">
        <v>0</v>
      </c>
      <c r="X315" s="201">
        <v>44682</v>
      </c>
      <c r="Y315" s="129"/>
      <c r="Z315" s="122" t="s">
        <v>3064</v>
      </c>
      <c r="AA315" s="189" t="s">
        <v>3064</v>
      </c>
      <c r="AB315" s="189" t="s">
        <v>1470</v>
      </c>
    </row>
    <row r="316" spans="1:28" hidden="1">
      <c r="A316" s="189" t="s">
        <v>3213</v>
      </c>
      <c r="B316" s="190">
        <v>44711</v>
      </c>
      <c r="C316" s="191" t="s">
        <v>42</v>
      </c>
      <c r="D316" s="191" t="s">
        <v>3346</v>
      </c>
      <c r="E316" s="128" t="s">
        <v>2312</v>
      </c>
      <c r="F316" s="192" t="s">
        <v>3347</v>
      </c>
      <c r="G316" s="193" t="s">
        <v>3214</v>
      </c>
      <c r="H316" s="192" t="s">
        <v>3348</v>
      </c>
      <c r="I316" s="194">
        <v>0</v>
      </c>
      <c r="J316" s="128" t="s">
        <v>3261</v>
      </c>
      <c r="K316" s="192" t="s">
        <v>3389</v>
      </c>
      <c r="L316" s="195">
        <v>4500</v>
      </c>
      <c r="M316" s="196">
        <v>44711</v>
      </c>
      <c r="N316" s="179" t="s">
        <v>1472</v>
      </c>
      <c r="O316" s="192" t="s">
        <v>3226</v>
      </c>
      <c r="P316" s="192" t="s">
        <v>3226</v>
      </c>
      <c r="Q316" s="197">
        <v>-4500</v>
      </c>
      <c r="R316" s="197">
        <v>0</v>
      </c>
      <c r="S316" s="197">
        <v>75501.52</v>
      </c>
      <c r="T316" s="198" t="s">
        <v>3227</v>
      </c>
      <c r="U316" s="199">
        <v>-4500</v>
      </c>
      <c r="V316" s="199">
        <v>4500</v>
      </c>
      <c r="W316" s="200">
        <v>0</v>
      </c>
      <c r="X316" s="201">
        <v>44682</v>
      </c>
      <c r="Y316" s="129"/>
      <c r="Z316" s="122" t="s">
        <v>3189</v>
      </c>
      <c r="AA316" s="189" t="s">
        <v>1488</v>
      </c>
      <c r="AB316" s="189" t="s">
        <v>1470</v>
      </c>
    </row>
    <row r="317" spans="1:28" hidden="1">
      <c r="A317" s="189" t="s">
        <v>3213</v>
      </c>
      <c r="B317" s="190">
        <v>44711</v>
      </c>
      <c r="C317" s="191" t="s">
        <v>42</v>
      </c>
      <c r="D317" s="191" t="s">
        <v>3346</v>
      </c>
      <c r="E317" s="128" t="s">
        <v>2312</v>
      </c>
      <c r="F317" s="192" t="s">
        <v>3347</v>
      </c>
      <c r="G317" s="193" t="s">
        <v>3214</v>
      </c>
      <c r="H317" s="192" t="s">
        <v>3348</v>
      </c>
      <c r="I317" s="194">
        <v>0</v>
      </c>
      <c r="J317" s="128" t="s">
        <v>3261</v>
      </c>
      <c r="K317" s="192" t="s">
        <v>3390</v>
      </c>
      <c r="L317" s="195">
        <v>67.5</v>
      </c>
      <c r="M317" s="196">
        <v>44711</v>
      </c>
      <c r="N317" s="179" t="s">
        <v>1472</v>
      </c>
      <c r="O317" s="192" t="s">
        <v>3229</v>
      </c>
      <c r="P317" s="192" t="s">
        <v>3229</v>
      </c>
      <c r="Q317" s="197">
        <v>0</v>
      </c>
      <c r="R317" s="197">
        <v>67.5</v>
      </c>
      <c r="S317" s="197">
        <v>75569.02</v>
      </c>
      <c r="T317" s="198" t="s">
        <v>3227</v>
      </c>
      <c r="U317" s="199">
        <v>67.5</v>
      </c>
      <c r="V317" s="199">
        <v>67.5</v>
      </c>
      <c r="W317" s="200">
        <v>0</v>
      </c>
      <c r="X317" s="201">
        <v>44682</v>
      </c>
      <c r="Y317" s="129"/>
      <c r="Z317" s="122" t="s">
        <v>3189</v>
      </c>
      <c r="AA317" s="189" t="s">
        <v>1488</v>
      </c>
      <c r="AB317" s="189" t="s">
        <v>1470</v>
      </c>
    </row>
    <row r="318" spans="1:28" hidden="1">
      <c r="A318" s="189" t="s">
        <v>3213</v>
      </c>
      <c r="B318" s="190">
        <v>44711</v>
      </c>
      <c r="C318" s="191" t="s">
        <v>42</v>
      </c>
      <c r="D318" s="191" t="s">
        <v>3346</v>
      </c>
      <c r="E318" s="128" t="s">
        <v>2312</v>
      </c>
      <c r="F318" s="192" t="s">
        <v>3347</v>
      </c>
      <c r="G318" s="193" t="s">
        <v>3214</v>
      </c>
      <c r="H318" s="192" t="s">
        <v>3348</v>
      </c>
      <c r="I318" s="194">
        <v>0</v>
      </c>
      <c r="J318" s="128" t="s">
        <v>3261</v>
      </c>
      <c r="K318" s="192" t="s">
        <v>3391</v>
      </c>
      <c r="L318" s="195">
        <v>209.25</v>
      </c>
      <c r="M318" s="196">
        <v>44711</v>
      </c>
      <c r="N318" s="179" t="s">
        <v>1472</v>
      </c>
      <c r="O318" s="192" t="s">
        <v>3231</v>
      </c>
      <c r="P318" s="192" t="s">
        <v>3231</v>
      </c>
      <c r="Q318" s="197">
        <v>0</v>
      </c>
      <c r="R318" s="197">
        <v>209.25</v>
      </c>
      <c r="S318" s="197">
        <v>75778.27</v>
      </c>
      <c r="T318" s="198" t="s">
        <v>3227</v>
      </c>
      <c r="U318" s="199">
        <v>209.25</v>
      </c>
      <c r="V318" s="199">
        <v>209.25</v>
      </c>
      <c r="W318" s="200">
        <v>0</v>
      </c>
      <c r="X318" s="201">
        <v>44682</v>
      </c>
      <c r="Y318" s="129"/>
      <c r="Z318" s="122" t="s">
        <v>3189</v>
      </c>
      <c r="AA318" s="189" t="s">
        <v>1488</v>
      </c>
      <c r="AB318" s="189" t="s">
        <v>1470</v>
      </c>
    </row>
    <row r="319" spans="1:28" hidden="1">
      <c r="A319" s="189" t="s">
        <v>3213</v>
      </c>
      <c r="B319" s="190">
        <v>44712</v>
      </c>
      <c r="C319" s="191" t="s">
        <v>42</v>
      </c>
      <c r="D319" s="191" t="s">
        <v>3346</v>
      </c>
      <c r="E319" s="128" t="s">
        <v>2312</v>
      </c>
      <c r="F319" s="192" t="s">
        <v>3347</v>
      </c>
      <c r="G319" s="193" t="s">
        <v>3214</v>
      </c>
      <c r="H319" s="192" t="s">
        <v>3348</v>
      </c>
      <c r="I319" s="194">
        <v>0</v>
      </c>
      <c r="J319" s="128" t="s">
        <v>3261</v>
      </c>
      <c r="K319" s="192" t="s">
        <v>3350</v>
      </c>
      <c r="L319" s="195">
        <v>11.65</v>
      </c>
      <c r="M319" s="196">
        <v>44712</v>
      </c>
      <c r="N319" s="179" t="s">
        <v>1500</v>
      </c>
      <c r="O319" s="192" t="s">
        <v>3392</v>
      </c>
      <c r="P319" s="192" t="s">
        <v>3392</v>
      </c>
      <c r="Q319" s="197">
        <v>-11.65</v>
      </c>
      <c r="R319" s="197">
        <v>0</v>
      </c>
      <c r="S319" s="197">
        <v>75766.62</v>
      </c>
      <c r="T319" s="198" t="s">
        <v>21</v>
      </c>
      <c r="U319" s="199">
        <v>-11.65</v>
      </c>
      <c r="V319" s="199">
        <v>11.65</v>
      </c>
      <c r="W319" s="200">
        <v>0</v>
      </c>
      <c r="X319" s="201">
        <v>44682</v>
      </c>
      <c r="Y319" s="129"/>
      <c r="Z319" s="122" t="s">
        <v>3124</v>
      </c>
      <c r="AA319" s="189" t="s">
        <v>3124</v>
      </c>
      <c r="AB319" s="189" t="s">
        <v>1470</v>
      </c>
    </row>
    <row r="320" spans="1:28" hidden="1">
      <c r="A320" s="189" t="s">
        <v>3213</v>
      </c>
      <c r="B320" s="190">
        <v>44712</v>
      </c>
      <c r="C320" s="191" t="s">
        <v>42</v>
      </c>
      <c r="D320" s="191" t="s">
        <v>3346</v>
      </c>
      <c r="E320" s="128" t="s">
        <v>2312</v>
      </c>
      <c r="F320" s="192" t="s">
        <v>3347</v>
      </c>
      <c r="G320" s="193" t="s">
        <v>3214</v>
      </c>
      <c r="H320" s="192" t="s">
        <v>3348</v>
      </c>
      <c r="I320" s="194">
        <v>0</v>
      </c>
      <c r="J320" s="128" t="s">
        <v>3261</v>
      </c>
      <c r="K320" s="192" t="s">
        <v>3262</v>
      </c>
      <c r="L320" s="195">
        <v>75000</v>
      </c>
      <c r="M320" s="196">
        <v>44712</v>
      </c>
      <c r="N320" s="179" t="s">
        <v>1472</v>
      </c>
      <c r="O320" s="192" t="s">
        <v>3263</v>
      </c>
      <c r="P320" s="192" t="s">
        <v>3263</v>
      </c>
      <c r="Q320" s="197">
        <v>-75000</v>
      </c>
      <c r="R320" s="197">
        <v>0</v>
      </c>
      <c r="S320" s="197">
        <v>766.62</v>
      </c>
      <c r="T320" s="198" t="s">
        <v>3264</v>
      </c>
      <c r="U320" s="199">
        <v>-75000</v>
      </c>
      <c r="V320" s="199">
        <v>75000</v>
      </c>
      <c r="W320" s="200">
        <v>0</v>
      </c>
      <c r="X320" s="201">
        <v>44682</v>
      </c>
      <c r="Y320" s="129"/>
      <c r="Z320" s="122" t="s">
        <v>1490</v>
      </c>
      <c r="AA320" s="189" t="s">
        <v>1488</v>
      </c>
      <c r="AB320" s="189" t="s">
        <v>1470</v>
      </c>
    </row>
    <row r="321" spans="1:28" hidden="1">
      <c r="A321" s="189" t="s">
        <v>3213</v>
      </c>
      <c r="B321" s="190">
        <v>44713</v>
      </c>
      <c r="C321" s="191" t="s">
        <v>42</v>
      </c>
      <c r="D321" s="191" t="s">
        <v>3346</v>
      </c>
      <c r="E321" s="128" t="s">
        <v>2312</v>
      </c>
      <c r="F321" s="192" t="s">
        <v>3347</v>
      </c>
      <c r="G321" s="193" t="s">
        <v>3214</v>
      </c>
      <c r="H321" s="192" t="s">
        <v>3348</v>
      </c>
      <c r="I321" s="194">
        <v>0</v>
      </c>
      <c r="J321" s="128" t="s">
        <v>3261</v>
      </c>
      <c r="K321" s="192" t="s">
        <v>3313</v>
      </c>
      <c r="L321" s="195">
        <v>9</v>
      </c>
      <c r="M321" s="196">
        <v>44713</v>
      </c>
      <c r="N321" s="179" t="s">
        <v>1565</v>
      </c>
      <c r="O321" s="192" t="s">
        <v>3386</v>
      </c>
      <c r="P321" s="192" t="s">
        <v>3386</v>
      </c>
      <c r="Q321" s="197">
        <v>-9</v>
      </c>
      <c r="R321" s="197">
        <v>0</v>
      </c>
      <c r="S321" s="197">
        <v>757.62</v>
      </c>
      <c r="T321" s="198" t="s">
        <v>21</v>
      </c>
      <c r="U321" s="199">
        <v>-9</v>
      </c>
      <c r="V321" s="199">
        <v>9</v>
      </c>
      <c r="W321" s="200">
        <v>0</v>
      </c>
      <c r="X321" s="201">
        <v>44713</v>
      </c>
      <c r="Y321" s="129"/>
      <c r="Z321" s="122" t="s">
        <v>3124</v>
      </c>
      <c r="AA321" s="189" t="s">
        <v>3124</v>
      </c>
      <c r="AB321" s="189" t="s">
        <v>1470</v>
      </c>
    </row>
    <row r="322" spans="1:28" hidden="1">
      <c r="A322" s="189" t="s">
        <v>3050</v>
      </c>
      <c r="B322" s="190">
        <v>44713</v>
      </c>
      <c r="C322" s="191" t="s">
        <v>42</v>
      </c>
      <c r="D322" s="191" t="s">
        <v>3220</v>
      </c>
      <c r="E322" s="128" t="s">
        <v>2312</v>
      </c>
      <c r="F322" s="192" t="s">
        <v>3052</v>
      </c>
      <c r="G322" s="193" t="s">
        <v>3053</v>
      </c>
      <c r="H322" s="192" t="s">
        <v>3221</v>
      </c>
      <c r="I322" s="194">
        <v>0</v>
      </c>
      <c r="J322" s="128" t="s">
        <v>3055</v>
      </c>
      <c r="K322" s="192" t="s">
        <v>3393</v>
      </c>
      <c r="L322" s="195">
        <v>533.5</v>
      </c>
      <c r="M322" s="196">
        <v>44713</v>
      </c>
      <c r="N322" s="179" t="s">
        <v>1472</v>
      </c>
      <c r="O322" s="192" t="s">
        <v>1746</v>
      </c>
      <c r="P322" s="192" t="s">
        <v>1746</v>
      </c>
      <c r="Q322" s="197">
        <v>-533.5</v>
      </c>
      <c r="R322" s="197">
        <v>0</v>
      </c>
      <c r="S322" s="197">
        <v>146321.45000000001</v>
      </c>
      <c r="T322" s="198" t="s">
        <v>1025</v>
      </c>
      <c r="U322" s="199">
        <v>-533.5</v>
      </c>
      <c r="V322" s="199">
        <v>533.5</v>
      </c>
      <c r="W322" s="200">
        <v>0</v>
      </c>
      <c r="X322" s="201">
        <v>44713</v>
      </c>
      <c r="Y322" s="129"/>
      <c r="Z322" s="122" t="s">
        <v>3076</v>
      </c>
      <c r="AA322" s="189" t="s">
        <v>1479</v>
      </c>
      <c r="AB322" s="189" t="s">
        <v>1470</v>
      </c>
    </row>
    <row r="323" spans="1:28" hidden="1">
      <c r="A323" s="189" t="s">
        <v>3050</v>
      </c>
      <c r="B323" s="190">
        <v>44713</v>
      </c>
      <c r="C323" s="191" t="s">
        <v>42</v>
      </c>
      <c r="D323" s="191" t="s">
        <v>3220</v>
      </c>
      <c r="E323" s="128" t="s">
        <v>2312</v>
      </c>
      <c r="F323" s="192" t="s">
        <v>3052</v>
      </c>
      <c r="G323" s="193" t="s">
        <v>3053</v>
      </c>
      <c r="H323" s="192" t="s">
        <v>3221</v>
      </c>
      <c r="I323" s="194">
        <v>0</v>
      </c>
      <c r="J323" s="128" t="s">
        <v>3055</v>
      </c>
      <c r="K323" s="192" t="s">
        <v>3244</v>
      </c>
      <c r="L323" s="195">
        <v>7000</v>
      </c>
      <c r="M323" s="196">
        <v>44713</v>
      </c>
      <c r="N323" s="179" t="s">
        <v>1472</v>
      </c>
      <c r="O323" s="192" t="s">
        <v>3245</v>
      </c>
      <c r="P323" s="192" t="s">
        <v>3245</v>
      </c>
      <c r="Q323" s="197">
        <v>-7000</v>
      </c>
      <c r="R323" s="197">
        <v>0</v>
      </c>
      <c r="S323" s="197">
        <v>139321.45000000001</v>
      </c>
      <c r="T323" s="198" t="s">
        <v>3246</v>
      </c>
      <c r="U323" s="199">
        <v>-7000</v>
      </c>
      <c r="V323" s="199">
        <v>7000</v>
      </c>
      <c r="W323" s="200">
        <v>0</v>
      </c>
      <c r="X323" s="201">
        <v>44713</v>
      </c>
      <c r="Y323" s="129"/>
      <c r="Z323" s="122" t="s">
        <v>1490</v>
      </c>
      <c r="AA323" s="189" t="s">
        <v>1488</v>
      </c>
      <c r="AB323" s="189" t="s">
        <v>1470</v>
      </c>
    </row>
    <row r="324" spans="1:28" hidden="1">
      <c r="A324" s="189" t="s">
        <v>3213</v>
      </c>
      <c r="B324" s="190">
        <v>44714</v>
      </c>
      <c r="C324" s="191" t="s">
        <v>42</v>
      </c>
      <c r="D324" s="191" t="s">
        <v>3346</v>
      </c>
      <c r="E324" s="128" t="s">
        <v>2312</v>
      </c>
      <c r="F324" s="192" t="s">
        <v>3347</v>
      </c>
      <c r="G324" s="193" t="s">
        <v>3214</v>
      </c>
      <c r="H324" s="192" t="s">
        <v>3348</v>
      </c>
      <c r="I324" s="194">
        <v>0</v>
      </c>
      <c r="J324" s="128" t="s">
        <v>3261</v>
      </c>
      <c r="K324" s="192" t="s">
        <v>3158</v>
      </c>
      <c r="L324" s="195">
        <v>350</v>
      </c>
      <c r="M324" s="196">
        <v>44714</v>
      </c>
      <c r="N324" s="179" t="s">
        <v>1472</v>
      </c>
      <c r="O324" s="192" t="s">
        <v>3111</v>
      </c>
      <c r="P324" s="192" t="s">
        <v>3111</v>
      </c>
      <c r="Q324" s="197">
        <v>-350</v>
      </c>
      <c r="R324" s="197">
        <v>0</v>
      </c>
      <c r="S324" s="197">
        <v>407.62</v>
      </c>
      <c r="T324" s="198" t="s">
        <v>1002</v>
      </c>
      <c r="U324" s="199">
        <v>-350</v>
      </c>
      <c r="V324" s="199">
        <v>350</v>
      </c>
      <c r="W324" s="200">
        <v>0</v>
      </c>
      <c r="X324" s="201">
        <v>44713</v>
      </c>
      <c r="Y324" s="129"/>
      <c r="Z324" s="122" t="s">
        <v>3112</v>
      </c>
      <c r="AA324" s="189" t="s">
        <v>3060</v>
      </c>
      <c r="AB324" s="189" t="s">
        <v>1470</v>
      </c>
    </row>
    <row r="325" spans="1:28" hidden="1">
      <c r="A325" s="189" t="s">
        <v>3050</v>
      </c>
      <c r="B325" s="190">
        <v>44714</v>
      </c>
      <c r="C325" s="191" t="s">
        <v>42</v>
      </c>
      <c r="D325" s="191" t="s">
        <v>3220</v>
      </c>
      <c r="E325" s="128" t="s">
        <v>2312</v>
      </c>
      <c r="F325" s="192" t="s">
        <v>3052</v>
      </c>
      <c r="G325" s="193" t="s">
        <v>3053</v>
      </c>
      <c r="H325" s="192" t="s">
        <v>3221</v>
      </c>
      <c r="I325" s="194">
        <v>0</v>
      </c>
      <c r="J325" s="128" t="s">
        <v>3055</v>
      </c>
      <c r="K325" s="192" t="s">
        <v>3183</v>
      </c>
      <c r="L325" s="195">
        <v>381.47</v>
      </c>
      <c r="M325" s="196">
        <v>44714</v>
      </c>
      <c r="N325" s="179" t="s">
        <v>1472</v>
      </c>
      <c r="O325" s="192" t="s">
        <v>3111</v>
      </c>
      <c r="P325" s="192" t="s">
        <v>3111</v>
      </c>
      <c r="Q325" s="197">
        <v>-381.47</v>
      </c>
      <c r="R325" s="197">
        <v>0</v>
      </c>
      <c r="S325" s="197">
        <v>138939.98000000001</v>
      </c>
      <c r="T325" s="198" t="s">
        <v>1002</v>
      </c>
      <c r="U325" s="199">
        <v>-381.47</v>
      </c>
      <c r="V325" s="199">
        <v>381.47</v>
      </c>
      <c r="W325" s="200">
        <v>0</v>
      </c>
      <c r="X325" s="201">
        <v>44713</v>
      </c>
      <c r="Y325" s="129"/>
      <c r="Z325" s="122" t="s">
        <v>3112</v>
      </c>
      <c r="AA325" s="189" t="s">
        <v>3060</v>
      </c>
      <c r="AB325" s="189" t="s">
        <v>1470</v>
      </c>
    </row>
    <row r="326" spans="1:28" hidden="1">
      <c r="A326" s="189" t="s">
        <v>3050</v>
      </c>
      <c r="B326" s="190">
        <v>44720</v>
      </c>
      <c r="C326" s="191" t="s">
        <v>42</v>
      </c>
      <c r="D326" s="191" t="s">
        <v>3220</v>
      </c>
      <c r="E326" s="128" t="s">
        <v>2312</v>
      </c>
      <c r="F326" s="192" t="s">
        <v>3052</v>
      </c>
      <c r="G326" s="193" t="s">
        <v>3053</v>
      </c>
      <c r="H326" s="192" t="s">
        <v>3221</v>
      </c>
      <c r="I326" s="194">
        <v>0</v>
      </c>
      <c r="J326" s="128" t="s">
        <v>3055</v>
      </c>
      <c r="K326" s="192" t="s">
        <v>3224</v>
      </c>
      <c r="L326" s="195">
        <v>60.95</v>
      </c>
      <c r="M326" s="196">
        <v>44720</v>
      </c>
      <c r="N326" s="179" t="s">
        <v>1565</v>
      </c>
      <c r="O326" s="192" t="s">
        <v>1759</v>
      </c>
      <c r="P326" s="192" t="s">
        <v>1759</v>
      </c>
      <c r="Q326" s="197">
        <v>-60.95</v>
      </c>
      <c r="R326" s="197">
        <v>0</v>
      </c>
      <c r="S326" s="197">
        <v>138879.03</v>
      </c>
      <c r="T326" s="198" t="s">
        <v>21</v>
      </c>
      <c r="U326" s="199">
        <v>-60.95</v>
      </c>
      <c r="V326" s="199">
        <v>60.95</v>
      </c>
      <c r="W326" s="200">
        <v>0</v>
      </c>
      <c r="X326" s="201">
        <v>44713</v>
      </c>
      <c r="Y326" s="129"/>
      <c r="Z326" s="122" t="s">
        <v>3124</v>
      </c>
      <c r="AA326" s="189" t="s">
        <v>3124</v>
      </c>
      <c r="AB326" s="189" t="s">
        <v>1470</v>
      </c>
    </row>
    <row r="327" spans="1:28" hidden="1">
      <c r="A327" s="189" t="s">
        <v>3050</v>
      </c>
      <c r="B327" s="190">
        <v>44720</v>
      </c>
      <c r="C327" s="191" t="s">
        <v>18</v>
      </c>
      <c r="D327" s="191" t="s">
        <v>3051</v>
      </c>
      <c r="E327" s="128" t="s">
        <v>2312</v>
      </c>
      <c r="F327" s="192" t="s">
        <v>3052</v>
      </c>
      <c r="G327" s="193" t="s">
        <v>3053</v>
      </c>
      <c r="H327" s="192" t="s">
        <v>3054</v>
      </c>
      <c r="I327" s="194">
        <v>0</v>
      </c>
      <c r="J327" s="128" t="s">
        <v>3055</v>
      </c>
      <c r="K327" s="192" t="s">
        <v>3162</v>
      </c>
      <c r="L327" s="195">
        <v>0</v>
      </c>
      <c r="M327" s="196">
        <v>44720</v>
      </c>
      <c r="N327" s="179" t="s">
        <v>1500</v>
      </c>
      <c r="O327" s="192" t="s">
        <v>3394</v>
      </c>
      <c r="P327" s="192" t="s">
        <v>1501</v>
      </c>
      <c r="Q327" s="197">
        <v>-1559.45</v>
      </c>
      <c r="R327" s="197">
        <v>0</v>
      </c>
      <c r="S327" s="197">
        <v>1379.88</v>
      </c>
      <c r="T327" s="198" t="s">
        <v>3395</v>
      </c>
      <c r="U327" s="199">
        <v>-1559.45</v>
      </c>
      <c r="V327" s="199">
        <v>1559.45</v>
      </c>
      <c r="W327" s="200">
        <v>0</v>
      </c>
      <c r="X327" s="201">
        <v>44713</v>
      </c>
      <c r="Y327" s="129"/>
      <c r="Z327" s="122" t="s">
        <v>3124</v>
      </c>
      <c r="AA327" s="189" t="s">
        <v>3124</v>
      </c>
      <c r="AB327" s="189" t="s">
        <v>1470</v>
      </c>
    </row>
    <row r="328" spans="1:28" hidden="1">
      <c r="A328" s="189" t="s">
        <v>3050</v>
      </c>
      <c r="B328" s="190">
        <v>44720</v>
      </c>
      <c r="C328" s="191" t="s">
        <v>18</v>
      </c>
      <c r="D328" s="191" t="s">
        <v>3051</v>
      </c>
      <c r="E328" s="128" t="s">
        <v>2312</v>
      </c>
      <c r="F328" s="192" t="s">
        <v>3052</v>
      </c>
      <c r="G328" s="193" t="s">
        <v>3053</v>
      </c>
      <c r="H328" s="192" t="s">
        <v>3054</v>
      </c>
      <c r="I328" s="194">
        <v>0</v>
      </c>
      <c r="J328" s="128" t="s">
        <v>3055</v>
      </c>
      <c r="K328" s="192" t="s">
        <v>3219</v>
      </c>
      <c r="L328" s="195">
        <v>0</v>
      </c>
      <c r="M328" s="196">
        <v>44720</v>
      </c>
      <c r="N328" s="179" t="s">
        <v>1500</v>
      </c>
      <c r="O328" s="192" t="s">
        <v>3396</v>
      </c>
      <c r="P328" s="192" t="s">
        <v>1555</v>
      </c>
      <c r="Q328" s="197">
        <v>11.57</v>
      </c>
      <c r="R328" s="197">
        <v>0</v>
      </c>
      <c r="S328" s="197">
        <v>1339.29</v>
      </c>
      <c r="T328" s="198" t="s">
        <v>21</v>
      </c>
      <c r="U328" s="199">
        <v>11.57</v>
      </c>
      <c r="V328" s="199">
        <v>11.57</v>
      </c>
      <c r="W328" s="200">
        <v>0</v>
      </c>
      <c r="X328" s="201">
        <v>44713</v>
      </c>
      <c r="Y328" s="129"/>
      <c r="Z328" s="122" t="s">
        <v>1556</v>
      </c>
      <c r="AA328" s="189" t="s">
        <v>1557</v>
      </c>
      <c r="AB328" s="189" t="s">
        <v>1470</v>
      </c>
    </row>
    <row r="329" spans="1:28" hidden="1">
      <c r="A329" s="189" t="s">
        <v>3050</v>
      </c>
      <c r="B329" s="190">
        <v>44721</v>
      </c>
      <c r="C329" s="191" t="s">
        <v>42</v>
      </c>
      <c r="D329" s="191" t="s">
        <v>3220</v>
      </c>
      <c r="E329" s="128" t="s">
        <v>2312</v>
      </c>
      <c r="F329" s="192" t="s">
        <v>3052</v>
      </c>
      <c r="G329" s="193" t="s">
        <v>3053</v>
      </c>
      <c r="H329" s="192" t="s">
        <v>3221</v>
      </c>
      <c r="I329" s="194">
        <v>0</v>
      </c>
      <c r="J329" s="128" t="s">
        <v>3055</v>
      </c>
      <c r="K329" s="192" t="s">
        <v>3397</v>
      </c>
      <c r="L329" s="195">
        <v>6478.33</v>
      </c>
      <c r="M329" s="196">
        <v>44721</v>
      </c>
      <c r="N329" s="179" t="s">
        <v>1472</v>
      </c>
      <c r="O329" s="192" t="s">
        <v>3176</v>
      </c>
      <c r="P329" s="192" t="s">
        <v>3176</v>
      </c>
      <c r="Q329" s="197">
        <v>-6478.33</v>
      </c>
      <c r="R329" s="197">
        <v>0</v>
      </c>
      <c r="S329" s="197">
        <v>132400.70000000001</v>
      </c>
      <c r="T329" s="198" t="s">
        <v>3177</v>
      </c>
      <c r="U329" s="199">
        <v>-6478.33</v>
      </c>
      <c r="V329" s="199">
        <v>6478.33</v>
      </c>
      <c r="W329" s="200">
        <v>0</v>
      </c>
      <c r="X329" s="201">
        <v>44713</v>
      </c>
      <c r="Y329" s="129"/>
      <c r="Z329" s="122" t="s">
        <v>1490</v>
      </c>
      <c r="AA329" s="189" t="s">
        <v>1488</v>
      </c>
      <c r="AB329" s="189" t="s">
        <v>1470</v>
      </c>
    </row>
    <row r="330" spans="1:28" hidden="1">
      <c r="A330" s="189" t="s">
        <v>3050</v>
      </c>
      <c r="B330" s="190">
        <v>44721</v>
      </c>
      <c r="C330" s="191" t="s">
        <v>42</v>
      </c>
      <c r="D330" s="191" t="s">
        <v>3220</v>
      </c>
      <c r="E330" s="128" t="s">
        <v>2312</v>
      </c>
      <c r="F330" s="192" t="s">
        <v>3052</v>
      </c>
      <c r="G330" s="193" t="s">
        <v>3053</v>
      </c>
      <c r="H330" s="192" t="s">
        <v>3221</v>
      </c>
      <c r="I330" s="194">
        <v>0</v>
      </c>
      <c r="J330" s="128" t="s">
        <v>3055</v>
      </c>
      <c r="K330" s="192" t="s">
        <v>3398</v>
      </c>
      <c r="L330" s="195">
        <v>97.17</v>
      </c>
      <c r="M330" s="196">
        <v>44721</v>
      </c>
      <c r="N330" s="179" t="s">
        <v>1472</v>
      </c>
      <c r="O330" s="192" t="s">
        <v>3179</v>
      </c>
      <c r="P330" s="192" t="s">
        <v>3179</v>
      </c>
      <c r="Q330" s="197">
        <v>0</v>
      </c>
      <c r="R330" s="197">
        <v>97.17</v>
      </c>
      <c r="S330" s="197">
        <v>132497.87</v>
      </c>
      <c r="T330" s="198" t="s">
        <v>3177</v>
      </c>
      <c r="U330" s="199">
        <v>97.17</v>
      </c>
      <c r="V330" s="199">
        <v>97.17</v>
      </c>
      <c r="W330" s="200">
        <v>0</v>
      </c>
      <c r="X330" s="201">
        <v>44713</v>
      </c>
      <c r="Y330" s="129"/>
      <c r="Z330" s="122" t="s">
        <v>1490</v>
      </c>
      <c r="AA330" s="189" t="s">
        <v>1488</v>
      </c>
      <c r="AB330" s="189" t="s">
        <v>1470</v>
      </c>
    </row>
    <row r="331" spans="1:28" hidden="1">
      <c r="A331" s="189" t="s">
        <v>3050</v>
      </c>
      <c r="B331" s="190">
        <v>44721</v>
      </c>
      <c r="C331" s="191" t="s">
        <v>42</v>
      </c>
      <c r="D331" s="191" t="s">
        <v>3220</v>
      </c>
      <c r="E331" s="128" t="s">
        <v>2312</v>
      </c>
      <c r="F331" s="192" t="s">
        <v>3052</v>
      </c>
      <c r="G331" s="193" t="s">
        <v>3053</v>
      </c>
      <c r="H331" s="192" t="s">
        <v>3221</v>
      </c>
      <c r="I331" s="194">
        <v>0</v>
      </c>
      <c r="J331" s="128" t="s">
        <v>3055</v>
      </c>
      <c r="K331" s="192" t="s">
        <v>3399</v>
      </c>
      <c r="L331" s="195">
        <v>301.24</v>
      </c>
      <c r="M331" s="196">
        <v>44721</v>
      </c>
      <c r="N331" s="179" t="s">
        <v>1472</v>
      </c>
      <c r="O331" s="192" t="s">
        <v>3181</v>
      </c>
      <c r="P331" s="192" t="s">
        <v>3181</v>
      </c>
      <c r="Q331" s="197">
        <v>0</v>
      </c>
      <c r="R331" s="197">
        <v>301.24</v>
      </c>
      <c r="S331" s="197">
        <v>132799.10999999999</v>
      </c>
      <c r="T331" s="198" t="s">
        <v>3177</v>
      </c>
      <c r="U331" s="199">
        <v>301.24</v>
      </c>
      <c r="V331" s="199">
        <v>301.24</v>
      </c>
      <c r="W331" s="200">
        <v>0</v>
      </c>
      <c r="X331" s="201">
        <v>44713</v>
      </c>
      <c r="Y331" s="129"/>
      <c r="Z331" s="122" t="s">
        <v>1490</v>
      </c>
      <c r="AA331" s="189" t="s">
        <v>1488</v>
      </c>
      <c r="AB331" s="189" t="s">
        <v>1470</v>
      </c>
    </row>
    <row r="332" spans="1:28" hidden="1">
      <c r="A332" s="189" t="s">
        <v>3050</v>
      </c>
      <c r="B332" s="190">
        <v>44721</v>
      </c>
      <c r="C332" s="191" t="s">
        <v>42</v>
      </c>
      <c r="D332" s="191" t="s">
        <v>3220</v>
      </c>
      <c r="E332" s="128" t="s">
        <v>2312</v>
      </c>
      <c r="F332" s="192" t="s">
        <v>3052</v>
      </c>
      <c r="G332" s="193" t="s">
        <v>3053</v>
      </c>
      <c r="H332" s="192" t="s">
        <v>3221</v>
      </c>
      <c r="I332" s="194">
        <v>0</v>
      </c>
      <c r="J332" s="128" t="s">
        <v>3055</v>
      </c>
      <c r="K332" s="192" t="s">
        <v>3400</v>
      </c>
      <c r="L332" s="195">
        <v>7000</v>
      </c>
      <c r="M332" s="196">
        <v>44721</v>
      </c>
      <c r="N332" s="179" t="s">
        <v>1472</v>
      </c>
      <c r="O332" s="192" t="s">
        <v>2498</v>
      </c>
      <c r="P332" s="192" t="s">
        <v>2498</v>
      </c>
      <c r="Q332" s="197">
        <v>-7000</v>
      </c>
      <c r="R332" s="197">
        <v>0</v>
      </c>
      <c r="S332" s="197">
        <v>125799.11</v>
      </c>
      <c r="T332" s="198" t="s">
        <v>858</v>
      </c>
      <c r="U332" s="199">
        <v>-7000</v>
      </c>
      <c r="V332" s="199">
        <v>7000</v>
      </c>
      <c r="W332" s="200">
        <v>0</v>
      </c>
      <c r="X332" s="201">
        <v>44713</v>
      </c>
      <c r="Y332" s="129"/>
      <c r="Z332" s="122" t="s">
        <v>3189</v>
      </c>
      <c r="AA332" s="189" t="s">
        <v>1488</v>
      </c>
      <c r="AB332" s="189" t="s">
        <v>1470</v>
      </c>
    </row>
    <row r="333" spans="1:28" hidden="1">
      <c r="A333" s="189" t="s">
        <v>3050</v>
      </c>
      <c r="B333" s="190">
        <v>44721</v>
      </c>
      <c r="C333" s="191" t="s">
        <v>42</v>
      </c>
      <c r="D333" s="191" t="s">
        <v>3220</v>
      </c>
      <c r="E333" s="128" t="s">
        <v>2312</v>
      </c>
      <c r="F333" s="192" t="s">
        <v>3052</v>
      </c>
      <c r="G333" s="193" t="s">
        <v>3053</v>
      </c>
      <c r="H333" s="192" t="s">
        <v>3221</v>
      </c>
      <c r="I333" s="194">
        <v>0</v>
      </c>
      <c r="J333" s="128" t="s">
        <v>3055</v>
      </c>
      <c r="K333" s="192" t="s">
        <v>3401</v>
      </c>
      <c r="L333" s="195">
        <v>105</v>
      </c>
      <c r="M333" s="196">
        <v>44721</v>
      </c>
      <c r="N333" s="179" t="s">
        <v>1472</v>
      </c>
      <c r="O333" s="192" t="s">
        <v>2500</v>
      </c>
      <c r="P333" s="192" t="s">
        <v>2500</v>
      </c>
      <c r="Q333" s="197">
        <v>0</v>
      </c>
      <c r="R333" s="197">
        <v>105</v>
      </c>
      <c r="S333" s="197">
        <v>125904.11</v>
      </c>
      <c r="T333" s="198" t="s">
        <v>858</v>
      </c>
      <c r="U333" s="199">
        <v>105</v>
      </c>
      <c r="V333" s="199">
        <v>105</v>
      </c>
      <c r="W333" s="200">
        <v>0</v>
      </c>
      <c r="X333" s="201">
        <v>44713</v>
      </c>
      <c r="Y333" s="129"/>
      <c r="Z333" s="122" t="s">
        <v>3189</v>
      </c>
      <c r="AA333" s="189" t="s">
        <v>1488</v>
      </c>
      <c r="AB333" s="189" t="s">
        <v>1470</v>
      </c>
    </row>
    <row r="334" spans="1:28" hidden="1">
      <c r="A334" s="189" t="s">
        <v>3050</v>
      </c>
      <c r="B334" s="190">
        <v>44721</v>
      </c>
      <c r="C334" s="191" t="s">
        <v>42</v>
      </c>
      <c r="D334" s="191" t="s">
        <v>3220</v>
      </c>
      <c r="E334" s="128" t="s">
        <v>2312</v>
      </c>
      <c r="F334" s="192" t="s">
        <v>3052</v>
      </c>
      <c r="G334" s="193" t="s">
        <v>3053</v>
      </c>
      <c r="H334" s="192" t="s">
        <v>3221</v>
      </c>
      <c r="I334" s="194">
        <v>0</v>
      </c>
      <c r="J334" s="128" t="s">
        <v>3055</v>
      </c>
      <c r="K334" s="192" t="s">
        <v>3402</v>
      </c>
      <c r="L334" s="195">
        <v>325.5</v>
      </c>
      <c r="M334" s="196">
        <v>44721</v>
      </c>
      <c r="N334" s="179" t="s">
        <v>1472</v>
      </c>
      <c r="O334" s="192" t="s">
        <v>2501</v>
      </c>
      <c r="P334" s="192" t="s">
        <v>2501</v>
      </c>
      <c r="Q334" s="197">
        <v>0</v>
      </c>
      <c r="R334" s="197">
        <v>325.5</v>
      </c>
      <c r="S334" s="197">
        <v>126229.61</v>
      </c>
      <c r="T334" s="198" t="s">
        <v>858</v>
      </c>
      <c r="U334" s="199">
        <v>325.5</v>
      </c>
      <c r="V334" s="199">
        <v>325.5</v>
      </c>
      <c r="W334" s="200">
        <v>0</v>
      </c>
      <c r="X334" s="201">
        <v>44713</v>
      </c>
      <c r="Y334" s="129"/>
      <c r="Z334" s="122" t="s">
        <v>3189</v>
      </c>
      <c r="AA334" s="189" t="s">
        <v>1488</v>
      </c>
      <c r="AB334" s="189" t="s">
        <v>1470</v>
      </c>
    </row>
    <row r="335" spans="1:28" hidden="1">
      <c r="A335" s="189" t="s">
        <v>3050</v>
      </c>
      <c r="B335" s="190">
        <v>44721</v>
      </c>
      <c r="C335" s="191" t="s">
        <v>42</v>
      </c>
      <c r="D335" s="191" t="s">
        <v>3220</v>
      </c>
      <c r="E335" s="128" t="s">
        <v>2312</v>
      </c>
      <c r="F335" s="192" t="s">
        <v>3052</v>
      </c>
      <c r="G335" s="193" t="s">
        <v>3053</v>
      </c>
      <c r="H335" s="192" t="s">
        <v>3221</v>
      </c>
      <c r="I335" s="194">
        <v>0</v>
      </c>
      <c r="J335" s="128" t="s">
        <v>3055</v>
      </c>
      <c r="K335" s="192" t="s">
        <v>3350</v>
      </c>
      <c r="L335" s="195">
        <v>11.65</v>
      </c>
      <c r="M335" s="196">
        <v>44721</v>
      </c>
      <c r="N335" s="179" t="s">
        <v>1565</v>
      </c>
      <c r="O335" s="192" t="s">
        <v>3392</v>
      </c>
      <c r="P335" s="192" t="s">
        <v>3392</v>
      </c>
      <c r="Q335" s="197">
        <v>-11.65</v>
      </c>
      <c r="R335" s="197">
        <v>0</v>
      </c>
      <c r="S335" s="197">
        <v>126217.96</v>
      </c>
      <c r="T335" s="198" t="s">
        <v>21</v>
      </c>
      <c r="U335" s="199">
        <v>-11.65</v>
      </c>
      <c r="V335" s="199">
        <v>11.65</v>
      </c>
      <c r="W335" s="200">
        <v>0</v>
      </c>
      <c r="X335" s="201">
        <v>44713</v>
      </c>
      <c r="Y335" s="129"/>
      <c r="Z335" s="122" t="s">
        <v>3124</v>
      </c>
      <c r="AA335" s="189" t="s">
        <v>3124</v>
      </c>
      <c r="AB335" s="189" t="s">
        <v>1470</v>
      </c>
    </row>
    <row r="336" spans="1:28" hidden="1">
      <c r="A336" s="189" t="s">
        <v>3213</v>
      </c>
      <c r="B336" s="190">
        <v>44722</v>
      </c>
      <c r="C336" s="191" t="s">
        <v>42</v>
      </c>
      <c r="D336" s="191" t="s">
        <v>3346</v>
      </c>
      <c r="E336" s="128" t="s">
        <v>2312</v>
      </c>
      <c r="F336" s="192" t="s">
        <v>3347</v>
      </c>
      <c r="G336" s="193" t="s">
        <v>3214</v>
      </c>
      <c r="H336" s="192" t="s">
        <v>3348</v>
      </c>
      <c r="I336" s="194">
        <v>0</v>
      </c>
      <c r="J336" s="128" t="s">
        <v>3261</v>
      </c>
      <c r="K336" s="192" t="s">
        <v>3403</v>
      </c>
      <c r="L336" s="195">
        <v>500</v>
      </c>
      <c r="M336" s="196">
        <v>44722</v>
      </c>
      <c r="N336" s="179" t="s">
        <v>1472</v>
      </c>
      <c r="O336" s="192" t="s">
        <v>3155</v>
      </c>
      <c r="P336" s="192" t="s">
        <v>3155</v>
      </c>
      <c r="Q336" s="197">
        <v>-500</v>
      </c>
      <c r="R336" s="197">
        <v>0</v>
      </c>
      <c r="S336" s="197">
        <v>-92.38</v>
      </c>
      <c r="T336" s="198" t="s">
        <v>3156</v>
      </c>
      <c r="U336" s="199">
        <v>-500</v>
      </c>
      <c r="V336" s="199">
        <v>500</v>
      </c>
      <c r="W336" s="200">
        <v>0</v>
      </c>
      <c r="X336" s="201">
        <v>44713</v>
      </c>
      <c r="Y336" s="129"/>
      <c r="Z336" s="122" t="s">
        <v>3059</v>
      </c>
      <c r="AA336" s="189" t="s">
        <v>3060</v>
      </c>
      <c r="AB336" s="189" t="s">
        <v>1470</v>
      </c>
    </row>
    <row r="337" spans="1:28" hidden="1">
      <c r="A337" s="189" t="s">
        <v>3213</v>
      </c>
      <c r="B337" s="190">
        <v>44722</v>
      </c>
      <c r="C337" s="191" t="s">
        <v>42</v>
      </c>
      <c r="D337" s="191" t="s">
        <v>3346</v>
      </c>
      <c r="E337" s="128" t="s">
        <v>2312</v>
      </c>
      <c r="F337" s="192" t="s">
        <v>3347</v>
      </c>
      <c r="G337" s="193" t="s">
        <v>3214</v>
      </c>
      <c r="H337" s="192" t="s">
        <v>3348</v>
      </c>
      <c r="I337" s="194">
        <v>0</v>
      </c>
      <c r="J337" s="128" t="s">
        <v>3261</v>
      </c>
      <c r="K337" s="192" t="s">
        <v>3404</v>
      </c>
      <c r="L337" s="195">
        <v>18.95</v>
      </c>
      <c r="M337" s="196">
        <v>44722</v>
      </c>
      <c r="N337" s="179" t="s">
        <v>1472</v>
      </c>
      <c r="O337" s="192" t="s">
        <v>3405</v>
      </c>
      <c r="P337" s="192" t="s">
        <v>3405</v>
      </c>
      <c r="Q337" s="197">
        <v>-18.95</v>
      </c>
      <c r="R337" s="197">
        <v>0</v>
      </c>
      <c r="S337" s="197">
        <v>-111.33</v>
      </c>
      <c r="T337" s="198" t="s">
        <v>21</v>
      </c>
      <c r="U337" s="199">
        <v>-18.95</v>
      </c>
      <c r="V337" s="199">
        <v>18.95</v>
      </c>
      <c r="W337" s="200">
        <v>0</v>
      </c>
      <c r="X337" s="201">
        <v>44713</v>
      </c>
      <c r="Y337" s="129"/>
      <c r="Z337" s="122" t="s">
        <v>3059</v>
      </c>
      <c r="AA337" s="189" t="s">
        <v>3060</v>
      </c>
      <c r="AB337" s="189" t="s">
        <v>1470</v>
      </c>
    </row>
    <row r="338" spans="1:28" hidden="1">
      <c r="A338" s="189" t="s">
        <v>3213</v>
      </c>
      <c r="B338" s="190">
        <v>44722</v>
      </c>
      <c r="C338" s="191" t="s">
        <v>42</v>
      </c>
      <c r="D338" s="191" t="s">
        <v>3346</v>
      </c>
      <c r="E338" s="128" t="s">
        <v>2312</v>
      </c>
      <c r="F338" s="192" t="s">
        <v>3347</v>
      </c>
      <c r="G338" s="193" t="s">
        <v>3214</v>
      </c>
      <c r="H338" s="192" t="s">
        <v>3348</v>
      </c>
      <c r="I338" s="194">
        <v>0</v>
      </c>
      <c r="J338" s="128" t="s">
        <v>3261</v>
      </c>
      <c r="K338" s="192" t="s">
        <v>3280</v>
      </c>
      <c r="L338" s="195">
        <v>16923.79</v>
      </c>
      <c r="M338" s="196">
        <v>44722</v>
      </c>
      <c r="N338" s="179" t="s">
        <v>1472</v>
      </c>
      <c r="O338" s="192" t="s">
        <v>3281</v>
      </c>
      <c r="P338" s="192" t="s">
        <v>3281</v>
      </c>
      <c r="Q338" s="197">
        <v>-16923.79</v>
      </c>
      <c r="R338" s="197">
        <v>0</v>
      </c>
      <c r="S338" s="197">
        <v>-17035.12</v>
      </c>
      <c r="T338" s="198" t="s">
        <v>3282</v>
      </c>
      <c r="U338" s="199">
        <v>-16923.79</v>
      </c>
      <c r="V338" s="199">
        <v>16923.79</v>
      </c>
      <c r="W338" s="200">
        <v>0</v>
      </c>
      <c r="X338" s="201">
        <v>44713</v>
      </c>
      <c r="Y338" s="129"/>
      <c r="Z338" s="122" t="s">
        <v>1548</v>
      </c>
      <c r="AA338" s="189" t="s">
        <v>1488</v>
      </c>
      <c r="AB338" s="189" t="s">
        <v>1470</v>
      </c>
    </row>
    <row r="339" spans="1:28" hidden="1">
      <c r="A339" s="189" t="s">
        <v>3213</v>
      </c>
      <c r="B339" s="190">
        <v>44722</v>
      </c>
      <c r="C339" s="191" t="s">
        <v>42</v>
      </c>
      <c r="D339" s="191" t="s">
        <v>3346</v>
      </c>
      <c r="E339" s="128" t="s">
        <v>2312</v>
      </c>
      <c r="F339" s="192" t="s">
        <v>3347</v>
      </c>
      <c r="G339" s="193" t="s">
        <v>3214</v>
      </c>
      <c r="H339" s="192" t="s">
        <v>3348</v>
      </c>
      <c r="I339" s="194">
        <v>0</v>
      </c>
      <c r="J339" s="128" t="s">
        <v>3261</v>
      </c>
      <c r="K339" s="192" t="s">
        <v>3406</v>
      </c>
      <c r="L339" s="195">
        <v>3744.83</v>
      </c>
      <c r="M339" s="196">
        <v>44722</v>
      </c>
      <c r="N339" s="179" t="s">
        <v>1472</v>
      </c>
      <c r="O339" s="192" t="s">
        <v>3407</v>
      </c>
      <c r="P339" s="192" t="s">
        <v>3407</v>
      </c>
      <c r="Q339" s="197">
        <v>-3744.83</v>
      </c>
      <c r="R339" s="197">
        <v>0</v>
      </c>
      <c r="S339" s="197">
        <v>-20779.95</v>
      </c>
      <c r="T339" s="198" t="s">
        <v>21</v>
      </c>
      <c r="U339" s="199">
        <v>-3744.83</v>
      </c>
      <c r="V339" s="199">
        <v>3744.83</v>
      </c>
      <c r="W339" s="200">
        <v>0</v>
      </c>
      <c r="X339" s="201">
        <v>44713</v>
      </c>
      <c r="Y339" s="129"/>
      <c r="Z339" s="122" t="s">
        <v>1548</v>
      </c>
      <c r="AA339" s="189" t="s">
        <v>1488</v>
      </c>
      <c r="AB339" s="189" t="s">
        <v>1470</v>
      </c>
    </row>
    <row r="340" spans="1:28" hidden="1">
      <c r="A340" s="189" t="s">
        <v>3213</v>
      </c>
      <c r="B340" s="190">
        <v>44722</v>
      </c>
      <c r="C340" s="191" t="s">
        <v>42</v>
      </c>
      <c r="D340" s="191" t="s">
        <v>3346</v>
      </c>
      <c r="E340" s="128" t="s">
        <v>2312</v>
      </c>
      <c r="F340" s="192" t="s">
        <v>3347</v>
      </c>
      <c r="G340" s="193" t="s">
        <v>3214</v>
      </c>
      <c r="H340" s="192" t="s">
        <v>3348</v>
      </c>
      <c r="I340" s="194">
        <v>0</v>
      </c>
      <c r="J340" s="128" t="s">
        <v>3261</v>
      </c>
      <c r="K340" s="192" t="s">
        <v>3408</v>
      </c>
      <c r="L340" s="195">
        <v>116500</v>
      </c>
      <c r="M340" s="196">
        <v>44722</v>
      </c>
      <c r="N340" s="179" t="s">
        <v>1495</v>
      </c>
      <c r="O340" s="192" t="s">
        <v>3063</v>
      </c>
      <c r="P340" s="192" t="s">
        <v>3063</v>
      </c>
      <c r="Q340" s="197">
        <v>0</v>
      </c>
      <c r="R340" s="197">
        <v>116500</v>
      </c>
      <c r="S340" s="197">
        <v>95720.05</v>
      </c>
      <c r="T340" s="198" t="s">
        <v>21</v>
      </c>
      <c r="U340" s="199">
        <v>116500</v>
      </c>
      <c r="V340" s="199">
        <v>116500</v>
      </c>
      <c r="W340" s="200">
        <v>0</v>
      </c>
      <c r="X340" s="201">
        <v>44713</v>
      </c>
      <c r="Y340" s="129"/>
      <c r="Z340" s="122" t="s">
        <v>3064</v>
      </c>
      <c r="AA340" s="189" t="s">
        <v>3064</v>
      </c>
      <c r="AB340" s="189" t="s">
        <v>1470</v>
      </c>
    </row>
    <row r="341" spans="1:28" hidden="1">
      <c r="A341" s="189" t="s">
        <v>3050</v>
      </c>
      <c r="B341" s="190">
        <v>44722</v>
      </c>
      <c r="C341" s="191" t="s">
        <v>42</v>
      </c>
      <c r="D341" s="191" t="s">
        <v>3220</v>
      </c>
      <c r="E341" s="128" t="s">
        <v>2312</v>
      </c>
      <c r="F341" s="192" t="s">
        <v>3052</v>
      </c>
      <c r="G341" s="193" t="s">
        <v>3053</v>
      </c>
      <c r="H341" s="192" t="s">
        <v>3221</v>
      </c>
      <c r="I341" s="194">
        <v>0</v>
      </c>
      <c r="J341" s="128" t="s">
        <v>3055</v>
      </c>
      <c r="K341" s="192" t="s">
        <v>3350</v>
      </c>
      <c r="L341" s="195">
        <v>11.65</v>
      </c>
      <c r="M341" s="196">
        <v>44722</v>
      </c>
      <c r="N341" s="179" t="s">
        <v>1565</v>
      </c>
      <c r="O341" s="192" t="s">
        <v>3392</v>
      </c>
      <c r="P341" s="192" t="s">
        <v>3392</v>
      </c>
      <c r="Q341" s="197">
        <v>-11.65</v>
      </c>
      <c r="R341" s="197">
        <v>0</v>
      </c>
      <c r="S341" s="197">
        <v>126206.31</v>
      </c>
      <c r="T341" s="198" t="s">
        <v>21</v>
      </c>
      <c r="U341" s="199">
        <v>-11.65</v>
      </c>
      <c r="V341" s="199">
        <v>11.65</v>
      </c>
      <c r="W341" s="200">
        <v>0</v>
      </c>
      <c r="X341" s="201">
        <v>44713</v>
      </c>
      <c r="Y341" s="129"/>
      <c r="Z341" s="122" t="s">
        <v>3124</v>
      </c>
      <c r="AA341" s="189" t="s">
        <v>3124</v>
      </c>
      <c r="AB341" s="189" t="s">
        <v>1470</v>
      </c>
    </row>
    <row r="342" spans="1:28" hidden="1">
      <c r="A342" s="189" t="s">
        <v>3050</v>
      </c>
      <c r="B342" s="190">
        <v>44722</v>
      </c>
      <c r="C342" s="191" t="s">
        <v>42</v>
      </c>
      <c r="D342" s="191" t="s">
        <v>3220</v>
      </c>
      <c r="E342" s="128" t="s">
        <v>2312</v>
      </c>
      <c r="F342" s="192" t="s">
        <v>3052</v>
      </c>
      <c r="G342" s="193" t="s">
        <v>3053</v>
      </c>
      <c r="H342" s="192" t="s">
        <v>3221</v>
      </c>
      <c r="I342" s="194">
        <v>0</v>
      </c>
      <c r="J342" s="128" t="s">
        <v>3055</v>
      </c>
      <c r="K342" s="192" t="s">
        <v>3167</v>
      </c>
      <c r="L342" s="195">
        <v>10000</v>
      </c>
      <c r="M342" s="196">
        <v>44722</v>
      </c>
      <c r="N342" s="179" t="s">
        <v>1472</v>
      </c>
      <c r="O342" s="192" t="s">
        <v>3168</v>
      </c>
      <c r="P342" s="192" t="s">
        <v>3168</v>
      </c>
      <c r="Q342" s="197">
        <v>-10000</v>
      </c>
      <c r="R342" s="197">
        <v>0</v>
      </c>
      <c r="S342" s="197">
        <v>116206.31</v>
      </c>
      <c r="T342" s="198" t="s">
        <v>3169</v>
      </c>
      <c r="U342" s="199">
        <v>-10000</v>
      </c>
      <c r="V342" s="199">
        <v>10000</v>
      </c>
      <c r="W342" s="200">
        <v>4</v>
      </c>
      <c r="X342" s="201">
        <v>44713</v>
      </c>
      <c r="Y342" s="129"/>
      <c r="Z342" s="122" t="s">
        <v>1490</v>
      </c>
      <c r="AA342" s="189" t="s">
        <v>1488</v>
      </c>
      <c r="AB342" s="189" t="s">
        <v>1470</v>
      </c>
    </row>
    <row r="343" spans="1:28" hidden="1">
      <c r="A343" s="189" t="s">
        <v>3050</v>
      </c>
      <c r="B343" s="190">
        <v>44722</v>
      </c>
      <c r="C343" s="191" t="s">
        <v>42</v>
      </c>
      <c r="D343" s="191" t="s">
        <v>3220</v>
      </c>
      <c r="E343" s="128" t="s">
        <v>2312</v>
      </c>
      <c r="F343" s="192" t="s">
        <v>3052</v>
      </c>
      <c r="G343" s="193" t="s">
        <v>3053</v>
      </c>
      <c r="H343" s="192" t="s">
        <v>3221</v>
      </c>
      <c r="I343" s="194">
        <v>0</v>
      </c>
      <c r="J343" s="128" t="s">
        <v>3055</v>
      </c>
      <c r="K343" s="192" t="s">
        <v>3409</v>
      </c>
      <c r="L343" s="195">
        <v>22.5</v>
      </c>
      <c r="M343" s="196">
        <v>44722</v>
      </c>
      <c r="N343" s="179" t="s">
        <v>1472</v>
      </c>
      <c r="O343" s="192" t="s">
        <v>1801</v>
      </c>
      <c r="P343" s="192" t="s">
        <v>1801</v>
      </c>
      <c r="Q343" s="197">
        <v>-22.5</v>
      </c>
      <c r="R343" s="197">
        <v>0</v>
      </c>
      <c r="S343" s="197">
        <v>116183.81</v>
      </c>
      <c r="T343" s="198" t="s">
        <v>1095</v>
      </c>
      <c r="U343" s="199">
        <v>-22.5</v>
      </c>
      <c r="V343" s="199">
        <v>22.5</v>
      </c>
      <c r="W343" s="200">
        <v>0</v>
      </c>
      <c r="X343" s="201">
        <v>44713</v>
      </c>
      <c r="Y343" s="129"/>
      <c r="Z343" s="122" t="s">
        <v>1515</v>
      </c>
      <c r="AA343" s="189" t="s">
        <v>1479</v>
      </c>
      <c r="AB343" s="189" t="s">
        <v>1470</v>
      </c>
    </row>
    <row r="344" spans="1:28" hidden="1">
      <c r="A344" s="189" t="s">
        <v>3050</v>
      </c>
      <c r="B344" s="190">
        <v>44722</v>
      </c>
      <c r="C344" s="191" t="s">
        <v>42</v>
      </c>
      <c r="D344" s="191" t="s">
        <v>3220</v>
      </c>
      <c r="E344" s="128" t="s">
        <v>2312</v>
      </c>
      <c r="F344" s="192" t="s">
        <v>3052</v>
      </c>
      <c r="G344" s="193" t="s">
        <v>3053</v>
      </c>
      <c r="H344" s="192" t="s">
        <v>3221</v>
      </c>
      <c r="I344" s="194">
        <v>0</v>
      </c>
      <c r="J344" s="128" t="s">
        <v>3055</v>
      </c>
      <c r="K344" s="192" t="s">
        <v>3410</v>
      </c>
      <c r="L344" s="195">
        <v>6.51</v>
      </c>
      <c r="M344" s="196">
        <v>44722</v>
      </c>
      <c r="N344" s="179" t="s">
        <v>1472</v>
      </c>
      <c r="O344" s="192" t="s">
        <v>2575</v>
      </c>
      <c r="P344" s="192" t="s">
        <v>2575</v>
      </c>
      <c r="Q344" s="197">
        <v>-6.51</v>
      </c>
      <c r="R344" s="197">
        <v>0</v>
      </c>
      <c r="S344" s="197">
        <v>116177.3</v>
      </c>
      <c r="T344" s="198" t="s">
        <v>21</v>
      </c>
      <c r="U344" s="199">
        <v>-6.51</v>
      </c>
      <c r="V344" s="199">
        <v>6.51</v>
      </c>
      <c r="W344" s="200">
        <v>0</v>
      </c>
      <c r="X344" s="201">
        <v>44713</v>
      </c>
      <c r="Y344" s="129"/>
      <c r="Z344" s="122" t="s">
        <v>1515</v>
      </c>
      <c r="AA344" s="189" t="s">
        <v>1479</v>
      </c>
      <c r="AB344" s="189" t="s">
        <v>1470</v>
      </c>
    </row>
    <row r="345" spans="1:28" hidden="1">
      <c r="A345" s="189" t="s">
        <v>3050</v>
      </c>
      <c r="B345" s="190">
        <v>44722</v>
      </c>
      <c r="C345" s="191" t="s">
        <v>42</v>
      </c>
      <c r="D345" s="191" t="s">
        <v>3220</v>
      </c>
      <c r="E345" s="128" t="s">
        <v>2312</v>
      </c>
      <c r="F345" s="192" t="s">
        <v>3052</v>
      </c>
      <c r="G345" s="193" t="s">
        <v>3053</v>
      </c>
      <c r="H345" s="192" t="s">
        <v>3221</v>
      </c>
      <c r="I345" s="194">
        <v>0</v>
      </c>
      <c r="J345" s="128" t="s">
        <v>3055</v>
      </c>
      <c r="K345" s="192" t="s">
        <v>3411</v>
      </c>
      <c r="L345" s="195">
        <v>69.75</v>
      </c>
      <c r="M345" s="196">
        <v>44722</v>
      </c>
      <c r="N345" s="179" t="s">
        <v>1472</v>
      </c>
      <c r="O345" s="192" t="s">
        <v>1801</v>
      </c>
      <c r="P345" s="192" t="s">
        <v>1801</v>
      </c>
      <c r="Q345" s="197">
        <v>-69.75</v>
      </c>
      <c r="R345" s="197">
        <v>0</v>
      </c>
      <c r="S345" s="197">
        <v>116107.55</v>
      </c>
      <c r="T345" s="198" t="s">
        <v>1095</v>
      </c>
      <c r="U345" s="199">
        <v>-69.75</v>
      </c>
      <c r="V345" s="199">
        <v>69.75</v>
      </c>
      <c r="W345" s="200">
        <v>0</v>
      </c>
      <c r="X345" s="201">
        <v>44713</v>
      </c>
      <c r="Y345" s="129"/>
      <c r="Z345" s="122" t="s">
        <v>1515</v>
      </c>
      <c r="AA345" s="189" t="s">
        <v>1479</v>
      </c>
      <c r="AB345" s="189" t="s">
        <v>1470</v>
      </c>
    </row>
    <row r="346" spans="1:28" hidden="1">
      <c r="A346" s="189" t="s">
        <v>3050</v>
      </c>
      <c r="B346" s="190">
        <v>44722</v>
      </c>
      <c r="C346" s="191" t="s">
        <v>42</v>
      </c>
      <c r="D346" s="191" t="s">
        <v>3220</v>
      </c>
      <c r="E346" s="128" t="s">
        <v>2312</v>
      </c>
      <c r="F346" s="192" t="s">
        <v>3052</v>
      </c>
      <c r="G346" s="193" t="s">
        <v>3053</v>
      </c>
      <c r="H346" s="192" t="s">
        <v>3221</v>
      </c>
      <c r="I346" s="194">
        <v>0</v>
      </c>
      <c r="J346" s="128" t="s">
        <v>3055</v>
      </c>
      <c r="K346" s="192" t="s">
        <v>3412</v>
      </c>
      <c r="L346" s="195">
        <v>20.18</v>
      </c>
      <c r="M346" s="196">
        <v>44722</v>
      </c>
      <c r="N346" s="179" t="s">
        <v>1472</v>
      </c>
      <c r="O346" s="192" t="s">
        <v>2574</v>
      </c>
      <c r="P346" s="192" t="s">
        <v>2574</v>
      </c>
      <c r="Q346" s="197">
        <v>-20.18</v>
      </c>
      <c r="R346" s="197">
        <v>0</v>
      </c>
      <c r="S346" s="197">
        <v>116087.37</v>
      </c>
      <c r="T346" s="198" t="s">
        <v>21</v>
      </c>
      <c r="U346" s="199">
        <v>-20.18</v>
      </c>
      <c r="V346" s="199">
        <v>20.18</v>
      </c>
      <c r="W346" s="200">
        <v>0</v>
      </c>
      <c r="X346" s="201">
        <v>44713</v>
      </c>
      <c r="Y346" s="129"/>
      <c r="Z346" s="122" t="s">
        <v>1515</v>
      </c>
      <c r="AA346" s="189" t="s">
        <v>1479</v>
      </c>
      <c r="AB346" s="189" t="s">
        <v>1470</v>
      </c>
    </row>
    <row r="347" spans="1:28" hidden="1">
      <c r="A347" s="189" t="s">
        <v>3213</v>
      </c>
      <c r="B347" s="190">
        <v>44727</v>
      </c>
      <c r="C347" s="191" t="s">
        <v>42</v>
      </c>
      <c r="D347" s="191" t="s">
        <v>3346</v>
      </c>
      <c r="E347" s="128" t="s">
        <v>2312</v>
      </c>
      <c r="F347" s="192" t="s">
        <v>3347</v>
      </c>
      <c r="G347" s="193" t="s">
        <v>3214</v>
      </c>
      <c r="H347" s="192" t="s">
        <v>3348</v>
      </c>
      <c r="I347" s="194">
        <v>0</v>
      </c>
      <c r="J347" s="128" t="s">
        <v>3261</v>
      </c>
      <c r="K347" s="192" t="s">
        <v>3280</v>
      </c>
      <c r="L347" s="195">
        <v>16923.79</v>
      </c>
      <c r="M347" s="196">
        <v>44727</v>
      </c>
      <c r="N347" s="179" t="s">
        <v>1472</v>
      </c>
      <c r="O347" s="192" t="s">
        <v>3281</v>
      </c>
      <c r="P347" s="192" t="s">
        <v>3281</v>
      </c>
      <c r="Q347" s="197">
        <v>-16923.79</v>
      </c>
      <c r="R347" s="197">
        <v>0</v>
      </c>
      <c r="S347" s="197">
        <v>78796.259999999995</v>
      </c>
      <c r="T347" s="198" t="s">
        <v>3282</v>
      </c>
      <c r="U347" s="199">
        <v>-16923.79</v>
      </c>
      <c r="V347" s="199">
        <v>16923.79</v>
      </c>
      <c r="W347" s="200">
        <v>0</v>
      </c>
      <c r="X347" s="201">
        <v>44713</v>
      </c>
      <c r="Y347" s="129"/>
      <c r="Z347" s="122" t="s">
        <v>1548</v>
      </c>
      <c r="AA347" s="189" t="s">
        <v>1488</v>
      </c>
      <c r="AB347" s="189" t="s">
        <v>1470</v>
      </c>
    </row>
    <row r="348" spans="1:28" hidden="1">
      <c r="A348" s="189" t="s">
        <v>3213</v>
      </c>
      <c r="B348" s="190">
        <v>44727</v>
      </c>
      <c r="C348" s="191" t="s">
        <v>42</v>
      </c>
      <c r="D348" s="191" t="s">
        <v>3346</v>
      </c>
      <c r="E348" s="128" t="s">
        <v>2312</v>
      </c>
      <c r="F348" s="192" t="s">
        <v>3347</v>
      </c>
      <c r="G348" s="193" t="s">
        <v>3214</v>
      </c>
      <c r="H348" s="192" t="s">
        <v>3348</v>
      </c>
      <c r="I348" s="194">
        <v>0</v>
      </c>
      <c r="J348" s="128" t="s">
        <v>3261</v>
      </c>
      <c r="K348" s="192" t="s">
        <v>3379</v>
      </c>
      <c r="L348" s="195">
        <v>83.5</v>
      </c>
      <c r="M348" s="196">
        <v>44727</v>
      </c>
      <c r="N348" s="179" t="s">
        <v>1565</v>
      </c>
      <c r="O348" s="192" t="s">
        <v>3380</v>
      </c>
      <c r="P348" s="192" t="s">
        <v>3380</v>
      </c>
      <c r="Q348" s="197">
        <v>-83.5</v>
      </c>
      <c r="R348" s="197">
        <v>0</v>
      </c>
      <c r="S348" s="197">
        <v>78712.759999999995</v>
      </c>
      <c r="T348" s="198" t="s">
        <v>21</v>
      </c>
      <c r="U348" s="199">
        <v>-83.5</v>
      </c>
      <c r="V348" s="199">
        <v>83.5</v>
      </c>
      <c r="W348" s="200">
        <v>0</v>
      </c>
      <c r="X348" s="201">
        <v>44713</v>
      </c>
      <c r="Y348" s="129"/>
      <c r="Z348" s="122" t="s">
        <v>3124</v>
      </c>
      <c r="AA348" s="189" t="s">
        <v>3124</v>
      </c>
      <c r="AB348" s="189" t="s">
        <v>1470</v>
      </c>
    </row>
    <row r="349" spans="1:28" hidden="1">
      <c r="A349" s="189" t="s">
        <v>3213</v>
      </c>
      <c r="B349" s="190">
        <v>44727</v>
      </c>
      <c r="C349" s="191" t="s">
        <v>42</v>
      </c>
      <c r="D349" s="191" t="s">
        <v>3346</v>
      </c>
      <c r="E349" s="128" t="s">
        <v>2312</v>
      </c>
      <c r="F349" s="192" t="s">
        <v>3347</v>
      </c>
      <c r="G349" s="193" t="s">
        <v>3214</v>
      </c>
      <c r="H349" s="192" t="s">
        <v>3348</v>
      </c>
      <c r="I349" s="194">
        <v>0</v>
      </c>
      <c r="J349" s="128" t="s">
        <v>3261</v>
      </c>
      <c r="K349" s="192" t="s">
        <v>3413</v>
      </c>
      <c r="L349" s="195">
        <v>1700</v>
      </c>
      <c r="M349" s="196">
        <v>44727</v>
      </c>
      <c r="N349" s="179" t="s">
        <v>1472</v>
      </c>
      <c r="O349" s="192" t="s">
        <v>1837</v>
      </c>
      <c r="P349" s="192" t="s">
        <v>1837</v>
      </c>
      <c r="Q349" s="197">
        <v>-1700</v>
      </c>
      <c r="R349" s="197">
        <v>0</v>
      </c>
      <c r="S349" s="197">
        <v>77012.759999999995</v>
      </c>
      <c r="T349" s="198" t="s">
        <v>3354</v>
      </c>
      <c r="U349" s="199">
        <v>-1700</v>
      </c>
      <c r="V349" s="199">
        <v>1700</v>
      </c>
      <c r="W349" s="200">
        <v>0</v>
      </c>
      <c r="X349" s="201">
        <v>44713</v>
      </c>
      <c r="Y349" s="129"/>
      <c r="Z349" s="122" t="s">
        <v>1519</v>
      </c>
      <c r="AA349" s="189" t="s">
        <v>1520</v>
      </c>
      <c r="AB349" s="189" t="s">
        <v>1470</v>
      </c>
    </row>
    <row r="350" spans="1:28" hidden="1">
      <c r="A350" s="189" t="s">
        <v>3213</v>
      </c>
      <c r="B350" s="190">
        <v>44727</v>
      </c>
      <c r="C350" s="191" t="s">
        <v>42</v>
      </c>
      <c r="D350" s="191" t="s">
        <v>3346</v>
      </c>
      <c r="E350" s="128" t="s">
        <v>2312</v>
      </c>
      <c r="F350" s="192" t="s">
        <v>3347</v>
      </c>
      <c r="G350" s="193" t="s">
        <v>3214</v>
      </c>
      <c r="H350" s="192" t="s">
        <v>3348</v>
      </c>
      <c r="I350" s="194">
        <v>0</v>
      </c>
      <c r="J350" s="128" t="s">
        <v>3261</v>
      </c>
      <c r="K350" s="192" t="s">
        <v>3389</v>
      </c>
      <c r="L350" s="195">
        <v>4500</v>
      </c>
      <c r="M350" s="196">
        <v>44727</v>
      </c>
      <c r="N350" s="179" t="s">
        <v>1472</v>
      </c>
      <c r="O350" s="192" t="s">
        <v>3226</v>
      </c>
      <c r="P350" s="192" t="s">
        <v>3226</v>
      </c>
      <c r="Q350" s="197">
        <v>-4500</v>
      </c>
      <c r="R350" s="197">
        <v>0</v>
      </c>
      <c r="S350" s="197">
        <v>72512.759999999995</v>
      </c>
      <c r="T350" s="198" t="s">
        <v>3227</v>
      </c>
      <c r="U350" s="199">
        <v>-4500</v>
      </c>
      <c r="V350" s="199">
        <v>4500</v>
      </c>
      <c r="W350" s="200">
        <v>0</v>
      </c>
      <c r="X350" s="201">
        <v>44713</v>
      </c>
      <c r="Y350" s="129"/>
      <c r="Z350" s="122" t="s">
        <v>3189</v>
      </c>
      <c r="AA350" s="189" t="s">
        <v>1488</v>
      </c>
      <c r="AB350" s="189" t="s">
        <v>1470</v>
      </c>
    </row>
    <row r="351" spans="1:28" hidden="1">
      <c r="A351" s="189" t="s">
        <v>3213</v>
      </c>
      <c r="B351" s="190">
        <v>44727</v>
      </c>
      <c r="C351" s="191" t="s">
        <v>42</v>
      </c>
      <c r="D351" s="191" t="s">
        <v>3346</v>
      </c>
      <c r="E351" s="128" t="s">
        <v>2312</v>
      </c>
      <c r="F351" s="192" t="s">
        <v>3347</v>
      </c>
      <c r="G351" s="193" t="s">
        <v>3214</v>
      </c>
      <c r="H351" s="192" t="s">
        <v>3348</v>
      </c>
      <c r="I351" s="194">
        <v>0</v>
      </c>
      <c r="J351" s="128" t="s">
        <v>3261</v>
      </c>
      <c r="K351" s="192" t="s">
        <v>3390</v>
      </c>
      <c r="L351" s="195">
        <v>67.5</v>
      </c>
      <c r="M351" s="196">
        <v>44727</v>
      </c>
      <c r="N351" s="179" t="s">
        <v>1472</v>
      </c>
      <c r="O351" s="192" t="s">
        <v>3229</v>
      </c>
      <c r="P351" s="192" t="s">
        <v>3229</v>
      </c>
      <c r="Q351" s="197">
        <v>0</v>
      </c>
      <c r="R351" s="197">
        <v>67.5</v>
      </c>
      <c r="S351" s="197">
        <v>72580.259999999995</v>
      </c>
      <c r="T351" s="198" t="s">
        <v>3227</v>
      </c>
      <c r="U351" s="199">
        <v>67.5</v>
      </c>
      <c r="V351" s="199">
        <v>67.5</v>
      </c>
      <c r="W351" s="200">
        <v>0</v>
      </c>
      <c r="X351" s="201">
        <v>44713</v>
      </c>
      <c r="Y351" s="129"/>
      <c r="Z351" s="122" t="s">
        <v>3189</v>
      </c>
      <c r="AA351" s="189" t="s">
        <v>1488</v>
      </c>
      <c r="AB351" s="189" t="s">
        <v>1470</v>
      </c>
    </row>
    <row r="352" spans="1:28" hidden="1">
      <c r="A352" s="189" t="s">
        <v>3213</v>
      </c>
      <c r="B352" s="190">
        <v>44727</v>
      </c>
      <c r="C352" s="191" t="s">
        <v>42</v>
      </c>
      <c r="D352" s="191" t="s">
        <v>3346</v>
      </c>
      <c r="E352" s="128" t="s">
        <v>2312</v>
      </c>
      <c r="F352" s="192" t="s">
        <v>3347</v>
      </c>
      <c r="G352" s="193" t="s">
        <v>3214</v>
      </c>
      <c r="H352" s="192" t="s">
        <v>3348</v>
      </c>
      <c r="I352" s="194">
        <v>0</v>
      </c>
      <c r="J352" s="128" t="s">
        <v>3261</v>
      </c>
      <c r="K352" s="192" t="s">
        <v>3391</v>
      </c>
      <c r="L352" s="195">
        <v>209.25</v>
      </c>
      <c r="M352" s="196">
        <v>44727</v>
      </c>
      <c r="N352" s="179" t="s">
        <v>1472</v>
      </c>
      <c r="O352" s="192" t="s">
        <v>3231</v>
      </c>
      <c r="P352" s="192" t="s">
        <v>3231</v>
      </c>
      <c r="Q352" s="197">
        <v>0</v>
      </c>
      <c r="R352" s="197">
        <v>209.25</v>
      </c>
      <c r="S352" s="197">
        <v>72789.509999999995</v>
      </c>
      <c r="T352" s="198" t="s">
        <v>3227</v>
      </c>
      <c r="U352" s="199">
        <v>209.25</v>
      </c>
      <c r="V352" s="199">
        <v>209.25</v>
      </c>
      <c r="W352" s="200">
        <v>0</v>
      </c>
      <c r="X352" s="201">
        <v>44713</v>
      </c>
      <c r="Y352" s="129"/>
      <c r="Z352" s="122" t="s">
        <v>3189</v>
      </c>
      <c r="AA352" s="189" t="s">
        <v>1488</v>
      </c>
      <c r="AB352" s="189" t="s">
        <v>1470</v>
      </c>
    </row>
    <row r="353" spans="1:28" hidden="1">
      <c r="A353" s="189" t="s">
        <v>3050</v>
      </c>
      <c r="B353" s="190">
        <v>44727</v>
      </c>
      <c r="C353" s="191" t="s">
        <v>42</v>
      </c>
      <c r="D353" s="191" t="s">
        <v>3220</v>
      </c>
      <c r="E353" s="128" t="s">
        <v>2312</v>
      </c>
      <c r="F353" s="192" t="s">
        <v>3052</v>
      </c>
      <c r="G353" s="193" t="s">
        <v>3053</v>
      </c>
      <c r="H353" s="192" t="s">
        <v>3221</v>
      </c>
      <c r="I353" s="194">
        <v>0</v>
      </c>
      <c r="J353" s="128" t="s">
        <v>3055</v>
      </c>
      <c r="K353" s="192" t="s">
        <v>3414</v>
      </c>
      <c r="L353" s="195">
        <v>19400</v>
      </c>
      <c r="M353" s="196">
        <v>44727</v>
      </c>
      <c r="N353" s="179" t="s">
        <v>1472</v>
      </c>
      <c r="O353" s="192" t="s">
        <v>3415</v>
      </c>
      <c r="P353" s="192" t="s">
        <v>3415</v>
      </c>
      <c r="Q353" s="197">
        <v>-19400</v>
      </c>
      <c r="R353" s="197">
        <v>0</v>
      </c>
      <c r="S353" s="197">
        <v>96687.37</v>
      </c>
      <c r="T353" s="198" t="s">
        <v>809</v>
      </c>
      <c r="U353" s="199">
        <v>-19400</v>
      </c>
      <c r="V353" s="199">
        <v>19400</v>
      </c>
      <c r="W353" s="200">
        <v>0</v>
      </c>
      <c r="X353" s="201">
        <v>44713</v>
      </c>
      <c r="Y353" s="129"/>
      <c r="Z353" s="122" t="s">
        <v>1515</v>
      </c>
      <c r="AA353" s="189" t="s">
        <v>1479</v>
      </c>
      <c r="AB353" s="189" t="s">
        <v>1470</v>
      </c>
    </row>
    <row r="354" spans="1:28" hidden="1">
      <c r="A354" s="189" t="s">
        <v>3050</v>
      </c>
      <c r="B354" s="190">
        <v>44727</v>
      </c>
      <c r="C354" s="191" t="s">
        <v>42</v>
      </c>
      <c r="D354" s="191" t="s">
        <v>3220</v>
      </c>
      <c r="E354" s="128" t="s">
        <v>2312</v>
      </c>
      <c r="F354" s="192" t="s">
        <v>3052</v>
      </c>
      <c r="G354" s="193" t="s">
        <v>3053</v>
      </c>
      <c r="H354" s="192" t="s">
        <v>3221</v>
      </c>
      <c r="I354" s="194">
        <v>0</v>
      </c>
      <c r="J354" s="128" t="s">
        <v>3055</v>
      </c>
      <c r="K354" s="192" t="s">
        <v>3416</v>
      </c>
      <c r="L354" s="195">
        <v>291</v>
      </c>
      <c r="M354" s="196">
        <v>44727</v>
      </c>
      <c r="N354" s="179" t="s">
        <v>1472</v>
      </c>
      <c r="O354" s="192" t="s">
        <v>3417</v>
      </c>
      <c r="P354" s="192" t="s">
        <v>3417</v>
      </c>
      <c r="Q354" s="197">
        <v>0</v>
      </c>
      <c r="R354" s="197">
        <v>291</v>
      </c>
      <c r="S354" s="197">
        <v>96978.37</v>
      </c>
      <c r="T354" s="198" t="s">
        <v>809</v>
      </c>
      <c r="U354" s="199">
        <v>291</v>
      </c>
      <c r="V354" s="199">
        <v>291</v>
      </c>
      <c r="W354" s="200">
        <v>0</v>
      </c>
      <c r="X354" s="201">
        <v>44713</v>
      </c>
      <c r="Y354" s="129"/>
      <c r="Z354" s="122" t="s">
        <v>1515</v>
      </c>
      <c r="AA354" s="189" t="s">
        <v>1479</v>
      </c>
      <c r="AB354" s="189" t="s">
        <v>1470</v>
      </c>
    </row>
    <row r="355" spans="1:28" hidden="1">
      <c r="A355" s="189" t="s">
        <v>3050</v>
      </c>
      <c r="B355" s="190">
        <v>44727</v>
      </c>
      <c r="C355" s="191" t="s">
        <v>42</v>
      </c>
      <c r="D355" s="191" t="s">
        <v>3220</v>
      </c>
      <c r="E355" s="128" t="s">
        <v>2312</v>
      </c>
      <c r="F355" s="192" t="s">
        <v>3052</v>
      </c>
      <c r="G355" s="193" t="s">
        <v>3053</v>
      </c>
      <c r="H355" s="192" t="s">
        <v>3221</v>
      </c>
      <c r="I355" s="194">
        <v>0</v>
      </c>
      <c r="J355" s="128" t="s">
        <v>3055</v>
      </c>
      <c r="K355" s="192" t="s">
        <v>3418</v>
      </c>
      <c r="L355" s="195">
        <v>902.1</v>
      </c>
      <c r="M355" s="196">
        <v>44727</v>
      </c>
      <c r="N355" s="179" t="s">
        <v>1472</v>
      </c>
      <c r="O355" s="192" t="s">
        <v>3419</v>
      </c>
      <c r="P355" s="192" t="s">
        <v>3419</v>
      </c>
      <c r="Q355" s="197">
        <v>0</v>
      </c>
      <c r="R355" s="197">
        <v>902.1</v>
      </c>
      <c r="S355" s="197">
        <v>97880.47</v>
      </c>
      <c r="T355" s="198" t="s">
        <v>809</v>
      </c>
      <c r="U355" s="199">
        <v>902.1</v>
      </c>
      <c r="V355" s="199">
        <v>902.1</v>
      </c>
      <c r="W355" s="200">
        <v>0</v>
      </c>
      <c r="X355" s="201">
        <v>44713</v>
      </c>
      <c r="Y355" s="129"/>
      <c r="Z355" s="122" t="s">
        <v>1515</v>
      </c>
      <c r="AA355" s="189" t="s">
        <v>1479</v>
      </c>
      <c r="AB355" s="189" t="s">
        <v>1470</v>
      </c>
    </row>
    <row r="356" spans="1:28" hidden="1">
      <c r="A356" s="189" t="s">
        <v>3050</v>
      </c>
      <c r="B356" s="190">
        <v>44727</v>
      </c>
      <c r="C356" s="191" t="s">
        <v>42</v>
      </c>
      <c r="D356" s="191" t="s">
        <v>3220</v>
      </c>
      <c r="E356" s="128" t="s">
        <v>2312</v>
      </c>
      <c r="F356" s="192" t="s">
        <v>3052</v>
      </c>
      <c r="G356" s="193" t="s">
        <v>3053</v>
      </c>
      <c r="H356" s="192" t="s">
        <v>3221</v>
      </c>
      <c r="I356" s="194">
        <v>0</v>
      </c>
      <c r="J356" s="128" t="s">
        <v>3055</v>
      </c>
      <c r="K356" s="192" t="s">
        <v>3420</v>
      </c>
      <c r="L356" s="195">
        <v>14000</v>
      </c>
      <c r="M356" s="196">
        <v>44727</v>
      </c>
      <c r="N356" s="179" t="s">
        <v>1472</v>
      </c>
      <c r="O356" s="192" t="s">
        <v>3421</v>
      </c>
      <c r="P356" s="192" t="s">
        <v>3421</v>
      </c>
      <c r="Q356" s="197">
        <v>-14000</v>
      </c>
      <c r="R356" s="197">
        <v>0</v>
      </c>
      <c r="S356" s="197">
        <v>83880.47</v>
      </c>
      <c r="T356" s="198" t="s">
        <v>3422</v>
      </c>
      <c r="U356" s="199">
        <v>-14000</v>
      </c>
      <c r="V356" s="199">
        <v>14000</v>
      </c>
      <c r="W356" s="200">
        <v>0</v>
      </c>
      <c r="X356" s="201">
        <v>44713</v>
      </c>
      <c r="Y356" s="129"/>
      <c r="Z356" s="122" t="s">
        <v>1515</v>
      </c>
      <c r="AA356" s="189" t="s">
        <v>1479</v>
      </c>
      <c r="AB356" s="189" t="s">
        <v>1470</v>
      </c>
    </row>
    <row r="357" spans="1:28" hidden="1">
      <c r="A357" s="189" t="s">
        <v>3050</v>
      </c>
      <c r="B357" s="190">
        <v>44727</v>
      </c>
      <c r="C357" s="191" t="s">
        <v>42</v>
      </c>
      <c r="D357" s="191" t="s">
        <v>3220</v>
      </c>
      <c r="E357" s="128" t="s">
        <v>2312</v>
      </c>
      <c r="F357" s="192" t="s">
        <v>3052</v>
      </c>
      <c r="G357" s="193" t="s">
        <v>3053</v>
      </c>
      <c r="H357" s="192" t="s">
        <v>3221</v>
      </c>
      <c r="I357" s="194">
        <v>0</v>
      </c>
      <c r="J357" s="128" t="s">
        <v>3055</v>
      </c>
      <c r="K357" s="192" t="s">
        <v>3350</v>
      </c>
      <c r="L357" s="195">
        <v>11.65</v>
      </c>
      <c r="M357" s="196">
        <v>44727</v>
      </c>
      <c r="N357" s="179" t="s">
        <v>1565</v>
      </c>
      <c r="O357" s="192" t="s">
        <v>3392</v>
      </c>
      <c r="P357" s="192" t="s">
        <v>3392</v>
      </c>
      <c r="Q357" s="197">
        <v>-11.65</v>
      </c>
      <c r="R357" s="197">
        <v>0</v>
      </c>
      <c r="S357" s="197">
        <v>83868.820000000007</v>
      </c>
      <c r="T357" s="198" t="s">
        <v>21</v>
      </c>
      <c r="U357" s="199">
        <v>-11.65</v>
      </c>
      <c r="V357" s="199">
        <v>11.65</v>
      </c>
      <c r="W357" s="200">
        <v>0</v>
      </c>
      <c r="X357" s="201">
        <v>44713</v>
      </c>
      <c r="Y357" s="129"/>
      <c r="Z357" s="122" t="s">
        <v>3124</v>
      </c>
      <c r="AA357" s="189" t="s">
        <v>3124</v>
      </c>
      <c r="AB357" s="189" t="s">
        <v>1470</v>
      </c>
    </row>
    <row r="358" spans="1:28" hidden="1">
      <c r="A358" s="189" t="s">
        <v>3050</v>
      </c>
      <c r="B358" s="190">
        <v>44727</v>
      </c>
      <c r="C358" s="191" t="s">
        <v>42</v>
      </c>
      <c r="D358" s="191" t="s">
        <v>3220</v>
      </c>
      <c r="E358" s="128" t="s">
        <v>2312</v>
      </c>
      <c r="F358" s="192" t="s">
        <v>3052</v>
      </c>
      <c r="G358" s="193" t="s">
        <v>3053</v>
      </c>
      <c r="H358" s="192" t="s">
        <v>3221</v>
      </c>
      <c r="I358" s="194">
        <v>0</v>
      </c>
      <c r="J358" s="128" t="s">
        <v>3055</v>
      </c>
      <c r="K358" s="192" t="s">
        <v>3350</v>
      </c>
      <c r="L358" s="195">
        <v>11.65</v>
      </c>
      <c r="M358" s="196">
        <v>44727</v>
      </c>
      <c r="N358" s="179" t="s">
        <v>1565</v>
      </c>
      <c r="O358" s="192" t="s">
        <v>3392</v>
      </c>
      <c r="P358" s="192" t="s">
        <v>3392</v>
      </c>
      <c r="Q358" s="197">
        <v>-11.65</v>
      </c>
      <c r="R358" s="197">
        <v>0</v>
      </c>
      <c r="S358" s="197">
        <v>83857.17</v>
      </c>
      <c r="T358" s="198" t="s">
        <v>21</v>
      </c>
      <c r="U358" s="199">
        <v>-11.65</v>
      </c>
      <c r="V358" s="199">
        <v>11.65</v>
      </c>
      <c r="W358" s="200">
        <v>0</v>
      </c>
      <c r="X358" s="201">
        <v>44713</v>
      </c>
      <c r="Y358" s="129"/>
      <c r="Z358" s="122" t="s">
        <v>3124</v>
      </c>
      <c r="AA358" s="189" t="s">
        <v>3124</v>
      </c>
      <c r="AB358" s="189" t="s">
        <v>1470</v>
      </c>
    </row>
    <row r="359" spans="1:28" hidden="1">
      <c r="A359" s="189" t="s">
        <v>3213</v>
      </c>
      <c r="B359" s="190">
        <v>44732</v>
      </c>
      <c r="C359" s="191" t="s">
        <v>42</v>
      </c>
      <c r="D359" s="191" t="s">
        <v>3346</v>
      </c>
      <c r="E359" s="128" t="s">
        <v>2312</v>
      </c>
      <c r="F359" s="192" t="s">
        <v>3347</v>
      </c>
      <c r="G359" s="193" t="s">
        <v>3214</v>
      </c>
      <c r="H359" s="192" t="s">
        <v>3348</v>
      </c>
      <c r="I359" s="194">
        <v>0</v>
      </c>
      <c r="J359" s="128" t="s">
        <v>3261</v>
      </c>
      <c r="K359" s="192" t="s">
        <v>3423</v>
      </c>
      <c r="L359" s="195">
        <v>209.25</v>
      </c>
      <c r="M359" s="196">
        <v>44732</v>
      </c>
      <c r="N359" s="179" t="s">
        <v>1472</v>
      </c>
      <c r="O359" s="192" t="s">
        <v>1801</v>
      </c>
      <c r="P359" s="192" t="s">
        <v>1801</v>
      </c>
      <c r="Q359" s="197">
        <v>-209.25</v>
      </c>
      <c r="R359" s="197">
        <v>0</v>
      </c>
      <c r="S359" s="197">
        <v>72580.259999999995</v>
      </c>
      <c r="T359" s="198" t="s">
        <v>1095</v>
      </c>
      <c r="U359" s="199">
        <v>-209.25</v>
      </c>
      <c r="V359" s="199">
        <v>209.25</v>
      </c>
      <c r="W359" s="200">
        <v>0</v>
      </c>
      <c r="X359" s="201">
        <v>44713</v>
      </c>
      <c r="Y359" s="129"/>
      <c r="Z359" s="122" t="s">
        <v>1515</v>
      </c>
      <c r="AA359" s="189" t="s">
        <v>1479</v>
      </c>
      <c r="AB359" s="189" t="s">
        <v>1470</v>
      </c>
    </row>
    <row r="360" spans="1:28" hidden="1">
      <c r="A360" s="189" t="s">
        <v>3213</v>
      </c>
      <c r="B360" s="190">
        <v>44732</v>
      </c>
      <c r="C360" s="191" t="s">
        <v>42</v>
      </c>
      <c r="D360" s="191" t="s">
        <v>3346</v>
      </c>
      <c r="E360" s="128" t="s">
        <v>2312</v>
      </c>
      <c r="F360" s="192" t="s">
        <v>3347</v>
      </c>
      <c r="G360" s="193" t="s">
        <v>3214</v>
      </c>
      <c r="H360" s="192" t="s">
        <v>3348</v>
      </c>
      <c r="I360" s="194">
        <v>0</v>
      </c>
      <c r="J360" s="128" t="s">
        <v>3261</v>
      </c>
      <c r="K360" s="192" t="s">
        <v>3424</v>
      </c>
      <c r="L360" s="195">
        <v>67.5</v>
      </c>
      <c r="M360" s="196">
        <v>44732</v>
      </c>
      <c r="N360" s="179" t="s">
        <v>1472</v>
      </c>
      <c r="O360" s="192" t="s">
        <v>1801</v>
      </c>
      <c r="P360" s="192" t="s">
        <v>1801</v>
      </c>
      <c r="Q360" s="197">
        <v>-67.5</v>
      </c>
      <c r="R360" s="197">
        <v>0</v>
      </c>
      <c r="S360" s="197">
        <v>72512.759999999995</v>
      </c>
      <c r="T360" s="198" t="s">
        <v>1095</v>
      </c>
      <c r="U360" s="199">
        <v>-67.5</v>
      </c>
      <c r="V360" s="199">
        <v>67.5</v>
      </c>
      <c r="W360" s="200">
        <v>0</v>
      </c>
      <c r="X360" s="201">
        <v>44713</v>
      </c>
      <c r="Y360" s="129"/>
      <c r="Z360" s="122" t="s">
        <v>1515</v>
      </c>
      <c r="AA360" s="189" t="s">
        <v>1479</v>
      </c>
      <c r="AB360" s="189" t="s">
        <v>1470</v>
      </c>
    </row>
    <row r="361" spans="1:28" hidden="1">
      <c r="A361" s="189" t="s">
        <v>3050</v>
      </c>
      <c r="B361" s="190">
        <v>44732</v>
      </c>
      <c r="C361" s="191" t="s">
        <v>42</v>
      </c>
      <c r="D361" s="191" t="s">
        <v>3220</v>
      </c>
      <c r="E361" s="128" t="s">
        <v>2312</v>
      </c>
      <c r="F361" s="192" t="s">
        <v>3052</v>
      </c>
      <c r="G361" s="193" t="s">
        <v>3053</v>
      </c>
      <c r="H361" s="192" t="s">
        <v>3221</v>
      </c>
      <c r="I361" s="194">
        <v>0</v>
      </c>
      <c r="J361" s="128" t="s">
        <v>3055</v>
      </c>
      <c r="K361" s="192" t="s">
        <v>3425</v>
      </c>
      <c r="L361" s="195">
        <v>348.98</v>
      </c>
      <c r="M361" s="196">
        <v>44732</v>
      </c>
      <c r="N361" s="179" t="s">
        <v>1472</v>
      </c>
      <c r="O361" s="192" t="s">
        <v>1801</v>
      </c>
      <c r="P361" s="192" t="s">
        <v>1801</v>
      </c>
      <c r="Q361" s="197">
        <v>-348.98</v>
      </c>
      <c r="R361" s="197">
        <v>0</v>
      </c>
      <c r="S361" s="197">
        <v>83508.19</v>
      </c>
      <c r="T361" s="198" t="s">
        <v>1095</v>
      </c>
      <c r="U361" s="199">
        <v>-348.98</v>
      </c>
      <c r="V361" s="199">
        <v>348.98</v>
      </c>
      <c r="W361" s="200">
        <v>0</v>
      </c>
      <c r="X361" s="201">
        <v>44713</v>
      </c>
      <c r="Y361" s="129"/>
      <c r="Z361" s="122" t="s">
        <v>1490</v>
      </c>
      <c r="AA361" s="189" t="s">
        <v>1488</v>
      </c>
      <c r="AB361" s="189" t="s">
        <v>1470</v>
      </c>
    </row>
    <row r="362" spans="1:28" hidden="1">
      <c r="A362" s="189" t="s">
        <v>3050</v>
      </c>
      <c r="B362" s="190">
        <v>44732</v>
      </c>
      <c r="C362" s="191" t="s">
        <v>42</v>
      </c>
      <c r="D362" s="191" t="s">
        <v>3220</v>
      </c>
      <c r="E362" s="128" t="s">
        <v>2312</v>
      </c>
      <c r="F362" s="192" t="s">
        <v>3052</v>
      </c>
      <c r="G362" s="193" t="s">
        <v>3053</v>
      </c>
      <c r="H362" s="192" t="s">
        <v>3221</v>
      </c>
      <c r="I362" s="194">
        <v>0</v>
      </c>
      <c r="J362" s="128" t="s">
        <v>3055</v>
      </c>
      <c r="K362" s="192" t="s">
        <v>3426</v>
      </c>
      <c r="L362" s="195">
        <v>325.5</v>
      </c>
      <c r="M362" s="196">
        <v>44732</v>
      </c>
      <c r="N362" s="179" t="s">
        <v>1472</v>
      </c>
      <c r="O362" s="192" t="s">
        <v>1801</v>
      </c>
      <c r="P362" s="192" t="s">
        <v>1801</v>
      </c>
      <c r="Q362" s="197">
        <v>-325.5</v>
      </c>
      <c r="R362" s="197">
        <v>0</v>
      </c>
      <c r="S362" s="197">
        <v>83182.69</v>
      </c>
      <c r="T362" s="198" t="s">
        <v>1095</v>
      </c>
      <c r="U362" s="199">
        <v>-325.5</v>
      </c>
      <c r="V362" s="199">
        <v>325.5</v>
      </c>
      <c r="W362" s="200">
        <v>0</v>
      </c>
      <c r="X362" s="201">
        <v>44713</v>
      </c>
      <c r="Y362" s="129"/>
      <c r="Z362" s="122" t="s">
        <v>1515</v>
      </c>
      <c r="AA362" s="189" t="s">
        <v>1479</v>
      </c>
      <c r="AB362" s="189" t="s">
        <v>1470</v>
      </c>
    </row>
    <row r="363" spans="1:28" hidden="1">
      <c r="A363" s="189" t="s">
        <v>3050</v>
      </c>
      <c r="B363" s="190">
        <v>44732</v>
      </c>
      <c r="C363" s="191" t="s">
        <v>42</v>
      </c>
      <c r="D363" s="191" t="s">
        <v>3220</v>
      </c>
      <c r="E363" s="128" t="s">
        <v>2312</v>
      </c>
      <c r="F363" s="192" t="s">
        <v>3052</v>
      </c>
      <c r="G363" s="193" t="s">
        <v>3053</v>
      </c>
      <c r="H363" s="192" t="s">
        <v>3221</v>
      </c>
      <c r="I363" s="194">
        <v>0</v>
      </c>
      <c r="J363" s="128" t="s">
        <v>3055</v>
      </c>
      <c r="K363" s="192" t="s">
        <v>3427</v>
      </c>
      <c r="L363" s="195">
        <v>732.37</v>
      </c>
      <c r="M363" s="196">
        <v>44732</v>
      </c>
      <c r="N363" s="179" t="s">
        <v>1472</v>
      </c>
      <c r="O363" s="192" t="s">
        <v>1801</v>
      </c>
      <c r="P363" s="192" t="s">
        <v>1801</v>
      </c>
      <c r="Q363" s="197">
        <v>-732.37</v>
      </c>
      <c r="R363" s="197">
        <v>0</v>
      </c>
      <c r="S363" s="197">
        <v>82450.320000000007</v>
      </c>
      <c r="T363" s="198" t="s">
        <v>1095</v>
      </c>
      <c r="U363" s="199">
        <v>-732.37</v>
      </c>
      <c r="V363" s="199">
        <v>732.37</v>
      </c>
      <c r="W363" s="200">
        <v>0</v>
      </c>
      <c r="X363" s="201">
        <v>44713</v>
      </c>
      <c r="Y363" s="129"/>
      <c r="Z363" s="122" t="s">
        <v>1515</v>
      </c>
      <c r="AA363" s="189" t="s">
        <v>1479</v>
      </c>
      <c r="AB363" s="189" t="s">
        <v>1470</v>
      </c>
    </row>
    <row r="364" spans="1:28" hidden="1">
      <c r="A364" s="189" t="s">
        <v>3050</v>
      </c>
      <c r="B364" s="190">
        <v>44732</v>
      </c>
      <c r="C364" s="191" t="s">
        <v>42</v>
      </c>
      <c r="D364" s="191" t="s">
        <v>3220</v>
      </c>
      <c r="E364" s="128" t="s">
        <v>2312</v>
      </c>
      <c r="F364" s="192" t="s">
        <v>3052</v>
      </c>
      <c r="G364" s="193" t="s">
        <v>3053</v>
      </c>
      <c r="H364" s="192" t="s">
        <v>3221</v>
      </c>
      <c r="I364" s="194">
        <v>0</v>
      </c>
      <c r="J364" s="128" t="s">
        <v>3055</v>
      </c>
      <c r="K364" s="192" t="s">
        <v>3428</v>
      </c>
      <c r="L364" s="195">
        <v>301.24</v>
      </c>
      <c r="M364" s="196">
        <v>44732</v>
      </c>
      <c r="N364" s="179" t="s">
        <v>1472</v>
      </c>
      <c r="O364" s="192" t="s">
        <v>1801</v>
      </c>
      <c r="P364" s="192" t="s">
        <v>1801</v>
      </c>
      <c r="Q364" s="197">
        <v>-301.24</v>
      </c>
      <c r="R364" s="197">
        <v>0</v>
      </c>
      <c r="S364" s="197">
        <v>82149.08</v>
      </c>
      <c r="T364" s="198" t="s">
        <v>1095</v>
      </c>
      <c r="U364" s="199">
        <v>-301.24</v>
      </c>
      <c r="V364" s="199">
        <v>301.24</v>
      </c>
      <c r="W364" s="200">
        <v>0</v>
      </c>
      <c r="X364" s="201">
        <v>44713</v>
      </c>
      <c r="Y364" s="129"/>
      <c r="Z364" s="122" t="s">
        <v>1490</v>
      </c>
      <c r="AA364" s="189" t="s">
        <v>1488</v>
      </c>
      <c r="AB364" s="189" t="s">
        <v>1470</v>
      </c>
    </row>
    <row r="365" spans="1:28" hidden="1">
      <c r="A365" s="189" t="s">
        <v>3050</v>
      </c>
      <c r="B365" s="190">
        <v>44732</v>
      </c>
      <c r="C365" s="191" t="s">
        <v>42</v>
      </c>
      <c r="D365" s="191" t="s">
        <v>3220</v>
      </c>
      <c r="E365" s="128" t="s">
        <v>2312</v>
      </c>
      <c r="F365" s="192" t="s">
        <v>3052</v>
      </c>
      <c r="G365" s="193" t="s">
        <v>3053</v>
      </c>
      <c r="H365" s="192" t="s">
        <v>3221</v>
      </c>
      <c r="I365" s="194">
        <v>0</v>
      </c>
      <c r="J365" s="128" t="s">
        <v>3055</v>
      </c>
      <c r="K365" s="192" t="s">
        <v>3429</v>
      </c>
      <c r="L365" s="195">
        <v>236.25</v>
      </c>
      <c r="M365" s="196">
        <v>44732</v>
      </c>
      <c r="N365" s="179" t="s">
        <v>1472</v>
      </c>
      <c r="O365" s="192" t="s">
        <v>1801</v>
      </c>
      <c r="P365" s="192" t="s">
        <v>1801</v>
      </c>
      <c r="Q365" s="197">
        <v>-236.25</v>
      </c>
      <c r="R365" s="197">
        <v>0</v>
      </c>
      <c r="S365" s="197">
        <v>81912.83</v>
      </c>
      <c r="T365" s="198" t="s">
        <v>1095</v>
      </c>
      <c r="U365" s="199">
        <v>-236.25</v>
      </c>
      <c r="V365" s="199">
        <v>236.25</v>
      </c>
      <c r="W365" s="200">
        <v>0</v>
      </c>
      <c r="X365" s="201">
        <v>44713</v>
      </c>
      <c r="Y365" s="129"/>
      <c r="Z365" s="122" t="s">
        <v>1515</v>
      </c>
      <c r="AA365" s="189" t="s">
        <v>1479</v>
      </c>
      <c r="AB365" s="189" t="s">
        <v>1470</v>
      </c>
    </row>
    <row r="366" spans="1:28" hidden="1">
      <c r="A366" s="189" t="s">
        <v>3050</v>
      </c>
      <c r="B366" s="190">
        <v>44732</v>
      </c>
      <c r="C366" s="191" t="s">
        <v>42</v>
      </c>
      <c r="D366" s="191" t="s">
        <v>3220</v>
      </c>
      <c r="E366" s="128" t="s">
        <v>2312</v>
      </c>
      <c r="F366" s="192" t="s">
        <v>3052</v>
      </c>
      <c r="G366" s="193" t="s">
        <v>3053</v>
      </c>
      <c r="H366" s="192" t="s">
        <v>3221</v>
      </c>
      <c r="I366" s="194">
        <v>0</v>
      </c>
      <c r="J366" s="128" t="s">
        <v>3055</v>
      </c>
      <c r="K366" s="192" t="s">
        <v>3322</v>
      </c>
      <c r="L366" s="195">
        <v>112.58</v>
      </c>
      <c r="M366" s="196">
        <v>44732</v>
      </c>
      <c r="N366" s="179" t="s">
        <v>1472</v>
      </c>
      <c r="O366" s="192" t="s">
        <v>1801</v>
      </c>
      <c r="P366" s="192" t="s">
        <v>1801</v>
      </c>
      <c r="Q366" s="197">
        <v>-112.58</v>
      </c>
      <c r="R366" s="197">
        <v>0</v>
      </c>
      <c r="S366" s="197">
        <v>81800.25</v>
      </c>
      <c r="T366" s="198" t="s">
        <v>1095</v>
      </c>
      <c r="U366" s="199">
        <v>-112.58</v>
      </c>
      <c r="V366" s="199">
        <v>112.58</v>
      </c>
      <c r="W366" s="200">
        <v>0</v>
      </c>
      <c r="X366" s="201">
        <v>44713</v>
      </c>
      <c r="Y366" s="129"/>
      <c r="Z366" s="122" t="s">
        <v>1490</v>
      </c>
      <c r="AA366" s="189" t="s">
        <v>1488</v>
      </c>
      <c r="AB366" s="189" t="s">
        <v>1470</v>
      </c>
    </row>
    <row r="367" spans="1:28" hidden="1">
      <c r="A367" s="189" t="s">
        <v>3050</v>
      </c>
      <c r="B367" s="190">
        <v>44732</v>
      </c>
      <c r="C367" s="191" t="s">
        <v>42</v>
      </c>
      <c r="D367" s="191" t="s">
        <v>3220</v>
      </c>
      <c r="E367" s="128" t="s">
        <v>2312</v>
      </c>
      <c r="F367" s="192" t="s">
        <v>3052</v>
      </c>
      <c r="G367" s="193" t="s">
        <v>3053</v>
      </c>
      <c r="H367" s="192" t="s">
        <v>3221</v>
      </c>
      <c r="I367" s="194">
        <v>0</v>
      </c>
      <c r="J367" s="128" t="s">
        <v>3055</v>
      </c>
      <c r="K367" s="192" t="s">
        <v>3430</v>
      </c>
      <c r="L367" s="195">
        <v>97.17</v>
      </c>
      <c r="M367" s="196">
        <v>44732</v>
      </c>
      <c r="N367" s="179" t="s">
        <v>1472</v>
      </c>
      <c r="O367" s="192" t="s">
        <v>1801</v>
      </c>
      <c r="P367" s="192" t="s">
        <v>1801</v>
      </c>
      <c r="Q367" s="197">
        <v>-97.17</v>
      </c>
      <c r="R367" s="197">
        <v>0</v>
      </c>
      <c r="S367" s="197">
        <v>81703.08</v>
      </c>
      <c r="T367" s="198" t="s">
        <v>1095</v>
      </c>
      <c r="U367" s="199">
        <v>-97.17</v>
      </c>
      <c r="V367" s="199">
        <v>97.17</v>
      </c>
      <c r="W367" s="200">
        <v>0</v>
      </c>
      <c r="X367" s="201">
        <v>44713</v>
      </c>
      <c r="Y367" s="129"/>
      <c r="Z367" s="122" t="s">
        <v>1490</v>
      </c>
      <c r="AA367" s="189" t="s">
        <v>1488</v>
      </c>
      <c r="AB367" s="189" t="s">
        <v>1470</v>
      </c>
    </row>
    <row r="368" spans="1:28" hidden="1">
      <c r="A368" s="189" t="s">
        <v>3050</v>
      </c>
      <c r="B368" s="190">
        <v>44732</v>
      </c>
      <c r="C368" s="191" t="s">
        <v>42</v>
      </c>
      <c r="D368" s="191" t="s">
        <v>3220</v>
      </c>
      <c r="E368" s="128" t="s">
        <v>2312</v>
      </c>
      <c r="F368" s="192" t="s">
        <v>3052</v>
      </c>
      <c r="G368" s="193" t="s">
        <v>3053</v>
      </c>
      <c r="H368" s="192" t="s">
        <v>3221</v>
      </c>
      <c r="I368" s="194">
        <v>0</v>
      </c>
      <c r="J368" s="128" t="s">
        <v>3055</v>
      </c>
      <c r="K368" s="192" t="s">
        <v>3431</v>
      </c>
      <c r="L368" s="195">
        <v>105</v>
      </c>
      <c r="M368" s="196">
        <v>44732</v>
      </c>
      <c r="N368" s="179" t="s">
        <v>1472</v>
      </c>
      <c r="O368" s="192" t="s">
        <v>1801</v>
      </c>
      <c r="P368" s="192" t="s">
        <v>1801</v>
      </c>
      <c r="Q368" s="197">
        <v>-105</v>
      </c>
      <c r="R368" s="197">
        <v>0</v>
      </c>
      <c r="S368" s="197">
        <v>81598.080000000002</v>
      </c>
      <c r="T368" s="198" t="s">
        <v>1095</v>
      </c>
      <c r="U368" s="199">
        <v>-105</v>
      </c>
      <c r="V368" s="199">
        <v>105</v>
      </c>
      <c r="W368" s="200">
        <v>0</v>
      </c>
      <c r="X368" s="201">
        <v>44713</v>
      </c>
      <c r="Y368" s="129"/>
      <c r="Z368" s="122" t="s">
        <v>1515</v>
      </c>
      <c r="AA368" s="189" t="s">
        <v>1479</v>
      </c>
      <c r="AB368" s="189" t="s">
        <v>1470</v>
      </c>
    </row>
    <row r="369" spans="1:28" hidden="1">
      <c r="A369" s="189" t="s">
        <v>3213</v>
      </c>
      <c r="B369" s="190">
        <v>44736</v>
      </c>
      <c r="C369" s="191" t="s">
        <v>42</v>
      </c>
      <c r="D369" s="191" t="s">
        <v>3346</v>
      </c>
      <c r="E369" s="128" t="s">
        <v>2312</v>
      </c>
      <c r="F369" s="192" t="s">
        <v>3347</v>
      </c>
      <c r="G369" s="193" t="s">
        <v>3214</v>
      </c>
      <c r="H369" s="192" t="s">
        <v>3348</v>
      </c>
      <c r="I369" s="194">
        <v>0</v>
      </c>
      <c r="J369" s="128" t="s">
        <v>3261</v>
      </c>
      <c r="K369" s="192" t="s">
        <v>3432</v>
      </c>
      <c r="L369" s="195">
        <v>10851.56</v>
      </c>
      <c r="M369" s="196">
        <v>44736</v>
      </c>
      <c r="N369" s="179" t="s">
        <v>1472</v>
      </c>
      <c r="O369" s="192" t="s">
        <v>3433</v>
      </c>
      <c r="P369" s="192" t="s">
        <v>3433</v>
      </c>
      <c r="Q369" s="197">
        <v>-10851.56</v>
      </c>
      <c r="R369" s="197">
        <v>0</v>
      </c>
      <c r="S369" s="197">
        <v>61661.2</v>
      </c>
      <c r="T369" s="198" t="s">
        <v>3434</v>
      </c>
      <c r="U369" s="199">
        <v>-10851.56</v>
      </c>
      <c r="V369" s="199">
        <v>10851.56</v>
      </c>
      <c r="W369" s="200">
        <v>0</v>
      </c>
      <c r="X369" s="201">
        <v>44713</v>
      </c>
      <c r="Y369" s="129"/>
      <c r="Z369" s="122" t="s">
        <v>3076</v>
      </c>
      <c r="AA369" s="189" t="s">
        <v>1479</v>
      </c>
      <c r="AB369" s="189" t="s">
        <v>1470</v>
      </c>
    </row>
    <row r="370" spans="1:28" hidden="1">
      <c r="A370" s="189" t="s">
        <v>3213</v>
      </c>
      <c r="B370" s="190">
        <v>44736</v>
      </c>
      <c r="C370" s="191" t="s">
        <v>42</v>
      </c>
      <c r="D370" s="191" t="s">
        <v>3346</v>
      </c>
      <c r="E370" s="128" t="s">
        <v>2312</v>
      </c>
      <c r="F370" s="192" t="s">
        <v>3347</v>
      </c>
      <c r="G370" s="193" t="s">
        <v>3214</v>
      </c>
      <c r="H370" s="192" t="s">
        <v>3348</v>
      </c>
      <c r="I370" s="194">
        <v>0</v>
      </c>
      <c r="J370" s="128" t="s">
        <v>3261</v>
      </c>
      <c r="K370" s="192" t="s">
        <v>3435</v>
      </c>
      <c r="L370" s="195">
        <v>36000</v>
      </c>
      <c r="M370" s="196">
        <v>44736</v>
      </c>
      <c r="N370" s="179" t="s">
        <v>1495</v>
      </c>
      <c r="O370" s="192" t="s">
        <v>3063</v>
      </c>
      <c r="P370" s="192" t="s">
        <v>3063</v>
      </c>
      <c r="Q370" s="197">
        <v>0</v>
      </c>
      <c r="R370" s="197">
        <v>36000</v>
      </c>
      <c r="S370" s="197">
        <v>97661.2</v>
      </c>
      <c r="T370" s="198" t="s">
        <v>21</v>
      </c>
      <c r="U370" s="199">
        <v>36000</v>
      </c>
      <c r="V370" s="199">
        <v>36000</v>
      </c>
      <c r="W370" s="200">
        <v>0</v>
      </c>
      <c r="X370" s="201">
        <v>44713</v>
      </c>
      <c r="Y370" s="129"/>
      <c r="Z370" s="122" t="s">
        <v>3064</v>
      </c>
      <c r="AA370" s="189" t="s">
        <v>3064</v>
      </c>
      <c r="AB370" s="189" t="s">
        <v>1470</v>
      </c>
    </row>
    <row r="371" spans="1:28" hidden="1">
      <c r="A371" s="189" t="s">
        <v>3213</v>
      </c>
      <c r="B371" s="190">
        <v>44740</v>
      </c>
      <c r="C371" s="191" t="s">
        <v>42</v>
      </c>
      <c r="D371" s="191" t="s">
        <v>3346</v>
      </c>
      <c r="E371" s="128" t="s">
        <v>2312</v>
      </c>
      <c r="F371" s="192" t="s">
        <v>3347</v>
      </c>
      <c r="G371" s="193" t="s">
        <v>3214</v>
      </c>
      <c r="H371" s="192" t="s">
        <v>3348</v>
      </c>
      <c r="I371" s="194">
        <v>0</v>
      </c>
      <c r="J371" s="128" t="s">
        <v>3261</v>
      </c>
      <c r="K371" s="192" t="s">
        <v>3313</v>
      </c>
      <c r="L371" s="195">
        <v>9</v>
      </c>
      <c r="M371" s="196">
        <v>44740</v>
      </c>
      <c r="N371" s="179" t="s">
        <v>1500</v>
      </c>
      <c r="O371" s="192" t="s">
        <v>3184</v>
      </c>
      <c r="P371" s="192" t="s">
        <v>3184</v>
      </c>
      <c r="Q371" s="197">
        <v>-9</v>
      </c>
      <c r="R371" s="197">
        <v>0</v>
      </c>
      <c r="S371" s="197">
        <v>97652.2</v>
      </c>
      <c r="T371" s="198" t="s">
        <v>21</v>
      </c>
      <c r="U371" s="199">
        <v>-9</v>
      </c>
      <c r="V371" s="199">
        <v>9</v>
      </c>
      <c r="W371" s="200">
        <v>0</v>
      </c>
      <c r="X371" s="201">
        <v>44713</v>
      </c>
      <c r="Y371" s="129"/>
      <c r="Z371" s="122" t="s">
        <v>3124</v>
      </c>
      <c r="AA371" s="189" t="s">
        <v>3124</v>
      </c>
      <c r="AB371" s="189" t="s">
        <v>1470</v>
      </c>
    </row>
    <row r="372" spans="1:28" hidden="1">
      <c r="A372" s="189" t="s">
        <v>3213</v>
      </c>
      <c r="B372" s="190">
        <v>44742</v>
      </c>
      <c r="C372" s="191" t="s">
        <v>42</v>
      </c>
      <c r="D372" s="191" t="s">
        <v>3346</v>
      </c>
      <c r="E372" s="128" t="s">
        <v>2312</v>
      </c>
      <c r="F372" s="192" t="s">
        <v>3347</v>
      </c>
      <c r="G372" s="193" t="s">
        <v>3214</v>
      </c>
      <c r="H372" s="192" t="s">
        <v>3348</v>
      </c>
      <c r="I372" s="194">
        <v>0</v>
      </c>
      <c r="J372" s="128" t="s">
        <v>3261</v>
      </c>
      <c r="K372" s="192" t="s">
        <v>3262</v>
      </c>
      <c r="L372" s="195">
        <v>75000</v>
      </c>
      <c r="M372" s="196">
        <v>44742</v>
      </c>
      <c r="N372" s="179" t="s">
        <v>1472</v>
      </c>
      <c r="O372" s="192" t="s">
        <v>3263</v>
      </c>
      <c r="P372" s="192" t="s">
        <v>3263</v>
      </c>
      <c r="Q372" s="197">
        <v>-75000</v>
      </c>
      <c r="R372" s="197">
        <v>0</v>
      </c>
      <c r="S372" s="197">
        <v>22652.2</v>
      </c>
      <c r="T372" s="198" t="s">
        <v>3264</v>
      </c>
      <c r="U372" s="199">
        <v>-75000</v>
      </c>
      <c r="V372" s="199">
        <v>75000</v>
      </c>
      <c r="W372" s="200">
        <v>0</v>
      </c>
      <c r="X372" s="201">
        <v>44713</v>
      </c>
      <c r="Y372" s="129"/>
      <c r="Z372" s="122" t="s">
        <v>1490</v>
      </c>
      <c r="AA372" s="189" t="s">
        <v>1488</v>
      </c>
      <c r="AB372" s="189" t="s">
        <v>1470</v>
      </c>
    </row>
    <row r="373" spans="1:28" hidden="1">
      <c r="A373" s="189" t="s">
        <v>3213</v>
      </c>
      <c r="B373" s="190">
        <v>44742</v>
      </c>
      <c r="C373" s="191" t="s">
        <v>42</v>
      </c>
      <c r="D373" s="191" t="s">
        <v>3346</v>
      </c>
      <c r="E373" s="128" t="s">
        <v>2312</v>
      </c>
      <c r="F373" s="192" t="s">
        <v>3347</v>
      </c>
      <c r="G373" s="193" t="s">
        <v>3214</v>
      </c>
      <c r="H373" s="192" t="s">
        <v>3348</v>
      </c>
      <c r="I373" s="194">
        <v>0</v>
      </c>
      <c r="J373" s="128" t="s">
        <v>3261</v>
      </c>
      <c r="K373" s="192" t="s">
        <v>3436</v>
      </c>
      <c r="L373" s="195">
        <v>18600</v>
      </c>
      <c r="M373" s="196">
        <v>44742</v>
      </c>
      <c r="N373" s="179" t="s">
        <v>1472</v>
      </c>
      <c r="O373" s="192" t="s">
        <v>3226</v>
      </c>
      <c r="P373" s="192" t="s">
        <v>3226</v>
      </c>
      <c r="Q373" s="197">
        <v>-18600</v>
      </c>
      <c r="R373" s="197">
        <v>0</v>
      </c>
      <c r="S373" s="197">
        <v>4052.2</v>
      </c>
      <c r="T373" s="198" t="s">
        <v>3227</v>
      </c>
      <c r="U373" s="199">
        <v>-18600</v>
      </c>
      <c r="V373" s="199">
        <v>18600</v>
      </c>
      <c r="W373" s="200">
        <v>0</v>
      </c>
      <c r="X373" s="201">
        <v>44713</v>
      </c>
      <c r="Y373" s="129"/>
      <c r="Z373" s="122" t="s">
        <v>3189</v>
      </c>
      <c r="AA373" s="189" t="s">
        <v>1488</v>
      </c>
      <c r="AB373" s="189" t="s">
        <v>1470</v>
      </c>
    </row>
    <row r="374" spans="1:28" hidden="1">
      <c r="A374" s="189" t="s">
        <v>3213</v>
      </c>
      <c r="B374" s="190">
        <v>44742</v>
      </c>
      <c r="C374" s="191" t="s">
        <v>42</v>
      </c>
      <c r="D374" s="191" t="s">
        <v>3346</v>
      </c>
      <c r="E374" s="128" t="s">
        <v>2312</v>
      </c>
      <c r="F374" s="192" t="s">
        <v>3347</v>
      </c>
      <c r="G374" s="193" t="s">
        <v>3214</v>
      </c>
      <c r="H374" s="192" t="s">
        <v>3348</v>
      </c>
      <c r="I374" s="194">
        <v>0</v>
      </c>
      <c r="J374" s="128" t="s">
        <v>3261</v>
      </c>
      <c r="K374" s="192" t="s">
        <v>3437</v>
      </c>
      <c r="L374" s="195">
        <v>279</v>
      </c>
      <c r="M374" s="196">
        <v>44742</v>
      </c>
      <c r="N374" s="179" t="s">
        <v>1472</v>
      </c>
      <c r="O374" s="192" t="s">
        <v>3229</v>
      </c>
      <c r="P374" s="192" t="s">
        <v>3229</v>
      </c>
      <c r="Q374" s="197">
        <v>0</v>
      </c>
      <c r="R374" s="197">
        <v>279</v>
      </c>
      <c r="S374" s="197">
        <v>4331.2</v>
      </c>
      <c r="T374" s="198" t="s">
        <v>3227</v>
      </c>
      <c r="U374" s="199">
        <v>279</v>
      </c>
      <c r="V374" s="199">
        <v>279</v>
      </c>
      <c r="W374" s="200">
        <v>0</v>
      </c>
      <c r="X374" s="201">
        <v>44713</v>
      </c>
      <c r="Y374" s="129"/>
      <c r="Z374" s="122" t="s">
        <v>3189</v>
      </c>
      <c r="AA374" s="189" t="s">
        <v>1488</v>
      </c>
      <c r="AB374" s="189" t="s">
        <v>1470</v>
      </c>
    </row>
    <row r="375" spans="1:28" hidden="1">
      <c r="A375" s="189" t="s">
        <v>3213</v>
      </c>
      <c r="B375" s="190">
        <v>44742</v>
      </c>
      <c r="C375" s="191" t="s">
        <v>42</v>
      </c>
      <c r="D375" s="191" t="s">
        <v>3346</v>
      </c>
      <c r="E375" s="128" t="s">
        <v>2312</v>
      </c>
      <c r="F375" s="192" t="s">
        <v>3347</v>
      </c>
      <c r="G375" s="193" t="s">
        <v>3214</v>
      </c>
      <c r="H375" s="192" t="s">
        <v>3348</v>
      </c>
      <c r="I375" s="194">
        <v>0</v>
      </c>
      <c r="J375" s="128" t="s">
        <v>3261</v>
      </c>
      <c r="K375" s="192" t="s">
        <v>3438</v>
      </c>
      <c r="L375" s="195">
        <v>864.9</v>
      </c>
      <c r="M375" s="196">
        <v>44742</v>
      </c>
      <c r="N375" s="179" t="s">
        <v>1472</v>
      </c>
      <c r="O375" s="192" t="s">
        <v>3231</v>
      </c>
      <c r="P375" s="192" t="s">
        <v>3231</v>
      </c>
      <c r="Q375" s="197">
        <v>0</v>
      </c>
      <c r="R375" s="197">
        <v>864.9</v>
      </c>
      <c r="S375" s="197">
        <v>5196.1000000000004</v>
      </c>
      <c r="T375" s="198" t="s">
        <v>3227</v>
      </c>
      <c r="U375" s="199">
        <v>864.9</v>
      </c>
      <c r="V375" s="199">
        <v>864.9</v>
      </c>
      <c r="W375" s="200">
        <v>0</v>
      </c>
      <c r="X375" s="201">
        <v>44713</v>
      </c>
      <c r="Y375" s="129"/>
      <c r="Z375" s="122" t="s">
        <v>3189</v>
      </c>
      <c r="AA375" s="189" t="s">
        <v>1488</v>
      </c>
      <c r="AB375" s="189" t="s">
        <v>1470</v>
      </c>
    </row>
    <row r="376" spans="1:28" hidden="1">
      <c r="A376" s="189" t="s">
        <v>3213</v>
      </c>
      <c r="B376" s="190">
        <v>44742</v>
      </c>
      <c r="C376" s="191" t="s">
        <v>42</v>
      </c>
      <c r="D376" s="191" t="s">
        <v>3346</v>
      </c>
      <c r="E376" s="128" t="s">
        <v>2312</v>
      </c>
      <c r="F376" s="192" t="s">
        <v>3347</v>
      </c>
      <c r="G376" s="193" t="s">
        <v>3214</v>
      </c>
      <c r="H376" s="192" t="s">
        <v>3348</v>
      </c>
      <c r="I376" s="194">
        <v>0</v>
      </c>
      <c r="J376" s="128" t="s">
        <v>3261</v>
      </c>
      <c r="K376" s="192" t="s">
        <v>3439</v>
      </c>
      <c r="L376" s="195">
        <v>2450</v>
      </c>
      <c r="M376" s="196">
        <v>44742</v>
      </c>
      <c r="N376" s="179" t="s">
        <v>1472</v>
      </c>
      <c r="O376" s="192" t="s">
        <v>3291</v>
      </c>
      <c r="P376" s="192" t="s">
        <v>3291</v>
      </c>
      <c r="Q376" s="197">
        <v>-2450</v>
      </c>
      <c r="R376" s="197">
        <v>0</v>
      </c>
      <c r="S376" s="197">
        <v>2746.1</v>
      </c>
      <c r="T376" s="198" t="s">
        <v>1608</v>
      </c>
      <c r="U376" s="199">
        <v>-2450</v>
      </c>
      <c r="V376" s="199">
        <v>2450</v>
      </c>
      <c r="W376" s="200">
        <v>0</v>
      </c>
      <c r="X376" s="201">
        <v>44713</v>
      </c>
      <c r="Y376" s="129"/>
      <c r="Z376" s="122" t="s">
        <v>3189</v>
      </c>
      <c r="AA376" s="189" t="s">
        <v>1488</v>
      </c>
      <c r="AB376" s="189" t="s">
        <v>1470</v>
      </c>
    </row>
    <row r="377" spans="1:28" hidden="1">
      <c r="A377" s="189" t="s">
        <v>3213</v>
      </c>
      <c r="B377" s="190">
        <v>44742</v>
      </c>
      <c r="C377" s="191" t="s">
        <v>42</v>
      </c>
      <c r="D377" s="191" t="s">
        <v>3346</v>
      </c>
      <c r="E377" s="128" t="s">
        <v>2312</v>
      </c>
      <c r="F377" s="192" t="s">
        <v>3347</v>
      </c>
      <c r="G377" s="193" t="s">
        <v>3214</v>
      </c>
      <c r="H377" s="192" t="s">
        <v>3348</v>
      </c>
      <c r="I377" s="194">
        <v>0</v>
      </c>
      <c r="J377" s="128" t="s">
        <v>3261</v>
      </c>
      <c r="K377" s="192" t="s">
        <v>3350</v>
      </c>
      <c r="L377" s="195">
        <v>11.65</v>
      </c>
      <c r="M377" s="196">
        <v>44742</v>
      </c>
      <c r="N377" s="179" t="s">
        <v>1565</v>
      </c>
      <c r="O377" s="192" t="s">
        <v>3377</v>
      </c>
      <c r="P377" s="192" t="s">
        <v>3377</v>
      </c>
      <c r="Q377" s="197">
        <v>-11.65</v>
      </c>
      <c r="R377" s="197">
        <v>0</v>
      </c>
      <c r="S377" s="197">
        <v>2734.45</v>
      </c>
      <c r="T377" s="198" t="s">
        <v>21</v>
      </c>
      <c r="U377" s="199">
        <v>-11.65</v>
      </c>
      <c r="V377" s="199">
        <v>11.65</v>
      </c>
      <c r="W377" s="200">
        <v>0</v>
      </c>
      <c r="X377" s="201">
        <v>44713</v>
      </c>
      <c r="Y377" s="129"/>
      <c r="Z377" s="122" t="s">
        <v>3124</v>
      </c>
      <c r="AA377" s="189" t="s">
        <v>3124</v>
      </c>
      <c r="AB377" s="189" t="s">
        <v>1470</v>
      </c>
    </row>
    <row r="378" spans="1:28" hidden="1">
      <c r="A378" s="189" t="s">
        <v>3213</v>
      </c>
      <c r="B378" s="190">
        <v>44742</v>
      </c>
      <c r="C378" s="191" t="s">
        <v>42</v>
      </c>
      <c r="D378" s="191" t="s">
        <v>3346</v>
      </c>
      <c r="E378" s="128" t="s">
        <v>2312</v>
      </c>
      <c r="F378" s="192" t="s">
        <v>3347</v>
      </c>
      <c r="G378" s="193" t="s">
        <v>3214</v>
      </c>
      <c r="H378" s="192" t="s">
        <v>3348</v>
      </c>
      <c r="I378" s="194">
        <v>0</v>
      </c>
      <c r="J378" s="128" t="s">
        <v>3261</v>
      </c>
      <c r="K378" s="192" t="s">
        <v>3350</v>
      </c>
      <c r="L378" s="195">
        <v>11.65</v>
      </c>
      <c r="M378" s="196">
        <v>44742</v>
      </c>
      <c r="N378" s="179" t="s">
        <v>1565</v>
      </c>
      <c r="O378" s="192" t="s">
        <v>3377</v>
      </c>
      <c r="P378" s="192" t="s">
        <v>3377</v>
      </c>
      <c r="Q378" s="197">
        <v>-11.65</v>
      </c>
      <c r="R378" s="197">
        <v>0</v>
      </c>
      <c r="S378" s="197">
        <v>2722.8</v>
      </c>
      <c r="T378" s="198" t="s">
        <v>21</v>
      </c>
      <c r="U378" s="199">
        <v>-11.65</v>
      </c>
      <c r="V378" s="199">
        <v>11.65</v>
      </c>
      <c r="W378" s="200">
        <v>0</v>
      </c>
      <c r="X378" s="201">
        <v>44713</v>
      </c>
      <c r="Y378" s="129"/>
      <c r="Z378" s="122" t="s">
        <v>3124</v>
      </c>
      <c r="AA378" s="189" t="s">
        <v>3124</v>
      </c>
      <c r="AB378" s="189" t="s">
        <v>1470</v>
      </c>
    </row>
    <row r="379" spans="1:28" hidden="1">
      <c r="A379" s="189" t="s">
        <v>3050</v>
      </c>
      <c r="B379" s="190">
        <v>44742</v>
      </c>
      <c r="C379" s="191" t="s">
        <v>42</v>
      </c>
      <c r="D379" s="191" t="s">
        <v>3220</v>
      </c>
      <c r="E379" s="128" t="s">
        <v>2312</v>
      </c>
      <c r="F379" s="192" t="s">
        <v>3052</v>
      </c>
      <c r="G379" s="193" t="s">
        <v>3053</v>
      </c>
      <c r="H379" s="192" t="s">
        <v>3221</v>
      </c>
      <c r="I379" s="194">
        <v>0</v>
      </c>
      <c r="J379" s="128" t="s">
        <v>3055</v>
      </c>
      <c r="K379" s="192" t="s">
        <v>3287</v>
      </c>
      <c r="L379" s="195">
        <v>7505.66</v>
      </c>
      <c r="M379" s="196">
        <v>44742</v>
      </c>
      <c r="N379" s="179" t="s">
        <v>1472</v>
      </c>
      <c r="O379" s="192" t="s">
        <v>3176</v>
      </c>
      <c r="P379" s="192" t="s">
        <v>3176</v>
      </c>
      <c r="Q379" s="197">
        <v>-7505.66</v>
      </c>
      <c r="R379" s="197">
        <v>0</v>
      </c>
      <c r="S379" s="197">
        <v>74092.42</v>
      </c>
      <c r="T379" s="198" t="s">
        <v>3177</v>
      </c>
      <c r="U379" s="199">
        <v>-7505.66</v>
      </c>
      <c r="V379" s="199">
        <v>7505.66</v>
      </c>
      <c r="W379" s="200">
        <v>0</v>
      </c>
      <c r="X379" s="201">
        <v>44713</v>
      </c>
      <c r="Y379" s="129"/>
      <c r="Z379" s="122" t="s">
        <v>1490</v>
      </c>
      <c r="AA379" s="189" t="s">
        <v>1488</v>
      </c>
      <c r="AB379" s="189" t="s">
        <v>1470</v>
      </c>
    </row>
    <row r="380" spans="1:28" hidden="1">
      <c r="A380" s="189" t="s">
        <v>3050</v>
      </c>
      <c r="B380" s="190">
        <v>44742</v>
      </c>
      <c r="C380" s="191" t="s">
        <v>42</v>
      </c>
      <c r="D380" s="191" t="s">
        <v>3220</v>
      </c>
      <c r="E380" s="128" t="s">
        <v>2312</v>
      </c>
      <c r="F380" s="192" t="s">
        <v>3052</v>
      </c>
      <c r="G380" s="193" t="s">
        <v>3053</v>
      </c>
      <c r="H380" s="192" t="s">
        <v>3221</v>
      </c>
      <c r="I380" s="194">
        <v>0</v>
      </c>
      <c r="J380" s="128" t="s">
        <v>3055</v>
      </c>
      <c r="K380" s="192" t="s">
        <v>3289</v>
      </c>
      <c r="L380" s="195">
        <v>112.58</v>
      </c>
      <c r="M380" s="196">
        <v>44742</v>
      </c>
      <c r="N380" s="179" t="s">
        <v>1472</v>
      </c>
      <c r="O380" s="192" t="s">
        <v>3179</v>
      </c>
      <c r="P380" s="192" t="s">
        <v>3179</v>
      </c>
      <c r="Q380" s="197">
        <v>0</v>
      </c>
      <c r="R380" s="197">
        <v>112.58</v>
      </c>
      <c r="S380" s="197">
        <v>74205</v>
      </c>
      <c r="T380" s="198" t="s">
        <v>3177</v>
      </c>
      <c r="U380" s="199">
        <v>112.58</v>
      </c>
      <c r="V380" s="199">
        <v>112.58</v>
      </c>
      <c r="W380" s="200">
        <v>0</v>
      </c>
      <c r="X380" s="201">
        <v>44713</v>
      </c>
      <c r="Y380" s="129"/>
      <c r="Z380" s="122" t="s">
        <v>1490</v>
      </c>
      <c r="AA380" s="189" t="s">
        <v>1488</v>
      </c>
      <c r="AB380" s="189" t="s">
        <v>1470</v>
      </c>
    </row>
    <row r="381" spans="1:28" hidden="1">
      <c r="A381" s="189" t="s">
        <v>3050</v>
      </c>
      <c r="B381" s="190">
        <v>44742</v>
      </c>
      <c r="C381" s="191" t="s">
        <v>42</v>
      </c>
      <c r="D381" s="191" t="s">
        <v>3220</v>
      </c>
      <c r="E381" s="128" t="s">
        <v>2312</v>
      </c>
      <c r="F381" s="192" t="s">
        <v>3052</v>
      </c>
      <c r="G381" s="193" t="s">
        <v>3053</v>
      </c>
      <c r="H381" s="192" t="s">
        <v>3221</v>
      </c>
      <c r="I381" s="194">
        <v>0</v>
      </c>
      <c r="J381" s="128" t="s">
        <v>3055</v>
      </c>
      <c r="K381" s="192" t="s">
        <v>3288</v>
      </c>
      <c r="L381" s="195">
        <v>349.01</v>
      </c>
      <c r="M381" s="196">
        <v>44742</v>
      </c>
      <c r="N381" s="179" t="s">
        <v>1472</v>
      </c>
      <c r="O381" s="192" t="s">
        <v>3181</v>
      </c>
      <c r="P381" s="192" t="s">
        <v>3181</v>
      </c>
      <c r="Q381" s="197">
        <v>0</v>
      </c>
      <c r="R381" s="197">
        <v>349.01</v>
      </c>
      <c r="S381" s="197">
        <v>74554.009999999995</v>
      </c>
      <c r="T381" s="198" t="s">
        <v>3177</v>
      </c>
      <c r="U381" s="199">
        <v>349.01</v>
      </c>
      <c r="V381" s="199">
        <v>349.01</v>
      </c>
      <c r="W381" s="200">
        <v>0</v>
      </c>
      <c r="X381" s="201">
        <v>44713</v>
      </c>
      <c r="Y381" s="129"/>
      <c r="Z381" s="122" t="s">
        <v>1490</v>
      </c>
      <c r="AA381" s="189" t="s">
        <v>1488</v>
      </c>
      <c r="AB381" s="189" t="s">
        <v>1470</v>
      </c>
    </row>
    <row r="382" spans="1:28" hidden="1">
      <c r="A382" s="189" t="s">
        <v>3050</v>
      </c>
      <c r="B382" s="190">
        <v>44742</v>
      </c>
      <c r="C382" s="191" t="s">
        <v>42</v>
      </c>
      <c r="D382" s="191" t="s">
        <v>3220</v>
      </c>
      <c r="E382" s="128" t="s">
        <v>2312</v>
      </c>
      <c r="F382" s="192" t="s">
        <v>3052</v>
      </c>
      <c r="G382" s="193" t="s">
        <v>3053</v>
      </c>
      <c r="H382" s="192" t="s">
        <v>3221</v>
      </c>
      <c r="I382" s="194">
        <v>0</v>
      </c>
      <c r="J382" s="128" t="s">
        <v>3055</v>
      </c>
      <c r="K382" s="192" t="s">
        <v>3440</v>
      </c>
      <c r="L382" s="195">
        <v>10718.75</v>
      </c>
      <c r="M382" s="196">
        <v>44742</v>
      </c>
      <c r="N382" s="179" t="s">
        <v>1472</v>
      </c>
      <c r="O382" s="192" t="s">
        <v>3441</v>
      </c>
      <c r="P382" s="192" t="s">
        <v>3441</v>
      </c>
      <c r="Q382" s="197">
        <v>-10718.75</v>
      </c>
      <c r="R382" s="197">
        <v>0</v>
      </c>
      <c r="S382" s="197">
        <v>63835.26</v>
      </c>
      <c r="T382" s="198" t="s">
        <v>3442</v>
      </c>
      <c r="U382" s="199">
        <v>-10718.75</v>
      </c>
      <c r="V382" s="199">
        <v>10718.75</v>
      </c>
      <c r="W382" s="200">
        <v>0</v>
      </c>
      <c r="X382" s="201">
        <v>44713</v>
      </c>
      <c r="Y382" s="129"/>
      <c r="Z382" s="122" t="s">
        <v>1515</v>
      </c>
      <c r="AA382" s="189" t="s">
        <v>1479</v>
      </c>
      <c r="AB382" s="189" t="s">
        <v>1470</v>
      </c>
    </row>
    <row r="383" spans="1:28" hidden="1">
      <c r="A383" s="189" t="s">
        <v>3050</v>
      </c>
      <c r="B383" s="190">
        <v>44742</v>
      </c>
      <c r="C383" s="191" t="s">
        <v>42</v>
      </c>
      <c r="D383" s="191" t="s">
        <v>3220</v>
      </c>
      <c r="E383" s="128" t="s">
        <v>2312</v>
      </c>
      <c r="F383" s="192" t="s">
        <v>3052</v>
      </c>
      <c r="G383" s="193" t="s">
        <v>3053</v>
      </c>
      <c r="H383" s="192" t="s">
        <v>3221</v>
      </c>
      <c r="I383" s="194">
        <v>0</v>
      </c>
      <c r="J383" s="128" t="s">
        <v>3055</v>
      </c>
      <c r="K383" s="192" t="s">
        <v>3389</v>
      </c>
      <c r="L383" s="195">
        <v>4500</v>
      </c>
      <c r="M383" s="196">
        <v>44742</v>
      </c>
      <c r="N383" s="179" t="s">
        <v>1472</v>
      </c>
      <c r="O383" s="192" t="s">
        <v>2498</v>
      </c>
      <c r="P383" s="192" t="s">
        <v>2498</v>
      </c>
      <c r="Q383" s="197">
        <v>-4500</v>
      </c>
      <c r="R383" s="197">
        <v>0</v>
      </c>
      <c r="S383" s="197">
        <v>59335.26</v>
      </c>
      <c r="T383" s="198" t="s">
        <v>858</v>
      </c>
      <c r="U383" s="199">
        <v>-4500</v>
      </c>
      <c r="V383" s="199">
        <v>4500</v>
      </c>
      <c r="W383" s="200">
        <v>0</v>
      </c>
      <c r="X383" s="201">
        <v>44713</v>
      </c>
      <c r="Y383" s="129"/>
      <c r="Z383" s="122" t="s">
        <v>3189</v>
      </c>
      <c r="AA383" s="189" t="s">
        <v>1488</v>
      </c>
      <c r="AB383" s="189" t="s">
        <v>1470</v>
      </c>
    </row>
    <row r="384" spans="1:28" hidden="1">
      <c r="A384" s="189" t="s">
        <v>3050</v>
      </c>
      <c r="B384" s="190">
        <v>44742</v>
      </c>
      <c r="C384" s="191" t="s">
        <v>42</v>
      </c>
      <c r="D384" s="191" t="s">
        <v>3220</v>
      </c>
      <c r="E384" s="128" t="s">
        <v>2312</v>
      </c>
      <c r="F384" s="192" t="s">
        <v>3052</v>
      </c>
      <c r="G384" s="193" t="s">
        <v>3053</v>
      </c>
      <c r="H384" s="192" t="s">
        <v>3221</v>
      </c>
      <c r="I384" s="194">
        <v>0</v>
      </c>
      <c r="J384" s="128" t="s">
        <v>3055</v>
      </c>
      <c r="K384" s="192" t="s">
        <v>3390</v>
      </c>
      <c r="L384" s="195">
        <v>67.5</v>
      </c>
      <c r="M384" s="196">
        <v>44742</v>
      </c>
      <c r="N384" s="179" t="s">
        <v>1472</v>
      </c>
      <c r="O384" s="192" t="s">
        <v>2500</v>
      </c>
      <c r="P384" s="192" t="s">
        <v>2500</v>
      </c>
      <c r="Q384" s="197">
        <v>0</v>
      </c>
      <c r="R384" s="197">
        <v>67.5</v>
      </c>
      <c r="S384" s="197">
        <v>59402.76</v>
      </c>
      <c r="T384" s="198" t="s">
        <v>858</v>
      </c>
      <c r="U384" s="199">
        <v>67.5</v>
      </c>
      <c r="V384" s="199">
        <v>67.5</v>
      </c>
      <c r="W384" s="200">
        <v>0</v>
      </c>
      <c r="X384" s="201">
        <v>44713</v>
      </c>
      <c r="Y384" s="129"/>
      <c r="Z384" s="122" t="s">
        <v>3189</v>
      </c>
      <c r="AA384" s="189" t="s">
        <v>1488</v>
      </c>
      <c r="AB384" s="189" t="s">
        <v>1470</v>
      </c>
    </row>
    <row r="385" spans="1:28" hidden="1">
      <c r="A385" s="189" t="s">
        <v>3050</v>
      </c>
      <c r="B385" s="190">
        <v>44742</v>
      </c>
      <c r="C385" s="191" t="s">
        <v>42</v>
      </c>
      <c r="D385" s="191" t="s">
        <v>3220</v>
      </c>
      <c r="E385" s="128" t="s">
        <v>2312</v>
      </c>
      <c r="F385" s="192" t="s">
        <v>3052</v>
      </c>
      <c r="G385" s="193" t="s">
        <v>3053</v>
      </c>
      <c r="H385" s="192" t="s">
        <v>3221</v>
      </c>
      <c r="I385" s="194">
        <v>0</v>
      </c>
      <c r="J385" s="128" t="s">
        <v>3055</v>
      </c>
      <c r="K385" s="192" t="s">
        <v>3391</v>
      </c>
      <c r="L385" s="195">
        <v>209.25</v>
      </c>
      <c r="M385" s="196">
        <v>44742</v>
      </c>
      <c r="N385" s="179" t="s">
        <v>1472</v>
      </c>
      <c r="O385" s="192" t="s">
        <v>2501</v>
      </c>
      <c r="P385" s="192" t="s">
        <v>2501</v>
      </c>
      <c r="Q385" s="197">
        <v>0</v>
      </c>
      <c r="R385" s="197">
        <v>209.25</v>
      </c>
      <c r="S385" s="197">
        <v>59612.01</v>
      </c>
      <c r="T385" s="198" t="s">
        <v>858</v>
      </c>
      <c r="U385" s="199">
        <v>209.25</v>
      </c>
      <c r="V385" s="199">
        <v>209.25</v>
      </c>
      <c r="W385" s="200">
        <v>0</v>
      </c>
      <c r="X385" s="201">
        <v>44713</v>
      </c>
      <c r="Y385" s="129"/>
      <c r="Z385" s="122" t="s">
        <v>3189</v>
      </c>
      <c r="AA385" s="189" t="s">
        <v>1488</v>
      </c>
      <c r="AB385" s="189" t="s">
        <v>1470</v>
      </c>
    </row>
    <row r="386" spans="1:28" hidden="1">
      <c r="A386" s="189" t="s">
        <v>3050</v>
      </c>
      <c r="B386" s="190">
        <v>44742</v>
      </c>
      <c r="C386" s="191" t="s">
        <v>42</v>
      </c>
      <c r="D386" s="191" t="s">
        <v>3220</v>
      </c>
      <c r="E386" s="128" t="s">
        <v>2312</v>
      </c>
      <c r="F386" s="192" t="s">
        <v>3052</v>
      </c>
      <c r="G386" s="193" t="s">
        <v>3053</v>
      </c>
      <c r="H386" s="192" t="s">
        <v>3221</v>
      </c>
      <c r="I386" s="194">
        <v>0</v>
      </c>
      <c r="J386" s="128" t="s">
        <v>3055</v>
      </c>
      <c r="K386" s="192" t="s">
        <v>3350</v>
      </c>
      <c r="L386" s="195">
        <v>11.65</v>
      </c>
      <c r="M386" s="196">
        <v>44742</v>
      </c>
      <c r="N386" s="179" t="s">
        <v>1565</v>
      </c>
      <c r="O386" s="192" t="s">
        <v>3377</v>
      </c>
      <c r="P386" s="192" t="s">
        <v>3377</v>
      </c>
      <c r="Q386" s="197">
        <v>-11.65</v>
      </c>
      <c r="R386" s="197">
        <v>0</v>
      </c>
      <c r="S386" s="197">
        <v>59600.36</v>
      </c>
      <c r="T386" s="198" t="s">
        <v>21</v>
      </c>
      <c r="U386" s="199">
        <v>-11.65</v>
      </c>
      <c r="V386" s="199">
        <v>11.65</v>
      </c>
      <c r="W386" s="200">
        <v>0</v>
      </c>
      <c r="X386" s="201">
        <v>44713</v>
      </c>
      <c r="Y386" s="129"/>
      <c r="Z386" s="122" t="s">
        <v>3124</v>
      </c>
      <c r="AA386" s="189" t="s">
        <v>3124</v>
      </c>
      <c r="AB386" s="189" t="s">
        <v>1470</v>
      </c>
    </row>
    <row r="387" spans="1:28" hidden="1">
      <c r="A387" s="189" t="s">
        <v>3050</v>
      </c>
      <c r="B387" s="190">
        <v>44742</v>
      </c>
      <c r="C387" s="191" t="s">
        <v>42</v>
      </c>
      <c r="D387" s="191" t="s">
        <v>3220</v>
      </c>
      <c r="E387" s="128" t="s">
        <v>2312</v>
      </c>
      <c r="F387" s="192" t="s">
        <v>3052</v>
      </c>
      <c r="G387" s="193" t="s">
        <v>3053</v>
      </c>
      <c r="H387" s="192" t="s">
        <v>3221</v>
      </c>
      <c r="I387" s="194">
        <v>0</v>
      </c>
      <c r="J387" s="128" t="s">
        <v>3055</v>
      </c>
      <c r="K387" s="192" t="s">
        <v>3440</v>
      </c>
      <c r="L387" s="195">
        <v>10718.75</v>
      </c>
      <c r="M387" s="196">
        <v>44742</v>
      </c>
      <c r="N387" s="179" t="s">
        <v>1500</v>
      </c>
      <c r="O387" s="192" t="s">
        <v>3443</v>
      </c>
      <c r="P387" s="192" t="s">
        <v>3443</v>
      </c>
      <c r="Q387" s="197">
        <v>-10718.75</v>
      </c>
      <c r="R387" s="197">
        <v>0</v>
      </c>
      <c r="S387" s="197">
        <v>48881.61</v>
      </c>
      <c r="T387" s="198" t="s">
        <v>3444</v>
      </c>
      <c r="U387" s="199">
        <v>-10718.75</v>
      </c>
      <c r="V387" s="199">
        <v>10718.75</v>
      </c>
      <c r="W387" s="200">
        <v>0</v>
      </c>
      <c r="X387" s="201">
        <v>44713</v>
      </c>
      <c r="Y387" s="129"/>
      <c r="Z387" s="122" t="s">
        <v>1515</v>
      </c>
      <c r="AA387" s="189" t="s">
        <v>1479</v>
      </c>
      <c r="AB387" s="189" t="s">
        <v>1470</v>
      </c>
    </row>
    <row r="388" spans="1:28" hidden="1">
      <c r="A388" s="189" t="s">
        <v>3050</v>
      </c>
      <c r="B388" s="190">
        <v>44742</v>
      </c>
      <c r="C388" s="191" t="s">
        <v>42</v>
      </c>
      <c r="D388" s="191" t="s">
        <v>3220</v>
      </c>
      <c r="E388" s="128" t="s">
        <v>2312</v>
      </c>
      <c r="F388" s="192" t="s">
        <v>3052</v>
      </c>
      <c r="G388" s="193" t="s">
        <v>3053</v>
      </c>
      <c r="H388" s="192" t="s">
        <v>3221</v>
      </c>
      <c r="I388" s="194">
        <v>0</v>
      </c>
      <c r="J388" s="128" t="s">
        <v>3055</v>
      </c>
      <c r="K388" s="192" t="s">
        <v>3445</v>
      </c>
      <c r="L388" s="195">
        <v>1.95</v>
      </c>
      <c r="M388" s="196">
        <v>44742</v>
      </c>
      <c r="N388" s="179" t="s">
        <v>1565</v>
      </c>
      <c r="O388" s="192" t="s">
        <v>3446</v>
      </c>
      <c r="P388" s="192" t="s">
        <v>3446</v>
      </c>
      <c r="Q388" s="197">
        <v>-1.95</v>
      </c>
      <c r="R388" s="197">
        <v>0</v>
      </c>
      <c r="S388" s="197">
        <v>48879.66</v>
      </c>
      <c r="T388" s="198" t="s">
        <v>21</v>
      </c>
      <c r="U388" s="199">
        <v>-1.95</v>
      </c>
      <c r="V388" s="199">
        <v>1.95</v>
      </c>
      <c r="W388" s="200">
        <v>0</v>
      </c>
      <c r="X388" s="201">
        <v>44713</v>
      </c>
      <c r="Y388" s="129"/>
      <c r="Z388" s="122" t="s">
        <v>3124</v>
      </c>
      <c r="AA388" s="189" t="s">
        <v>3124</v>
      </c>
      <c r="AB388" s="189" t="s">
        <v>1470</v>
      </c>
    </row>
    <row r="389" spans="1:28" hidden="1">
      <c r="A389" s="189" t="s">
        <v>3050</v>
      </c>
      <c r="B389" s="190">
        <v>44742</v>
      </c>
      <c r="C389" s="191" t="s">
        <v>42</v>
      </c>
      <c r="D389" s="191" t="s">
        <v>3220</v>
      </c>
      <c r="E389" s="128" t="s">
        <v>2312</v>
      </c>
      <c r="F389" s="192" t="s">
        <v>3052</v>
      </c>
      <c r="G389" s="193" t="s">
        <v>3053</v>
      </c>
      <c r="H389" s="192" t="s">
        <v>3221</v>
      </c>
      <c r="I389" s="194">
        <v>0</v>
      </c>
      <c r="J389" s="128" t="s">
        <v>3055</v>
      </c>
      <c r="K389" s="192" t="s">
        <v>3447</v>
      </c>
      <c r="L389" s="195">
        <v>22.1</v>
      </c>
      <c r="M389" s="196">
        <v>44742</v>
      </c>
      <c r="N389" s="179" t="s">
        <v>1565</v>
      </c>
      <c r="O389" s="192" t="s">
        <v>3448</v>
      </c>
      <c r="P389" s="192" t="s">
        <v>3448</v>
      </c>
      <c r="Q389" s="197">
        <v>-22.1</v>
      </c>
      <c r="R389" s="197">
        <v>0</v>
      </c>
      <c r="S389" s="197">
        <v>48857.56</v>
      </c>
      <c r="T389" s="198" t="s">
        <v>21</v>
      </c>
      <c r="U389" s="199">
        <v>-22.1</v>
      </c>
      <c r="V389" s="199">
        <v>22.1</v>
      </c>
      <c r="W389" s="200">
        <v>0</v>
      </c>
      <c r="X389" s="201">
        <v>44713</v>
      </c>
      <c r="Y389" s="129"/>
      <c r="Z389" s="122" t="s">
        <v>3124</v>
      </c>
      <c r="AA389" s="189" t="s">
        <v>3124</v>
      </c>
      <c r="AB389" s="189" t="s">
        <v>1470</v>
      </c>
    </row>
    <row r="390" spans="1:28" hidden="1">
      <c r="A390" s="189" t="s">
        <v>3050</v>
      </c>
      <c r="B390" s="190">
        <v>44742</v>
      </c>
      <c r="C390" s="191" t="s">
        <v>42</v>
      </c>
      <c r="D390" s="191" t="s">
        <v>3220</v>
      </c>
      <c r="E390" s="128" t="s">
        <v>2312</v>
      </c>
      <c r="F390" s="192" t="s">
        <v>3052</v>
      </c>
      <c r="G390" s="193" t="s">
        <v>3053</v>
      </c>
      <c r="H390" s="192" t="s">
        <v>3221</v>
      </c>
      <c r="I390" s="194">
        <v>0</v>
      </c>
      <c r="J390" s="128" t="s">
        <v>3055</v>
      </c>
      <c r="K390" s="192" t="s">
        <v>3157</v>
      </c>
      <c r="L390" s="195">
        <v>250</v>
      </c>
      <c r="M390" s="196">
        <v>44742</v>
      </c>
      <c r="N390" s="179" t="s">
        <v>1472</v>
      </c>
      <c r="O390" s="192" t="s">
        <v>1801</v>
      </c>
      <c r="P390" s="192" t="s">
        <v>1801</v>
      </c>
      <c r="Q390" s="197">
        <v>-250</v>
      </c>
      <c r="R390" s="197">
        <v>0</v>
      </c>
      <c r="S390" s="197">
        <v>48607.56</v>
      </c>
      <c r="T390" s="198" t="s">
        <v>1095</v>
      </c>
      <c r="U390" s="199">
        <v>-250</v>
      </c>
      <c r="V390" s="199">
        <v>250</v>
      </c>
      <c r="W390" s="200">
        <v>0</v>
      </c>
      <c r="X390" s="201">
        <v>44713</v>
      </c>
      <c r="Y390" s="129"/>
      <c r="Z390" s="122" t="s">
        <v>3059</v>
      </c>
      <c r="AA390" s="189" t="s">
        <v>3060</v>
      </c>
      <c r="AB390" s="189" t="s">
        <v>1470</v>
      </c>
    </row>
    <row r="391" spans="1:28" hidden="1">
      <c r="A391" s="189" t="s">
        <v>3050</v>
      </c>
      <c r="B391" s="190">
        <v>44742</v>
      </c>
      <c r="C391" s="191" t="s">
        <v>42</v>
      </c>
      <c r="D391" s="191" t="s">
        <v>3220</v>
      </c>
      <c r="E391" s="128" t="s">
        <v>2312</v>
      </c>
      <c r="F391" s="192" t="s">
        <v>3052</v>
      </c>
      <c r="G391" s="193" t="s">
        <v>3053</v>
      </c>
      <c r="H391" s="192" t="s">
        <v>3221</v>
      </c>
      <c r="I391" s="194">
        <v>0</v>
      </c>
      <c r="J391" s="128" t="s">
        <v>3055</v>
      </c>
      <c r="K391" s="192" t="s">
        <v>3157</v>
      </c>
      <c r="L391" s="195">
        <v>250</v>
      </c>
      <c r="M391" s="196">
        <v>44742</v>
      </c>
      <c r="N391" s="179" t="s">
        <v>1472</v>
      </c>
      <c r="O391" s="192" t="s">
        <v>1801</v>
      </c>
      <c r="P391" s="192" t="s">
        <v>1801</v>
      </c>
      <c r="Q391" s="197">
        <v>-250</v>
      </c>
      <c r="R391" s="197">
        <v>0</v>
      </c>
      <c r="S391" s="197">
        <v>48357.56</v>
      </c>
      <c r="T391" s="198" t="s">
        <v>1095</v>
      </c>
      <c r="U391" s="199">
        <v>-250</v>
      </c>
      <c r="V391" s="199">
        <v>250</v>
      </c>
      <c r="W391" s="200">
        <v>0</v>
      </c>
      <c r="X391" s="201">
        <v>44713</v>
      </c>
      <c r="Y391" s="129"/>
      <c r="Z391" s="122" t="s">
        <v>3059</v>
      </c>
      <c r="AA391" s="189" t="s">
        <v>3060</v>
      </c>
      <c r="AB391" s="189" t="s">
        <v>1470</v>
      </c>
    </row>
    <row r="392" spans="1:28" hidden="1">
      <c r="A392" s="189" t="s">
        <v>3050</v>
      </c>
      <c r="B392" s="190">
        <v>44742</v>
      </c>
      <c r="C392" s="191" t="s">
        <v>42</v>
      </c>
      <c r="D392" s="191" t="s">
        <v>3220</v>
      </c>
      <c r="E392" s="128" t="s">
        <v>2312</v>
      </c>
      <c r="F392" s="192" t="s">
        <v>3052</v>
      </c>
      <c r="G392" s="193" t="s">
        <v>3053</v>
      </c>
      <c r="H392" s="192" t="s">
        <v>3221</v>
      </c>
      <c r="I392" s="194">
        <v>0</v>
      </c>
      <c r="J392" s="128" t="s">
        <v>3055</v>
      </c>
      <c r="K392" s="192" t="s">
        <v>3449</v>
      </c>
      <c r="L392" s="195">
        <v>10718.75</v>
      </c>
      <c r="M392" s="196">
        <v>44742</v>
      </c>
      <c r="N392" s="179" t="s">
        <v>1495</v>
      </c>
      <c r="O392" s="192" t="s">
        <v>3450</v>
      </c>
      <c r="P392" s="192" t="s">
        <v>3450</v>
      </c>
      <c r="Q392" s="197">
        <v>0</v>
      </c>
      <c r="R392" s="197">
        <v>10718.75</v>
      </c>
      <c r="S392" s="197">
        <v>59076.31</v>
      </c>
      <c r="T392" s="198" t="s">
        <v>21</v>
      </c>
      <c r="U392" s="199">
        <v>10718.75</v>
      </c>
      <c r="V392" s="199">
        <v>10718.75</v>
      </c>
      <c r="W392" s="200">
        <v>0</v>
      </c>
      <c r="X392" s="201">
        <v>44713</v>
      </c>
      <c r="Y392" s="129"/>
      <c r="Z392" s="122" t="s">
        <v>1515</v>
      </c>
      <c r="AA392" s="189" t="s">
        <v>1479</v>
      </c>
      <c r="AB392" s="189" t="s">
        <v>1470</v>
      </c>
    </row>
    <row r="393" spans="1:28" hidden="1">
      <c r="A393" s="189" t="s">
        <v>3213</v>
      </c>
      <c r="B393" s="190">
        <v>44746</v>
      </c>
      <c r="C393" s="191" t="s">
        <v>42</v>
      </c>
      <c r="D393" s="191" t="s">
        <v>3346</v>
      </c>
      <c r="E393" s="128" t="s">
        <v>2312</v>
      </c>
      <c r="F393" s="192" t="s">
        <v>3347</v>
      </c>
      <c r="G393" s="193" t="s">
        <v>3214</v>
      </c>
      <c r="H393" s="192" t="s">
        <v>3348</v>
      </c>
      <c r="I393" s="194">
        <v>0</v>
      </c>
      <c r="J393" s="128" t="s">
        <v>3261</v>
      </c>
      <c r="K393" s="192" t="s">
        <v>3158</v>
      </c>
      <c r="L393" s="195">
        <v>350</v>
      </c>
      <c r="M393" s="196">
        <v>44746</v>
      </c>
      <c r="N393" s="179" t="s">
        <v>1472</v>
      </c>
      <c r="O393" s="192" t="s">
        <v>3111</v>
      </c>
      <c r="P393" s="192" t="s">
        <v>3111</v>
      </c>
      <c r="Q393" s="197">
        <v>-350</v>
      </c>
      <c r="R393" s="197">
        <v>0</v>
      </c>
      <c r="S393" s="197">
        <v>2372.8000000000002</v>
      </c>
      <c r="T393" s="198" t="s">
        <v>1002</v>
      </c>
      <c r="U393" s="199">
        <v>-350</v>
      </c>
      <c r="V393" s="199">
        <v>350</v>
      </c>
      <c r="W393" s="200">
        <v>0</v>
      </c>
      <c r="X393" s="201">
        <v>44743</v>
      </c>
      <c r="Y393" s="129"/>
      <c r="Z393" s="122" t="s">
        <v>3112</v>
      </c>
      <c r="AA393" s="189" t="s">
        <v>3060</v>
      </c>
      <c r="AB393" s="189" t="s">
        <v>1470</v>
      </c>
    </row>
    <row r="394" spans="1:28" hidden="1">
      <c r="A394" s="189" t="s">
        <v>3050</v>
      </c>
      <c r="B394" s="190">
        <v>44746</v>
      </c>
      <c r="C394" s="191" t="s">
        <v>42</v>
      </c>
      <c r="D394" s="191" t="s">
        <v>3220</v>
      </c>
      <c r="E394" s="128" t="s">
        <v>2312</v>
      </c>
      <c r="F394" s="192" t="s">
        <v>3052</v>
      </c>
      <c r="G394" s="193" t="s">
        <v>3053</v>
      </c>
      <c r="H394" s="192" t="s">
        <v>3221</v>
      </c>
      <c r="I394" s="194">
        <v>0</v>
      </c>
      <c r="J394" s="128" t="s">
        <v>3055</v>
      </c>
      <c r="K394" s="192" t="s">
        <v>3244</v>
      </c>
      <c r="L394" s="195">
        <v>7000</v>
      </c>
      <c r="M394" s="196">
        <v>44746</v>
      </c>
      <c r="N394" s="179" t="s">
        <v>1472</v>
      </c>
      <c r="O394" s="192" t="s">
        <v>3245</v>
      </c>
      <c r="P394" s="192" t="s">
        <v>3245</v>
      </c>
      <c r="Q394" s="197">
        <v>-7000</v>
      </c>
      <c r="R394" s="197">
        <v>0</v>
      </c>
      <c r="S394" s="197">
        <v>52076.31</v>
      </c>
      <c r="T394" s="198" t="s">
        <v>3246</v>
      </c>
      <c r="U394" s="199">
        <v>-7000</v>
      </c>
      <c r="V394" s="199">
        <v>7000</v>
      </c>
      <c r="W394" s="200">
        <v>0</v>
      </c>
      <c r="X394" s="201">
        <v>44743</v>
      </c>
      <c r="Y394" s="129"/>
      <c r="Z394" s="122" t="s">
        <v>1490</v>
      </c>
      <c r="AA394" s="189" t="s">
        <v>1488</v>
      </c>
      <c r="AB394" s="189" t="s">
        <v>1470</v>
      </c>
    </row>
    <row r="395" spans="1:28" hidden="1">
      <c r="A395" s="189" t="s">
        <v>3050</v>
      </c>
      <c r="B395" s="190">
        <v>44746</v>
      </c>
      <c r="C395" s="191" t="s">
        <v>42</v>
      </c>
      <c r="D395" s="191" t="s">
        <v>3220</v>
      </c>
      <c r="E395" s="128" t="s">
        <v>2312</v>
      </c>
      <c r="F395" s="192" t="s">
        <v>3052</v>
      </c>
      <c r="G395" s="193" t="s">
        <v>3053</v>
      </c>
      <c r="H395" s="192" t="s">
        <v>3221</v>
      </c>
      <c r="I395" s="194">
        <v>0</v>
      </c>
      <c r="J395" s="128" t="s">
        <v>3055</v>
      </c>
      <c r="K395" s="192" t="s">
        <v>3183</v>
      </c>
      <c r="L395" s="195">
        <v>381.47</v>
      </c>
      <c r="M395" s="196">
        <v>44746</v>
      </c>
      <c r="N395" s="179" t="s">
        <v>1472</v>
      </c>
      <c r="O395" s="192" t="s">
        <v>3111</v>
      </c>
      <c r="P395" s="192" t="s">
        <v>3111</v>
      </c>
      <c r="Q395" s="197">
        <v>-381.47</v>
      </c>
      <c r="R395" s="197">
        <v>0</v>
      </c>
      <c r="S395" s="197">
        <v>51694.84</v>
      </c>
      <c r="T395" s="198" t="s">
        <v>1002</v>
      </c>
      <c r="U395" s="199">
        <v>-381.47</v>
      </c>
      <c r="V395" s="199">
        <v>381.47</v>
      </c>
      <c r="W395" s="200">
        <v>0</v>
      </c>
      <c r="X395" s="201">
        <v>44743</v>
      </c>
      <c r="Y395" s="129"/>
      <c r="Z395" s="122" t="s">
        <v>3112</v>
      </c>
      <c r="AA395" s="189" t="s">
        <v>3060</v>
      </c>
      <c r="AB395" s="189" t="s">
        <v>1470</v>
      </c>
    </row>
    <row r="396" spans="1:28" hidden="1">
      <c r="A396" s="189" t="s">
        <v>3213</v>
      </c>
      <c r="B396" s="190">
        <v>44747</v>
      </c>
      <c r="C396" s="191" t="s">
        <v>42</v>
      </c>
      <c r="D396" s="191" t="s">
        <v>3346</v>
      </c>
      <c r="E396" s="128" t="s">
        <v>2312</v>
      </c>
      <c r="F396" s="192" t="s">
        <v>3347</v>
      </c>
      <c r="G396" s="193" t="s">
        <v>3214</v>
      </c>
      <c r="H396" s="192" t="s">
        <v>3348</v>
      </c>
      <c r="I396" s="194">
        <v>0</v>
      </c>
      <c r="J396" s="128" t="s">
        <v>3261</v>
      </c>
      <c r="K396" s="192" t="s">
        <v>3451</v>
      </c>
      <c r="L396" s="195">
        <v>10</v>
      </c>
      <c r="M396" s="196">
        <v>44747</v>
      </c>
      <c r="N396" s="179" t="s">
        <v>1472</v>
      </c>
      <c r="O396" s="192" t="s">
        <v>3452</v>
      </c>
      <c r="P396" s="192" t="s">
        <v>3452</v>
      </c>
      <c r="Q396" s="197">
        <v>-10</v>
      </c>
      <c r="R396" s="197">
        <v>0</v>
      </c>
      <c r="S396" s="197">
        <v>2362.8000000000002</v>
      </c>
      <c r="T396" s="198" t="s">
        <v>3453</v>
      </c>
      <c r="U396" s="199">
        <v>-10</v>
      </c>
      <c r="V396" s="199">
        <v>10</v>
      </c>
      <c r="W396" s="200">
        <v>0</v>
      </c>
      <c r="X396" s="201">
        <v>44743</v>
      </c>
      <c r="Y396" s="129"/>
      <c r="Z396" s="122" t="s">
        <v>3059</v>
      </c>
      <c r="AA396" s="189" t="s">
        <v>3060</v>
      </c>
      <c r="AB396" s="189" t="s">
        <v>1470</v>
      </c>
    </row>
    <row r="397" spans="1:28" hidden="1">
      <c r="A397" s="189" t="s">
        <v>3213</v>
      </c>
      <c r="B397" s="190">
        <v>44747</v>
      </c>
      <c r="C397" s="191" t="s">
        <v>42</v>
      </c>
      <c r="D397" s="191" t="s">
        <v>3346</v>
      </c>
      <c r="E397" s="128" t="s">
        <v>2312</v>
      </c>
      <c r="F397" s="192" t="s">
        <v>3347</v>
      </c>
      <c r="G397" s="193" t="s">
        <v>3214</v>
      </c>
      <c r="H397" s="192" t="s">
        <v>3348</v>
      </c>
      <c r="I397" s="194">
        <v>0</v>
      </c>
      <c r="J397" s="128" t="s">
        <v>3261</v>
      </c>
      <c r="K397" s="192" t="s">
        <v>3350</v>
      </c>
      <c r="L397" s="195">
        <v>11.65</v>
      </c>
      <c r="M397" s="196">
        <v>44747</v>
      </c>
      <c r="N397" s="179" t="s">
        <v>1565</v>
      </c>
      <c r="O397" s="192" t="s">
        <v>3448</v>
      </c>
      <c r="P397" s="192" t="s">
        <v>3448</v>
      </c>
      <c r="Q397" s="197">
        <v>-11.65</v>
      </c>
      <c r="R397" s="197">
        <v>0</v>
      </c>
      <c r="S397" s="197">
        <v>2351.15</v>
      </c>
      <c r="T397" s="198" t="s">
        <v>21</v>
      </c>
      <c r="U397" s="199">
        <v>-11.65</v>
      </c>
      <c r="V397" s="199">
        <v>11.65</v>
      </c>
      <c r="W397" s="200">
        <v>0</v>
      </c>
      <c r="X397" s="201">
        <v>44743</v>
      </c>
      <c r="Y397" s="129"/>
      <c r="Z397" s="122" t="s">
        <v>3124</v>
      </c>
      <c r="AA397" s="189" t="s">
        <v>3124</v>
      </c>
      <c r="AB397" s="189" t="s">
        <v>1470</v>
      </c>
    </row>
    <row r="398" spans="1:28" hidden="1">
      <c r="A398" s="189" t="s">
        <v>3050</v>
      </c>
      <c r="B398" s="190">
        <v>44750</v>
      </c>
      <c r="C398" s="191" t="s">
        <v>42</v>
      </c>
      <c r="D398" s="191" t="s">
        <v>3220</v>
      </c>
      <c r="E398" s="128" t="s">
        <v>2312</v>
      </c>
      <c r="F398" s="192" t="s">
        <v>3052</v>
      </c>
      <c r="G398" s="193" t="s">
        <v>3053</v>
      </c>
      <c r="H398" s="192" t="s">
        <v>3221</v>
      </c>
      <c r="I398" s="194">
        <v>0</v>
      </c>
      <c r="J398" s="128" t="s">
        <v>3055</v>
      </c>
      <c r="K398" s="192" t="s">
        <v>3224</v>
      </c>
      <c r="L398" s="195">
        <v>60.95</v>
      </c>
      <c r="M398" s="196">
        <v>44750</v>
      </c>
      <c r="N398" s="179" t="s">
        <v>1565</v>
      </c>
      <c r="O398" s="192" t="s">
        <v>1759</v>
      </c>
      <c r="P398" s="192" t="s">
        <v>1759</v>
      </c>
      <c r="Q398" s="197">
        <v>-60.95</v>
      </c>
      <c r="R398" s="197">
        <v>0</v>
      </c>
      <c r="S398" s="197">
        <v>51633.89</v>
      </c>
      <c r="T398" s="198" t="s">
        <v>21</v>
      </c>
      <c r="U398" s="199">
        <v>-60.95</v>
      </c>
      <c r="V398" s="199">
        <v>60.95</v>
      </c>
      <c r="W398" s="200">
        <v>0</v>
      </c>
      <c r="X398" s="201">
        <v>44743</v>
      </c>
      <c r="Y398" s="129"/>
      <c r="Z398" s="122" t="s">
        <v>3124</v>
      </c>
      <c r="AA398" s="189" t="s">
        <v>3124</v>
      </c>
      <c r="AB398" s="189" t="s">
        <v>1470</v>
      </c>
    </row>
    <row r="399" spans="1:28" hidden="1">
      <c r="A399" s="189" t="s">
        <v>3213</v>
      </c>
      <c r="B399" s="190">
        <v>44753</v>
      </c>
      <c r="C399" s="191" t="s">
        <v>42</v>
      </c>
      <c r="D399" s="191" t="s">
        <v>3346</v>
      </c>
      <c r="E399" s="128" t="s">
        <v>2312</v>
      </c>
      <c r="F399" s="192" t="s">
        <v>3347</v>
      </c>
      <c r="G399" s="193" t="s">
        <v>3214</v>
      </c>
      <c r="H399" s="192" t="s">
        <v>3348</v>
      </c>
      <c r="I399" s="194">
        <v>0</v>
      </c>
      <c r="J399" s="128" t="s">
        <v>3261</v>
      </c>
      <c r="K399" s="192" t="s">
        <v>3454</v>
      </c>
      <c r="L399" s="195">
        <v>195.38</v>
      </c>
      <c r="M399" s="196">
        <v>44753</v>
      </c>
      <c r="N399" s="179" t="s">
        <v>1472</v>
      </c>
      <c r="O399" s="192" t="s">
        <v>3165</v>
      </c>
      <c r="P399" s="192" t="s">
        <v>3165</v>
      </c>
      <c r="Q399" s="197">
        <v>-195.38</v>
      </c>
      <c r="R399" s="197">
        <v>0</v>
      </c>
      <c r="S399" s="197">
        <v>2155.77</v>
      </c>
      <c r="T399" s="198" t="s">
        <v>1093</v>
      </c>
      <c r="U399" s="199">
        <v>-195.38</v>
      </c>
      <c r="V399" s="199">
        <v>195.38</v>
      </c>
      <c r="W399" s="200">
        <v>0</v>
      </c>
      <c r="X399" s="201">
        <v>44743</v>
      </c>
      <c r="Y399" s="129"/>
      <c r="Z399" s="122" t="s">
        <v>3059</v>
      </c>
      <c r="AA399" s="189" t="s">
        <v>3060</v>
      </c>
      <c r="AB399" s="189" t="s">
        <v>1470</v>
      </c>
    </row>
    <row r="400" spans="1:28" hidden="1">
      <c r="A400" s="189" t="s">
        <v>3213</v>
      </c>
      <c r="B400" s="190">
        <v>44753</v>
      </c>
      <c r="C400" s="191" t="s">
        <v>42</v>
      </c>
      <c r="D400" s="191" t="s">
        <v>3346</v>
      </c>
      <c r="E400" s="128" t="s">
        <v>2312</v>
      </c>
      <c r="F400" s="192" t="s">
        <v>3347</v>
      </c>
      <c r="G400" s="193" t="s">
        <v>3214</v>
      </c>
      <c r="H400" s="192" t="s">
        <v>3348</v>
      </c>
      <c r="I400" s="194">
        <v>0</v>
      </c>
      <c r="J400" s="128" t="s">
        <v>3261</v>
      </c>
      <c r="K400" s="192" t="s">
        <v>3455</v>
      </c>
      <c r="L400" s="195">
        <v>122000</v>
      </c>
      <c r="M400" s="196">
        <v>44753</v>
      </c>
      <c r="N400" s="179" t="s">
        <v>1495</v>
      </c>
      <c r="O400" s="192" t="s">
        <v>3063</v>
      </c>
      <c r="P400" s="192" t="s">
        <v>3063</v>
      </c>
      <c r="Q400" s="197">
        <v>0</v>
      </c>
      <c r="R400" s="197">
        <v>122000</v>
      </c>
      <c r="S400" s="197">
        <v>124155.77</v>
      </c>
      <c r="T400" s="198" t="s">
        <v>21</v>
      </c>
      <c r="U400" s="199">
        <v>122000</v>
      </c>
      <c r="V400" s="199">
        <v>122000</v>
      </c>
      <c r="W400" s="200">
        <v>0</v>
      </c>
      <c r="X400" s="201">
        <v>44743</v>
      </c>
      <c r="Y400" s="129"/>
      <c r="Z400" s="122" t="s">
        <v>3064</v>
      </c>
      <c r="AA400" s="189" t="s">
        <v>3064</v>
      </c>
      <c r="AB400" s="189" t="s">
        <v>1470</v>
      </c>
    </row>
    <row r="401" spans="1:28" hidden="1">
      <c r="A401" s="189" t="s">
        <v>3050</v>
      </c>
      <c r="B401" s="190">
        <v>44753</v>
      </c>
      <c r="C401" s="191" t="s">
        <v>42</v>
      </c>
      <c r="D401" s="191" t="s">
        <v>3220</v>
      </c>
      <c r="E401" s="128" t="s">
        <v>2312</v>
      </c>
      <c r="F401" s="192" t="s">
        <v>3052</v>
      </c>
      <c r="G401" s="193" t="s">
        <v>3053</v>
      </c>
      <c r="H401" s="192" t="s">
        <v>3221</v>
      </c>
      <c r="I401" s="194">
        <v>0</v>
      </c>
      <c r="J401" s="128" t="s">
        <v>3055</v>
      </c>
      <c r="K401" s="192" t="s">
        <v>3454</v>
      </c>
      <c r="L401" s="195">
        <v>195.38</v>
      </c>
      <c r="M401" s="196">
        <v>44753</v>
      </c>
      <c r="N401" s="179" t="s">
        <v>1472</v>
      </c>
      <c r="O401" s="192" t="s">
        <v>3165</v>
      </c>
      <c r="P401" s="192" t="s">
        <v>3165</v>
      </c>
      <c r="Q401" s="197">
        <v>-195.38</v>
      </c>
      <c r="R401" s="197">
        <v>0</v>
      </c>
      <c r="S401" s="197">
        <v>51438.51</v>
      </c>
      <c r="T401" s="198" t="s">
        <v>1093</v>
      </c>
      <c r="U401" s="199">
        <v>-195.38</v>
      </c>
      <c r="V401" s="199">
        <v>195.38</v>
      </c>
      <c r="W401" s="200">
        <v>0</v>
      </c>
      <c r="X401" s="201">
        <v>44743</v>
      </c>
      <c r="Y401" s="129"/>
      <c r="Z401" s="122" t="s">
        <v>3059</v>
      </c>
      <c r="AA401" s="189" t="s">
        <v>3060</v>
      </c>
      <c r="AB401" s="189" t="s">
        <v>1470</v>
      </c>
    </row>
    <row r="402" spans="1:28" hidden="1">
      <c r="A402" s="189" t="s">
        <v>3050</v>
      </c>
      <c r="B402" s="190">
        <v>44753</v>
      </c>
      <c r="C402" s="191" t="s">
        <v>42</v>
      </c>
      <c r="D402" s="191" t="s">
        <v>3220</v>
      </c>
      <c r="E402" s="128" t="s">
        <v>2312</v>
      </c>
      <c r="F402" s="192" t="s">
        <v>3052</v>
      </c>
      <c r="G402" s="193" t="s">
        <v>3053</v>
      </c>
      <c r="H402" s="192" t="s">
        <v>3221</v>
      </c>
      <c r="I402" s="194">
        <v>0</v>
      </c>
      <c r="J402" s="128" t="s">
        <v>3055</v>
      </c>
      <c r="K402" s="192" t="s">
        <v>3167</v>
      </c>
      <c r="L402" s="195">
        <v>10000</v>
      </c>
      <c r="M402" s="196">
        <v>44753</v>
      </c>
      <c r="N402" s="179" t="s">
        <v>1472</v>
      </c>
      <c r="O402" s="192" t="s">
        <v>3168</v>
      </c>
      <c r="P402" s="192" t="s">
        <v>3168</v>
      </c>
      <c r="Q402" s="197">
        <v>-10000</v>
      </c>
      <c r="R402" s="197">
        <v>0</v>
      </c>
      <c r="S402" s="197">
        <v>41438.51</v>
      </c>
      <c r="T402" s="198" t="s">
        <v>3169</v>
      </c>
      <c r="U402" s="199">
        <v>-10000</v>
      </c>
      <c r="V402" s="199">
        <v>10000</v>
      </c>
      <c r="W402" s="200">
        <v>4</v>
      </c>
      <c r="X402" s="201">
        <v>44743</v>
      </c>
      <c r="Y402" s="129"/>
      <c r="Z402" s="122" t="s">
        <v>1490</v>
      </c>
      <c r="AA402" s="189" t="s">
        <v>1488</v>
      </c>
      <c r="AB402" s="189" t="s">
        <v>1470</v>
      </c>
    </row>
    <row r="403" spans="1:28" hidden="1">
      <c r="A403" s="189" t="s">
        <v>3050</v>
      </c>
      <c r="B403" s="190">
        <v>44753</v>
      </c>
      <c r="C403" s="191" t="s">
        <v>42</v>
      </c>
      <c r="D403" s="191" t="s">
        <v>3220</v>
      </c>
      <c r="E403" s="128" t="s">
        <v>2312</v>
      </c>
      <c r="F403" s="192" t="s">
        <v>3052</v>
      </c>
      <c r="G403" s="193" t="s">
        <v>3053</v>
      </c>
      <c r="H403" s="192" t="s">
        <v>3221</v>
      </c>
      <c r="I403" s="194">
        <v>0</v>
      </c>
      <c r="J403" s="128" t="s">
        <v>3055</v>
      </c>
      <c r="K403" s="192" t="s">
        <v>3350</v>
      </c>
      <c r="L403" s="195">
        <v>11.65</v>
      </c>
      <c r="M403" s="196">
        <v>44753</v>
      </c>
      <c r="N403" s="179" t="s">
        <v>1565</v>
      </c>
      <c r="O403" s="192" t="s">
        <v>3392</v>
      </c>
      <c r="P403" s="192" t="s">
        <v>3392</v>
      </c>
      <c r="Q403" s="197">
        <v>-11.65</v>
      </c>
      <c r="R403" s="197">
        <v>0</v>
      </c>
      <c r="S403" s="197">
        <v>41426.86</v>
      </c>
      <c r="T403" s="198" t="s">
        <v>21</v>
      </c>
      <c r="U403" s="199">
        <v>-11.65</v>
      </c>
      <c r="V403" s="199">
        <v>11.65</v>
      </c>
      <c r="W403" s="200">
        <v>0</v>
      </c>
      <c r="X403" s="201">
        <v>44743</v>
      </c>
      <c r="Y403" s="129"/>
      <c r="Z403" s="122" t="s">
        <v>3124</v>
      </c>
      <c r="AA403" s="189" t="s">
        <v>3124</v>
      </c>
      <c r="AB403" s="189" t="s">
        <v>1470</v>
      </c>
    </row>
    <row r="404" spans="1:28" hidden="1">
      <c r="A404" s="189" t="s">
        <v>3213</v>
      </c>
      <c r="B404" s="190">
        <v>44754</v>
      </c>
      <c r="C404" s="191" t="s">
        <v>42</v>
      </c>
      <c r="D404" s="191" t="s">
        <v>3346</v>
      </c>
      <c r="E404" s="128" t="s">
        <v>2312</v>
      </c>
      <c r="F404" s="192" t="s">
        <v>3347</v>
      </c>
      <c r="G404" s="193" t="s">
        <v>3214</v>
      </c>
      <c r="H404" s="192" t="s">
        <v>3348</v>
      </c>
      <c r="I404" s="194">
        <v>0</v>
      </c>
      <c r="J404" s="128" t="s">
        <v>3261</v>
      </c>
      <c r="K404" s="192" t="s">
        <v>3280</v>
      </c>
      <c r="L404" s="195">
        <v>16923.79</v>
      </c>
      <c r="M404" s="196">
        <v>44754</v>
      </c>
      <c r="N404" s="179" t="s">
        <v>1472</v>
      </c>
      <c r="O404" s="192" t="s">
        <v>3281</v>
      </c>
      <c r="P404" s="192" t="s">
        <v>3281</v>
      </c>
      <c r="Q404" s="197">
        <v>-16923.79</v>
      </c>
      <c r="R404" s="197">
        <v>0</v>
      </c>
      <c r="S404" s="197">
        <v>107231.98</v>
      </c>
      <c r="T404" s="198" t="s">
        <v>3282</v>
      </c>
      <c r="U404" s="199">
        <v>-16923.79</v>
      </c>
      <c r="V404" s="199">
        <v>16923.79</v>
      </c>
      <c r="W404" s="200">
        <v>0</v>
      </c>
      <c r="X404" s="201">
        <v>44743</v>
      </c>
      <c r="Y404" s="129"/>
      <c r="Z404" s="122" t="s">
        <v>1548</v>
      </c>
      <c r="AA404" s="189" t="s">
        <v>1488</v>
      </c>
      <c r="AB404" s="189" t="s">
        <v>1470</v>
      </c>
    </row>
    <row r="405" spans="1:28" hidden="1">
      <c r="A405" s="189" t="s">
        <v>3213</v>
      </c>
      <c r="B405" s="190">
        <v>44757</v>
      </c>
      <c r="C405" s="191" t="s">
        <v>42</v>
      </c>
      <c r="D405" s="191" t="s">
        <v>3346</v>
      </c>
      <c r="E405" s="128" t="s">
        <v>2312</v>
      </c>
      <c r="F405" s="192" t="s">
        <v>3347</v>
      </c>
      <c r="G405" s="193" t="s">
        <v>3214</v>
      </c>
      <c r="H405" s="192" t="s">
        <v>3348</v>
      </c>
      <c r="I405" s="194">
        <v>0</v>
      </c>
      <c r="J405" s="128" t="s">
        <v>3261</v>
      </c>
      <c r="K405" s="192" t="s">
        <v>3456</v>
      </c>
      <c r="L405" s="195">
        <v>31000</v>
      </c>
      <c r="M405" s="196">
        <v>44757</v>
      </c>
      <c r="N405" s="179" t="s">
        <v>1472</v>
      </c>
      <c r="O405" s="192" t="s">
        <v>3226</v>
      </c>
      <c r="P405" s="192" t="s">
        <v>3226</v>
      </c>
      <c r="Q405" s="197">
        <v>-31000</v>
      </c>
      <c r="R405" s="197">
        <v>0</v>
      </c>
      <c r="S405" s="197">
        <v>76231.98</v>
      </c>
      <c r="T405" s="198" t="s">
        <v>3227</v>
      </c>
      <c r="U405" s="199">
        <v>-31000</v>
      </c>
      <c r="V405" s="199">
        <v>31000</v>
      </c>
      <c r="W405" s="200">
        <v>0</v>
      </c>
      <c r="X405" s="201">
        <v>44743</v>
      </c>
      <c r="Y405" s="129"/>
      <c r="Z405" s="122" t="s">
        <v>3189</v>
      </c>
      <c r="AA405" s="189" t="s">
        <v>1488</v>
      </c>
      <c r="AB405" s="189" t="s">
        <v>1470</v>
      </c>
    </row>
    <row r="406" spans="1:28" hidden="1">
      <c r="A406" s="189" t="s">
        <v>3213</v>
      </c>
      <c r="B406" s="190">
        <v>44757</v>
      </c>
      <c r="C406" s="191" t="s">
        <v>42</v>
      </c>
      <c r="D406" s="191" t="s">
        <v>3346</v>
      </c>
      <c r="E406" s="128" t="s">
        <v>2312</v>
      </c>
      <c r="F406" s="192" t="s">
        <v>3347</v>
      </c>
      <c r="G406" s="193" t="s">
        <v>3214</v>
      </c>
      <c r="H406" s="192" t="s">
        <v>3348</v>
      </c>
      <c r="I406" s="194">
        <v>0</v>
      </c>
      <c r="J406" s="128" t="s">
        <v>3261</v>
      </c>
      <c r="K406" s="192" t="s">
        <v>3457</v>
      </c>
      <c r="L406" s="195">
        <v>465</v>
      </c>
      <c r="M406" s="196">
        <v>44757</v>
      </c>
      <c r="N406" s="179" t="s">
        <v>1472</v>
      </c>
      <c r="O406" s="192" t="s">
        <v>3229</v>
      </c>
      <c r="P406" s="192" t="s">
        <v>3229</v>
      </c>
      <c r="Q406" s="197">
        <v>0</v>
      </c>
      <c r="R406" s="197">
        <v>465</v>
      </c>
      <c r="S406" s="197">
        <v>76696.98</v>
      </c>
      <c r="T406" s="198" t="s">
        <v>3227</v>
      </c>
      <c r="U406" s="199">
        <v>465</v>
      </c>
      <c r="V406" s="199">
        <v>465</v>
      </c>
      <c r="W406" s="200">
        <v>0</v>
      </c>
      <c r="X406" s="201">
        <v>44743</v>
      </c>
      <c r="Y406" s="129"/>
      <c r="Z406" s="122" t="s">
        <v>3189</v>
      </c>
      <c r="AA406" s="189" t="s">
        <v>1488</v>
      </c>
      <c r="AB406" s="189" t="s">
        <v>1470</v>
      </c>
    </row>
    <row r="407" spans="1:28" hidden="1">
      <c r="A407" s="189" t="s">
        <v>3213</v>
      </c>
      <c r="B407" s="190">
        <v>44757</v>
      </c>
      <c r="C407" s="191" t="s">
        <v>42</v>
      </c>
      <c r="D407" s="191" t="s">
        <v>3346</v>
      </c>
      <c r="E407" s="128" t="s">
        <v>2312</v>
      </c>
      <c r="F407" s="192" t="s">
        <v>3347</v>
      </c>
      <c r="G407" s="193" t="s">
        <v>3214</v>
      </c>
      <c r="H407" s="192" t="s">
        <v>3348</v>
      </c>
      <c r="I407" s="194">
        <v>0</v>
      </c>
      <c r="J407" s="128" t="s">
        <v>3261</v>
      </c>
      <c r="K407" s="192" t="s">
        <v>3458</v>
      </c>
      <c r="L407" s="195">
        <v>1441.5</v>
      </c>
      <c r="M407" s="196">
        <v>44757</v>
      </c>
      <c r="N407" s="179" t="s">
        <v>1472</v>
      </c>
      <c r="O407" s="192" t="s">
        <v>3231</v>
      </c>
      <c r="P407" s="192" t="s">
        <v>3231</v>
      </c>
      <c r="Q407" s="197">
        <v>0</v>
      </c>
      <c r="R407" s="197">
        <v>1441.5</v>
      </c>
      <c r="S407" s="197">
        <v>78138.48</v>
      </c>
      <c r="T407" s="198" t="s">
        <v>3227</v>
      </c>
      <c r="U407" s="199">
        <v>1441.5</v>
      </c>
      <c r="V407" s="199">
        <v>1441.5</v>
      </c>
      <c r="W407" s="200">
        <v>0</v>
      </c>
      <c r="X407" s="201">
        <v>44743</v>
      </c>
      <c r="Y407" s="129"/>
      <c r="Z407" s="122" t="s">
        <v>3189</v>
      </c>
      <c r="AA407" s="189" t="s">
        <v>1488</v>
      </c>
      <c r="AB407" s="189" t="s">
        <v>1470</v>
      </c>
    </row>
    <row r="408" spans="1:28" hidden="1">
      <c r="A408" s="189" t="s">
        <v>3050</v>
      </c>
      <c r="B408" s="190">
        <v>44757</v>
      </c>
      <c r="C408" s="191" t="s">
        <v>42</v>
      </c>
      <c r="D408" s="191" t="s">
        <v>3220</v>
      </c>
      <c r="E408" s="128" t="s">
        <v>2312</v>
      </c>
      <c r="F408" s="192" t="s">
        <v>3052</v>
      </c>
      <c r="G408" s="193" t="s">
        <v>3053</v>
      </c>
      <c r="H408" s="192" t="s">
        <v>3221</v>
      </c>
      <c r="I408" s="194">
        <v>0</v>
      </c>
      <c r="J408" s="128" t="s">
        <v>3055</v>
      </c>
      <c r="K408" s="192" t="s">
        <v>3287</v>
      </c>
      <c r="L408" s="195">
        <v>7505.66</v>
      </c>
      <c r="M408" s="196">
        <v>44757</v>
      </c>
      <c r="N408" s="179" t="s">
        <v>1472</v>
      </c>
      <c r="O408" s="192" t="s">
        <v>3176</v>
      </c>
      <c r="P408" s="192" t="s">
        <v>3176</v>
      </c>
      <c r="Q408" s="197">
        <v>-7505.66</v>
      </c>
      <c r="R408" s="197">
        <v>0</v>
      </c>
      <c r="S408" s="197">
        <v>33921.199999999997</v>
      </c>
      <c r="T408" s="198" t="s">
        <v>3177</v>
      </c>
      <c r="U408" s="199">
        <v>-7505.66</v>
      </c>
      <c r="V408" s="199">
        <v>7505.66</v>
      </c>
      <c r="W408" s="200">
        <v>0</v>
      </c>
      <c r="X408" s="201">
        <v>44743</v>
      </c>
      <c r="Y408" s="129"/>
      <c r="Z408" s="122" t="s">
        <v>1490</v>
      </c>
      <c r="AA408" s="189" t="s">
        <v>1488</v>
      </c>
      <c r="AB408" s="189" t="s">
        <v>1470</v>
      </c>
    </row>
    <row r="409" spans="1:28" hidden="1">
      <c r="A409" s="189" t="s">
        <v>3050</v>
      </c>
      <c r="B409" s="190">
        <v>44757</v>
      </c>
      <c r="C409" s="191" t="s">
        <v>42</v>
      </c>
      <c r="D409" s="191" t="s">
        <v>3220</v>
      </c>
      <c r="E409" s="128" t="s">
        <v>2312</v>
      </c>
      <c r="F409" s="192" t="s">
        <v>3052</v>
      </c>
      <c r="G409" s="193" t="s">
        <v>3053</v>
      </c>
      <c r="H409" s="192" t="s">
        <v>3221</v>
      </c>
      <c r="I409" s="194">
        <v>0</v>
      </c>
      <c r="J409" s="128" t="s">
        <v>3055</v>
      </c>
      <c r="K409" s="192" t="s">
        <v>3289</v>
      </c>
      <c r="L409" s="195">
        <v>112.58</v>
      </c>
      <c r="M409" s="196">
        <v>44757</v>
      </c>
      <c r="N409" s="179" t="s">
        <v>1472</v>
      </c>
      <c r="O409" s="192" t="s">
        <v>3179</v>
      </c>
      <c r="P409" s="192" t="s">
        <v>3179</v>
      </c>
      <c r="Q409" s="197">
        <v>0</v>
      </c>
      <c r="R409" s="197">
        <v>112.58</v>
      </c>
      <c r="S409" s="197">
        <v>34033.78</v>
      </c>
      <c r="T409" s="198" t="s">
        <v>3177</v>
      </c>
      <c r="U409" s="199">
        <v>112.58</v>
      </c>
      <c r="V409" s="199">
        <v>112.58</v>
      </c>
      <c r="W409" s="200">
        <v>0</v>
      </c>
      <c r="X409" s="201">
        <v>44743</v>
      </c>
      <c r="Y409" s="129"/>
      <c r="Z409" s="122" t="s">
        <v>1490</v>
      </c>
      <c r="AA409" s="189" t="s">
        <v>1488</v>
      </c>
      <c r="AB409" s="189" t="s">
        <v>1470</v>
      </c>
    </row>
    <row r="410" spans="1:28" hidden="1">
      <c r="A410" s="189" t="s">
        <v>3050</v>
      </c>
      <c r="B410" s="190">
        <v>44757</v>
      </c>
      <c r="C410" s="191" t="s">
        <v>42</v>
      </c>
      <c r="D410" s="191" t="s">
        <v>3220</v>
      </c>
      <c r="E410" s="128" t="s">
        <v>2312</v>
      </c>
      <c r="F410" s="192" t="s">
        <v>3052</v>
      </c>
      <c r="G410" s="193" t="s">
        <v>3053</v>
      </c>
      <c r="H410" s="192" t="s">
        <v>3221</v>
      </c>
      <c r="I410" s="194">
        <v>0</v>
      </c>
      <c r="J410" s="128" t="s">
        <v>3055</v>
      </c>
      <c r="K410" s="192" t="s">
        <v>3459</v>
      </c>
      <c r="L410" s="195">
        <v>349</v>
      </c>
      <c r="M410" s="196">
        <v>44757</v>
      </c>
      <c r="N410" s="179" t="s">
        <v>1472</v>
      </c>
      <c r="O410" s="192" t="s">
        <v>3181</v>
      </c>
      <c r="P410" s="192" t="s">
        <v>3181</v>
      </c>
      <c r="Q410" s="197">
        <v>0</v>
      </c>
      <c r="R410" s="197">
        <v>349</v>
      </c>
      <c r="S410" s="197">
        <v>34382.78</v>
      </c>
      <c r="T410" s="198" t="s">
        <v>3177</v>
      </c>
      <c r="U410" s="199">
        <v>349</v>
      </c>
      <c r="V410" s="199">
        <v>349</v>
      </c>
      <c r="W410" s="200">
        <v>0</v>
      </c>
      <c r="X410" s="201">
        <v>44743</v>
      </c>
      <c r="Y410" s="129"/>
      <c r="Z410" s="122" t="s">
        <v>1490</v>
      </c>
      <c r="AA410" s="189" t="s">
        <v>1488</v>
      </c>
      <c r="AB410" s="189" t="s">
        <v>1470</v>
      </c>
    </row>
    <row r="411" spans="1:28" hidden="1">
      <c r="A411" s="189" t="s">
        <v>3050</v>
      </c>
      <c r="B411" s="190">
        <v>44757</v>
      </c>
      <c r="C411" s="191" t="s">
        <v>42</v>
      </c>
      <c r="D411" s="191" t="s">
        <v>3220</v>
      </c>
      <c r="E411" s="128" t="s">
        <v>2312</v>
      </c>
      <c r="F411" s="192" t="s">
        <v>3052</v>
      </c>
      <c r="G411" s="193" t="s">
        <v>3053</v>
      </c>
      <c r="H411" s="192" t="s">
        <v>3221</v>
      </c>
      <c r="I411" s="194">
        <v>0</v>
      </c>
      <c r="J411" s="128" t="s">
        <v>3055</v>
      </c>
      <c r="K411" s="192" t="s">
        <v>3397</v>
      </c>
      <c r="L411" s="195">
        <v>6478.33</v>
      </c>
      <c r="M411" s="196">
        <v>44757</v>
      </c>
      <c r="N411" s="179" t="s">
        <v>1472</v>
      </c>
      <c r="O411" s="192" t="s">
        <v>3176</v>
      </c>
      <c r="P411" s="192" t="s">
        <v>3176</v>
      </c>
      <c r="Q411" s="197">
        <v>-6478.33</v>
      </c>
      <c r="R411" s="197">
        <v>0</v>
      </c>
      <c r="S411" s="197">
        <v>27904.45</v>
      </c>
      <c r="T411" s="198" t="s">
        <v>3177</v>
      </c>
      <c r="U411" s="199">
        <v>-6478.33</v>
      </c>
      <c r="V411" s="199">
        <v>6478.33</v>
      </c>
      <c r="W411" s="200">
        <v>0</v>
      </c>
      <c r="X411" s="201">
        <v>44743</v>
      </c>
      <c r="Y411" s="129"/>
      <c r="Z411" s="122" t="s">
        <v>1490</v>
      </c>
      <c r="AA411" s="189" t="s">
        <v>1488</v>
      </c>
      <c r="AB411" s="189" t="s">
        <v>1470</v>
      </c>
    </row>
    <row r="412" spans="1:28" hidden="1">
      <c r="A412" s="189" t="s">
        <v>3050</v>
      </c>
      <c r="B412" s="190">
        <v>44757</v>
      </c>
      <c r="C412" s="191" t="s">
        <v>42</v>
      </c>
      <c r="D412" s="191" t="s">
        <v>3220</v>
      </c>
      <c r="E412" s="128" t="s">
        <v>2312</v>
      </c>
      <c r="F412" s="192" t="s">
        <v>3052</v>
      </c>
      <c r="G412" s="193" t="s">
        <v>3053</v>
      </c>
      <c r="H412" s="192" t="s">
        <v>3221</v>
      </c>
      <c r="I412" s="194">
        <v>0</v>
      </c>
      <c r="J412" s="128" t="s">
        <v>3055</v>
      </c>
      <c r="K412" s="192" t="s">
        <v>3398</v>
      </c>
      <c r="L412" s="195">
        <v>97.17</v>
      </c>
      <c r="M412" s="196">
        <v>44757</v>
      </c>
      <c r="N412" s="179" t="s">
        <v>1472</v>
      </c>
      <c r="O412" s="192" t="s">
        <v>3179</v>
      </c>
      <c r="P412" s="192" t="s">
        <v>3179</v>
      </c>
      <c r="Q412" s="197">
        <v>0</v>
      </c>
      <c r="R412" s="197">
        <v>97.17</v>
      </c>
      <c r="S412" s="197">
        <v>28001.62</v>
      </c>
      <c r="T412" s="198" t="s">
        <v>3177</v>
      </c>
      <c r="U412" s="199">
        <v>97.17</v>
      </c>
      <c r="V412" s="199">
        <v>97.17</v>
      </c>
      <c r="W412" s="200">
        <v>0</v>
      </c>
      <c r="X412" s="201">
        <v>44743</v>
      </c>
      <c r="Y412" s="129"/>
      <c r="Z412" s="122" t="s">
        <v>1490</v>
      </c>
      <c r="AA412" s="189" t="s">
        <v>1488</v>
      </c>
      <c r="AB412" s="189" t="s">
        <v>1470</v>
      </c>
    </row>
    <row r="413" spans="1:28" hidden="1">
      <c r="A413" s="189" t="s">
        <v>3050</v>
      </c>
      <c r="B413" s="190">
        <v>44757</v>
      </c>
      <c r="C413" s="191" t="s">
        <v>42</v>
      </c>
      <c r="D413" s="191" t="s">
        <v>3220</v>
      </c>
      <c r="E413" s="128" t="s">
        <v>2312</v>
      </c>
      <c r="F413" s="192" t="s">
        <v>3052</v>
      </c>
      <c r="G413" s="193" t="s">
        <v>3053</v>
      </c>
      <c r="H413" s="192" t="s">
        <v>3221</v>
      </c>
      <c r="I413" s="194">
        <v>0</v>
      </c>
      <c r="J413" s="128" t="s">
        <v>3055</v>
      </c>
      <c r="K413" s="192" t="s">
        <v>3399</v>
      </c>
      <c r="L413" s="195">
        <v>301.24</v>
      </c>
      <c r="M413" s="196">
        <v>44757</v>
      </c>
      <c r="N413" s="179" t="s">
        <v>1472</v>
      </c>
      <c r="O413" s="192" t="s">
        <v>3181</v>
      </c>
      <c r="P413" s="192" t="s">
        <v>3181</v>
      </c>
      <c r="Q413" s="197">
        <v>0</v>
      </c>
      <c r="R413" s="197">
        <v>301.24</v>
      </c>
      <c r="S413" s="197">
        <v>28302.86</v>
      </c>
      <c r="T413" s="198" t="s">
        <v>3177</v>
      </c>
      <c r="U413" s="199">
        <v>301.24</v>
      </c>
      <c r="V413" s="199">
        <v>301.24</v>
      </c>
      <c r="W413" s="200">
        <v>0</v>
      </c>
      <c r="X413" s="201">
        <v>44743</v>
      </c>
      <c r="Y413" s="129"/>
      <c r="Z413" s="122" t="s">
        <v>1490</v>
      </c>
      <c r="AA413" s="189" t="s">
        <v>1488</v>
      </c>
      <c r="AB413" s="189" t="s">
        <v>1470</v>
      </c>
    </row>
    <row r="414" spans="1:28" hidden="1">
      <c r="A414" s="189" t="s">
        <v>3050</v>
      </c>
      <c r="B414" s="190">
        <v>44757</v>
      </c>
      <c r="C414" s="191" t="s">
        <v>42</v>
      </c>
      <c r="D414" s="191" t="s">
        <v>3220</v>
      </c>
      <c r="E414" s="128" t="s">
        <v>2312</v>
      </c>
      <c r="F414" s="192" t="s">
        <v>3052</v>
      </c>
      <c r="G414" s="193" t="s">
        <v>3053</v>
      </c>
      <c r="H414" s="192" t="s">
        <v>3221</v>
      </c>
      <c r="I414" s="194">
        <v>0</v>
      </c>
      <c r="J414" s="128" t="s">
        <v>3055</v>
      </c>
      <c r="K414" s="192" t="s">
        <v>3460</v>
      </c>
      <c r="L414" s="195">
        <v>3562.5</v>
      </c>
      <c r="M414" s="196">
        <v>44757</v>
      </c>
      <c r="N414" s="179" t="s">
        <v>1472</v>
      </c>
      <c r="O414" s="192" t="s">
        <v>3441</v>
      </c>
      <c r="P414" s="192" t="s">
        <v>3441</v>
      </c>
      <c r="Q414" s="197">
        <v>-3562.5</v>
      </c>
      <c r="R414" s="197">
        <v>0</v>
      </c>
      <c r="S414" s="197">
        <v>24740.36</v>
      </c>
      <c r="T414" s="198" t="s">
        <v>3442</v>
      </c>
      <c r="U414" s="199">
        <v>-3562.5</v>
      </c>
      <c r="V414" s="199">
        <v>3562.5</v>
      </c>
      <c r="W414" s="200">
        <v>0</v>
      </c>
      <c r="X414" s="201">
        <v>44743</v>
      </c>
      <c r="Y414" s="129"/>
      <c r="Z414" s="122" t="s">
        <v>1515</v>
      </c>
      <c r="AA414" s="189" t="s">
        <v>1479</v>
      </c>
      <c r="AB414" s="189" t="s">
        <v>1470</v>
      </c>
    </row>
    <row r="415" spans="1:28" hidden="1">
      <c r="A415" s="189" t="s">
        <v>3050</v>
      </c>
      <c r="B415" s="190">
        <v>44757</v>
      </c>
      <c r="C415" s="191" t="s">
        <v>42</v>
      </c>
      <c r="D415" s="191" t="s">
        <v>3220</v>
      </c>
      <c r="E415" s="128" t="s">
        <v>2312</v>
      </c>
      <c r="F415" s="192" t="s">
        <v>3052</v>
      </c>
      <c r="G415" s="193" t="s">
        <v>3053</v>
      </c>
      <c r="H415" s="192" t="s">
        <v>3221</v>
      </c>
      <c r="I415" s="194">
        <v>0</v>
      </c>
      <c r="J415" s="128" t="s">
        <v>3055</v>
      </c>
      <c r="K415" s="192" t="s">
        <v>3350</v>
      </c>
      <c r="L415" s="195">
        <v>11.65</v>
      </c>
      <c r="M415" s="196">
        <v>44757</v>
      </c>
      <c r="N415" s="179" t="s">
        <v>1565</v>
      </c>
      <c r="O415" s="192" t="s">
        <v>3392</v>
      </c>
      <c r="P415" s="192" t="s">
        <v>3392</v>
      </c>
      <c r="Q415" s="197">
        <v>-11.65</v>
      </c>
      <c r="R415" s="197">
        <v>0</v>
      </c>
      <c r="S415" s="197">
        <v>24728.71</v>
      </c>
      <c r="T415" s="198" t="s">
        <v>21</v>
      </c>
      <c r="U415" s="199">
        <v>-11.65</v>
      </c>
      <c r="V415" s="199">
        <v>11.65</v>
      </c>
      <c r="W415" s="200">
        <v>0</v>
      </c>
      <c r="X415" s="201">
        <v>44743</v>
      </c>
      <c r="Y415" s="129"/>
      <c r="Z415" s="122" t="s">
        <v>3124</v>
      </c>
      <c r="AA415" s="189" t="s">
        <v>3124</v>
      </c>
      <c r="AB415" s="189" t="s">
        <v>1470</v>
      </c>
    </row>
    <row r="416" spans="1:28" hidden="1">
      <c r="A416" s="189" t="s">
        <v>3050</v>
      </c>
      <c r="B416" s="190">
        <v>44757</v>
      </c>
      <c r="C416" s="191" t="s">
        <v>42</v>
      </c>
      <c r="D416" s="191" t="s">
        <v>3220</v>
      </c>
      <c r="E416" s="128" t="s">
        <v>2312</v>
      </c>
      <c r="F416" s="192" t="s">
        <v>3052</v>
      </c>
      <c r="G416" s="193" t="s">
        <v>3053</v>
      </c>
      <c r="H416" s="192" t="s">
        <v>3221</v>
      </c>
      <c r="I416" s="194">
        <v>0</v>
      </c>
      <c r="J416" s="128" t="s">
        <v>3055</v>
      </c>
      <c r="K416" s="192" t="s">
        <v>3350</v>
      </c>
      <c r="L416" s="195">
        <v>11.65</v>
      </c>
      <c r="M416" s="196">
        <v>44757</v>
      </c>
      <c r="N416" s="179" t="s">
        <v>1565</v>
      </c>
      <c r="O416" s="192" t="s">
        <v>3392</v>
      </c>
      <c r="P416" s="192" t="s">
        <v>3392</v>
      </c>
      <c r="Q416" s="197">
        <v>-11.65</v>
      </c>
      <c r="R416" s="197">
        <v>0</v>
      </c>
      <c r="S416" s="197">
        <v>24717.06</v>
      </c>
      <c r="T416" s="198" t="s">
        <v>21</v>
      </c>
      <c r="U416" s="199">
        <v>-11.65</v>
      </c>
      <c r="V416" s="199">
        <v>11.65</v>
      </c>
      <c r="W416" s="200">
        <v>0</v>
      </c>
      <c r="X416" s="201">
        <v>44743</v>
      </c>
      <c r="Y416" s="129"/>
      <c r="Z416" s="122" t="s">
        <v>3124</v>
      </c>
      <c r="AA416" s="189" t="s">
        <v>3124</v>
      </c>
      <c r="AB416" s="189" t="s">
        <v>1470</v>
      </c>
    </row>
    <row r="417" spans="1:28" hidden="1">
      <c r="A417" s="189" t="s">
        <v>3050</v>
      </c>
      <c r="B417" s="190">
        <v>44757</v>
      </c>
      <c r="C417" s="191" t="s">
        <v>42</v>
      </c>
      <c r="D417" s="191" t="s">
        <v>3220</v>
      </c>
      <c r="E417" s="128" t="s">
        <v>2312</v>
      </c>
      <c r="F417" s="192" t="s">
        <v>3052</v>
      </c>
      <c r="G417" s="193" t="s">
        <v>3053</v>
      </c>
      <c r="H417" s="192" t="s">
        <v>3221</v>
      </c>
      <c r="I417" s="194">
        <v>0</v>
      </c>
      <c r="J417" s="128" t="s">
        <v>3055</v>
      </c>
      <c r="K417" s="192" t="s">
        <v>3350</v>
      </c>
      <c r="L417" s="195">
        <v>11.65</v>
      </c>
      <c r="M417" s="196">
        <v>44757</v>
      </c>
      <c r="N417" s="179" t="s">
        <v>1565</v>
      </c>
      <c r="O417" s="192" t="s">
        <v>3392</v>
      </c>
      <c r="P417" s="192" t="s">
        <v>3392</v>
      </c>
      <c r="Q417" s="197">
        <v>-11.65</v>
      </c>
      <c r="R417" s="197">
        <v>0</v>
      </c>
      <c r="S417" s="197">
        <v>24705.41</v>
      </c>
      <c r="T417" s="198" t="s">
        <v>21</v>
      </c>
      <c r="U417" s="199">
        <v>-11.65</v>
      </c>
      <c r="V417" s="199">
        <v>11.65</v>
      </c>
      <c r="W417" s="200">
        <v>0</v>
      </c>
      <c r="X417" s="201">
        <v>44743</v>
      </c>
      <c r="Y417" s="129"/>
      <c r="Z417" s="122" t="s">
        <v>3124</v>
      </c>
      <c r="AA417" s="189" t="s">
        <v>3124</v>
      </c>
      <c r="AB417" s="189" t="s">
        <v>1470</v>
      </c>
    </row>
    <row r="418" spans="1:28" hidden="1">
      <c r="A418" s="189" t="s">
        <v>3213</v>
      </c>
      <c r="B418" s="190">
        <v>44760</v>
      </c>
      <c r="C418" s="191" t="s">
        <v>42</v>
      </c>
      <c r="D418" s="191" t="s">
        <v>3346</v>
      </c>
      <c r="E418" s="128" t="s">
        <v>2312</v>
      </c>
      <c r="F418" s="192" t="s">
        <v>3347</v>
      </c>
      <c r="G418" s="193" t="s">
        <v>3214</v>
      </c>
      <c r="H418" s="192" t="s">
        <v>3348</v>
      </c>
      <c r="I418" s="194">
        <v>0</v>
      </c>
      <c r="J418" s="128" t="s">
        <v>3261</v>
      </c>
      <c r="K418" s="192" t="s">
        <v>3379</v>
      </c>
      <c r="L418" s="195">
        <v>83.5</v>
      </c>
      <c r="M418" s="196">
        <v>44760</v>
      </c>
      <c r="N418" s="179" t="s">
        <v>1565</v>
      </c>
      <c r="O418" s="192" t="s">
        <v>3380</v>
      </c>
      <c r="P418" s="192" t="s">
        <v>3380</v>
      </c>
      <c r="Q418" s="197">
        <v>-83.5</v>
      </c>
      <c r="R418" s="197">
        <v>0</v>
      </c>
      <c r="S418" s="197">
        <v>78054.98</v>
      </c>
      <c r="T418" s="198" t="s">
        <v>21</v>
      </c>
      <c r="U418" s="199">
        <v>-83.5</v>
      </c>
      <c r="V418" s="199">
        <v>83.5</v>
      </c>
      <c r="W418" s="200">
        <v>0</v>
      </c>
      <c r="X418" s="201">
        <v>44743</v>
      </c>
      <c r="Y418" s="129"/>
      <c r="Z418" s="122" t="s">
        <v>3124</v>
      </c>
      <c r="AA418" s="189" t="s">
        <v>3124</v>
      </c>
      <c r="AB418" s="189" t="s">
        <v>1470</v>
      </c>
    </row>
    <row r="419" spans="1:28" hidden="1">
      <c r="A419" s="189" t="s">
        <v>3213</v>
      </c>
      <c r="B419" s="190">
        <v>44762</v>
      </c>
      <c r="C419" s="191" t="s">
        <v>42</v>
      </c>
      <c r="D419" s="191" t="s">
        <v>3346</v>
      </c>
      <c r="E419" s="128" t="s">
        <v>2312</v>
      </c>
      <c r="F419" s="192" t="s">
        <v>3347</v>
      </c>
      <c r="G419" s="193" t="s">
        <v>3214</v>
      </c>
      <c r="H419" s="192" t="s">
        <v>3348</v>
      </c>
      <c r="I419" s="194">
        <v>0</v>
      </c>
      <c r="J419" s="128" t="s">
        <v>3261</v>
      </c>
      <c r="K419" s="192" t="s">
        <v>3461</v>
      </c>
      <c r="L419" s="195">
        <v>279</v>
      </c>
      <c r="M419" s="196">
        <v>44762</v>
      </c>
      <c r="N419" s="179" t="s">
        <v>1472</v>
      </c>
      <c r="O419" s="192" t="s">
        <v>1801</v>
      </c>
      <c r="P419" s="192" t="s">
        <v>1801</v>
      </c>
      <c r="Q419" s="197">
        <v>-279</v>
      </c>
      <c r="R419" s="197">
        <v>0</v>
      </c>
      <c r="S419" s="197">
        <v>77775.98</v>
      </c>
      <c r="T419" s="198" t="s">
        <v>1095</v>
      </c>
      <c r="U419" s="199">
        <v>-279</v>
      </c>
      <c r="V419" s="199">
        <v>279</v>
      </c>
      <c r="W419" s="200">
        <v>0</v>
      </c>
      <c r="X419" s="201">
        <v>44743</v>
      </c>
      <c r="Y419" s="129"/>
      <c r="Z419" s="122" t="s">
        <v>1515</v>
      </c>
      <c r="AA419" s="189" t="s">
        <v>1479</v>
      </c>
      <c r="AB419" s="189" t="s">
        <v>1470</v>
      </c>
    </row>
    <row r="420" spans="1:28" hidden="1">
      <c r="A420" s="189" t="s">
        <v>3213</v>
      </c>
      <c r="B420" s="190">
        <v>44762</v>
      </c>
      <c r="C420" s="191" t="s">
        <v>42</v>
      </c>
      <c r="D420" s="191" t="s">
        <v>3346</v>
      </c>
      <c r="E420" s="128" t="s">
        <v>2312</v>
      </c>
      <c r="F420" s="192" t="s">
        <v>3347</v>
      </c>
      <c r="G420" s="193" t="s">
        <v>3214</v>
      </c>
      <c r="H420" s="192" t="s">
        <v>3348</v>
      </c>
      <c r="I420" s="194">
        <v>0</v>
      </c>
      <c r="J420" s="128" t="s">
        <v>3261</v>
      </c>
      <c r="K420" s="192" t="s">
        <v>3462</v>
      </c>
      <c r="L420" s="195">
        <v>864.9</v>
      </c>
      <c r="M420" s="196">
        <v>44762</v>
      </c>
      <c r="N420" s="179" t="s">
        <v>1472</v>
      </c>
      <c r="O420" s="192" t="s">
        <v>1801</v>
      </c>
      <c r="P420" s="192" t="s">
        <v>1801</v>
      </c>
      <c r="Q420" s="197">
        <v>-864.9</v>
      </c>
      <c r="R420" s="197">
        <v>0</v>
      </c>
      <c r="S420" s="197">
        <v>76911.08</v>
      </c>
      <c r="T420" s="198" t="s">
        <v>1095</v>
      </c>
      <c r="U420" s="199">
        <v>-864.9</v>
      </c>
      <c r="V420" s="199">
        <v>864.9</v>
      </c>
      <c r="W420" s="200">
        <v>0</v>
      </c>
      <c r="X420" s="201">
        <v>44743</v>
      </c>
      <c r="Y420" s="129"/>
      <c r="Z420" s="122" t="s">
        <v>1515</v>
      </c>
      <c r="AA420" s="189" t="s">
        <v>1479</v>
      </c>
      <c r="AB420" s="189" t="s">
        <v>1470</v>
      </c>
    </row>
    <row r="421" spans="1:28" hidden="1">
      <c r="A421" s="189" t="s">
        <v>3213</v>
      </c>
      <c r="B421" s="190">
        <v>44762</v>
      </c>
      <c r="C421" s="191" t="s">
        <v>42</v>
      </c>
      <c r="D421" s="191" t="s">
        <v>3346</v>
      </c>
      <c r="E421" s="128" t="s">
        <v>2312</v>
      </c>
      <c r="F421" s="192" t="s">
        <v>3347</v>
      </c>
      <c r="G421" s="193" t="s">
        <v>3214</v>
      </c>
      <c r="H421" s="192" t="s">
        <v>3348</v>
      </c>
      <c r="I421" s="194">
        <v>0</v>
      </c>
      <c r="J421" s="128" t="s">
        <v>3261</v>
      </c>
      <c r="K421" s="192" t="s">
        <v>3423</v>
      </c>
      <c r="L421" s="195">
        <v>209.25</v>
      </c>
      <c r="M421" s="196">
        <v>44762</v>
      </c>
      <c r="N421" s="179" t="s">
        <v>1472</v>
      </c>
      <c r="O421" s="192" t="s">
        <v>1801</v>
      </c>
      <c r="P421" s="192" t="s">
        <v>1801</v>
      </c>
      <c r="Q421" s="197">
        <v>-209.25</v>
      </c>
      <c r="R421" s="197">
        <v>0</v>
      </c>
      <c r="S421" s="197">
        <v>76701.83</v>
      </c>
      <c r="T421" s="198" t="s">
        <v>1095</v>
      </c>
      <c r="U421" s="199">
        <v>-209.25</v>
      </c>
      <c r="V421" s="199">
        <v>209.25</v>
      </c>
      <c r="W421" s="200">
        <v>0</v>
      </c>
      <c r="X421" s="201">
        <v>44743</v>
      </c>
      <c r="Y421" s="129"/>
      <c r="Z421" s="122" t="s">
        <v>1515</v>
      </c>
      <c r="AA421" s="189" t="s">
        <v>1479</v>
      </c>
      <c r="AB421" s="189" t="s">
        <v>1470</v>
      </c>
    </row>
    <row r="422" spans="1:28" hidden="1">
      <c r="A422" s="189" t="s">
        <v>3213</v>
      </c>
      <c r="B422" s="190">
        <v>44762</v>
      </c>
      <c r="C422" s="191" t="s">
        <v>42</v>
      </c>
      <c r="D422" s="191" t="s">
        <v>3346</v>
      </c>
      <c r="E422" s="128" t="s">
        <v>2312</v>
      </c>
      <c r="F422" s="192" t="s">
        <v>3347</v>
      </c>
      <c r="G422" s="193" t="s">
        <v>3214</v>
      </c>
      <c r="H422" s="192" t="s">
        <v>3348</v>
      </c>
      <c r="I422" s="194">
        <v>0</v>
      </c>
      <c r="J422" s="128" t="s">
        <v>3261</v>
      </c>
      <c r="K422" s="192" t="s">
        <v>3424</v>
      </c>
      <c r="L422" s="195">
        <v>67.5</v>
      </c>
      <c r="M422" s="196">
        <v>44762</v>
      </c>
      <c r="N422" s="179" t="s">
        <v>1472</v>
      </c>
      <c r="O422" s="192" t="s">
        <v>1801</v>
      </c>
      <c r="P422" s="192" t="s">
        <v>1801</v>
      </c>
      <c r="Q422" s="197">
        <v>-67.5</v>
      </c>
      <c r="R422" s="197">
        <v>0</v>
      </c>
      <c r="S422" s="197">
        <v>76634.33</v>
      </c>
      <c r="T422" s="198" t="s">
        <v>1095</v>
      </c>
      <c r="U422" s="199">
        <v>-67.5</v>
      </c>
      <c r="V422" s="199">
        <v>67.5</v>
      </c>
      <c r="W422" s="200">
        <v>0</v>
      </c>
      <c r="X422" s="201">
        <v>44743</v>
      </c>
      <c r="Y422" s="129"/>
      <c r="Z422" s="122" t="s">
        <v>1515</v>
      </c>
      <c r="AA422" s="189" t="s">
        <v>1479</v>
      </c>
      <c r="AB422" s="189" t="s">
        <v>1470</v>
      </c>
    </row>
    <row r="423" spans="1:28" hidden="1">
      <c r="A423" s="189" t="s">
        <v>3213</v>
      </c>
      <c r="B423" s="190">
        <v>44762</v>
      </c>
      <c r="C423" s="191" t="s">
        <v>42</v>
      </c>
      <c r="D423" s="191" t="s">
        <v>3346</v>
      </c>
      <c r="E423" s="128" t="s">
        <v>2312</v>
      </c>
      <c r="F423" s="192" t="s">
        <v>3347</v>
      </c>
      <c r="G423" s="193" t="s">
        <v>3214</v>
      </c>
      <c r="H423" s="192" t="s">
        <v>3348</v>
      </c>
      <c r="I423" s="194">
        <v>0</v>
      </c>
      <c r="J423" s="128" t="s">
        <v>3261</v>
      </c>
      <c r="K423" s="192" t="s">
        <v>3463</v>
      </c>
      <c r="L423" s="195">
        <v>113.93</v>
      </c>
      <c r="M423" s="196">
        <v>44762</v>
      </c>
      <c r="N423" s="179" t="s">
        <v>1472</v>
      </c>
      <c r="O423" s="192" t="s">
        <v>1801</v>
      </c>
      <c r="P423" s="192" t="s">
        <v>1801</v>
      </c>
      <c r="Q423" s="197">
        <v>-113.93</v>
      </c>
      <c r="R423" s="197">
        <v>0</v>
      </c>
      <c r="S423" s="197">
        <v>76520.399999999994</v>
      </c>
      <c r="T423" s="198" t="s">
        <v>1095</v>
      </c>
      <c r="U423" s="199">
        <v>-113.93</v>
      </c>
      <c r="V423" s="199">
        <v>113.93</v>
      </c>
      <c r="W423" s="200">
        <v>0</v>
      </c>
      <c r="X423" s="201">
        <v>44743</v>
      </c>
      <c r="Y423" s="129"/>
      <c r="Z423" s="122" t="s">
        <v>1515</v>
      </c>
      <c r="AA423" s="189" t="s">
        <v>1479</v>
      </c>
      <c r="AB423" s="189" t="s">
        <v>1470</v>
      </c>
    </row>
    <row r="424" spans="1:28" hidden="1">
      <c r="A424" s="189" t="s">
        <v>3213</v>
      </c>
      <c r="B424" s="190">
        <v>44762</v>
      </c>
      <c r="C424" s="191" t="s">
        <v>42</v>
      </c>
      <c r="D424" s="191" t="s">
        <v>3346</v>
      </c>
      <c r="E424" s="128" t="s">
        <v>2312</v>
      </c>
      <c r="F424" s="192" t="s">
        <v>3347</v>
      </c>
      <c r="G424" s="193" t="s">
        <v>3214</v>
      </c>
      <c r="H424" s="192" t="s">
        <v>3348</v>
      </c>
      <c r="I424" s="194">
        <v>0</v>
      </c>
      <c r="J424" s="128" t="s">
        <v>3261</v>
      </c>
      <c r="K424" s="192" t="s">
        <v>3464</v>
      </c>
      <c r="L424" s="195">
        <v>36.75</v>
      </c>
      <c r="M424" s="196">
        <v>44762</v>
      </c>
      <c r="N424" s="179" t="s">
        <v>1472</v>
      </c>
      <c r="O424" s="192" t="s">
        <v>1801</v>
      </c>
      <c r="P424" s="192" t="s">
        <v>1801</v>
      </c>
      <c r="Q424" s="197">
        <v>-36.75</v>
      </c>
      <c r="R424" s="197">
        <v>0</v>
      </c>
      <c r="S424" s="197">
        <v>76483.649999999994</v>
      </c>
      <c r="T424" s="198" t="s">
        <v>1095</v>
      </c>
      <c r="U424" s="199">
        <v>-36.75</v>
      </c>
      <c r="V424" s="199">
        <v>36.75</v>
      </c>
      <c r="W424" s="200">
        <v>0</v>
      </c>
      <c r="X424" s="201">
        <v>44743</v>
      </c>
      <c r="Y424" s="129"/>
      <c r="Z424" s="122" t="s">
        <v>1515</v>
      </c>
      <c r="AA424" s="189" t="s">
        <v>1479</v>
      </c>
      <c r="AB424" s="189" t="s">
        <v>1470</v>
      </c>
    </row>
    <row r="425" spans="1:28" hidden="1">
      <c r="A425" s="189" t="s">
        <v>3050</v>
      </c>
      <c r="B425" s="190">
        <v>44762</v>
      </c>
      <c r="C425" s="191" t="s">
        <v>42</v>
      </c>
      <c r="D425" s="191" t="s">
        <v>3220</v>
      </c>
      <c r="E425" s="128" t="s">
        <v>2312</v>
      </c>
      <c r="F425" s="192" t="s">
        <v>3052</v>
      </c>
      <c r="G425" s="193" t="s">
        <v>3053</v>
      </c>
      <c r="H425" s="192" t="s">
        <v>3221</v>
      </c>
      <c r="I425" s="194">
        <v>0</v>
      </c>
      <c r="J425" s="128" t="s">
        <v>3055</v>
      </c>
      <c r="K425" s="192" t="s">
        <v>3423</v>
      </c>
      <c r="L425" s="195">
        <v>209.25</v>
      </c>
      <c r="M425" s="196">
        <v>44762</v>
      </c>
      <c r="N425" s="179" t="s">
        <v>1472</v>
      </c>
      <c r="O425" s="192" t="s">
        <v>1801</v>
      </c>
      <c r="P425" s="192" t="s">
        <v>1801</v>
      </c>
      <c r="Q425" s="197">
        <v>-209.25</v>
      </c>
      <c r="R425" s="197">
        <v>0</v>
      </c>
      <c r="S425" s="197">
        <v>24496.16</v>
      </c>
      <c r="T425" s="198" t="s">
        <v>1095</v>
      </c>
      <c r="U425" s="199">
        <v>-209.25</v>
      </c>
      <c r="V425" s="199">
        <v>209.25</v>
      </c>
      <c r="W425" s="200">
        <v>0</v>
      </c>
      <c r="X425" s="201">
        <v>44743</v>
      </c>
      <c r="Y425" s="129"/>
      <c r="Z425" s="122" t="s">
        <v>1515</v>
      </c>
      <c r="AA425" s="189" t="s">
        <v>1479</v>
      </c>
      <c r="AB425" s="189" t="s">
        <v>1470</v>
      </c>
    </row>
    <row r="426" spans="1:28" hidden="1">
      <c r="A426" s="189" t="s">
        <v>3050</v>
      </c>
      <c r="B426" s="190">
        <v>44762</v>
      </c>
      <c r="C426" s="191" t="s">
        <v>42</v>
      </c>
      <c r="D426" s="191" t="s">
        <v>3220</v>
      </c>
      <c r="E426" s="128" t="s">
        <v>2312</v>
      </c>
      <c r="F426" s="192" t="s">
        <v>3052</v>
      </c>
      <c r="G426" s="193" t="s">
        <v>3053</v>
      </c>
      <c r="H426" s="192" t="s">
        <v>3221</v>
      </c>
      <c r="I426" s="194">
        <v>0</v>
      </c>
      <c r="J426" s="128" t="s">
        <v>3055</v>
      </c>
      <c r="K426" s="192" t="s">
        <v>3465</v>
      </c>
      <c r="L426" s="195">
        <v>349</v>
      </c>
      <c r="M426" s="196">
        <v>44762</v>
      </c>
      <c r="N426" s="179" t="s">
        <v>1472</v>
      </c>
      <c r="O426" s="192" t="s">
        <v>1801</v>
      </c>
      <c r="P426" s="192" t="s">
        <v>1801</v>
      </c>
      <c r="Q426" s="197">
        <v>-349</v>
      </c>
      <c r="R426" s="197">
        <v>0</v>
      </c>
      <c r="S426" s="197">
        <v>24147.16</v>
      </c>
      <c r="T426" s="198" t="s">
        <v>1095</v>
      </c>
      <c r="U426" s="199">
        <v>-349</v>
      </c>
      <c r="V426" s="199">
        <v>349</v>
      </c>
      <c r="W426" s="200">
        <v>0</v>
      </c>
      <c r="X426" s="201">
        <v>44743</v>
      </c>
      <c r="Y426" s="129"/>
      <c r="Z426" s="122" t="s">
        <v>1490</v>
      </c>
      <c r="AA426" s="189" t="s">
        <v>1488</v>
      </c>
      <c r="AB426" s="189" t="s">
        <v>1470</v>
      </c>
    </row>
    <row r="427" spans="1:28" hidden="1">
      <c r="A427" s="189" t="s">
        <v>3050</v>
      </c>
      <c r="B427" s="190">
        <v>44762</v>
      </c>
      <c r="C427" s="191" t="s">
        <v>42</v>
      </c>
      <c r="D427" s="191" t="s">
        <v>3220</v>
      </c>
      <c r="E427" s="128" t="s">
        <v>2312</v>
      </c>
      <c r="F427" s="192" t="s">
        <v>3052</v>
      </c>
      <c r="G427" s="193" t="s">
        <v>3053</v>
      </c>
      <c r="H427" s="192" t="s">
        <v>3221</v>
      </c>
      <c r="I427" s="194">
        <v>0</v>
      </c>
      <c r="J427" s="128" t="s">
        <v>3055</v>
      </c>
      <c r="K427" s="192" t="s">
        <v>3428</v>
      </c>
      <c r="L427" s="195">
        <v>301.24</v>
      </c>
      <c r="M427" s="196">
        <v>44762</v>
      </c>
      <c r="N427" s="179" t="s">
        <v>1472</v>
      </c>
      <c r="O427" s="192" t="s">
        <v>1801</v>
      </c>
      <c r="P427" s="192" t="s">
        <v>1801</v>
      </c>
      <c r="Q427" s="197">
        <v>-301.24</v>
      </c>
      <c r="R427" s="197">
        <v>0</v>
      </c>
      <c r="S427" s="197">
        <v>23845.919999999998</v>
      </c>
      <c r="T427" s="198" t="s">
        <v>1095</v>
      </c>
      <c r="U427" s="199">
        <v>-301.24</v>
      </c>
      <c r="V427" s="199">
        <v>301.24</v>
      </c>
      <c r="W427" s="200">
        <v>0</v>
      </c>
      <c r="X427" s="201">
        <v>44743</v>
      </c>
      <c r="Y427" s="129"/>
      <c r="Z427" s="122" t="s">
        <v>1490</v>
      </c>
      <c r="AA427" s="189" t="s">
        <v>1488</v>
      </c>
      <c r="AB427" s="189" t="s">
        <v>1470</v>
      </c>
    </row>
    <row r="428" spans="1:28" hidden="1">
      <c r="A428" s="189" t="s">
        <v>3050</v>
      </c>
      <c r="B428" s="190">
        <v>44762</v>
      </c>
      <c r="C428" s="191" t="s">
        <v>42</v>
      </c>
      <c r="D428" s="191" t="s">
        <v>3220</v>
      </c>
      <c r="E428" s="128" t="s">
        <v>2312</v>
      </c>
      <c r="F428" s="192" t="s">
        <v>3052</v>
      </c>
      <c r="G428" s="193" t="s">
        <v>3053</v>
      </c>
      <c r="H428" s="192" t="s">
        <v>3221</v>
      </c>
      <c r="I428" s="194">
        <v>0</v>
      </c>
      <c r="J428" s="128" t="s">
        <v>3055</v>
      </c>
      <c r="K428" s="192" t="s">
        <v>3466</v>
      </c>
      <c r="L428" s="195">
        <v>902.1</v>
      </c>
      <c r="M428" s="196">
        <v>44762</v>
      </c>
      <c r="N428" s="179" t="s">
        <v>1472</v>
      </c>
      <c r="O428" s="192" t="s">
        <v>1801</v>
      </c>
      <c r="P428" s="192" t="s">
        <v>1801</v>
      </c>
      <c r="Q428" s="197">
        <v>-902.1</v>
      </c>
      <c r="R428" s="197">
        <v>0</v>
      </c>
      <c r="S428" s="197">
        <v>22943.82</v>
      </c>
      <c r="T428" s="198" t="s">
        <v>1095</v>
      </c>
      <c r="U428" s="199">
        <v>-902.1</v>
      </c>
      <c r="V428" s="199">
        <v>902.1</v>
      </c>
      <c r="W428" s="200">
        <v>0</v>
      </c>
      <c r="X428" s="201">
        <v>44743</v>
      </c>
      <c r="Y428" s="129"/>
      <c r="Z428" s="122" t="s">
        <v>1515</v>
      </c>
      <c r="AA428" s="189" t="s">
        <v>1479</v>
      </c>
      <c r="AB428" s="189" t="s">
        <v>1470</v>
      </c>
    </row>
    <row r="429" spans="1:28" hidden="1">
      <c r="A429" s="189" t="s">
        <v>3050</v>
      </c>
      <c r="B429" s="190">
        <v>44762</v>
      </c>
      <c r="C429" s="191" t="s">
        <v>42</v>
      </c>
      <c r="D429" s="191" t="s">
        <v>3220</v>
      </c>
      <c r="E429" s="128" t="s">
        <v>2312</v>
      </c>
      <c r="F429" s="192" t="s">
        <v>3052</v>
      </c>
      <c r="G429" s="193" t="s">
        <v>3053</v>
      </c>
      <c r="H429" s="192" t="s">
        <v>3221</v>
      </c>
      <c r="I429" s="194">
        <v>0</v>
      </c>
      <c r="J429" s="128" t="s">
        <v>3055</v>
      </c>
      <c r="K429" s="192" t="s">
        <v>3424</v>
      </c>
      <c r="L429" s="195">
        <v>67.5</v>
      </c>
      <c r="M429" s="196">
        <v>44762</v>
      </c>
      <c r="N429" s="179" t="s">
        <v>1472</v>
      </c>
      <c r="O429" s="192" t="s">
        <v>1801</v>
      </c>
      <c r="P429" s="192" t="s">
        <v>1801</v>
      </c>
      <c r="Q429" s="197">
        <v>-67.5</v>
      </c>
      <c r="R429" s="197">
        <v>0</v>
      </c>
      <c r="S429" s="197">
        <v>22876.32</v>
      </c>
      <c r="T429" s="198" t="s">
        <v>1095</v>
      </c>
      <c r="U429" s="199">
        <v>-67.5</v>
      </c>
      <c r="V429" s="199">
        <v>67.5</v>
      </c>
      <c r="W429" s="200">
        <v>0</v>
      </c>
      <c r="X429" s="201">
        <v>44743</v>
      </c>
      <c r="Y429" s="129"/>
      <c r="Z429" s="122" t="s">
        <v>1515</v>
      </c>
      <c r="AA429" s="189" t="s">
        <v>1479</v>
      </c>
      <c r="AB429" s="189" t="s">
        <v>1470</v>
      </c>
    </row>
    <row r="430" spans="1:28" hidden="1">
      <c r="A430" s="189" t="s">
        <v>3050</v>
      </c>
      <c r="B430" s="190">
        <v>44762</v>
      </c>
      <c r="C430" s="191" t="s">
        <v>42</v>
      </c>
      <c r="D430" s="191" t="s">
        <v>3220</v>
      </c>
      <c r="E430" s="128" t="s">
        <v>2312</v>
      </c>
      <c r="F430" s="192" t="s">
        <v>3052</v>
      </c>
      <c r="G430" s="193" t="s">
        <v>3053</v>
      </c>
      <c r="H430" s="192" t="s">
        <v>3221</v>
      </c>
      <c r="I430" s="194">
        <v>0</v>
      </c>
      <c r="J430" s="128" t="s">
        <v>3055</v>
      </c>
      <c r="K430" s="192" t="s">
        <v>3322</v>
      </c>
      <c r="L430" s="195">
        <v>112.58</v>
      </c>
      <c r="M430" s="196">
        <v>44762</v>
      </c>
      <c r="N430" s="179" t="s">
        <v>1472</v>
      </c>
      <c r="O430" s="192" t="s">
        <v>1801</v>
      </c>
      <c r="P430" s="192" t="s">
        <v>1801</v>
      </c>
      <c r="Q430" s="197">
        <v>-112.58</v>
      </c>
      <c r="R430" s="197">
        <v>0</v>
      </c>
      <c r="S430" s="197">
        <v>22763.74</v>
      </c>
      <c r="T430" s="198" t="s">
        <v>1095</v>
      </c>
      <c r="U430" s="199">
        <v>-112.58</v>
      </c>
      <c r="V430" s="199">
        <v>112.58</v>
      </c>
      <c r="W430" s="200">
        <v>0</v>
      </c>
      <c r="X430" s="201">
        <v>44743</v>
      </c>
      <c r="Y430" s="129"/>
      <c r="Z430" s="122" t="s">
        <v>1490</v>
      </c>
      <c r="AA430" s="189" t="s">
        <v>1488</v>
      </c>
      <c r="AB430" s="189" t="s">
        <v>1470</v>
      </c>
    </row>
    <row r="431" spans="1:28" hidden="1">
      <c r="A431" s="189" t="s">
        <v>3050</v>
      </c>
      <c r="B431" s="190">
        <v>44762</v>
      </c>
      <c r="C431" s="191" t="s">
        <v>42</v>
      </c>
      <c r="D431" s="191" t="s">
        <v>3220</v>
      </c>
      <c r="E431" s="128" t="s">
        <v>2312</v>
      </c>
      <c r="F431" s="192" t="s">
        <v>3052</v>
      </c>
      <c r="G431" s="193" t="s">
        <v>3053</v>
      </c>
      <c r="H431" s="192" t="s">
        <v>3221</v>
      </c>
      <c r="I431" s="194">
        <v>0</v>
      </c>
      <c r="J431" s="128" t="s">
        <v>3055</v>
      </c>
      <c r="K431" s="192" t="s">
        <v>3467</v>
      </c>
      <c r="L431" s="195">
        <v>291</v>
      </c>
      <c r="M431" s="196">
        <v>44762</v>
      </c>
      <c r="N431" s="179" t="s">
        <v>1472</v>
      </c>
      <c r="O431" s="192" t="s">
        <v>1801</v>
      </c>
      <c r="P431" s="192" t="s">
        <v>1801</v>
      </c>
      <c r="Q431" s="197">
        <v>-291</v>
      </c>
      <c r="R431" s="197">
        <v>0</v>
      </c>
      <c r="S431" s="197">
        <v>22472.74</v>
      </c>
      <c r="T431" s="198" t="s">
        <v>1095</v>
      </c>
      <c r="U431" s="199">
        <v>-291</v>
      </c>
      <c r="V431" s="199">
        <v>291</v>
      </c>
      <c r="W431" s="200">
        <v>0</v>
      </c>
      <c r="X431" s="201">
        <v>44743</v>
      </c>
      <c r="Y431" s="129"/>
      <c r="Z431" s="122" t="s">
        <v>1515</v>
      </c>
      <c r="AA431" s="189" t="s">
        <v>1479</v>
      </c>
      <c r="AB431" s="189" t="s">
        <v>1470</v>
      </c>
    </row>
    <row r="432" spans="1:28" hidden="1">
      <c r="A432" s="189" t="s">
        <v>3050</v>
      </c>
      <c r="B432" s="190">
        <v>44762</v>
      </c>
      <c r="C432" s="191" t="s">
        <v>42</v>
      </c>
      <c r="D432" s="191" t="s">
        <v>3220</v>
      </c>
      <c r="E432" s="128" t="s">
        <v>2312</v>
      </c>
      <c r="F432" s="192" t="s">
        <v>3052</v>
      </c>
      <c r="G432" s="193" t="s">
        <v>3053</v>
      </c>
      <c r="H432" s="192" t="s">
        <v>3221</v>
      </c>
      <c r="I432" s="194">
        <v>0</v>
      </c>
      <c r="J432" s="128" t="s">
        <v>3055</v>
      </c>
      <c r="K432" s="192" t="s">
        <v>3430</v>
      </c>
      <c r="L432" s="195">
        <v>97.17</v>
      </c>
      <c r="M432" s="196">
        <v>44762</v>
      </c>
      <c r="N432" s="179" t="s">
        <v>1472</v>
      </c>
      <c r="O432" s="192" t="s">
        <v>1801</v>
      </c>
      <c r="P432" s="192" t="s">
        <v>1801</v>
      </c>
      <c r="Q432" s="197">
        <v>-97.17</v>
      </c>
      <c r="R432" s="197">
        <v>0</v>
      </c>
      <c r="S432" s="197">
        <v>22375.57</v>
      </c>
      <c r="T432" s="198" t="s">
        <v>1095</v>
      </c>
      <c r="U432" s="199">
        <v>-97.17</v>
      </c>
      <c r="V432" s="199">
        <v>97.17</v>
      </c>
      <c r="W432" s="200">
        <v>0</v>
      </c>
      <c r="X432" s="201">
        <v>44743</v>
      </c>
      <c r="Y432" s="129"/>
      <c r="Z432" s="122" t="s">
        <v>1490</v>
      </c>
      <c r="AA432" s="189" t="s">
        <v>1488</v>
      </c>
      <c r="AB432" s="189" t="s">
        <v>1470</v>
      </c>
    </row>
    <row r="433" spans="1:28" hidden="1">
      <c r="A433" s="189" t="s">
        <v>3213</v>
      </c>
      <c r="B433" s="190">
        <v>44770</v>
      </c>
      <c r="C433" s="191" t="s">
        <v>42</v>
      </c>
      <c r="D433" s="191" t="s">
        <v>3346</v>
      </c>
      <c r="E433" s="128" t="s">
        <v>2312</v>
      </c>
      <c r="F433" s="192" t="s">
        <v>3347</v>
      </c>
      <c r="G433" s="193" t="s">
        <v>3214</v>
      </c>
      <c r="H433" s="192" t="s">
        <v>3348</v>
      </c>
      <c r="I433" s="194">
        <v>0</v>
      </c>
      <c r="J433" s="128" t="s">
        <v>3261</v>
      </c>
      <c r="K433" s="192" t="s">
        <v>3262</v>
      </c>
      <c r="L433" s="195">
        <v>75000</v>
      </c>
      <c r="M433" s="196">
        <v>44770</v>
      </c>
      <c r="N433" s="179" t="s">
        <v>1472</v>
      </c>
      <c r="O433" s="192" t="s">
        <v>3263</v>
      </c>
      <c r="P433" s="192" t="s">
        <v>3263</v>
      </c>
      <c r="Q433" s="197">
        <v>-75000</v>
      </c>
      <c r="R433" s="197">
        <v>0</v>
      </c>
      <c r="S433" s="197">
        <v>1483.65</v>
      </c>
      <c r="T433" s="198" t="s">
        <v>3264</v>
      </c>
      <c r="U433" s="199">
        <v>-75000</v>
      </c>
      <c r="V433" s="199">
        <v>75000</v>
      </c>
      <c r="W433" s="200">
        <v>0</v>
      </c>
      <c r="X433" s="201">
        <v>44743</v>
      </c>
      <c r="Y433" s="129"/>
      <c r="Z433" s="122" t="s">
        <v>1490</v>
      </c>
      <c r="AA433" s="189" t="s">
        <v>1488</v>
      </c>
      <c r="AB433" s="189" t="s">
        <v>1470</v>
      </c>
    </row>
    <row r="434" spans="1:28" hidden="1">
      <c r="A434" s="189" t="s">
        <v>3213</v>
      </c>
      <c r="B434" s="190">
        <v>44770</v>
      </c>
      <c r="C434" s="191" t="s">
        <v>42</v>
      </c>
      <c r="D434" s="191" t="s">
        <v>3346</v>
      </c>
      <c r="E434" s="128" t="s">
        <v>2312</v>
      </c>
      <c r="F434" s="192" t="s">
        <v>3347</v>
      </c>
      <c r="G434" s="193" t="s">
        <v>3214</v>
      </c>
      <c r="H434" s="192" t="s">
        <v>3348</v>
      </c>
      <c r="I434" s="194">
        <v>0</v>
      </c>
      <c r="J434" s="128" t="s">
        <v>3261</v>
      </c>
      <c r="K434" s="192" t="s">
        <v>3350</v>
      </c>
      <c r="L434" s="195">
        <v>11.65</v>
      </c>
      <c r="M434" s="196">
        <v>44770</v>
      </c>
      <c r="N434" s="179" t="s">
        <v>1565</v>
      </c>
      <c r="O434" s="192" t="s">
        <v>3377</v>
      </c>
      <c r="P434" s="192" t="s">
        <v>3377</v>
      </c>
      <c r="Q434" s="197">
        <v>-11.65</v>
      </c>
      <c r="R434" s="197">
        <v>0</v>
      </c>
      <c r="S434" s="197">
        <v>1472</v>
      </c>
      <c r="T434" s="198" t="s">
        <v>21</v>
      </c>
      <c r="U434" s="199">
        <v>-11.65</v>
      </c>
      <c r="V434" s="199">
        <v>11.65</v>
      </c>
      <c r="W434" s="200">
        <v>0</v>
      </c>
      <c r="X434" s="201">
        <v>44743</v>
      </c>
      <c r="Y434" s="129"/>
      <c r="Z434" s="122" t="s">
        <v>3124</v>
      </c>
      <c r="AA434" s="189" t="s">
        <v>3124</v>
      </c>
      <c r="AB434" s="189" t="s">
        <v>1470</v>
      </c>
    </row>
    <row r="435" spans="1:28" hidden="1">
      <c r="A435" s="189" t="s">
        <v>3213</v>
      </c>
      <c r="B435" s="190">
        <v>44770</v>
      </c>
      <c r="C435" s="191" t="s">
        <v>42</v>
      </c>
      <c r="D435" s="191" t="s">
        <v>3346</v>
      </c>
      <c r="E435" s="128" t="s">
        <v>2312</v>
      </c>
      <c r="F435" s="192" t="s">
        <v>3347</v>
      </c>
      <c r="G435" s="193" t="s">
        <v>3214</v>
      </c>
      <c r="H435" s="192" t="s">
        <v>3348</v>
      </c>
      <c r="I435" s="194">
        <v>0</v>
      </c>
      <c r="J435" s="128" t="s">
        <v>3261</v>
      </c>
      <c r="K435" s="192" t="s">
        <v>3468</v>
      </c>
      <c r="L435" s="195">
        <v>30000</v>
      </c>
      <c r="M435" s="196">
        <v>44770</v>
      </c>
      <c r="N435" s="179" t="s">
        <v>1495</v>
      </c>
      <c r="O435" s="192" t="s">
        <v>3063</v>
      </c>
      <c r="P435" s="192" t="s">
        <v>3063</v>
      </c>
      <c r="Q435" s="197">
        <v>0</v>
      </c>
      <c r="R435" s="197">
        <v>30000</v>
      </c>
      <c r="S435" s="197">
        <v>31472</v>
      </c>
      <c r="T435" s="198" t="s">
        <v>21</v>
      </c>
      <c r="U435" s="199">
        <v>30000</v>
      </c>
      <c r="V435" s="199">
        <v>30000</v>
      </c>
      <c r="W435" s="200">
        <v>1</v>
      </c>
      <c r="X435" s="201">
        <v>44743</v>
      </c>
      <c r="Y435" s="129"/>
      <c r="Z435" s="122" t="s">
        <v>3064</v>
      </c>
      <c r="AA435" s="189" t="s">
        <v>3064</v>
      </c>
      <c r="AB435" s="189" t="s">
        <v>1470</v>
      </c>
    </row>
    <row r="436" spans="1:28" hidden="1">
      <c r="A436" s="189" t="s">
        <v>3050</v>
      </c>
      <c r="B436" s="190">
        <v>44770</v>
      </c>
      <c r="C436" s="191" t="s">
        <v>42</v>
      </c>
      <c r="D436" s="191" t="s">
        <v>3220</v>
      </c>
      <c r="E436" s="128" t="s">
        <v>2312</v>
      </c>
      <c r="F436" s="192" t="s">
        <v>3052</v>
      </c>
      <c r="G436" s="193" t="s">
        <v>3053</v>
      </c>
      <c r="H436" s="192" t="s">
        <v>3221</v>
      </c>
      <c r="I436" s="194">
        <v>0</v>
      </c>
      <c r="J436" s="128" t="s">
        <v>3469</v>
      </c>
      <c r="K436" s="192" t="s">
        <v>3470</v>
      </c>
      <c r="L436" s="195">
        <v>757</v>
      </c>
      <c r="M436" s="196">
        <v>44770</v>
      </c>
      <c r="N436" s="179" t="s">
        <v>1472</v>
      </c>
      <c r="O436" s="192" t="s">
        <v>1746</v>
      </c>
      <c r="P436" s="192" t="s">
        <v>1746</v>
      </c>
      <c r="Q436" s="197">
        <v>-757</v>
      </c>
      <c r="R436" s="197">
        <v>0</v>
      </c>
      <c r="S436" s="197">
        <v>21618.57</v>
      </c>
      <c r="T436" s="198" t="s">
        <v>1025</v>
      </c>
      <c r="U436" s="199">
        <v>-757</v>
      </c>
      <c r="V436" s="199">
        <v>757</v>
      </c>
      <c r="W436" s="200">
        <v>0</v>
      </c>
      <c r="X436" s="201">
        <v>44743</v>
      </c>
      <c r="Y436" s="129"/>
      <c r="Z436" s="122" t="s">
        <v>3076</v>
      </c>
      <c r="AA436" s="189" t="s">
        <v>1479</v>
      </c>
      <c r="AB436" s="189" t="s">
        <v>1470</v>
      </c>
    </row>
    <row r="437" spans="1:28" hidden="1">
      <c r="A437" s="189" t="s">
        <v>3050</v>
      </c>
      <c r="B437" s="190">
        <v>44770</v>
      </c>
      <c r="C437" s="191" t="s">
        <v>42</v>
      </c>
      <c r="D437" s="191" t="s">
        <v>3220</v>
      </c>
      <c r="E437" s="128" t="s">
        <v>2312</v>
      </c>
      <c r="F437" s="192" t="s">
        <v>3052</v>
      </c>
      <c r="G437" s="193" t="s">
        <v>3053</v>
      </c>
      <c r="H437" s="192" t="s">
        <v>3221</v>
      </c>
      <c r="I437" s="194">
        <v>0</v>
      </c>
      <c r="J437" s="128" t="s">
        <v>3055</v>
      </c>
      <c r="K437" s="192" t="s">
        <v>3471</v>
      </c>
      <c r="L437" s="195">
        <v>150.01</v>
      </c>
      <c r="M437" s="196">
        <v>44770</v>
      </c>
      <c r="N437" s="179" t="s">
        <v>1472</v>
      </c>
      <c r="O437" s="192" t="s">
        <v>1801</v>
      </c>
      <c r="P437" s="192" t="s">
        <v>1801</v>
      </c>
      <c r="Q437" s="197">
        <v>-150.01</v>
      </c>
      <c r="R437" s="197">
        <v>0</v>
      </c>
      <c r="S437" s="197">
        <v>21468.560000000001</v>
      </c>
      <c r="T437" s="198" t="s">
        <v>1095</v>
      </c>
      <c r="U437" s="199">
        <v>-150.01</v>
      </c>
      <c r="V437" s="199">
        <v>150.01</v>
      </c>
      <c r="W437" s="200">
        <v>0</v>
      </c>
      <c r="X437" s="201">
        <v>44743</v>
      </c>
      <c r="Y437" s="129"/>
      <c r="Z437" s="122" t="s">
        <v>1515</v>
      </c>
      <c r="AA437" s="189" t="s">
        <v>1479</v>
      </c>
      <c r="AB437" s="189" t="s">
        <v>1470</v>
      </c>
    </row>
    <row r="438" spans="1:28" hidden="1">
      <c r="A438" s="189" t="s">
        <v>3050</v>
      </c>
      <c r="B438" s="190">
        <v>44770</v>
      </c>
      <c r="C438" s="191" t="s">
        <v>42</v>
      </c>
      <c r="D438" s="191" t="s">
        <v>3220</v>
      </c>
      <c r="E438" s="128" t="s">
        <v>2312</v>
      </c>
      <c r="F438" s="192" t="s">
        <v>3052</v>
      </c>
      <c r="G438" s="193" t="s">
        <v>3053</v>
      </c>
      <c r="H438" s="192" t="s">
        <v>3221</v>
      </c>
      <c r="I438" s="194">
        <v>0</v>
      </c>
      <c r="J438" s="128" t="s">
        <v>3055</v>
      </c>
      <c r="K438" s="192" t="s">
        <v>3472</v>
      </c>
      <c r="L438" s="195">
        <v>14.94</v>
      </c>
      <c r="M438" s="196">
        <v>44770</v>
      </c>
      <c r="N438" s="179" t="s">
        <v>1472</v>
      </c>
      <c r="O438" s="192" t="s">
        <v>2574</v>
      </c>
      <c r="P438" s="192" t="s">
        <v>2574</v>
      </c>
      <c r="Q438" s="197">
        <v>-14.94</v>
      </c>
      <c r="R438" s="197">
        <v>0</v>
      </c>
      <c r="S438" s="197">
        <v>21453.62</v>
      </c>
      <c r="T438" s="198" t="s">
        <v>21</v>
      </c>
      <c r="U438" s="199">
        <v>-14.94</v>
      </c>
      <c r="V438" s="199">
        <v>14.94</v>
      </c>
      <c r="W438" s="200">
        <v>0</v>
      </c>
      <c r="X438" s="201">
        <v>44743</v>
      </c>
      <c r="Y438" s="129"/>
      <c r="Z438" s="122" t="s">
        <v>1515</v>
      </c>
      <c r="AA438" s="189" t="s">
        <v>1479</v>
      </c>
      <c r="AB438" s="189" t="s">
        <v>1470</v>
      </c>
    </row>
    <row r="439" spans="1:28" hidden="1">
      <c r="A439" s="189" t="s">
        <v>3050</v>
      </c>
      <c r="B439" s="190">
        <v>44770</v>
      </c>
      <c r="C439" s="191" t="s">
        <v>42</v>
      </c>
      <c r="D439" s="191" t="s">
        <v>3220</v>
      </c>
      <c r="E439" s="128" t="s">
        <v>2312</v>
      </c>
      <c r="F439" s="192" t="s">
        <v>3052</v>
      </c>
      <c r="G439" s="193" t="s">
        <v>3053</v>
      </c>
      <c r="H439" s="192" t="s">
        <v>3221</v>
      </c>
      <c r="I439" s="194">
        <v>0</v>
      </c>
      <c r="J439" s="128" t="s">
        <v>3055</v>
      </c>
      <c r="K439" s="192" t="s">
        <v>3473</v>
      </c>
      <c r="L439" s="195">
        <v>30</v>
      </c>
      <c r="M439" s="196">
        <v>44770</v>
      </c>
      <c r="N439" s="179" t="s">
        <v>1472</v>
      </c>
      <c r="O439" s="192" t="s">
        <v>2575</v>
      </c>
      <c r="P439" s="192" t="s">
        <v>2575</v>
      </c>
      <c r="Q439" s="197">
        <v>-30</v>
      </c>
      <c r="R439" s="197">
        <v>0</v>
      </c>
      <c r="S439" s="197">
        <v>21423.62</v>
      </c>
      <c r="T439" s="198" t="s">
        <v>21</v>
      </c>
      <c r="U439" s="199">
        <v>-30</v>
      </c>
      <c r="V439" s="199">
        <v>30</v>
      </c>
      <c r="W439" s="200">
        <v>0</v>
      </c>
      <c r="X439" s="201">
        <v>44743</v>
      </c>
      <c r="Y439" s="129"/>
      <c r="Z439" s="122" t="s">
        <v>3059</v>
      </c>
      <c r="AA439" s="189" t="s">
        <v>3060</v>
      </c>
      <c r="AB439" s="189" t="s">
        <v>1470</v>
      </c>
    </row>
    <row r="440" spans="1:28" hidden="1">
      <c r="A440" s="189" t="s">
        <v>3050</v>
      </c>
      <c r="B440" s="190">
        <v>44770</v>
      </c>
      <c r="C440" s="191" t="s">
        <v>42</v>
      </c>
      <c r="D440" s="191" t="s">
        <v>3220</v>
      </c>
      <c r="E440" s="128" t="s">
        <v>2312</v>
      </c>
      <c r="F440" s="192" t="s">
        <v>3052</v>
      </c>
      <c r="G440" s="193" t="s">
        <v>3053</v>
      </c>
      <c r="H440" s="192" t="s">
        <v>3221</v>
      </c>
      <c r="I440" s="194">
        <v>0</v>
      </c>
      <c r="J440" s="128" t="s">
        <v>3055</v>
      </c>
      <c r="K440" s="192" t="s">
        <v>3131</v>
      </c>
      <c r="L440" s="195">
        <v>315</v>
      </c>
      <c r="M440" s="196">
        <v>44770</v>
      </c>
      <c r="N440" s="179" t="s">
        <v>1472</v>
      </c>
      <c r="O440" s="192" t="s">
        <v>1801</v>
      </c>
      <c r="P440" s="192" t="s">
        <v>1801</v>
      </c>
      <c r="Q440" s="197">
        <v>-315</v>
      </c>
      <c r="R440" s="197">
        <v>0</v>
      </c>
      <c r="S440" s="197">
        <v>21108.62</v>
      </c>
      <c r="T440" s="198" t="s">
        <v>1095</v>
      </c>
      <c r="U440" s="199">
        <v>-315</v>
      </c>
      <c r="V440" s="199">
        <v>315</v>
      </c>
      <c r="W440" s="200">
        <v>0</v>
      </c>
      <c r="X440" s="201">
        <v>44743</v>
      </c>
      <c r="Y440" s="129"/>
      <c r="Z440" s="122" t="s">
        <v>1515</v>
      </c>
      <c r="AA440" s="189" t="s">
        <v>1479</v>
      </c>
      <c r="AB440" s="189" t="s">
        <v>1470</v>
      </c>
    </row>
    <row r="441" spans="1:28" hidden="1">
      <c r="A441" s="189" t="s">
        <v>3050</v>
      </c>
      <c r="B441" s="190">
        <v>44770</v>
      </c>
      <c r="C441" s="191" t="s">
        <v>42</v>
      </c>
      <c r="D441" s="191" t="s">
        <v>3220</v>
      </c>
      <c r="E441" s="128" t="s">
        <v>2312</v>
      </c>
      <c r="F441" s="192" t="s">
        <v>3052</v>
      </c>
      <c r="G441" s="193" t="s">
        <v>3053</v>
      </c>
      <c r="H441" s="192" t="s">
        <v>3221</v>
      </c>
      <c r="I441" s="194">
        <v>0</v>
      </c>
      <c r="J441" s="128" t="s">
        <v>3055</v>
      </c>
      <c r="K441" s="192" t="s">
        <v>3474</v>
      </c>
      <c r="L441" s="195">
        <v>25.43</v>
      </c>
      <c r="M441" s="196">
        <v>44770</v>
      </c>
      <c r="N441" s="179" t="s">
        <v>1472</v>
      </c>
      <c r="O441" s="192" t="s">
        <v>2574</v>
      </c>
      <c r="P441" s="192" t="s">
        <v>2574</v>
      </c>
      <c r="Q441" s="197">
        <v>-25.43</v>
      </c>
      <c r="R441" s="197">
        <v>0</v>
      </c>
      <c r="S441" s="197">
        <v>21083.19</v>
      </c>
      <c r="T441" s="198" t="s">
        <v>21</v>
      </c>
      <c r="U441" s="199">
        <v>-25.43</v>
      </c>
      <c r="V441" s="199">
        <v>25.43</v>
      </c>
      <c r="W441" s="200">
        <v>0</v>
      </c>
      <c r="X441" s="201">
        <v>44743</v>
      </c>
      <c r="Y441" s="129"/>
      <c r="Z441" s="122" t="s">
        <v>1515</v>
      </c>
      <c r="AA441" s="189" t="s">
        <v>1479</v>
      </c>
      <c r="AB441" s="189" t="s">
        <v>1470</v>
      </c>
    </row>
    <row r="442" spans="1:28" hidden="1">
      <c r="A442" s="189" t="s">
        <v>3050</v>
      </c>
      <c r="B442" s="190">
        <v>44770</v>
      </c>
      <c r="C442" s="191" t="s">
        <v>42</v>
      </c>
      <c r="D442" s="191" t="s">
        <v>3220</v>
      </c>
      <c r="E442" s="128" t="s">
        <v>2312</v>
      </c>
      <c r="F442" s="192" t="s">
        <v>3052</v>
      </c>
      <c r="G442" s="193" t="s">
        <v>3053</v>
      </c>
      <c r="H442" s="192" t="s">
        <v>3221</v>
      </c>
      <c r="I442" s="194">
        <v>0</v>
      </c>
      <c r="J442" s="128" t="s">
        <v>3055</v>
      </c>
      <c r="K442" s="192" t="s">
        <v>3475</v>
      </c>
      <c r="L442" s="195">
        <v>52.5</v>
      </c>
      <c r="M442" s="196">
        <v>44770</v>
      </c>
      <c r="N442" s="179" t="s">
        <v>1472</v>
      </c>
      <c r="O442" s="192" t="s">
        <v>2575</v>
      </c>
      <c r="P442" s="192" t="s">
        <v>2575</v>
      </c>
      <c r="Q442" s="197">
        <v>-52.5</v>
      </c>
      <c r="R442" s="197">
        <v>0</v>
      </c>
      <c r="S442" s="197">
        <v>21030.69</v>
      </c>
      <c r="T442" s="198" t="s">
        <v>21</v>
      </c>
      <c r="U442" s="199">
        <v>-52.5</v>
      </c>
      <c r="V442" s="199">
        <v>52.5</v>
      </c>
      <c r="W442" s="200">
        <v>0</v>
      </c>
      <c r="X442" s="201">
        <v>44743</v>
      </c>
      <c r="Y442" s="129"/>
      <c r="Z442" s="122" t="s">
        <v>1515</v>
      </c>
      <c r="AA442" s="189" t="s">
        <v>1479</v>
      </c>
      <c r="AB442" s="189" t="s">
        <v>1470</v>
      </c>
    </row>
    <row r="443" spans="1:28" hidden="1">
      <c r="A443" s="189" t="s">
        <v>3050</v>
      </c>
      <c r="B443" s="190">
        <v>44770</v>
      </c>
      <c r="C443" s="191" t="s">
        <v>42</v>
      </c>
      <c r="D443" s="191" t="s">
        <v>3220</v>
      </c>
      <c r="E443" s="128" t="s">
        <v>2312</v>
      </c>
      <c r="F443" s="192" t="s">
        <v>3052</v>
      </c>
      <c r="G443" s="193" t="s">
        <v>3053</v>
      </c>
      <c r="H443" s="192" t="s">
        <v>3221</v>
      </c>
      <c r="I443" s="194">
        <v>0</v>
      </c>
      <c r="J443" s="128" t="s">
        <v>3055</v>
      </c>
      <c r="K443" s="192" t="s">
        <v>3130</v>
      </c>
      <c r="L443" s="195">
        <v>450</v>
      </c>
      <c r="M443" s="196">
        <v>44770</v>
      </c>
      <c r="N443" s="179" t="s">
        <v>1472</v>
      </c>
      <c r="O443" s="192" t="s">
        <v>1801</v>
      </c>
      <c r="P443" s="192" t="s">
        <v>1801</v>
      </c>
      <c r="Q443" s="197">
        <v>-450</v>
      </c>
      <c r="R443" s="197">
        <v>0</v>
      </c>
      <c r="S443" s="197">
        <v>20580.689999999999</v>
      </c>
      <c r="T443" s="198" t="s">
        <v>1095</v>
      </c>
      <c r="U443" s="199">
        <v>-450</v>
      </c>
      <c r="V443" s="199">
        <v>450</v>
      </c>
      <c r="W443" s="200">
        <v>0</v>
      </c>
      <c r="X443" s="201">
        <v>44743</v>
      </c>
      <c r="Y443" s="129"/>
      <c r="Z443" s="122" t="s">
        <v>1490</v>
      </c>
      <c r="AA443" s="189" t="s">
        <v>1488</v>
      </c>
      <c r="AB443" s="189" t="s">
        <v>1470</v>
      </c>
    </row>
    <row r="444" spans="1:28" hidden="1">
      <c r="A444" s="189" t="s">
        <v>3050</v>
      </c>
      <c r="B444" s="190">
        <v>44770</v>
      </c>
      <c r="C444" s="191" t="s">
        <v>42</v>
      </c>
      <c r="D444" s="191" t="s">
        <v>3220</v>
      </c>
      <c r="E444" s="128" t="s">
        <v>2312</v>
      </c>
      <c r="F444" s="192" t="s">
        <v>3052</v>
      </c>
      <c r="G444" s="193" t="s">
        <v>3053</v>
      </c>
      <c r="H444" s="192" t="s">
        <v>3221</v>
      </c>
      <c r="I444" s="194">
        <v>0</v>
      </c>
      <c r="J444" s="128" t="s">
        <v>3055</v>
      </c>
      <c r="K444" s="192" t="s">
        <v>3476</v>
      </c>
      <c r="L444" s="195">
        <v>25.33</v>
      </c>
      <c r="M444" s="196">
        <v>44770</v>
      </c>
      <c r="N444" s="179" t="s">
        <v>1472</v>
      </c>
      <c r="O444" s="192" t="s">
        <v>2574</v>
      </c>
      <c r="P444" s="192" t="s">
        <v>2574</v>
      </c>
      <c r="Q444" s="197">
        <v>-25.33</v>
      </c>
      <c r="R444" s="197">
        <v>0</v>
      </c>
      <c r="S444" s="197">
        <v>20555.36</v>
      </c>
      <c r="T444" s="198" t="s">
        <v>21</v>
      </c>
      <c r="U444" s="199">
        <v>-25.33</v>
      </c>
      <c r="V444" s="199">
        <v>25.33</v>
      </c>
      <c r="W444" s="200">
        <v>0</v>
      </c>
      <c r="X444" s="201">
        <v>44743</v>
      </c>
      <c r="Y444" s="129"/>
      <c r="Z444" s="122" t="s">
        <v>1515</v>
      </c>
      <c r="AA444" s="189" t="s">
        <v>1479</v>
      </c>
      <c r="AB444" s="189" t="s">
        <v>1470</v>
      </c>
    </row>
    <row r="445" spans="1:28" hidden="1">
      <c r="A445" s="189" t="s">
        <v>3050</v>
      </c>
      <c r="B445" s="190">
        <v>44770</v>
      </c>
      <c r="C445" s="191" t="s">
        <v>42</v>
      </c>
      <c r="D445" s="191" t="s">
        <v>3220</v>
      </c>
      <c r="E445" s="128" t="s">
        <v>2312</v>
      </c>
      <c r="F445" s="192" t="s">
        <v>3052</v>
      </c>
      <c r="G445" s="193" t="s">
        <v>3053</v>
      </c>
      <c r="H445" s="192" t="s">
        <v>3221</v>
      </c>
      <c r="I445" s="194">
        <v>0</v>
      </c>
      <c r="J445" s="128" t="s">
        <v>3055</v>
      </c>
      <c r="K445" s="192" t="s">
        <v>3475</v>
      </c>
      <c r="L445" s="195">
        <v>52.5</v>
      </c>
      <c r="M445" s="196">
        <v>44770</v>
      </c>
      <c r="N445" s="179" t="s">
        <v>1472</v>
      </c>
      <c r="O445" s="192" t="s">
        <v>2575</v>
      </c>
      <c r="P445" s="192" t="s">
        <v>2575</v>
      </c>
      <c r="Q445" s="197">
        <v>-52.5</v>
      </c>
      <c r="R445" s="197">
        <v>0</v>
      </c>
      <c r="S445" s="197">
        <v>20502.86</v>
      </c>
      <c r="T445" s="198" t="s">
        <v>21</v>
      </c>
      <c r="U445" s="199">
        <v>-52.5</v>
      </c>
      <c r="V445" s="199">
        <v>52.5</v>
      </c>
      <c r="W445" s="200">
        <v>0</v>
      </c>
      <c r="X445" s="201">
        <v>44743</v>
      </c>
      <c r="Y445" s="129"/>
      <c r="Z445" s="122" t="s">
        <v>1515</v>
      </c>
      <c r="AA445" s="189" t="s">
        <v>1479</v>
      </c>
      <c r="AB445" s="189" t="s">
        <v>1470</v>
      </c>
    </row>
    <row r="446" spans="1:28" hidden="1">
      <c r="A446" s="189" t="s">
        <v>3050</v>
      </c>
      <c r="B446" s="190">
        <v>44770</v>
      </c>
      <c r="C446" s="191" t="s">
        <v>42</v>
      </c>
      <c r="D446" s="191" t="s">
        <v>3220</v>
      </c>
      <c r="E446" s="128" t="s">
        <v>2312</v>
      </c>
      <c r="F446" s="192" t="s">
        <v>3052</v>
      </c>
      <c r="G446" s="193" t="s">
        <v>3053</v>
      </c>
      <c r="H446" s="192" t="s">
        <v>3221</v>
      </c>
      <c r="I446" s="194">
        <v>0</v>
      </c>
      <c r="J446" s="128" t="s">
        <v>3055</v>
      </c>
      <c r="K446" s="192" t="s">
        <v>3409</v>
      </c>
      <c r="L446" s="195">
        <v>22.5</v>
      </c>
      <c r="M446" s="196">
        <v>44770</v>
      </c>
      <c r="N446" s="179" t="s">
        <v>1472</v>
      </c>
      <c r="O446" s="192" t="s">
        <v>1801</v>
      </c>
      <c r="P446" s="192" t="s">
        <v>1801</v>
      </c>
      <c r="Q446" s="197">
        <v>-22.5</v>
      </c>
      <c r="R446" s="197">
        <v>0</v>
      </c>
      <c r="S446" s="197">
        <v>20480.36</v>
      </c>
      <c r="T446" s="198" t="s">
        <v>1095</v>
      </c>
      <c r="U446" s="199">
        <v>-22.5</v>
      </c>
      <c r="V446" s="199">
        <v>22.5</v>
      </c>
      <c r="W446" s="200">
        <v>0</v>
      </c>
      <c r="X446" s="201">
        <v>44743</v>
      </c>
      <c r="Y446" s="129"/>
      <c r="Z446" s="122" t="s">
        <v>1515</v>
      </c>
      <c r="AA446" s="189" t="s">
        <v>1479</v>
      </c>
      <c r="AB446" s="189" t="s">
        <v>1470</v>
      </c>
    </row>
    <row r="447" spans="1:28" hidden="1">
      <c r="A447" s="189" t="s">
        <v>3050</v>
      </c>
      <c r="B447" s="190">
        <v>44770</v>
      </c>
      <c r="C447" s="191" t="s">
        <v>42</v>
      </c>
      <c r="D447" s="191" t="s">
        <v>3220</v>
      </c>
      <c r="E447" s="128" t="s">
        <v>2312</v>
      </c>
      <c r="F447" s="192" t="s">
        <v>3052</v>
      </c>
      <c r="G447" s="193" t="s">
        <v>3053</v>
      </c>
      <c r="H447" s="192" t="s">
        <v>3221</v>
      </c>
      <c r="I447" s="194">
        <v>0</v>
      </c>
      <c r="J447" s="128" t="s">
        <v>3055</v>
      </c>
      <c r="K447" s="192" t="s">
        <v>3474</v>
      </c>
      <c r="L447" s="195">
        <v>25.43</v>
      </c>
      <c r="M447" s="196">
        <v>44770</v>
      </c>
      <c r="N447" s="179" t="s">
        <v>1472</v>
      </c>
      <c r="O447" s="192" t="s">
        <v>2574</v>
      </c>
      <c r="P447" s="192" t="s">
        <v>2574</v>
      </c>
      <c r="Q447" s="197">
        <v>-25.43</v>
      </c>
      <c r="R447" s="197">
        <v>0</v>
      </c>
      <c r="S447" s="197">
        <v>20454.93</v>
      </c>
      <c r="T447" s="198" t="s">
        <v>21</v>
      </c>
      <c r="U447" s="199">
        <v>-25.43</v>
      </c>
      <c r="V447" s="199">
        <v>25.43</v>
      </c>
      <c r="W447" s="200">
        <v>0</v>
      </c>
      <c r="X447" s="201">
        <v>44743</v>
      </c>
      <c r="Y447" s="129"/>
      <c r="Z447" s="122" t="s">
        <v>1515</v>
      </c>
      <c r="AA447" s="189" t="s">
        <v>1479</v>
      </c>
      <c r="AB447" s="189" t="s">
        <v>1470</v>
      </c>
    </row>
    <row r="448" spans="1:28" hidden="1">
      <c r="A448" s="189" t="s">
        <v>3050</v>
      </c>
      <c r="B448" s="190">
        <v>44770</v>
      </c>
      <c r="C448" s="191" t="s">
        <v>42</v>
      </c>
      <c r="D448" s="191" t="s">
        <v>3220</v>
      </c>
      <c r="E448" s="128" t="s">
        <v>2312</v>
      </c>
      <c r="F448" s="192" t="s">
        <v>3052</v>
      </c>
      <c r="G448" s="193" t="s">
        <v>3053</v>
      </c>
      <c r="H448" s="192" t="s">
        <v>3221</v>
      </c>
      <c r="I448" s="194">
        <v>0</v>
      </c>
      <c r="J448" s="128" t="s">
        <v>3055</v>
      </c>
      <c r="K448" s="192" t="s">
        <v>3475</v>
      </c>
      <c r="L448" s="195">
        <v>52.5</v>
      </c>
      <c r="M448" s="196">
        <v>44770</v>
      </c>
      <c r="N448" s="179" t="s">
        <v>1472</v>
      </c>
      <c r="O448" s="192" t="s">
        <v>2575</v>
      </c>
      <c r="P448" s="192" t="s">
        <v>2575</v>
      </c>
      <c r="Q448" s="197">
        <v>-52.5</v>
      </c>
      <c r="R448" s="197">
        <v>0</v>
      </c>
      <c r="S448" s="197">
        <v>20402.43</v>
      </c>
      <c r="T448" s="198" t="s">
        <v>21</v>
      </c>
      <c r="U448" s="199">
        <v>-52.5</v>
      </c>
      <c r="V448" s="199">
        <v>52.5</v>
      </c>
      <c r="W448" s="200">
        <v>0</v>
      </c>
      <c r="X448" s="201">
        <v>44743</v>
      </c>
      <c r="Y448" s="129"/>
      <c r="Z448" s="122" t="s">
        <v>1515</v>
      </c>
      <c r="AA448" s="189" t="s">
        <v>1479</v>
      </c>
      <c r="AB448" s="189" t="s">
        <v>1470</v>
      </c>
    </row>
    <row r="449" spans="1:28" hidden="1">
      <c r="A449" s="189" t="s">
        <v>3050</v>
      </c>
      <c r="B449" s="190">
        <v>44770</v>
      </c>
      <c r="C449" s="191" t="s">
        <v>42</v>
      </c>
      <c r="D449" s="191" t="s">
        <v>3220</v>
      </c>
      <c r="E449" s="128" t="s">
        <v>2312</v>
      </c>
      <c r="F449" s="192" t="s">
        <v>3052</v>
      </c>
      <c r="G449" s="193" t="s">
        <v>3053</v>
      </c>
      <c r="H449" s="192" t="s">
        <v>3221</v>
      </c>
      <c r="I449" s="194">
        <v>0</v>
      </c>
      <c r="J449" s="128" t="s">
        <v>3055</v>
      </c>
      <c r="K449" s="192" t="s">
        <v>3477</v>
      </c>
      <c r="L449" s="195">
        <v>534.75</v>
      </c>
      <c r="M449" s="196">
        <v>44770</v>
      </c>
      <c r="N449" s="179" t="s">
        <v>1472</v>
      </c>
      <c r="O449" s="192" t="s">
        <v>1801</v>
      </c>
      <c r="P449" s="192" t="s">
        <v>1801</v>
      </c>
      <c r="Q449" s="197">
        <v>-534.75</v>
      </c>
      <c r="R449" s="197">
        <v>0</v>
      </c>
      <c r="S449" s="197">
        <v>19867.68</v>
      </c>
      <c r="T449" s="198" t="s">
        <v>1095</v>
      </c>
      <c r="U449" s="199">
        <v>-534.75</v>
      </c>
      <c r="V449" s="199">
        <v>534.75</v>
      </c>
      <c r="W449" s="200">
        <v>0</v>
      </c>
      <c r="X449" s="201">
        <v>44743</v>
      </c>
      <c r="Y449" s="129"/>
      <c r="Z449" s="122" t="s">
        <v>1490</v>
      </c>
      <c r="AA449" s="189" t="s">
        <v>1488</v>
      </c>
      <c r="AB449" s="189" t="s">
        <v>1470</v>
      </c>
    </row>
    <row r="450" spans="1:28" hidden="1">
      <c r="A450" s="189" t="s">
        <v>3050</v>
      </c>
      <c r="B450" s="190">
        <v>44770</v>
      </c>
      <c r="C450" s="191" t="s">
        <v>42</v>
      </c>
      <c r="D450" s="191" t="s">
        <v>3220</v>
      </c>
      <c r="E450" s="128" t="s">
        <v>2312</v>
      </c>
      <c r="F450" s="192" t="s">
        <v>3052</v>
      </c>
      <c r="G450" s="193" t="s">
        <v>3053</v>
      </c>
      <c r="H450" s="192" t="s">
        <v>3221</v>
      </c>
      <c r="I450" s="194">
        <v>0</v>
      </c>
      <c r="J450" s="128" t="s">
        <v>3055</v>
      </c>
      <c r="K450" s="192" t="s">
        <v>3478</v>
      </c>
      <c r="L450" s="195">
        <v>72.09</v>
      </c>
      <c r="M450" s="196">
        <v>44770</v>
      </c>
      <c r="N450" s="179" t="s">
        <v>1472</v>
      </c>
      <c r="O450" s="192" t="s">
        <v>2574</v>
      </c>
      <c r="P450" s="192" t="s">
        <v>2574</v>
      </c>
      <c r="Q450" s="197">
        <v>-72.09</v>
      </c>
      <c r="R450" s="197">
        <v>0</v>
      </c>
      <c r="S450" s="197">
        <v>19795.59</v>
      </c>
      <c r="T450" s="198" t="s">
        <v>21</v>
      </c>
      <c r="U450" s="199">
        <v>-72.09</v>
      </c>
      <c r="V450" s="199">
        <v>72.09</v>
      </c>
      <c r="W450" s="200">
        <v>0</v>
      </c>
      <c r="X450" s="201">
        <v>44743</v>
      </c>
      <c r="Y450" s="129"/>
      <c r="Z450" s="122" t="s">
        <v>1490</v>
      </c>
      <c r="AA450" s="189" t="s">
        <v>1488</v>
      </c>
      <c r="AB450" s="189" t="s">
        <v>1470</v>
      </c>
    </row>
    <row r="451" spans="1:28" hidden="1">
      <c r="A451" s="189" t="s">
        <v>3050</v>
      </c>
      <c r="B451" s="190">
        <v>44770</v>
      </c>
      <c r="C451" s="191" t="s">
        <v>42</v>
      </c>
      <c r="D451" s="191" t="s">
        <v>3220</v>
      </c>
      <c r="E451" s="128" t="s">
        <v>2312</v>
      </c>
      <c r="F451" s="192" t="s">
        <v>3052</v>
      </c>
      <c r="G451" s="193" t="s">
        <v>3053</v>
      </c>
      <c r="H451" s="192" t="s">
        <v>3221</v>
      </c>
      <c r="I451" s="194">
        <v>0</v>
      </c>
      <c r="J451" s="128" t="s">
        <v>3055</v>
      </c>
      <c r="K451" s="192" t="s">
        <v>3479</v>
      </c>
      <c r="L451" s="195">
        <v>148.80000000000001</v>
      </c>
      <c r="M451" s="196">
        <v>44770</v>
      </c>
      <c r="N451" s="179" t="s">
        <v>1472</v>
      </c>
      <c r="O451" s="192" t="s">
        <v>2575</v>
      </c>
      <c r="P451" s="192" t="s">
        <v>2575</v>
      </c>
      <c r="Q451" s="197">
        <v>-148.80000000000001</v>
      </c>
      <c r="R451" s="197">
        <v>0</v>
      </c>
      <c r="S451" s="197">
        <v>19646.79</v>
      </c>
      <c r="T451" s="198" t="s">
        <v>21</v>
      </c>
      <c r="U451" s="199">
        <v>-148.80000000000001</v>
      </c>
      <c r="V451" s="199">
        <v>148.80000000000001</v>
      </c>
      <c r="W451" s="200">
        <v>0</v>
      </c>
      <c r="X451" s="201">
        <v>44743</v>
      </c>
      <c r="Y451" s="129"/>
      <c r="Z451" s="122" t="s">
        <v>1490</v>
      </c>
      <c r="AA451" s="189" t="s">
        <v>1488</v>
      </c>
      <c r="AB451" s="189" t="s">
        <v>1470</v>
      </c>
    </row>
    <row r="452" spans="1:28" hidden="1">
      <c r="A452" s="189" t="s">
        <v>3050</v>
      </c>
      <c r="B452" s="190">
        <v>44770</v>
      </c>
      <c r="C452" s="191" t="s">
        <v>42</v>
      </c>
      <c r="D452" s="191" t="s">
        <v>3220</v>
      </c>
      <c r="E452" s="128" t="s">
        <v>2312</v>
      </c>
      <c r="F452" s="192" t="s">
        <v>3052</v>
      </c>
      <c r="G452" s="193" t="s">
        <v>3053</v>
      </c>
      <c r="H452" s="192" t="s">
        <v>3221</v>
      </c>
      <c r="I452" s="194">
        <v>0</v>
      </c>
      <c r="J452" s="128" t="s">
        <v>3055</v>
      </c>
      <c r="K452" s="192" t="s">
        <v>3134</v>
      </c>
      <c r="L452" s="195">
        <v>976.5</v>
      </c>
      <c r="M452" s="196">
        <v>44770</v>
      </c>
      <c r="N452" s="179" t="s">
        <v>1472</v>
      </c>
      <c r="O452" s="192" t="s">
        <v>1801</v>
      </c>
      <c r="P452" s="192" t="s">
        <v>1801</v>
      </c>
      <c r="Q452" s="197">
        <v>-976.5</v>
      </c>
      <c r="R452" s="197">
        <v>0</v>
      </c>
      <c r="S452" s="197">
        <v>18670.29</v>
      </c>
      <c r="T452" s="198" t="s">
        <v>1095</v>
      </c>
      <c r="U452" s="199">
        <v>-976.5</v>
      </c>
      <c r="V452" s="199">
        <v>976.5</v>
      </c>
      <c r="W452" s="200">
        <v>0</v>
      </c>
      <c r="X452" s="201">
        <v>44743</v>
      </c>
      <c r="Y452" s="129"/>
      <c r="Z452" s="122" t="s">
        <v>1515</v>
      </c>
      <c r="AA452" s="189" t="s">
        <v>1479</v>
      </c>
      <c r="AB452" s="189" t="s">
        <v>1470</v>
      </c>
    </row>
    <row r="453" spans="1:28" hidden="1">
      <c r="A453" s="189" t="s">
        <v>3050</v>
      </c>
      <c r="B453" s="190">
        <v>44770</v>
      </c>
      <c r="C453" s="191" t="s">
        <v>42</v>
      </c>
      <c r="D453" s="191" t="s">
        <v>3220</v>
      </c>
      <c r="E453" s="128" t="s">
        <v>2312</v>
      </c>
      <c r="F453" s="192" t="s">
        <v>3052</v>
      </c>
      <c r="G453" s="193" t="s">
        <v>3053</v>
      </c>
      <c r="H453" s="192" t="s">
        <v>3221</v>
      </c>
      <c r="I453" s="194">
        <v>0</v>
      </c>
      <c r="J453" s="128" t="s">
        <v>3055</v>
      </c>
      <c r="K453" s="192" t="s">
        <v>3478</v>
      </c>
      <c r="L453" s="195">
        <v>72.09</v>
      </c>
      <c r="M453" s="196">
        <v>44770</v>
      </c>
      <c r="N453" s="179" t="s">
        <v>1472</v>
      </c>
      <c r="O453" s="192" t="s">
        <v>2574</v>
      </c>
      <c r="P453" s="192" t="s">
        <v>2574</v>
      </c>
      <c r="Q453" s="197">
        <v>-72.09</v>
      </c>
      <c r="R453" s="197">
        <v>0</v>
      </c>
      <c r="S453" s="197">
        <v>18598.2</v>
      </c>
      <c r="T453" s="198" t="s">
        <v>21</v>
      </c>
      <c r="U453" s="199">
        <v>-72.09</v>
      </c>
      <c r="V453" s="199">
        <v>72.09</v>
      </c>
      <c r="W453" s="200">
        <v>0</v>
      </c>
      <c r="X453" s="201">
        <v>44743</v>
      </c>
      <c r="Y453" s="129"/>
      <c r="Z453" s="122" t="s">
        <v>1515</v>
      </c>
      <c r="AA453" s="189" t="s">
        <v>1479</v>
      </c>
      <c r="AB453" s="189" t="s">
        <v>1470</v>
      </c>
    </row>
    <row r="454" spans="1:28" hidden="1">
      <c r="A454" s="189" t="s">
        <v>3050</v>
      </c>
      <c r="B454" s="190">
        <v>44770</v>
      </c>
      <c r="C454" s="191" t="s">
        <v>42</v>
      </c>
      <c r="D454" s="191" t="s">
        <v>3220</v>
      </c>
      <c r="E454" s="128" t="s">
        <v>2312</v>
      </c>
      <c r="F454" s="192" t="s">
        <v>3052</v>
      </c>
      <c r="G454" s="193" t="s">
        <v>3053</v>
      </c>
      <c r="H454" s="192" t="s">
        <v>3221</v>
      </c>
      <c r="I454" s="194">
        <v>0</v>
      </c>
      <c r="J454" s="128" t="s">
        <v>3055</v>
      </c>
      <c r="K454" s="192" t="s">
        <v>3479</v>
      </c>
      <c r="L454" s="195">
        <v>148.80000000000001</v>
      </c>
      <c r="M454" s="196">
        <v>44770</v>
      </c>
      <c r="N454" s="179" t="s">
        <v>1472</v>
      </c>
      <c r="O454" s="192" t="s">
        <v>2575</v>
      </c>
      <c r="P454" s="192" t="s">
        <v>2575</v>
      </c>
      <c r="Q454" s="197">
        <v>-148.80000000000001</v>
      </c>
      <c r="R454" s="197">
        <v>0</v>
      </c>
      <c r="S454" s="197">
        <v>18449.400000000001</v>
      </c>
      <c r="T454" s="198" t="s">
        <v>21</v>
      </c>
      <c r="U454" s="199">
        <v>-148.80000000000001</v>
      </c>
      <c r="V454" s="199">
        <v>148.80000000000001</v>
      </c>
      <c r="W454" s="200">
        <v>0</v>
      </c>
      <c r="X454" s="201">
        <v>44743</v>
      </c>
      <c r="Y454" s="129"/>
      <c r="Z454" s="122" t="s">
        <v>1515</v>
      </c>
      <c r="AA454" s="189" t="s">
        <v>1479</v>
      </c>
      <c r="AB454" s="189" t="s">
        <v>1470</v>
      </c>
    </row>
    <row r="455" spans="1:28" hidden="1">
      <c r="A455" s="189" t="s">
        <v>3050</v>
      </c>
      <c r="B455" s="190">
        <v>44770</v>
      </c>
      <c r="C455" s="191" t="s">
        <v>42</v>
      </c>
      <c r="D455" s="191" t="s">
        <v>3220</v>
      </c>
      <c r="E455" s="128" t="s">
        <v>2312</v>
      </c>
      <c r="F455" s="192" t="s">
        <v>3052</v>
      </c>
      <c r="G455" s="193" t="s">
        <v>3053</v>
      </c>
      <c r="H455" s="192" t="s">
        <v>3221</v>
      </c>
      <c r="I455" s="194">
        <v>0</v>
      </c>
      <c r="J455" s="128" t="s">
        <v>3055</v>
      </c>
      <c r="K455" s="192" t="s">
        <v>3411</v>
      </c>
      <c r="L455" s="195">
        <v>69.75</v>
      </c>
      <c r="M455" s="196">
        <v>44770</v>
      </c>
      <c r="N455" s="179" t="s">
        <v>1472</v>
      </c>
      <c r="O455" s="192" t="s">
        <v>1801</v>
      </c>
      <c r="P455" s="192" t="s">
        <v>1801</v>
      </c>
      <c r="Q455" s="197">
        <v>-69.75</v>
      </c>
      <c r="R455" s="197">
        <v>0</v>
      </c>
      <c r="S455" s="197">
        <v>18379.650000000001</v>
      </c>
      <c r="T455" s="198" t="s">
        <v>1095</v>
      </c>
      <c r="U455" s="199">
        <v>-69.75</v>
      </c>
      <c r="V455" s="199">
        <v>69.75</v>
      </c>
      <c r="W455" s="200">
        <v>0</v>
      </c>
      <c r="X455" s="201">
        <v>44743</v>
      </c>
      <c r="Y455" s="129"/>
      <c r="Z455" s="122" t="s">
        <v>1515</v>
      </c>
      <c r="AA455" s="189" t="s">
        <v>1479</v>
      </c>
      <c r="AB455" s="189" t="s">
        <v>1470</v>
      </c>
    </row>
    <row r="456" spans="1:28" hidden="1">
      <c r="A456" s="189" t="s">
        <v>3050</v>
      </c>
      <c r="B456" s="190">
        <v>44770</v>
      </c>
      <c r="C456" s="191" t="s">
        <v>42</v>
      </c>
      <c r="D456" s="191" t="s">
        <v>3220</v>
      </c>
      <c r="E456" s="128" t="s">
        <v>2312</v>
      </c>
      <c r="F456" s="192" t="s">
        <v>3052</v>
      </c>
      <c r="G456" s="193" t="s">
        <v>3053</v>
      </c>
      <c r="H456" s="192" t="s">
        <v>3221</v>
      </c>
      <c r="I456" s="194">
        <v>0</v>
      </c>
      <c r="J456" s="128" t="s">
        <v>3055</v>
      </c>
      <c r="K456" s="192" t="s">
        <v>3480</v>
      </c>
      <c r="L456" s="195">
        <v>72.099999999999994</v>
      </c>
      <c r="M456" s="196">
        <v>44770</v>
      </c>
      <c r="N456" s="179" t="s">
        <v>1472</v>
      </c>
      <c r="O456" s="192" t="s">
        <v>2574</v>
      </c>
      <c r="P456" s="192" t="s">
        <v>2574</v>
      </c>
      <c r="Q456" s="197">
        <v>-72.099999999999994</v>
      </c>
      <c r="R456" s="197">
        <v>0</v>
      </c>
      <c r="S456" s="197">
        <v>18307.55</v>
      </c>
      <c r="T456" s="198" t="s">
        <v>21</v>
      </c>
      <c r="U456" s="199">
        <v>-72.099999999999994</v>
      </c>
      <c r="V456" s="199">
        <v>72.099999999999994</v>
      </c>
      <c r="W456" s="200">
        <v>0</v>
      </c>
      <c r="X456" s="201">
        <v>44743</v>
      </c>
      <c r="Y456" s="129"/>
      <c r="Z456" s="122" t="s">
        <v>1515</v>
      </c>
      <c r="AA456" s="189" t="s">
        <v>1479</v>
      </c>
      <c r="AB456" s="189" t="s">
        <v>1470</v>
      </c>
    </row>
    <row r="457" spans="1:28" hidden="1">
      <c r="A457" s="189" t="s">
        <v>3050</v>
      </c>
      <c r="B457" s="190">
        <v>44770</v>
      </c>
      <c r="C457" s="191" t="s">
        <v>42</v>
      </c>
      <c r="D457" s="191" t="s">
        <v>3220</v>
      </c>
      <c r="E457" s="128" t="s">
        <v>2312</v>
      </c>
      <c r="F457" s="192" t="s">
        <v>3052</v>
      </c>
      <c r="G457" s="193" t="s">
        <v>3053</v>
      </c>
      <c r="H457" s="192" t="s">
        <v>3221</v>
      </c>
      <c r="I457" s="194">
        <v>0</v>
      </c>
      <c r="J457" s="128" t="s">
        <v>3055</v>
      </c>
      <c r="K457" s="192" t="s">
        <v>3479</v>
      </c>
      <c r="L457" s="195">
        <v>148.80000000000001</v>
      </c>
      <c r="M457" s="196">
        <v>44770</v>
      </c>
      <c r="N457" s="179" t="s">
        <v>1472</v>
      </c>
      <c r="O457" s="192" t="s">
        <v>2575</v>
      </c>
      <c r="P457" s="192" t="s">
        <v>2575</v>
      </c>
      <c r="Q457" s="197">
        <v>-148.80000000000001</v>
      </c>
      <c r="R457" s="197">
        <v>0</v>
      </c>
      <c r="S457" s="197">
        <v>18158.75</v>
      </c>
      <c r="T457" s="198" t="s">
        <v>21</v>
      </c>
      <c r="U457" s="199">
        <v>-148.80000000000001</v>
      </c>
      <c r="V457" s="199">
        <v>148.80000000000001</v>
      </c>
      <c r="W457" s="200">
        <v>0</v>
      </c>
      <c r="X457" s="201">
        <v>44743</v>
      </c>
      <c r="Y457" s="129"/>
      <c r="Z457" s="122" t="s">
        <v>1515</v>
      </c>
      <c r="AA457" s="189" t="s">
        <v>1479</v>
      </c>
      <c r="AB457" s="189" t="s">
        <v>1470</v>
      </c>
    </row>
    <row r="458" spans="1:28" hidden="1">
      <c r="A458" s="189" t="s">
        <v>3050</v>
      </c>
      <c r="B458" s="190">
        <v>44770</v>
      </c>
      <c r="C458" s="191" t="s">
        <v>42</v>
      </c>
      <c r="D458" s="191" t="s">
        <v>3220</v>
      </c>
      <c r="E458" s="128" t="s">
        <v>2312</v>
      </c>
      <c r="F458" s="192" t="s">
        <v>3052</v>
      </c>
      <c r="G458" s="193" t="s">
        <v>3053</v>
      </c>
      <c r="H458" s="192" t="s">
        <v>3221</v>
      </c>
      <c r="I458" s="194">
        <v>0</v>
      </c>
      <c r="J458" s="128" t="s">
        <v>3055</v>
      </c>
      <c r="K458" s="192" t="s">
        <v>3135</v>
      </c>
      <c r="L458" s="195">
        <v>1395</v>
      </c>
      <c r="M458" s="196">
        <v>44770</v>
      </c>
      <c r="N458" s="179" t="s">
        <v>1472</v>
      </c>
      <c r="O458" s="192" t="s">
        <v>1801</v>
      </c>
      <c r="P458" s="192" t="s">
        <v>1801</v>
      </c>
      <c r="Q458" s="197">
        <v>-1395</v>
      </c>
      <c r="R458" s="197">
        <v>0</v>
      </c>
      <c r="S458" s="197">
        <v>16763.75</v>
      </c>
      <c r="T458" s="198" t="s">
        <v>1095</v>
      </c>
      <c r="U458" s="199">
        <v>-1395</v>
      </c>
      <c r="V458" s="199">
        <v>1395</v>
      </c>
      <c r="W458" s="200">
        <v>0</v>
      </c>
      <c r="X458" s="201">
        <v>44743</v>
      </c>
      <c r="Y458" s="129"/>
      <c r="Z458" s="122" t="s">
        <v>1490</v>
      </c>
      <c r="AA458" s="189" t="s">
        <v>1488</v>
      </c>
      <c r="AB458" s="189" t="s">
        <v>1470</v>
      </c>
    </row>
    <row r="459" spans="1:28" hidden="1">
      <c r="A459" s="189" t="s">
        <v>3050</v>
      </c>
      <c r="B459" s="190">
        <v>44770</v>
      </c>
      <c r="C459" s="191" t="s">
        <v>42</v>
      </c>
      <c r="D459" s="191" t="s">
        <v>3220</v>
      </c>
      <c r="E459" s="128" t="s">
        <v>2312</v>
      </c>
      <c r="F459" s="192" t="s">
        <v>3052</v>
      </c>
      <c r="G459" s="193" t="s">
        <v>3053</v>
      </c>
      <c r="H459" s="192" t="s">
        <v>3221</v>
      </c>
      <c r="I459" s="194">
        <v>0</v>
      </c>
      <c r="J459" s="128" t="s">
        <v>3055</v>
      </c>
      <c r="K459" s="192" t="s">
        <v>3478</v>
      </c>
      <c r="L459" s="195">
        <v>72.09</v>
      </c>
      <c r="M459" s="196">
        <v>44770</v>
      </c>
      <c r="N459" s="179" t="s">
        <v>1472</v>
      </c>
      <c r="O459" s="192" t="s">
        <v>2574</v>
      </c>
      <c r="P459" s="192" t="s">
        <v>2574</v>
      </c>
      <c r="Q459" s="197">
        <v>-72.09</v>
      </c>
      <c r="R459" s="197">
        <v>0</v>
      </c>
      <c r="S459" s="197">
        <v>16691.66</v>
      </c>
      <c r="T459" s="198" t="s">
        <v>21</v>
      </c>
      <c r="U459" s="199">
        <v>-72.09</v>
      </c>
      <c r="V459" s="199">
        <v>72.09</v>
      </c>
      <c r="W459" s="200">
        <v>0</v>
      </c>
      <c r="X459" s="201">
        <v>44743</v>
      </c>
      <c r="Y459" s="129"/>
      <c r="Z459" s="122" t="s">
        <v>1490</v>
      </c>
      <c r="AA459" s="189" t="s">
        <v>1488</v>
      </c>
      <c r="AB459" s="189" t="s">
        <v>1470</v>
      </c>
    </row>
    <row r="460" spans="1:28" hidden="1">
      <c r="A460" s="189" t="s">
        <v>3050</v>
      </c>
      <c r="B460" s="190">
        <v>44770</v>
      </c>
      <c r="C460" s="191" t="s">
        <v>42</v>
      </c>
      <c r="D460" s="191" t="s">
        <v>3220</v>
      </c>
      <c r="E460" s="128" t="s">
        <v>2312</v>
      </c>
      <c r="F460" s="192" t="s">
        <v>3052</v>
      </c>
      <c r="G460" s="193" t="s">
        <v>3053</v>
      </c>
      <c r="H460" s="192" t="s">
        <v>3221</v>
      </c>
      <c r="I460" s="194">
        <v>0</v>
      </c>
      <c r="J460" s="128" t="s">
        <v>3055</v>
      </c>
      <c r="K460" s="192" t="s">
        <v>3479</v>
      </c>
      <c r="L460" s="195">
        <v>148.80000000000001</v>
      </c>
      <c r="M460" s="196">
        <v>44770</v>
      </c>
      <c r="N460" s="179" t="s">
        <v>1472</v>
      </c>
      <c r="O460" s="192" t="s">
        <v>2575</v>
      </c>
      <c r="P460" s="192" t="s">
        <v>2575</v>
      </c>
      <c r="Q460" s="197">
        <v>-148.80000000000001</v>
      </c>
      <c r="R460" s="197">
        <v>0</v>
      </c>
      <c r="S460" s="197">
        <v>16542.86</v>
      </c>
      <c r="T460" s="198" t="s">
        <v>21</v>
      </c>
      <c r="U460" s="199">
        <v>-148.80000000000001</v>
      </c>
      <c r="V460" s="199">
        <v>148.80000000000001</v>
      </c>
      <c r="W460" s="200">
        <v>0</v>
      </c>
      <c r="X460" s="201">
        <v>44743</v>
      </c>
      <c r="Y460" s="129"/>
      <c r="Z460" s="122" t="s">
        <v>1490</v>
      </c>
      <c r="AA460" s="189" t="s">
        <v>1488</v>
      </c>
      <c r="AB460" s="189" t="s">
        <v>1470</v>
      </c>
    </row>
    <row r="461" spans="1:28" hidden="1">
      <c r="A461" s="189" t="s">
        <v>3050</v>
      </c>
      <c r="B461" s="190">
        <v>44770</v>
      </c>
      <c r="C461" s="191" t="s">
        <v>42</v>
      </c>
      <c r="D461" s="191" t="s">
        <v>3220</v>
      </c>
      <c r="E461" s="128" t="s">
        <v>2312</v>
      </c>
      <c r="F461" s="192" t="s">
        <v>3052</v>
      </c>
      <c r="G461" s="193" t="s">
        <v>3053</v>
      </c>
      <c r="H461" s="192" t="s">
        <v>3221</v>
      </c>
      <c r="I461" s="194">
        <v>0</v>
      </c>
      <c r="J461" s="128" t="s">
        <v>3055</v>
      </c>
      <c r="K461" s="192" t="s">
        <v>3349</v>
      </c>
      <c r="L461" s="195">
        <v>20000</v>
      </c>
      <c r="M461" s="196">
        <v>44770</v>
      </c>
      <c r="N461" s="179" t="s">
        <v>1495</v>
      </c>
      <c r="O461" s="192" t="s">
        <v>3063</v>
      </c>
      <c r="P461" s="192" t="s">
        <v>3063</v>
      </c>
      <c r="Q461" s="197">
        <v>0</v>
      </c>
      <c r="R461" s="197">
        <v>20000</v>
      </c>
      <c r="S461" s="197">
        <v>36542.86</v>
      </c>
      <c r="T461" s="198" t="s">
        <v>21</v>
      </c>
      <c r="U461" s="199">
        <v>20000</v>
      </c>
      <c r="V461" s="199">
        <v>20000</v>
      </c>
      <c r="W461" s="200">
        <v>0</v>
      </c>
      <c r="X461" s="201">
        <v>44743</v>
      </c>
      <c r="Y461" s="129"/>
      <c r="Z461" s="122" t="s">
        <v>3064</v>
      </c>
      <c r="AA461" s="189" t="s">
        <v>3064</v>
      </c>
      <c r="AB461" s="189" t="s">
        <v>1470</v>
      </c>
    </row>
    <row r="462" spans="1:28" hidden="1">
      <c r="A462" s="189" t="s">
        <v>3213</v>
      </c>
      <c r="B462" s="190">
        <v>44771</v>
      </c>
      <c r="C462" s="191" t="s">
        <v>42</v>
      </c>
      <c r="D462" s="191" t="s">
        <v>3346</v>
      </c>
      <c r="E462" s="128" t="s">
        <v>2312</v>
      </c>
      <c r="F462" s="192" t="s">
        <v>3347</v>
      </c>
      <c r="G462" s="193" t="s">
        <v>3214</v>
      </c>
      <c r="H462" s="192" t="s">
        <v>3348</v>
      </c>
      <c r="I462" s="194">
        <v>0</v>
      </c>
      <c r="J462" s="128" t="s">
        <v>3261</v>
      </c>
      <c r="K462" s="192" t="s">
        <v>3481</v>
      </c>
      <c r="L462" s="195">
        <v>12800</v>
      </c>
      <c r="M462" s="196">
        <v>44771</v>
      </c>
      <c r="N462" s="179" t="s">
        <v>1472</v>
      </c>
      <c r="O462" s="192" t="s">
        <v>3286</v>
      </c>
      <c r="P462" s="192" t="s">
        <v>3286</v>
      </c>
      <c r="Q462" s="197">
        <v>-12800</v>
      </c>
      <c r="R462" s="197">
        <v>0</v>
      </c>
      <c r="S462" s="197">
        <v>18672</v>
      </c>
      <c r="T462" s="198" t="s">
        <v>982</v>
      </c>
      <c r="U462" s="199">
        <v>-12800</v>
      </c>
      <c r="V462" s="199">
        <v>12800</v>
      </c>
      <c r="W462" s="200">
        <v>0</v>
      </c>
      <c r="X462" s="201">
        <v>44743</v>
      </c>
      <c r="Y462" s="129"/>
      <c r="Z462" s="122" t="s">
        <v>1515</v>
      </c>
      <c r="AA462" s="189" t="s">
        <v>1479</v>
      </c>
      <c r="AB462" s="189" t="s">
        <v>1470</v>
      </c>
    </row>
    <row r="463" spans="1:28" hidden="1">
      <c r="A463" s="189" t="s">
        <v>3213</v>
      </c>
      <c r="B463" s="190">
        <v>44771</v>
      </c>
      <c r="C463" s="191" t="s">
        <v>42</v>
      </c>
      <c r="D463" s="191" t="s">
        <v>3346</v>
      </c>
      <c r="E463" s="128" t="s">
        <v>2312</v>
      </c>
      <c r="F463" s="192" t="s">
        <v>3347</v>
      </c>
      <c r="G463" s="193" t="s">
        <v>3214</v>
      </c>
      <c r="H463" s="192" t="s">
        <v>3348</v>
      </c>
      <c r="I463" s="194">
        <v>0</v>
      </c>
      <c r="J463" s="128" t="s">
        <v>3261</v>
      </c>
      <c r="K463" s="192" t="s">
        <v>3482</v>
      </c>
      <c r="L463" s="195">
        <v>170</v>
      </c>
      <c r="M463" s="196">
        <v>44771</v>
      </c>
      <c r="N463" s="179" t="s">
        <v>1472</v>
      </c>
      <c r="O463" s="192" t="s">
        <v>3286</v>
      </c>
      <c r="P463" s="192" t="s">
        <v>3286</v>
      </c>
      <c r="Q463" s="197">
        <v>-170</v>
      </c>
      <c r="R463" s="197">
        <v>0</v>
      </c>
      <c r="S463" s="197">
        <v>18502</v>
      </c>
      <c r="T463" s="198" t="s">
        <v>982</v>
      </c>
      <c r="U463" s="199">
        <v>-170</v>
      </c>
      <c r="V463" s="199">
        <v>170</v>
      </c>
      <c r="W463" s="200">
        <v>0</v>
      </c>
      <c r="X463" s="201">
        <v>44743</v>
      </c>
      <c r="Y463" s="129"/>
      <c r="Z463" s="122" t="s">
        <v>1515</v>
      </c>
      <c r="AA463" s="189" t="s">
        <v>1479</v>
      </c>
      <c r="AB463" s="189" t="s">
        <v>1470</v>
      </c>
    </row>
    <row r="464" spans="1:28" hidden="1">
      <c r="A464" s="189" t="s">
        <v>3050</v>
      </c>
      <c r="B464" s="190">
        <v>44771</v>
      </c>
      <c r="C464" s="191" t="s">
        <v>42</v>
      </c>
      <c r="D464" s="191" t="s">
        <v>3220</v>
      </c>
      <c r="E464" s="128" t="s">
        <v>2312</v>
      </c>
      <c r="F464" s="192" t="s">
        <v>3052</v>
      </c>
      <c r="G464" s="193" t="s">
        <v>3053</v>
      </c>
      <c r="H464" s="192" t="s">
        <v>3221</v>
      </c>
      <c r="I464" s="194">
        <v>0</v>
      </c>
      <c r="J464" s="128" t="s">
        <v>3055</v>
      </c>
      <c r="K464" s="192" t="s">
        <v>3483</v>
      </c>
      <c r="L464" s="195">
        <v>5500</v>
      </c>
      <c r="M464" s="196">
        <v>44771</v>
      </c>
      <c r="N464" s="179" t="s">
        <v>1472</v>
      </c>
      <c r="O464" s="192" t="s">
        <v>3316</v>
      </c>
      <c r="P464" s="192" t="s">
        <v>3316</v>
      </c>
      <c r="Q464" s="197">
        <v>-5500</v>
      </c>
      <c r="R464" s="197">
        <v>0</v>
      </c>
      <c r="S464" s="197">
        <v>31042.86</v>
      </c>
      <c r="T464" s="198" t="s">
        <v>1144</v>
      </c>
      <c r="U464" s="199">
        <v>-5500</v>
      </c>
      <c r="V464" s="199">
        <v>5500</v>
      </c>
      <c r="W464" s="200">
        <v>0</v>
      </c>
      <c r="X464" s="201">
        <v>44743</v>
      </c>
      <c r="Y464" s="129"/>
      <c r="Z464" s="122" t="s">
        <v>1515</v>
      </c>
      <c r="AA464" s="189" t="s">
        <v>1479</v>
      </c>
      <c r="AB464" s="189" t="s">
        <v>1470</v>
      </c>
    </row>
    <row r="465" spans="1:28" hidden="1">
      <c r="A465" s="189" t="s">
        <v>3050</v>
      </c>
      <c r="B465" s="190">
        <v>44771</v>
      </c>
      <c r="C465" s="191" t="s">
        <v>42</v>
      </c>
      <c r="D465" s="191" t="s">
        <v>3220</v>
      </c>
      <c r="E465" s="128" t="s">
        <v>2312</v>
      </c>
      <c r="F465" s="192" t="s">
        <v>3052</v>
      </c>
      <c r="G465" s="193" t="s">
        <v>3053</v>
      </c>
      <c r="H465" s="192" t="s">
        <v>3221</v>
      </c>
      <c r="I465" s="194">
        <v>0</v>
      </c>
      <c r="J465" s="128" t="s">
        <v>3055</v>
      </c>
      <c r="K465" s="192" t="s">
        <v>3484</v>
      </c>
      <c r="L465" s="195">
        <v>82.5</v>
      </c>
      <c r="M465" s="196">
        <v>44771</v>
      </c>
      <c r="N465" s="179" t="s">
        <v>1472</v>
      </c>
      <c r="O465" s="192" t="s">
        <v>3318</v>
      </c>
      <c r="P465" s="192" t="s">
        <v>3318</v>
      </c>
      <c r="Q465" s="197">
        <v>0</v>
      </c>
      <c r="R465" s="197">
        <v>82.5</v>
      </c>
      <c r="S465" s="197">
        <v>31125.360000000001</v>
      </c>
      <c r="T465" s="198" t="s">
        <v>1144</v>
      </c>
      <c r="U465" s="199">
        <v>82.5</v>
      </c>
      <c r="V465" s="199">
        <v>82.5</v>
      </c>
      <c r="W465" s="200">
        <v>0</v>
      </c>
      <c r="X465" s="201">
        <v>44743</v>
      </c>
      <c r="Y465" s="129"/>
      <c r="Z465" s="122" t="s">
        <v>1515</v>
      </c>
      <c r="AA465" s="189" t="s">
        <v>1479</v>
      </c>
      <c r="AB465" s="189" t="s">
        <v>1470</v>
      </c>
    </row>
    <row r="466" spans="1:28" hidden="1">
      <c r="A466" s="189" t="s">
        <v>3050</v>
      </c>
      <c r="B466" s="190">
        <v>44771</v>
      </c>
      <c r="C466" s="191" t="s">
        <v>42</v>
      </c>
      <c r="D466" s="191" t="s">
        <v>3220</v>
      </c>
      <c r="E466" s="128" t="s">
        <v>2312</v>
      </c>
      <c r="F466" s="192" t="s">
        <v>3052</v>
      </c>
      <c r="G466" s="193" t="s">
        <v>3053</v>
      </c>
      <c r="H466" s="192" t="s">
        <v>3221</v>
      </c>
      <c r="I466" s="194">
        <v>0</v>
      </c>
      <c r="J466" s="128" t="s">
        <v>3055</v>
      </c>
      <c r="K466" s="192" t="s">
        <v>3485</v>
      </c>
      <c r="L466" s="195">
        <v>255.75</v>
      </c>
      <c r="M466" s="196">
        <v>44771</v>
      </c>
      <c r="N466" s="179" t="s">
        <v>1472</v>
      </c>
      <c r="O466" s="192" t="s">
        <v>3320</v>
      </c>
      <c r="P466" s="192" t="s">
        <v>3320</v>
      </c>
      <c r="Q466" s="197">
        <v>0</v>
      </c>
      <c r="R466" s="197">
        <v>255.75</v>
      </c>
      <c r="S466" s="197">
        <v>31381.11</v>
      </c>
      <c r="T466" s="198" t="s">
        <v>1144</v>
      </c>
      <c r="U466" s="199">
        <v>255.75</v>
      </c>
      <c r="V466" s="199">
        <v>255.75</v>
      </c>
      <c r="W466" s="200">
        <v>0</v>
      </c>
      <c r="X466" s="201">
        <v>44743</v>
      </c>
      <c r="Y466" s="129"/>
      <c r="Z466" s="122" t="s">
        <v>1515</v>
      </c>
      <c r="AA466" s="189" t="s">
        <v>1479</v>
      </c>
      <c r="AB466" s="189" t="s">
        <v>1470</v>
      </c>
    </row>
    <row r="467" spans="1:28" hidden="1">
      <c r="A467" s="189" t="s">
        <v>3050</v>
      </c>
      <c r="B467" s="190">
        <v>44771</v>
      </c>
      <c r="C467" s="191" t="s">
        <v>42</v>
      </c>
      <c r="D467" s="191" t="s">
        <v>3220</v>
      </c>
      <c r="E467" s="128" t="s">
        <v>2312</v>
      </c>
      <c r="F467" s="192" t="s">
        <v>3052</v>
      </c>
      <c r="G467" s="193" t="s">
        <v>3053</v>
      </c>
      <c r="H467" s="192" t="s">
        <v>3221</v>
      </c>
      <c r="I467" s="194">
        <v>0</v>
      </c>
      <c r="J467" s="128" t="s">
        <v>3055</v>
      </c>
      <c r="K467" s="192" t="s">
        <v>3350</v>
      </c>
      <c r="L467" s="195">
        <v>11.65</v>
      </c>
      <c r="M467" s="196">
        <v>44771</v>
      </c>
      <c r="N467" s="179" t="s">
        <v>1565</v>
      </c>
      <c r="O467" s="192" t="s">
        <v>3377</v>
      </c>
      <c r="P467" s="192" t="s">
        <v>3377</v>
      </c>
      <c r="Q467" s="197">
        <v>-11.65</v>
      </c>
      <c r="R467" s="197">
        <v>0</v>
      </c>
      <c r="S467" s="197">
        <v>31369.46</v>
      </c>
      <c r="T467" s="198" t="s">
        <v>21</v>
      </c>
      <c r="U467" s="199">
        <v>-11.65</v>
      </c>
      <c r="V467" s="199">
        <v>11.65</v>
      </c>
      <c r="W467" s="200">
        <v>0</v>
      </c>
      <c r="X467" s="201">
        <v>44743</v>
      </c>
      <c r="Y467" s="129"/>
      <c r="Z467" s="122" t="s">
        <v>3124</v>
      </c>
      <c r="AA467" s="189" t="s">
        <v>3124</v>
      </c>
      <c r="AB467" s="189" t="s">
        <v>1470</v>
      </c>
    </row>
    <row r="468" spans="1:28" hidden="1">
      <c r="A468" s="189" t="s">
        <v>3050</v>
      </c>
      <c r="B468" s="190">
        <v>44771</v>
      </c>
      <c r="C468" s="191" t="s">
        <v>42</v>
      </c>
      <c r="D468" s="191" t="s">
        <v>3220</v>
      </c>
      <c r="E468" s="128" t="s">
        <v>2312</v>
      </c>
      <c r="F468" s="192" t="s">
        <v>3052</v>
      </c>
      <c r="G468" s="193" t="s">
        <v>3053</v>
      </c>
      <c r="H468" s="192" t="s">
        <v>3221</v>
      </c>
      <c r="I468" s="194">
        <v>0</v>
      </c>
      <c r="J468" s="128" t="s">
        <v>3055</v>
      </c>
      <c r="K468" s="192" t="s">
        <v>3486</v>
      </c>
      <c r="L468" s="195">
        <v>450</v>
      </c>
      <c r="M468" s="196">
        <v>44771</v>
      </c>
      <c r="N468" s="179" t="s">
        <v>1472</v>
      </c>
      <c r="O468" s="192" t="s">
        <v>3300</v>
      </c>
      <c r="P468" s="192" t="s">
        <v>3300</v>
      </c>
      <c r="Q468" s="197">
        <v>-450</v>
      </c>
      <c r="R468" s="197">
        <v>0</v>
      </c>
      <c r="S468" s="197">
        <v>30919.46</v>
      </c>
      <c r="T468" s="198" t="s">
        <v>3301</v>
      </c>
      <c r="U468" s="199">
        <v>-450</v>
      </c>
      <c r="V468" s="199">
        <v>450</v>
      </c>
      <c r="W468" s="200">
        <v>0</v>
      </c>
      <c r="X468" s="201">
        <v>44743</v>
      </c>
      <c r="Y468" s="129"/>
      <c r="Z468" s="122" t="s">
        <v>3059</v>
      </c>
      <c r="AA468" s="189" t="s">
        <v>3060</v>
      </c>
      <c r="AB468" s="189" t="s">
        <v>1470</v>
      </c>
    </row>
    <row r="469" spans="1:28" hidden="1">
      <c r="A469" s="189" t="s">
        <v>3050</v>
      </c>
      <c r="B469" s="190">
        <v>44771</v>
      </c>
      <c r="C469" s="191" t="s">
        <v>42</v>
      </c>
      <c r="D469" s="191" t="s">
        <v>3220</v>
      </c>
      <c r="E469" s="128" t="s">
        <v>2312</v>
      </c>
      <c r="F469" s="192" t="s">
        <v>3052</v>
      </c>
      <c r="G469" s="193" t="s">
        <v>3053</v>
      </c>
      <c r="H469" s="192" t="s">
        <v>3221</v>
      </c>
      <c r="I469" s="194">
        <v>0</v>
      </c>
      <c r="J469" s="128" t="s">
        <v>3055</v>
      </c>
      <c r="K469" s="192" t="s">
        <v>3350</v>
      </c>
      <c r="L469" s="195">
        <v>11.65</v>
      </c>
      <c r="M469" s="196">
        <v>44771</v>
      </c>
      <c r="N469" s="179" t="s">
        <v>1500</v>
      </c>
      <c r="O469" s="192" t="s">
        <v>3184</v>
      </c>
      <c r="P469" s="192" t="s">
        <v>3184</v>
      </c>
      <c r="Q469" s="197">
        <v>-11.65</v>
      </c>
      <c r="R469" s="197">
        <v>0</v>
      </c>
      <c r="S469" s="197">
        <v>30907.81</v>
      </c>
      <c r="T469" s="198" t="s">
        <v>21</v>
      </c>
      <c r="U469" s="199">
        <v>-11.65</v>
      </c>
      <c r="V469" s="199">
        <v>11.65</v>
      </c>
      <c r="W469" s="200">
        <v>0</v>
      </c>
      <c r="X469" s="201">
        <v>44743</v>
      </c>
      <c r="Y469" s="129"/>
      <c r="Z469" s="122" t="s">
        <v>3124</v>
      </c>
      <c r="AA469" s="189" t="s">
        <v>3124</v>
      </c>
      <c r="AB469" s="189" t="s">
        <v>1470</v>
      </c>
    </row>
    <row r="470" spans="1:28" hidden="1">
      <c r="A470" s="189" t="s">
        <v>3050</v>
      </c>
      <c r="B470" s="190">
        <v>44774</v>
      </c>
      <c r="C470" s="191" t="s">
        <v>42</v>
      </c>
      <c r="D470" s="191" t="s">
        <v>3220</v>
      </c>
      <c r="E470" s="128" t="s">
        <v>2312</v>
      </c>
      <c r="F470" s="192" t="s">
        <v>3052</v>
      </c>
      <c r="G470" s="193" t="s">
        <v>3053</v>
      </c>
      <c r="H470" s="192" t="s">
        <v>3221</v>
      </c>
      <c r="I470" s="194">
        <v>0</v>
      </c>
      <c r="J470" s="128" t="s">
        <v>3055</v>
      </c>
      <c r="K470" s="192" t="s">
        <v>3244</v>
      </c>
      <c r="L470" s="195">
        <v>7000</v>
      </c>
      <c r="M470" s="196">
        <v>44774</v>
      </c>
      <c r="N470" s="179" t="s">
        <v>1472</v>
      </c>
      <c r="O470" s="192" t="s">
        <v>3245</v>
      </c>
      <c r="P470" s="192" t="s">
        <v>3245</v>
      </c>
      <c r="Q470" s="197">
        <v>-7000</v>
      </c>
      <c r="R470" s="197">
        <v>0</v>
      </c>
      <c r="S470" s="197">
        <v>23907.81</v>
      </c>
      <c r="T470" s="198" t="s">
        <v>3246</v>
      </c>
      <c r="U470" s="199">
        <v>-7000</v>
      </c>
      <c r="V470" s="199">
        <v>7000</v>
      </c>
      <c r="W470" s="200">
        <v>0</v>
      </c>
      <c r="X470" s="201">
        <v>44774</v>
      </c>
      <c r="Y470" s="129"/>
      <c r="Z470" s="122" t="s">
        <v>1490</v>
      </c>
      <c r="AA470" s="189" t="s">
        <v>1488</v>
      </c>
      <c r="AB470" s="189" t="s">
        <v>1470</v>
      </c>
    </row>
    <row r="471" spans="1:28" hidden="1">
      <c r="A471" s="189" t="s">
        <v>3213</v>
      </c>
      <c r="B471" s="190">
        <v>44775</v>
      </c>
      <c r="C471" s="191" t="s">
        <v>42</v>
      </c>
      <c r="D471" s="191" t="s">
        <v>3346</v>
      </c>
      <c r="E471" s="128" t="s">
        <v>2312</v>
      </c>
      <c r="F471" s="192" t="s">
        <v>3347</v>
      </c>
      <c r="G471" s="193" t="s">
        <v>3214</v>
      </c>
      <c r="H471" s="192" t="s">
        <v>3348</v>
      </c>
      <c r="I471" s="194">
        <v>0</v>
      </c>
      <c r="J471" s="128" t="s">
        <v>3261</v>
      </c>
      <c r="K471" s="192" t="s">
        <v>3158</v>
      </c>
      <c r="L471" s="195">
        <v>350</v>
      </c>
      <c r="M471" s="196">
        <v>44775</v>
      </c>
      <c r="N471" s="179" t="s">
        <v>1472</v>
      </c>
      <c r="O471" s="192" t="s">
        <v>3111</v>
      </c>
      <c r="P471" s="192" t="s">
        <v>3111</v>
      </c>
      <c r="Q471" s="197">
        <v>-350</v>
      </c>
      <c r="R471" s="197">
        <v>0</v>
      </c>
      <c r="S471" s="197">
        <v>18152</v>
      </c>
      <c r="T471" s="198" t="s">
        <v>1002</v>
      </c>
      <c r="U471" s="199">
        <v>-350</v>
      </c>
      <c r="V471" s="199">
        <v>350</v>
      </c>
      <c r="W471" s="200">
        <v>0</v>
      </c>
      <c r="X471" s="201">
        <v>44774</v>
      </c>
      <c r="Y471" s="129"/>
      <c r="Z471" s="122" t="s">
        <v>3112</v>
      </c>
      <c r="AA471" s="189" t="s">
        <v>3060</v>
      </c>
      <c r="AB471" s="189" t="s">
        <v>1470</v>
      </c>
    </row>
    <row r="472" spans="1:28" hidden="1">
      <c r="A472" s="189" t="s">
        <v>3213</v>
      </c>
      <c r="B472" s="190">
        <v>44775</v>
      </c>
      <c r="C472" s="191" t="s">
        <v>42</v>
      </c>
      <c r="D472" s="191" t="s">
        <v>3346</v>
      </c>
      <c r="E472" s="128" t="s">
        <v>2312</v>
      </c>
      <c r="F472" s="192" t="s">
        <v>3347</v>
      </c>
      <c r="G472" s="193" t="s">
        <v>3214</v>
      </c>
      <c r="H472" s="192" t="s">
        <v>3348</v>
      </c>
      <c r="I472" s="194">
        <v>0</v>
      </c>
      <c r="J472" s="128" t="s">
        <v>3261</v>
      </c>
      <c r="K472" s="192" t="s">
        <v>3313</v>
      </c>
      <c r="L472" s="195">
        <v>9</v>
      </c>
      <c r="M472" s="196">
        <v>44775</v>
      </c>
      <c r="N472" s="179" t="s">
        <v>1565</v>
      </c>
      <c r="O472" s="192" t="s">
        <v>3386</v>
      </c>
      <c r="P472" s="192" t="s">
        <v>3386</v>
      </c>
      <c r="Q472" s="197">
        <v>-9</v>
      </c>
      <c r="R472" s="197">
        <v>0</v>
      </c>
      <c r="S472" s="197">
        <v>18143</v>
      </c>
      <c r="T472" s="198" t="s">
        <v>21</v>
      </c>
      <c r="U472" s="199">
        <v>-9</v>
      </c>
      <c r="V472" s="199">
        <v>9</v>
      </c>
      <c r="W472" s="200">
        <v>0</v>
      </c>
      <c r="X472" s="201">
        <v>44774</v>
      </c>
      <c r="Y472" s="129"/>
      <c r="Z472" s="122" t="s">
        <v>3124</v>
      </c>
      <c r="AA472" s="189" t="s">
        <v>3124</v>
      </c>
      <c r="AB472" s="189" t="s">
        <v>1470</v>
      </c>
    </row>
    <row r="473" spans="1:28" hidden="1">
      <c r="A473" s="189" t="s">
        <v>3050</v>
      </c>
      <c r="B473" s="190">
        <v>44775</v>
      </c>
      <c r="C473" s="191" t="s">
        <v>42</v>
      </c>
      <c r="D473" s="191" t="s">
        <v>3220</v>
      </c>
      <c r="E473" s="128" t="s">
        <v>2312</v>
      </c>
      <c r="F473" s="192" t="s">
        <v>3052</v>
      </c>
      <c r="G473" s="193" t="s">
        <v>3053</v>
      </c>
      <c r="H473" s="192" t="s">
        <v>3221</v>
      </c>
      <c r="I473" s="194">
        <v>0</v>
      </c>
      <c r="J473" s="128" t="s">
        <v>3055</v>
      </c>
      <c r="K473" s="192" t="s">
        <v>3183</v>
      </c>
      <c r="L473" s="195">
        <v>381.47</v>
      </c>
      <c r="M473" s="196">
        <v>44775</v>
      </c>
      <c r="N473" s="179" t="s">
        <v>1472</v>
      </c>
      <c r="O473" s="192" t="s">
        <v>3111</v>
      </c>
      <c r="P473" s="192" t="s">
        <v>3111</v>
      </c>
      <c r="Q473" s="197">
        <v>-381.47</v>
      </c>
      <c r="R473" s="197">
        <v>0</v>
      </c>
      <c r="S473" s="197">
        <v>23526.34</v>
      </c>
      <c r="T473" s="198" t="s">
        <v>1002</v>
      </c>
      <c r="U473" s="199">
        <v>-381.47</v>
      </c>
      <c r="V473" s="199">
        <v>381.47</v>
      </c>
      <c r="W473" s="200">
        <v>0</v>
      </c>
      <c r="X473" s="201">
        <v>44774</v>
      </c>
      <c r="Y473" s="129"/>
      <c r="Z473" s="122" t="s">
        <v>3112</v>
      </c>
      <c r="AA473" s="189" t="s">
        <v>3060</v>
      </c>
      <c r="AB473" s="189" t="s">
        <v>1470</v>
      </c>
    </row>
    <row r="474" spans="1:28" hidden="1">
      <c r="A474" s="189" t="s">
        <v>3050</v>
      </c>
      <c r="B474" s="190">
        <v>44776</v>
      </c>
      <c r="C474" s="191" t="s">
        <v>42</v>
      </c>
      <c r="D474" s="191" t="s">
        <v>3220</v>
      </c>
      <c r="E474" s="128" t="s">
        <v>2312</v>
      </c>
      <c r="F474" s="192" t="s">
        <v>3052</v>
      </c>
      <c r="G474" s="193" t="s">
        <v>3053</v>
      </c>
      <c r="H474" s="192" t="s">
        <v>3221</v>
      </c>
      <c r="I474" s="194">
        <v>0</v>
      </c>
      <c r="J474" s="128" t="s">
        <v>3055</v>
      </c>
      <c r="K474" s="192" t="s">
        <v>3487</v>
      </c>
      <c r="L474" s="195">
        <v>7300</v>
      </c>
      <c r="M474" s="196">
        <v>44776</v>
      </c>
      <c r="N474" s="179" t="s">
        <v>1472</v>
      </c>
      <c r="O474" s="192" t="s">
        <v>3488</v>
      </c>
      <c r="P474" s="192" t="s">
        <v>3488</v>
      </c>
      <c r="Q474" s="197">
        <v>-7300</v>
      </c>
      <c r="R474" s="197">
        <v>0</v>
      </c>
      <c r="S474" s="197">
        <v>16226.34</v>
      </c>
      <c r="T474" s="198" t="s">
        <v>3489</v>
      </c>
      <c r="U474" s="199">
        <v>-7300</v>
      </c>
      <c r="V474" s="199">
        <v>7300</v>
      </c>
      <c r="W474" s="200">
        <v>0</v>
      </c>
      <c r="X474" s="201">
        <v>44774</v>
      </c>
      <c r="Y474" s="129"/>
      <c r="Z474" s="122" t="s">
        <v>1515</v>
      </c>
      <c r="AA474" s="189" t="s">
        <v>1479</v>
      </c>
      <c r="AB474" s="189" t="s">
        <v>1470</v>
      </c>
    </row>
    <row r="475" spans="1:28" hidden="1">
      <c r="A475" s="189" t="s">
        <v>3050</v>
      </c>
      <c r="B475" s="190">
        <v>44781</v>
      </c>
      <c r="C475" s="191" t="s">
        <v>42</v>
      </c>
      <c r="D475" s="191" t="s">
        <v>3220</v>
      </c>
      <c r="E475" s="128" t="s">
        <v>2312</v>
      </c>
      <c r="F475" s="192" t="s">
        <v>3052</v>
      </c>
      <c r="G475" s="193" t="s">
        <v>3053</v>
      </c>
      <c r="H475" s="192" t="s">
        <v>3221</v>
      </c>
      <c r="I475" s="194">
        <v>0</v>
      </c>
      <c r="J475" s="128" t="s">
        <v>3055</v>
      </c>
      <c r="K475" s="192" t="s">
        <v>3224</v>
      </c>
      <c r="L475" s="195">
        <v>60.95</v>
      </c>
      <c r="M475" s="196">
        <v>44781</v>
      </c>
      <c r="N475" s="179" t="s">
        <v>1565</v>
      </c>
      <c r="O475" s="192" t="s">
        <v>1759</v>
      </c>
      <c r="P475" s="192" t="s">
        <v>1759</v>
      </c>
      <c r="Q475" s="197">
        <v>-60.95</v>
      </c>
      <c r="R475" s="197">
        <v>0</v>
      </c>
      <c r="S475" s="197">
        <v>16165.39</v>
      </c>
      <c r="T475" s="198" t="s">
        <v>21</v>
      </c>
      <c r="U475" s="199">
        <v>-60.95</v>
      </c>
      <c r="V475" s="199">
        <v>60.95</v>
      </c>
      <c r="W475" s="200">
        <v>0</v>
      </c>
      <c r="X475" s="201">
        <v>44774</v>
      </c>
      <c r="Y475" s="129"/>
      <c r="Z475" s="122" t="s">
        <v>3124</v>
      </c>
      <c r="AA475" s="189" t="s">
        <v>3124</v>
      </c>
      <c r="AB475" s="189" t="s">
        <v>1470</v>
      </c>
    </row>
    <row r="476" spans="1:28" hidden="1">
      <c r="A476" s="189" t="s">
        <v>3050</v>
      </c>
      <c r="B476" s="190">
        <v>44783</v>
      </c>
      <c r="C476" s="191" t="s">
        <v>42</v>
      </c>
      <c r="D476" s="191" t="s">
        <v>3220</v>
      </c>
      <c r="E476" s="128" t="s">
        <v>2312</v>
      </c>
      <c r="F476" s="192" t="s">
        <v>3052</v>
      </c>
      <c r="G476" s="193" t="s">
        <v>3053</v>
      </c>
      <c r="H476" s="192" t="s">
        <v>3221</v>
      </c>
      <c r="I476" s="194">
        <v>0</v>
      </c>
      <c r="J476" s="128" t="s">
        <v>3055</v>
      </c>
      <c r="K476" s="192" t="s">
        <v>3167</v>
      </c>
      <c r="L476" s="195">
        <v>10000</v>
      </c>
      <c r="M476" s="196">
        <v>44783</v>
      </c>
      <c r="N476" s="179" t="s">
        <v>1472</v>
      </c>
      <c r="O476" s="192" t="s">
        <v>3168</v>
      </c>
      <c r="P476" s="192" t="s">
        <v>3168</v>
      </c>
      <c r="Q476" s="197">
        <v>-10000</v>
      </c>
      <c r="R476" s="197">
        <v>0</v>
      </c>
      <c r="S476" s="197">
        <v>6165.39</v>
      </c>
      <c r="T476" s="198" t="s">
        <v>3169</v>
      </c>
      <c r="U476" s="199">
        <v>-10000</v>
      </c>
      <c r="V476" s="199">
        <v>10000</v>
      </c>
      <c r="W476" s="200">
        <v>4</v>
      </c>
      <c r="X476" s="201">
        <v>44774</v>
      </c>
      <c r="Y476" s="129"/>
      <c r="Z476" s="122" t="s">
        <v>1490</v>
      </c>
      <c r="AA476" s="189" t="s">
        <v>1488</v>
      </c>
      <c r="AB476" s="189" t="s">
        <v>1470</v>
      </c>
    </row>
    <row r="477" spans="1:28" hidden="1">
      <c r="A477" s="189" t="s">
        <v>3050</v>
      </c>
      <c r="B477" s="190">
        <v>44783</v>
      </c>
      <c r="C477" s="191" t="s">
        <v>42</v>
      </c>
      <c r="D477" s="191" t="s">
        <v>3220</v>
      </c>
      <c r="E477" s="128" t="s">
        <v>2312</v>
      </c>
      <c r="F477" s="192" t="s">
        <v>3052</v>
      </c>
      <c r="G477" s="193" t="s">
        <v>3053</v>
      </c>
      <c r="H477" s="192" t="s">
        <v>3221</v>
      </c>
      <c r="I477" s="194">
        <v>0</v>
      </c>
      <c r="J477" s="128" t="s">
        <v>3055</v>
      </c>
      <c r="K477" s="192" t="s">
        <v>3350</v>
      </c>
      <c r="L477" s="195">
        <v>11.65</v>
      </c>
      <c r="M477" s="196">
        <v>44783</v>
      </c>
      <c r="N477" s="179" t="s">
        <v>1565</v>
      </c>
      <c r="O477" s="192" t="s">
        <v>3392</v>
      </c>
      <c r="P477" s="192" t="s">
        <v>3392</v>
      </c>
      <c r="Q477" s="197">
        <v>-11.65</v>
      </c>
      <c r="R477" s="197">
        <v>0</v>
      </c>
      <c r="S477" s="197">
        <v>6153.74</v>
      </c>
      <c r="T477" s="198" t="s">
        <v>21</v>
      </c>
      <c r="U477" s="199">
        <v>-11.65</v>
      </c>
      <c r="V477" s="199">
        <v>11.65</v>
      </c>
      <c r="W477" s="200">
        <v>0</v>
      </c>
      <c r="X477" s="201">
        <v>44774</v>
      </c>
      <c r="Y477" s="129"/>
      <c r="Z477" s="122" t="s">
        <v>3124</v>
      </c>
      <c r="AA477" s="189" t="s">
        <v>3124</v>
      </c>
      <c r="AB477" s="189" t="s">
        <v>1470</v>
      </c>
    </row>
    <row r="478" spans="1:28" hidden="1">
      <c r="A478" s="189" t="s">
        <v>3213</v>
      </c>
      <c r="B478" s="190">
        <v>44785</v>
      </c>
      <c r="C478" s="191" t="s">
        <v>42</v>
      </c>
      <c r="D478" s="191" t="s">
        <v>3346</v>
      </c>
      <c r="E478" s="128" t="s">
        <v>2312</v>
      </c>
      <c r="F478" s="192" t="s">
        <v>3347</v>
      </c>
      <c r="G478" s="193" t="s">
        <v>3214</v>
      </c>
      <c r="H478" s="192" t="s">
        <v>3348</v>
      </c>
      <c r="I478" s="194">
        <v>0</v>
      </c>
      <c r="J478" s="128" t="s">
        <v>3261</v>
      </c>
      <c r="K478" s="192" t="s">
        <v>3490</v>
      </c>
      <c r="L478" s="195">
        <v>12500</v>
      </c>
      <c r="M478" s="196">
        <v>44785</v>
      </c>
      <c r="N478" s="179" t="s">
        <v>1495</v>
      </c>
      <c r="O478" s="192" t="s">
        <v>3063</v>
      </c>
      <c r="P478" s="192" t="s">
        <v>3063</v>
      </c>
      <c r="Q478" s="197">
        <v>0</v>
      </c>
      <c r="R478" s="197">
        <v>12500</v>
      </c>
      <c r="S478" s="197">
        <v>30643</v>
      </c>
      <c r="T478" s="198" t="s">
        <v>21</v>
      </c>
      <c r="U478" s="199">
        <v>12500</v>
      </c>
      <c r="V478" s="199">
        <v>12500</v>
      </c>
      <c r="W478" s="200">
        <v>0</v>
      </c>
      <c r="X478" s="201">
        <v>44774</v>
      </c>
      <c r="Y478" s="129"/>
      <c r="Z478" s="122" t="s">
        <v>3064</v>
      </c>
      <c r="AA478" s="189" t="s">
        <v>3064</v>
      </c>
      <c r="AB478" s="189" t="s">
        <v>1470</v>
      </c>
    </row>
    <row r="479" spans="1:28" hidden="1">
      <c r="A479" s="189" t="s">
        <v>3050</v>
      </c>
      <c r="B479" s="190">
        <v>44785</v>
      </c>
      <c r="C479" s="191" t="s">
        <v>42</v>
      </c>
      <c r="D479" s="191" t="s">
        <v>3220</v>
      </c>
      <c r="E479" s="128" t="s">
        <v>2312</v>
      </c>
      <c r="F479" s="192" t="s">
        <v>3052</v>
      </c>
      <c r="G479" s="193" t="s">
        <v>3053</v>
      </c>
      <c r="H479" s="192" t="s">
        <v>3221</v>
      </c>
      <c r="I479" s="194">
        <v>0</v>
      </c>
      <c r="J479" s="128" t="s">
        <v>3055</v>
      </c>
      <c r="K479" s="192" t="s">
        <v>3491</v>
      </c>
      <c r="L479" s="195">
        <v>8500</v>
      </c>
      <c r="M479" s="196">
        <v>44785</v>
      </c>
      <c r="N479" s="179" t="s">
        <v>1495</v>
      </c>
      <c r="O479" s="192" t="s">
        <v>3063</v>
      </c>
      <c r="P479" s="192" t="s">
        <v>3063</v>
      </c>
      <c r="Q479" s="197">
        <v>0</v>
      </c>
      <c r="R479" s="197">
        <v>8500</v>
      </c>
      <c r="S479" s="197">
        <v>14653.74</v>
      </c>
      <c r="T479" s="198" t="s">
        <v>21</v>
      </c>
      <c r="U479" s="199">
        <v>8500</v>
      </c>
      <c r="V479" s="199">
        <v>8500</v>
      </c>
      <c r="W479" s="200">
        <v>2</v>
      </c>
      <c r="X479" s="201">
        <v>44774</v>
      </c>
      <c r="Y479" s="129"/>
      <c r="Z479" s="122" t="s">
        <v>3064</v>
      </c>
      <c r="AA479" s="189" t="s">
        <v>3064</v>
      </c>
      <c r="AB479" s="189" t="s">
        <v>1470</v>
      </c>
    </row>
    <row r="480" spans="1:28" hidden="1">
      <c r="A480" s="189" t="s">
        <v>3213</v>
      </c>
      <c r="B480" s="190">
        <v>44788</v>
      </c>
      <c r="C480" s="191" t="s">
        <v>42</v>
      </c>
      <c r="D480" s="191" t="s">
        <v>3346</v>
      </c>
      <c r="E480" s="128" t="s">
        <v>2312</v>
      </c>
      <c r="F480" s="192" t="s">
        <v>3347</v>
      </c>
      <c r="G480" s="193" t="s">
        <v>3214</v>
      </c>
      <c r="H480" s="192" t="s">
        <v>3348</v>
      </c>
      <c r="I480" s="194">
        <v>0</v>
      </c>
      <c r="J480" s="128" t="s">
        <v>3261</v>
      </c>
      <c r="K480" s="192" t="s">
        <v>3492</v>
      </c>
      <c r="L480" s="195">
        <v>12400</v>
      </c>
      <c r="M480" s="196">
        <v>44788</v>
      </c>
      <c r="N480" s="179" t="s">
        <v>1472</v>
      </c>
      <c r="O480" s="192" t="s">
        <v>3226</v>
      </c>
      <c r="P480" s="192" t="s">
        <v>3226</v>
      </c>
      <c r="Q480" s="197">
        <v>-12400</v>
      </c>
      <c r="R480" s="197">
        <v>0</v>
      </c>
      <c r="S480" s="197">
        <v>18243</v>
      </c>
      <c r="T480" s="198" t="s">
        <v>3227</v>
      </c>
      <c r="U480" s="199">
        <v>-12400</v>
      </c>
      <c r="V480" s="199">
        <v>12400</v>
      </c>
      <c r="W480" s="200">
        <v>0</v>
      </c>
      <c r="X480" s="201">
        <v>44774</v>
      </c>
      <c r="Y480" s="129"/>
      <c r="Z480" s="122" t="s">
        <v>3189</v>
      </c>
      <c r="AA480" s="189" t="s">
        <v>1488</v>
      </c>
      <c r="AB480" s="189" t="s">
        <v>1470</v>
      </c>
    </row>
    <row r="481" spans="1:28" hidden="1">
      <c r="A481" s="189" t="s">
        <v>3213</v>
      </c>
      <c r="B481" s="190">
        <v>44788</v>
      </c>
      <c r="C481" s="191" t="s">
        <v>42</v>
      </c>
      <c r="D481" s="191" t="s">
        <v>3346</v>
      </c>
      <c r="E481" s="128" t="s">
        <v>2312</v>
      </c>
      <c r="F481" s="192" t="s">
        <v>3347</v>
      </c>
      <c r="G481" s="193" t="s">
        <v>3214</v>
      </c>
      <c r="H481" s="192" t="s">
        <v>3348</v>
      </c>
      <c r="I481" s="194">
        <v>0</v>
      </c>
      <c r="J481" s="128" t="s">
        <v>3261</v>
      </c>
      <c r="K481" s="192" t="s">
        <v>3493</v>
      </c>
      <c r="L481" s="195">
        <v>186</v>
      </c>
      <c r="M481" s="196">
        <v>44788</v>
      </c>
      <c r="N481" s="179" t="s">
        <v>1472</v>
      </c>
      <c r="O481" s="192" t="s">
        <v>3229</v>
      </c>
      <c r="P481" s="192" t="s">
        <v>3229</v>
      </c>
      <c r="Q481" s="197">
        <v>0</v>
      </c>
      <c r="R481" s="197">
        <v>186</v>
      </c>
      <c r="S481" s="197">
        <v>18429</v>
      </c>
      <c r="T481" s="198" t="s">
        <v>3227</v>
      </c>
      <c r="U481" s="199">
        <v>186</v>
      </c>
      <c r="V481" s="199">
        <v>186</v>
      </c>
      <c r="W481" s="200">
        <v>0</v>
      </c>
      <c r="X481" s="201">
        <v>44774</v>
      </c>
      <c r="Y481" s="129"/>
      <c r="Z481" s="122" t="s">
        <v>3189</v>
      </c>
      <c r="AA481" s="189" t="s">
        <v>1488</v>
      </c>
      <c r="AB481" s="189" t="s">
        <v>1470</v>
      </c>
    </row>
    <row r="482" spans="1:28" hidden="1">
      <c r="A482" s="189" t="s">
        <v>3213</v>
      </c>
      <c r="B482" s="190">
        <v>44788</v>
      </c>
      <c r="C482" s="191" t="s">
        <v>42</v>
      </c>
      <c r="D482" s="191" t="s">
        <v>3346</v>
      </c>
      <c r="E482" s="128" t="s">
        <v>2312</v>
      </c>
      <c r="F482" s="192" t="s">
        <v>3347</v>
      </c>
      <c r="G482" s="193" t="s">
        <v>3214</v>
      </c>
      <c r="H482" s="192" t="s">
        <v>3348</v>
      </c>
      <c r="I482" s="194">
        <v>0</v>
      </c>
      <c r="J482" s="128" t="s">
        <v>3261</v>
      </c>
      <c r="K482" s="192" t="s">
        <v>3494</v>
      </c>
      <c r="L482" s="195">
        <v>576.6</v>
      </c>
      <c r="M482" s="196">
        <v>44788</v>
      </c>
      <c r="N482" s="179" t="s">
        <v>1472</v>
      </c>
      <c r="O482" s="192" t="s">
        <v>3231</v>
      </c>
      <c r="P482" s="192" t="s">
        <v>3231</v>
      </c>
      <c r="Q482" s="197">
        <v>0</v>
      </c>
      <c r="R482" s="197">
        <v>576.6</v>
      </c>
      <c r="S482" s="197">
        <v>19005.599999999999</v>
      </c>
      <c r="T482" s="198" t="s">
        <v>3227</v>
      </c>
      <c r="U482" s="199">
        <v>576.6</v>
      </c>
      <c r="V482" s="199">
        <v>576.6</v>
      </c>
      <c r="W482" s="200">
        <v>0</v>
      </c>
      <c r="X482" s="201">
        <v>44774</v>
      </c>
      <c r="Y482" s="129"/>
      <c r="Z482" s="122" t="s">
        <v>3189</v>
      </c>
      <c r="AA482" s="189" t="s">
        <v>1488</v>
      </c>
      <c r="AB482" s="189" t="s">
        <v>1470</v>
      </c>
    </row>
    <row r="483" spans="1:28" hidden="1">
      <c r="A483" s="189" t="s">
        <v>3213</v>
      </c>
      <c r="B483" s="190">
        <v>44788</v>
      </c>
      <c r="C483" s="191" t="s">
        <v>42</v>
      </c>
      <c r="D483" s="191" t="s">
        <v>3346</v>
      </c>
      <c r="E483" s="128" t="s">
        <v>2312</v>
      </c>
      <c r="F483" s="192" t="s">
        <v>3347</v>
      </c>
      <c r="G483" s="193" t="s">
        <v>3214</v>
      </c>
      <c r="H483" s="192" t="s">
        <v>3348</v>
      </c>
      <c r="I483" s="194">
        <v>0</v>
      </c>
      <c r="J483" s="128" t="s">
        <v>3261</v>
      </c>
      <c r="K483" s="192" t="s">
        <v>3280</v>
      </c>
      <c r="L483" s="195">
        <v>16923.79</v>
      </c>
      <c r="M483" s="196">
        <v>44788</v>
      </c>
      <c r="N483" s="179" t="s">
        <v>1472</v>
      </c>
      <c r="O483" s="192" t="s">
        <v>3281</v>
      </c>
      <c r="P483" s="192" t="s">
        <v>3281</v>
      </c>
      <c r="Q483" s="197">
        <v>-16923.79</v>
      </c>
      <c r="R483" s="197">
        <v>0</v>
      </c>
      <c r="S483" s="197">
        <v>2081.81</v>
      </c>
      <c r="T483" s="198" t="s">
        <v>3282</v>
      </c>
      <c r="U483" s="199">
        <v>-16923.79</v>
      </c>
      <c r="V483" s="199">
        <v>16923.79</v>
      </c>
      <c r="W483" s="200">
        <v>0</v>
      </c>
      <c r="X483" s="201">
        <v>44774</v>
      </c>
      <c r="Y483" s="129"/>
      <c r="Z483" s="122" t="s">
        <v>1548</v>
      </c>
      <c r="AA483" s="189" t="s">
        <v>1488</v>
      </c>
      <c r="AB483" s="189" t="s">
        <v>1470</v>
      </c>
    </row>
    <row r="484" spans="1:28" hidden="1">
      <c r="A484" s="189" t="s">
        <v>3213</v>
      </c>
      <c r="B484" s="190">
        <v>44788</v>
      </c>
      <c r="C484" s="191" t="s">
        <v>42</v>
      </c>
      <c r="D484" s="191" t="s">
        <v>3346</v>
      </c>
      <c r="E484" s="128" t="s">
        <v>2312</v>
      </c>
      <c r="F484" s="192" t="s">
        <v>3347</v>
      </c>
      <c r="G484" s="193" t="s">
        <v>3214</v>
      </c>
      <c r="H484" s="192" t="s">
        <v>3348</v>
      </c>
      <c r="I484" s="194">
        <v>0</v>
      </c>
      <c r="J484" s="128" t="s">
        <v>3261</v>
      </c>
      <c r="K484" s="192" t="s">
        <v>3445</v>
      </c>
      <c r="L484" s="195">
        <v>1.95</v>
      </c>
      <c r="M484" s="196">
        <v>44788</v>
      </c>
      <c r="N484" s="179" t="s">
        <v>1500</v>
      </c>
      <c r="O484" s="192" t="s">
        <v>3495</v>
      </c>
      <c r="P484" s="192" t="s">
        <v>3495</v>
      </c>
      <c r="Q484" s="197">
        <v>-1.95</v>
      </c>
      <c r="R484" s="197">
        <v>0</v>
      </c>
      <c r="S484" s="197">
        <v>2079.86</v>
      </c>
      <c r="T484" s="198" t="s">
        <v>21</v>
      </c>
      <c r="U484" s="199">
        <v>-1.95</v>
      </c>
      <c r="V484" s="199">
        <v>1.95</v>
      </c>
      <c r="W484" s="200">
        <v>0</v>
      </c>
      <c r="X484" s="201">
        <v>44774</v>
      </c>
      <c r="Y484" s="129"/>
      <c r="Z484" s="122" t="s">
        <v>3124</v>
      </c>
      <c r="AA484" s="189" t="s">
        <v>3124</v>
      </c>
      <c r="AB484" s="189" t="s">
        <v>1470</v>
      </c>
    </row>
    <row r="485" spans="1:28" hidden="1">
      <c r="A485" s="189" t="s">
        <v>3050</v>
      </c>
      <c r="B485" s="190">
        <v>44788</v>
      </c>
      <c r="C485" s="191" t="s">
        <v>42</v>
      </c>
      <c r="D485" s="191" t="s">
        <v>3220</v>
      </c>
      <c r="E485" s="128" t="s">
        <v>2312</v>
      </c>
      <c r="F485" s="192" t="s">
        <v>3052</v>
      </c>
      <c r="G485" s="193" t="s">
        <v>3053</v>
      </c>
      <c r="H485" s="192" t="s">
        <v>3221</v>
      </c>
      <c r="I485" s="194">
        <v>0</v>
      </c>
      <c r="J485" s="128" t="s">
        <v>3055</v>
      </c>
      <c r="K485" s="192" t="s">
        <v>3397</v>
      </c>
      <c r="L485" s="195">
        <v>6478.33</v>
      </c>
      <c r="M485" s="196">
        <v>44788</v>
      </c>
      <c r="N485" s="179" t="s">
        <v>1472</v>
      </c>
      <c r="O485" s="192" t="s">
        <v>3176</v>
      </c>
      <c r="P485" s="192" t="s">
        <v>3176</v>
      </c>
      <c r="Q485" s="197">
        <v>-6478.33</v>
      </c>
      <c r="R485" s="197">
        <v>0</v>
      </c>
      <c r="S485" s="197">
        <v>8175.41</v>
      </c>
      <c r="T485" s="198" t="s">
        <v>3177</v>
      </c>
      <c r="U485" s="199">
        <v>-6478.33</v>
      </c>
      <c r="V485" s="199">
        <v>6478.33</v>
      </c>
      <c r="W485" s="200">
        <v>0</v>
      </c>
      <c r="X485" s="201">
        <v>44774</v>
      </c>
      <c r="Y485" s="129"/>
      <c r="Z485" s="122" t="s">
        <v>1490</v>
      </c>
      <c r="AA485" s="189" t="s">
        <v>1488</v>
      </c>
      <c r="AB485" s="189" t="s">
        <v>1470</v>
      </c>
    </row>
    <row r="486" spans="1:28" hidden="1">
      <c r="A486" s="189" t="s">
        <v>3050</v>
      </c>
      <c r="B486" s="190">
        <v>44788</v>
      </c>
      <c r="C486" s="191" t="s">
        <v>42</v>
      </c>
      <c r="D486" s="191" t="s">
        <v>3220</v>
      </c>
      <c r="E486" s="128" t="s">
        <v>2312</v>
      </c>
      <c r="F486" s="192" t="s">
        <v>3052</v>
      </c>
      <c r="G486" s="193" t="s">
        <v>3053</v>
      </c>
      <c r="H486" s="192" t="s">
        <v>3221</v>
      </c>
      <c r="I486" s="194">
        <v>0</v>
      </c>
      <c r="J486" s="128" t="s">
        <v>3055</v>
      </c>
      <c r="K486" s="192" t="s">
        <v>3398</v>
      </c>
      <c r="L486" s="195">
        <v>97.17</v>
      </c>
      <c r="M486" s="196">
        <v>44788</v>
      </c>
      <c r="N486" s="179" t="s">
        <v>1472</v>
      </c>
      <c r="O486" s="192" t="s">
        <v>3179</v>
      </c>
      <c r="P486" s="192" t="s">
        <v>3179</v>
      </c>
      <c r="Q486" s="197">
        <v>0</v>
      </c>
      <c r="R486" s="197">
        <v>97.17</v>
      </c>
      <c r="S486" s="197">
        <v>8272.58</v>
      </c>
      <c r="T486" s="198" t="s">
        <v>3177</v>
      </c>
      <c r="U486" s="199">
        <v>97.17</v>
      </c>
      <c r="V486" s="199">
        <v>97.17</v>
      </c>
      <c r="W486" s="200">
        <v>0</v>
      </c>
      <c r="X486" s="201">
        <v>44774</v>
      </c>
      <c r="Y486" s="129"/>
      <c r="Z486" s="122" t="s">
        <v>1490</v>
      </c>
      <c r="AA486" s="189" t="s">
        <v>1488</v>
      </c>
      <c r="AB486" s="189" t="s">
        <v>1470</v>
      </c>
    </row>
    <row r="487" spans="1:28" hidden="1">
      <c r="A487" s="189" t="s">
        <v>3050</v>
      </c>
      <c r="B487" s="190">
        <v>44788</v>
      </c>
      <c r="C487" s="191" t="s">
        <v>42</v>
      </c>
      <c r="D487" s="191" t="s">
        <v>3220</v>
      </c>
      <c r="E487" s="128" t="s">
        <v>2312</v>
      </c>
      <c r="F487" s="192" t="s">
        <v>3052</v>
      </c>
      <c r="G487" s="193" t="s">
        <v>3053</v>
      </c>
      <c r="H487" s="192" t="s">
        <v>3221</v>
      </c>
      <c r="I487" s="194">
        <v>0</v>
      </c>
      <c r="J487" s="128" t="s">
        <v>3055</v>
      </c>
      <c r="K487" s="192" t="s">
        <v>3399</v>
      </c>
      <c r="L487" s="195">
        <v>301.24</v>
      </c>
      <c r="M487" s="196">
        <v>44788</v>
      </c>
      <c r="N487" s="179" t="s">
        <v>1472</v>
      </c>
      <c r="O487" s="192" t="s">
        <v>3181</v>
      </c>
      <c r="P487" s="192" t="s">
        <v>3181</v>
      </c>
      <c r="Q487" s="197">
        <v>0</v>
      </c>
      <c r="R487" s="197">
        <v>301.24</v>
      </c>
      <c r="S487" s="197">
        <v>8573.82</v>
      </c>
      <c r="T487" s="198" t="s">
        <v>3177</v>
      </c>
      <c r="U487" s="199">
        <v>301.24</v>
      </c>
      <c r="V487" s="199">
        <v>301.24</v>
      </c>
      <c r="W487" s="200">
        <v>0</v>
      </c>
      <c r="X487" s="201">
        <v>44774</v>
      </c>
      <c r="Y487" s="129"/>
      <c r="Z487" s="122" t="s">
        <v>1490</v>
      </c>
      <c r="AA487" s="189" t="s">
        <v>1488</v>
      </c>
      <c r="AB487" s="189" t="s">
        <v>1470</v>
      </c>
    </row>
    <row r="488" spans="1:28" hidden="1">
      <c r="A488" s="189" t="s">
        <v>3050</v>
      </c>
      <c r="B488" s="190">
        <v>44788</v>
      </c>
      <c r="C488" s="191" t="s">
        <v>42</v>
      </c>
      <c r="D488" s="191" t="s">
        <v>3220</v>
      </c>
      <c r="E488" s="128" t="s">
        <v>2312</v>
      </c>
      <c r="F488" s="192" t="s">
        <v>3052</v>
      </c>
      <c r="G488" s="193" t="s">
        <v>3053</v>
      </c>
      <c r="H488" s="192" t="s">
        <v>3221</v>
      </c>
      <c r="I488" s="194">
        <v>0</v>
      </c>
      <c r="J488" s="128" t="s">
        <v>3055</v>
      </c>
      <c r="K488" s="192" t="s">
        <v>3287</v>
      </c>
      <c r="L488" s="195">
        <v>7505.66</v>
      </c>
      <c r="M488" s="196">
        <v>44788</v>
      </c>
      <c r="N488" s="179" t="s">
        <v>1472</v>
      </c>
      <c r="O488" s="192" t="s">
        <v>3176</v>
      </c>
      <c r="P488" s="192" t="s">
        <v>3176</v>
      </c>
      <c r="Q488" s="197">
        <v>-7505.66</v>
      </c>
      <c r="R488" s="197">
        <v>0</v>
      </c>
      <c r="S488" s="197">
        <v>1068.1600000000001</v>
      </c>
      <c r="T488" s="198" t="s">
        <v>3177</v>
      </c>
      <c r="U488" s="199">
        <v>-7505.66</v>
      </c>
      <c r="V488" s="199">
        <v>7505.66</v>
      </c>
      <c r="W488" s="200">
        <v>0</v>
      </c>
      <c r="X488" s="201">
        <v>44774</v>
      </c>
      <c r="Y488" s="129"/>
      <c r="Z488" s="122" t="s">
        <v>1490</v>
      </c>
      <c r="AA488" s="189" t="s">
        <v>1488</v>
      </c>
      <c r="AB488" s="189" t="s">
        <v>1470</v>
      </c>
    </row>
    <row r="489" spans="1:28" hidden="1">
      <c r="A489" s="189" t="s">
        <v>3050</v>
      </c>
      <c r="B489" s="190">
        <v>44788</v>
      </c>
      <c r="C489" s="191" t="s">
        <v>42</v>
      </c>
      <c r="D489" s="191" t="s">
        <v>3220</v>
      </c>
      <c r="E489" s="128" t="s">
        <v>2312</v>
      </c>
      <c r="F489" s="192" t="s">
        <v>3052</v>
      </c>
      <c r="G489" s="193" t="s">
        <v>3053</v>
      </c>
      <c r="H489" s="192" t="s">
        <v>3221</v>
      </c>
      <c r="I489" s="194">
        <v>0</v>
      </c>
      <c r="J489" s="128" t="s">
        <v>3055</v>
      </c>
      <c r="K489" s="192" t="s">
        <v>3289</v>
      </c>
      <c r="L489" s="195">
        <v>112.58</v>
      </c>
      <c r="M489" s="196">
        <v>44788</v>
      </c>
      <c r="N489" s="179" t="s">
        <v>1472</v>
      </c>
      <c r="O489" s="192" t="s">
        <v>3179</v>
      </c>
      <c r="P489" s="192" t="s">
        <v>3179</v>
      </c>
      <c r="Q489" s="197">
        <v>0</v>
      </c>
      <c r="R489" s="197">
        <v>112.58</v>
      </c>
      <c r="S489" s="197">
        <v>1180.74</v>
      </c>
      <c r="T489" s="198" t="s">
        <v>3177</v>
      </c>
      <c r="U489" s="199">
        <v>112.58</v>
      </c>
      <c r="V489" s="199">
        <v>112.58</v>
      </c>
      <c r="W489" s="200">
        <v>0</v>
      </c>
      <c r="X489" s="201">
        <v>44774</v>
      </c>
      <c r="Y489" s="129"/>
      <c r="Z489" s="122" t="s">
        <v>1490</v>
      </c>
      <c r="AA489" s="189" t="s">
        <v>1488</v>
      </c>
      <c r="AB489" s="189" t="s">
        <v>1470</v>
      </c>
    </row>
    <row r="490" spans="1:28" hidden="1">
      <c r="A490" s="189" t="s">
        <v>3050</v>
      </c>
      <c r="B490" s="190">
        <v>44788</v>
      </c>
      <c r="C490" s="191" t="s">
        <v>42</v>
      </c>
      <c r="D490" s="191" t="s">
        <v>3220</v>
      </c>
      <c r="E490" s="128" t="s">
        <v>2312</v>
      </c>
      <c r="F490" s="192" t="s">
        <v>3052</v>
      </c>
      <c r="G490" s="193" t="s">
        <v>3053</v>
      </c>
      <c r="H490" s="192" t="s">
        <v>3221</v>
      </c>
      <c r="I490" s="194">
        <v>0</v>
      </c>
      <c r="J490" s="128" t="s">
        <v>3055</v>
      </c>
      <c r="K490" s="192" t="s">
        <v>3459</v>
      </c>
      <c r="L490" s="195">
        <v>349</v>
      </c>
      <c r="M490" s="196">
        <v>44788</v>
      </c>
      <c r="N490" s="179" t="s">
        <v>1472</v>
      </c>
      <c r="O490" s="192" t="s">
        <v>3181</v>
      </c>
      <c r="P490" s="192" t="s">
        <v>3181</v>
      </c>
      <c r="Q490" s="197">
        <v>0</v>
      </c>
      <c r="R490" s="197">
        <v>349</v>
      </c>
      <c r="S490" s="197">
        <v>1529.74</v>
      </c>
      <c r="T490" s="198" t="s">
        <v>3177</v>
      </c>
      <c r="U490" s="199">
        <v>349</v>
      </c>
      <c r="V490" s="199">
        <v>349</v>
      </c>
      <c r="W490" s="200">
        <v>0</v>
      </c>
      <c r="X490" s="201">
        <v>44774</v>
      </c>
      <c r="Y490" s="129"/>
      <c r="Z490" s="122" t="s">
        <v>1490</v>
      </c>
      <c r="AA490" s="189" t="s">
        <v>1488</v>
      </c>
      <c r="AB490" s="189" t="s">
        <v>1470</v>
      </c>
    </row>
    <row r="491" spans="1:28" hidden="1">
      <c r="A491" s="189" t="s">
        <v>3213</v>
      </c>
      <c r="B491" s="190">
        <v>44789</v>
      </c>
      <c r="C491" s="191" t="s">
        <v>42</v>
      </c>
      <c r="D491" s="191" t="s">
        <v>3346</v>
      </c>
      <c r="E491" s="128" t="s">
        <v>2312</v>
      </c>
      <c r="F491" s="192" t="s">
        <v>3347</v>
      </c>
      <c r="G491" s="193" t="s">
        <v>3214</v>
      </c>
      <c r="H491" s="192" t="s">
        <v>3348</v>
      </c>
      <c r="I491" s="194">
        <v>0</v>
      </c>
      <c r="J491" s="128" t="s">
        <v>3261</v>
      </c>
      <c r="K491" s="192" t="s">
        <v>3496</v>
      </c>
      <c r="L491" s="195">
        <v>87.6</v>
      </c>
      <c r="M491" s="196">
        <v>44789</v>
      </c>
      <c r="N491" s="179" t="s">
        <v>1565</v>
      </c>
      <c r="O491" s="192" t="s">
        <v>3380</v>
      </c>
      <c r="P491" s="192" t="s">
        <v>3380</v>
      </c>
      <c r="Q491" s="197">
        <v>-87.6</v>
      </c>
      <c r="R491" s="197">
        <v>0</v>
      </c>
      <c r="S491" s="197">
        <v>1992.26</v>
      </c>
      <c r="T491" s="198" t="s">
        <v>21</v>
      </c>
      <c r="U491" s="199">
        <v>-87.6</v>
      </c>
      <c r="V491" s="199">
        <v>87.6</v>
      </c>
      <c r="W491" s="200">
        <v>0</v>
      </c>
      <c r="X491" s="201">
        <v>44774</v>
      </c>
      <c r="Y491" s="129"/>
      <c r="Z491" s="122" t="s">
        <v>3124</v>
      </c>
      <c r="AA491" s="189" t="s">
        <v>3124</v>
      </c>
      <c r="AB491" s="189" t="s">
        <v>1470</v>
      </c>
    </row>
    <row r="492" spans="1:28" hidden="1">
      <c r="A492" s="189" t="s">
        <v>3213</v>
      </c>
      <c r="B492" s="190">
        <v>44792</v>
      </c>
      <c r="C492" s="191" t="s">
        <v>42</v>
      </c>
      <c r="D492" s="191" t="s">
        <v>3346</v>
      </c>
      <c r="E492" s="128" t="s">
        <v>2312</v>
      </c>
      <c r="F492" s="192" t="s">
        <v>3347</v>
      </c>
      <c r="G492" s="193" t="s">
        <v>3214</v>
      </c>
      <c r="H492" s="192" t="s">
        <v>3348</v>
      </c>
      <c r="I492" s="194">
        <v>0</v>
      </c>
      <c r="J492" s="128" t="s">
        <v>3261</v>
      </c>
      <c r="K492" s="192" t="s">
        <v>3497</v>
      </c>
      <c r="L492" s="195">
        <v>17750</v>
      </c>
      <c r="M492" s="196">
        <v>44792</v>
      </c>
      <c r="N492" s="179" t="s">
        <v>1472</v>
      </c>
      <c r="O492" s="192" t="s">
        <v>3498</v>
      </c>
      <c r="P492" s="192" t="s">
        <v>3498</v>
      </c>
      <c r="Q492" s="197">
        <v>-17750</v>
      </c>
      <c r="R492" s="197">
        <v>0</v>
      </c>
      <c r="S492" s="197">
        <v>-15757.74</v>
      </c>
      <c r="T492" s="198" t="s">
        <v>3499</v>
      </c>
      <c r="U492" s="199">
        <v>-17750</v>
      </c>
      <c r="V492" s="199">
        <v>17750</v>
      </c>
      <c r="W492" s="200">
        <v>0</v>
      </c>
      <c r="X492" s="201">
        <v>44774</v>
      </c>
      <c r="Y492" s="129"/>
      <c r="Z492" s="122" t="s">
        <v>3189</v>
      </c>
      <c r="AA492" s="189" t="s">
        <v>1488</v>
      </c>
      <c r="AB492" s="189" t="s">
        <v>1470</v>
      </c>
    </row>
    <row r="493" spans="1:28" hidden="1">
      <c r="A493" s="189" t="s">
        <v>3213</v>
      </c>
      <c r="B493" s="190">
        <v>44792</v>
      </c>
      <c r="C493" s="191" t="s">
        <v>42</v>
      </c>
      <c r="D493" s="191" t="s">
        <v>3346</v>
      </c>
      <c r="E493" s="128" t="s">
        <v>2312</v>
      </c>
      <c r="F493" s="192" t="s">
        <v>3347</v>
      </c>
      <c r="G493" s="193" t="s">
        <v>3214</v>
      </c>
      <c r="H493" s="192" t="s">
        <v>3348</v>
      </c>
      <c r="I493" s="194">
        <v>0</v>
      </c>
      <c r="J493" s="128" t="s">
        <v>3261</v>
      </c>
      <c r="K493" s="192" t="s">
        <v>3500</v>
      </c>
      <c r="L493" s="195">
        <v>825.38</v>
      </c>
      <c r="M493" s="196">
        <v>44792</v>
      </c>
      <c r="N493" s="179" t="s">
        <v>1472</v>
      </c>
      <c r="O493" s="192" t="s">
        <v>3501</v>
      </c>
      <c r="P493" s="192" t="s">
        <v>3501</v>
      </c>
      <c r="Q493" s="197">
        <v>0</v>
      </c>
      <c r="R493" s="197">
        <v>825.38</v>
      </c>
      <c r="S493" s="197">
        <v>-14932.36</v>
      </c>
      <c r="T493" s="198" t="s">
        <v>3499</v>
      </c>
      <c r="U493" s="199">
        <v>825.38</v>
      </c>
      <c r="V493" s="199">
        <v>825.38</v>
      </c>
      <c r="W493" s="200">
        <v>0</v>
      </c>
      <c r="X493" s="201">
        <v>44774</v>
      </c>
      <c r="Y493" s="129"/>
      <c r="Z493" s="122" t="s">
        <v>3189</v>
      </c>
      <c r="AA493" s="189" t="s">
        <v>1488</v>
      </c>
      <c r="AB493" s="189" t="s">
        <v>1470</v>
      </c>
    </row>
    <row r="494" spans="1:28" hidden="1">
      <c r="A494" s="189" t="s">
        <v>3213</v>
      </c>
      <c r="B494" s="190">
        <v>44792</v>
      </c>
      <c r="C494" s="191" t="s">
        <v>42</v>
      </c>
      <c r="D494" s="191" t="s">
        <v>3346</v>
      </c>
      <c r="E494" s="128" t="s">
        <v>2312</v>
      </c>
      <c r="F494" s="192" t="s">
        <v>3347</v>
      </c>
      <c r="G494" s="193" t="s">
        <v>3214</v>
      </c>
      <c r="H494" s="192" t="s">
        <v>3348</v>
      </c>
      <c r="I494" s="194">
        <v>0</v>
      </c>
      <c r="J494" s="128" t="s">
        <v>3261</v>
      </c>
      <c r="K494" s="192" t="s">
        <v>3502</v>
      </c>
      <c r="L494" s="195">
        <v>266.25</v>
      </c>
      <c r="M494" s="196">
        <v>44792</v>
      </c>
      <c r="N494" s="179" t="s">
        <v>1472</v>
      </c>
      <c r="O494" s="192" t="s">
        <v>3503</v>
      </c>
      <c r="P494" s="192" t="s">
        <v>3503</v>
      </c>
      <c r="Q494" s="197">
        <v>0</v>
      </c>
      <c r="R494" s="197">
        <v>266.25</v>
      </c>
      <c r="S494" s="197">
        <v>-14666.11</v>
      </c>
      <c r="T494" s="198" t="s">
        <v>3499</v>
      </c>
      <c r="U494" s="199">
        <v>266.25</v>
      </c>
      <c r="V494" s="199">
        <v>266.25</v>
      </c>
      <c r="W494" s="200">
        <v>0</v>
      </c>
      <c r="X494" s="201">
        <v>44774</v>
      </c>
      <c r="Y494" s="129"/>
      <c r="Z494" s="122" t="s">
        <v>3189</v>
      </c>
      <c r="AA494" s="189" t="s">
        <v>1488</v>
      </c>
      <c r="AB494" s="189" t="s">
        <v>1470</v>
      </c>
    </row>
    <row r="495" spans="1:28" hidden="1">
      <c r="A495" s="189" t="s">
        <v>3213</v>
      </c>
      <c r="B495" s="190">
        <v>44792</v>
      </c>
      <c r="C495" s="191" t="s">
        <v>42</v>
      </c>
      <c r="D495" s="191" t="s">
        <v>3346</v>
      </c>
      <c r="E495" s="128" t="s">
        <v>2312</v>
      </c>
      <c r="F495" s="192" t="s">
        <v>3347</v>
      </c>
      <c r="G495" s="193" t="s">
        <v>3214</v>
      </c>
      <c r="H495" s="192" t="s">
        <v>3348</v>
      </c>
      <c r="I495" s="194">
        <v>0</v>
      </c>
      <c r="J495" s="128" t="s">
        <v>3261</v>
      </c>
      <c r="K495" s="192" t="s">
        <v>3504</v>
      </c>
      <c r="L495" s="195">
        <v>1441.5</v>
      </c>
      <c r="M495" s="196">
        <v>44792</v>
      </c>
      <c r="N495" s="179" t="s">
        <v>1472</v>
      </c>
      <c r="O495" s="192" t="s">
        <v>1801</v>
      </c>
      <c r="P495" s="192" t="s">
        <v>1801</v>
      </c>
      <c r="Q495" s="197">
        <v>-1441.5</v>
      </c>
      <c r="R495" s="197">
        <v>0</v>
      </c>
      <c r="S495" s="197">
        <v>-16107.61</v>
      </c>
      <c r="T495" s="198" t="s">
        <v>1095</v>
      </c>
      <c r="U495" s="199">
        <v>-1441.5</v>
      </c>
      <c r="V495" s="199">
        <v>1441.5</v>
      </c>
      <c r="W495" s="200">
        <v>0</v>
      </c>
      <c r="X495" s="201">
        <v>44774</v>
      </c>
      <c r="Y495" s="129"/>
      <c r="Z495" s="122" t="s">
        <v>1515</v>
      </c>
      <c r="AA495" s="189" t="s">
        <v>1479</v>
      </c>
      <c r="AB495" s="189" t="s">
        <v>1470</v>
      </c>
    </row>
    <row r="496" spans="1:28" hidden="1">
      <c r="A496" s="189" t="s">
        <v>3213</v>
      </c>
      <c r="B496" s="190">
        <v>44792</v>
      </c>
      <c r="C496" s="191" t="s">
        <v>42</v>
      </c>
      <c r="D496" s="191" t="s">
        <v>3346</v>
      </c>
      <c r="E496" s="128" t="s">
        <v>2312</v>
      </c>
      <c r="F496" s="192" t="s">
        <v>3347</v>
      </c>
      <c r="G496" s="193" t="s">
        <v>3214</v>
      </c>
      <c r="H496" s="192" t="s">
        <v>3348</v>
      </c>
      <c r="I496" s="194">
        <v>0</v>
      </c>
      <c r="J496" s="128" t="s">
        <v>3261</v>
      </c>
      <c r="K496" s="192" t="s">
        <v>3505</v>
      </c>
      <c r="L496" s="195">
        <v>465</v>
      </c>
      <c r="M496" s="196">
        <v>44792</v>
      </c>
      <c r="N496" s="179" t="s">
        <v>1472</v>
      </c>
      <c r="O496" s="192" t="s">
        <v>1801</v>
      </c>
      <c r="P496" s="192" t="s">
        <v>1801</v>
      </c>
      <c r="Q496" s="197">
        <v>-465</v>
      </c>
      <c r="R496" s="197">
        <v>0</v>
      </c>
      <c r="S496" s="197">
        <v>-16572.61</v>
      </c>
      <c r="T496" s="198" t="s">
        <v>1095</v>
      </c>
      <c r="U496" s="199">
        <v>-465</v>
      </c>
      <c r="V496" s="199">
        <v>465</v>
      </c>
      <c r="W496" s="200">
        <v>0</v>
      </c>
      <c r="X496" s="201">
        <v>44774</v>
      </c>
      <c r="Y496" s="129"/>
      <c r="Z496" s="122" t="s">
        <v>1515</v>
      </c>
      <c r="AA496" s="189" t="s">
        <v>1479</v>
      </c>
      <c r="AB496" s="189" t="s">
        <v>1470</v>
      </c>
    </row>
    <row r="497" spans="1:28" hidden="1">
      <c r="A497" s="189" t="s">
        <v>3213</v>
      </c>
      <c r="B497" s="190">
        <v>44792</v>
      </c>
      <c r="C497" s="191" t="s">
        <v>42</v>
      </c>
      <c r="D497" s="191" t="s">
        <v>3346</v>
      </c>
      <c r="E497" s="128" t="s">
        <v>2312</v>
      </c>
      <c r="F497" s="192" t="s">
        <v>3347</v>
      </c>
      <c r="G497" s="193" t="s">
        <v>3214</v>
      </c>
      <c r="H497" s="192" t="s">
        <v>3348</v>
      </c>
      <c r="I497" s="194">
        <v>0</v>
      </c>
      <c r="J497" s="128" t="s">
        <v>3261</v>
      </c>
      <c r="K497" s="192" t="s">
        <v>3506</v>
      </c>
      <c r="L497" s="195">
        <v>266.25</v>
      </c>
      <c r="M497" s="196">
        <v>44792</v>
      </c>
      <c r="N497" s="179" t="s">
        <v>1472</v>
      </c>
      <c r="O497" s="192" t="s">
        <v>1801</v>
      </c>
      <c r="P497" s="192" t="s">
        <v>1801</v>
      </c>
      <c r="Q497" s="197">
        <v>-266.25</v>
      </c>
      <c r="R497" s="197">
        <v>0</v>
      </c>
      <c r="S497" s="197">
        <v>-16838.86</v>
      </c>
      <c r="T497" s="198" t="s">
        <v>1095</v>
      </c>
      <c r="U497" s="199">
        <v>-266.25</v>
      </c>
      <c r="V497" s="199">
        <v>266.25</v>
      </c>
      <c r="W497" s="200">
        <v>0</v>
      </c>
      <c r="X497" s="201">
        <v>44774</v>
      </c>
      <c r="Y497" s="129"/>
      <c r="Z497" s="122" t="s">
        <v>1515</v>
      </c>
      <c r="AA497" s="189" t="s">
        <v>1479</v>
      </c>
      <c r="AB497" s="189" t="s">
        <v>1470</v>
      </c>
    </row>
    <row r="498" spans="1:28" hidden="1">
      <c r="A498" s="189" t="s">
        <v>3213</v>
      </c>
      <c r="B498" s="190">
        <v>44792</v>
      </c>
      <c r="C498" s="191" t="s">
        <v>42</v>
      </c>
      <c r="D498" s="191" t="s">
        <v>3346</v>
      </c>
      <c r="E498" s="128" t="s">
        <v>2312</v>
      </c>
      <c r="F498" s="192" t="s">
        <v>3347</v>
      </c>
      <c r="G498" s="193" t="s">
        <v>3214</v>
      </c>
      <c r="H498" s="192" t="s">
        <v>3348</v>
      </c>
      <c r="I498" s="194">
        <v>0</v>
      </c>
      <c r="J498" s="128" t="s">
        <v>3261</v>
      </c>
      <c r="K498" s="192" t="s">
        <v>3507</v>
      </c>
      <c r="L498" s="195">
        <v>825.38</v>
      </c>
      <c r="M498" s="196">
        <v>44792</v>
      </c>
      <c r="N498" s="179" t="s">
        <v>1472</v>
      </c>
      <c r="O498" s="192" t="s">
        <v>1801</v>
      </c>
      <c r="P498" s="192" t="s">
        <v>1801</v>
      </c>
      <c r="Q498" s="197">
        <v>-825.38</v>
      </c>
      <c r="R498" s="197">
        <v>0</v>
      </c>
      <c r="S498" s="197">
        <v>-17664.240000000002</v>
      </c>
      <c r="T498" s="198" t="s">
        <v>1095</v>
      </c>
      <c r="U498" s="199">
        <v>-825.38</v>
      </c>
      <c r="V498" s="199">
        <v>825.38</v>
      </c>
      <c r="W498" s="200">
        <v>0</v>
      </c>
      <c r="X498" s="201">
        <v>44774</v>
      </c>
      <c r="Y498" s="129"/>
      <c r="Z498" s="122" t="s">
        <v>1515</v>
      </c>
      <c r="AA498" s="189" t="s">
        <v>1479</v>
      </c>
      <c r="AB498" s="189" t="s">
        <v>1470</v>
      </c>
    </row>
    <row r="499" spans="1:28" hidden="1">
      <c r="A499" s="189" t="s">
        <v>3213</v>
      </c>
      <c r="B499" s="190">
        <v>44792</v>
      </c>
      <c r="C499" s="191" t="s">
        <v>42</v>
      </c>
      <c r="D499" s="191" t="s">
        <v>3346</v>
      </c>
      <c r="E499" s="128" t="s">
        <v>2312</v>
      </c>
      <c r="F499" s="192" t="s">
        <v>3347</v>
      </c>
      <c r="G499" s="193" t="s">
        <v>3214</v>
      </c>
      <c r="H499" s="192" t="s">
        <v>3348</v>
      </c>
      <c r="I499" s="194">
        <v>0</v>
      </c>
      <c r="J499" s="128" t="s">
        <v>3261</v>
      </c>
      <c r="K499" s="192" t="s">
        <v>3508</v>
      </c>
      <c r="L499" s="195">
        <v>26000</v>
      </c>
      <c r="M499" s="196">
        <v>44792</v>
      </c>
      <c r="N499" s="179" t="s">
        <v>1495</v>
      </c>
      <c r="O499" s="192" t="s">
        <v>3063</v>
      </c>
      <c r="P499" s="192" t="s">
        <v>3063</v>
      </c>
      <c r="Q499" s="197">
        <v>0</v>
      </c>
      <c r="R499" s="197">
        <v>26000</v>
      </c>
      <c r="S499" s="197">
        <v>8335.76</v>
      </c>
      <c r="T499" s="198" t="s">
        <v>21</v>
      </c>
      <c r="U499" s="199">
        <v>26000</v>
      </c>
      <c r="V499" s="199">
        <v>26000</v>
      </c>
      <c r="W499" s="200">
        <v>0</v>
      </c>
      <c r="X499" s="201">
        <v>44774</v>
      </c>
      <c r="Y499" s="129"/>
      <c r="Z499" s="122" t="s">
        <v>3064</v>
      </c>
      <c r="AA499" s="189" t="s">
        <v>3064</v>
      </c>
      <c r="AB499" s="189" t="s">
        <v>1470</v>
      </c>
    </row>
    <row r="500" spans="1:28" hidden="1">
      <c r="A500" s="189" t="s">
        <v>3050</v>
      </c>
      <c r="B500" s="190">
        <v>44792</v>
      </c>
      <c r="C500" s="191" t="s">
        <v>42</v>
      </c>
      <c r="D500" s="191" t="s">
        <v>3220</v>
      </c>
      <c r="E500" s="128" t="s">
        <v>2312</v>
      </c>
      <c r="F500" s="192" t="s">
        <v>3052</v>
      </c>
      <c r="G500" s="193" t="s">
        <v>3053</v>
      </c>
      <c r="H500" s="192" t="s">
        <v>3221</v>
      </c>
      <c r="I500" s="194">
        <v>0</v>
      </c>
      <c r="J500" s="128" t="s">
        <v>3055</v>
      </c>
      <c r="K500" s="192" t="s">
        <v>3509</v>
      </c>
      <c r="L500" s="195">
        <v>82.5</v>
      </c>
      <c r="M500" s="196">
        <v>44792</v>
      </c>
      <c r="N500" s="179" t="s">
        <v>1472</v>
      </c>
      <c r="O500" s="192" t="s">
        <v>1801</v>
      </c>
      <c r="P500" s="192" t="s">
        <v>1801</v>
      </c>
      <c r="Q500" s="197">
        <v>-82.5</v>
      </c>
      <c r="R500" s="197">
        <v>0</v>
      </c>
      <c r="S500" s="197">
        <v>1447.24</v>
      </c>
      <c r="T500" s="198" t="s">
        <v>1095</v>
      </c>
      <c r="U500" s="199">
        <v>-82.5</v>
      </c>
      <c r="V500" s="199">
        <v>82.5</v>
      </c>
      <c r="W500" s="200">
        <v>0</v>
      </c>
      <c r="X500" s="201">
        <v>44774</v>
      </c>
      <c r="Y500" s="129"/>
      <c r="Z500" s="122" t="s">
        <v>1515</v>
      </c>
      <c r="AA500" s="189" t="s">
        <v>1479</v>
      </c>
      <c r="AB500" s="189" t="s">
        <v>1470</v>
      </c>
    </row>
    <row r="501" spans="1:28" hidden="1">
      <c r="A501" s="189" t="s">
        <v>3050</v>
      </c>
      <c r="B501" s="190">
        <v>44792</v>
      </c>
      <c r="C501" s="191" t="s">
        <v>42</v>
      </c>
      <c r="D501" s="191" t="s">
        <v>3220</v>
      </c>
      <c r="E501" s="128" t="s">
        <v>2312</v>
      </c>
      <c r="F501" s="192" t="s">
        <v>3052</v>
      </c>
      <c r="G501" s="193" t="s">
        <v>3053</v>
      </c>
      <c r="H501" s="192" t="s">
        <v>3221</v>
      </c>
      <c r="I501" s="194">
        <v>0</v>
      </c>
      <c r="J501" s="128" t="s">
        <v>3055</v>
      </c>
      <c r="K501" s="192" t="s">
        <v>3510</v>
      </c>
      <c r="L501" s="195">
        <v>255.75</v>
      </c>
      <c r="M501" s="196">
        <v>44792</v>
      </c>
      <c r="N501" s="179" t="s">
        <v>1472</v>
      </c>
      <c r="O501" s="192" t="s">
        <v>1801</v>
      </c>
      <c r="P501" s="192" t="s">
        <v>1801</v>
      </c>
      <c r="Q501" s="197">
        <v>-255.75</v>
      </c>
      <c r="R501" s="197">
        <v>0</v>
      </c>
      <c r="S501" s="197">
        <v>1191.49</v>
      </c>
      <c r="T501" s="198" t="s">
        <v>1095</v>
      </c>
      <c r="U501" s="199">
        <v>-255.75</v>
      </c>
      <c r="V501" s="199">
        <v>255.75</v>
      </c>
      <c r="W501" s="200">
        <v>0</v>
      </c>
      <c r="X501" s="201">
        <v>44774</v>
      </c>
      <c r="Y501" s="129"/>
      <c r="Z501" s="122" t="s">
        <v>1515</v>
      </c>
      <c r="AA501" s="189" t="s">
        <v>1479</v>
      </c>
      <c r="AB501" s="189" t="s">
        <v>1470</v>
      </c>
    </row>
    <row r="502" spans="1:28" hidden="1">
      <c r="A502" s="189" t="s">
        <v>3050</v>
      </c>
      <c r="B502" s="190">
        <v>44792</v>
      </c>
      <c r="C502" s="191" t="s">
        <v>42</v>
      </c>
      <c r="D502" s="191" t="s">
        <v>3220</v>
      </c>
      <c r="E502" s="128" t="s">
        <v>2312</v>
      </c>
      <c r="F502" s="192" t="s">
        <v>3052</v>
      </c>
      <c r="G502" s="193" t="s">
        <v>3053</v>
      </c>
      <c r="H502" s="192" t="s">
        <v>3221</v>
      </c>
      <c r="I502" s="194">
        <v>0</v>
      </c>
      <c r="J502" s="128" t="s">
        <v>3055</v>
      </c>
      <c r="K502" s="192" t="s">
        <v>3465</v>
      </c>
      <c r="L502" s="195">
        <v>349</v>
      </c>
      <c r="M502" s="196">
        <v>44792</v>
      </c>
      <c r="N502" s="179" t="s">
        <v>1472</v>
      </c>
      <c r="O502" s="192" t="s">
        <v>1801</v>
      </c>
      <c r="P502" s="192" t="s">
        <v>1801</v>
      </c>
      <c r="Q502" s="197">
        <v>-349</v>
      </c>
      <c r="R502" s="197">
        <v>0</v>
      </c>
      <c r="S502" s="197">
        <v>842.49</v>
      </c>
      <c r="T502" s="198" t="s">
        <v>1095</v>
      </c>
      <c r="U502" s="199">
        <v>-349</v>
      </c>
      <c r="V502" s="199">
        <v>349</v>
      </c>
      <c r="W502" s="200">
        <v>0</v>
      </c>
      <c r="X502" s="201">
        <v>44774</v>
      </c>
      <c r="Y502" s="129"/>
      <c r="Z502" s="122" t="s">
        <v>1490</v>
      </c>
      <c r="AA502" s="189" t="s">
        <v>1488</v>
      </c>
      <c r="AB502" s="189" t="s">
        <v>1470</v>
      </c>
    </row>
    <row r="503" spans="1:28" hidden="1">
      <c r="A503" s="189" t="s">
        <v>3050</v>
      </c>
      <c r="B503" s="190">
        <v>44792</v>
      </c>
      <c r="C503" s="191" t="s">
        <v>42</v>
      </c>
      <c r="D503" s="191" t="s">
        <v>3220</v>
      </c>
      <c r="E503" s="128" t="s">
        <v>2312</v>
      </c>
      <c r="F503" s="192" t="s">
        <v>3052</v>
      </c>
      <c r="G503" s="193" t="s">
        <v>3053</v>
      </c>
      <c r="H503" s="192" t="s">
        <v>3221</v>
      </c>
      <c r="I503" s="194">
        <v>0</v>
      </c>
      <c r="J503" s="128" t="s">
        <v>3055</v>
      </c>
      <c r="K503" s="192" t="s">
        <v>3322</v>
      </c>
      <c r="L503" s="195">
        <v>112.58</v>
      </c>
      <c r="M503" s="196">
        <v>44792</v>
      </c>
      <c r="N503" s="179" t="s">
        <v>1472</v>
      </c>
      <c r="O503" s="192" t="s">
        <v>1801</v>
      </c>
      <c r="P503" s="192" t="s">
        <v>1801</v>
      </c>
      <c r="Q503" s="197">
        <v>-112.58</v>
      </c>
      <c r="R503" s="197">
        <v>0</v>
      </c>
      <c r="S503" s="197">
        <v>729.91</v>
      </c>
      <c r="T503" s="198" t="s">
        <v>1095</v>
      </c>
      <c r="U503" s="199">
        <v>-112.58</v>
      </c>
      <c r="V503" s="199">
        <v>112.58</v>
      </c>
      <c r="W503" s="200">
        <v>0</v>
      </c>
      <c r="X503" s="201">
        <v>44774</v>
      </c>
      <c r="Y503" s="129"/>
      <c r="Z503" s="122" t="s">
        <v>1490</v>
      </c>
      <c r="AA503" s="189" t="s">
        <v>1488</v>
      </c>
      <c r="AB503" s="189" t="s">
        <v>1470</v>
      </c>
    </row>
    <row r="504" spans="1:28" hidden="1">
      <c r="A504" s="189" t="s">
        <v>3050</v>
      </c>
      <c r="B504" s="190">
        <v>44792</v>
      </c>
      <c r="C504" s="191" t="s">
        <v>42</v>
      </c>
      <c r="D504" s="191" t="s">
        <v>3220</v>
      </c>
      <c r="E504" s="128" t="s">
        <v>2312</v>
      </c>
      <c r="F504" s="192" t="s">
        <v>3052</v>
      </c>
      <c r="G504" s="193" t="s">
        <v>3053</v>
      </c>
      <c r="H504" s="192" t="s">
        <v>3221</v>
      </c>
      <c r="I504" s="194">
        <v>0</v>
      </c>
      <c r="J504" s="128" t="s">
        <v>3055</v>
      </c>
      <c r="K504" s="192" t="s">
        <v>3428</v>
      </c>
      <c r="L504" s="195">
        <v>301.24</v>
      </c>
      <c r="M504" s="196">
        <v>44792</v>
      </c>
      <c r="N504" s="179" t="s">
        <v>1472</v>
      </c>
      <c r="O504" s="192" t="s">
        <v>1801</v>
      </c>
      <c r="P504" s="192" t="s">
        <v>1801</v>
      </c>
      <c r="Q504" s="197">
        <v>-301.24</v>
      </c>
      <c r="R504" s="197">
        <v>0</v>
      </c>
      <c r="S504" s="197">
        <v>428.67</v>
      </c>
      <c r="T504" s="198" t="s">
        <v>1095</v>
      </c>
      <c r="U504" s="199">
        <v>-301.24</v>
      </c>
      <c r="V504" s="199">
        <v>301.24</v>
      </c>
      <c r="W504" s="200">
        <v>0</v>
      </c>
      <c r="X504" s="201">
        <v>44774</v>
      </c>
      <c r="Y504" s="129"/>
      <c r="Z504" s="122" t="s">
        <v>1490</v>
      </c>
      <c r="AA504" s="189" t="s">
        <v>1488</v>
      </c>
      <c r="AB504" s="189" t="s">
        <v>1470</v>
      </c>
    </row>
    <row r="505" spans="1:28" hidden="1">
      <c r="A505" s="189" t="s">
        <v>3050</v>
      </c>
      <c r="B505" s="190">
        <v>44792</v>
      </c>
      <c r="C505" s="191" t="s">
        <v>42</v>
      </c>
      <c r="D505" s="191" t="s">
        <v>3220</v>
      </c>
      <c r="E505" s="128" t="s">
        <v>2312</v>
      </c>
      <c r="F505" s="192" t="s">
        <v>3052</v>
      </c>
      <c r="G505" s="193" t="s">
        <v>3053</v>
      </c>
      <c r="H505" s="192" t="s">
        <v>3221</v>
      </c>
      <c r="I505" s="194">
        <v>0</v>
      </c>
      <c r="J505" s="128" t="s">
        <v>3055</v>
      </c>
      <c r="K505" s="192" t="s">
        <v>3430</v>
      </c>
      <c r="L505" s="195">
        <v>97.17</v>
      </c>
      <c r="M505" s="196">
        <v>44792</v>
      </c>
      <c r="N505" s="179" t="s">
        <v>1472</v>
      </c>
      <c r="O505" s="192" t="s">
        <v>1801</v>
      </c>
      <c r="P505" s="192" t="s">
        <v>1801</v>
      </c>
      <c r="Q505" s="197">
        <v>-97.17</v>
      </c>
      <c r="R505" s="197">
        <v>0</v>
      </c>
      <c r="S505" s="197">
        <v>331.5</v>
      </c>
      <c r="T505" s="198" t="s">
        <v>1095</v>
      </c>
      <c r="U505" s="199">
        <v>-97.17</v>
      </c>
      <c r="V505" s="199">
        <v>97.17</v>
      </c>
      <c r="W505" s="200">
        <v>0</v>
      </c>
      <c r="X505" s="201">
        <v>44774</v>
      </c>
      <c r="Y505" s="129"/>
      <c r="Z505" s="122" t="s">
        <v>1490</v>
      </c>
      <c r="AA505" s="189" t="s">
        <v>1488</v>
      </c>
      <c r="AB505" s="189" t="s">
        <v>1470</v>
      </c>
    </row>
    <row r="506" spans="1:28" hidden="1">
      <c r="A506" s="189" t="s">
        <v>3213</v>
      </c>
      <c r="B506" s="190">
        <v>44795</v>
      </c>
      <c r="C506" s="191" t="s">
        <v>42</v>
      </c>
      <c r="D506" s="191" t="s">
        <v>3346</v>
      </c>
      <c r="E506" s="128" t="s">
        <v>2312</v>
      </c>
      <c r="F506" s="192" t="s">
        <v>3347</v>
      </c>
      <c r="G506" s="193" t="s">
        <v>3214</v>
      </c>
      <c r="H506" s="192" t="s">
        <v>3348</v>
      </c>
      <c r="I506" s="194">
        <v>0</v>
      </c>
      <c r="J506" s="128" t="s">
        <v>3261</v>
      </c>
      <c r="K506" s="192" t="s">
        <v>3511</v>
      </c>
      <c r="L506" s="195">
        <v>8400</v>
      </c>
      <c r="M506" s="196">
        <v>44795</v>
      </c>
      <c r="N506" s="179" t="s">
        <v>1472</v>
      </c>
      <c r="O506" s="192" t="s">
        <v>3188</v>
      </c>
      <c r="P506" s="192" t="s">
        <v>3188</v>
      </c>
      <c r="Q506" s="197">
        <v>-8400</v>
      </c>
      <c r="R506" s="197">
        <v>0</v>
      </c>
      <c r="S506" s="197">
        <v>-64.239999999999995</v>
      </c>
      <c r="T506" s="198" t="s">
        <v>958</v>
      </c>
      <c r="U506" s="199">
        <v>-8400</v>
      </c>
      <c r="V506" s="199">
        <v>8400</v>
      </c>
      <c r="W506" s="200">
        <v>0</v>
      </c>
      <c r="X506" s="201">
        <v>44774</v>
      </c>
      <c r="Y506" s="129"/>
      <c r="Z506" s="122" t="s">
        <v>3189</v>
      </c>
      <c r="AA506" s="189" t="s">
        <v>1488</v>
      </c>
      <c r="AB506" s="189" t="s">
        <v>1470</v>
      </c>
    </row>
    <row r="507" spans="1:28" hidden="1">
      <c r="A507" s="189" t="s">
        <v>3213</v>
      </c>
      <c r="B507" s="190">
        <v>44795</v>
      </c>
      <c r="C507" s="191" t="s">
        <v>42</v>
      </c>
      <c r="D507" s="191" t="s">
        <v>3346</v>
      </c>
      <c r="E507" s="128" t="s">
        <v>2312</v>
      </c>
      <c r="F507" s="192" t="s">
        <v>3347</v>
      </c>
      <c r="G507" s="193" t="s">
        <v>3214</v>
      </c>
      <c r="H507" s="192" t="s">
        <v>3348</v>
      </c>
      <c r="I507" s="194">
        <v>0</v>
      </c>
      <c r="J507" s="128" t="s">
        <v>3261</v>
      </c>
      <c r="K507" s="192" t="s">
        <v>3512</v>
      </c>
      <c r="L507" s="195">
        <v>126</v>
      </c>
      <c r="M507" s="196">
        <v>44795</v>
      </c>
      <c r="N507" s="179" t="s">
        <v>1472</v>
      </c>
      <c r="O507" s="192" t="s">
        <v>3191</v>
      </c>
      <c r="P507" s="192" t="s">
        <v>3191</v>
      </c>
      <c r="Q507" s="197">
        <v>0</v>
      </c>
      <c r="R507" s="197">
        <v>126</v>
      </c>
      <c r="S507" s="197">
        <v>61.76</v>
      </c>
      <c r="T507" s="198" t="s">
        <v>958</v>
      </c>
      <c r="U507" s="199">
        <v>126</v>
      </c>
      <c r="V507" s="199">
        <v>126</v>
      </c>
      <c r="W507" s="200">
        <v>0</v>
      </c>
      <c r="X507" s="201">
        <v>44774</v>
      </c>
      <c r="Y507" s="129"/>
      <c r="Z507" s="122" t="s">
        <v>3189</v>
      </c>
      <c r="AA507" s="189" t="s">
        <v>1488</v>
      </c>
      <c r="AB507" s="189" t="s">
        <v>1470</v>
      </c>
    </row>
    <row r="508" spans="1:28" hidden="1">
      <c r="A508" s="189" t="s">
        <v>3213</v>
      </c>
      <c r="B508" s="190">
        <v>44795</v>
      </c>
      <c r="C508" s="191" t="s">
        <v>42</v>
      </c>
      <c r="D508" s="191" t="s">
        <v>3346</v>
      </c>
      <c r="E508" s="128" t="s">
        <v>2312</v>
      </c>
      <c r="F508" s="192" t="s">
        <v>3347</v>
      </c>
      <c r="G508" s="193" t="s">
        <v>3214</v>
      </c>
      <c r="H508" s="192" t="s">
        <v>3348</v>
      </c>
      <c r="I508" s="194">
        <v>0</v>
      </c>
      <c r="J508" s="128" t="s">
        <v>3261</v>
      </c>
      <c r="K508" s="192" t="s">
        <v>3513</v>
      </c>
      <c r="L508" s="195">
        <v>390.6</v>
      </c>
      <c r="M508" s="196">
        <v>44795</v>
      </c>
      <c r="N508" s="179" t="s">
        <v>1472</v>
      </c>
      <c r="O508" s="192" t="s">
        <v>3193</v>
      </c>
      <c r="P508" s="192" t="s">
        <v>3193</v>
      </c>
      <c r="Q508" s="197">
        <v>0</v>
      </c>
      <c r="R508" s="197">
        <v>390.6</v>
      </c>
      <c r="S508" s="197">
        <v>452.36</v>
      </c>
      <c r="T508" s="198" t="s">
        <v>958</v>
      </c>
      <c r="U508" s="199">
        <v>390.6</v>
      </c>
      <c r="V508" s="199">
        <v>390.6</v>
      </c>
      <c r="W508" s="200">
        <v>0</v>
      </c>
      <c r="X508" s="201">
        <v>44774</v>
      </c>
      <c r="Y508" s="129"/>
      <c r="Z508" s="122" t="s">
        <v>3189</v>
      </c>
      <c r="AA508" s="189" t="s">
        <v>1488</v>
      </c>
      <c r="AB508" s="189" t="s">
        <v>1470</v>
      </c>
    </row>
    <row r="509" spans="1:28" hidden="1">
      <c r="A509" s="189" t="s">
        <v>3213</v>
      </c>
      <c r="B509" s="190">
        <v>44803</v>
      </c>
      <c r="C509" s="191" t="s">
        <v>42</v>
      </c>
      <c r="D509" s="191" t="s">
        <v>3346</v>
      </c>
      <c r="E509" s="128" t="s">
        <v>2312</v>
      </c>
      <c r="F509" s="192" t="s">
        <v>3347</v>
      </c>
      <c r="G509" s="193" t="s">
        <v>3214</v>
      </c>
      <c r="H509" s="192" t="s">
        <v>3348</v>
      </c>
      <c r="I509" s="194">
        <v>0</v>
      </c>
      <c r="J509" s="128" t="s">
        <v>3261</v>
      </c>
      <c r="K509" s="192" t="s">
        <v>3514</v>
      </c>
      <c r="L509" s="195">
        <v>3650</v>
      </c>
      <c r="M509" s="196">
        <v>44803</v>
      </c>
      <c r="N509" s="179" t="s">
        <v>1472</v>
      </c>
      <c r="O509" s="192" t="s">
        <v>3515</v>
      </c>
      <c r="P509" s="192" t="s">
        <v>3515</v>
      </c>
      <c r="Q509" s="197">
        <v>-3650</v>
      </c>
      <c r="R509" s="197">
        <v>0</v>
      </c>
      <c r="S509" s="197">
        <v>-3197.64</v>
      </c>
      <c r="T509" s="198" t="s">
        <v>3516</v>
      </c>
      <c r="U509" s="199">
        <v>-3650</v>
      </c>
      <c r="V509" s="199">
        <v>3650</v>
      </c>
      <c r="W509" s="200">
        <v>0</v>
      </c>
      <c r="X509" s="201">
        <v>44774</v>
      </c>
      <c r="Y509" s="129"/>
      <c r="Z509" s="122" t="s">
        <v>1515</v>
      </c>
      <c r="AA509" s="189" t="s">
        <v>1479</v>
      </c>
      <c r="AB509" s="189" t="s">
        <v>1470</v>
      </c>
    </row>
    <row r="510" spans="1:28" hidden="1">
      <c r="A510" s="189" t="s">
        <v>3213</v>
      </c>
      <c r="B510" s="190">
        <v>44803</v>
      </c>
      <c r="C510" s="191" t="s">
        <v>42</v>
      </c>
      <c r="D510" s="191" t="s">
        <v>3346</v>
      </c>
      <c r="E510" s="128" t="s">
        <v>2312</v>
      </c>
      <c r="F510" s="192" t="s">
        <v>3347</v>
      </c>
      <c r="G510" s="193" t="s">
        <v>3214</v>
      </c>
      <c r="H510" s="192" t="s">
        <v>3348</v>
      </c>
      <c r="I510" s="194">
        <v>0</v>
      </c>
      <c r="J510" s="128" t="s">
        <v>3261</v>
      </c>
      <c r="K510" s="192" t="s">
        <v>3517</v>
      </c>
      <c r="L510" s="195">
        <v>79000</v>
      </c>
      <c r="M510" s="196">
        <v>44803</v>
      </c>
      <c r="N510" s="179" t="s">
        <v>1495</v>
      </c>
      <c r="O510" s="192" t="s">
        <v>3063</v>
      </c>
      <c r="P510" s="192" t="s">
        <v>3063</v>
      </c>
      <c r="Q510" s="197">
        <v>0</v>
      </c>
      <c r="R510" s="197">
        <v>79000</v>
      </c>
      <c r="S510" s="197">
        <v>75802.36</v>
      </c>
      <c r="T510" s="198" t="s">
        <v>21</v>
      </c>
      <c r="U510" s="199">
        <v>79000</v>
      </c>
      <c r="V510" s="199">
        <v>79000</v>
      </c>
      <c r="W510" s="200">
        <v>0</v>
      </c>
      <c r="X510" s="201">
        <v>44774</v>
      </c>
      <c r="Y510" s="129"/>
      <c r="Z510" s="122" t="s">
        <v>3064</v>
      </c>
      <c r="AA510" s="189" t="s">
        <v>3064</v>
      </c>
      <c r="AB510" s="189" t="s">
        <v>1470</v>
      </c>
    </row>
    <row r="511" spans="1:28" hidden="1">
      <c r="A511" s="189" t="s">
        <v>3050</v>
      </c>
      <c r="B511" s="190">
        <v>44803</v>
      </c>
      <c r="C511" s="191" t="s">
        <v>42</v>
      </c>
      <c r="D511" s="191" t="s">
        <v>3220</v>
      </c>
      <c r="E511" s="128" t="s">
        <v>2312</v>
      </c>
      <c r="F511" s="192" t="s">
        <v>3052</v>
      </c>
      <c r="G511" s="193" t="s">
        <v>3053</v>
      </c>
      <c r="H511" s="192" t="s">
        <v>3221</v>
      </c>
      <c r="I511" s="194">
        <v>0</v>
      </c>
      <c r="J511" s="128" t="s">
        <v>3055</v>
      </c>
      <c r="K511" s="192" t="s">
        <v>3518</v>
      </c>
      <c r="L511" s="195">
        <v>7500</v>
      </c>
      <c r="M511" s="196">
        <v>44803</v>
      </c>
      <c r="N511" s="179" t="s">
        <v>1495</v>
      </c>
      <c r="O511" s="192" t="s">
        <v>3063</v>
      </c>
      <c r="P511" s="192" t="s">
        <v>3063</v>
      </c>
      <c r="Q511" s="197">
        <v>0</v>
      </c>
      <c r="R511" s="197">
        <v>7500</v>
      </c>
      <c r="S511" s="197">
        <v>7831.5</v>
      </c>
      <c r="T511" s="198" t="s">
        <v>21</v>
      </c>
      <c r="U511" s="199">
        <v>7500</v>
      </c>
      <c r="V511" s="199">
        <v>7500</v>
      </c>
      <c r="W511" s="200">
        <v>0</v>
      </c>
      <c r="X511" s="201">
        <v>44774</v>
      </c>
      <c r="Y511" s="129"/>
      <c r="Z511" s="122" t="s">
        <v>3064</v>
      </c>
      <c r="AA511" s="189" t="s">
        <v>3064</v>
      </c>
      <c r="AB511" s="189" t="s">
        <v>1470</v>
      </c>
    </row>
    <row r="512" spans="1:28" hidden="1">
      <c r="A512" s="189" t="s">
        <v>3213</v>
      </c>
      <c r="B512" s="190">
        <v>44804</v>
      </c>
      <c r="C512" s="191" t="s">
        <v>42</v>
      </c>
      <c r="D512" s="191" t="s">
        <v>3346</v>
      </c>
      <c r="E512" s="128" t="s">
        <v>2312</v>
      </c>
      <c r="F512" s="192" t="s">
        <v>3347</v>
      </c>
      <c r="G512" s="193" t="s">
        <v>3214</v>
      </c>
      <c r="H512" s="192" t="s">
        <v>3348</v>
      </c>
      <c r="I512" s="194">
        <v>0</v>
      </c>
      <c r="J512" s="128" t="s">
        <v>3261</v>
      </c>
      <c r="K512" s="192" t="s">
        <v>3262</v>
      </c>
      <c r="L512" s="195">
        <v>75000</v>
      </c>
      <c r="M512" s="196">
        <v>44804</v>
      </c>
      <c r="N512" s="179" t="s">
        <v>1472</v>
      </c>
      <c r="O512" s="192" t="s">
        <v>3263</v>
      </c>
      <c r="P512" s="192" t="s">
        <v>3263</v>
      </c>
      <c r="Q512" s="197">
        <v>-75000</v>
      </c>
      <c r="R512" s="197">
        <v>0</v>
      </c>
      <c r="S512" s="197">
        <v>802.36</v>
      </c>
      <c r="T512" s="198" t="s">
        <v>3264</v>
      </c>
      <c r="U512" s="199">
        <v>-75000</v>
      </c>
      <c r="V512" s="199">
        <v>75000</v>
      </c>
      <c r="W512" s="200">
        <v>0</v>
      </c>
      <c r="X512" s="201">
        <v>44774</v>
      </c>
      <c r="Y512" s="129"/>
      <c r="Z512" s="122" t="s">
        <v>1490</v>
      </c>
      <c r="AA512" s="189" t="s">
        <v>1488</v>
      </c>
      <c r="AB512" s="189" t="s">
        <v>1470</v>
      </c>
    </row>
    <row r="513" spans="1:28" hidden="1">
      <c r="A513" s="189" t="s">
        <v>3213</v>
      </c>
      <c r="B513" s="190">
        <v>44804</v>
      </c>
      <c r="C513" s="191" t="s">
        <v>42</v>
      </c>
      <c r="D513" s="191" t="s">
        <v>3346</v>
      </c>
      <c r="E513" s="128" t="s">
        <v>2312</v>
      </c>
      <c r="F513" s="192" t="s">
        <v>3347</v>
      </c>
      <c r="G513" s="193" t="s">
        <v>3214</v>
      </c>
      <c r="H513" s="192" t="s">
        <v>3348</v>
      </c>
      <c r="I513" s="194">
        <v>0</v>
      </c>
      <c r="J513" s="128" t="s">
        <v>3261</v>
      </c>
      <c r="K513" s="192" t="s">
        <v>3350</v>
      </c>
      <c r="L513" s="195">
        <v>11.65</v>
      </c>
      <c r="M513" s="196">
        <v>44804</v>
      </c>
      <c r="N513" s="179" t="s">
        <v>1500</v>
      </c>
      <c r="O513" s="192" t="s">
        <v>3184</v>
      </c>
      <c r="P513" s="192" t="s">
        <v>3184</v>
      </c>
      <c r="Q513" s="197">
        <v>-11.65</v>
      </c>
      <c r="R513" s="197">
        <v>0</v>
      </c>
      <c r="S513" s="197">
        <v>790.71</v>
      </c>
      <c r="T513" s="198" t="s">
        <v>21</v>
      </c>
      <c r="U513" s="199">
        <v>-11.65</v>
      </c>
      <c r="V513" s="199">
        <v>11.65</v>
      </c>
      <c r="W513" s="200">
        <v>0</v>
      </c>
      <c r="X513" s="201">
        <v>44774</v>
      </c>
      <c r="Y513" s="129"/>
      <c r="Z513" s="122" t="s">
        <v>3124</v>
      </c>
      <c r="AA513" s="189" t="s">
        <v>3124</v>
      </c>
      <c r="AB513" s="189" t="s">
        <v>1470</v>
      </c>
    </row>
    <row r="514" spans="1:28" hidden="1">
      <c r="A514" s="189" t="s">
        <v>3050</v>
      </c>
      <c r="B514" s="190">
        <v>44805</v>
      </c>
      <c r="C514" s="191" t="s">
        <v>42</v>
      </c>
      <c r="D514" s="191" t="s">
        <v>3220</v>
      </c>
      <c r="E514" s="128" t="s">
        <v>2312</v>
      </c>
      <c r="F514" s="192" t="s">
        <v>3052</v>
      </c>
      <c r="G514" s="193" t="s">
        <v>3053</v>
      </c>
      <c r="H514" s="192" t="s">
        <v>3221</v>
      </c>
      <c r="I514" s="194">
        <v>0</v>
      </c>
      <c r="J514" s="128" t="s">
        <v>3055</v>
      </c>
      <c r="K514" s="192" t="s">
        <v>3244</v>
      </c>
      <c r="L514" s="195">
        <v>7000</v>
      </c>
      <c r="M514" s="196">
        <v>44805</v>
      </c>
      <c r="N514" s="179" t="s">
        <v>1472</v>
      </c>
      <c r="O514" s="192" t="s">
        <v>3245</v>
      </c>
      <c r="P514" s="192" t="s">
        <v>3245</v>
      </c>
      <c r="Q514" s="197">
        <v>-7000</v>
      </c>
      <c r="R514" s="197">
        <v>0</v>
      </c>
      <c r="S514" s="197">
        <v>831.5</v>
      </c>
      <c r="T514" s="198" t="s">
        <v>3246</v>
      </c>
      <c r="U514" s="199">
        <v>-7000</v>
      </c>
      <c r="V514" s="199">
        <v>7000</v>
      </c>
      <c r="W514" s="200">
        <v>0</v>
      </c>
      <c r="X514" s="201">
        <v>44805</v>
      </c>
      <c r="Y514" s="129"/>
      <c r="Z514" s="122" t="s">
        <v>1490</v>
      </c>
      <c r="AA514" s="189" t="s">
        <v>1488</v>
      </c>
      <c r="AB514" s="189" t="s">
        <v>1470</v>
      </c>
    </row>
    <row r="515" spans="1:28" hidden="1">
      <c r="A515" s="189" t="s">
        <v>3213</v>
      </c>
      <c r="B515" s="190">
        <v>44806</v>
      </c>
      <c r="C515" s="191" t="s">
        <v>42</v>
      </c>
      <c r="D515" s="191" t="s">
        <v>3346</v>
      </c>
      <c r="E515" s="128" t="s">
        <v>2312</v>
      </c>
      <c r="F515" s="192" t="s">
        <v>3347</v>
      </c>
      <c r="G515" s="193" t="s">
        <v>3214</v>
      </c>
      <c r="H515" s="192" t="s">
        <v>3348</v>
      </c>
      <c r="I515" s="194">
        <v>0</v>
      </c>
      <c r="J515" s="128" t="s">
        <v>3261</v>
      </c>
      <c r="K515" s="192" t="s">
        <v>3158</v>
      </c>
      <c r="L515" s="195">
        <v>350</v>
      </c>
      <c r="M515" s="196">
        <v>44806</v>
      </c>
      <c r="N515" s="179" t="s">
        <v>1472</v>
      </c>
      <c r="O515" s="192" t="s">
        <v>3111</v>
      </c>
      <c r="P515" s="192" t="s">
        <v>3111</v>
      </c>
      <c r="Q515" s="197">
        <v>-350</v>
      </c>
      <c r="R515" s="197">
        <v>0</v>
      </c>
      <c r="S515" s="197">
        <v>440.71</v>
      </c>
      <c r="T515" s="198" t="s">
        <v>1002</v>
      </c>
      <c r="U515" s="199">
        <v>-350</v>
      </c>
      <c r="V515" s="199">
        <v>350</v>
      </c>
      <c r="W515" s="200">
        <v>0</v>
      </c>
      <c r="X515" s="201">
        <v>44805</v>
      </c>
      <c r="Y515" s="129"/>
      <c r="Z515" s="122" t="s">
        <v>3112</v>
      </c>
      <c r="AA515" s="189" t="s">
        <v>3060</v>
      </c>
      <c r="AB515" s="189" t="s">
        <v>1470</v>
      </c>
    </row>
    <row r="516" spans="1:28" hidden="1">
      <c r="A516" s="189" t="s">
        <v>3050</v>
      </c>
      <c r="B516" s="190">
        <v>44806</v>
      </c>
      <c r="C516" s="191" t="s">
        <v>42</v>
      </c>
      <c r="D516" s="191" t="s">
        <v>3220</v>
      </c>
      <c r="E516" s="128" t="s">
        <v>2312</v>
      </c>
      <c r="F516" s="192" t="s">
        <v>3052</v>
      </c>
      <c r="G516" s="193" t="s">
        <v>3053</v>
      </c>
      <c r="H516" s="192" t="s">
        <v>3221</v>
      </c>
      <c r="I516" s="194">
        <v>0</v>
      </c>
      <c r="J516" s="128" t="s">
        <v>3055</v>
      </c>
      <c r="K516" s="192" t="s">
        <v>3183</v>
      </c>
      <c r="L516" s="195">
        <v>381.47</v>
      </c>
      <c r="M516" s="196">
        <v>44806</v>
      </c>
      <c r="N516" s="179" t="s">
        <v>1472</v>
      </c>
      <c r="O516" s="192" t="s">
        <v>3111</v>
      </c>
      <c r="P516" s="192" t="s">
        <v>3111</v>
      </c>
      <c r="Q516" s="197">
        <v>-381.47</v>
      </c>
      <c r="R516" s="197">
        <v>0</v>
      </c>
      <c r="S516" s="197">
        <v>450.03</v>
      </c>
      <c r="T516" s="198" t="s">
        <v>1002</v>
      </c>
      <c r="U516" s="199">
        <v>-381.47</v>
      </c>
      <c r="V516" s="199">
        <v>381.47</v>
      </c>
      <c r="W516" s="200">
        <v>0</v>
      </c>
      <c r="X516" s="201">
        <v>44805</v>
      </c>
      <c r="Y516" s="129"/>
      <c r="Z516" s="122" t="s">
        <v>3112</v>
      </c>
      <c r="AA516" s="189" t="s">
        <v>3060</v>
      </c>
      <c r="AB516" s="189" t="s">
        <v>1470</v>
      </c>
    </row>
    <row r="517" spans="1:28" hidden="1">
      <c r="A517" s="189" t="s">
        <v>3213</v>
      </c>
      <c r="B517" s="190">
        <v>44813</v>
      </c>
      <c r="C517" s="191" t="s">
        <v>42</v>
      </c>
      <c r="D517" s="191" t="s">
        <v>3346</v>
      </c>
      <c r="E517" s="128" t="s">
        <v>2312</v>
      </c>
      <c r="F517" s="192" t="s">
        <v>3347</v>
      </c>
      <c r="G517" s="193" t="s">
        <v>3214</v>
      </c>
      <c r="H517" s="192" t="s">
        <v>3348</v>
      </c>
      <c r="I517" s="194">
        <v>0</v>
      </c>
      <c r="J517" s="128" t="s">
        <v>3261</v>
      </c>
      <c r="K517" s="192" t="s">
        <v>3519</v>
      </c>
      <c r="L517" s="195">
        <v>90000</v>
      </c>
      <c r="M517" s="196">
        <v>44813</v>
      </c>
      <c r="N517" s="179" t="s">
        <v>1495</v>
      </c>
      <c r="O517" s="192" t="s">
        <v>3063</v>
      </c>
      <c r="P517" s="192" t="s">
        <v>3063</v>
      </c>
      <c r="Q517" s="197">
        <v>0</v>
      </c>
      <c r="R517" s="197">
        <v>90000</v>
      </c>
      <c r="S517" s="197">
        <v>90440.71</v>
      </c>
      <c r="T517" s="198" t="s">
        <v>21</v>
      </c>
      <c r="U517" s="199">
        <v>90000</v>
      </c>
      <c r="V517" s="199">
        <v>90000</v>
      </c>
      <c r="W517" s="200">
        <v>0</v>
      </c>
      <c r="X517" s="201">
        <v>44805</v>
      </c>
      <c r="Y517" s="129"/>
      <c r="Z517" s="122" t="s">
        <v>3064</v>
      </c>
      <c r="AA517" s="189" t="s">
        <v>3064</v>
      </c>
      <c r="AB517" s="189" t="s">
        <v>1470</v>
      </c>
    </row>
    <row r="518" spans="1:28" hidden="1">
      <c r="A518" s="189" t="s">
        <v>3050</v>
      </c>
      <c r="B518" s="190">
        <v>44813</v>
      </c>
      <c r="C518" s="191" t="s">
        <v>42</v>
      </c>
      <c r="D518" s="191" t="s">
        <v>3220</v>
      </c>
      <c r="E518" s="128" t="s">
        <v>2312</v>
      </c>
      <c r="F518" s="192" t="s">
        <v>3052</v>
      </c>
      <c r="G518" s="193" t="s">
        <v>3053</v>
      </c>
      <c r="H518" s="192" t="s">
        <v>3221</v>
      </c>
      <c r="I518" s="194">
        <v>0</v>
      </c>
      <c r="J518" s="128" t="s">
        <v>3055</v>
      </c>
      <c r="K518" s="192" t="s">
        <v>3224</v>
      </c>
      <c r="L518" s="195">
        <v>60.95</v>
      </c>
      <c r="M518" s="196">
        <v>44813</v>
      </c>
      <c r="N518" s="179" t="s">
        <v>1565</v>
      </c>
      <c r="O518" s="192" t="s">
        <v>1759</v>
      </c>
      <c r="P518" s="192" t="s">
        <v>1759</v>
      </c>
      <c r="Q518" s="197">
        <v>-60.95</v>
      </c>
      <c r="R518" s="197">
        <v>0</v>
      </c>
      <c r="S518" s="197">
        <v>389.08</v>
      </c>
      <c r="T518" s="198" t="s">
        <v>21</v>
      </c>
      <c r="U518" s="199">
        <v>-60.95</v>
      </c>
      <c r="V518" s="199">
        <v>60.95</v>
      </c>
      <c r="W518" s="200">
        <v>0</v>
      </c>
      <c r="X518" s="201">
        <v>44805</v>
      </c>
      <c r="Y518" s="129"/>
      <c r="Z518" s="122" t="s">
        <v>3124</v>
      </c>
      <c r="AA518" s="189" t="s">
        <v>3124</v>
      </c>
      <c r="AB518" s="189" t="s">
        <v>1470</v>
      </c>
    </row>
    <row r="519" spans="1:28" hidden="1">
      <c r="A519" s="189" t="s">
        <v>3050</v>
      </c>
      <c r="B519" s="190">
        <v>44813</v>
      </c>
      <c r="C519" s="191" t="s">
        <v>42</v>
      </c>
      <c r="D519" s="191" t="s">
        <v>3220</v>
      </c>
      <c r="E519" s="128" t="s">
        <v>2312</v>
      </c>
      <c r="F519" s="192" t="s">
        <v>3052</v>
      </c>
      <c r="G519" s="193" t="s">
        <v>3053</v>
      </c>
      <c r="H519" s="192" t="s">
        <v>3221</v>
      </c>
      <c r="I519" s="194">
        <v>0</v>
      </c>
      <c r="J519" s="128" t="s">
        <v>3055</v>
      </c>
      <c r="K519" s="192" t="s">
        <v>3520</v>
      </c>
      <c r="L519" s="195">
        <v>35000</v>
      </c>
      <c r="M519" s="196">
        <v>44813</v>
      </c>
      <c r="N519" s="179" t="s">
        <v>1495</v>
      </c>
      <c r="O519" s="192" t="s">
        <v>3063</v>
      </c>
      <c r="P519" s="192" t="s">
        <v>3063</v>
      </c>
      <c r="Q519" s="197">
        <v>0</v>
      </c>
      <c r="R519" s="197">
        <v>35000</v>
      </c>
      <c r="S519" s="197">
        <v>35389.08</v>
      </c>
      <c r="T519" s="198" t="s">
        <v>21</v>
      </c>
      <c r="U519" s="199">
        <v>35000</v>
      </c>
      <c r="V519" s="199">
        <v>35000</v>
      </c>
      <c r="W519" s="200">
        <v>0</v>
      </c>
      <c r="X519" s="201">
        <v>44805</v>
      </c>
      <c r="Y519" s="129"/>
      <c r="Z519" s="122" t="s">
        <v>3064</v>
      </c>
      <c r="AA519" s="189" t="s">
        <v>3064</v>
      </c>
      <c r="AB519" s="189" t="s">
        <v>1470</v>
      </c>
    </row>
    <row r="520" spans="1:28" hidden="1">
      <c r="A520" s="189" t="s">
        <v>3050</v>
      </c>
      <c r="B520" s="190">
        <v>44816</v>
      </c>
      <c r="C520" s="191" t="s">
        <v>42</v>
      </c>
      <c r="D520" s="191" t="s">
        <v>3220</v>
      </c>
      <c r="E520" s="128" t="s">
        <v>2312</v>
      </c>
      <c r="F520" s="192" t="s">
        <v>3052</v>
      </c>
      <c r="G520" s="193" t="s">
        <v>3053</v>
      </c>
      <c r="H520" s="192" t="s">
        <v>3221</v>
      </c>
      <c r="I520" s="194">
        <v>0</v>
      </c>
      <c r="J520" s="128" t="s">
        <v>3055</v>
      </c>
      <c r="K520" s="192" t="s">
        <v>3167</v>
      </c>
      <c r="L520" s="195">
        <v>10000</v>
      </c>
      <c r="M520" s="196">
        <v>44816</v>
      </c>
      <c r="N520" s="179" t="s">
        <v>1472</v>
      </c>
      <c r="O520" s="192" t="s">
        <v>3168</v>
      </c>
      <c r="P520" s="192" t="s">
        <v>3168</v>
      </c>
      <c r="Q520" s="197">
        <v>-10000</v>
      </c>
      <c r="R520" s="197">
        <v>0</v>
      </c>
      <c r="S520" s="197">
        <v>25389.08</v>
      </c>
      <c r="T520" s="198" t="s">
        <v>3169</v>
      </c>
      <c r="U520" s="199">
        <v>-10000</v>
      </c>
      <c r="V520" s="199">
        <v>10000</v>
      </c>
      <c r="W520" s="200">
        <v>4</v>
      </c>
      <c r="X520" s="201">
        <v>44805</v>
      </c>
      <c r="Y520" s="129"/>
      <c r="Z520" s="122" t="s">
        <v>1490</v>
      </c>
      <c r="AA520" s="189" t="s">
        <v>1488</v>
      </c>
      <c r="AB520" s="189" t="s">
        <v>1470</v>
      </c>
    </row>
    <row r="521" spans="1:28" hidden="1">
      <c r="A521" s="189" t="s">
        <v>3050</v>
      </c>
      <c r="B521" s="190">
        <v>44816</v>
      </c>
      <c r="C521" s="191" t="s">
        <v>42</v>
      </c>
      <c r="D521" s="191" t="s">
        <v>3220</v>
      </c>
      <c r="E521" s="128" t="s">
        <v>2312</v>
      </c>
      <c r="F521" s="192" t="s">
        <v>3052</v>
      </c>
      <c r="G521" s="193" t="s">
        <v>3053</v>
      </c>
      <c r="H521" s="192" t="s">
        <v>3221</v>
      </c>
      <c r="I521" s="194">
        <v>0</v>
      </c>
      <c r="J521" s="128" t="s">
        <v>3055</v>
      </c>
      <c r="K521" s="192" t="s">
        <v>3239</v>
      </c>
      <c r="L521" s="195">
        <v>11.05</v>
      </c>
      <c r="M521" s="196">
        <v>44816</v>
      </c>
      <c r="N521" s="179" t="s">
        <v>1565</v>
      </c>
      <c r="O521" s="192" t="s">
        <v>3448</v>
      </c>
      <c r="P521" s="192" t="s">
        <v>3448</v>
      </c>
      <c r="Q521" s="197">
        <v>-11.05</v>
      </c>
      <c r="R521" s="197">
        <v>0</v>
      </c>
      <c r="S521" s="197">
        <v>25378.03</v>
      </c>
      <c r="T521" s="198" t="s">
        <v>21</v>
      </c>
      <c r="U521" s="199">
        <v>-11.05</v>
      </c>
      <c r="V521" s="199">
        <v>11.05</v>
      </c>
      <c r="W521" s="200">
        <v>0</v>
      </c>
      <c r="X521" s="201">
        <v>44805</v>
      </c>
      <c r="Y521" s="129"/>
      <c r="Z521" s="122" t="s">
        <v>3124</v>
      </c>
      <c r="AA521" s="189" t="s">
        <v>3124</v>
      </c>
      <c r="AB521" s="189" t="s">
        <v>1470</v>
      </c>
    </row>
    <row r="522" spans="1:28" hidden="1">
      <c r="A522" s="189" t="s">
        <v>3213</v>
      </c>
      <c r="B522" s="190">
        <v>44819</v>
      </c>
      <c r="C522" s="191" t="s">
        <v>42</v>
      </c>
      <c r="D522" s="191" t="s">
        <v>3346</v>
      </c>
      <c r="E522" s="128" t="s">
        <v>2312</v>
      </c>
      <c r="F522" s="192" t="s">
        <v>3347</v>
      </c>
      <c r="G522" s="193" t="s">
        <v>3214</v>
      </c>
      <c r="H522" s="192" t="s">
        <v>3348</v>
      </c>
      <c r="I522" s="194">
        <v>0</v>
      </c>
      <c r="J522" s="128" t="s">
        <v>3261</v>
      </c>
      <c r="K522" s="192" t="s">
        <v>3521</v>
      </c>
      <c r="L522" s="195">
        <v>2900</v>
      </c>
      <c r="M522" s="196">
        <v>44819</v>
      </c>
      <c r="N522" s="179" t="s">
        <v>1472</v>
      </c>
      <c r="O522" s="192" t="s">
        <v>3303</v>
      </c>
      <c r="P522" s="192" t="s">
        <v>3303</v>
      </c>
      <c r="Q522" s="197">
        <v>-2900</v>
      </c>
      <c r="R522" s="197">
        <v>0</v>
      </c>
      <c r="S522" s="197">
        <v>87540.71</v>
      </c>
      <c r="T522" s="198" t="s">
        <v>3304</v>
      </c>
      <c r="U522" s="199">
        <v>-2900</v>
      </c>
      <c r="V522" s="199">
        <v>2900</v>
      </c>
      <c r="W522" s="200">
        <v>0</v>
      </c>
      <c r="X522" s="201">
        <v>44805</v>
      </c>
      <c r="Y522" s="129"/>
      <c r="Z522" s="122" t="s">
        <v>1515</v>
      </c>
      <c r="AA522" s="189" t="s">
        <v>1479</v>
      </c>
      <c r="AB522" s="189" t="s">
        <v>1470</v>
      </c>
    </row>
    <row r="523" spans="1:28" hidden="1">
      <c r="A523" s="189" t="s">
        <v>3213</v>
      </c>
      <c r="B523" s="190">
        <v>44819</v>
      </c>
      <c r="C523" s="191" t="s">
        <v>42</v>
      </c>
      <c r="D523" s="191" t="s">
        <v>3346</v>
      </c>
      <c r="E523" s="128" t="s">
        <v>2312</v>
      </c>
      <c r="F523" s="192" t="s">
        <v>3347</v>
      </c>
      <c r="G523" s="193" t="s">
        <v>3214</v>
      </c>
      <c r="H523" s="192" t="s">
        <v>3348</v>
      </c>
      <c r="I523" s="194">
        <v>0</v>
      </c>
      <c r="J523" s="128" t="s">
        <v>3261</v>
      </c>
      <c r="K523" s="192" t="s">
        <v>3280</v>
      </c>
      <c r="L523" s="195">
        <v>16923.79</v>
      </c>
      <c r="M523" s="196">
        <v>44819</v>
      </c>
      <c r="N523" s="179" t="s">
        <v>1472</v>
      </c>
      <c r="O523" s="192" t="s">
        <v>3281</v>
      </c>
      <c r="P523" s="192" t="s">
        <v>3281</v>
      </c>
      <c r="Q523" s="197">
        <v>-16923.79</v>
      </c>
      <c r="R523" s="197">
        <v>0</v>
      </c>
      <c r="S523" s="197">
        <v>70616.92</v>
      </c>
      <c r="T523" s="198" t="s">
        <v>3282</v>
      </c>
      <c r="U523" s="199">
        <v>-16923.79</v>
      </c>
      <c r="V523" s="199">
        <v>16923.79</v>
      </c>
      <c r="W523" s="200">
        <v>0</v>
      </c>
      <c r="X523" s="201">
        <v>44805</v>
      </c>
      <c r="Y523" s="129"/>
      <c r="Z523" s="122" t="s">
        <v>1548</v>
      </c>
      <c r="AA523" s="189" t="s">
        <v>1488</v>
      </c>
      <c r="AB523" s="189" t="s">
        <v>1470</v>
      </c>
    </row>
    <row r="524" spans="1:28" hidden="1">
      <c r="A524" s="189" t="s">
        <v>3213</v>
      </c>
      <c r="B524" s="190">
        <v>44819</v>
      </c>
      <c r="C524" s="191" t="s">
        <v>42</v>
      </c>
      <c r="D524" s="191" t="s">
        <v>3346</v>
      </c>
      <c r="E524" s="128" t="s">
        <v>2312</v>
      </c>
      <c r="F524" s="192" t="s">
        <v>3347</v>
      </c>
      <c r="G524" s="193" t="s">
        <v>3214</v>
      </c>
      <c r="H524" s="192" t="s">
        <v>3348</v>
      </c>
      <c r="I524" s="194">
        <v>0</v>
      </c>
      <c r="J524" s="128" t="s">
        <v>3261</v>
      </c>
      <c r="K524" s="192" t="s">
        <v>3496</v>
      </c>
      <c r="L524" s="195">
        <v>87.6</v>
      </c>
      <c r="M524" s="196">
        <v>44819</v>
      </c>
      <c r="N524" s="179" t="s">
        <v>1565</v>
      </c>
      <c r="O524" s="192" t="s">
        <v>3380</v>
      </c>
      <c r="P524" s="192" t="s">
        <v>3380</v>
      </c>
      <c r="Q524" s="197">
        <v>-87.6</v>
      </c>
      <c r="R524" s="197">
        <v>0</v>
      </c>
      <c r="S524" s="197">
        <v>70529.320000000007</v>
      </c>
      <c r="T524" s="198" t="s">
        <v>21</v>
      </c>
      <c r="U524" s="199">
        <v>-87.6</v>
      </c>
      <c r="V524" s="199">
        <v>87.6</v>
      </c>
      <c r="W524" s="200">
        <v>0</v>
      </c>
      <c r="X524" s="201">
        <v>44805</v>
      </c>
      <c r="Y524" s="129"/>
      <c r="Z524" s="122" t="s">
        <v>3124</v>
      </c>
      <c r="AA524" s="189" t="s">
        <v>3124</v>
      </c>
      <c r="AB524" s="189" t="s">
        <v>1470</v>
      </c>
    </row>
    <row r="525" spans="1:28" hidden="1">
      <c r="A525" s="189" t="s">
        <v>3213</v>
      </c>
      <c r="B525" s="190">
        <v>44819</v>
      </c>
      <c r="C525" s="191" t="s">
        <v>42</v>
      </c>
      <c r="D525" s="191" t="s">
        <v>3346</v>
      </c>
      <c r="E525" s="128" t="s">
        <v>2312</v>
      </c>
      <c r="F525" s="192" t="s">
        <v>3347</v>
      </c>
      <c r="G525" s="193" t="s">
        <v>3214</v>
      </c>
      <c r="H525" s="192" t="s">
        <v>3348</v>
      </c>
      <c r="I525" s="194">
        <v>0</v>
      </c>
      <c r="J525" s="128" t="s">
        <v>3261</v>
      </c>
      <c r="K525" s="192" t="s">
        <v>3350</v>
      </c>
      <c r="L525" s="195">
        <v>11.65</v>
      </c>
      <c r="M525" s="196">
        <v>44819</v>
      </c>
      <c r="N525" s="179" t="s">
        <v>1565</v>
      </c>
      <c r="O525" s="192" t="s">
        <v>3448</v>
      </c>
      <c r="P525" s="192" t="s">
        <v>3448</v>
      </c>
      <c r="Q525" s="197">
        <v>-11.65</v>
      </c>
      <c r="R525" s="197">
        <v>0</v>
      </c>
      <c r="S525" s="197">
        <v>70517.67</v>
      </c>
      <c r="T525" s="198" t="s">
        <v>21</v>
      </c>
      <c r="U525" s="199">
        <v>-11.65</v>
      </c>
      <c r="V525" s="199">
        <v>11.65</v>
      </c>
      <c r="W525" s="200">
        <v>0</v>
      </c>
      <c r="X525" s="201">
        <v>44805</v>
      </c>
      <c r="Y525" s="129"/>
      <c r="Z525" s="122" t="s">
        <v>3124</v>
      </c>
      <c r="AA525" s="189" t="s">
        <v>3124</v>
      </c>
      <c r="AB525" s="189" t="s">
        <v>1470</v>
      </c>
    </row>
    <row r="526" spans="1:28" hidden="1">
      <c r="A526" s="189" t="s">
        <v>3050</v>
      </c>
      <c r="B526" s="190">
        <v>44819</v>
      </c>
      <c r="C526" s="191" t="s">
        <v>42</v>
      </c>
      <c r="D526" s="191" t="s">
        <v>3220</v>
      </c>
      <c r="E526" s="128" t="s">
        <v>2312</v>
      </c>
      <c r="F526" s="192" t="s">
        <v>3052</v>
      </c>
      <c r="G526" s="193" t="s">
        <v>3053</v>
      </c>
      <c r="H526" s="192" t="s">
        <v>3221</v>
      </c>
      <c r="I526" s="194">
        <v>0</v>
      </c>
      <c r="J526" s="128" t="s">
        <v>3055</v>
      </c>
      <c r="K526" s="192" t="s">
        <v>3397</v>
      </c>
      <c r="L526" s="195">
        <v>6478.33</v>
      </c>
      <c r="M526" s="196">
        <v>44819</v>
      </c>
      <c r="N526" s="179" t="s">
        <v>1472</v>
      </c>
      <c r="O526" s="192" t="s">
        <v>3176</v>
      </c>
      <c r="P526" s="192" t="s">
        <v>3176</v>
      </c>
      <c r="Q526" s="197">
        <v>-6478.33</v>
      </c>
      <c r="R526" s="197">
        <v>0</v>
      </c>
      <c r="S526" s="197">
        <v>18899.7</v>
      </c>
      <c r="T526" s="198" t="s">
        <v>3177</v>
      </c>
      <c r="U526" s="199">
        <v>-6478.33</v>
      </c>
      <c r="V526" s="199">
        <v>6478.33</v>
      </c>
      <c r="W526" s="200">
        <v>0</v>
      </c>
      <c r="X526" s="201">
        <v>44805</v>
      </c>
      <c r="Y526" s="129"/>
      <c r="Z526" s="122" t="s">
        <v>1490</v>
      </c>
      <c r="AA526" s="189" t="s">
        <v>1488</v>
      </c>
      <c r="AB526" s="189" t="s">
        <v>1470</v>
      </c>
    </row>
    <row r="527" spans="1:28" hidden="1">
      <c r="A527" s="189" t="s">
        <v>3050</v>
      </c>
      <c r="B527" s="190">
        <v>44819</v>
      </c>
      <c r="C527" s="191" t="s">
        <v>42</v>
      </c>
      <c r="D527" s="191" t="s">
        <v>3220</v>
      </c>
      <c r="E527" s="128" t="s">
        <v>2312</v>
      </c>
      <c r="F527" s="192" t="s">
        <v>3052</v>
      </c>
      <c r="G527" s="193" t="s">
        <v>3053</v>
      </c>
      <c r="H527" s="192" t="s">
        <v>3221</v>
      </c>
      <c r="I527" s="194">
        <v>0</v>
      </c>
      <c r="J527" s="128" t="s">
        <v>3055</v>
      </c>
      <c r="K527" s="192" t="s">
        <v>3398</v>
      </c>
      <c r="L527" s="195">
        <v>97.17</v>
      </c>
      <c r="M527" s="196">
        <v>44819</v>
      </c>
      <c r="N527" s="179" t="s">
        <v>1472</v>
      </c>
      <c r="O527" s="192" t="s">
        <v>3179</v>
      </c>
      <c r="P527" s="192" t="s">
        <v>3179</v>
      </c>
      <c r="Q527" s="197">
        <v>0</v>
      </c>
      <c r="R527" s="197">
        <v>97.17</v>
      </c>
      <c r="S527" s="197">
        <v>18996.87</v>
      </c>
      <c r="T527" s="198" t="s">
        <v>3177</v>
      </c>
      <c r="U527" s="199">
        <v>97.17</v>
      </c>
      <c r="V527" s="199">
        <v>97.17</v>
      </c>
      <c r="W527" s="200">
        <v>0</v>
      </c>
      <c r="X527" s="201">
        <v>44805</v>
      </c>
      <c r="Y527" s="129"/>
      <c r="Z527" s="122" t="s">
        <v>1490</v>
      </c>
      <c r="AA527" s="189" t="s">
        <v>1488</v>
      </c>
      <c r="AB527" s="189" t="s">
        <v>1470</v>
      </c>
    </row>
    <row r="528" spans="1:28" hidden="1">
      <c r="A528" s="189" t="s">
        <v>3050</v>
      </c>
      <c r="B528" s="190">
        <v>44819</v>
      </c>
      <c r="C528" s="191" t="s">
        <v>42</v>
      </c>
      <c r="D528" s="191" t="s">
        <v>3220</v>
      </c>
      <c r="E528" s="128" t="s">
        <v>2312</v>
      </c>
      <c r="F528" s="192" t="s">
        <v>3052</v>
      </c>
      <c r="G528" s="193" t="s">
        <v>3053</v>
      </c>
      <c r="H528" s="192" t="s">
        <v>3221</v>
      </c>
      <c r="I528" s="194">
        <v>0</v>
      </c>
      <c r="J528" s="128" t="s">
        <v>3055</v>
      </c>
      <c r="K528" s="192" t="s">
        <v>3399</v>
      </c>
      <c r="L528" s="195">
        <v>301.24</v>
      </c>
      <c r="M528" s="196">
        <v>44819</v>
      </c>
      <c r="N528" s="179" t="s">
        <v>1472</v>
      </c>
      <c r="O528" s="192" t="s">
        <v>3181</v>
      </c>
      <c r="P528" s="192" t="s">
        <v>3181</v>
      </c>
      <c r="Q528" s="197">
        <v>0</v>
      </c>
      <c r="R528" s="197">
        <v>301.24</v>
      </c>
      <c r="S528" s="197">
        <v>19298.11</v>
      </c>
      <c r="T528" s="198" t="s">
        <v>3177</v>
      </c>
      <c r="U528" s="199">
        <v>301.24</v>
      </c>
      <c r="V528" s="199">
        <v>301.24</v>
      </c>
      <c r="W528" s="200">
        <v>0</v>
      </c>
      <c r="X528" s="201">
        <v>44805</v>
      </c>
      <c r="Y528" s="129"/>
      <c r="Z528" s="122" t="s">
        <v>1490</v>
      </c>
      <c r="AA528" s="189" t="s">
        <v>1488</v>
      </c>
      <c r="AB528" s="189" t="s">
        <v>1470</v>
      </c>
    </row>
    <row r="529" spans="1:28" hidden="1">
      <c r="A529" s="189" t="s">
        <v>3050</v>
      </c>
      <c r="B529" s="190">
        <v>44819</v>
      </c>
      <c r="C529" s="191" t="s">
        <v>42</v>
      </c>
      <c r="D529" s="191" t="s">
        <v>3220</v>
      </c>
      <c r="E529" s="128" t="s">
        <v>2312</v>
      </c>
      <c r="F529" s="192" t="s">
        <v>3052</v>
      </c>
      <c r="G529" s="193" t="s">
        <v>3053</v>
      </c>
      <c r="H529" s="192" t="s">
        <v>3221</v>
      </c>
      <c r="I529" s="194">
        <v>0</v>
      </c>
      <c r="J529" s="128" t="s">
        <v>3055</v>
      </c>
      <c r="K529" s="192" t="s">
        <v>3374</v>
      </c>
      <c r="L529" s="195">
        <v>922.8</v>
      </c>
      <c r="M529" s="196">
        <v>44819</v>
      </c>
      <c r="N529" s="179" t="s">
        <v>1472</v>
      </c>
      <c r="O529" s="192" t="s">
        <v>1746</v>
      </c>
      <c r="P529" s="192" t="s">
        <v>1746</v>
      </c>
      <c r="Q529" s="197">
        <v>-922.8</v>
      </c>
      <c r="R529" s="197">
        <v>0</v>
      </c>
      <c r="S529" s="197">
        <v>18375.310000000001</v>
      </c>
      <c r="T529" s="198" t="s">
        <v>1025</v>
      </c>
      <c r="U529" s="199">
        <v>-922.8</v>
      </c>
      <c r="V529" s="199">
        <v>922.8</v>
      </c>
      <c r="W529" s="200">
        <v>0</v>
      </c>
      <c r="X529" s="201">
        <v>44805</v>
      </c>
      <c r="Y529" s="129"/>
      <c r="Z529" s="122" t="s">
        <v>3076</v>
      </c>
      <c r="AA529" s="189" t="s">
        <v>1479</v>
      </c>
      <c r="AB529" s="189" t="s">
        <v>1470</v>
      </c>
    </row>
    <row r="530" spans="1:28" hidden="1">
      <c r="A530" s="189" t="s">
        <v>3050</v>
      </c>
      <c r="B530" s="190">
        <v>44819</v>
      </c>
      <c r="C530" s="191" t="s">
        <v>42</v>
      </c>
      <c r="D530" s="191" t="s">
        <v>3220</v>
      </c>
      <c r="E530" s="128" t="s">
        <v>2312</v>
      </c>
      <c r="F530" s="192" t="s">
        <v>3052</v>
      </c>
      <c r="G530" s="193" t="s">
        <v>3053</v>
      </c>
      <c r="H530" s="192" t="s">
        <v>3221</v>
      </c>
      <c r="I530" s="194">
        <v>0</v>
      </c>
      <c r="J530" s="128" t="s">
        <v>3055</v>
      </c>
      <c r="K530" s="192" t="s">
        <v>3445</v>
      </c>
      <c r="L530" s="195">
        <v>1.95</v>
      </c>
      <c r="M530" s="196">
        <v>44819</v>
      </c>
      <c r="N530" s="179" t="s">
        <v>1565</v>
      </c>
      <c r="O530" s="192" t="s">
        <v>3446</v>
      </c>
      <c r="P530" s="192" t="s">
        <v>3446</v>
      </c>
      <c r="Q530" s="197">
        <v>-1.95</v>
      </c>
      <c r="R530" s="197">
        <v>0</v>
      </c>
      <c r="S530" s="197">
        <v>18373.36</v>
      </c>
      <c r="T530" s="198" t="s">
        <v>21</v>
      </c>
      <c r="U530" s="199">
        <v>-1.95</v>
      </c>
      <c r="V530" s="199">
        <v>1.95</v>
      </c>
      <c r="W530" s="200">
        <v>0</v>
      </c>
      <c r="X530" s="201">
        <v>44805</v>
      </c>
      <c r="Y530" s="129"/>
      <c r="Z530" s="122" t="s">
        <v>3124</v>
      </c>
      <c r="AA530" s="189" t="s">
        <v>3124</v>
      </c>
      <c r="AB530" s="189" t="s">
        <v>1470</v>
      </c>
    </row>
    <row r="531" spans="1:28" hidden="1">
      <c r="A531" s="189" t="s">
        <v>3213</v>
      </c>
      <c r="B531" s="190">
        <v>44824</v>
      </c>
      <c r="C531" s="191" t="s">
        <v>42</v>
      </c>
      <c r="D531" s="191" t="s">
        <v>3346</v>
      </c>
      <c r="E531" s="128" t="s">
        <v>2312</v>
      </c>
      <c r="F531" s="192" t="s">
        <v>3347</v>
      </c>
      <c r="G531" s="193" t="s">
        <v>3214</v>
      </c>
      <c r="H531" s="192" t="s">
        <v>3348</v>
      </c>
      <c r="I531" s="194">
        <v>0</v>
      </c>
      <c r="J531" s="128" t="s">
        <v>3261</v>
      </c>
      <c r="K531" s="192" t="s">
        <v>3522</v>
      </c>
      <c r="L531" s="195">
        <v>50000</v>
      </c>
      <c r="M531" s="196">
        <v>44824</v>
      </c>
      <c r="N531" s="179" t="s">
        <v>1472</v>
      </c>
      <c r="O531" s="192" t="s">
        <v>3523</v>
      </c>
      <c r="P531" s="192" t="s">
        <v>3523</v>
      </c>
      <c r="Q531" s="197">
        <v>-50000</v>
      </c>
      <c r="R531" s="197">
        <v>0</v>
      </c>
      <c r="S531" s="197">
        <v>20517.669999999998</v>
      </c>
      <c r="T531" s="198" t="s">
        <v>3524</v>
      </c>
      <c r="U531" s="199">
        <v>-50000</v>
      </c>
      <c r="V531" s="199">
        <v>50000</v>
      </c>
      <c r="W531" s="200">
        <v>0</v>
      </c>
      <c r="X531" s="201">
        <v>44805</v>
      </c>
      <c r="Y531" s="129"/>
      <c r="Z531" s="122" t="s">
        <v>1515</v>
      </c>
      <c r="AA531" s="189" t="s">
        <v>1479</v>
      </c>
      <c r="AB531" s="189" t="s">
        <v>1470</v>
      </c>
    </row>
    <row r="532" spans="1:28" hidden="1">
      <c r="A532" s="189" t="s">
        <v>3213</v>
      </c>
      <c r="B532" s="190">
        <v>44824</v>
      </c>
      <c r="C532" s="191" t="s">
        <v>42</v>
      </c>
      <c r="D532" s="191" t="s">
        <v>3346</v>
      </c>
      <c r="E532" s="128" t="s">
        <v>2312</v>
      </c>
      <c r="F532" s="192" t="s">
        <v>3347</v>
      </c>
      <c r="G532" s="193" t="s">
        <v>3214</v>
      </c>
      <c r="H532" s="192" t="s">
        <v>3348</v>
      </c>
      <c r="I532" s="194">
        <v>0</v>
      </c>
      <c r="J532" s="128" t="s">
        <v>3261</v>
      </c>
      <c r="K532" s="192" t="s">
        <v>3525</v>
      </c>
      <c r="L532" s="195">
        <v>186</v>
      </c>
      <c r="M532" s="196">
        <v>44824</v>
      </c>
      <c r="N532" s="179" t="s">
        <v>1472</v>
      </c>
      <c r="O532" s="192" t="s">
        <v>1801</v>
      </c>
      <c r="P532" s="192" t="s">
        <v>1801</v>
      </c>
      <c r="Q532" s="197">
        <v>-186</v>
      </c>
      <c r="R532" s="197">
        <v>0</v>
      </c>
      <c r="S532" s="197">
        <v>20331.669999999998</v>
      </c>
      <c r="T532" s="198" t="s">
        <v>1095</v>
      </c>
      <c r="U532" s="199">
        <v>-186</v>
      </c>
      <c r="V532" s="199">
        <v>186</v>
      </c>
      <c r="W532" s="200">
        <v>0</v>
      </c>
      <c r="X532" s="201">
        <v>44805</v>
      </c>
      <c r="Y532" s="129"/>
      <c r="Z532" s="122" t="s">
        <v>1515</v>
      </c>
      <c r="AA532" s="189" t="s">
        <v>1479</v>
      </c>
      <c r="AB532" s="189" t="s">
        <v>1470</v>
      </c>
    </row>
    <row r="533" spans="1:28" hidden="1">
      <c r="A533" s="189" t="s">
        <v>3213</v>
      </c>
      <c r="B533" s="190">
        <v>44824</v>
      </c>
      <c r="C533" s="191" t="s">
        <v>42</v>
      </c>
      <c r="D533" s="191" t="s">
        <v>3346</v>
      </c>
      <c r="E533" s="128" t="s">
        <v>2312</v>
      </c>
      <c r="F533" s="192" t="s">
        <v>3347</v>
      </c>
      <c r="G533" s="193" t="s">
        <v>3214</v>
      </c>
      <c r="H533" s="192" t="s">
        <v>3348</v>
      </c>
      <c r="I533" s="194">
        <v>0</v>
      </c>
      <c r="J533" s="128" t="s">
        <v>3261</v>
      </c>
      <c r="K533" s="192" t="s">
        <v>3526</v>
      </c>
      <c r="L533" s="195">
        <v>390.6</v>
      </c>
      <c r="M533" s="196">
        <v>44824</v>
      </c>
      <c r="N533" s="179" t="s">
        <v>1472</v>
      </c>
      <c r="O533" s="192" t="s">
        <v>1801</v>
      </c>
      <c r="P533" s="192" t="s">
        <v>1801</v>
      </c>
      <c r="Q533" s="197">
        <v>-390.6</v>
      </c>
      <c r="R533" s="197">
        <v>0</v>
      </c>
      <c r="S533" s="197">
        <v>19941.07</v>
      </c>
      <c r="T533" s="198" t="s">
        <v>1095</v>
      </c>
      <c r="U533" s="199">
        <v>-390.6</v>
      </c>
      <c r="V533" s="199">
        <v>390.6</v>
      </c>
      <c r="W533" s="200">
        <v>0</v>
      </c>
      <c r="X533" s="201">
        <v>44805</v>
      </c>
      <c r="Y533" s="129"/>
      <c r="Z533" s="122" t="s">
        <v>1515</v>
      </c>
      <c r="AA533" s="189" t="s">
        <v>1479</v>
      </c>
      <c r="AB533" s="189" t="s">
        <v>1470</v>
      </c>
    </row>
    <row r="534" spans="1:28" hidden="1">
      <c r="A534" s="189" t="s">
        <v>3213</v>
      </c>
      <c r="B534" s="190">
        <v>44824</v>
      </c>
      <c r="C534" s="191" t="s">
        <v>42</v>
      </c>
      <c r="D534" s="191" t="s">
        <v>3346</v>
      </c>
      <c r="E534" s="128" t="s">
        <v>2312</v>
      </c>
      <c r="F534" s="192" t="s">
        <v>3347</v>
      </c>
      <c r="G534" s="193" t="s">
        <v>3214</v>
      </c>
      <c r="H534" s="192" t="s">
        <v>3348</v>
      </c>
      <c r="I534" s="194">
        <v>0</v>
      </c>
      <c r="J534" s="128" t="s">
        <v>3261</v>
      </c>
      <c r="K534" s="192" t="s">
        <v>3527</v>
      </c>
      <c r="L534" s="195">
        <v>126</v>
      </c>
      <c r="M534" s="196">
        <v>44824</v>
      </c>
      <c r="N534" s="179" t="s">
        <v>1472</v>
      </c>
      <c r="O534" s="192" t="s">
        <v>1801</v>
      </c>
      <c r="P534" s="192" t="s">
        <v>1801</v>
      </c>
      <c r="Q534" s="197">
        <v>-126</v>
      </c>
      <c r="R534" s="197">
        <v>0</v>
      </c>
      <c r="S534" s="197">
        <v>19815.07</v>
      </c>
      <c r="T534" s="198" t="s">
        <v>1095</v>
      </c>
      <c r="U534" s="199">
        <v>-126</v>
      </c>
      <c r="V534" s="199">
        <v>126</v>
      </c>
      <c r="W534" s="200">
        <v>0</v>
      </c>
      <c r="X534" s="201">
        <v>44805</v>
      </c>
      <c r="Y534" s="129"/>
      <c r="Z534" s="122" t="s">
        <v>1515</v>
      </c>
      <c r="AA534" s="189" t="s">
        <v>1479</v>
      </c>
      <c r="AB534" s="189" t="s">
        <v>1470</v>
      </c>
    </row>
    <row r="535" spans="1:28" hidden="1">
      <c r="A535" s="189" t="s">
        <v>3213</v>
      </c>
      <c r="B535" s="190">
        <v>44824</v>
      </c>
      <c r="C535" s="191" t="s">
        <v>42</v>
      </c>
      <c r="D535" s="191" t="s">
        <v>3346</v>
      </c>
      <c r="E535" s="128" t="s">
        <v>2312</v>
      </c>
      <c r="F535" s="192" t="s">
        <v>3347</v>
      </c>
      <c r="G535" s="193" t="s">
        <v>3214</v>
      </c>
      <c r="H535" s="192" t="s">
        <v>3348</v>
      </c>
      <c r="I535" s="194">
        <v>0</v>
      </c>
      <c r="J535" s="128" t="s">
        <v>3261</v>
      </c>
      <c r="K535" s="192" t="s">
        <v>3528</v>
      </c>
      <c r="L535" s="195">
        <v>576.6</v>
      </c>
      <c r="M535" s="196">
        <v>44824</v>
      </c>
      <c r="N535" s="179" t="s">
        <v>1472</v>
      </c>
      <c r="O535" s="192" t="s">
        <v>1801</v>
      </c>
      <c r="P535" s="192" t="s">
        <v>1801</v>
      </c>
      <c r="Q535" s="197">
        <v>-576.6</v>
      </c>
      <c r="R535" s="197">
        <v>0</v>
      </c>
      <c r="S535" s="197">
        <v>19238.47</v>
      </c>
      <c r="T535" s="198" t="s">
        <v>1095</v>
      </c>
      <c r="U535" s="199">
        <v>-576.6</v>
      </c>
      <c r="V535" s="199">
        <v>576.6</v>
      </c>
      <c r="W535" s="200">
        <v>0</v>
      </c>
      <c r="X535" s="201">
        <v>44805</v>
      </c>
      <c r="Y535" s="129"/>
      <c r="Z535" s="122" t="s">
        <v>1515</v>
      </c>
      <c r="AA535" s="189" t="s">
        <v>1479</v>
      </c>
      <c r="AB535" s="189" t="s">
        <v>1470</v>
      </c>
    </row>
    <row r="536" spans="1:28" hidden="1">
      <c r="A536" s="189" t="s">
        <v>3213</v>
      </c>
      <c r="B536" s="190">
        <v>44824</v>
      </c>
      <c r="C536" s="191" t="s">
        <v>42</v>
      </c>
      <c r="D536" s="191" t="s">
        <v>3346</v>
      </c>
      <c r="E536" s="128" t="s">
        <v>2312</v>
      </c>
      <c r="F536" s="192" t="s">
        <v>3347</v>
      </c>
      <c r="G536" s="193" t="s">
        <v>3214</v>
      </c>
      <c r="H536" s="192" t="s">
        <v>3348</v>
      </c>
      <c r="I536" s="194">
        <v>0</v>
      </c>
      <c r="J536" s="128" t="s">
        <v>3261</v>
      </c>
      <c r="K536" s="192" t="s">
        <v>3350</v>
      </c>
      <c r="L536" s="195">
        <v>11.65</v>
      </c>
      <c r="M536" s="196">
        <v>44824</v>
      </c>
      <c r="N536" s="179" t="s">
        <v>1500</v>
      </c>
      <c r="O536" s="192" t="s">
        <v>3184</v>
      </c>
      <c r="P536" s="192" t="s">
        <v>3184</v>
      </c>
      <c r="Q536" s="197">
        <v>-11.65</v>
      </c>
      <c r="R536" s="197">
        <v>0</v>
      </c>
      <c r="S536" s="197">
        <v>19226.82</v>
      </c>
      <c r="T536" s="198" t="s">
        <v>21</v>
      </c>
      <c r="U536" s="199">
        <v>-11.65</v>
      </c>
      <c r="V536" s="199">
        <v>11.65</v>
      </c>
      <c r="W536" s="200">
        <v>0</v>
      </c>
      <c r="X536" s="201">
        <v>44805</v>
      </c>
      <c r="Y536" s="129"/>
      <c r="Z536" s="122" t="s">
        <v>3124</v>
      </c>
      <c r="AA536" s="189" t="s">
        <v>3124</v>
      </c>
      <c r="AB536" s="189" t="s">
        <v>1470</v>
      </c>
    </row>
    <row r="537" spans="1:28" hidden="1">
      <c r="A537" s="189" t="s">
        <v>3050</v>
      </c>
      <c r="B537" s="190">
        <v>44824</v>
      </c>
      <c r="C537" s="191" t="s">
        <v>42</v>
      </c>
      <c r="D537" s="191" t="s">
        <v>3220</v>
      </c>
      <c r="E537" s="128" t="s">
        <v>2312</v>
      </c>
      <c r="F537" s="192" t="s">
        <v>3052</v>
      </c>
      <c r="G537" s="193" t="s">
        <v>3053</v>
      </c>
      <c r="H537" s="192" t="s">
        <v>3221</v>
      </c>
      <c r="I537" s="194">
        <v>0</v>
      </c>
      <c r="J537" s="128" t="s">
        <v>3055</v>
      </c>
      <c r="K537" s="192" t="s">
        <v>3529</v>
      </c>
      <c r="L537" s="195">
        <v>188.88</v>
      </c>
      <c r="M537" s="196">
        <v>44824</v>
      </c>
      <c r="N537" s="179" t="s">
        <v>1472</v>
      </c>
      <c r="O537" s="192" t="s">
        <v>2664</v>
      </c>
      <c r="P537" s="192" t="s">
        <v>2664</v>
      </c>
      <c r="Q537" s="197">
        <v>-188.88</v>
      </c>
      <c r="R537" s="197">
        <v>0</v>
      </c>
      <c r="S537" s="197">
        <v>18184.48</v>
      </c>
      <c r="T537" s="198" t="s">
        <v>934</v>
      </c>
      <c r="U537" s="199">
        <v>-188.88</v>
      </c>
      <c r="V537" s="199">
        <v>188.88</v>
      </c>
      <c r="W537" s="200">
        <v>0</v>
      </c>
      <c r="X537" s="201">
        <v>44805</v>
      </c>
      <c r="Y537" s="129"/>
      <c r="Z537" s="122" t="s">
        <v>1515</v>
      </c>
      <c r="AA537" s="189" t="s">
        <v>1479</v>
      </c>
      <c r="AB537" s="189" t="s">
        <v>1470</v>
      </c>
    </row>
    <row r="538" spans="1:28" hidden="1">
      <c r="A538" s="189" t="s">
        <v>3050</v>
      </c>
      <c r="B538" s="190">
        <v>44824</v>
      </c>
      <c r="C538" s="191" t="s">
        <v>42</v>
      </c>
      <c r="D538" s="191" t="s">
        <v>3220</v>
      </c>
      <c r="E538" s="128" t="s">
        <v>2312</v>
      </c>
      <c r="F538" s="192" t="s">
        <v>3052</v>
      </c>
      <c r="G538" s="193" t="s">
        <v>3053</v>
      </c>
      <c r="H538" s="192" t="s">
        <v>3221</v>
      </c>
      <c r="I538" s="194">
        <v>0</v>
      </c>
      <c r="J538" s="128" t="s">
        <v>3055</v>
      </c>
      <c r="K538" s="192" t="s">
        <v>3430</v>
      </c>
      <c r="L538" s="195">
        <v>97.17</v>
      </c>
      <c r="M538" s="196">
        <v>44824</v>
      </c>
      <c r="N538" s="179" t="s">
        <v>1472</v>
      </c>
      <c r="O538" s="192" t="s">
        <v>1801</v>
      </c>
      <c r="P538" s="192" t="s">
        <v>1801</v>
      </c>
      <c r="Q538" s="197">
        <v>-97.17</v>
      </c>
      <c r="R538" s="197">
        <v>0</v>
      </c>
      <c r="S538" s="197">
        <v>18087.310000000001</v>
      </c>
      <c r="T538" s="198" t="s">
        <v>1095</v>
      </c>
      <c r="U538" s="199">
        <v>-97.17</v>
      </c>
      <c r="V538" s="199">
        <v>97.17</v>
      </c>
      <c r="W538" s="200">
        <v>0</v>
      </c>
      <c r="X538" s="201">
        <v>44805</v>
      </c>
      <c r="Y538" s="129"/>
      <c r="Z538" s="122" t="s">
        <v>1490</v>
      </c>
      <c r="AA538" s="189" t="s">
        <v>1488</v>
      </c>
      <c r="AB538" s="189" t="s">
        <v>1470</v>
      </c>
    </row>
    <row r="539" spans="1:28" hidden="1">
      <c r="A539" s="189" t="s">
        <v>3050</v>
      </c>
      <c r="B539" s="190">
        <v>44824</v>
      </c>
      <c r="C539" s="191" t="s">
        <v>42</v>
      </c>
      <c r="D539" s="191" t="s">
        <v>3220</v>
      </c>
      <c r="E539" s="128" t="s">
        <v>2312</v>
      </c>
      <c r="F539" s="192" t="s">
        <v>3052</v>
      </c>
      <c r="G539" s="193" t="s">
        <v>3053</v>
      </c>
      <c r="H539" s="192" t="s">
        <v>3221</v>
      </c>
      <c r="I539" s="194">
        <v>0</v>
      </c>
      <c r="J539" s="128" t="s">
        <v>3055</v>
      </c>
      <c r="K539" s="192" t="s">
        <v>3428</v>
      </c>
      <c r="L539" s="195">
        <v>301.24</v>
      </c>
      <c r="M539" s="196">
        <v>44824</v>
      </c>
      <c r="N539" s="179" t="s">
        <v>1472</v>
      </c>
      <c r="O539" s="192" t="s">
        <v>1801</v>
      </c>
      <c r="P539" s="192" t="s">
        <v>1801</v>
      </c>
      <c r="Q539" s="197">
        <v>-301.24</v>
      </c>
      <c r="R539" s="197">
        <v>0</v>
      </c>
      <c r="S539" s="197">
        <v>17786.07</v>
      </c>
      <c r="T539" s="198" t="s">
        <v>1095</v>
      </c>
      <c r="U539" s="199">
        <v>-301.24</v>
      </c>
      <c r="V539" s="199">
        <v>301.24</v>
      </c>
      <c r="W539" s="200">
        <v>0</v>
      </c>
      <c r="X539" s="201">
        <v>44805</v>
      </c>
      <c r="Y539" s="129"/>
      <c r="Z539" s="122" t="s">
        <v>1490</v>
      </c>
      <c r="AA539" s="189" t="s">
        <v>1488</v>
      </c>
      <c r="AB539" s="189" t="s">
        <v>1470</v>
      </c>
    </row>
    <row r="540" spans="1:28" hidden="1">
      <c r="A540" s="189" t="s">
        <v>3050</v>
      </c>
      <c r="B540" s="190">
        <v>44824</v>
      </c>
      <c r="C540" s="191" t="s">
        <v>42</v>
      </c>
      <c r="D540" s="191" t="s">
        <v>3220</v>
      </c>
      <c r="E540" s="128" t="s">
        <v>2312</v>
      </c>
      <c r="F540" s="192" t="s">
        <v>3052</v>
      </c>
      <c r="G540" s="193" t="s">
        <v>3053</v>
      </c>
      <c r="H540" s="192" t="s">
        <v>3221</v>
      </c>
      <c r="I540" s="194">
        <v>0</v>
      </c>
      <c r="J540" s="128" t="s">
        <v>3055</v>
      </c>
      <c r="K540" s="192" t="s">
        <v>3445</v>
      </c>
      <c r="L540" s="195">
        <v>1.95</v>
      </c>
      <c r="M540" s="196">
        <v>44824</v>
      </c>
      <c r="N540" s="179" t="s">
        <v>1565</v>
      </c>
      <c r="O540" s="192" t="s">
        <v>3530</v>
      </c>
      <c r="P540" s="192" t="s">
        <v>3530</v>
      </c>
      <c r="Q540" s="197">
        <v>-1.95</v>
      </c>
      <c r="R540" s="197">
        <v>0</v>
      </c>
      <c r="S540" s="197">
        <v>17784.12</v>
      </c>
      <c r="T540" s="198" t="s">
        <v>21</v>
      </c>
      <c r="U540" s="199">
        <v>-1.95</v>
      </c>
      <c r="V540" s="199">
        <v>1.95</v>
      </c>
      <c r="W540" s="200">
        <v>0</v>
      </c>
      <c r="X540" s="201">
        <v>44805</v>
      </c>
      <c r="Y540" s="129"/>
      <c r="Z540" s="122" t="s">
        <v>3124</v>
      </c>
      <c r="AA540" s="189" t="s">
        <v>3124</v>
      </c>
      <c r="AB540" s="189" t="s">
        <v>1470</v>
      </c>
    </row>
    <row r="541" spans="1:28" hidden="1">
      <c r="A541" s="189" t="s">
        <v>3213</v>
      </c>
      <c r="B541" s="190">
        <v>44827</v>
      </c>
      <c r="C541" s="191" t="s">
        <v>42</v>
      </c>
      <c r="D541" s="191" t="s">
        <v>3346</v>
      </c>
      <c r="E541" s="128" t="s">
        <v>2312</v>
      </c>
      <c r="F541" s="192" t="s">
        <v>3347</v>
      </c>
      <c r="G541" s="193" t="s">
        <v>3214</v>
      </c>
      <c r="H541" s="192" t="s">
        <v>3348</v>
      </c>
      <c r="I541" s="194">
        <v>0</v>
      </c>
      <c r="J541" s="128" t="s">
        <v>3261</v>
      </c>
      <c r="K541" s="192" t="s">
        <v>3262</v>
      </c>
      <c r="L541" s="195">
        <v>75000</v>
      </c>
      <c r="M541" s="196">
        <v>44827</v>
      </c>
      <c r="N541" s="179" t="s">
        <v>1472</v>
      </c>
      <c r="O541" s="192" t="s">
        <v>3263</v>
      </c>
      <c r="P541" s="192" t="s">
        <v>3263</v>
      </c>
      <c r="Q541" s="197">
        <v>-75000</v>
      </c>
      <c r="R541" s="197">
        <v>0</v>
      </c>
      <c r="S541" s="197">
        <v>-55773.18</v>
      </c>
      <c r="T541" s="198" t="s">
        <v>3264</v>
      </c>
      <c r="U541" s="199">
        <v>-75000</v>
      </c>
      <c r="V541" s="199">
        <v>75000</v>
      </c>
      <c r="W541" s="200">
        <v>0</v>
      </c>
      <c r="X541" s="201">
        <v>44805</v>
      </c>
      <c r="Y541" s="129"/>
      <c r="Z541" s="122" t="s">
        <v>1490</v>
      </c>
      <c r="AA541" s="189" t="s">
        <v>1488</v>
      </c>
      <c r="AB541" s="189" t="s">
        <v>1470</v>
      </c>
    </row>
    <row r="542" spans="1:28" hidden="1">
      <c r="A542" s="189" t="s">
        <v>3213</v>
      </c>
      <c r="B542" s="190">
        <v>44827</v>
      </c>
      <c r="C542" s="191" t="s">
        <v>42</v>
      </c>
      <c r="D542" s="191" t="s">
        <v>3346</v>
      </c>
      <c r="E542" s="128" t="s">
        <v>2312</v>
      </c>
      <c r="F542" s="192" t="s">
        <v>3347</v>
      </c>
      <c r="G542" s="193" t="s">
        <v>3214</v>
      </c>
      <c r="H542" s="192" t="s">
        <v>3348</v>
      </c>
      <c r="I542" s="194">
        <v>0</v>
      </c>
      <c r="J542" s="128" t="s">
        <v>3261</v>
      </c>
      <c r="K542" s="192" t="s">
        <v>3387</v>
      </c>
      <c r="L542" s="195">
        <v>75000</v>
      </c>
      <c r="M542" s="196">
        <v>44827</v>
      </c>
      <c r="N542" s="179" t="s">
        <v>1495</v>
      </c>
      <c r="O542" s="192" t="s">
        <v>3063</v>
      </c>
      <c r="P542" s="192" t="s">
        <v>3063</v>
      </c>
      <c r="Q542" s="197">
        <v>0</v>
      </c>
      <c r="R542" s="197">
        <v>75000</v>
      </c>
      <c r="S542" s="197">
        <v>19226.82</v>
      </c>
      <c r="T542" s="198" t="s">
        <v>21</v>
      </c>
      <c r="U542" s="199">
        <v>75000</v>
      </c>
      <c r="V542" s="199">
        <v>75000</v>
      </c>
      <c r="W542" s="200">
        <v>3</v>
      </c>
      <c r="X542" s="201">
        <v>44805</v>
      </c>
      <c r="Y542" s="129"/>
      <c r="Z542" s="122" t="s">
        <v>3064</v>
      </c>
      <c r="AA542" s="189" t="s">
        <v>3064</v>
      </c>
      <c r="AB542" s="189" t="s">
        <v>1470</v>
      </c>
    </row>
    <row r="543" spans="1:28" hidden="1">
      <c r="A543" s="189" t="s">
        <v>3213</v>
      </c>
      <c r="B543" s="190">
        <v>44827</v>
      </c>
      <c r="C543" s="191" t="s">
        <v>42</v>
      </c>
      <c r="D543" s="191" t="s">
        <v>3346</v>
      </c>
      <c r="E543" s="128" t="s">
        <v>2312</v>
      </c>
      <c r="F543" s="192" t="s">
        <v>3347</v>
      </c>
      <c r="G543" s="193" t="s">
        <v>3214</v>
      </c>
      <c r="H543" s="192" t="s">
        <v>3348</v>
      </c>
      <c r="I543" s="194">
        <v>0</v>
      </c>
      <c r="J543" s="128" t="s">
        <v>3261</v>
      </c>
      <c r="K543" s="192" t="s">
        <v>3350</v>
      </c>
      <c r="L543" s="195">
        <v>11.65</v>
      </c>
      <c r="M543" s="196">
        <v>44827</v>
      </c>
      <c r="N543" s="179" t="s">
        <v>1565</v>
      </c>
      <c r="O543" s="192" t="s">
        <v>3448</v>
      </c>
      <c r="P543" s="192" t="s">
        <v>3448</v>
      </c>
      <c r="Q543" s="197">
        <v>-11.65</v>
      </c>
      <c r="R543" s="197">
        <v>0</v>
      </c>
      <c r="S543" s="197">
        <v>19215.169999999998</v>
      </c>
      <c r="T543" s="198" t="s">
        <v>21</v>
      </c>
      <c r="U543" s="199">
        <v>-11.65</v>
      </c>
      <c r="V543" s="199">
        <v>11.65</v>
      </c>
      <c r="W543" s="200">
        <v>0</v>
      </c>
      <c r="X543" s="201">
        <v>44805</v>
      </c>
      <c r="Y543" s="129"/>
      <c r="Z543" s="122" t="s">
        <v>3124</v>
      </c>
      <c r="AA543" s="189" t="s">
        <v>3124</v>
      </c>
      <c r="AB543" s="189" t="s">
        <v>1470</v>
      </c>
    </row>
    <row r="544" spans="1:28" hidden="1">
      <c r="A544" s="189" t="s">
        <v>3050</v>
      </c>
      <c r="B544" s="190">
        <v>44827</v>
      </c>
      <c r="C544" s="191" t="s">
        <v>42</v>
      </c>
      <c r="D544" s="191" t="s">
        <v>3220</v>
      </c>
      <c r="E544" s="128" t="s">
        <v>2312</v>
      </c>
      <c r="F544" s="192" t="s">
        <v>3052</v>
      </c>
      <c r="G544" s="193" t="s">
        <v>3053</v>
      </c>
      <c r="H544" s="192" t="s">
        <v>3221</v>
      </c>
      <c r="I544" s="194">
        <v>0</v>
      </c>
      <c r="J544" s="128" t="s">
        <v>3055</v>
      </c>
      <c r="K544" s="192" t="s">
        <v>3420</v>
      </c>
      <c r="L544" s="195">
        <v>14000</v>
      </c>
      <c r="M544" s="196">
        <v>44827</v>
      </c>
      <c r="N544" s="179" t="s">
        <v>1472</v>
      </c>
      <c r="O544" s="192" t="s">
        <v>3421</v>
      </c>
      <c r="P544" s="192" t="s">
        <v>3421</v>
      </c>
      <c r="Q544" s="197">
        <v>-14000</v>
      </c>
      <c r="R544" s="197">
        <v>0</v>
      </c>
      <c r="S544" s="197">
        <v>3784.12</v>
      </c>
      <c r="T544" s="198" t="s">
        <v>3422</v>
      </c>
      <c r="U544" s="199">
        <v>-14000</v>
      </c>
      <c r="V544" s="199">
        <v>14000</v>
      </c>
      <c r="W544" s="200">
        <v>0</v>
      </c>
      <c r="X544" s="201">
        <v>44805</v>
      </c>
      <c r="Y544" s="129"/>
      <c r="Z544" s="122" t="s">
        <v>1515</v>
      </c>
      <c r="AA544" s="189" t="s">
        <v>1479</v>
      </c>
      <c r="AB544" s="189" t="s">
        <v>1470</v>
      </c>
    </row>
    <row r="545" spans="1:28" hidden="1">
      <c r="A545" s="189" t="s">
        <v>3050</v>
      </c>
      <c r="B545" s="190">
        <v>44827</v>
      </c>
      <c r="C545" s="191" t="s">
        <v>42</v>
      </c>
      <c r="D545" s="191" t="s">
        <v>3220</v>
      </c>
      <c r="E545" s="128" t="s">
        <v>2312</v>
      </c>
      <c r="F545" s="192" t="s">
        <v>3052</v>
      </c>
      <c r="G545" s="193" t="s">
        <v>3053</v>
      </c>
      <c r="H545" s="192" t="s">
        <v>3221</v>
      </c>
      <c r="I545" s="194">
        <v>0</v>
      </c>
      <c r="J545" s="128" t="s">
        <v>3055</v>
      </c>
      <c r="K545" s="192" t="s">
        <v>3239</v>
      </c>
      <c r="L545" s="195">
        <v>11.05</v>
      </c>
      <c r="M545" s="196">
        <v>44827</v>
      </c>
      <c r="N545" s="179" t="s">
        <v>1565</v>
      </c>
      <c r="O545" s="192" t="s">
        <v>3448</v>
      </c>
      <c r="P545" s="192" t="s">
        <v>3448</v>
      </c>
      <c r="Q545" s="197">
        <v>-11.05</v>
      </c>
      <c r="R545" s="197">
        <v>0</v>
      </c>
      <c r="S545" s="197">
        <v>3773.07</v>
      </c>
      <c r="T545" s="198" t="s">
        <v>21</v>
      </c>
      <c r="U545" s="199">
        <v>-11.05</v>
      </c>
      <c r="V545" s="199">
        <v>11.05</v>
      </c>
      <c r="W545" s="200">
        <v>0</v>
      </c>
      <c r="X545" s="201">
        <v>44805</v>
      </c>
      <c r="Y545" s="129"/>
      <c r="Z545" s="122" t="s">
        <v>3124</v>
      </c>
      <c r="AA545" s="189" t="s">
        <v>3124</v>
      </c>
      <c r="AB545" s="189" t="s">
        <v>1470</v>
      </c>
    </row>
    <row r="546" spans="1:28" hidden="1">
      <c r="A546" s="189" t="s">
        <v>3213</v>
      </c>
      <c r="B546" s="190">
        <v>44834</v>
      </c>
      <c r="C546" s="191" t="s">
        <v>42</v>
      </c>
      <c r="D546" s="191" t="s">
        <v>3346</v>
      </c>
      <c r="E546" s="128" t="s">
        <v>2312</v>
      </c>
      <c r="F546" s="192" t="s">
        <v>3347</v>
      </c>
      <c r="G546" s="193" t="s">
        <v>3214</v>
      </c>
      <c r="H546" s="192" t="s">
        <v>3348</v>
      </c>
      <c r="I546" s="194">
        <v>0</v>
      </c>
      <c r="J546" s="128" t="s">
        <v>3261</v>
      </c>
      <c r="K546" s="192" t="s">
        <v>3531</v>
      </c>
      <c r="L546" s="195">
        <v>6000</v>
      </c>
      <c r="M546" s="196">
        <v>44834</v>
      </c>
      <c r="N546" s="179" t="s">
        <v>1472</v>
      </c>
      <c r="O546" s="192" t="s">
        <v>3532</v>
      </c>
      <c r="P546" s="192" t="s">
        <v>3532</v>
      </c>
      <c r="Q546" s="197">
        <v>-6000</v>
      </c>
      <c r="R546" s="197">
        <v>0</v>
      </c>
      <c r="S546" s="197">
        <v>13215.17</v>
      </c>
      <c r="T546" s="198" t="s">
        <v>3533</v>
      </c>
      <c r="U546" s="199">
        <v>-6000</v>
      </c>
      <c r="V546" s="199">
        <v>6000</v>
      </c>
      <c r="W546" s="200">
        <v>0</v>
      </c>
      <c r="X546" s="201">
        <v>44805</v>
      </c>
      <c r="Y546" s="129"/>
      <c r="Z546" s="122" t="s">
        <v>3076</v>
      </c>
      <c r="AA546" s="189" t="s">
        <v>1479</v>
      </c>
      <c r="AB546" s="189" t="s">
        <v>1470</v>
      </c>
    </row>
    <row r="547" spans="1:28" hidden="1">
      <c r="A547" s="189" t="s">
        <v>3213</v>
      </c>
      <c r="B547" s="190">
        <v>44834</v>
      </c>
      <c r="C547" s="191" t="s">
        <v>42</v>
      </c>
      <c r="D547" s="191" t="s">
        <v>3346</v>
      </c>
      <c r="E547" s="128" t="s">
        <v>2312</v>
      </c>
      <c r="F547" s="192" t="s">
        <v>3347</v>
      </c>
      <c r="G547" s="193" t="s">
        <v>3214</v>
      </c>
      <c r="H547" s="192" t="s">
        <v>3348</v>
      </c>
      <c r="I547" s="194">
        <v>0</v>
      </c>
      <c r="J547" s="128" t="s">
        <v>3261</v>
      </c>
      <c r="K547" s="192" t="s">
        <v>3350</v>
      </c>
      <c r="L547" s="195">
        <v>11.65</v>
      </c>
      <c r="M547" s="196">
        <v>44834</v>
      </c>
      <c r="N547" s="179" t="s">
        <v>1500</v>
      </c>
      <c r="O547" s="192" t="s">
        <v>3184</v>
      </c>
      <c r="P547" s="192" t="s">
        <v>3184</v>
      </c>
      <c r="Q547" s="197">
        <v>-11.65</v>
      </c>
      <c r="R547" s="197">
        <v>0</v>
      </c>
      <c r="S547" s="197">
        <v>13203.52</v>
      </c>
      <c r="T547" s="198" t="s">
        <v>21</v>
      </c>
      <c r="U547" s="199">
        <v>-11.65</v>
      </c>
      <c r="V547" s="199">
        <v>11.65</v>
      </c>
      <c r="W547" s="200">
        <v>0</v>
      </c>
      <c r="X547" s="201">
        <v>44805</v>
      </c>
      <c r="Y547" s="129"/>
      <c r="Z547" s="122" t="s">
        <v>3124</v>
      </c>
      <c r="AA547" s="189" t="s">
        <v>3124</v>
      </c>
      <c r="AB547" s="189" t="s">
        <v>1470</v>
      </c>
    </row>
    <row r="548" spans="1:28" hidden="1">
      <c r="A548" s="189" t="s">
        <v>3213</v>
      </c>
      <c r="B548" s="190">
        <v>44837</v>
      </c>
      <c r="C548" s="191" t="s">
        <v>42</v>
      </c>
      <c r="D548" s="191" t="s">
        <v>3346</v>
      </c>
      <c r="E548" s="128" t="s">
        <v>2312</v>
      </c>
      <c r="F548" s="192" t="s">
        <v>3347</v>
      </c>
      <c r="G548" s="193" t="s">
        <v>3214</v>
      </c>
      <c r="H548" s="192" t="s">
        <v>3348</v>
      </c>
      <c r="I548" s="194">
        <v>0</v>
      </c>
      <c r="J548" s="128" t="s">
        <v>3261</v>
      </c>
      <c r="K548" s="192" t="s">
        <v>3534</v>
      </c>
      <c r="L548" s="195">
        <v>385.25</v>
      </c>
      <c r="M548" s="196">
        <v>44837</v>
      </c>
      <c r="N548" s="179" t="s">
        <v>1472</v>
      </c>
      <c r="O548" s="192" t="s">
        <v>3111</v>
      </c>
      <c r="P548" s="192" t="s">
        <v>3111</v>
      </c>
      <c r="Q548" s="197">
        <v>-385.25</v>
      </c>
      <c r="R548" s="197">
        <v>0</v>
      </c>
      <c r="S548" s="197">
        <v>12818.27</v>
      </c>
      <c r="T548" s="198" t="s">
        <v>1002</v>
      </c>
      <c r="U548" s="199">
        <v>-385.25</v>
      </c>
      <c r="V548" s="199">
        <v>385.25</v>
      </c>
      <c r="W548" s="200">
        <v>0</v>
      </c>
      <c r="X548" s="201">
        <v>44835</v>
      </c>
      <c r="Y548" s="129"/>
      <c r="Z548" s="122" t="s">
        <v>3112</v>
      </c>
      <c r="AA548" s="189" t="s">
        <v>3060</v>
      </c>
      <c r="AB548" s="189" t="s">
        <v>1470</v>
      </c>
    </row>
    <row r="549" spans="1:28" hidden="1">
      <c r="A549" s="189" t="s">
        <v>3050</v>
      </c>
      <c r="B549" s="190">
        <v>44837</v>
      </c>
      <c r="C549" s="191" t="s">
        <v>42</v>
      </c>
      <c r="D549" s="191" t="s">
        <v>3220</v>
      </c>
      <c r="E549" s="128" t="s">
        <v>2312</v>
      </c>
      <c r="F549" s="192" t="s">
        <v>3052</v>
      </c>
      <c r="G549" s="193" t="s">
        <v>3053</v>
      </c>
      <c r="H549" s="192" t="s">
        <v>3221</v>
      </c>
      <c r="I549" s="194">
        <v>0</v>
      </c>
      <c r="J549" s="128" t="s">
        <v>3055</v>
      </c>
      <c r="K549" s="192" t="s">
        <v>3535</v>
      </c>
      <c r="L549" s="195">
        <v>7000</v>
      </c>
      <c r="M549" s="196">
        <v>44837</v>
      </c>
      <c r="N549" s="179" t="s">
        <v>1495</v>
      </c>
      <c r="O549" s="192" t="s">
        <v>3063</v>
      </c>
      <c r="P549" s="192" t="s">
        <v>3063</v>
      </c>
      <c r="Q549" s="197">
        <v>0</v>
      </c>
      <c r="R549" s="197">
        <v>7000</v>
      </c>
      <c r="S549" s="197">
        <v>10773.07</v>
      </c>
      <c r="T549" s="198" t="s">
        <v>21</v>
      </c>
      <c r="U549" s="199">
        <v>7000</v>
      </c>
      <c r="V549" s="199">
        <v>7000</v>
      </c>
      <c r="W549" s="200">
        <v>2</v>
      </c>
      <c r="X549" s="201">
        <v>44835</v>
      </c>
      <c r="Y549" s="129"/>
      <c r="Z549" s="122" t="s">
        <v>3064</v>
      </c>
      <c r="AA549" s="189" t="s">
        <v>3064</v>
      </c>
      <c r="AB549" s="189" t="s">
        <v>1470</v>
      </c>
    </row>
    <row r="550" spans="1:28" hidden="1">
      <c r="A550" s="189" t="s">
        <v>3050</v>
      </c>
      <c r="B550" s="190">
        <v>44838</v>
      </c>
      <c r="C550" s="191" t="s">
        <v>42</v>
      </c>
      <c r="D550" s="191" t="s">
        <v>3220</v>
      </c>
      <c r="E550" s="128" t="s">
        <v>2312</v>
      </c>
      <c r="F550" s="192" t="s">
        <v>3052</v>
      </c>
      <c r="G550" s="193" t="s">
        <v>3053</v>
      </c>
      <c r="H550" s="192" t="s">
        <v>3221</v>
      </c>
      <c r="I550" s="194">
        <v>0</v>
      </c>
      <c r="J550" s="128" t="s">
        <v>3055</v>
      </c>
      <c r="K550" s="192" t="s">
        <v>3244</v>
      </c>
      <c r="L550" s="195">
        <v>7000</v>
      </c>
      <c r="M550" s="196">
        <v>44838</v>
      </c>
      <c r="N550" s="179" t="s">
        <v>1472</v>
      </c>
      <c r="O550" s="192" t="s">
        <v>3245</v>
      </c>
      <c r="P550" s="192" t="s">
        <v>3245</v>
      </c>
      <c r="Q550" s="197">
        <v>-7000</v>
      </c>
      <c r="R550" s="197">
        <v>0</v>
      </c>
      <c r="S550" s="197">
        <v>3773.07</v>
      </c>
      <c r="T550" s="198" t="s">
        <v>3246</v>
      </c>
      <c r="U550" s="199">
        <v>-7000</v>
      </c>
      <c r="V550" s="199">
        <v>7000</v>
      </c>
      <c r="W550" s="200">
        <v>0</v>
      </c>
      <c r="X550" s="201">
        <v>44835</v>
      </c>
      <c r="Y550" s="129"/>
      <c r="Z550" s="122" t="s">
        <v>1490</v>
      </c>
      <c r="AA550" s="189" t="s">
        <v>1488</v>
      </c>
      <c r="AB550" s="189" t="s">
        <v>1470</v>
      </c>
    </row>
    <row r="551" spans="1:28" hidden="1">
      <c r="A551" s="189" t="s">
        <v>3213</v>
      </c>
      <c r="B551" s="190">
        <v>44839</v>
      </c>
      <c r="C551" s="191" t="s">
        <v>1469</v>
      </c>
      <c r="D551" s="191" t="s">
        <v>1469</v>
      </c>
      <c r="E551" s="128" t="s">
        <v>2312</v>
      </c>
      <c r="F551" s="192" t="s">
        <v>3052</v>
      </c>
      <c r="G551" s="193" t="s">
        <v>3214</v>
      </c>
      <c r="H551" s="192" t="s">
        <v>3215</v>
      </c>
      <c r="I551" s="194">
        <v>0</v>
      </c>
      <c r="J551" s="128" t="s">
        <v>3261</v>
      </c>
      <c r="K551" s="192" t="s">
        <v>3536</v>
      </c>
      <c r="L551" s="195">
        <v>309474.09999999998</v>
      </c>
      <c r="M551" s="196">
        <v>44839</v>
      </c>
      <c r="N551" s="179" t="s">
        <v>1472</v>
      </c>
      <c r="O551" s="192" t="s">
        <v>1746</v>
      </c>
      <c r="P551" s="192" t="s">
        <v>1746</v>
      </c>
      <c r="Q551" s="197">
        <v>-309474.09999999998</v>
      </c>
      <c r="R551" s="197">
        <v>0</v>
      </c>
      <c r="S551" s="197">
        <v>-890765.1</v>
      </c>
      <c r="T551" s="198" t="s">
        <v>1025</v>
      </c>
      <c r="U551" s="199">
        <v>-309474.09999999998</v>
      </c>
      <c r="V551" s="199">
        <v>309474.09999999998</v>
      </c>
      <c r="W551" s="200">
        <v>0</v>
      </c>
      <c r="X551" s="201">
        <v>44835</v>
      </c>
      <c r="Y551" s="129"/>
      <c r="Z551" s="122" t="s">
        <v>1515</v>
      </c>
      <c r="AA551" s="189" t="s">
        <v>1479</v>
      </c>
      <c r="AB551" s="189" t="s">
        <v>1470</v>
      </c>
    </row>
    <row r="552" spans="1:28" hidden="1">
      <c r="A552" s="189" t="s">
        <v>3050</v>
      </c>
      <c r="B552" s="190">
        <v>44839</v>
      </c>
      <c r="C552" s="191" t="s">
        <v>42</v>
      </c>
      <c r="D552" s="191" t="s">
        <v>3220</v>
      </c>
      <c r="E552" s="128" t="s">
        <v>2312</v>
      </c>
      <c r="F552" s="192" t="s">
        <v>3052</v>
      </c>
      <c r="G552" s="193" t="s">
        <v>3053</v>
      </c>
      <c r="H552" s="192" t="s">
        <v>3221</v>
      </c>
      <c r="I552" s="194">
        <v>0</v>
      </c>
      <c r="J552" s="128" t="s">
        <v>3055</v>
      </c>
      <c r="K552" s="192" t="s">
        <v>3537</v>
      </c>
      <c r="L552" s="195">
        <v>306362.98</v>
      </c>
      <c r="M552" s="196">
        <v>44839</v>
      </c>
      <c r="N552" s="179" t="s">
        <v>1495</v>
      </c>
      <c r="O552" s="192" t="s">
        <v>3223</v>
      </c>
      <c r="P552" s="192" t="s">
        <v>3223</v>
      </c>
      <c r="Q552" s="197">
        <v>0</v>
      </c>
      <c r="R552" s="197">
        <v>306362.98</v>
      </c>
      <c r="S552" s="197">
        <v>310136.05</v>
      </c>
      <c r="T552" s="198" t="s">
        <v>21</v>
      </c>
      <c r="U552" s="199">
        <v>306362.98</v>
      </c>
      <c r="V552" s="199">
        <v>306362.98</v>
      </c>
      <c r="W552" s="200">
        <v>0</v>
      </c>
      <c r="X552" s="201">
        <v>44835</v>
      </c>
      <c r="Y552" s="129"/>
      <c r="Z552" s="122" t="s">
        <v>3064</v>
      </c>
      <c r="AA552" s="189" t="s">
        <v>3064</v>
      </c>
      <c r="AB552" s="189" t="s">
        <v>1470</v>
      </c>
    </row>
    <row r="553" spans="1:28" hidden="1">
      <c r="A553" s="189" t="s">
        <v>3050</v>
      </c>
      <c r="B553" s="190">
        <v>44840</v>
      </c>
      <c r="C553" s="191" t="s">
        <v>42</v>
      </c>
      <c r="D553" s="191" t="s">
        <v>3220</v>
      </c>
      <c r="E553" s="128" t="s">
        <v>2312</v>
      </c>
      <c r="F553" s="192" t="s">
        <v>3052</v>
      </c>
      <c r="G553" s="193" t="s">
        <v>3053</v>
      </c>
      <c r="H553" s="192" t="s">
        <v>3221</v>
      </c>
      <c r="I553" s="194">
        <v>0</v>
      </c>
      <c r="J553" s="128" t="s">
        <v>3055</v>
      </c>
      <c r="K553" s="192" t="s">
        <v>3538</v>
      </c>
      <c r="L553" s="195">
        <v>923483.96</v>
      </c>
      <c r="M553" s="196">
        <v>44840</v>
      </c>
      <c r="N553" s="179" t="s">
        <v>1495</v>
      </c>
      <c r="O553" s="192" t="s">
        <v>3063</v>
      </c>
      <c r="P553" s="192" t="s">
        <v>3063</v>
      </c>
      <c r="Q553" s="197">
        <v>0</v>
      </c>
      <c r="R553" s="197">
        <v>923483.96</v>
      </c>
      <c r="S553" s="197">
        <v>1233620.01</v>
      </c>
      <c r="T553" s="198" t="s">
        <v>21</v>
      </c>
      <c r="U553" s="199">
        <v>923483.96</v>
      </c>
      <c r="V553" s="199">
        <v>923483.96</v>
      </c>
      <c r="W553" s="200">
        <v>0</v>
      </c>
      <c r="X553" s="201">
        <v>44835</v>
      </c>
      <c r="Y553" s="129"/>
      <c r="Z553" s="122" t="s">
        <v>3064</v>
      </c>
      <c r="AA553" s="189" t="s">
        <v>3064</v>
      </c>
      <c r="AB553" s="189" t="s">
        <v>1470</v>
      </c>
    </row>
    <row r="554" spans="1:28" hidden="1">
      <c r="A554" s="189" t="s">
        <v>3213</v>
      </c>
      <c r="B554" s="190">
        <v>44841</v>
      </c>
      <c r="C554" s="191" t="s">
        <v>42</v>
      </c>
      <c r="D554" s="191" t="s">
        <v>3346</v>
      </c>
      <c r="E554" s="128" t="s">
        <v>2312</v>
      </c>
      <c r="F554" s="192" t="s">
        <v>3347</v>
      </c>
      <c r="G554" s="193" t="s">
        <v>3214</v>
      </c>
      <c r="H554" s="192" t="s">
        <v>3348</v>
      </c>
      <c r="I554" s="194">
        <v>0</v>
      </c>
      <c r="J554" s="128" t="s">
        <v>3261</v>
      </c>
      <c r="K554" s="192" t="s">
        <v>3514</v>
      </c>
      <c r="L554" s="195">
        <v>3650</v>
      </c>
      <c r="M554" s="196">
        <v>44841</v>
      </c>
      <c r="N554" s="179" t="s">
        <v>1472</v>
      </c>
      <c r="O554" s="192" t="s">
        <v>3515</v>
      </c>
      <c r="P554" s="192" t="s">
        <v>3515</v>
      </c>
      <c r="Q554" s="197">
        <v>-3650</v>
      </c>
      <c r="R554" s="197">
        <v>0</v>
      </c>
      <c r="S554" s="197">
        <v>9168.27</v>
      </c>
      <c r="T554" s="198" t="s">
        <v>3516</v>
      </c>
      <c r="U554" s="199">
        <v>-3650</v>
      </c>
      <c r="V554" s="199">
        <v>3650</v>
      </c>
      <c r="W554" s="200">
        <v>0</v>
      </c>
      <c r="X554" s="201">
        <v>44835</v>
      </c>
      <c r="Y554" s="129"/>
      <c r="Z554" s="122" t="s">
        <v>1515</v>
      </c>
      <c r="AA554" s="189" t="s">
        <v>1479</v>
      </c>
      <c r="AB554" s="189" t="s">
        <v>1470</v>
      </c>
    </row>
    <row r="555" spans="1:28" hidden="1">
      <c r="A555" s="189" t="s">
        <v>3213</v>
      </c>
      <c r="B555" s="190">
        <v>44841</v>
      </c>
      <c r="C555" s="191" t="s">
        <v>42</v>
      </c>
      <c r="D555" s="191" t="s">
        <v>3346</v>
      </c>
      <c r="E555" s="128" t="s">
        <v>2312</v>
      </c>
      <c r="F555" s="192" t="s">
        <v>3347</v>
      </c>
      <c r="G555" s="193" t="s">
        <v>3214</v>
      </c>
      <c r="H555" s="192" t="s">
        <v>3348</v>
      </c>
      <c r="I555" s="194">
        <v>0</v>
      </c>
      <c r="J555" s="128" t="s">
        <v>3261</v>
      </c>
      <c r="K555" s="192" t="s">
        <v>3350</v>
      </c>
      <c r="L555" s="195">
        <v>11.65</v>
      </c>
      <c r="M555" s="196">
        <v>44841</v>
      </c>
      <c r="N555" s="179" t="s">
        <v>1565</v>
      </c>
      <c r="O555" s="192" t="s">
        <v>3448</v>
      </c>
      <c r="P555" s="192" t="s">
        <v>3448</v>
      </c>
      <c r="Q555" s="197">
        <v>-11.65</v>
      </c>
      <c r="R555" s="197">
        <v>0</v>
      </c>
      <c r="S555" s="197">
        <v>9156.6200000000008</v>
      </c>
      <c r="T555" s="198" t="s">
        <v>21</v>
      </c>
      <c r="U555" s="199">
        <v>-11.65</v>
      </c>
      <c r="V555" s="199">
        <v>11.65</v>
      </c>
      <c r="W555" s="200">
        <v>0</v>
      </c>
      <c r="X555" s="201">
        <v>44835</v>
      </c>
      <c r="Y555" s="129"/>
      <c r="Z555" s="122" t="s">
        <v>3124</v>
      </c>
      <c r="AA555" s="189" t="s">
        <v>3124</v>
      </c>
      <c r="AB555" s="189" t="s">
        <v>1470</v>
      </c>
    </row>
    <row r="556" spans="1:28" hidden="1">
      <c r="A556" s="189" t="s">
        <v>3050</v>
      </c>
      <c r="B556" s="190">
        <v>44841</v>
      </c>
      <c r="C556" s="191" t="s">
        <v>42</v>
      </c>
      <c r="D556" s="191" t="s">
        <v>3220</v>
      </c>
      <c r="E556" s="128" t="s">
        <v>2312</v>
      </c>
      <c r="F556" s="192" t="s">
        <v>3052</v>
      </c>
      <c r="G556" s="193" t="s">
        <v>3053</v>
      </c>
      <c r="H556" s="192" t="s">
        <v>3221</v>
      </c>
      <c r="I556" s="194">
        <v>0</v>
      </c>
      <c r="J556" s="128" t="s">
        <v>3055</v>
      </c>
      <c r="K556" s="192" t="s">
        <v>3539</v>
      </c>
      <c r="L556" s="195">
        <v>419.88</v>
      </c>
      <c r="M556" s="196">
        <v>44841</v>
      </c>
      <c r="N556" s="179" t="s">
        <v>1472</v>
      </c>
      <c r="O556" s="192" t="s">
        <v>3111</v>
      </c>
      <c r="P556" s="192" t="s">
        <v>3111</v>
      </c>
      <c r="Q556" s="197">
        <v>-419.88</v>
      </c>
      <c r="R556" s="197">
        <v>0</v>
      </c>
      <c r="S556" s="197">
        <v>1233200.1299999999</v>
      </c>
      <c r="T556" s="198" t="s">
        <v>1002</v>
      </c>
      <c r="U556" s="199">
        <v>-419.88</v>
      </c>
      <c r="V556" s="199">
        <v>419.88</v>
      </c>
      <c r="W556" s="200">
        <v>0</v>
      </c>
      <c r="X556" s="201">
        <v>44835</v>
      </c>
      <c r="Y556" s="129"/>
      <c r="Z556" s="122" t="s">
        <v>3112</v>
      </c>
      <c r="AA556" s="189" t="s">
        <v>3060</v>
      </c>
      <c r="AB556" s="189" t="s">
        <v>1470</v>
      </c>
    </row>
    <row r="557" spans="1:28" hidden="1">
      <c r="A557" s="189" t="s">
        <v>3050</v>
      </c>
      <c r="B557" s="190">
        <v>44841</v>
      </c>
      <c r="C557" s="191" t="s">
        <v>42</v>
      </c>
      <c r="D557" s="191" t="s">
        <v>3220</v>
      </c>
      <c r="E557" s="128" t="s">
        <v>2312</v>
      </c>
      <c r="F557" s="192" t="s">
        <v>3052</v>
      </c>
      <c r="G557" s="193" t="s">
        <v>3053</v>
      </c>
      <c r="H557" s="192" t="s">
        <v>3221</v>
      </c>
      <c r="I557" s="194">
        <v>0</v>
      </c>
      <c r="J557" s="128" t="s">
        <v>3055</v>
      </c>
      <c r="K557" s="192" t="s">
        <v>3540</v>
      </c>
      <c r="L557" s="195">
        <v>1850</v>
      </c>
      <c r="M557" s="196">
        <v>44841</v>
      </c>
      <c r="N557" s="179" t="s">
        <v>1472</v>
      </c>
      <c r="O557" s="192" t="s">
        <v>3441</v>
      </c>
      <c r="P557" s="192" t="s">
        <v>3441</v>
      </c>
      <c r="Q557" s="197">
        <v>-1850</v>
      </c>
      <c r="R557" s="197">
        <v>0</v>
      </c>
      <c r="S557" s="197">
        <v>1231350.1299999999</v>
      </c>
      <c r="T557" s="198" t="s">
        <v>3442</v>
      </c>
      <c r="U557" s="199">
        <v>-1850</v>
      </c>
      <c r="V557" s="199">
        <v>1850</v>
      </c>
      <c r="W557" s="200">
        <v>0</v>
      </c>
      <c r="X557" s="201">
        <v>44835</v>
      </c>
      <c r="Y557" s="129"/>
      <c r="Z557" s="122" t="s">
        <v>1515</v>
      </c>
      <c r="AA557" s="189" t="s">
        <v>1479</v>
      </c>
      <c r="AB557" s="189" t="s">
        <v>1470</v>
      </c>
    </row>
    <row r="558" spans="1:28" hidden="1">
      <c r="A558" s="189" t="s">
        <v>3050</v>
      </c>
      <c r="B558" s="190">
        <v>44841</v>
      </c>
      <c r="C558" s="191" t="s">
        <v>42</v>
      </c>
      <c r="D558" s="191" t="s">
        <v>3220</v>
      </c>
      <c r="E558" s="128" t="s">
        <v>2312</v>
      </c>
      <c r="F558" s="192" t="s">
        <v>3052</v>
      </c>
      <c r="G558" s="193" t="s">
        <v>3053</v>
      </c>
      <c r="H558" s="192" t="s">
        <v>3221</v>
      </c>
      <c r="I558" s="194">
        <v>0</v>
      </c>
      <c r="J558" s="128" t="s">
        <v>3055</v>
      </c>
      <c r="K558" s="192" t="s">
        <v>3447</v>
      </c>
      <c r="L558" s="195">
        <v>22.1</v>
      </c>
      <c r="M558" s="196">
        <v>44841</v>
      </c>
      <c r="N558" s="179" t="s">
        <v>1565</v>
      </c>
      <c r="O558" s="192" t="s">
        <v>3448</v>
      </c>
      <c r="P558" s="192" t="s">
        <v>3448</v>
      </c>
      <c r="Q558" s="197">
        <v>-22.1</v>
      </c>
      <c r="R558" s="197">
        <v>0</v>
      </c>
      <c r="S558" s="197">
        <v>1231328.03</v>
      </c>
      <c r="T558" s="198" t="s">
        <v>21</v>
      </c>
      <c r="U558" s="199">
        <v>-22.1</v>
      </c>
      <c r="V558" s="199">
        <v>22.1</v>
      </c>
      <c r="W558" s="200">
        <v>0</v>
      </c>
      <c r="X558" s="201">
        <v>44835</v>
      </c>
      <c r="Y558" s="129"/>
      <c r="Z558" s="122" t="s">
        <v>3124</v>
      </c>
      <c r="AA558" s="189" t="s">
        <v>3124</v>
      </c>
      <c r="AB558" s="189" t="s">
        <v>1470</v>
      </c>
    </row>
    <row r="559" spans="1:28" hidden="1">
      <c r="A559" s="189" t="s">
        <v>3050</v>
      </c>
      <c r="B559" s="190">
        <v>44844</v>
      </c>
      <c r="C559" s="191" t="s">
        <v>42</v>
      </c>
      <c r="D559" s="191" t="s">
        <v>3220</v>
      </c>
      <c r="E559" s="128" t="s">
        <v>2312</v>
      </c>
      <c r="F559" s="192" t="s">
        <v>3052</v>
      </c>
      <c r="G559" s="193" t="s">
        <v>3053</v>
      </c>
      <c r="H559" s="192" t="s">
        <v>3221</v>
      </c>
      <c r="I559" s="194">
        <v>0</v>
      </c>
      <c r="J559" s="128" t="s">
        <v>3055</v>
      </c>
      <c r="K559" s="192" t="s">
        <v>3224</v>
      </c>
      <c r="L559" s="195">
        <v>60.95</v>
      </c>
      <c r="M559" s="196">
        <v>44844</v>
      </c>
      <c r="N559" s="179" t="s">
        <v>1565</v>
      </c>
      <c r="O559" s="192" t="s">
        <v>1759</v>
      </c>
      <c r="P559" s="192" t="s">
        <v>1759</v>
      </c>
      <c r="Q559" s="197">
        <v>-60.95</v>
      </c>
      <c r="R559" s="197">
        <v>0</v>
      </c>
      <c r="S559" s="197">
        <v>1231267.08</v>
      </c>
      <c r="T559" s="198" t="s">
        <v>21</v>
      </c>
      <c r="U559" s="199">
        <v>-60.95</v>
      </c>
      <c r="V559" s="199">
        <v>60.95</v>
      </c>
      <c r="W559" s="200">
        <v>0</v>
      </c>
      <c r="X559" s="201">
        <v>44835</v>
      </c>
      <c r="Y559" s="129"/>
      <c r="Z559" s="122" t="s">
        <v>3124</v>
      </c>
      <c r="AA559" s="189" t="s">
        <v>3124</v>
      </c>
      <c r="AB559" s="189" t="s">
        <v>1470</v>
      </c>
    </row>
    <row r="560" spans="1:28" hidden="1">
      <c r="A560" s="189" t="s">
        <v>3213</v>
      </c>
      <c r="B560" s="190">
        <v>44848</v>
      </c>
      <c r="C560" s="191" t="s">
        <v>42</v>
      </c>
      <c r="D560" s="191" t="s">
        <v>3346</v>
      </c>
      <c r="E560" s="128" t="s">
        <v>2312</v>
      </c>
      <c r="F560" s="192" t="s">
        <v>3347</v>
      </c>
      <c r="G560" s="193" t="s">
        <v>3214</v>
      </c>
      <c r="H560" s="192" t="s">
        <v>3348</v>
      </c>
      <c r="I560" s="194">
        <v>0</v>
      </c>
      <c r="J560" s="128" t="s">
        <v>3261</v>
      </c>
      <c r="K560" s="192" t="s">
        <v>3541</v>
      </c>
      <c r="L560" s="195">
        <v>27000</v>
      </c>
      <c r="M560" s="196">
        <v>44848</v>
      </c>
      <c r="N560" s="179" t="s">
        <v>1495</v>
      </c>
      <c r="O560" s="192" t="s">
        <v>3063</v>
      </c>
      <c r="P560" s="192" t="s">
        <v>3063</v>
      </c>
      <c r="Q560" s="197">
        <v>0</v>
      </c>
      <c r="R560" s="197">
        <v>27000</v>
      </c>
      <c r="S560" s="197">
        <v>36156.620000000003</v>
      </c>
      <c r="T560" s="198" t="s">
        <v>21</v>
      </c>
      <c r="U560" s="199">
        <v>27000</v>
      </c>
      <c r="V560" s="199">
        <v>27000</v>
      </c>
      <c r="W560" s="200">
        <v>0</v>
      </c>
      <c r="X560" s="201">
        <v>44835</v>
      </c>
      <c r="Y560" s="129"/>
      <c r="Z560" s="122" t="s">
        <v>3064</v>
      </c>
      <c r="AA560" s="189" t="s">
        <v>3064</v>
      </c>
      <c r="AB560" s="189" t="s">
        <v>1470</v>
      </c>
    </row>
    <row r="561" spans="1:28" hidden="1">
      <c r="A561" s="189" t="s">
        <v>3213</v>
      </c>
      <c r="B561" s="190">
        <v>44851</v>
      </c>
      <c r="C561" s="191" t="s">
        <v>42</v>
      </c>
      <c r="D561" s="191" t="s">
        <v>3346</v>
      </c>
      <c r="E561" s="128" t="s">
        <v>2312</v>
      </c>
      <c r="F561" s="192" t="s">
        <v>3347</v>
      </c>
      <c r="G561" s="193" t="s">
        <v>3214</v>
      </c>
      <c r="H561" s="192" t="s">
        <v>3348</v>
      </c>
      <c r="I561" s="194">
        <v>0</v>
      </c>
      <c r="J561" s="128" t="s">
        <v>3261</v>
      </c>
      <c r="K561" s="192" t="s">
        <v>3542</v>
      </c>
      <c r="L561" s="195">
        <v>6367</v>
      </c>
      <c r="M561" s="196">
        <v>44851</v>
      </c>
      <c r="N561" s="179" t="s">
        <v>1472</v>
      </c>
      <c r="O561" s="192" t="s">
        <v>3303</v>
      </c>
      <c r="P561" s="192" t="s">
        <v>3303</v>
      </c>
      <c r="Q561" s="197">
        <v>-6367</v>
      </c>
      <c r="R561" s="197">
        <v>0</v>
      </c>
      <c r="S561" s="197">
        <v>29789.62</v>
      </c>
      <c r="T561" s="198" t="s">
        <v>3304</v>
      </c>
      <c r="U561" s="199">
        <v>-6367</v>
      </c>
      <c r="V561" s="199">
        <v>6367</v>
      </c>
      <c r="W561" s="200">
        <v>0</v>
      </c>
      <c r="X561" s="201">
        <v>44835</v>
      </c>
      <c r="Y561" s="129"/>
      <c r="Z561" s="122" t="s">
        <v>1515</v>
      </c>
      <c r="AA561" s="189" t="s">
        <v>1479</v>
      </c>
      <c r="AB561" s="189" t="s">
        <v>1470</v>
      </c>
    </row>
    <row r="562" spans="1:28" hidden="1">
      <c r="A562" s="189" t="s">
        <v>3213</v>
      </c>
      <c r="B562" s="190">
        <v>44851</v>
      </c>
      <c r="C562" s="191" t="s">
        <v>42</v>
      </c>
      <c r="D562" s="191" t="s">
        <v>3346</v>
      </c>
      <c r="E562" s="128" t="s">
        <v>2312</v>
      </c>
      <c r="F562" s="192" t="s">
        <v>3347</v>
      </c>
      <c r="G562" s="193" t="s">
        <v>3214</v>
      </c>
      <c r="H562" s="192" t="s">
        <v>3348</v>
      </c>
      <c r="I562" s="194">
        <v>0</v>
      </c>
      <c r="J562" s="128" t="s">
        <v>3261</v>
      </c>
      <c r="K562" s="192" t="s">
        <v>3543</v>
      </c>
      <c r="L562" s="195">
        <v>12000</v>
      </c>
      <c r="M562" s="196">
        <v>44851</v>
      </c>
      <c r="N562" s="179" t="s">
        <v>1472</v>
      </c>
      <c r="O562" s="192" t="s">
        <v>3316</v>
      </c>
      <c r="P562" s="192" t="s">
        <v>3316</v>
      </c>
      <c r="Q562" s="197">
        <v>-12000</v>
      </c>
      <c r="R562" s="197">
        <v>0</v>
      </c>
      <c r="S562" s="197">
        <v>17789.62</v>
      </c>
      <c r="T562" s="198" t="s">
        <v>1144</v>
      </c>
      <c r="U562" s="199">
        <v>-12000</v>
      </c>
      <c r="V562" s="199">
        <v>12000</v>
      </c>
      <c r="W562" s="200">
        <v>0</v>
      </c>
      <c r="X562" s="201">
        <v>44835</v>
      </c>
      <c r="Y562" s="129"/>
      <c r="Z562" s="122" t="s">
        <v>1515</v>
      </c>
      <c r="AA562" s="189" t="s">
        <v>1479</v>
      </c>
      <c r="AB562" s="189" t="s">
        <v>1470</v>
      </c>
    </row>
    <row r="563" spans="1:28" hidden="1">
      <c r="A563" s="189" t="s">
        <v>3213</v>
      </c>
      <c r="B563" s="190">
        <v>44851</v>
      </c>
      <c r="C563" s="191" t="s">
        <v>42</v>
      </c>
      <c r="D563" s="191" t="s">
        <v>3346</v>
      </c>
      <c r="E563" s="128" t="s">
        <v>2312</v>
      </c>
      <c r="F563" s="192" t="s">
        <v>3347</v>
      </c>
      <c r="G563" s="193" t="s">
        <v>3214</v>
      </c>
      <c r="H563" s="192" t="s">
        <v>3348</v>
      </c>
      <c r="I563" s="194">
        <v>0</v>
      </c>
      <c r="J563" s="128" t="s">
        <v>3261</v>
      </c>
      <c r="K563" s="192" t="s">
        <v>3544</v>
      </c>
      <c r="L563" s="195">
        <v>180</v>
      </c>
      <c r="M563" s="196">
        <v>44851</v>
      </c>
      <c r="N563" s="179" t="s">
        <v>1472</v>
      </c>
      <c r="O563" s="192" t="s">
        <v>3318</v>
      </c>
      <c r="P563" s="192" t="s">
        <v>3318</v>
      </c>
      <c r="Q563" s="197">
        <v>0</v>
      </c>
      <c r="R563" s="197">
        <v>180</v>
      </c>
      <c r="S563" s="197">
        <v>17969.62</v>
      </c>
      <c r="T563" s="198" t="s">
        <v>1144</v>
      </c>
      <c r="U563" s="199">
        <v>180</v>
      </c>
      <c r="V563" s="199">
        <v>180</v>
      </c>
      <c r="W563" s="200">
        <v>0</v>
      </c>
      <c r="X563" s="201">
        <v>44835</v>
      </c>
      <c r="Y563" s="129"/>
      <c r="Z563" s="122" t="s">
        <v>1515</v>
      </c>
      <c r="AA563" s="189" t="s">
        <v>1479</v>
      </c>
      <c r="AB563" s="189" t="s">
        <v>1470</v>
      </c>
    </row>
    <row r="564" spans="1:28" hidden="1">
      <c r="A564" s="189" t="s">
        <v>3213</v>
      </c>
      <c r="B564" s="190">
        <v>44851</v>
      </c>
      <c r="C564" s="191" t="s">
        <v>42</v>
      </c>
      <c r="D564" s="191" t="s">
        <v>3346</v>
      </c>
      <c r="E564" s="128" t="s">
        <v>2312</v>
      </c>
      <c r="F564" s="192" t="s">
        <v>3347</v>
      </c>
      <c r="G564" s="193" t="s">
        <v>3214</v>
      </c>
      <c r="H564" s="192" t="s">
        <v>3348</v>
      </c>
      <c r="I564" s="194">
        <v>0</v>
      </c>
      <c r="J564" s="128" t="s">
        <v>3261</v>
      </c>
      <c r="K564" s="192" t="s">
        <v>3545</v>
      </c>
      <c r="L564" s="195">
        <v>558</v>
      </c>
      <c r="M564" s="196">
        <v>44851</v>
      </c>
      <c r="N564" s="179" t="s">
        <v>1472</v>
      </c>
      <c r="O564" s="192" t="s">
        <v>3320</v>
      </c>
      <c r="P564" s="192" t="s">
        <v>3320</v>
      </c>
      <c r="Q564" s="197">
        <v>0</v>
      </c>
      <c r="R564" s="197">
        <v>558</v>
      </c>
      <c r="S564" s="197">
        <v>18527.62</v>
      </c>
      <c r="T564" s="198" t="s">
        <v>1144</v>
      </c>
      <c r="U564" s="199">
        <v>558</v>
      </c>
      <c r="V564" s="199">
        <v>558</v>
      </c>
      <c r="W564" s="200">
        <v>0</v>
      </c>
      <c r="X564" s="201">
        <v>44835</v>
      </c>
      <c r="Y564" s="129"/>
      <c r="Z564" s="122" t="s">
        <v>1515</v>
      </c>
      <c r="AA564" s="189" t="s">
        <v>1479</v>
      </c>
      <c r="AB564" s="189" t="s">
        <v>1470</v>
      </c>
    </row>
    <row r="565" spans="1:28" hidden="1">
      <c r="A565" s="189" t="s">
        <v>3213</v>
      </c>
      <c r="B565" s="190">
        <v>44851</v>
      </c>
      <c r="C565" s="191" t="s">
        <v>42</v>
      </c>
      <c r="D565" s="191" t="s">
        <v>3346</v>
      </c>
      <c r="E565" s="128" t="s">
        <v>2312</v>
      </c>
      <c r="F565" s="192" t="s">
        <v>3347</v>
      </c>
      <c r="G565" s="193" t="s">
        <v>3214</v>
      </c>
      <c r="H565" s="192" t="s">
        <v>3348</v>
      </c>
      <c r="I565" s="194">
        <v>0</v>
      </c>
      <c r="J565" s="128" t="s">
        <v>3261</v>
      </c>
      <c r="K565" s="192" t="s">
        <v>3496</v>
      </c>
      <c r="L565" s="195">
        <v>87.6</v>
      </c>
      <c r="M565" s="196">
        <v>44851</v>
      </c>
      <c r="N565" s="179" t="s">
        <v>1565</v>
      </c>
      <c r="O565" s="192" t="s">
        <v>3380</v>
      </c>
      <c r="P565" s="192" t="s">
        <v>3380</v>
      </c>
      <c r="Q565" s="197">
        <v>-87.6</v>
      </c>
      <c r="R565" s="197">
        <v>0</v>
      </c>
      <c r="S565" s="197">
        <v>18440.02</v>
      </c>
      <c r="T565" s="198" t="s">
        <v>21</v>
      </c>
      <c r="U565" s="199">
        <v>-87.6</v>
      </c>
      <c r="V565" s="199">
        <v>87.6</v>
      </c>
      <c r="W565" s="200">
        <v>0</v>
      </c>
      <c r="X565" s="201">
        <v>44835</v>
      </c>
      <c r="Y565" s="129"/>
      <c r="Z565" s="122" t="s">
        <v>3124</v>
      </c>
      <c r="AA565" s="189" t="s">
        <v>3124</v>
      </c>
      <c r="AB565" s="189" t="s">
        <v>1470</v>
      </c>
    </row>
    <row r="566" spans="1:28" hidden="1">
      <c r="A566" s="189" t="s">
        <v>3213</v>
      </c>
      <c r="B566" s="190">
        <v>44851</v>
      </c>
      <c r="C566" s="191" t="s">
        <v>42</v>
      </c>
      <c r="D566" s="191" t="s">
        <v>3346</v>
      </c>
      <c r="E566" s="128" t="s">
        <v>2312</v>
      </c>
      <c r="F566" s="192" t="s">
        <v>3347</v>
      </c>
      <c r="G566" s="193" t="s">
        <v>3214</v>
      </c>
      <c r="H566" s="192" t="s">
        <v>3348</v>
      </c>
      <c r="I566" s="194">
        <v>0</v>
      </c>
      <c r="J566" s="128" t="s">
        <v>3261</v>
      </c>
      <c r="K566" s="192" t="s">
        <v>3546</v>
      </c>
      <c r="L566" s="195">
        <v>23.3</v>
      </c>
      <c r="M566" s="196">
        <v>44851</v>
      </c>
      <c r="N566" s="179" t="s">
        <v>1565</v>
      </c>
      <c r="O566" s="192" t="s">
        <v>2762</v>
      </c>
      <c r="P566" s="192" t="s">
        <v>2762</v>
      </c>
      <c r="Q566" s="197">
        <v>-23.3</v>
      </c>
      <c r="R566" s="197">
        <v>0</v>
      </c>
      <c r="S566" s="197">
        <v>18416.72</v>
      </c>
      <c r="T566" s="198" t="s">
        <v>21</v>
      </c>
      <c r="U566" s="199">
        <v>-23.3</v>
      </c>
      <c r="V566" s="199">
        <v>23.3</v>
      </c>
      <c r="W566" s="200">
        <v>0</v>
      </c>
      <c r="X566" s="201">
        <v>44835</v>
      </c>
      <c r="Y566" s="129"/>
      <c r="Z566" s="122" t="s">
        <v>3124</v>
      </c>
      <c r="AA566" s="189" t="s">
        <v>3124</v>
      </c>
      <c r="AB566" s="189" t="s">
        <v>1470</v>
      </c>
    </row>
    <row r="567" spans="1:28" hidden="1">
      <c r="A567" s="189" t="s">
        <v>3213</v>
      </c>
      <c r="B567" s="190">
        <v>44851</v>
      </c>
      <c r="C567" s="191" t="s">
        <v>42</v>
      </c>
      <c r="D567" s="191" t="s">
        <v>3346</v>
      </c>
      <c r="E567" s="128" t="s">
        <v>2312</v>
      </c>
      <c r="F567" s="192" t="s">
        <v>3347</v>
      </c>
      <c r="G567" s="193" t="s">
        <v>3214</v>
      </c>
      <c r="H567" s="192" t="s">
        <v>3348</v>
      </c>
      <c r="I567" s="194">
        <v>0</v>
      </c>
      <c r="J567" s="128" t="s">
        <v>3261</v>
      </c>
      <c r="K567" s="192" t="s">
        <v>3280</v>
      </c>
      <c r="L567" s="195">
        <v>16923.79</v>
      </c>
      <c r="M567" s="196">
        <v>44851</v>
      </c>
      <c r="N567" s="179" t="s">
        <v>1472</v>
      </c>
      <c r="O567" s="192" t="s">
        <v>3281</v>
      </c>
      <c r="P567" s="192" t="s">
        <v>3281</v>
      </c>
      <c r="Q567" s="197">
        <v>-16923.79</v>
      </c>
      <c r="R567" s="197">
        <v>0</v>
      </c>
      <c r="S567" s="197">
        <v>1492.93</v>
      </c>
      <c r="T567" s="198" t="s">
        <v>3282</v>
      </c>
      <c r="U567" s="199">
        <v>-16923.79</v>
      </c>
      <c r="V567" s="199">
        <v>16923.79</v>
      </c>
      <c r="W567" s="200">
        <v>0</v>
      </c>
      <c r="X567" s="201">
        <v>44835</v>
      </c>
      <c r="Y567" s="129"/>
      <c r="Z567" s="122" t="s">
        <v>1548</v>
      </c>
      <c r="AA567" s="189" t="s">
        <v>1488</v>
      </c>
      <c r="AB567" s="189" t="s">
        <v>1470</v>
      </c>
    </row>
    <row r="568" spans="1:28" hidden="1">
      <c r="A568" s="189" t="s">
        <v>3050</v>
      </c>
      <c r="B568" s="190">
        <v>44851</v>
      </c>
      <c r="C568" s="191" t="s">
        <v>42</v>
      </c>
      <c r="D568" s="191" t="s">
        <v>3220</v>
      </c>
      <c r="E568" s="128" t="s">
        <v>2312</v>
      </c>
      <c r="F568" s="192" t="s">
        <v>3052</v>
      </c>
      <c r="G568" s="193" t="s">
        <v>3053</v>
      </c>
      <c r="H568" s="192" t="s">
        <v>3221</v>
      </c>
      <c r="I568" s="194">
        <v>0</v>
      </c>
      <c r="J568" s="128" t="s">
        <v>3055</v>
      </c>
      <c r="K568" s="192" t="s">
        <v>3302</v>
      </c>
      <c r="L568" s="195">
        <v>3000</v>
      </c>
      <c r="M568" s="196">
        <v>44851</v>
      </c>
      <c r="N568" s="179" t="s">
        <v>1472</v>
      </c>
      <c r="O568" s="192" t="s">
        <v>3316</v>
      </c>
      <c r="P568" s="192" t="s">
        <v>3316</v>
      </c>
      <c r="Q568" s="197">
        <v>-3000</v>
      </c>
      <c r="R568" s="197">
        <v>0</v>
      </c>
      <c r="S568" s="197">
        <v>1228267.08</v>
      </c>
      <c r="T568" s="198" t="s">
        <v>1144</v>
      </c>
      <c r="U568" s="199">
        <v>-3000</v>
      </c>
      <c r="V568" s="199">
        <v>3000</v>
      </c>
      <c r="W568" s="200">
        <v>1</v>
      </c>
      <c r="X568" s="201">
        <v>44835</v>
      </c>
      <c r="Y568" s="129"/>
      <c r="Z568" s="122" t="s">
        <v>1515</v>
      </c>
      <c r="AA568" s="189" t="s">
        <v>1479</v>
      </c>
      <c r="AB568" s="189" t="s">
        <v>1470</v>
      </c>
    </row>
    <row r="569" spans="1:28" hidden="1">
      <c r="A569" s="189" t="s">
        <v>3050</v>
      </c>
      <c r="B569" s="190">
        <v>44851</v>
      </c>
      <c r="C569" s="191" t="s">
        <v>42</v>
      </c>
      <c r="D569" s="191" t="s">
        <v>3220</v>
      </c>
      <c r="E569" s="128" t="s">
        <v>2312</v>
      </c>
      <c r="F569" s="192" t="s">
        <v>3052</v>
      </c>
      <c r="G569" s="193" t="s">
        <v>3053</v>
      </c>
      <c r="H569" s="192" t="s">
        <v>3221</v>
      </c>
      <c r="I569" s="194">
        <v>0</v>
      </c>
      <c r="J569" s="128" t="s">
        <v>3055</v>
      </c>
      <c r="K569" s="192" t="s">
        <v>3547</v>
      </c>
      <c r="L569" s="195">
        <v>45</v>
      </c>
      <c r="M569" s="196">
        <v>44851</v>
      </c>
      <c r="N569" s="179" t="s">
        <v>1472</v>
      </c>
      <c r="O569" s="192" t="s">
        <v>3318</v>
      </c>
      <c r="P569" s="192" t="s">
        <v>3318</v>
      </c>
      <c r="Q569" s="197">
        <v>0</v>
      </c>
      <c r="R569" s="197">
        <v>45</v>
      </c>
      <c r="S569" s="197">
        <v>1228312.08</v>
      </c>
      <c r="T569" s="198" t="s">
        <v>1144</v>
      </c>
      <c r="U569" s="199">
        <v>45</v>
      </c>
      <c r="V569" s="199">
        <v>45</v>
      </c>
      <c r="W569" s="200">
        <v>0</v>
      </c>
      <c r="X569" s="201">
        <v>44835</v>
      </c>
      <c r="Y569" s="129"/>
      <c r="Z569" s="122" t="s">
        <v>1515</v>
      </c>
      <c r="AA569" s="189" t="s">
        <v>1479</v>
      </c>
      <c r="AB569" s="189" t="s">
        <v>1470</v>
      </c>
    </row>
    <row r="570" spans="1:28" hidden="1">
      <c r="A570" s="189" t="s">
        <v>3050</v>
      </c>
      <c r="B570" s="190">
        <v>44851</v>
      </c>
      <c r="C570" s="191" t="s">
        <v>42</v>
      </c>
      <c r="D570" s="191" t="s">
        <v>3220</v>
      </c>
      <c r="E570" s="128" t="s">
        <v>2312</v>
      </c>
      <c r="F570" s="192" t="s">
        <v>3052</v>
      </c>
      <c r="G570" s="193" t="s">
        <v>3053</v>
      </c>
      <c r="H570" s="192" t="s">
        <v>3221</v>
      </c>
      <c r="I570" s="194">
        <v>0</v>
      </c>
      <c r="J570" s="128" t="s">
        <v>3055</v>
      </c>
      <c r="K570" s="192" t="s">
        <v>3548</v>
      </c>
      <c r="L570" s="195">
        <v>139.5</v>
      </c>
      <c r="M570" s="196">
        <v>44851</v>
      </c>
      <c r="N570" s="179" t="s">
        <v>1472</v>
      </c>
      <c r="O570" s="192" t="s">
        <v>3320</v>
      </c>
      <c r="P570" s="192" t="s">
        <v>3320</v>
      </c>
      <c r="Q570" s="197">
        <v>0</v>
      </c>
      <c r="R570" s="197">
        <v>139.5</v>
      </c>
      <c r="S570" s="197">
        <v>1228451.58</v>
      </c>
      <c r="T570" s="198" t="s">
        <v>1144</v>
      </c>
      <c r="U570" s="199">
        <v>139.5</v>
      </c>
      <c r="V570" s="199">
        <v>139.5</v>
      </c>
      <c r="W570" s="200">
        <v>0</v>
      </c>
      <c r="X570" s="201">
        <v>44835</v>
      </c>
      <c r="Y570" s="129"/>
      <c r="Z570" s="122" t="s">
        <v>1515</v>
      </c>
      <c r="AA570" s="189" t="s">
        <v>1479</v>
      </c>
      <c r="AB570" s="189" t="s">
        <v>1470</v>
      </c>
    </row>
    <row r="571" spans="1:28" hidden="1">
      <c r="A571" s="189" t="s">
        <v>3050</v>
      </c>
      <c r="B571" s="190">
        <v>44851</v>
      </c>
      <c r="C571" s="191" t="s">
        <v>42</v>
      </c>
      <c r="D571" s="191" t="s">
        <v>3220</v>
      </c>
      <c r="E571" s="128" t="s">
        <v>2312</v>
      </c>
      <c r="F571" s="192" t="s">
        <v>3052</v>
      </c>
      <c r="G571" s="193" t="s">
        <v>3053</v>
      </c>
      <c r="H571" s="192" t="s">
        <v>3221</v>
      </c>
      <c r="I571" s="194">
        <v>0</v>
      </c>
      <c r="J571" s="128" t="s">
        <v>3055</v>
      </c>
      <c r="K571" s="192" t="s">
        <v>3239</v>
      </c>
      <c r="L571" s="195">
        <v>11.05</v>
      </c>
      <c r="M571" s="196">
        <v>44851</v>
      </c>
      <c r="N571" s="179" t="s">
        <v>1565</v>
      </c>
      <c r="O571" s="192" t="s">
        <v>2762</v>
      </c>
      <c r="P571" s="192" t="s">
        <v>2762</v>
      </c>
      <c r="Q571" s="197">
        <v>-11.05</v>
      </c>
      <c r="R571" s="197">
        <v>0</v>
      </c>
      <c r="S571" s="197">
        <v>1228440.53</v>
      </c>
      <c r="T571" s="198" t="s">
        <v>21</v>
      </c>
      <c r="U571" s="199">
        <v>-11.05</v>
      </c>
      <c r="V571" s="199">
        <v>11.05</v>
      </c>
      <c r="W571" s="200">
        <v>0</v>
      </c>
      <c r="X571" s="201">
        <v>44835</v>
      </c>
      <c r="Y571" s="129"/>
      <c r="Z571" s="122" t="s">
        <v>3124</v>
      </c>
      <c r="AA571" s="189" t="s">
        <v>3124</v>
      </c>
      <c r="AB571" s="189" t="s">
        <v>1470</v>
      </c>
    </row>
    <row r="572" spans="1:28" hidden="1">
      <c r="A572" s="189" t="s">
        <v>3050</v>
      </c>
      <c r="B572" s="190">
        <v>44852</v>
      </c>
      <c r="C572" s="191" t="s">
        <v>42</v>
      </c>
      <c r="D572" s="191" t="s">
        <v>3220</v>
      </c>
      <c r="E572" s="128" t="s">
        <v>2312</v>
      </c>
      <c r="F572" s="192" t="s">
        <v>3052</v>
      </c>
      <c r="G572" s="193" t="s">
        <v>3053</v>
      </c>
      <c r="H572" s="192" t="s">
        <v>3221</v>
      </c>
      <c r="I572" s="194">
        <v>0</v>
      </c>
      <c r="J572" s="128" t="s">
        <v>3055</v>
      </c>
      <c r="K572" s="192" t="s">
        <v>3167</v>
      </c>
      <c r="L572" s="195">
        <v>10000</v>
      </c>
      <c r="M572" s="196">
        <v>44852</v>
      </c>
      <c r="N572" s="179" t="s">
        <v>1472</v>
      </c>
      <c r="O572" s="192" t="s">
        <v>3168</v>
      </c>
      <c r="P572" s="192" t="s">
        <v>3168</v>
      </c>
      <c r="Q572" s="197">
        <v>-10000</v>
      </c>
      <c r="R572" s="197">
        <v>0</v>
      </c>
      <c r="S572" s="197">
        <v>1218440.53</v>
      </c>
      <c r="T572" s="198" t="s">
        <v>3169</v>
      </c>
      <c r="U572" s="199">
        <v>-10000</v>
      </c>
      <c r="V572" s="199">
        <v>10000</v>
      </c>
      <c r="W572" s="200">
        <v>4</v>
      </c>
      <c r="X572" s="201">
        <v>44835</v>
      </c>
      <c r="Y572" s="129"/>
      <c r="Z572" s="122" t="s">
        <v>1490</v>
      </c>
      <c r="AA572" s="189" t="s">
        <v>1488</v>
      </c>
      <c r="AB572" s="189" t="s">
        <v>1470</v>
      </c>
    </row>
    <row r="573" spans="1:28" hidden="1">
      <c r="A573" s="189" t="s">
        <v>3050</v>
      </c>
      <c r="B573" s="190">
        <v>44852</v>
      </c>
      <c r="C573" s="191" t="s">
        <v>42</v>
      </c>
      <c r="D573" s="191" t="s">
        <v>3220</v>
      </c>
      <c r="E573" s="128" t="s">
        <v>2312</v>
      </c>
      <c r="F573" s="192" t="s">
        <v>3052</v>
      </c>
      <c r="G573" s="193" t="s">
        <v>3053</v>
      </c>
      <c r="H573" s="192" t="s">
        <v>3221</v>
      </c>
      <c r="I573" s="194">
        <v>0</v>
      </c>
      <c r="J573" s="128" t="s">
        <v>3055</v>
      </c>
      <c r="K573" s="192" t="s">
        <v>3350</v>
      </c>
      <c r="L573" s="195">
        <v>11.65</v>
      </c>
      <c r="M573" s="196">
        <v>44852</v>
      </c>
      <c r="N573" s="179" t="s">
        <v>1565</v>
      </c>
      <c r="O573" s="192" t="s">
        <v>3392</v>
      </c>
      <c r="P573" s="192" t="s">
        <v>3392</v>
      </c>
      <c r="Q573" s="197">
        <v>-11.65</v>
      </c>
      <c r="R573" s="197">
        <v>0</v>
      </c>
      <c r="S573" s="197">
        <v>1218428.8799999999</v>
      </c>
      <c r="T573" s="198" t="s">
        <v>21</v>
      </c>
      <c r="U573" s="199">
        <v>-11.65</v>
      </c>
      <c r="V573" s="199">
        <v>11.65</v>
      </c>
      <c r="W573" s="200">
        <v>0</v>
      </c>
      <c r="X573" s="201">
        <v>44835</v>
      </c>
      <c r="Y573" s="129"/>
      <c r="Z573" s="122" t="s">
        <v>3124</v>
      </c>
      <c r="AA573" s="189" t="s">
        <v>3124</v>
      </c>
      <c r="AB573" s="189" t="s">
        <v>1470</v>
      </c>
    </row>
    <row r="574" spans="1:28" hidden="1">
      <c r="A574" s="189" t="s">
        <v>3050</v>
      </c>
      <c r="B574" s="190">
        <v>44854</v>
      </c>
      <c r="C574" s="191" t="s">
        <v>42</v>
      </c>
      <c r="D574" s="191" t="s">
        <v>3220</v>
      </c>
      <c r="E574" s="128" t="s">
        <v>2312</v>
      </c>
      <c r="F574" s="192" t="s">
        <v>3052</v>
      </c>
      <c r="G574" s="193" t="s">
        <v>3053</v>
      </c>
      <c r="H574" s="192" t="s">
        <v>3221</v>
      </c>
      <c r="I574" s="194">
        <v>0</v>
      </c>
      <c r="J574" s="128" t="s">
        <v>3055</v>
      </c>
      <c r="K574" s="192" t="s">
        <v>3549</v>
      </c>
      <c r="L574" s="195">
        <v>642.24</v>
      </c>
      <c r="M574" s="196">
        <v>44854</v>
      </c>
      <c r="N574" s="179" t="s">
        <v>1472</v>
      </c>
      <c r="O574" s="192" t="s">
        <v>2664</v>
      </c>
      <c r="P574" s="192" t="s">
        <v>2664</v>
      </c>
      <c r="Q574" s="197">
        <v>-642.24</v>
      </c>
      <c r="R574" s="197">
        <v>0</v>
      </c>
      <c r="S574" s="197">
        <v>1217786.6399999999</v>
      </c>
      <c r="T574" s="198" t="s">
        <v>934</v>
      </c>
      <c r="U574" s="199">
        <v>-642.24</v>
      </c>
      <c r="V574" s="199">
        <v>642.24</v>
      </c>
      <c r="W574" s="200">
        <v>0</v>
      </c>
      <c r="X574" s="201">
        <v>44835</v>
      </c>
      <c r="Y574" s="129"/>
      <c r="Z574" s="122" t="s">
        <v>1515</v>
      </c>
      <c r="AA574" s="189" t="s">
        <v>1479</v>
      </c>
      <c r="AB574" s="189" t="s">
        <v>1470</v>
      </c>
    </row>
    <row r="575" spans="1:28" hidden="1">
      <c r="A575" s="189" t="s">
        <v>3050</v>
      </c>
      <c r="B575" s="190">
        <v>44854</v>
      </c>
      <c r="C575" s="191" t="s">
        <v>42</v>
      </c>
      <c r="D575" s="191" t="s">
        <v>3220</v>
      </c>
      <c r="E575" s="128" t="s">
        <v>2312</v>
      </c>
      <c r="F575" s="192" t="s">
        <v>3052</v>
      </c>
      <c r="G575" s="193" t="s">
        <v>3053</v>
      </c>
      <c r="H575" s="192" t="s">
        <v>3221</v>
      </c>
      <c r="I575" s="194">
        <v>0</v>
      </c>
      <c r="J575" s="128" t="s">
        <v>3055</v>
      </c>
      <c r="K575" s="192" t="s">
        <v>3550</v>
      </c>
      <c r="L575" s="195">
        <v>90</v>
      </c>
      <c r="M575" s="196">
        <v>44854</v>
      </c>
      <c r="N575" s="179" t="s">
        <v>1472</v>
      </c>
      <c r="O575" s="192" t="s">
        <v>1801</v>
      </c>
      <c r="P575" s="192" t="s">
        <v>1801</v>
      </c>
      <c r="Q575" s="197">
        <v>-90</v>
      </c>
      <c r="R575" s="197">
        <v>0</v>
      </c>
      <c r="S575" s="197">
        <v>1217696.6399999999</v>
      </c>
      <c r="T575" s="198" t="s">
        <v>1095</v>
      </c>
      <c r="U575" s="199">
        <v>-90</v>
      </c>
      <c r="V575" s="199">
        <v>90</v>
      </c>
      <c r="W575" s="200">
        <v>0</v>
      </c>
      <c r="X575" s="201">
        <v>44835</v>
      </c>
      <c r="Y575" s="129"/>
      <c r="Z575" s="122" t="s">
        <v>1515</v>
      </c>
      <c r="AA575" s="189" t="s">
        <v>1479</v>
      </c>
      <c r="AB575" s="189" t="s">
        <v>1470</v>
      </c>
    </row>
    <row r="576" spans="1:28" hidden="1">
      <c r="A576" s="189" t="s">
        <v>3050</v>
      </c>
      <c r="B576" s="190">
        <v>44854</v>
      </c>
      <c r="C576" s="191" t="s">
        <v>42</v>
      </c>
      <c r="D576" s="191" t="s">
        <v>3220</v>
      </c>
      <c r="E576" s="128" t="s">
        <v>2312</v>
      </c>
      <c r="F576" s="192" t="s">
        <v>3052</v>
      </c>
      <c r="G576" s="193" t="s">
        <v>3053</v>
      </c>
      <c r="H576" s="192" t="s">
        <v>3221</v>
      </c>
      <c r="I576" s="194">
        <v>0</v>
      </c>
      <c r="J576" s="128" t="s">
        <v>3055</v>
      </c>
      <c r="K576" s="192" t="s">
        <v>3428</v>
      </c>
      <c r="L576" s="195">
        <v>301.24</v>
      </c>
      <c r="M576" s="196">
        <v>44854</v>
      </c>
      <c r="N576" s="179" t="s">
        <v>1472</v>
      </c>
      <c r="O576" s="192" t="s">
        <v>1801</v>
      </c>
      <c r="P576" s="192" t="s">
        <v>1801</v>
      </c>
      <c r="Q576" s="197">
        <v>-301.24</v>
      </c>
      <c r="R576" s="197">
        <v>0</v>
      </c>
      <c r="S576" s="197">
        <v>1217395.3999999999</v>
      </c>
      <c r="T576" s="198" t="s">
        <v>1095</v>
      </c>
      <c r="U576" s="199">
        <v>-301.24</v>
      </c>
      <c r="V576" s="199">
        <v>301.24</v>
      </c>
      <c r="W576" s="200">
        <v>0</v>
      </c>
      <c r="X576" s="201">
        <v>44835</v>
      </c>
      <c r="Y576" s="129"/>
      <c r="Z576" s="122" t="s">
        <v>1490</v>
      </c>
      <c r="AA576" s="189" t="s">
        <v>1488</v>
      </c>
      <c r="AB576" s="189" t="s">
        <v>1470</v>
      </c>
    </row>
    <row r="577" spans="1:28" hidden="1">
      <c r="A577" s="189" t="s">
        <v>3050</v>
      </c>
      <c r="B577" s="190">
        <v>44854</v>
      </c>
      <c r="C577" s="191" t="s">
        <v>42</v>
      </c>
      <c r="D577" s="191" t="s">
        <v>3220</v>
      </c>
      <c r="E577" s="128" t="s">
        <v>2312</v>
      </c>
      <c r="F577" s="192" t="s">
        <v>3052</v>
      </c>
      <c r="G577" s="193" t="s">
        <v>3053</v>
      </c>
      <c r="H577" s="192" t="s">
        <v>3221</v>
      </c>
      <c r="I577" s="194">
        <v>0</v>
      </c>
      <c r="J577" s="128" t="s">
        <v>3055</v>
      </c>
      <c r="K577" s="192" t="s">
        <v>3430</v>
      </c>
      <c r="L577" s="195">
        <v>97.17</v>
      </c>
      <c r="M577" s="196">
        <v>44854</v>
      </c>
      <c r="N577" s="179" t="s">
        <v>1472</v>
      </c>
      <c r="O577" s="192" t="s">
        <v>1801</v>
      </c>
      <c r="P577" s="192" t="s">
        <v>1801</v>
      </c>
      <c r="Q577" s="197">
        <v>-97.17</v>
      </c>
      <c r="R577" s="197">
        <v>0</v>
      </c>
      <c r="S577" s="197">
        <v>1217298.23</v>
      </c>
      <c r="T577" s="198" t="s">
        <v>1095</v>
      </c>
      <c r="U577" s="199">
        <v>-97.17</v>
      </c>
      <c r="V577" s="199">
        <v>97.17</v>
      </c>
      <c r="W577" s="200">
        <v>0</v>
      </c>
      <c r="X577" s="201">
        <v>44835</v>
      </c>
      <c r="Y577" s="129"/>
      <c r="Z577" s="122" t="s">
        <v>1490</v>
      </c>
      <c r="AA577" s="189" t="s">
        <v>1488</v>
      </c>
      <c r="AB577" s="189" t="s">
        <v>1470</v>
      </c>
    </row>
    <row r="578" spans="1:28" hidden="1">
      <c r="A578" s="189" t="s">
        <v>3050</v>
      </c>
      <c r="B578" s="190">
        <v>44854</v>
      </c>
      <c r="C578" s="191" t="s">
        <v>42</v>
      </c>
      <c r="D578" s="191" t="s">
        <v>3220</v>
      </c>
      <c r="E578" s="128" t="s">
        <v>2312</v>
      </c>
      <c r="F578" s="192" t="s">
        <v>3052</v>
      </c>
      <c r="G578" s="193" t="s">
        <v>3053</v>
      </c>
      <c r="H578" s="192" t="s">
        <v>3221</v>
      </c>
      <c r="I578" s="194">
        <v>0</v>
      </c>
      <c r="J578" s="128" t="s">
        <v>3055</v>
      </c>
      <c r="K578" s="192" t="s">
        <v>3445</v>
      </c>
      <c r="L578" s="195">
        <v>1.95</v>
      </c>
      <c r="M578" s="196">
        <v>44854</v>
      </c>
      <c r="N578" s="179" t="s">
        <v>1565</v>
      </c>
      <c r="O578" s="192" t="s">
        <v>3530</v>
      </c>
      <c r="P578" s="192" t="s">
        <v>3530</v>
      </c>
      <c r="Q578" s="197">
        <v>-1.95</v>
      </c>
      <c r="R578" s="197">
        <v>0</v>
      </c>
      <c r="S578" s="197">
        <v>1217296.28</v>
      </c>
      <c r="T578" s="198" t="s">
        <v>21</v>
      </c>
      <c r="U578" s="199">
        <v>-1.95</v>
      </c>
      <c r="V578" s="199">
        <v>1.95</v>
      </c>
      <c r="W578" s="200">
        <v>0</v>
      </c>
      <c r="X578" s="201">
        <v>44835</v>
      </c>
      <c r="Y578" s="129"/>
      <c r="Z578" s="122" t="s">
        <v>3124</v>
      </c>
      <c r="AA578" s="189" t="s">
        <v>3124</v>
      </c>
      <c r="AB578" s="189" t="s">
        <v>1470</v>
      </c>
    </row>
    <row r="579" spans="1:28" hidden="1">
      <c r="A579" s="189" t="s">
        <v>3050</v>
      </c>
      <c r="B579" s="190">
        <v>44854</v>
      </c>
      <c r="C579" s="191" t="s">
        <v>42</v>
      </c>
      <c r="D579" s="191" t="s">
        <v>3220</v>
      </c>
      <c r="E579" s="128" t="s">
        <v>2312</v>
      </c>
      <c r="F579" s="192" t="s">
        <v>3052</v>
      </c>
      <c r="G579" s="193" t="s">
        <v>3053</v>
      </c>
      <c r="H579" s="192" t="s">
        <v>3221</v>
      </c>
      <c r="I579" s="194">
        <v>0</v>
      </c>
      <c r="J579" s="128" t="s">
        <v>1919</v>
      </c>
      <c r="K579" s="192" t="s">
        <v>1919</v>
      </c>
      <c r="L579" s="195" t="s">
        <v>1919</v>
      </c>
      <c r="M579" s="196">
        <v>44854</v>
      </c>
      <c r="N579" s="179" t="s">
        <v>1565</v>
      </c>
      <c r="O579" s="192" t="s">
        <v>3551</v>
      </c>
      <c r="P579" s="192" t="s">
        <v>3551</v>
      </c>
      <c r="Q579" s="197">
        <v>-1200000</v>
      </c>
      <c r="R579" s="197">
        <v>0</v>
      </c>
      <c r="S579" s="197">
        <v>17296.28</v>
      </c>
      <c r="T579" s="198" t="s">
        <v>21</v>
      </c>
      <c r="U579" s="199">
        <v>-1200000</v>
      </c>
      <c r="V579" s="199">
        <v>1200000</v>
      </c>
      <c r="W579" s="200">
        <v>0</v>
      </c>
      <c r="X579" s="201">
        <v>44835</v>
      </c>
      <c r="Y579" s="129"/>
      <c r="Z579" s="122" t="s">
        <v>158</v>
      </c>
      <c r="AA579" s="189" t="s">
        <v>158</v>
      </c>
      <c r="AB579" s="189" t="s">
        <v>1474</v>
      </c>
    </row>
    <row r="580" spans="1:28" hidden="1">
      <c r="A580" s="189" t="s">
        <v>3050</v>
      </c>
      <c r="B580" s="190">
        <v>44855</v>
      </c>
      <c r="C580" s="191" t="s">
        <v>42</v>
      </c>
      <c r="D580" s="191" t="s">
        <v>3220</v>
      </c>
      <c r="E580" s="128" t="s">
        <v>2312</v>
      </c>
      <c r="F580" s="192" t="s">
        <v>3052</v>
      </c>
      <c r="G580" s="193" t="s">
        <v>3053</v>
      </c>
      <c r="H580" s="192" t="s">
        <v>3221</v>
      </c>
      <c r="I580" s="194">
        <v>0</v>
      </c>
      <c r="J580" s="128" t="s">
        <v>3055</v>
      </c>
      <c r="K580" s="192" t="s">
        <v>3232</v>
      </c>
      <c r="L580" s="195">
        <v>17250</v>
      </c>
      <c r="M580" s="196">
        <v>44855</v>
      </c>
      <c r="N580" s="179" t="s">
        <v>1472</v>
      </c>
      <c r="O580" s="192" t="s">
        <v>3233</v>
      </c>
      <c r="P580" s="192" t="s">
        <v>3233</v>
      </c>
      <c r="Q580" s="197">
        <v>-17250</v>
      </c>
      <c r="R580" s="197">
        <v>0</v>
      </c>
      <c r="S580" s="197">
        <v>46.28</v>
      </c>
      <c r="T580" s="198" t="s">
        <v>3234</v>
      </c>
      <c r="U580" s="199">
        <v>-17250</v>
      </c>
      <c r="V580" s="199">
        <v>17250</v>
      </c>
      <c r="W580" s="200">
        <v>0</v>
      </c>
      <c r="X580" s="201">
        <v>44835</v>
      </c>
      <c r="Y580" s="129"/>
      <c r="Z580" s="122" t="s">
        <v>1515</v>
      </c>
      <c r="AA580" s="189" t="s">
        <v>1479</v>
      </c>
      <c r="AB580" s="189" t="s">
        <v>1470</v>
      </c>
    </row>
    <row r="581" spans="1:28" hidden="1">
      <c r="A581" s="189" t="s">
        <v>3050</v>
      </c>
      <c r="B581" s="190">
        <v>44855</v>
      </c>
      <c r="C581" s="191" t="s">
        <v>42</v>
      </c>
      <c r="D581" s="191" t="s">
        <v>3220</v>
      </c>
      <c r="E581" s="128" t="s">
        <v>2312</v>
      </c>
      <c r="F581" s="192" t="s">
        <v>3052</v>
      </c>
      <c r="G581" s="193" t="s">
        <v>3053</v>
      </c>
      <c r="H581" s="192" t="s">
        <v>3221</v>
      </c>
      <c r="I581" s="194">
        <v>0</v>
      </c>
      <c r="J581" s="128" t="s">
        <v>3055</v>
      </c>
      <c r="K581" s="192" t="s">
        <v>3235</v>
      </c>
      <c r="L581" s="195">
        <v>258.75</v>
      </c>
      <c r="M581" s="196">
        <v>44855</v>
      </c>
      <c r="N581" s="179" t="s">
        <v>1472</v>
      </c>
      <c r="O581" s="192" t="s">
        <v>3236</v>
      </c>
      <c r="P581" s="192" t="s">
        <v>3236</v>
      </c>
      <c r="Q581" s="197">
        <v>0</v>
      </c>
      <c r="R581" s="197">
        <v>258.75</v>
      </c>
      <c r="S581" s="197">
        <v>305.02999999999997</v>
      </c>
      <c r="T581" s="198" t="s">
        <v>3234</v>
      </c>
      <c r="U581" s="199">
        <v>258.75</v>
      </c>
      <c r="V581" s="199">
        <v>258.75</v>
      </c>
      <c r="W581" s="200">
        <v>0</v>
      </c>
      <c r="X581" s="201">
        <v>44835</v>
      </c>
      <c r="Y581" s="129"/>
      <c r="Z581" s="122" t="s">
        <v>1515</v>
      </c>
      <c r="AA581" s="189" t="s">
        <v>1479</v>
      </c>
      <c r="AB581" s="189" t="s">
        <v>1470</v>
      </c>
    </row>
    <row r="582" spans="1:28" hidden="1">
      <c r="A582" s="189" t="s">
        <v>3050</v>
      </c>
      <c r="B582" s="190">
        <v>44855</v>
      </c>
      <c r="C582" s="191" t="s">
        <v>42</v>
      </c>
      <c r="D582" s="191" t="s">
        <v>3220</v>
      </c>
      <c r="E582" s="128" t="s">
        <v>2312</v>
      </c>
      <c r="F582" s="192" t="s">
        <v>3052</v>
      </c>
      <c r="G582" s="193" t="s">
        <v>3053</v>
      </c>
      <c r="H582" s="192" t="s">
        <v>3221</v>
      </c>
      <c r="I582" s="194">
        <v>0</v>
      </c>
      <c r="J582" s="128" t="s">
        <v>3055</v>
      </c>
      <c r="K582" s="192" t="s">
        <v>3237</v>
      </c>
      <c r="L582" s="195">
        <v>802.13</v>
      </c>
      <c r="M582" s="196">
        <v>44855</v>
      </c>
      <c r="N582" s="179" t="s">
        <v>1472</v>
      </c>
      <c r="O582" s="192" t="s">
        <v>3238</v>
      </c>
      <c r="P582" s="192" t="s">
        <v>3238</v>
      </c>
      <c r="Q582" s="197">
        <v>0</v>
      </c>
      <c r="R582" s="197">
        <v>802.13</v>
      </c>
      <c r="S582" s="197">
        <v>1107.1600000000001</v>
      </c>
      <c r="T582" s="198" t="s">
        <v>3234</v>
      </c>
      <c r="U582" s="199">
        <v>802.13</v>
      </c>
      <c r="V582" s="199">
        <v>802.13</v>
      </c>
      <c r="W582" s="200">
        <v>0</v>
      </c>
      <c r="X582" s="201">
        <v>44835</v>
      </c>
      <c r="Y582" s="129"/>
      <c r="Z582" s="122" t="s">
        <v>1515</v>
      </c>
      <c r="AA582" s="189" t="s">
        <v>1479</v>
      </c>
      <c r="AB582" s="189" t="s">
        <v>1470</v>
      </c>
    </row>
    <row r="583" spans="1:28" hidden="1">
      <c r="A583" s="189" t="s">
        <v>3050</v>
      </c>
      <c r="B583" s="190">
        <v>44855</v>
      </c>
      <c r="C583" s="191" t="s">
        <v>42</v>
      </c>
      <c r="D583" s="191" t="s">
        <v>3220</v>
      </c>
      <c r="E583" s="128" t="s">
        <v>2312</v>
      </c>
      <c r="F583" s="192" t="s">
        <v>3052</v>
      </c>
      <c r="G583" s="193" t="s">
        <v>3053</v>
      </c>
      <c r="H583" s="192" t="s">
        <v>3221</v>
      </c>
      <c r="I583" s="194">
        <v>0</v>
      </c>
      <c r="J583" s="128" t="s">
        <v>3055</v>
      </c>
      <c r="K583" s="192" t="s">
        <v>3445</v>
      </c>
      <c r="L583" s="195">
        <v>1.95</v>
      </c>
      <c r="M583" s="196">
        <v>44855</v>
      </c>
      <c r="N583" s="179" t="s">
        <v>1565</v>
      </c>
      <c r="O583" s="192" t="s">
        <v>3530</v>
      </c>
      <c r="P583" s="192" t="s">
        <v>3530</v>
      </c>
      <c r="Q583" s="197">
        <v>-1.95</v>
      </c>
      <c r="R583" s="197">
        <v>0</v>
      </c>
      <c r="S583" s="197">
        <v>1105.21</v>
      </c>
      <c r="T583" s="198" t="s">
        <v>21</v>
      </c>
      <c r="U583" s="199">
        <v>-1.95</v>
      </c>
      <c r="V583" s="199">
        <v>1.95</v>
      </c>
      <c r="W583" s="200">
        <v>0</v>
      </c>
      <c r="X583" s="201">
        <v>44835</v>
      </c>
      <c r="Y583" s="129"/>
      <c r="Z583" s="122" t="s">
        <v>3124</v>
      </c>
      <c r="AA583" s="189" t="s">
        <v>3124</v>
      </c>
      <c r="AB583" s="189" t="s">
        <v>1470</v>
      </c>
    </row>
    <row r="584" spans="1:28" hidden="1">
      <c r="A584" s="189" t="s">
        <v>3050</v>
      </c>
      <c r="B584" s="190">
        <v>44860</v>
      </c>
      <c r="C584" s="191" t="s">
        <v>42</v>
      </c>
      <c r="D584" s="191" t="s">
        <v>3220</v>
      </c>
      <c r="E584" s="128" t="s">
        <v>2312</v>
      </c>
      <c r="F584" s="192" t="s">
        <v>3052</v>
      </c>
      <c r="G584" s="193" t="s">
        <v>3053</v>
      </c>
      <c r="H584" s="192" t="s">
        <v>3221</v>
      </c>
      <c r="I584" s="194">
        <v>0</v>
      </c>
      <c r="J584" s="128" t="s">
        <v>3055</v>
      </c>
      <c r="K584" s="192" t="s">
        <v>3552</v>
      </c>
      <c r="L584" s="195">
        <v>6000</v>
      </c>
      <c r="M584" s="196">
        <v>44860</v>
      </c>
      <c r="N584" s="179" t="s">
        <v>1472</v>
      </c>
      <c r="O584" s="192" t="s">
        <v>2498</v>
      </c>
      <c r="P584" s="192" t="s">
        <v>2498</v>
      </c>
      <c r="Q584" s="197">
        <v>-6000</v>
      </c>
      <c r="R584" s="197">
        <v>0</v>
      </c>
      <c r="S584" s="197">
        <v>-4894.79</v>
      </c>
      <c r="T584" s="198" t="s">
        <v>858</v>
      </c>
      <c r="U584" s="199">
        <v>-6000</v>
      </c>
      <c r="V584" s="199">
        <v>6000</v>
      </c>
      <c r="W584" s="200">
        <v>1</v>
      </c>
      <c r="X584" s="201">
        <v>44835</v>
      </c>
      <c r="Y584" s="129"/>
      <c r="Z584" s="122" t="s">
        <v>3189</v>
      </c>
      <c r="AA584" s="189" t="s">
        <v>1488</v>
      </c>
      <c r="AB584" s="189" t="s">
        <v>1470</v>
      </c>
    </row>
    <row r="585" spans="1:28" hidden="1">
      <c r="A585" s="189" t="s">
        <v>3050</v>
      </c>
      <c r="B585" s="190">
        <v>44860</v>
      </c>
      <c r="C585" s="191" t="s">
        <v>42</v>
      </c>
      <c r="D585" s="191" t="s">
        <v>3220</v>
      </c>
      <c r="E585" s="128" t="s">
        <v>2312</v>
      </c>
      <c r="F585" s="192" t="s">
        <v>3052</v>
      </c>
      <c r="G585" s="193" t="s">
        <v>3053</v>
      </c>
      <c r="H585" s="192" t="s">
        <v>3221</v>
      </c>
      <c r="I585" s="194">
        <v>0</v>
      </c>
      <c r="J585" s="128" t="s">
        <v>3055</v>
      </c>
      <c r="K585" s="192" t="s">
        <v>3553</v>
      </c>
      <c r="L585" s="195">
        <v>90</v>
      </c>
      <c r="M585" s="196">
        <v>44860</v>
      </c>
      <c r="N585" s="179" t="s">
        <v>1472</v>
      </c>
      <c r="O585" s="192" t="s">
        <v>2500</v>
      </c>
      <c r="P585" s="192" t="s">
        <v>2500</v>
      </c>
      <c r="Q585" s="197">
        <v>0</v>
      </c>
      <c r="R585" s="197">
        <v>90</v>
      </c>
      <c r="S585" s="197">
        <v>-4804.79</v>
      </c>
      <c r="T585" s="198" t="s">
        <v>858</v>
      </c>
      <c r="U585" s="199">
        <v>90</v>
      </c>
      <c r="V585" s="199">
        <v>90</v>
      </c>
      <c r="W585" s="200">
        <v>0</v>
      </c>
      <c r="X585" s="201">
        <v>44835</v>
      </c>
      <c r="Y585" s="129"/>
      <c r="Z585" s="122" t="s">
        <v>3189</v>
      </c>
      <c r="AA585" s="189" t="s">
        <v>1488</v>
      </c>
      <c r="AB585" s="189" t="s">
        <v>1470</v>
      </c>
    </row>
    <row r="586" spans="1:28" hidden="1">
      <c r="A586" s="189" t="s">
        <v>3050</v>
      </c>
      <c r="B586" s="190">
        <v>44860</v>
      </c>
      <c r="C586" s="191" t="s">
        <v>42</v>
      </c>
      <c r="D586" s="191" t="s">
        <v>3220</v>
      </c>
      <c r="E586" s="128" t="s">
        <v>2312</v>
      </c>
      <c r="F586" s="192" t="s">
        <v>3052</v>
      </c>
      <c r="G586" s="193" t="s">
        <v>3053</v>
      </c>
      <c r="H586" s="192" t="s">
        <v>3221</v>
      </c>
      <c r="I586" s="194">
        <v>0</v>
      </c>
      <c r="J586" s="128" t="s">
        <v>3055</v>
      </c>
      <c r="K586" s="192" t="s">
        <v>3554</v>
      </c>
      <c r="L586" s="195">
        <v>279</v>
      </c>
      <c r="M586" s="196">
        <v>44860</v>
      </c>
      <c r="N586" s="179" t="s">
        <v>1472</v>
      </c>
      <c r="O586" s="192" t="s">
        <v>2501</v>
      </c>
      <c r="P586" s="192" t="s">
        <v>2501</v>
      </c>
      <c r="Q586" s="197">
        <v>0</v>
      </c>
      <c r="R586" s="197">
        <v>279</v>
      </c>
      <c r="S586" s="197">
        <v>-4525.79</v>
      </c>
      <c r="T586" s="198" t="s">
        <v>858</v>
      </c>
      <c r="U586" s="199">
        <v>279</v>
      </c>
      <c r="V586" s="199">
        <v>279</v>
      </c>
      <c r="W586" s="200">
        <v>0</v>
      </c>
      <c r="X586" s="201">
        <v>44835</v>
      </c>
      <c r="Y586" s="129"/>
      <c r="Z586" s="122" t="s">
        <v>3189</v>
      </c>
      <c r="AA586" s="189" t="s">
        <v>1488</v>
      </c>
      <c r="AB586" s="189" t="s">
        <v>1470</v>
      </c>
    </row>
    <row r="587" spans="1:28" hidden="1">
      <c r="A587" s="189" t="s">
        <v>3050</v>
      </c>
      <c r="B587" s="190">
        <v>44860</v>
      </c>
      <c r="C587" s="191" t="s">
        <v>42</v>
      </c>
      <c r="D587" s="191" t="s">
        <v>3220</v>
      </c>
      <c r="E587" s="128" t="s">
        <v>2312</v>
      </c>
      <c r="F587" s="192" t="s">
        <v>3052</v>
      </c>
      <c r="G587" s="193" t="s">
        <v>3053</v>
      </c>
      <c r="H587" s="192" t="s">
        <v>3221</v>
      </c>
      <c r="I587" s="194">
        <v>0</v>
      </c>
      <c r="J587" s="128" t="s">
        <v>3055</v>
      </c>
      <c r="K587" s="192" t="s">
        <v>3555</v>
      </c>
      <c r="L587" s="195">
        <v>14688</v>
      </c>
      <c r="M587" s="196">
        <v>44860</v>
      </c>
      <c r="N587" s="179" t="s">
        <v>1472</v>
      </c>
      <c r="O587" s="192" t="s">
        <v>3556</v>
      </c>
      <c r="P587" s="192" t="s">
        <v>3556</v>
      </c>
      <c r="Q587" s="197">
        <v>-14688</v>
      </c>
      <c r="R587" s="197">
        <v>0</v>
      </c>
      <c r="S587" s="197">
        <v>-19213.79</v>
      </c>
      <c r="T587" s="198" t="s">
        <v>3557</v>
      </c>
      <c r="U587" s="199">
        <v>-14688</v>
      </c>
      <c r="V587" s="199">
        <v>14688</v>
      </c>
      <c r="W587" s="200">
        <v>0</v>
      </c>
      <c r="X587" s="201">
        <v>44835</v>
      </c>
      <c r="Y587" s="129"/>
      <c r="Z587" s="122" t="s">
        <v>1519</v>
      </c>
      <c r="AA587" s="189" t="s">
        <v>1520</v>
      </c>
      <c r="AB587" s="189" t="s">
        <v>1470</v>
      </c>
    </row>
    <row r="588" spans="1:28" hidden="1">
      <c r="A588" s="189" t="s">
        <v>3050</v>
      </c>
      <c r="B588" s="190">
        <v>44860</v>
      </c>
      <c r="C588" s="191" t="s">
        <v>42</v>
      </c>
      <c r="D588" s="191" t="s">
        <v>3220</v>
      </c>
      <c r="E588" s="128" t="s">
        <v>2312</v>
      </c>
      <c r="F588" s="192" t="s">
        <v>3052</v>
      </c>
      <c r="G588" s="193" t="s">
        <v>3053</v>
      </c>
      <c r="H588" s="192" t="s">
        <v>3221</v>
      </c>
      <c r="I588" s="194">
        <v>0</v>
      </c>
      <c r="J588" s="128" t="s">
        <v>1919</v>
      </c>
      <c r="K588" s="192" t="s">
        <v>1919</v>
      </c>
      <c r="L588" s="195" t="s">
        <v>1919</v>
      </c>
      <c r="M588" s="196">
        <v>44860</v>
      </c>
      <c r="N588" s="179" t="s">
        <v>1565</v>
      </c>
      <c r="O588" s="192" t="s">
        <v>3558</v>
      </c>
      <c r="P588" s="192" t="s">
        <v>3558</v>
      </c>
      <c r="Q588" s="197">
        <v>0</v>
      </c>
      <c r="R588" s="197">
        <v>20000</v>
      </c>
      <c r="S588" s="197">
        <v>786.21</v>
      </c>
      <c r="T588" s="198" t="s">
        <v>21</v>
      </c>
      <c r="U588" s="199">
        <v>20000</v>
      </c>
      <c r="V588" s="199">
        <v>20000</v>
      </c>
      <c r="W588" s="200">
        <v>0</v>
      </c>
      <c r="X588" s="201">
        <v>44835</v>
      </c>
      <c r="Y588" s="129"/>
      <c r="Z588" s="122" t="s">
        <v>158</v>
      </c>
      <c r="AA588" s="189" t="s">
        <v>158</v>
      </c>
      <c r="AB588" s="189" t="s">
        <v>1474</v>
      </c>
    </row>
    <row r="589" spans="1:28" hidden="1">
      <c r="A589" s="189" t="s">
        <v>3213</v>
      </c>
      <c r="B589" s="190">
        <v>44862</v>
      </c>
      <c r="C589" s="191" t="s">
        <v>42</v>
      </c>
      <c r="D589" s="191" t="s">
        <v>3346</v>
      </c>
      <c r="E589" s="128" t="s">
        <v>2312</v>
      </c>
      <c r="F589" s="192" t="s">
        <v>3347</v>
      </c>
      <c r="G589" s="193" t="s">
        <v>3214</v>
      </c>
      <c r="H589" s="192" t="s">
        <v>3348</v>
      </c>
      <c r="I589" s="194">
        <v>0</v>
      </c>
      <c r="J589" s="128" t="s">
        <v>3261</v>
      </c>
      <c r="K589" s="192" t="s">
        <v>3559</v>
      </c>
      <c r="L589" s="195">
        <v>160.80000000000001</v>
      </c>
      <c r="M589" s="196">
        <v>44862</v>
      </c>
      <c r="N589" s="179" t="s">
        <v>1472</v>
      </c>
      <c r="O589" s="192" t="s">
        <v>3560</v>
      </c>
      <c r="P589" s="192" t="s">
        <v>3560</v>
      </c>
      <c r="Q589" s="197">
        <v>-160.80000000000001</v>
      </c>
      <c r="R589" s="197">
        <v>0</v>
      </c>
      <c r="S589" s="197">
        <v>1332.13</v>
      </c>
      <c r="T589" s="198" t="s">
        <v>3561</v>
      </c>
      <c r="U589" s="199">
        <v>-160.80000000000001</v>
      </c>
      <c r="V589" s="199">
        <v>160.80000000000001</v>
      </c>
      <c r="W589" s="200">
        <v>0</v>
      </c>
      <c r="X589" s="201">
        <v>44835</v>
      </c>
      <c r="Y589" s="129"/>
      <c r="Z589" s="122" t="s">
        <v>3059</v>
      </c>
      <c r="AA589" s="189" t="s">
        <v>3060</v>
      </c>
      <c r="AB589" s="189" t="s">
        <v>1470</v>
      </c>
    </row>
    <row r="590" spans="1:28" hidden="1">
      <c r="A590" s="189" t="s">
        <v>3213</v>
      </c>
      <c r="B590" s="190">
        <v>44862</v>
      </c>
      <c r="C590" s="191" t="s">
        <v>42</v>
      </c>
      <c r="D590" s="191" t="s">
        <v>3346</v>
      </c>
      <c r="E590" s="128" t="s">
        <v>2312</v>
      </c>
      <c r="F590" s="192" t="s">
        <v>3347</v>
      </c>
      <c r="G590" s="193" t="s">
        <v>3214</v>
      </c>
      <c r="H590" s="192" t="s">
        <v>3348</v>
      </c>
      <c r="I590" s="194">
        <v>0</v>
      </c>
      <c r="J590" s="128" t="s">
        <v>3261</v>
      </c>
      <c r="K590" s="192" t="s">
        <v>3562</v>
      </c>
      <c r="L590" s="195">
        <v>86000</v>
      </c>
      <c r="M590" s="196">
        <v>44862</v>
      </c>
      <c r="N590" s="179" t="s">
        <v>1495</v>
      </c>
      <c r="O590" s="192" t="s">
        <v>3063</v>
      </c>
      <c r="P590" s="192" t="s">
        <v>3063</v>
      </c>
      <c r="Q590" s="197">
        <v>0</v>
      </c>
      <c r="R590" s="197">
        <v>86000</v>
      </c>
      <c r="S590" s="197">
        <v>87332.13</v>
      </c>
      <c r="T590" s="198" t="s">
        <v>21</v>
      </c>
      <c r="U590" s="199">
        <v>86000</v>
      </c>
      <c r="V590" s="199">
        <v>86000</v>
      </c>
      <c r="W590" s="200">
        <v>0</v>
      </c>
      <c r="X590" s="201">
        <v>44835</v>
      </c>
      <c r="Y590" s="129"/>
      <c r="Z590" s="122" t="s">
        <v>3064</v>
      </c>
      <c r="AA590" s="189" t="s">
        <v>3064</v>
      </c>
      <c r="AB590" s="189" t="s">
        <v>1470</v>
      </c>
    </row>
    <row r="591" spans="1:28" hidden="1">
      <c r="A591" s="189" t="s">
        <v>3050</v>
      </c>
      <c r="B591" s="190">
        <v>44862</v>
      </c>
      <c r="C591" s="191" t="s">
        <v>42</v>
      </c>
      <c r="D591" s="191" t="s">
        <v>3220</v>
      </c>
      <c r="E591" s="128" t="s">
        <v>2312</v>
      </c>
      <c r="F591" s="192" t="s">
        <v>3052</v>
      </c>
      <c r="G591" s="193" t="s">
        <v>3053</v>
      </c>
      <c r="H591" s="192" t="s">
        <v>3221</v>
      </c>
      <c r="I591" s="194">
        <v>0</v>
      </c>
      <c r="J591" s="128" t="s">
        <v>3055</v>
      </c>
      <c r="K591" s="192" t="s">
        <v>3539</v>
      </c>
      <c r="L591" s="195">
        <v>419.88</v>
      </c>
      <c r="M591" s="196">
        <v>44862</v>
      </c>
      <c r="N591" s="179" t="s">
        <v>1472</v>
      </c>
      <c r="O591" s="192" t="s">
        <v>3111</v>
      </c>
      <c r="P591" s="192" t="s">
        <v>3111</v>
      </c>
      <c r="Q591" s="197">
        <v>-419.88</v>
      </c>
      <c r="R591" s="197">
        <v>0</v>
      </c>
      <c r="S591" s="197">
        <v>366.33</v>
      </c>
      <c r="T591" s="198" t="s">
        <v>1002</v>
      </c>
      <c r="U591" s="199">
        <v>-419.88</v>
      </c>
      <c r="V591" s="199">
        <v>419.88</v>
      </c>
      <c r="W591" s="200">
        <v>0</v>
      </c>
      <c r="X591" s="201">
        <v>44835</v>
      </c>
      <c r="Y591" s="129"/>
      <c r="Z591" s="122" t="s">
        <v>3112</v>
      </c>
      <c r="AA591" s="189" t="s">
        <v>3060</v>
      </c>
      <c r="AB591" s="189" t="s">
        <v>1470</v>
      </c>
    </row>
    <row r="592" spans="1:28" hidden="1">
      <c r="A592" s="189" t="s">
        <v>3050</v>
      </c>
      <c r="B592" s="190">
        <v>44862</v>
      </c>
      <c r="C592" s="191" t="s">
        <v>42</v>
      </c>
      <c r="D592" s="191" t="s">
        <v>3220</v>
      </c>
      <c r="E592" s="128" t="s">
        <v>2312</v>
      </c>
      <c r="F592" s="192" t="s">
        <v>3052</v>
      </c>
      <c r="G592" s="193" t="s">
        <v>3053</v>
      </c>
      <c r="H592" s="192" t="s">
        <v>3221</v>
      </c>
      <c r="I592" s="194">
        <v>0</v>
      </c>
      <c r="J592" s="128" t="s">
        <v>3055</v>
      </c>
      <c r="K592" s="192" t="s">
        <v>3559</v>
      </c>
      <c r="L592" s="195">
        <v>160.80000000000001</v>
      </c>
      <c r="M592" s="196">
        <v>44862</v>
      </c>
      <c r="N592" s="179" t="s">
        <v>1472</v>
      </c>
      <c r="O592" s="192" t="s">
        <v>3560</v>
      </c>
      <c r="P592" s="192" t="s">
        <v>3560</v>
      </c>
      <c r="Q592" s="197">
        <v>-160.80000000000001</v>
      </c>
      <c r="R592" s="197">
        <v>0</v>
      </c>
      <c r="S592" s="197">
        <v>205.53</v>
      </c>
      <c r="T592" s="198" t="s">
        <v>3561</v>
      </c>
      <c r="U592" s="199">
        <v>-160.80000000000001</v>
      </c>
      <c r="V592" s="199">
        <v>160.80000000000001</v>
      </c>
      <c r="W592" s="200">
        <v>0</v>
      </c>
      <c r="X592" s="201">
        <v>44835</v>
      </c>
      <c r="Y592" s="129"/>
      <c r="Z592" s="122" t="s">
        <v>3059</v>
      </c>
      <c r="AA592" s="189" t="s">
        <v>3060</v>
      </c>
      <c r="AB592" s="189" t="s">
        <v>1470</v>
      </c>
    </row>
    <row r="593" spans="1:28" hidden="1">
      <c r="A593" s="189" t="s">
        <v>3050</v>
      </c>
      <c r="B593" s="190">
        <v>44862</v>
      </c>
      <c r="C593" s="191" t="s">
        <v>42</v>
      </c>
      <c r="D593" s="191" t="s">
        <v>3220</v>
      </c>
      <c r="E593" s="128" t="s">
        <v>2312</v>
      </c>
      <c r="F593" s="192" t="s">
        <v>3052</v>
      </c>
      <c r="G593" s="193" t="s">
        <v>3053</v>
      </c>
      <c r="H593" s="192" t="s">
        <v>3221</v>
      </c>
      <c r="I593" s="194">
        <v>0</v>
      </c>
      <c r="J593" s="128" t="s">
        <v>3055</v>
      </c>
      <c r="K593" s="192" t="s">
        <v>3559</v>
      </c>
      <c r="L593" s="195">
        <v>160.80000000000001</v>
      </c>
      <c r="M593" s="196">
        <v>44862</v>
      </c>
      <c r="N593" s="179" t="s">
        <v>1472</v>
      </c>
      <c r="O593" s="192" t="s">
        <v>3560</v>
      </c>
      <c r="P593" s="192" t="s">
        <v>3560</v>
      </c>
      <c r="Q593" s="197">
        <v>-160.80000000000001</v>
      </c>
      <c r="R593" s="197">
        <v>0</v>
      </c>
      <c r="S593" s="197">
        <v>44.73</v>
      </c>
      <c r="T593" s="198" t="s">
        <v>3561</v>
      </c>
      <c r="U593" s="199">
        <v>-160.80000000000001</v>
      </c>
      <c r="V593" s="199">
        <v>160.80000000000001</v>
      </c>
      <c r="W593" s="200">
        <v>0</v>
      </c>
      <c r="X593" s="201">
        <v>44835</v>
      </c>
      <c r="Y593" s="129"/>
      <c r="Z593" s="122" t="s">
        <v>3059</v>
      </c>
      <c r="AA593" s="189" t="s">
        <v>3060</v>
      </c>
      <c r="AB593" s="189" t="s">
        <v>1470</v>
      </c>
    </row>
    <row r="594" spans="1:28" hidden="1">
      <c r="A594" s="189" t="s">
        <v>3050</v>
      </c>
      <c r="B594" s="190">
        <v>44862</v>
      </c>
      <c r="C594" s="191" t="s">
        <v>42</v>
      </c>
      <c r="D594" s="191" t="s">
        <v>3220</v>
      </c>
      <c r="E594" s="128" t="s">
        <v>2312</v>
      </c>
      <c r="F594" s="192" t="s">
        <v>3052</v>
      </c>
      <c r="G594" s="193" t="s">
        <v>3053</v>
      </c>
      <c r="H594" s="192" t="s">
        <v>3221</v>
      </c>
      <c r="I594" s="194">
        <v>0</v>
      </c>
      <c r="J594" s="128" t="s">
        <v>3055</v>
      </c>
      <c r="K594" s="192" t="s">
        <v>3559</v>
      </c>
      <c r="L594" s="195">
        <v>160.80000000000001</v>
      </c>
      <c r="M594" s="196">
        <v>44862</v>
      </c>
      <c r="N594" s="179" t="s">
        <v>1472</v>
      </c>
      <c r="O594" s="192" t="s">
        <v>3560</v>
      </c>
      <c r="P594" s="192" t="s">
        <v>3560</v>
      </c>
      <c r="Q594" s="197">
        <v>-160.80000000000001</v>
      </c>
      <c r="R594" s="197">
        <v>0</v>
      </c>
      <c r="S594" s="197">
        <v>-116.07</v>
      </c>
      <c r="T594" s="198" t="s">
        <v>3561</v>
      </c>
      <c r="U594" s="199">
        <v>-160.80000000000001</v>
      </c>
      <c r="V594" s="199">
        <v>160.80000000000001</v>
      </c>
      <c r="W594" s="200">
        <v>0</v>
      </c>
      <c r="X594" s="201">
        <v>44835</v>
      </c>
      <c r="Y594" s="129"/>
      <c r="Z594" s="122" t="s">
        <v>3059</v>
      </c>
      <c r="AA594" s="189" t="s">
        <v>3060</v>
      </c>
      <c r="AB594" s="189" t="s">
        <v>1470</v>
      </c>
    </row>
    <row r="595" spans="1:28" hidden="1">
      <c r="A595" s="189" t="s">
        <v>3050</v>
      </c>
      <c r="B595" s="190">
        <v>44862</v>
      </c>
      <c r="C595" s="191" t="s">
        <v>42</v>
      </c>
      <c r="D595" s="191" t="s">
        <v>3220</v>
      </c>
      <c r="E595" s="128" t="s">
        <v>2312</v>
      </c>
      <c r="F595" s="192" t="s">
        <v>3052</v>
      </c>
      <c r="G595" s="193" t="s">
        <v>3053</v>
      </c>
      <c r="H595" s="192" t="s">
        <v>3221</v>
      </c>
      <c r="I595" s="194">
        <v>0</v>
      </c>
      <c r="J595" s="128" t="s">
        <v>3055</v>
      </c>
      <c r="K595" s="192" t="s">
        <v>3559</v>
      </c>
      <c r="L595" s="195">
        <v>160.80000000000001</v>
      </c>
      <c r="M595" s="196">
        <v>44862</v>
      </c>
      <c r="N595" s="179" t="s">
        <v>1472</v>
      </c>
      <c r="O595" s="192" t="s">
        <v>3560</v>
      </c>
      <c r="P595" s="192" t="s">
        <v>3560</v>
      </c>
      <c r="Q595" s="197">
        <v>-160.80000000000001</v>
      </c>
      <c r="R595" s="197">
        <v>0</v>
      </c>
      <c r="S595" s="197">
        <v>-276.87</v>
      </c>
      <c r="T595" s="198" t="s">
        <v>3561</v>
      </c>
      <c r="U595" s="199">
        <v>-160.80000000000001</v>
      </c>
      <c r="V595" s="199">
        <v>160.80000000000001</v>
      </c>
      <c r="W595" s="200">
        <v>0</v>
      </c>
      <c r="X595" s="201">
        <v>44835</v>
      </c>
      <c r="Y595" s="129"/>
      <c r="Z595" s="122" t="s">
        <v>3059</v>
      </c>
      <c r="AA595" s="189" t="s">
        <v>3060</v>
      </c>
      <c r="AB595" s="189" t="s">
        <v>1470</v>
      </c>
    </row>
    <row r="596" spans="1:28" hidden="1">
      <c r="A596" s="189" t="s">
        <v>3050</v>
      </c>
      <c r="B596" s="190">
        <v>44862</v>
      </c>
      <c r="C596" s="191" t="s">
        <v>42</v>
      </c>
      <c r="D596" s="191" t="s">
        <v>3220</v>
      </c>
      <c r="E596" s="128" t="s">
        <v>2312</v>
      </c>
      <c r="F596" s="192" t="s">
        <v>3052</v>
      </c>
      <c r="G596" s="193" t="s">
        <v>3053</v>
      </c>
      <c r="H596" s="192" t="s">
        <v>3221</v>
      </c>
      <c r="I596" s="194">
        <v>0</v>
      </c>
      <c r="J596" s="128" t="s">
        <v>3055</v>
      </c>
      <c r="K596" s="192" t="s">
        <v>3559</v>
      </c>
      <c r="L596" s="195">
        <v>160.80000000000001</v>
      </c>
      <c r="M596" s="196">
        <v>44862</v>
      </c>
      <c r="N596" s="179" t="s">
        <v>1472</v>
      </c>
      <c r="O596" s="192" t="s">
        <v>3560</v>
      </c>
      <c r="P596" s="192" t="s">
        <v>3560</v>
      </c>
      <c r="Q596" s="197">
        <v>-160.80000000000001</v>
      </c>
      <c r="R596" s="197">
        <v>0</v>
      </c>
      <c r="S596" s="197">
        <v>-437.67</v>
      </c>
      <c r="T596" s="198" t="s">
        <v>3561</v>
      </c>
      <c r="U596" s="199">
        <v>-160.80000000000001</v>
      </c>
      <c r="V596" s="199">
        <v>160.80000000000001</v>
      </c>
      <c r="W596" s="200">
        <v>0</v>
      </c>
      <c r="X596" s="201">
        <v>44835</v>
      </c>
      <c r="Y596" s="129"/>
      <c r="Z596" s="122" t="s">
        <v>3059</v>
      </c>
      <c r="AA596" s="189" t="s">
        <v>3060</v>
      </c>
      <c r="AB596" s="189" t="s">
        <v>1470</v>
      </c>
    </row>
    <row r="597" spans="1:28" hidden="1">
      <c r="A597" s="189" t="s">
        <v>3050</v>
      </c>
      <c r="B597" s="190">
        <v>44862</v>
      </c>
      <c r="C597" s="191" t="s">
        <v>42</v>
      </c>
      <c r="D597" s="191" t="s">
        <v>3220</v>
      </c>
      <c r="E597" s="128" t="s">
        <v>2312</v>
      </c>
      <c r="F597" s="192" t="s">
        <v>3052</v>
      </c>
      <c r="G597" s="193" t="s">
        <v>3053</v>
      </c>
      <c r="H597" s="192" t="s">
        <v>3221</v>
      </c>
      <c r="I597" s="194">
        <v>0</v>
      </c>
      <c r="J597" s="128" t="s">
        <v>3055</v>
      </c>
      <c r="K597" s="192" t="s">
        <v>3563</v>
      </c>
      <c r="L597" s="195">
        <v>9700</v>
      </c>
      <c r="M597" s="196">
        <v>44862</v>
      </c>
      <c r="N597" s="179" t="s">
        <v>1472</v>
      </c>
      <c r="O597" s="192" t="s">
        <v>3415</v>
      </c>
      <c r="P597" s="192" t="s">
        <v>3415</v>
      </c>
      <c r="Q597" s="197">
        <v>-9700</v>
      </c>
      <c r="R597" s="197">
        <v>0</v>
      </c>
      <c r="S597" s="197">
        <v>-10137.67</v>
      </c>
      <c r="T597" s="198" t="s">
        <v>809</v>
      </c>
      <c r="U597" s="199">
        <v>-9700</v>
      </c>
      <c r="V597" s="199">
        <v>9700</v>
      </c>
      <c r="W597" s="200">
        <v>0</v>
      </c>
      <c r="X597" s="201">
        <v>44835</v>
      </c>
      <c r="Y597" s="129"/>
      <c r="Z597" s="122" t="s">
        <v>1515</v>
      </c>
      <c r="AA597" s="189" t="s">
        <v>1479</v>
      </c>
      <c r="AB597" s="189" t="s">
        <v>1470</v>
      </c>
    </row>
    <row r="598" spans="1:28" hidden="1">
      <c r="A598" s="189" t="s">
        <v>3050</v>
      </c>
      <c r="B598" s="190">
        <v>44862</v>
      </c>
      <c r="C598" s="191" t="s">
        <v>42</v>
      </c>
      <c r="D598" s="191" t="s">
        <v>3220</v>
      </c>
      <c r="E598" s="128" t="s">
        <v>2312</v>
      </c>
      <c r="F598" s="192" t="s">
        <v>3052</v>
      </c>
      <c r="G598" s="193" t="s">
        <v>3053</v>
      </c>
      <c r="H598" s="192" t="s">
        <v>3221</v>
      </c>
      <c r="I598" s="194">
        <v>0</v>
      </c>
      <c r="J598" s="128" t="s">
        <v>3055</v>
      </c>
      <c r="K598" s="192" t="s">
        <v>3564</v>
      </c>
      <c r="L598" s="195">
        <v>145.5</v>
      </c>
      <c r="M598" s="196">
        <v>44862</v>
      </c>
      <c r="N598" s="179" t="s">
        <v>1472</v>
      </c>
      <c r="O598" s="192" t="s">
        <v>3417</v>
      </c>
      <c r="P598" s="192" t="s">
        <v>3417</v>
      </c>
      <c r="Q598" s="197">
        <v>0</v>
      </c>
      <c r="R598" s="197">
        <v>145.5</v>
      </c>
      <c r="S598" s="197">
        <v>-9992.17</v>
      </c>
      <c r="T598" s="198" t="s">
        <v>809</v>
      </c>
      <c r="U598" s="199">
        <v>145.5</v>
      </c>
      <c r="V598" s="199">
        <v>145.5</v>
      </c>
      <c r="W598" s="200">
        <v>0</v>
      </c>
      <c r="X598" s="201">
        <v>44835</v>
      </c>
      <c r="Y598" s="129"/>
      <c r="Z598" s="122" t="s">
        <v>1515</v>
      </c>
      <c r="AA598" s="189" t="s">
        <v>1479</v>
      </c>
      <c r="AB598" s="189" t="s">
        <v>1470</v>
      </c>
    </row>
    <row r="599" spans="1:28" hidden="1">
      <c r="A599" s="189" t="s">
        <v>3050</v>
      </c>
      <c r="B599" s="190">
        <v>44862</v>
      </c>
      <c r="C599" s="191" t="s">
        <v>42</v>
      </c>
      <c r="D599" s="191" t="s">
        <v>3220</v>
      </c>
      <c r="E599" s="128" t="s">
        <v>2312</v>
      </c>
      <c r="F599" s="192" t="s">
        <v>3052</v>
      </c>
      <c r="G599" s="193" t="s">
        <v>3053</v>
      </c>
      <c r="H599" s="192" t="s">
        <v>3221</v>
      </c>
      <c r="I599" s="194">
        <v>0</v>
      </c>
      <c r="J599" s="128" t="s">
        <v>3055</v>
      </c>
      <c r="K599" s="192" t="s">
        <v>3565</v>
      </c>
      <c r="L599" s="195">
        <v>451.05</v>
      </c>
      <c r="M599" s="196">
        <v>44862</v>
      </c>
      <c r="N599" s="179" t="s">
        <v>1472</v>
      </c>
      <c r="O599" s="192" t="s">
        <v>3419</v>
      </c>
      <c r="P599" s="192" t="s">
        <v>3419</v>
      </c>
      <c r="Q599" s="197">
        <v>0</v>
      </c>
      <c r="R599" s="197">
        <v>451.05</v>
      </c>
      <c r="S599" s="197">
        <v>-9541.1200000000008</v>
      </c>
      <c r="T599" s="198" t="s">
        <v>809</v>
      </c>
      <c r="U599" s="199">
        <v>451.05</v>
      </c>
      <c r="V599" s="199">
        <v>451.05</v>
      </c>
      <c r="W599" s="200">
        <v>0</v>
      </c>
      <c r="X599" s="201">
        <v>44835</v>
      </c>
      <c r="Y599" s="129"/>
      <c r="Z599" s="122" t="s">
        <v>1515</v>
      </c>
      <c r="AA599" s="189" t="s">
        <v>1479</v>
      </c>
      <c r="AB599" s="189" t="s">
        <v>1470</v>
      </c>
    </row>
    <row r="600" spans="1:28" hidden="1">
      <c r="A600" s="189" t="s">
        <v>3050</v>
      </c>
      <c r="B600" s="190">
        <v>44862</v>
      </c>
      <c r="C600" s="191" t="s">
        <v>42</v>
      </c>
      <c r="D600" s="191" t="s">
        <v>3220</v>
      </c>
      <c r="E600" s="128" t="s">
        <v>2312</v>
      </c>
      <c r="F600" s="192" t="s">
        <v>3052</v>
      </c>
      <c r="G600" s="193" t="s">
        <v>3053</v>
      </c>
      <c r="H600" s="192" t="s">
        <v>3221</v>
      </c>
      <c r="I600" s="194">
        <v>0</v>
      </c>
      <c r="J600" s="128" t="s">
        <v>3055</v>
      </c>
      <c r="K600" s="192" t="s">
        <v>3460</v>
      </c>
      <c r="L600" s="195">
        <v>3562.5</v>
      </c>
      <c r="M600" s="196">
        <v>44862</v>
      </c>
      <c r="N600" s="179" t="s">
        <v>1472</v>
      </c>
      <c r="O600" s="192" t="s">
        <v>3441</v>
      </c>
      <c r="P600" s="192" t="s">
        <v>3441</v>
      </c>
      <c r="Q600" s="197">
        <v>-3562.5</v>
      </c>
      <c r="R600" s="197">
        <v>0</v>
      </c>
      <c r="S600" s="197">
        <v>-13103.62</v>
      </c>
      <c r="T600" s="198" t="s">
        <v>3442</v>
      </c>
      <c r="U600" s="199">
        <v>-3562.5</v>
      </c>
      <c r="V600" s="199">
        <v>3562.5</v>
      </c>
      <c r="W600" s="200">
        <v>0</v>
      </c>
      <c r="X600" s="201">
        <v>44835</v>
      </c>
      <c r="Y600" s="129"/>
      <c r="Z600" s="122" t="s">
        <v>1515</v>
      </c>
      <c r="AA600" s="189" t="s">
        <v>1479</v>
      </c>
      <c r="AB600" s="189" t="s">
        <v>1470</v>
      </c>
    </row>
    <row r="601" spans="1:28" hidden="1">
      <c r="A601" s="189" t="s">
        <v>3050</v>
      </c>
      <c r="B601" s="190">
        <v>44862</v>
      </c>
      <c r="C601" s="191" t="s">
        <v>42</v>
      </c>
      <c r="D601" s="191" t="s">
        <v>3220</v>
      </c>
      <c r="E601" s="128" t="s">
        <v>2312</v>
      </c>
      <c r="F601" s="192" t="s">
        <v>3052</v>
      </c>
      <c r="G601" s="193" t="s">
        <v>3053</v>
      </c>
      <c r="H601" s="192" t="s">
        <v>3221</v>
      </c>
      <c r="I601" s="194">
        <v>0</v>
      </c>
      <c r="J601" s="128" t="s">
        <v>1919</v>
      </c>
      <c r="K601" s="192" t="s">
        <v>1919</v>
      </c>
      <c r="L601" s="195" t="s">
        <v>1919</v>
      </c>
      <c r="M601" s="196">
        <v>44862</v>
      </c>
      <c r="N601" s="179" t="s">
        <v>1565</v>
      </c>
      <c r="O601" s="192" t="s">
        <v>3558</v>
      </c>
      <c r="P601" s="192" t="s">
        <v>3558</v>
      </c>
      <c r="Q601" s="197">
        <v>0</v>
      </c>
      <c r="R601" s="197">
        <v>20500</v>
      </c>
      <c r="S601" s="197">
        <v>7396.38</v>
      </c>
      <c r="T601" s="198" t="s">
        <v>21</v>
      </c>
      <c r="U601" s="199">
        <v>20500</v>
      </c>
      <c r="V601" s="199">
        <v>20500</v>
      </c>
      <c r="W601" s="200">
        <v>0</v>
      </c>
      <c r="X601" s="201">
        <v>44835</v>
      </c>
      <c r="Y601" s="129"/>
      <c r="Z601" s="122" t="s">
        <v>158</v>
      </c>
      <c r="AA601" s="189" t="s">
        <v>158</v>
      </c>
      <c r="AB601" s="189" t="s">
        <v>1474</v>
      </c>
    </row>
    <row r="602" spans="1:28" hidden="1">
      <c r="A602" s="189" t="s">
        <v>3050</v>
      </c>
      <c r="B602" s="190">
        <v>44862</v>
      </c>
      <c r="C602" s="191" t="s">
        <v>42</v>
      </c>
      <c r="D602" s="191" t="s">
        <v>3220</v>
      </c>
      <c r="E602" s="128" t="s">
        <v>2312</v>
      </c>
      <c r="F602" s="192" t="s">
        <v>3052</v>
      </c>
      <c r="G602" s="193" t="s">
        <v>3053</v>
      </c>
      <c r="H602" s="192" t="s">
        <v>3221</v>
      </c>
      <c r="I602" s="194">
        <v>0</v>
      </c>
      <c r="J602" s="128" t="s">
        <v>3055</v>
      </c>
      <c r="K602" s="192" t="s">
        <v>3447</v>
      </c>
      <c r="L602" s="195">
        <v>22.1</v>
      </c>
      <c r="M602" s="196">
        <v>44862</v>
      </c>
      <c r="N602" s="179" t="s">
        <v>1565</v>
      </c>
      <c r="O602" s="192" t="s">
        <v>2762</v>
      </c>
      <c r="P602" s="192" t="s">
        <v>2762</v>
      </c>
      <c r="Q602" s="197">
        <v>-22.1</v>
      </c>
      <c r="R602" s="197">
        <v>0</v>
      </c>
      <c r="S602" s="197">
        <v>7374.28</v>
      </c>
      <c r="T602" s="198" t="s">
        <v>21</v>
      </c>
      <c r="U602" s="199">
        <v>-22.1</v>
      </c>
      <c r="V602" s="199">
        <v>22.1</v>
      </c>
      <c r="W602" s="200">
        <v>0</v>
      </c>
      <c r="X602" s="201">
        <v>44835</v>
      </c>
      <c r="Y602" s="129"/>
      <c r="Z602" s="122" t="s">
        <v>3124</v>
      </c>
      <c r="AA602" s="189" t="s">
        <v>3124</v>
      </c>
      <c r="AB602" s="189" t="s">
        <v>1470</v>
      </c>
    </row>
    <row r="603" spans="1:28" hidden="1">
      <c r="A603" s="189" t="s">
        <v>3213</v>
      </c>
      <c r="B603" s="190">
        <v>44865</v>
      </c>
      <c r="C603" s="191" t="s">
        <v>42</v>
      </c>
      <c r="D603" s="191" t="s">
        <v>3346</v>
      </c>
      <c r="E603" s="128" t="s">
        <v>2312</v>
      </c>
      <c r="F603" s="192" t="s">
        <v>3347</v>
      </c>
      <c r="G603" s="193" t="s">
        <v>3214</v>
      </c>
      <c r="H603" s="192" t="s">
        <v>3348</v>
      </c>
      <c r="I603" s="194">
        <v>0</v>
      </c>
      <c r="J603" s="128" t="s">
        <v>3261</v>
      </c>
      <c r="K603" s="192" t="s">
        <v>3262</v>
      </c>
      <c r="L603" s="195">
        <v>75000</v>
      </c>
      <c r="M603" s="196">
        <v>44865</v>
      </c>
      <c r="N603" s="179" t="s">
        <v>1472</v>
      </c>
      <c r="O603" s="192" t="s">
        <v>3263</v>
      </c>
      <c r="P603" s="192" t="s">
        <v>3263</v>
      </c>
      <c r="Q603" s="197">
        <v>-75000</v>
      </c>
      <c r="R603" s="197">
        <v>0</v>
      </c>
      <c r="S603" s="197">
        <v>12332.13</v>
      </c>
      <c r="T603" s="198" t="s">
        <v>3264</v>
      </c>
      <c r="U603" s="199">
        <v>-75000</v>
      </c>
      <c r="V603" s="199">
        <v>75000</v>
      </c>
      <c r="W603" s="200">
        <v>0</v>
      </c>
      <c r="X603" s="201">
        <v>44835</v>
      </c>
      <c r="Y603" s="129"/>
      <c r="Z603" s="122" t="s">
        <v>1490</v>
      </c>
      <c r="AA603" s="189" t="s">
        <v>1488</v>
      </c>
      <c r="AB603" s="189" t="s">
        <v>1470</v>
      </c>
    </row>
    <row r="604" spans="1:28" hidden="1">
      <c r="A604" s="189" t="s">
        <v>3213</v>
      </c>
      <c r="B604" s="190">
        <v>44865</v>
      </c>
      <c r="C604" s="191" t="s">
        <v>42</v>
      </c>
      <c r="D604" s="191" t="s">
        <v>3346</v>
      </c>
      <c r="E604" s="128" t="s">
        <v>2312</v>
      </c>
      <c r="F604" s="192" t="s">
        <v>3347</v>
      </c>
      <c r="G604" s="193" t="s">
        <v>3214</v>
      </c>
      <c r="H604" s="192" t="s">
        <v>3348</v>
      </c>
      <c r="I604" s="194">
        <v>0</v>
      </c>
      <c r="J604" s="128" t="s">
        <v>3261</v>
      </c>
      <c r="K604" s="192" t="s">
        <v>3543</v>
      </c>
      <c r="L604" s="195">
        <v>12000</v>
      </c>
      <c r="M604" s="196">
        <v>44865</v>
      </c>
      <c r="N604" s="179" t="s">
        <v>1472</v>
      </c>
      <c r="O604" s="192" t="s">
        <v>3316</v>
      </c>
      <c r="P604" s="192" t="s">
        <v>3316</v>
      </c>
      <c r="Q604" s="197">
        <v>-12000</v>
      </c>
      <c r="R604" s="197">
        <v>0</v>
      </c>
      <c r="S604" s="197">
        <v>332.13</v>
      </c>
      <c r="T604" s="198" t="s">
        <v>1144</v>
      </c>
      <c r="U604" s="199">
        <v>-12000</v>
      </c>
      <c r="V604" s="199">
        <v>12000</v>
      </c>
      <c r="W604" s="200">
        <v>0</v>
      </c>
      <c r="X604" s="201">
        <v>44835</v>
      </c>
      <c r="Y604" s="129"/>
      <c r="Z604" s="122" t="s">
        <v>1515</v>
      </c>
      <c r="AA604" s="189" t="s">
        <v>1479</v>
      </c>
      <c r="AB604" s="189" t="s">
        <v>1470</v>
      </c>
    </row>
    <row r="605" spans="1:28" hidden="1">
      <c r="A605" s="189" t="s">
        <v>3213</v>
      </c>
      <c r="B605" s="190">
        <v>44865</v>
      </c>
      <c r="C605" s="191" t="s">
        <v>42</v>
      </c>
      <c r="D605" s="191" t="s">
        <v>3346</v>
      </c>
      <c r="E605" s="128" t="s">
        <v>2312</v>
      </c>
      <c r="F605" s="192" t="s">
        <v>3347</v>
      </c>
      <c r="G605" s="193" t="s">
        <v>3214</v>
      </c>
      <c r="H605" s="192" t="s">
        <v>3348</v>
      </c>
      <c r="I605" s="194">
        <v>0</v>
      </c>
      <c r="J605" s="128" t="s">
        <v>3261</v>
      </c>
      <c r="K605" s="192" t="s">
        <v>3544</v>
      </c>
      <c r="L605" s="195">
        <v>180</v>
      </c>
      <c r="M605" s="196">
        <v>44865</v>
      </c>
      <c r="N605" s="179" t="s">
        <v>1472</v>
      </c>
      <c r="O605" s="192" t="s">
        <v>3318</v>
      </c>
      <c r="P605" s="192" t="s">
        <v>3318</v>
      </c>
      <c r="Q605" s="197">
        <v>0</v>
      </c>
      <c r="R605" s="197">
        <v>180</v>
      </c>
      <c r="S605" s="197">
        <v>512.13</v>
      </c>
      <c r="T605" s="198" t="s">
        <v>1144</v>
      </c>
      <c r="U605" s="199">
        <v>180</v>
      </c>
      <c r="V605" s="199">
        <v>180</v>
      </c>
      <c r="W605" s="200">
        <v>0</v>
      </c>
      <c r="X605" s="201">
        <v>44835</v>
      </c>
      <c r="Y605" s="129"/>
      <c r="Z605" s="122" t="s">
        <v>1515</v>
      </c>
      <c r="AA605" s="189" t="s">
        <v>1479</v>
      </c>
      <c r="AB605" s="189" t="s">
        <v>1470</v>
      </c>
    </row>
    <row r="606" spans="1:28" hidden="1">
      <c r="A606" s="189" t="s">
        <v>3213</v>
      </c>
      <c r="B606" s="190">
        <v>44865</v>
      </c>
      <c r="C606" s="191" t="s">
        <v>42</v>
      </c>
      <c r="D606" s="191" t="s">
        <v>3346</v>
      </c>
      <c r="E606" s="128" t="s">
        <v>2312</v>
      </c>
      <c r="F606" s="192" t="s">
        <v>3347</v>
      </c>
      <c r="G606" s="193" t="s">
        <v>3214</v>
      </c>
      <c r="H606" s="192" t="s">
        <v>3348</v>
      </c>
      <c r="I606" s="194">
        <v>0</v>
      </c>
      <c r="J606" s="128" t="s">
        <v>3261</v>
      </c>
      <c r="K606" s="192" t="s">
        <v>3545</v>
      </c>
      <c r="L606" s="195">
        <v>558</v>
      </c>
      <c r="M606" s="196">
        <v>44865</v>
      </c>
      <c r="N606" s="179" t="s">
        <v>1472</v>
      </c>
      <c r="O606" s="192" t="s">
        <v>3320</v>
      </c>
      <c r="P606" s="192" t="s">
        <v>3320</v>
      </c>
      <c r="Q606" s="197">
        <v>0</v>
      </c>
      <c r="R606" s="197">
        <v>558</v>
      </c>
      <c r="S606" s="197">
        <v>1070.1300000000001</v>
      </c>
      <c r="T606" s="198" t="s">
        <v>1144</v>
      </c>
      <c r="U606" s="199">
        <v>558</v>
      </c>
      <c r="V606" s="199">
        <v>558</v>
      </c>
      <c r="W606" s="200">
        <v>0</v>
      </c>
      <c r="X606" s="201">
        <v>44835</v>
      </c>
      <c r="Y606" s="129"/>
      <c r="Z606" s="122" t="s">
        <v>1515</v>
      </c>
      <c r="AA606" s="189" t="s">
        <v>1479</v>
      </c>
      <c r="AB606" s="189" t="s">
        <v>1470</v>
      </c>
    </row>
    <row r="607" spans="1:28" hidden="1">
      <c r="A607" s="189" t="s">
        <v>3213</v>
      </c>
      <c r="B607" s="190">
        <v>44865</v>
      </c>
      <c r="C607" s="191" t="s">
        <v>42</v>
      </c>
      <c r="D607" s="191" t="s">
        <v>3346</v>
      </c>
      <c r="E607" s="128" t="s">
        <v>2312</v>
      </c>
      <c r="F607" s="192" t="s">
        <v>3347</v>
      </c>
      <c r="G607" s="193" t="s">
        <v>3214</v>
      </c>
      <c r="H607" s="192" t="s">
        <v>3348</v>
      </c>
      <c r="I607" s="194">
        <v>0</v>
      </c>
      <c r="J607" s="128" t="s">
        <v>3261</v>
      </c>
      <c r="K607" s="192" t="s">
        <v>3546</v>
      </c>
      <c r="L607" s="195">
        <v>23.3</v>
      </c>
      <c r="M607" s="196">
        <v>44865</v>
      </c>
      <c r="N607" s="179" t="s">
        <v>1565</v>
      </c>
      <c r="O607" s="192" t="s">
        <v>2762</v>
      </c>
      <c r="P607" s="192" t="s">
        <v>2762</v>
      </c>
      <c r="Q607" s="197">
        <v>-23.3</v>
      </c>
      <c r="R607" s="197">
        <v>0</v>
      </c>
      <c r="S607" s="197">
        <v>1046.83</v>
      </c>
      <c r="T607" s="198" t="s">
        <v>21</v>
      </c>
      <c r="U607" s="199">
        <v>-23.3</v>
      </c>
      <c r="V607" s="199">
        <v>23.3</v>
      </c>
      <c r="W607" s="200">
        <v>0</v>
      </c>
      <c r="X607" s="201">
        <v>44835</v>
      </c>
      <c r="Y607" s="129"/>
      <c r="Z607" s="122" t="s">
        <v>3124</v>
      </c>
      <c r="AA607" s="189" t="s">
        <v>3124</v>
      </c>
      <c r="AB607" s="189" t="s">
        <v>1470</v>
      </c>
    </row>
    <row r="608" spans="1:28" hidden="1">
      <c r="A608" s="189" t="s">
        <v>3213</v>
      </c>
      <c r="B608" s="190">
        <v>44865</v>
      </c>
      <c r="C608" s="191" t="s">
        <v>1469</v>
      </c>
      <c r="D608" s="191" t="s">
        <v>1469</v>
      </c>
      <c r="E608" s="128"/>
      <c r="F608" s="192" t="s">
        <v>3052</v>
      </c>
      <c r="G608" s="193" t="s">
        <v>3214</v>
      </c>
      <c r="H608" s="192" t="s">
        <v>3215</v>
      </c>
      <c r="I608" s="194">
        <v>0</v>
      </c>
      <c r="J608" s="128" t="s">
        <v>3261</v>
      </c>
      <c r="K608" s="192" t="s">
        <v>3566</v>
      </c>
      <c r="L608" s="195"/>
      <c r="M608" s="196">
        <v>44865</v>
      </c>
      <c r="N608" s="179"/>
      <c r="O608" s="192" t="s">
        <v>1542</v>
      </c>
      <c r="P608" s="192"/>
      <c r="Q608" s="197">
        <v>0</v>
      </c>
      <c r="R608" s="197">
        <v>890765.1</v>
      </c>
      <c r="S608" s="197">
        <v>0</v>
      </c>
      <c r="T608" s="198" t="s">
        <v>21</v>
      </c>
      <c r="U608" s="199">
        <v>890765.1</v>
      </c>
      <c r="V608" s="199">
        <v>890765.1</v>
      </c>
      <c r="W608" s="200">
        <v>0</v>
      </c>
      <c r="X608" s="201">
        <v>44835</v>
      </c>
      <c r="Y608" s="129"/>
      <c r="Z608" s="122" t="s">
        <v>3064</v>
      </c>
      <c r="AA608" s="189" t="s">
        <v>3064</v>
      </c>
      <c r="AB608" s="189" t="s">
        <v>1470</v>
      </c>
    </row>
    <row r="609" spans="1:28" hidden="1">
      <c r="A609" s="189" t="s">
        <v>3050</v>
      </c>
      <c r="B609" s="190">
        <v>44866</v>
      </c>
      <c r="C609" s="191" t="s">
        <v>42</v>
      </c>
      <c r="D609" s="191" t="s">
        <v>3220</v>
      </c>
      <c r="E609" s="128" t="s">
        <v>2312</v>
      </c>
      <c r="F609" s="192" t="s">
        <v>3052</v>
      </c>
      <c r="G609" s="193" t="s">
        <v>3053</v>
      </c>
      <c r="H609" s="192" t="s">
        <v>3221</v>
      </c>
      <c r="I609" s="194">
        <v>0</v>
      </c>
      <c r="J609" s="128" t="s">
        <v>3055</v>
      </c>
      <c r="K609" s="192" t="s">
        <v>3244</v>
      </c>
      <c r="L609" s="195">
        <v>7000</v>
      </c>
      <c r="M609" s="196">
        <v>44866</v>
      </c>
      <c r="N609" s="179" t="s">
        <v>1472</v>
      </c>
      <c r="O609" s="192" t="s">
        <v>3245</v>
      </c>
      <c r="P609" s="192" t="s">
        <v>3245</v>
      </c>
      <c r="Q609" s="197">
        <v>-7000</v>
      </c>
      <c r="R609" s="197">
        <v>0</v>
      </c>
      <c r="S609" s="197">
        <v>374.28</v>
      </c>
      <c r="T609" s="198" t="s">
        <v>3246</v>
      </c>
      <c r="U609" s="199">
        <v>-7000</v>
      </c>
      <c r="V609" s="199">
        <v>7000</v>
      </c>
      <c r="W609" s="200">
        <v>0</v>
      </c>
      <c r="X609" s="201">
        <v>44866</v>
      </c>
      <c r="Y609" s="129"/>
      <c r="Z609" s="122" t="s">
        <v>1490</v>
      </c>
      <c r="AA609" s="189" t="s">
        <v>1488</v>
      </c>
      <c r="AB609" s="189" t="s">
        <v>1470</v>
      </c>
    </row>
    <row r="610" spans="1:28" hidden="1">
      <c r="A610" s="189" t="s">
        <v>3050</v>
      </c>
      <c r="B610" s="190">
        <v>44866</v>
      </c>
      <c r="C610" s="191" t="s">
        <v>42</v>
      </c>
      <c r="D610" s="191" t="s">
        <v>3220</v>
      </c>
      <c r="E610" s="128" t="s">
        <v>2312</v>
      </c>
      <c r="F610" s="192" t="s">
        <v>3052</v>
      </c>
      <c r="G610" s="193" t="s">
        <v>3053</v>
      </c>
      <c r="H610" s="192" t="s">
        <v>3221</v>
      </c>
      <c r="I610" s="194">
        <v>0</v>
      </c>
      <c r="J610" s="128" t="s">
        <v>3055</v>
      </c>
      <c r="K610" s="192" t="s">
        <v>3445</v>
      </c>
      <c r="L610" s="195">
        <v>1.95</v>
      </c>
      <c r="M610" s="196">
        <v>44866</v>
      </c>
      <c r="N610" s="179" t="s">
        <v>1565</v>
      </c>
      <c r="O610" s="192" t="s">
        <v>3530</v>
      </c>
      <c r="P610" s="192" t="s">
        <v>3530</v>
      </c>
      <c r="Q610" s="197">
        <v>-1.95</v>
      </c>
      <c r="R610" s="197">
        <v>0</v>
      </c>
      <c r="S610" s="197">
        <v>372.33</v>
      </c>
      <c r="T610" s="198" t="s">
        <v>21</v>
      </c>
      <c r="U610" s="199">
        <v>-1.95</v>
      </c>
      <c r="V610" s="199">
        <v>1.95</v>
      </c>
      <c r="W610" s="200">
        <v>0</v>
      </c>
      <c r="X610" s="201">
        <v>44866</v>
      </c>
      <c r="Y610" s="129"/>
      <c r="Z610" s="122" t="s">
        <v>3124</v>
      </c>
      <c r="AA610" s="189" t="s">
        <v>3124</v>
      </c>
      <c r="AB610" s="189" t="s">
        <v>1470</v>
      </c>
    </row>
    <row r="611" spans="1:28" hidden="1">
      <c r="A611" s="189" t="s">
        <v>3213</v>
      </c>
      <c r="B611" s="190">
        <v>44868</v>
      </c>
      <c r="C611" s="191" t="s">
        <v>42</v>
      </c>
      <c r="D611" s="191" t="s">
        <v>3346</v>
      </c>
      <c r="E611" s="128" t="s">
        <v>2312</v>
      </c>
      <c r="F611" s="192" t="s">
        <v>3347</v>
      </c>
      <c r="G611" s="193" t="s">
        <v>3214</v>
      </c>
      <c r="H611" s="192" t="s">
        <v>3348</v>
      </c>
      <c r="I611" s="194">
        <v>0</v>
      </c>
      <c r="J611" s="128" t="s">
        <v>3261</v>
      </c>
      <c r="K611" s="192" t="s">
        <v>3534</v>
      </c>
      <c r="L611" s="195">
        <v>385.25</v>
      </c>
      <c r="M611" s="196">
        <v>44868</v>
      </c>
      <c r="N611" s="179" t="s">
        <v>1472</v>
      </c>
      <c r="O611" s="192" t="s">
        <v>3111</v>
      </c>
      <c r="P611" s="192" t="s">
        <v>3111</v>
      </c>
      <c r="Q611" s="197">
        <v>-385.25</v>
      </c>
      <c r="R611" s="197">
        <v>0</v>
      </c>
      <c r="S611" s="197">
        <v>661.58</v>
      </c>
      <c r="T611" s="198" t="s">
        <v>1002</v>
      </c>
      <c r="U611" s="199">
        <v>-385.25</v>
      </c>
      <c r="V611" s="199">
        <v>385.25</v>
      </c>
      <c r="W611" s="200">
        <v>0</v>
      </c>
      <c r="X611" s="201">
        <v>44866</v>
      </c>
      <c r="Y611" s="129"/>
      <c r="Z611" s="122" t="s">
        <v>3112</v>
      </c>
      <c r="AA611" s="189" t="s">
        <v>3060</v>
      </c>
      <c r="AB611" s="189" t="s">
        <v>1470</v>
      </c>
    </row>
    <row r="612" spans="1:28" hidden="1">
      <c r="A612" s="189" t="s">
        <v>3050</v>
      </c>
      <c r="B612" s="190">
        <v>44872</v>
      </c>
      <c r="C612" s="191" t="s">
        <v>42</v>
      </c>
      <c r="D612" s="191" t="s">
        <v>3220</v>
      </c>
      <c r="E612" s="128" t="s">
        <v>2312</v>
      </c>
      <c r="F612" s="192" t="s">
        <v>3052</v>
      </c>
      <c r="G612" s="193" t="s">
        <v>3053</v>
      </c>
      <c r="H612" s="192" t="s">
        <v>3221</v>
      </c>
      <c r="I612" s="194">
        <v>0</v>
      </c>
      <c r="J612" s="128" t="s">
        <v>1919</v>
      </c>
      <c r="K612" s="192" t="s">
        <v>1919</v>
      </c>
      <c r="L612" s="195" t="s">
        <v>1919</v>
      </c>
      <c r="M612" s="196">
        <v>44872</v>
      </c>
      <c r="N612" s="179" t="s">
        <v>1565</v>
      </c>
      <c r="O612" s="192" t="s">
        <v>3558</v>
      </c>
      <c r="P612" s="192" t="s">
        <v>3558</v>
      </c>
      <c r="Q612" s="197">
        <v>0</v>
      </c>
      <c r="R612" s="197">
        <v>46000</v>
      </c>
      <c r="S612" s="197">
        <v>46372.33</v>
      </c>
      <c r="T612" s="198" t="s">
        <v>21</v>
      </c>
      <c r="U612" s="199">
        <v>46000</v>
      </c>
      <c r="V612" s="199">
        <v>46000</v>
      </c>
      <c r="W612" s="200">
        <v>0</v>
      </c>
      <c r="X612" s="201">
        <v>44866</v>
      </c>
      <c r="Y612" s="129"/>
      <c r="Z612" s="122" t="s">
        <v>158</v>
      </c>
      <c r="AA612" s="189" t="s">
        <v>158</v>
      </c>
      <c r="AB612" s="189" t="s">
        <v>1474</v>
      </c>
    </row>
    <row r="613" spans="1:28" hidden="1">
      <c r="A613" s="189" t="s">
        <v>3213</v>
      </c>
      <c r="B613" s="190">
        <v>44874</v>
      </c>
      <c r="C613" s="191" t="s">
        <v>42</v>
      </c>
      <c r="D613" s="191" t="s">
        <v>3346</v>
      </c>
      <c r="E613" s="128" t="s">
        <v>2312</v>
      </c>
      <c r="F613" s="192" t="s">
        <v>3347</v>
      </c>
      <c r="G613" s="193" t="s">
        <v>3214</v>
      </c>
      <c r="H613" s="192" t="s">
        <v>3348</v>
      </c>
      <c r="I613" s="194">
        <v>0</v>
      </c>
      <c r="J613" s="128" t="s">
        <v>3261</v>
      </c>
      <c r="K613" s="192" t="s">
        <v>3567</v>
      </c>
      <c r="L613" s="195">
        <v>100000</v>
      </c>
      <c r="M613" s="196">
        <v>44874</v>
      </c>
      <c r="N613" s="179" t="s">
        <v>1495</v>
      </c>
      <c r="O613" s="192" t="s">
        <v>3063</v>
      </c>
      <c r="P613" s="192" t="s">
        <v>3063</v>
      </c>
      <c r="Q613" s="197">
        <v>0</v>
      </c>
      <c r="R613" s="197">
        <v>100000</v>
      </c>
      <c r="S613" s="197">
        <v>100661.58</v>
      </c>
      <c r="T613" s="198" t="s">
        <v>21</v>
      </c>
      <c r="U613" s="199">
        <v>100000</v>
      </c>
      <c r="V613" s="199">
        <v>100000</v>
      </c>
      <c r="W613" s="200">
        <v>5</v>
      </c>
      <c r="X613" s="201">
        <v>44866</v>
      </c>
      <c r="Y613" s="129"/>
      <c r="Z613" s="122" t="s">
        <v>3064</v>
      </c>
      <c r="AA613" s="189" t="s">
        <v>3064</v>
      </c>
      <c r="AB613" s="189" t="s">
        <v>1470</v>
      </c>
    </row>
    <row r="614" spans="1:28" hidden="1">
      <c r="A614" s="189" t="s">
        <v>3050</v>
      </c>
      <c r="B614" s="190">
        <v>44874</v>
      </c>
      <c r="C614" s="191" t="s">
        <v>42</v>
      </c>
      <c r="D614" s="191" t="s">
        <v>3220</v>
      </c>
      <c r="E614" s="128" t="s">
        <v>2312</v>
      </c>
      <c r="F614" s="192" t="s">
        <v>3052</v>
      </c>
      <c r="G614" s="193" t="s">
        <v>3053</v>
      </c>
      <c r="H614" s="192" t="s">
        <v>3221</v>
      </c>
      <c r="I614" s="194">
        <v>0</v>
      </c>
      <c r="J614" s="128" t="s">
        <v>3055</v>
      </c>
      <c r="K614" s="192" t="s">
        <v>3224</v>
      </c>
      <c r="L614" s="195">
        <v>60.95</v>
      </c>
      <c r="M614" s="196">
        <v>44874</v>
      </c>
      <c r="N614" s="179" t="s">
        <v>1565</v>
      </c>
      <c r="O614" s="192" t="s">
        <v>1759</v>
      </c>
      <c r="P614" s="192" t="s">
        <v>1759</v>
      </c>
      <c r="Q614" s="197">
        <v>-60.95</v>
      </c>
      <c r="R614" s="197">
        <v>0</v>
      </c>
      <c r="S614" s="197">
        <v>46311.38</v>
      </c>
      <c r="T614" s="198" t="s">
        <v>21</v>
      </c>
      <c r="U614" s="199">
        <v>-60.95</v>
      </c>
      <c r="V614" s="199">
        <v>60.95</v>
      </c>
      <c r="W614" s="200">
        <v>0</v>
      </c>
      <c r="X614" s="201">
        <v>44866</v>
      </c>
      <c r="Y614" s="129"/>
      <c r="Z614" s="122" t="s">
        <v>3124</v>
      </c>
      <c r="AA614" s="189" t="s">
        <v>3124</v>
      </c>
      <c r="AB614" s="189" t="s">
        <v>1470</v>
      </c>
    </row>
    <row r="615" spans="1:28" hidden="1">
      <c r="A615" s="189" t="s">
        <v>3213</v>
      </c>
      <c r="B615" s="190">
        <v>44875</v>
      </c>
      <c r="C615" s="191" t="s">
        <v>42</v>
      </c>
      <c r="D615" s="191" t="s">
        <v>3346</v>
      </c>
      <c r="E615" s="128" t="s">
        <v>2312</v>
      </c>
      <c r="F615" s="192" t="s">
        <v>3347</v>
      </c>
      <c r="G615" s="193" t="s">
        <v>3214</v>
      </c>
      <c r="H615" s="192" t="s">
        <v>3348</v>
      </c>
      <c r="I615" s="194">
        <v>0</v>
      </c>
      <c r="J615" s="128" t="s">
        <v>3261</v>
      </c>
      <c r="K615" s="192" t="s">
        <v>3522</v>
      </c>
      <c r="L615" s="195">
        <v>50000</v>
      </c>
      <c r="M615" s="196">
        <v>44875</v>
      </c>
      <c r="N615" s="179" t="s">
        <v>1472</v>
      </c>
      <c r="O615" s="192" t="s">
        <v>3067</v>
      </c>
      <c r="P615" s="192" t="s">
        <v>3067</v>
      </c>
      <c r="Q615" s="197">
        <v>-50000</v>
      </c>
      <c r="R615" s="197">
        <v>0</v>
      </c>
      <c r="S615" s="197">
        <v>50661.58</v>
      </c>
      <c r="T615" s="198" t="s">
        <v>3068</v>
      </c>
      <c r="U615" s="199">
        <v>-50000</v>
      </c>
      <c r="V615" s="199">
        <v>50000</v>
      </c>
      <c r="W615" s="200">
        <v>0</v>
      </c>
      <c r="X615" s="201">
        <v>44866</v>
      </c>
      <c r="Y615" s="129"/>
      <c r="Z615" s="122" t="s">
        <v>1515</v>
      </c>
      <c r="AA615" s="189" t="s">
        <v>1479</v>
      </c>
      <c r="AB615" s="189" t="s">
        <v>1470</v>
      </c>
    </row>
    <row r="616" spans="1:28" hidden="1">
      <c r="A616" s="189" t="s">
        <v>3213</v>
      </c>
      <c r="B616" s="190">
        <v>44875</v>
      </c>
      <c r="C616" s="191" t="s">
        <v>42</v>
      </c>
      <c r="D616" s="191" t="s">
        <v>3346</v>
      </c>
      <c r="E616" s="128" t="s">
        <v>2312</v>
      </c>
      <c r="F616" s="192" t="s">
        <v>3347</v>
      </c>
      <c r="G616" s="193" t="s">
        <v>3214</v>
      </c>
      <c r="H616" s="192" t="s">
        <v>3348</v>
      </c>
      <c r="I616" s="194">
        <v>0</v>
      </c>
      <c r="J616" s="128" t="s">
        <v>3261</v>
      </c>
      <c r="K616" s="192" t="s">
        <v>3350</v>
      </c>
      <c r="L616" s="195">
        <v>11.65</v>
      </c>
      <c r="M616" s="196">
        <v>44875</v>
      </c>
      <c r="N616" s="179" t="s">
        <v>1565</v>
      </c>
      <c r="O616" s="192" t="s">
        <v>3448</v>
      </c>
      <c r="P616" s="192" t="s">
        <v>3448</v>
      </c>
      <c r="Q616" s="197">
        <v>-11.65</v>
      </c>
      <c r="R616" s="197">
        <v>0</v>
      </c>
      <c r="S616" s="197">
        <v>50649.93</v>
      </c>
      <c r="T616" s="198" t="s">
        <v>21</v>
      </c>
      <c r="U616" s="199">
        <v>-11.65</v>
      </c>
      <c r="V616" s="199">
        <v>11.65</v>
      </c>
      <c r="W616" s="200">
        <v>0</v>
      </c>
      <c r="X616" s="201">
        <v>44866</v>
      </c>
      <c r="Y616" s="129"/>
      <c r="Z616" s="122" t="s">
        <v>3124</v>
      </c>
      <c r="AA616" s="189" t="s">
        <v>3124</v>
      </c>
      <c r="AB616" s="189" t="s">
        <v>1470</v>
      </c>
    </row>
    <row r="617" spans="1:28" hidden="1">
      <c r="A617" s="189" t="s">
        <v>3213</v>
      </c>
      <c r="B617" s="190">
        <v>44876</v>
      </c>
      <c r="C617" s="191" t="s">
        <v>42</v>
      </c>
      <c r="D617" s="191" t="s">
        <v>3346</v>
      </c>
      <c r="E617" s="128" t="s">
        <v>2312</v>
      </c>
      <c r="F617" s="192" t="s">
        <v>3347</v>
      </c>
      <c r="G617" s="193" t="s">
        <v>3214</v>
      </c>
      <c r="H617" s="192" t="s">
        <v>3348</v>
      </c>
      <c r="I617" s="194">
        <v>0</v>
      </c>
      <c r="J617" s="128" t="s">
        <v>3261</v>
      </c>
      <c r="K617" s="192" t="s">
        <v>3568</v>
      </c>
      <c r="L617" s="195">
        <v>192.63</v>
      </c>
      <c r="M617" s="196">
        <v>44876</v>
      </c>
      <c r="N617" s="179" t="s">
        <v>1472</v>
      </c>
      <c r="O617" s="192" t="s">
        <v>3111</v>
      </c>
      <c r="P617" s="192" t="s">
        <v>3111</v>
      </c>
      <c r="Q617" s="197">
        <v>-192.63</v>
      </c>
      <c r="R617" s="197">
        <v>0</v>
      </c>
      <c r="S617" s="197">
        <v>50457.3</v>
      </c>
      <c r="T617" s="198" t="s">
        <v>1002</v>
      </c>
      <c r="U617" s="199">
        <v>-192.63</v>
      </c>
      <c r="V617" s="199">
        <v>192.63</v>
      </c>
      <c r="W617" s="200">
        <v>0</v>
      </c>
      <c r="X617" s="201">
        <v>44866</v>
      </c>
      <c r="Y617" s="129"/>
      <c r="Z617" s="122" t="s">
        <v>3112</v>
      </c>
      <c r="AA617" s="189" t="s">
        <v>3060</v>
      </c>
      <c r="AB617" s="189" t="s">
        <v>1470</v>
      </c>
    </row>
    <row r="618" spans="1:28" hidden="1">
      <c r="A618" s="189" t="s">
        <v>3213</v>
      </c>
      <c r="B618" s="190">
        <v>44876</v>
      </c>
      <c r="C618" s="191" t="s">
        <v>42</v>
      </c>
      <c r="D618" s="191" t="s">
        <v>3346</v>
      </c>
      <c r="E618" s="128" t="s">
        <v>2312</v>
      </c>
      <c r="F618" s="192" t="s">
        <v>3347</v>
      </c>
      <c r="G618" s="193" t="s">
        <v>3214</v>
      </c>
      <c r="H618" s="192" t="s">
        <v>3348</v>
      </c>
      <c r="I618" s="194">
        <v>0</v>
      </c>
      <c r="J618" s="128" t="s">
        <v>3261</v>
      </c>
      <c r="K618" s="192" t="s">
        <v>3158</v>
      </c>
      <c r="L618" s="195">
        <v>350</v>
      </c>
      <c r="M618" s="196">
        <v>44876</v>
      </c>
      <c r="N618" s="179" t="s">
        <v>1472</v>
      </c>
      <c r="O618" s="192" t="s">
        <v>3111</v>
      </c>
      <c r="P618" s="192" t="s">
        <v>3111</v>
      </c>
      <c r="Q618" s="197">
        <v>-350</v>
      </c>
      <c r="R618" s="197">
        <v>0</v>
      </c>
      <c r="S618" s="197">
        <v>50107.3</v>
      </c>
      <c r="T618" s="198" t="s">
        <v>1002</v>
      </c>
      <c r="U618" s="199">
        <v>-350</v>
      </c>
      <c r="V618" s="199">
        <v>350</v>
      </c>
      <c r="W618" s="200">
        <v>0</v>
      </c>
      <c r="X618" s="201">
        <v>44866</v>
      </c>
      <c r="Y618" s="129"/>
      <c r="Z618" s="122" t="s">
        <v>3112</v>
      </c>
      <c r="AA618" s="189" t="s">
        <v>3060</v>
      </c>
      <c r="AB618" s="189" t="s">
        <v>1470</v>
      </c>
    </row>
    <row r="619" spans="1:28" hidden="1">
      <c r="A619" s="189" t="s">
        <v>3213</v>
      </c>
      <c r="B619" s="190">
        <v>44876</v>
      </c>
      <c r="C619" s="191" t="s">
        <v>42</v>
      </c>
      <c r="D619" s="191" t="s">
        <v>3346</v>
      </c>
      <c r="E619" s="128" t="s">
        <v>2312</v>
      </c>
      <c r="F619" s="192" t="s">
        <v>3347</v>
      </c>
      <c r="G619" s="193" t="s">
        <v>3214</v>
      </c>
      <c r="H619" s="192" t="s">
        <v>3348</v>
      </c>
      <c r="I619" s="194">
        <v>0</v>
      </c>
      <c r="J619" s="128" t="s">
        <v>3261</v>
      </c>
      <c r="K619" s="192" t="s">
        <v>3280</v>
      </c>
      <c r="L619" s="195">
        <v>16923.79</v>
      </c>
      <c r="M619" s="196">
        <v>44876</v>
      </c>
      <c r="N619" s="179" t="s">
        <v>1472</v>
      </c>
      <c r="O619" s="192" t="s">
        <v>3281</v>
      </c>
      <c r="P619" s="192" t="s">
        <v>3281</v>
      </c>
      <c r="Q619" s="197">
        <v>-16923.79</v>
      </c>
      <c r="R619" s="197">
        <v>0</v>
      </c>
      <c r="S619" s="197">
        <v>33183.51</v>
      </c>
      <c r="T619" s="198" t="s">
        <v>3282</v>
      </c>
      <c r="U619" s="199">
        <v>-16923.79</v>
      </c>
      <c r="V619" s="199">
        <v>16923.79</v>
      </c>
      <c r="W619" s="200">
        <v>0</v>
      </c>
      <c r="X619" s="201">
        <v>44866</v>
      </c>
      <c r="Y619" s="129"/>
      <c r="Z619" s="122" t="s">
        <v>1548</v>
      </c>
      <c r="AA619" s="189" t="s">
        <v>1488</v>
      </c>
      <c r="AB619" s="189" t="s">
        <v>1470</v>
      </c>
    </row>
    <row r="620" spans="1:28" hidden="1">
      <c r="A620" s="189" t="s">
        <v>3213</v>
      </c>
      <c r="B620" s="190">
        <v>44876</v>
      </c>
      <c r="C620" s="191" t="s">
        <v>42</v>
      </c>
      <c r="D620" s="191" t="s">
        <v>3346</v>
      </c>
      <c r="E620" s="128" t="s">
        <v>2312</v>
      </c>
      <c r="F620" s="192" t="s">
        <v>3347</v>
      </c>
      <c r="G620" s="193" t="s">
        <v>3214</v>
      </c>
      <c r="H620" s="192" t="s">
        <v>3348</v>
      </c>
      <c r="I620" s="194">
        <v>0</v>
      </c>
      <c r="J620" s="128" t="s">
        <v>3261</v>
      </c>
      <c r="K620" s="192" t="s">
        <v>3349</v>
      </c>
      <c r="L620" s="195">
        <v>20000</v>
      </c>
      <c r="M620" s="196">
        <v>44876</v>
      </c>
      <c r="N620" s="179" t="s">
        <v>1495</v>
      </c>
      <c r="O620" s="192" t="s">
        <v>3063</v>
      </c>
      <c r="P620" s="192" t="s">
        <v>3063</v>
      </c>
      <c r="Q620" s="197">
        <v>0</v>
      </c>
      <c r="R620" s="197">
        <v>20000</v>
      </c>
      <c r="S620" s="197">
        <v>53183.51</v>
      </c>
      <c r="T620" s="198" t="s">
        <v>21</v>
      </c>
      <c r="U620" s="199">
        <v>20000</v>
      </c>
      <c r="V620" s="199">
        <v>20000</v>
      </c>
      <c r="W620" s="200">
        <v>0</v>
      </c>
      <c r="X620" s="201">
        <v>44866</v>
      </c>
      <c r="Y620" s="129"/>
      <c r="Z620" s="122" t="s">
        <v>3064</v>
      </c>
      <c r="AA620" s="189" t="s">
        <v>3064</v>
      </c>
      <c r="AB620" s="189" t="s">
        <v>1470</v>
      </c>
    </row>
    <row r="621" spans="1:28" hidden="1">
      <c r="A621" s="189" t="s">
        <v>3213</v>
      </c>
      <c r="B621" s="190">
        <v>44876</v>
      </c>
      <c r="C621" s="191" t="s">
        <v>42</v>
      </c>
      <c r="D621" s="191" t="s">
        <v>3346</v>
      </c>
      <c r="E621" s="128" t="s">
        <v>2312</v>
      </c>
      <c r="F621" s="192" t="s">
        <v>3347</v>
      </c>
      <c r="G621" s="193" t="s">
        <v>3214</v>
      </c>
      <c r="H621" s="192" t="s">
        <v>3348</v>
      </c>
      <c r="I621" s="194">
        <v>0</v>
      </c>
      <c r="J621" s="128" t="s">
        <v>3261</v>
      </c>
      <c r="K621" s="192" t="s">
        <v>3569</v>
      </c>
      <c r="L621" s="195">
        <v>50000</v>
      </c>
      <c r="M621" s="196">
        <v>44876</v>
      </c>
      <c r="N621" s="179" t="s">
        <v>1500</v>
      </c>
      <c r="O621" s="192" t="s">
        <v>3570</v>
      </c>
      <c r="P621" s="192" t="s">
        <v>3570</v>
      </c>
      <c r="Q621" s="197">
        <v>0</v>
      </c>
      <c r="R621" s="197">
        <v>50000</v>
      </c>
      <c r="S621" s="197">
        <v>103183.51</v>
      </c>
      <c r="T621" s="198" t="s">
        <v>21</v>
      </c>
      <c r="U621" s="199">
        <v>50000</v>
      </c>
      <c r="V621" s="199">
        <v>50000</v>
      </c>
      <c r="W621" s="200">
        <v>5</v>
      </c>
      <c r="X621" s="201">
        <v>44866</v>
      </c>
      <c r="Y621" s="129"/>
      <c r="Z621" s="122" t="s">
        <v>3059</v>
      </c>
      <c r="AA621" s="189" t="s">
        <v>3060</v>
      </c>
      <c r="AB621" s="189" t="s">
        <v>1470</v>
      </c>
    </row>
    <row r="622" spans="1:28" hidden="1">
      <c r="A622" s="189" t="s">
        <v>3213</v>
      </c>
      <c r="B622" s="190">
        <v>44876</v>
      </c>
      <c r="C622" s="191" t="s">
        <v>42</v>
      </c>
      <c r="D622" s="191" t="s">
        <v>3346</v>
      </c>
      <c r="E622" s="128" t="s">
        <v>2312</v>
      </c>
      <c r="F622" s="192" t="s">
        <v>3347</v>
      </c>
      <c r="G622" s="193" t="s">
        <v>3214</v>
      </c>
      <c r="H622" s="192" t="s">
        <v>3348</v>
      </c>
      <c r="I622" s="194">
        <v>0</v>
      </c>
      <c r="J622" s="128" t="s">
        <v>3261</v>
      </c>
      <c r="K622" s="192" t="s">
        <v>3546</v>
      </c>
      <c r="L622" s="195">
        <v>23.3</v>
      </c>
      <c r="M622" s="196">
        <v>44876</v>
      </c>
      <c r="N622" s="179" t="s">
        <v>1565</v>
      </c>
      <c r="O622" s="192" t="s">
        <v>2762</v>
      </c>
      <c r="P622" s="192" t="s">
        <v>2762</v>
      </c>
      <c r="Q622" s="197">
        <v>-23.3</v>
      </c>
      <c r="R622" s="197">
        <v>0</v>
      </c>
      <c r="S622" s="197">
        <v>103160.21</v>
      </c>
      <c r="T622" s="198" t="s">
        <v>21</v>
      </c>
      <c r="U622" s="199">
        <v>-23.3</v>
      </c>
      <c r="V622" s="199">
        <v>23.3</v>
      </c>
      <c r="W622" s="200">
        <v>0</v>
      </c>
      <c r="X622" s="201">
        <v>44866</v>
      </c>
      <c r="Y622" s="129"/>
      <c r="Z622" s="122" t="s">
        <v>3124</v>
      </c>
      <c r="AA622" s="189" t="s">
        <v>3124</v>
      </c>
      <c r="AB622" s="189" t="s">
        <v>1470</v>
      </c>
    </row>
    <row r="623" spans="1:28" hidden="1">
      <c r="A623" s="189" t="s">
        <v>3213</v>
      </c>
      <c r="B623" s="190">
        <v>44876</v>
      </c>
      <c r="C623" s="191" t="s">
        <v>42</v>
      </c>
      <c r="D623" s="191" t="s">
        <v>3346</v>
      </c>
      <c r="E623" s="128" t="s">
        <v>2312</v>
      </c>
      <c r="F623" s="192" t="s">
        <v>3347</v>
      </c>
      <c r="G623" s="193" t="s">
        <v>3214</v>
      </c>
      <c r="H623" s="192" t="s">
        <v>3348</v>
      </c>
      <c r="I623" s="194">
        <v>0</v>
      </c>
      <c r="J623" s="128" t="s">
        <v>3261</v>
      </c>
      <c r="K623" s="192" t="s">
        <v>3571</v>
      </c>
      <c r="L623" s="195">
        <v>50000</v>
      </c>
      <c r="M623" s="196">
        <v>44876</v>
      </c>
      <c r="N623" s="179" t="s">
        <v>1500</v>
      </c>
      <c r="O623" s="192" t="s">
        <v>3572</v>
      </c>
      <c r="P623" s="192" t="s">
        <v>3572</v>
      </c>
      <c r="Q623" s="197">
        <v>-50000</v>
      </c>
      <c r="R623" s="197">
        <v>0</v>
      </c>
      <c r="S623" s="197">
        <v>53160.21</v>
      </c>
      <c r="T623" s="198" t="s">
        <v>3573</v>
      </c>
      <c r="U623" s="199">
        <v>-50000</v>
      </c>
      <c r="V623" s="199">
        <v>50000</v>
      </c>
      <c r="W623" s="200">
        <v>0</v>
      </c>
      <c r="X623" s="201">
        <v>44866</v>
      </c>
      <c r="Y623" s="129"/>
      <c r="Z623" s="122" t="s">
        <v>3059</v>
      </c>
      <c r="AA623" s="189" t="s">
        <v>3060</v>
      </c>
      <c r="AB623" s="189" t="s">
        <v>1470</v>
      </c>
    </row>
    <row r="624" spans="1:28" hidden="1">
      <c r="A624" s="189" t="s">
        <v>3050</v>
      </c>
      <c r="B624" s="190">
        <v>44876</v>
      </c>
      <c r="C624" s="191" t="s">
        <v>42</v>
      </c>
      <c r="D624" s="191" t="s">
        <v>3220</v>
      </c>
      <c r="E624" s="128" t="s">
        <v>2312</v>
      </c>
      <c r="F624" s="192" t="s">
        <v>3052</v>
      </c>
      <c r="G624" s="193" t="s">
        <v>3053</v>
      </c>
      <c r="H624" s="192" t="s">
        <v>3221</v>
      </c>
      <c r="I624" s="194">
        <v>0</v>
      </c>
      <c r="J624" s="128" t="s">
        <v>3055</v>
      </c>
      <c r="K624" s="192" t="s">
        <v>3574</v>
      </c>
      <c r="L624" s="195">
        <v>209.94</v>
      </c>
      <c r="M624" s="196">
        <v>44876</v>
      </c>
      <c r="N624" s="179" t="s">
        <v>1472</v>
      </c>
      <c r="O624" s="192" t="s">
        <v>3111</v>
      </c>
      <c r="P624" s="192" t="s">
        <v>3111</v>
      </c>
      <c r="Q624" s="197">
        <v>-209.94</v>
      </c>
      <c r="R624" s="197">
        <v>0</v>
      </c>
      <c r="S624" s="197">
        <v>46101.440000000002</v>
      </c>
      <c r="T624" s="198" t="s">
        <v>1002</v>
      </c>
      <c r="U624" s="199">
        <v>-209.94</v>
      </c>
      <c r="V624" s="199">
        <v>209.94</v>
      </c>
      <c r="W624" s="200">
        <v>0</v>
      </c>
      <c r="X624" s="201">
        <v>44866</v>
      </c>
      <c r="Y624" s="129"/>
      <c r="Z624" s="122" t="s">
        <v>3112</v>
      </c>
      <c r="AA624" s="189" t="s">
        <v>3060</v>
      </c>
      <c r="AB624" s="189" t="s">
        <v>1470</v>
      </c>
    </row>
    <row r="625" spans="1:28" hidden="1">
      <c r="A625" s="189" t="s">
        <v>3050</v>
      </c>
      <c r="B625" s="190">
        <v>44876</v>
      </c>
      <c r="C625" s="191" t="s">
        <v>42</v>
      </c>
      <c r="D625" s="191" t="s">
        <v>3220</v>
      </c>
      <c r="E625" s="128" t="s">
        <v>2312</v>
      </c>
      <c r="F625" s="192" t="s">
        <v>3052</v>
      </c>
      <c r="G625" s="193" t="s">
        <v>3053</v>
      </c>
      <c r="H625" s="192" t="s">
        <v>3221</v>
      </c>
      <c r="I625" s="194">
        <v>0</v>
      </c>
      <c r="J625" s="128" t="s">
        <v>3055</v>
      </c>
      <c r="K625" s="192" t="s">
        <v>3302</v>
      </c>
      <c r="L625" s="195">
        <v>3000</v>
      </c>
      <c r="M625" s="196">
        <v>44876</v>
      </c>
      <c r="N625" s="179" t="s">
        <v>1472</v>
      </c>
      <c r="O625" s="192" t="s">
        <v>1849</v>
      </c>
      <c r="P625" s="192" t="s">
        <v>1849</v>
      </c>
      <c r="Q625" s="197">
        <v>-3000</v>
      </c>
      <c r="R625" s="197">
        <v>0</v>
      </c>
      <c r="S625" s="197">
        <v>43101.440000000002</v>
      </c>
      <c r="T625" s="198" t="s">
        <v>1124</v>
      </c>
      <c r="U625" s="199">
        <v>-3000</v>
      </c>
      <c r="V625" s="199">
        <v>3000</v>
      </c>
      <c r="W625" s="200">
        <v>1</v>
      </c>
      <c r="X625" s="201">
        <v>44866</v>
      </c>
      <c r="Y625" s="129"/>
      <c r="Z625" s="122" t="s">
        <v>1515</v>
      </c>
      <c r="AA625" s="189" t="s">
        <v>1479</v>
      </c>
      <c r="AB625" s="189" t="s">
        <v>1470</v>
      </c>
    </row>
    <row r="626" spans="1:28" hidden="1">
      <c r="A626" s="189" t="s">
        <v>3050</v>
      </c>
      <c r="B626" s="190">
        <v>44876</v>
      </c>
      <c r="C626" s="191" t="s">
        <v>42</v>
      </c>
      <c r="D626" s="191" t="s">
        <v>3220</v>
      </c>
      <c r="E626" s="128" t="s">
        <v>2312</v>
      </c>
      <c r="F626" s="192" t="s">
        <v>3052</v>
      </c>
      <c r="G626" s="193" t="s">
        <v>3053</v>
      </c>
      <c r="H626" s="192" t="s">
        <v>3221</v>
      </c>
      <c r="I626" s="194">
        <v>0</v>
      </c>
      <c r="J626" s="128" t="s">
        <v>3055</v>
      </c>
      <c r="K626" s="192" t="s">
        <v>3547</v>
      </c>
      <c r="L626" s="195">
        <v>45</v>
      </c>
      <c r="M626" s="196">
        <v>44876</v>
      </c>
      <c r="N626" s="179" t="s">
        <v>1472</v>
      </c>
      <c r="O626" s="192" t="s">
        <v>1856</v>
      </c>
      <c r="P626" s="192" t="s">
        <v>1856</v>
      </c>
      <c r="Q626" s="197">
        <v>0</v>
      </c>
      <c r="R626" s="197">
        <v>45</v>
      </c>
      <c r="S626" s="197">
        <v>43146.44</v>
      </c>
      <c r="T626" s="198" t="s">
        <v>1124</v>
      </c>
      <c r="U626" s="199">
        <v>45</v>
      </c>
      <c r="V626" s="199">
        <v>45</v>
      </c>
      <c r="W626" s="200">
        <v>0</v>
      </c>
      <c r="X626" s="201">
        <v>44866</v>
      </c>
      <c r="Y626" s="129"/>
      <c r="Z626" s="122" t="s">
        <v>1515</v>
      </c>
      <c r="AA626" s="189" t="s">
        <v>1479</v>
      </c>
      <c r="AB626" s="189" t="s">
        <v>1470</v>
      </c>
    </row>
    <row r="627" spans="1:28" hidden="1">
      <c r="A627" s="189" t="s">
        <v>3050</v>
      </c>
      <c r="B627" s="190">
        <v>44876</v>
      </c>
      <c r="C627" s="191" t="s">
        <v>42</v>
      </c>
      <c r="D627" s="191" t="s">
        <v>3220</v>
      </c>
      <c r="E627" s="128" t="s">
        <v>2312</v>
      </c>
      <c r="F627" s="192" t="s">
        <v>3052</v>
      </c>
      <c r="G627" s="193" t="s">
        <v>3053</v>
      </c>
      <c r="H627" s="192" t="s">
        <v>3221</v>
      </c>
      <c r="I627" s="194">
        <v>0</v>
      </c>
      <c r="J627" s="128" t="s">
        <v>3055</v>
      </c>
      <c r="K627" s="192" t="s">
        <v>3548</v>
      </c>
      <c r="L627" s="195">
        <v>139.5</v>
      </c>
      <c r="M627" s="196">
        <v>44876</v>
      </c>
      <c r="N627" s="179" t="s">
        <v>1472</v>
      </c>
      <c r="O627" s="192" t="s">
        <v>1855</v>
      </c>
      <c r="P627" s="192" t="s">
        <v>1855</v>
      </c>
      <c r="Q627" s="197">
        <v>0</v>
      </c>
      <c r="R627" s="197">
        <v>139.5</v>
      </c>
      <c r="S627" s="197">
        <v>43285.94</v>
      </c>
      <c r="T627" s="198" t="s">
        <v>1124</v>
      </c>
      <c r="U627" s="199">
        <v>139.5</v>
      </c>
      <c r="V627" s="199">
        <v>139.5</v>
      </c>
      <c r="W627" s="200">
        <v>0</v>
      </c>
      <c r="X627" s="201">
        <v>44866</v>
      </c>
      <c r="Y627" s="129"/>
      <c r="Z627" s="122" t="s">
        <v>1515</v>
      </c>
      <c r="AA627" s="189" t="s">
        <v>1479</v>
      </c>
      <c r="AB627" s="189" t="s">
        <v>1470</v>
      </c>
    </row>
    <row r="628" spans="1:28" hidden="1">
      <c r="A628" s="189" t="s">
        <v>3050</v>
      </c>
      <c r="B628" s="190">
        <v>44876</v>
      </c>
      <c r="C628" s="191" t="s">
        <v>42</v>
      </c>
      <c r="D628" s="191" t="s">
        <v>3220</v>
      </c>
      <c r="E628" s="128" t="s">
        <v>2312</v>
      </c>
      <c r="F628" s="192" t="s">
        <v>3052</v>
      </c>
      <c r="G628" s="193" t="s">
        <v>3053</v>
      </c>
      <c r="H628" s="192" t="s">
        <v>3221</v>
      </c>
      <c r="I628" s="194">
        <v>0</v>
      </c>
      <c r="J628" s="128" t="s">
        <v>3055</v>
      </c>
      <c r="K628" s="192" t="s">
        <v>3296</v>
      </c>
      <c r="L628" s="195">
        <v>34500</v>
      </c>
      <c r="M628" s="196">
        <v>44876</v>
      </c>
      <c r="N628" s="179" t="s">
        <v>1472</v>
      </c>
      <c r="O628" s="192" t="s">
        <v>3233</v>
      </c>
      <c r="P628" s="192" t="s">
        <v>3233</v>
      </c>
      <c r="Q628" s="197">
        <v>-34500</v>
      </c>
      <c r="R628" s="197">
        <v>0</v>
      </c>
      <c r="S628" s="197">
        <v>8785.94</v>
      </c>
      <c r="T628" s="198" t="s">
        <v>3234</v>
      </c>
      <c r="U628" s="199">
        <v>-34500</v>
      </c>
      <c r="V628" s="199">
        <v>34500</v>
      </c>
      <c r="W628" s="200">
        <v>0</v>
      </c>
      <c r="X628" s="201">
        <v>44866</v>
      </c>
      <c r="Y628" s="129"/>
      <c r="Z628" s="122" t="s">
        <v>1515</v>
      </c>
      <c r="AA628" s="189" t="s">
        <v>1479</v>
      </c>
      <c r="AB628" s="189" t="s">
        <v>1470</v>
      </c>
    </row>
    <row r="629" spans="1:28" hidden="1">
      <c r="A629" s="189" t="s">
        <v>3050</v>
      </c>
      <c r="B629" s="190">
        <v>44876</v>
      </c>
      <c r="C629" s="191" t="s">
        <v>42</v>
      </c>
      <c r="D629" s="191" t="s">
        <v>3220</v>
      </c>
      <c r="E629" s="128" t="s">
        <v>2312</v>
      </c>
      <c r="F629" s="192" t="s">
        <v>3052</v>
      </c>
      <c r="G629" s="193" t="s">
        <v>3053</v>
      </c>
      <c r="H629" s="192" t="s">
        <v>3221</v>
      </c>
      <c r="I629" s="194">
        <v>0</v>
      </c>
      <c r="J629" s="128" t="s">
        <v>3055</v>
      </c>
      <c r="K629" s="192" t="s">
        <v>3298</v>
      </c>
      <c r="L629" s="195">
        <v>517.5</v>
      </c>
      <c r="M629" s="196">
        <v>44876</v>
      </c>
      <c r="N629" s="179" t="s">
        <v>1472</v>
      </c>
      <c r="O629" s="192" t="s">
        <v>3236</v>
      </c>
      <c r="P629" s="192" t="s">
        <v>3236</v>
      </c>
      <c r="Q629" s="197">
        <v>0</v>
      </c>
      <c r="R629" s="197">
        <v>517.5</v>
      </c>
      <c r="S629" s="197">
        <v>9303.44</v>
      </c>
      <c r="T629" s="198" t="s">
        <v>3234</v>
      </c>
      <c r="U629" s="199">
        <v>517.5</v>
      </c>
      <c r="V629" s="199">
        <v>517.5</v>
      </c>
      <c r="W629" s="200">
        <v>0</v>
      </c>
      <c r="X629" s="201">
        <v>44866</v>
      </c>
      <c r="Y629" s="129"/>
      <c r="Z629" s="122" t="s">
        <v>1515</v>
      </c>
      <c r="AA629" s="189" t="s">
        <v>1479</v>
      </c>
      <c r="AB629" s="189" t="s">
        <v>1470</v>
      </c>
    </row>
    <row r="630" spans="1:28" hidden="1">
      <c r="A630" s="189" t="s">
        <v>3050</v>
      </c>
      <c r="B630" s="190">
        <v>44876</v>
      </c>
      <c r="C630" s="191" t="s">
        <v>42</v>
      </c>
      <c r="D630" s="191" t="s">
        <v>3220</v>
      </c>
      <c r="E630" s="128" t="s">
        <v>2312</v>
      </c>
      <c r="F630" s="192" t="s">
        <v>3052</v>
      </c>
      <c r="G630" s="193" t="s">
        <v>3053</v>
      </c>
      <c r="H630" s="192" t="s">
        <v>3221</v>
      </c>
      <c r="I630" s="194">
        <v>0</v>
      </c>
      <c r="J630" s="128" t="s">
        <v>3055</v>
      </c>
      <c r="K630" s="192" t="s">
        <v>3297</v>
      </c>
      <c r="L630" s="195">
        <v>1604.25</v>
      </c>
      <c r="M630" s="196">
        <v>44876</v>
      </c>
      <c r="N630" s="179" t="s">
        <v>1472</v>
      </c>
      <c r="O630" s="192" t="s">
        <v>3238</v>
      </c>
      <c r="P630" s="192" t="s">
        <v>3238</v>
      </c>
      <c r="Q630" s="197">
        <v>0</v>
      </c>
      <c r="R630" s="197">
        <v>1604.25</v>
      </c>
      <c r="S630" s="197">
        <v>10907.69</v>
      </c>
      <c r="T630" s="198" t="s">
        <v>3234</v>
      </c>
      <c r="U630" s="199">
        <v>1604.25</v>
      </c>
      <c r="V630" s="199">
        <v>1604.25</v>
      </c>
      <c r="W630" s="200">
        <v>0</v>
      </c>
      <c r="X630" s="201">
        <v>44866</v>
      </c>
      <c r="Y630" s="129"/>
      <c r="Z630" s="122" t="s">
        <v>1515</v>
      </c>
      <c r="AA630" s="189" t="s">
        <v>1479</v>
      </c>
      <c r="AB630" s="189" t="s">
        <v>1470</v>
      </c>
    </row>
    <row r="631" spans="1:28" hidden="1">
      <c r="A631" s="189" t="s">
        <v>3050</v>
      </c>
      <c r="B631" s="190">
        <v>44876</v>
      </c>
      <c r="C631" s="191" t="s">
        <v>42</v>
      </c>
      <c r="D631" s="191" t="s">
        <v>3220</v>
      </c>
      <c r="E631" s="128" t="s">
        <v>2312</v>
      </c>
      <c r="F631" s="192" t="s">
        <v>3052</v>
      </c>
      <c r="G631" s="193" t="s">
        <v>3053</v>
      </c>
      <c r="H631" s="192" t="s">
        <v>3221</v>
      </c>
      <c r="I631" s="194">
        <v>0</v>
      </c>
      <c r="J631" s="128" t="s">
        <v>3055</v>
      </c>
      <c r="K631" s="192" t="s">
        <v>3167</v>
      </c>
      <c r="L631" s="195">
        <v>10000</v>
      </c>
      <c r="M631" s="196">
        <v>44876</v>
      </c>
      <c r="N631" s="179" t="s">
        <v>1472</v>
      </c>
      <c r="O631" s="192" t="s">
        <v>3168</v>
      </c>
      <c r="P631" s="192" t="s">
        <v>3168</v>
      </c>
      <c r="Q631" s="197">
        <v>-10000</v>
      </c>
      <c r="R631" s="197">
        <v>0</v>
      </c>
      <c r="S631" s="197">
        <v>907.69</v>
      </c>
      <c r="T631" s="198" t="s">
        <v>3169</v>
      </c>
      <c r="U631" s="199">
        <v>-10000</v>
      </c>
      <c r="V631" s="199">
        <v>10000</v>
      </c>
      <c r="W631" s="200">
        <v>4</v>
      </c>
      <c r="X631" s="201">
        <v>44866</v>
      </c>
      <c r="Y631" s="129"/>
      <c r="Z631" s="122" t="s">
        <v>1490</v>
      </c>
      <c r="AA631" s="189" t="s">
        <v>1488</v>
      </c>
      <c r="AB631" s="189" t="s">
        <v>1470</v>
      </c>
    </row>
    <row r="632" spans="1:28" hidden="1">
      <c r="A632" s="189" t="s">
        <v>3050</v>
      </c>
      <c r="B632" s="190">
        <v>44876</v>
      </c>
      <c r="C632" s="191" t="s">
        <v>42</v>
      </c>
      <c r="D632" s="191" t="s">
        <v>3220</v>
      </c>
      <c r="E632" s="128" t="s">
        <v>2312</v>
      </c>
      <c r="F632" s="192" t="s">
        <v>3052</v>
      </c>
      <c r="G632" s="193" t="s">
        <v>3053</v>
      </c>
      <c r="H632" s="192" t="s">
        <v>3221</v>
      </c>
      <c r="I632" s="194">
        <v>0</v>
      </c>
      <c r="J632" s="128" t="s">
        <v>1919</v>
      </c>
      <c r="K632" s="192" t="s">
        <v>1919</v>
      </c>
      <c r="L632" s="195" t="s">
        <v>1919</v>
      </c>
      <c r="M632" s="196">
        <v>44876</v>
      </c>
      <c r="N632" s="179" t="s">
        <v>1565</v>
      </c>
      <c r="O632" s="192" t="s">
        <v>3558</v>
      </c>
      <c r="P632" s="192" t="s">
        <v>3558</v>
      </c>
      <c r="Q632" s="197">
        <v>0</v>
      </c>
      <c r="R632" s="197">
        <v>2000</v>
      </c>
      <c r="S632" s="197">
        <v>2907.69</v>
      </c>
      <c r="T632" s="198" t="s">
        <v>21</v>
      </c>
      <c r="U632" s="199">
        <v>2000</v>
      </c>
      <c r="V632" s="199">
        <v>2000</v>
      </c>
      <c r="W632" s="200">
        <v>0</v>
      </c>
      <c r="X632" s="201">
        <v>44866</v>
      </c>
      <c r="Y632" s="129"/>
      <c r="Z632" s="122" t="s">
        <v>158</v>
      </c>
      <c r="AA632" s="189" t="s">
        <v>158</v>
      </c>
      <c r="AB632" s="189" t="s">
        <v>1474</v>
      </c>
    </row>
    <row r="633" spans="1:28" hidden="1">
      <c r="A633" s="189" t="s">
        <v>3050</v>
      </c>
      <c r="B633" s="190">
        <v>44876</v>
      </c>
      <c r="C633" s="191" t="s">
        <v>42</v>
      </c>
      <c r="D633" s="191" t="s">
        <v>3220</v>
      </c>
      <c r="E633" s="128" t="s">
        <v>2312</v>
      </c>
      <c r="F633" s="192" t="s">
        <v>3052</v>
      </c>
      <c r="G633" s="193" t="s">
        <v>3053</v>
      </c>
      <c r="H633" s="192" t="s">
        <v>3221</v>
      </c>
      <c r="I633" s="194">
        <v>0</v>
      </c>
      <c r="J633" s="128" t="s">
        <v>3055</v>
      </c>
      <c r="K633" s="192" t="s">
        <v>3350</v>
      </c>
      <c r="L633" s="195">
        <v>11.65</v>
      </c>
      <c r="M633" s="196">
        <v>44876</v>
      </c>
      <c r="N633" s="179" t="s">
        <v>1565</v>
      </c>
      <c r="O633" s="192" t="s">
        <v>3392</v>
      </c>
      <c r="P633" s="192" t="s">
        <v>3392</v>
      </c>
      <c r="Q633" s="197">
        <v>-11.65</v>
      </c>
      <c r="R633" s="197">
        <v>0</v>
      </c>
      <c r="S633" s="197">
        <v>2896.04</v>
      </c>
      <c r="T633" s="198" t="s">
        <v>21</v>
      </c>
      <c r="U633" s="199">
        <v>-11.65</v>
      </c>
      <c r="V633" s="199">
        <v>11.65</v>
      </c>
      <c r="W633" s="200">
        <v>0</v>
      </c>
      <c r="X633" s="201">
        <v>44866</v>
      </c>
      <c r="Y633" s="129"/>
      <c r="Z633" s="122" t="s">
        <v>3124</v>
      </c>
      <c r="AA633" s="189" t="s">
        <v>3124</v>
      </c>
      <c r="AB633" s="189" t="s">
        <v>1470</v>
      </c>
    </row>
    <row r="634" spans="1:28" hidden="1">
      <c r="A634" s="189" t="s">
        <v>3213</v>
      </c>
      <c r="B634" s="190">
        <v>44883</v>
      </c>
      <c r="C634" s="191" t="s">
        <v>42</v>
      </c>
      <c r="D634" s="191" t="s">
        <v>3346</v>
      </c>
      <c r="E634" s="128" t="s">
        <v>2312</v>
      </c>
      <c r="F634" s="192" t="s">
        <v>3347</v>
      </c>
      <c r="G634" s="193" t="s">
        <v>3214</v>
      </c>
      <c r="H634" s="192" t="s">
        <v>3348</v>
      </c>
      <c r="I634" s="194">
        <v>0</v>
      </c>
      <c r="J634" s="128" t="s">
        <v>3261</v>
      </c>
      <c r="K634" s="192" t="s">
        <v>3496</v>
      </c>
      <c r="L634" s="195">
        <v>87.6</v>
      </c>
      <c r="M634" s="196">
        <v>44883</v>
      </c>
      <c r="N634" s="179" t="s">
        <v>1565</v>
      </c>
      <c r="O634" s="192" t="s">
        <v>3380</v>
      </c>
      <c r="P634" s="192" t="s">
        <v>3380</v>
      </c>
      <c r="Q634" s="197">
        <v>-87.6</v>
      </c>
      <c r="R634" s="197">
        <v>0</v>
      </c>
      <c r="S634" s="197">
        <v>53072.61</v>
      </c>
      <c r="T634" s="198" t="s">
        <v>21</v>
      </c>
      <c r="U634" s="199">
        <v>-87.6</v>
      </c>
      <c r="V634" s="199">
        <v>87.6</v>
      </c>
      <c r="W634" s="200">
        <v>0</v>
      </c>
      <c r="X634" s="201">
        <v>44866</v>
      </c>
      <c r="Y634" s="129"/>
      <c r="Z634" s="122" t="s">
        <v>3124</v>
      </c>
      <c r="AA634" s="189" t="s">
        <v>3124</v>
      </c>
      <c r="AB634" s="189" t="s">
        <v>1470</v>
      </c>
    </row>
    <row r="635" spans="1:28" hidden="1">
      <c r="A635" s="189" t="s">
        <v>3213</v>
      </c>
      <c r="B635" s="190">
        <v>44883</v>
      </c>
      <c r="C635" s="191" t="s">
        <v>42</v>
      </c>
      <c r="D635" s="191" t="s">
        <v>3346</v>
      </c>
      <c r="E635" s="128" t="s">
        <v>2312</v>
      </c>
      <c r="F635" s="192" t="s">
        <v>3347</v>
      </c>
      <c r="G635" s="193" t="s">
        <v>3214</v>
      </c>
      <c r="H635" s="192" t="s">
        <v>3348</v>
      </c>
      <c r="I635" s="194">
        <v>0</v>
      </c>
      <c r="J635" s="128" t="s">
        <v>3261</v>
      </c>
      <c r="K635" s="192" t="s">
        <v>3350</v>
      </c>
      <c r="L635" s="195">
        <v>11.65</v>
      </c>
      <c r="M635" s="196">
        <v>44883</v>
      </c>
      <c r="N635" s="179" t="s">
        <v>1565</v>
      </c>
      <c r="O635" s="192" t="s">
        <v>3448</v>
      </c>
      <c r="P635" s="192" t="s">
        <v>3448</v>
      </c>
      <c r="Q635" s="197">
        <v>-11.65</v>
      </c>
      <c r="R635" s="197">
        <v>0</v>
      </c>
      <c r="S635" s="197">
        <v>53060.959999999999</v>
      </c>
      <c r="T635" s="198" t="s">
        <v>21</v>
      </c>
      <c r="U635" s="199">
        <v>-11.65</v>
      </c>
      <c r="V635" s="199">
        <v>11.65</v>
      </c>
      <c r="W635" s="200">
        <v>0</v>
      </c>
      <c r="X635" s="201">
        <v>44866</v>
      </c>
      <c r="Y635" s="129"/>
      <c r="Z635" s="122" t="s">
        <v>3124</v>
      </c>
      <c r="AA635" s="189" t="s">
        <v>3124</v>
      </c>
      <c r="AB635" s="189" t="s">
        <v>1470</v>
      </c>
    </row>
    <row r="636" spans="1:28" hidden="1">
      <c r="A636" s="189" t="s">
        <v>3213</v>
      </c>
      <c r="B636" s="190">
        <v>44883</v>
      </c>
      <c r="C636" s="191" t="s">
        <v>42</v>
      </c>
      <c r="D636" s="191" t="s">
        <v>3346</v>
      </c>
      <c r="E636" s="128" t="s">
        <v>2312</v>
      </c>
      <c r="F636" s="192" t="s">
        <v>3347</v>
      </c>
      <c r="G636" s="193" t="s">
        <v>3214</v>
      </c>
      <c r="H636" s="192" t="s">
        <v>3348</v>
      </c>
      <c r="I636" s="194">
        <v>0</v>
      </c>
      <c r="J636" s="128" t="s">
        <v>3261</v>
      </c>
      <c r="K636" s="192" t="s">
        <v>3522</v>
      </c>
      <c r="L636" s="195">
        <v>50000</v>
      </c>
      <c r="M636" s="196">
        <v>44883</v>
      </c>
      <c r="N636" s="179" t="s">
        <v>1472</v>
      </c>
      <c r="O636" s="192" t="s">
        <v>3233</v>
      </c>
      <c r="P636" s="192" t="s">
        <v>3233</v>
      </c>
      <c r="Q636" s="197">
        <v>-50000</v>
      </c>
      <c r="R636" s="197">
        <v>0</v>
      </c>
      <c r="S636" s="197">
        <v>3060.96</v>
      </c>
      <c r="T636" s="198" t="s">
        <v>3234</v>
      </c>
      <c r="U636" s="199">
        <v>-50000</v>
      </c>
      <c r="V636" s="199">
        <v>50000</v>
      </c>
      <c r="W636" s="200">
        <v>0</v>
      </c>
      <c r="X636" s="201">
        <v>44866</v>
      </c>
      <c r="Y636" s="129"/>
      <c r="Z636" s="122" t="s">
        <v>1515</v>
      </c>
      <c r="AA636" s="189" t="s">
        <v>1479</v>
      </c>
      <c r="AB636" s="189" t="s">
        <v>1470</v>
      </c>
    </row>
    <row r="637" spans="1:28" hidden="1">
      <c r="A637" s="189" t="s">
        <v>3213</v>
      </c>
      <c r="B637" s="190">
        <v>44883</v>
      </c>
      <c r="C637" s="191" t="s">
        <v>42</v>
      </c>
      <c r="D637" s="191" t="s">
        <v>3346</v>
      </c>
      <c r="E637" s="128" t="s">
        <v>2312</v>
      </c>
      <c r="F637" s="192" t="s">
        <v>3347</v>
      </c>
      <c r="G637" s="193" t="s">
        <v>3214</v>
      </c>
      <c r="H637" s="192" t="s">
        <v>3348</v>
      </c>
      <c r="I637" s="194">
        <v>0</v>
      </c>
      <c r="J637" s="128" t="s">
        <v>3261</v>
      </c>
      <c r="K637" s="192" t="s">
        <v>3575</v>
      </c>
      <c r="L637" s="195">
        <v>558</v>
      </c>
      <c r="M637" s="196">
        <v>44883</v>
      </c>
      <c r="N637" s="179" t="s">
        <v>1472</v>
      </c>
      <c r="O637" s="192" t="s">
        <v>1801</v>
      </c>
      <c r="P637" s="192" t="s">
        <v>1801</v>
      </c>
      <c r="Q637" s="197">
        <v>-558</v>
      </c>
      <c r="R637" s="197">
        <v>0</v>
      </c>
      <c r="S637" s="197">
        <v>2502.96</v>
      </c>
      <c r="T637" s="198" t="s">
        <v>1095</v>
      </c>
      <c r="U637" s="199">
        <v>-558</v>
      </c>
      <c r="V637" s="199">
        <v>558</v>
      </c>
      <c r="W637" s="200">
        <v>0</v>
      </c>
      <c r="X637" s="201">
        <v>44866</v>
      </c>
      <c r="Y637" s="129"/>
      <c r="Z637" s="122" t="s">
        <v>1515</v>
      </c>
      <c r="AA637" s="189" t="s">
        <v>1479</v>
      </c>
      <c r="AB637" s="189" t="s">
        <v>1470</v>
      </c>
    </row>
    <row r="638" spans="1:28" hidden="1">
      <c r="A638" s="189" t="s">
        <v>3213</v>
      </c>
      <c r="B638" s="190">
        <v>44883</v>
      </c>
      <c r="C638" s="191" t="s">
        <v>42</v>
      </c>
      <c r="D638" s="191" t="s">
        <v>3346</v>
      </c>
      <c r="E638" s="128" t="s">
        <v>2312</v>
      </c>
      <c r="F638" s="192" t="s">
        <v>3347</v>
      </c>
      <c r="G638" s="193" t="s">
        <v>3214</v>
      </c>
      <c r="H638" s="192" t="s">
        <v>3348</v>
      </c>
      <c r="I638" s="194">
        <v>0</v>
      </c>
      <c r="J638" s="128" t="s">
        <v>3261</v>
      </c>
      <c r="K638" s="192" t="s">
        <v>3576</v>
      </c>
      <c r="L638" s="195">
        <v>180</v>
      </c>
      <c r="M638" s="196">
        <v>44883</v>
      </c>
      <c r="N638" s="179" t="s">
        <v>1472</v>
      </c>
      <c r="O638" s="192" t="s">
        <v>1801</v>
      </c>
      <c r="P638" s="192" t="s">
        <v>1801</v>
      </c>
      <c r="Q638" s="197">
        <v>-180</v>
      </c>
      <c r="R638" s="197">
        <v>0</v>
      </c>
      <c r="S638" s="197">
        <v>2322.96</v>
      </c>
      <c r="T638" s="198" t="s">
        <v>1095</v>
      </c>
      <c r="U638" s="199">
        <v>-180</v>
      </c>
      <c r="V638" s="199">
        <v>180</v>
      </c>
      <c r="W638" s="200">
        <v>0</v>
      </c>
      <c r="X638" s="201">
        <v>44866</v>
      </c>
      <c r="Y638" s="129"/>
      <c r="Z638" s="122" t="s">
        <v>1515</v>
      </c>
      <c r="AA638" s="189" t="s">
        <v>1479</v>
      </c>
      <c r="AB638" s="189" t="s">
        <v>1470</v>
      </c>
    </row>
    <row r="639" spans="1:28" hidden="1">
      <c r="A639" s="189" t="s">
        <v>3213</v>
      </c>
      <c r="B639" s="190">
        <v>44883</v>
      </c>
      <c r="C639" s="191" t="s">
        <v>42</v>
      </c>
      <c r="D639" s="191" t="s">
        <v>3346</v>
      </c>
      <c r="E639" s="128" t="s">
        <v>2312</v>
      </c>
      <c r="F639" s="192" t="s">
        <v>3347</v>
      </c>
      <c r="G639" s="193" t="s">
        <v>3214</v>
      </c>
      <c r="H639" s="192" t="s">
        <v>3348</v>
      </c>
      <c r="I639" s="194">
        <v>0</v>
      </c>
      <c r="J639" s="128" t="s">
        <v>3261</v>
      </c>
      <c r="K639" s="192" t="s">
        <v>3576</v>
      </c>
      <c r="L639" s="195">
        <v>180</v>
      </c>
      <c r="M639" s="196">
        <v>44883</v>
      </c>
      <c r="N639" s="179" t="s">
        <v>1472</v>
      </c>
      <c r="O639" s="192" t="s">
        <v>1801</v>
      </c>
      <c r="P639" s="192" t="s">
        <v>1801</v>
      </c>
      <c r="Q639" s="197">
        <v>-180</v>
      </c>
      <c r="R639" s="197">
        <v>0</v>
      </c>
      <c r="S639" s="197">
        <v>2142.96</v>
      </c>
      <c r="T639" s="198" t="s">
        <v>1095</v>
      </c>
      <c r="U639" s="199">
        <v>-180</v>
      </c>
      <c r="V639" s="199">
        <v>180</v>
      </c>
      <c r="W639" s="200">
        <v>0</v>
      </c>
      <c r="X639" s="201">
        <v>44866</v>
      </c>
      <c r="Y639" s="129"/>
      <c r="Z639" s="122" t="s">
        <v>1515</v>
      </c>
      <c r="AA639" s="189" t="s">
        <v>1479</v>
      </c>
      <c r="AB639" s="189" t="s">
        <v>1470</v>
      </c>
    </row>
    <row r="640" spans="1:28" hidden="1">
      <c r="A640" s="189" t="s">
        <v>3213</v>
      </c>
      <c r="B640" s="190">
        <v>44883</v>
      </c>
      <c r="C640" s="191" t="s">
        <v>42</v>
      </c>
      <c r="D640" s="191" t="s">
        <v>3346</v>
      </c>
      <c r="E640" s="128" t="s">
        <v>2312</v>
      </c>
      <c r="F640" s="192" t="s">
        <v>3347</v>
      </c>
      <c r="G640" s="193" t="s">
        <v>3214</v>
      </c>
      <c r="H640" s="192" t="s">
        <v>3348</v>
      </c>
      <c r="I640" s="194">
        <v>0</v>
      </c>
      <c r="J640" s="128" t="s">
        <v>3261</v>
      </c>
      <c r="K640" s="192" t="s">
        <v>3575</v>
      </c>
      <c r="L640" s="195">
        <v>558</v>
      </c>
      <c r="M640" s="196">
        <v>44883</v>
      </c>
      <c r="N640" s="179" t="s">
        <v>1472</v>
      </c>
      <c r="O640" s="192" t="s">
        <v>1801</v>
      </c>
      <c r="P640" s="192" t="s">
        <v>1801</v>
      </c>
      <c r="Q640" s="197">
        <v>-558</v>
      </c>
      <c r="R640" s="197">
        <v>0</v>
      </c>
      <c r="S640" s="197">
        <v>1584.96</v>
      </c>
      <c r="T640" s="198" t="s">
        <v>1095</v>
      </c>
      <c r="U640" s="199">
        <v>-558</v>
      </c>
      <c r="V640" s="199">
        <v>558</v>
      </c>
      <c r="W640" s="200">
        <v>0</v>
      </c>
      <c r="X640" s="201">
        <v>44866</v>
      </c>
      <c r="Y640" s="129"/>
      <c r="Z640" s="122" t="s">
        <v>1515</v>
      </c>
      <c r="AA640" s="189" t="s">
        <v>1479</v>
      </c>
      <c r="AB640" s="189" t="s">
        <v>1470</v>
      </c>
    </row>
    <row r="641" spans="1:28" hidden="1">
      <c r="A641" s="189" t="s">
        <v>3050</v>
      </c>
      <c r="B641" s="190">
        <v>44883</v>
      </c>
      <c r="C641" s="191" t="s">
        <v>42</v>
      </c>
      <c r="D641" s="191" t="s">
        <v>3220</v>
      </c>
      <c r="E641" s="128" t="s">
        <v>2312</v>
      </c>
      <c r="F641" s="192" t="s">
        <v>3052</v>
      </c>
      <c r="G641" s="193" t="s">
        <v>3053</v>
      </c>
      <c r="H641" s="192" t="s">
        <v>3221</v>
      </c>
      <c r="I641" s="194">
        <v>0</v>
      </c>
      <c r="J641" s="128" t="s">
        <v>3055</v>
      </c>
      <c r="K641" s="192" t="s">
        <v>3577</v>
      </c>
      <c r="L641" s="195">
        <v>802.13</v>
      </c>
      <c r="M641" s="196">
        <v>44883</v>
      </c>
      <c r="N641" s="179" t="s">
        <v>1472</v>
      </c>
      <c r="O641" s="192" t="s">
        <v>1801</v>
      </c>
      <c r="P641" s="192" t="s">
        <v>1801</v>
      </c>
      <c r="Q641" s="197">
        <v>-802.13</v>
      </c>
      <c r="R641" s="197">
        <v>0</v>
      </c>
      <c r="S641" s="197">
        <v>2093.91</v>
      </c>
      <c r="T641" s="198" t="s">
        <v>1095</v>
      </c>
      <c r="U641" s="199">
        <v>-802.13</v>
      </c>
      <c r="V641" s="199">
        <v>802.13</v>
      </c>
      <c r="W641" s="200">
        <v>0</v>
      </c>
      <c r="X641" s="201">
        <v>44866</v>
      </c>
      <c r="Y641" s="129"/>
      <c r="Z641" s="122" t="s">
        <v>1515</v>
      </c>
      <c r="AA641" s="189" t="s">
        <v>1479</v>
      </c>
      <c r="AB641" s="189" t="s">
        <v>1470</v>
      </c>
    </row>
    <row r="642" spans="1:28" hidden="1">
      <c r="A642" s="189" t="s">
        <v>3050</v>
      </c>
      <c r="B642" s="190">
        <v>44883</v>
      </c>
      <c r="C642" s="191" t="s">
        <v>42</v>
      </c>
      <c r="D642" s="191" t="s">
        <v>3220</v>
      </c>
      <c r="E642" s="128" t="s">
        <v>2312</v>
      </c>
      <c r="F642" s="192" t="s">
        <v>3052</v>
      </c>
      <c r="G642" s="193" t="s">
        <v>3053</v>
      </c>
      <c r="H642" s="192" t="s">
        <v>3221</v>
      </c>
      <c r="I642" s="194">
        <v>0</v>
      </c>
      <c r="J642" s="128" t="s">
        <v>3055</v>
      </c>
      <c r="K642" s="192" t="s">
        <v>3578</v>
      </c>
      <c r="L642" s="195">
        <v>139.5</v>
      </c>
      <c r="M642" s="196">
        <v>44883</v>
      </c>
      <c r="N642" s="179" t="s">
        <v>1472</v>
      </c>
      <c r="O642" s="192" t="s">
        <v>1801</v>
      </c>
      <c r="P642" s="192" t="s">
        <v>1801</v>
      </c>
      <c r="Q642" s="197">
        <v>-139.5</v>
      </c>
      <c r="R642" s="197">
        <v>0</v>
      </c>
      <c r="S642" s="197">
        <v>1954.41</v>
      </c>
      <c r="T642" s="198" t="s">
        <v>1095</v>
      </c>
      <c r="U642" s="199">
        <v>-139.5</v>
      </c>
      <c r="V642" s="199">
        <v>139.5</v>
      </c>
      <c r="W642" s="200">
        <v>0</v>
      </c>
      <c r="X642" s="201">
        <v>44866</v>
      </c>
      <c r="Y642" s="129"/>
      <c r="Z642" s="122" t="s">
        <v>1515</v>
      </c>
      <c r="AA642" s="189" t="s">
        <v>1479</v>
      </c>
      <c r="AB642" s="189" t="s">
        <v>1470</v>
      </c>
    </row>
    <row r="643" spans="1:28" hidden="1">
      <c r="A643" s="189" t="s">
        <v>3050</v>
      </c>
      <c r="B643" s="190">
        <v>44883</v>
      </c>
      <c r="C643" s="191" t="s">
        <v>42</v>
      </c>
      <c r="D643" s="191" t="s">
        <v>3220</v>
      </c>
      <c r="E643" s="128" t="s">
        <v>2312</v>
      </c>
      <c r="F643" s="192" t="s">
        <v>3052</v>
      </c>
      <c r="G643" s="193" t="s">
        <v>3053</v>
      </c>
      <c r="H643" s="192" t="s">
        <v>3221</v>
      </c>
      <c r="I643" s="194">
        <v>0</v>
      </c>
      <c r="J643" s="128" t="s">
        <v>3055</v>
      </c>
      <c r="K643" s="192" t="s">
        <v>3579</v>
      </c>
      <c r="L643" s="195">
        <v>451.05</v>
      </c>
      <c r="M643" s="196">
        <v>44883</v>
      </c>
      <c r="N643" s="179" t="s">
        <v>1472</v>
      </c>
      <c r="O643" s="192" t="s">
        <v>1801</v>
      </c>
      <c r="P643" s="192" t="s">
        <v>1801</v>
      </c>
      <c r="Q643" s="197">
        <v>-451.05</v>
      </c>
      <c r="R643" s="197">
        <v>0</v>
      </c>
      <c r="S643" s="197">
        <v>1503.36</v>
      </c>
      <c r="T643" s="198" t="s">
        <v>1095</v>
      </c>
      <c r="U643" s="199">
        <v>-451.05</v>
      </c>
      <c r="V643" s="199">
        <v>451.05</v>
      </c>
      <c r="W643" s="200">
        <v>0</v>
      </c>
      <c r="X643" s="201">
        <v>44866</v>
      </c>
      <c r="Y643" s="129"/>
      <c r="Z643" s="122" t="s">
        <v>1515</v>
      </c>
      <c r="AA643" s="189" t="s">
        <v>1479</v>
      </c>
      <c r="AB643" s="189" t="s">
        <v>1470</v>
      </c>
    </row>
    <row r="644" spans="1:28" hidden="1">
      <c r="A644" s="189" t="s">
        <v>3050</v>
      </c>
      <c r="B644" s="190">
        <v>44883</v>
      </c>
      <c r="C644" s="191" t="s">
        <v>42</v>
      </c>
      <c r="D644" s="191" t="s">
        <v>3220</v>
      </c>
      <c r="E644" s="128" t="s">
        <v>2312</v>
      </c>
      <c r="F644" s="192" t="s">
        <v>3052</v>
      </c>
      <c r="G644" s="193" t="s">
        <v>3053</v>
      </c>
      <c r="H644" s="192" t="s">
        <v>3221</v>
      </c>
      <c r="I644" s="194">
        <v>0</v>
      </c>
      <c r="J644" s="128" t="s">
        <v>3055</v>
      </c>
      <c r="K644" s="192" t="s">
        <v>3580</v>
      </c>
      <c r="L644" s="195">
        <v>279</v>
      </c>
      <c r="M644" s="196">
        <v>44883</v>
      </c>
      <c r="N644" s="179" t="s">
        <v>1472</v>
      </c>
      <c r="O644" s="192" t="s">
        <v>1801</v>
      </c>
      <c r="P644" s="192" t="s">
        <v>1801</v>
      </c>
      <c r="Q644" s="197">
        <v>-279</v>
      </c>
      <c r="R644" s="197">
        <v>0</v>
      </c>
      <c r="S644" s="197">
        <v>1224.3599999999999</v>
      </c>
      <c r="T644" s="198" t="s">
        <v>1095</v>
      </c>
      <c r="U644" s="199">
        <v>-279</v>
      </c>
      <c r="V644" s="199">
        <v>279</v>
      </c>
      <c r="W644" s="200">
        <v>0</v>
      </c>
      <c r="X644" s="201">
        <v>44866</v>
      </c>
      <c r="Y644" s="129"/>
      <c r="Z644" s="122" t="s">
        <v>1515</v>
      </c>
      <c r="AA644" s="189" t="s">
        <v>1479</v>
      </c>
      <c r="AB644" s="189" t="s">
        <v>1470</v>
      </c>
    </row>
    <row r="645" spans="1:28" hidden="1">
      <c r="A645" s="189" t="s">
        <v>3050</v>
      </c>
      <c r="B645" s="190">
        <v>44883</v>
      </c>
      <c r="C645" s="191" t="s">
        <v>42</v>
      </c>
      <c r="D645" s="191" t="s">
        <v>3220</v>
      </c>
      <c r="E645" s="128" t="s">
        <v>2312</v>
      </c>
      <c r="F645" s="192" t="s">
        <v>3052</v>
      </c>
      <c r="G645" s="193" t="s">
        <v>3053</v>
      </c>
      <c r="H645" s="192" t="s">
        <v>3221</v>
      </c>
      <c r="I645" s="194">
        <v>0</v>
      </c>
      <c r="J645" s="128" t="s">
        <v>3055</v>
      </c>
      <c r="K645" s="192" t="s">
        <v>3581</v>
      </c>
      <c r="L645" s="195">
        <v>45</v>
      </c>
      <c r="M645" s="196">
        <v>44883</v>
      </c>
      <c r="N645" s="179" t="s">
        <v>1472</v>
      </c>
      <c r="O645" s="192" t="s">
        <v>1801</v>
      </c>
      <c r="P645" s="192" t="s">
        <v>1801</v>
      </c>
      <c r="Q645" s="197">
        <v>-45</v>
      </c>
      <c r="R645" s="197">
        <v>0</v>
      </c>
      <c r="S645" s="197">
        <v>1179.3599999999999</v>
      </c>
      <c r="T645" s="198" t="s">
        <v>1095</v>
      </c>
      <c r="U645" s="199">
        <v>-45</v>
      </c>
      <c r="V645" s="199">
        <v>45</v>
      </c>
      <c r="W645" s="200">
        <v>0</v>
      </c>
      <c r="X645" s="201">
        <v>44866</v>
      </c>
      <c r="Y645" s="129"/>
      <c r="Z645" s="122" t="s">
        <v>1515</v>
      </c>
      <c r="AA645" s="189" t="s">
        <v>1479</v>
      </c>
      <c r="AB645" s="189" t="s">
        <v>1470</v>
      </c>
    </row>
    <row r="646" spans="1:28" hidden="1">
      <c r="A646" s="189" t="s">
        <v>3050</v>
      </c>
      <c r="B646" s="190">
        <v>44883</v>
      </c>
      <c r="C646" s="191" t="s">
        <v>42</v>
      </c>
      <c r="D646" s="191" t="s">
        <v>3220</v>
      </c>
      <c r="E646" s="128" t="s">
        <v>2312</v>
      </c>
      <c r="F646" s="192" t="s">
        <v>3052</v>
      </c>
      <c r="G646" s="193" t="s">
        <v>3053</v>
      </c>
      <c r="H646" s="192" t="s">
        <v>3221</v>
      </c>
      <c r="I646" s="194">
        <v>0</v>
      </c>
      <c r="J646" s="128" t="s">
        <v>3055</v>
      </c>
      <c r="K646" s="192" t="s">
        <v>3582</v>
      </c>
      <c r="L646" s="195">
        <v>145.5</v>
      </c>
      <c r="M646" s="196">
        <v>44883</v>
      </c>
      <c r="N646" s="179" t="s">
        <v>1472</v>
      </c>
      <c r="O646" s="192" t="s">
        <v>1801</v>
      </c>
      <c r="P646" s="192" t="s">
        <v>1801</v>
      </c>
      <c r="Q646" s="197">
        <v>-145.5</v>
      </c>
      <c r="R646" s="197">
        <v>0</v>
      </c>
      <c r="S646" s="197">
        <v>1033.8599999999999</v>
      </c>
      <c r="T646" s="198" t="s">
        <v>1095</v>
      </c>
      <c r="U646" s="199">
        <v>-145.5</v>
      </c>
      <c r="V646" s="199">
        <v>145.5</v>
      </c>
      <c r="W646" s="200">
        <v>0</v>
      </c>
      <c r="X646" s="201">
        <v>44866</v>
      </c>
      <c r="Y646" s="129"/>
      <c r="Z646" s="122" t="s">
        <v>1515</v>
      </c>
      <c r="AA646" s="189" t="s">
        <v>1479</v>
      </c>
      <c r="AB646" s="189" t="s">
        <v>1470</v>
      </c>
    </row>
    <row r="647" spans="1:28" hidden="1">
      <c r="A647" s="189" t="s">
        <v>3050</v>
      </c>
      <c r="B647" s="190">
        <v>44883</v>
      </c>
      <c r="C647" s="191" t="s">
        <v>42</v>
      </c>
      <c r="D647" s="191" t="s">
        <v>3220</v>
      </c>
      <c r="E647" s="128" t="s">
        <v>2312</v>
      </c>
      <c r="F647" s="192" t="s">
        <v>3052</v>
      </c>
      <c r="G647" s="193" t="s">
        <v>3053</v>
      </c>
      <c r="H647" s="192" t="s">
        <v>3221</v>
      </c>
      <c r="I647" s="194">
        <v>0</v>
      </c>
      <c r="J647" s="128" t="s">
        <v>3055</v>
      </c>
      <c r="K647" s="192" t="s">
        <v>3583</v>
      </c>
      <c r="L647" s="195">
        <v>258.75</v>
      </c>
      <c r="M647" s="196">
        <v>44883</v>
      </c>
      <c r="N647" s="179" t="s">
        <v>1472</v>
      </c>
      <c r="O647" s="192" t="s">
        <v>1801</v>
      </c>
      <c r="P647" s="192" t="s">
        <v>1801</v>
      </c>
      <c r="Q647" s="197">
        <v>-258.75</v>
      </c>
      <c r="R647" s="197">
        <v>0</v>
      </c>
      <c r="S647" s="197">
        <v>775.11</v>
      </c>
      <c r="T647" s="198" t="s">
        <v>1095</v>
      </c>
      <c r="U647" s="199">
        <v>-258.75</v>
      </c>
      <c r="V647" s="199">
        <v>258.75</v>
      </c>
      <c r="W647" s="200">
        <v>0</v>
      </c>
      <c r="X647" s="201">
        <v>44866</v>
      </c>
      <c r="Y647" s="129"/>
      <c r="Z647" s="122" t="s">
        <v>1515</v>
      </c>
      <c r="AA647" s="189" t="s">
        <v>1479</v>
      </c>
      <c r="AB647" s="189" t="s">
        <v>1470</v>
      </c>
    </row>
    <row r="648" spans="1:28" hidden="1">
      <c r="A648" s="189" t="s">
        <v>3050</v>
      </c>
      <c r="B648" s="190">
        <v>44883</v>
      </c>
      <c r="C648" s="191" t="s">
        <v>42</v>
      </c>
      <c r="D648" s="191" t="s">
        <v>3220</v>
      </c>
      <c r="E648" s="128" t="s">
        <v>2312</v>
      </c>
      <c r="F648" s="192" t="s">
        <v>3052</v>
      </c>
      <c r="G648" s="193" t="s">
        <v>3053</v>
      </c>
      <c r="H648" s="192" t="s">
        <v>3221</v>
      </c>
      <c r="I648" s="194">
        <v>0</v>
      </c>
      <c r="J648" s="128" t="s">
        <v>3055</v>
      </c>
      <c r="K648" s="192" t="s">
        <v>3584</v>
      </c>
      <c r="L648" s="195">
        <v>517.5</v>
      </c>
      <c r="M648" s="196">
        <v>44883</v>
      </c>
      <c r="N648" s="179" t="s">
        <v>1472</v>
      </c>
      <c r="O648" s="192" t="s">
        <v>1801</v>
      </c>
      <c r="P648" s="192" t="s">
        <v>1801</v>
      </c>
      <c r="Q648" s="197">
        <v>-517.5</v>
      </c>
      <c r="R648" s="197">
        <v>0</v>
      </c>
      <c r="S648" s="197">
        <v>257.61</v>
      </c>
      <c r="T648" s="198" t="s">
        <v>1095</v>
      </c>
      <c r="U648" s="199">
        <v>-517.5</v>
      </c>
      <c r="V648" s="199">
        <v>517.5</v>
      </c>
      <c r="W648" s="200">
        <v>0</v>
      </c>
      <c r="X648" s="201">
        <v>44866</v>
      </c>
      <c r="Y648" s="129"/>
      <c r="Z648" s="122" t="s">
        <v>1515</v>
      </c>
      <c r="AA648" s="189" t="s">
        <v>1479</v>
      </c>
      <c r="AB648" s="189" t="s">
        <v>1470</v>
      </c>
    </row>
    <row r="649" spans="1:28" hidden="1">
      <c r="A649" s="189" t="s">
        <v>3050</v>
      </c>
      <c r="B649" s="190">
        <v>44883</v>
      </c>
      <c r="C649" s="191" t="s">
        <v>42</v>
      </c>
      <c r="D649" s="191" t="s">
        <v>3220</v>
      </c>
      <c r="E649" s="128" t="s">
        <v>2312</v>
      </c>
      <c r="F649" s="192" t="s">
        <v>3052</v>
      </c>
      <c r="G649" s="193" t="s">
        <v>3053</v>
      </c>
      <c r="H649" s="192" t="s">
        <v>3221</v>
      </c>
      <c r="I649" s="194">
        <v>0</v>
      </c>
      <c r="J649" s="128" t="s">
        <v>3055</v>
      </c>
      <c r="K649" s="192" t="s">
        <v>3581</v>
      </c>
      <c r="L649" s="195">
        <v>45</v>
      </c>
      <c r="M649" s="196">
        <v>44883</v>
      </c>
      <c r="N649" s="179" t="s">
        <v>1472</v>
      </c>
      <c r="O649" s="192" t="s">
        <v>1801</v>
      </c>
      <c r="P649" s="192" t="s">
        <v>1801</v>
      </c>
      <c r="Q649" s="197">
        <v>-45</v>
      </c>
      <c r="R649" s="197">
        <v>0</v>
      </c>
      <c r="S649" s="197">
        <v>212.61</v>
      </c>
      <c r="T649" s="198" t="s">
        <v>1095</v>
      </c>
      <c r="U649" s="199">
        <v>-45</v>
      </c>
      <c r="V649" s="199">
        <v>45</v>
      </c>
      <c r="W649" s="200">
        <v>0</v>
      </c>
      <c r="X649" s="201">
        <v>44866</v>
      </c>
      <c r="Y649" s="129"/>
      <c r="Z649" s="122" t="s">
        <v>1515</v>
      </c>
      <c r="AA649" s="189" t="s">
        <v>1479</v>
      </c>
      <c r="AB649" s="189" t="s">
        <v>1470</v>
      </c>
    </row>
    <row r="650" spans="1:28" hidden="1">
      <c r="A650" s="189" t="s">
        <v>3050</v>
      </c>
      <c r="B650" s="190">
        <v>44886</v>
      </c>
      <c r="C650" s="191" t="s">
        <v>42</v>
      </c>
      <c r="D650" s="191" t="s">
        <v>3220</v>
      </c>
      <c r="E650" s="128" t="s">
        <v>2312</v>
      </c>
      <c r="F650" s="192" t="s">
        <v>3052</v>
      </c>
      <c r="G650" s="193" t="s">
        <v>3053</v>
      </c>
      <c r="H650" s="192" t="s">
        <v>3221</v>
      </c>
      <c r="I650" s="194">
        <v>0</v>
      </c>
      <c r="J650" s="128" t="s">
        <v>3055</v>
      </c>
      <c r="K650" s="192" t="s">
        <v>3585</v>
      </c>
      <c r="L650" s="195">
        <v>114.3</v>
      </c>
      <c r="M650" s="196">
        <v>44886</v>
      </c>
      <c r="N650" s="179" t="s">
        <v>1472</v>
      </c>
      <c r="O650" s="192" t="s">
        <v>2664</v>
      </c>
      <c r="P650" s="192" t="s">
        <v>2664</v>
      </c>
      <c r="Q650" s="197">
        <v>-114.3</v>
      </c>
      <c r="R650" s="197">
        <v>0</v>
      </c>
      <c r="S650" s="197">
        <v>98.31</v>
      </c>
      <c r="T650" s="198" t="s">
        <v>934</v>
      </c>
      <c r="U650" s="199">
        <v>-114.3</v>
      </c>
      <c r="V650" s="199">
        <v>114.3</v>
      </c>
      <c r="W650" s="200">
        <v>0</v>
      </c>
      <c r="X650" s="201">
        <v>44866</v>
      </c>
      <c r="Y650" s="129"/>
      <c r="Z650" s="122" t="s">
        <v>1515</v>
      </c>
      <c r="AA650" s="189" t="s">
        <v>1479</v>
      </c>
      <c r="AB650" s="189" t="s">
        <v>1470</v>
      </c>
    </row>
    <row r="651" spans="1:28" hidden="1">
      <c r="A651" s="189" t="s">
        <v>3050</v>
      </c>
      <c r="B651" s="190">
        <v>44886</v>
      </c>
      <c r="C651" s="191" t="s">
        <v>42</v>
      </c>
      <c r="D651" s="191" t="s">
        <v>3220</v>
      </c>
      <c r="E651" s="128" t="s">
        <v>2312</v>
      </c>
      <c r="F651" s="192" t="s">
        <v>3052</v>
      </c>
      <c r="G651" s="193" t="s">
        <v>3053</v>
      </c>
      <c r="H651" s="192" t="s">
        <v>3221</v>
      </c>
      <c r="I651" s="194">
        <v>0</v>
      </c>
      <c r="J651" s="128" t="s">
        <v>3055</v>
      </c>
      <c r="K651" s="192" t="s">
        <v>3445</v>
      </c>
      <c r="L651" s="195">
        <v>1.95</v>
      </c>
      <c r="M651" s="196">
        <v>44886</v>
      </c>
      <c r="N651" s="179" t="s">
        <v>1565</v>
      </c>
      <c r="O651" s="192" t="s">
        <v>3530</v>
      </c>
      <c r="P651" s="192" t="s">
        <v>3530</v>
      </c>
      <c r="Q651" s="197">
        <v>-1.95</v>
      </c>
      <c r="R651" s="197">
        <v>0</v>
      </c>
      <c r="S651" s="197">
        <v>96.36</v>
      </c>
      <c r="T651" s="198" t="s">
        <v>21</v>
      </c>
      <c r="U651" s="199">
        <v>-1.95</v>
      </c>
      <c r="V651" s="199">
        <v>1.95</v>
      </c>
      <c r="W651" s="200">
        <v>0</v>
      </c>
      <c r="X651" s="201">
        <v>44866</v>
      </c>
      <c r="Y651" s="129"/>
      <c r="Z651" s="122" t="s">
        <v>3124</v>
      </c>
      <c r="AA651" s="189" t="s">
        <v>3124</v>
      </c>
      <c r="AB651" s="189" t="s">
        <v>1470</v>
      </c>
    </row>
    <row r="652" spans="1:28" hidden="1">
      <c r="A652" s="189" t="s">
        <v>3213</v>
      </c>
      <c r="B652" s="190">
        <v>44888</v>
      </c>
      <c r="C652" s="191" t="s">
        <v>42</v>
      </c>
      <c r="D652" s="191" t="s">
        <v>3346</v>
      </c>
      <c r="E652" s="128" t="s">
        <v>2312</v>
      </c>
      <c r="F652" s="192" t="s">
        <v>3347</v>
      </c>
      <c r="G652" s="193" t="s">
        <v>3214</v>
      </c>
      <c r="H652" s="192" t="s">
        <v>3348</v>
      </c>
      <c r="I652" s="194">
        <v>0</v>
      </c>
      <c r="J652" s="128" t="s">
        <v>3261</v>
      </c>
      <c r="K652" s="192" t="s">
        <v>3374</v>
      </c>
      <c r="L652" s="195">
        <v>922.8</v>
      </c>
      <c r="M652" s="196">
        <v>44888</v>
      </c>
      <c r="N652" s="179" t="s">
        <v>1472</v>
      </c>
      <c r="O652" s="192" t="s">
        <v>3586</v>
      </c>
      <c r="P652" s="192" t="s">
        <v>3586</v>
      </c>
      <c r="Q652" s="197">
        <v>-922.8</v>
      </c>
      <c r="R652" s="197">
        <v>0</v>
      </c>
      <c r="S652" s="197">
        <v>662.16</v>
      </c>
      <c r="T652" s="198" t="s">
        <v>3587</v>
      </c>
      <c r="U652" s="199">
        <v>-922.8</v>
      </c>
      <c r="V652" s="199">
        <v>922.8</v>
      </c>
      <c r="W652" s="200">
        <v>0</v>
      </c>
      <c r="X652" s="201">
        <v>44866</v>
      </c>
      <c r="Y652" s="129"/>
      <c r="Z652" s="122" t="s">
        <v>1568</v>
      </c>
      <c r="AA652" s="189" t="s">
        <v>1488</v>
      </c>
      <c r="AB652" s="189" t="s">
        <v>1470</v>
      </c>
    </row>
    <row r="653" spans="1:28" hidden="1">
      <c r="A653" s="189" t="s">
        <v>3213</v>
      </c>
      <c r="B653" s="190">
        <v>44890</v>
      </c>
      <c r="C653" s="191" t="s">
        <v>42</v>
      </c>
      <c r="D653" s="191" t="s">
        <v>3346</v>
      </c>
      <c r="E653" s="128" t="s">
        <v>2312</v>
      </c>
      <c r="F653" s="192" t="s">
        <v>3347</v>
      </c>
      <c r="G653" s="193" t="s">
        <v>3214</v>
      </c>
      <c r="H653" s="192" t="s">
        <v>3348</v>
      </c>
      <c r="I653" s="194">
        <v>0</v>
      </c>
      <c r="J653" s="128" t="s">
        <v>3261</v>
      </c>
      <c r="K653" s="192" t="s">
        <v>3262</v>
      </c>
      <c r="L653" s="195">
        <v>75000</v>
      </c>
      <c r="M653" s="196">
        <v>44890</v>
      </c>
      <c r="N653" s="179" t="s">
        <v>1472</v>
      </c>
      <c r="O653" s="192" t="s">
        <v>3263</v>
      </c>
      <c r="P653" s="192" t="s">
        <v>3263</v>
      </c>
      <c r="Q653" s="197">
        <v>-75000</v>
      </c>
      <c r="R653" s="197">
        <v>0</v>
      </c>
      <c r="S653" s="197">
        <v>-74337.84</v>
      </c>
      <c r="T653" s="198" t="s">
        <v>3264</v>
      </c>
      <c r="U653" s="199">
        <v>-75000</v>
      </c>
      <c r="V653" s="199">
        <v>75000</v>
      </c>
      <c r="W653" s="200">
        <v>0</v>
      </c>
      <c r="X653" s="201">
        <v>44866</v>
      </c>
      <c r="Y653" s="129"/>
      <c r="Z653" s="122" t="s">
        <v>1490</v>
      </c>
      <c r="AA653" s="189" t="s">
        <v>1488</v>
      </c>
      <c r="AB653" s="189" t="s">
        <v>1470</v>
      </c>
    </row>
    <row r="654" spans="1:28" hidden="1">
      <c r="A654" s="189" t="s">
        <v>3213</v>
      </c>
      <c r="B654" s="190">
        <v>44890</v>
      </c>
      <c r="C654" s="191" t="s">
        <v>42</v>
      </c>
      <c r="D654" s="191" t="s">
        <v>3346</v>
      </c>
      <c r="E654" s="128" t="s">
        <v>2312</v>
      </c>
      <c r="F654" s="192" t="s">
        <v>3347</v>
      </c>
      <c r="G654" s="193" t="s">
        <v>3214</v>
      </c>
      <c r="H654" s="192" t="s">
        <v>3348</v>
      </c>
      <c r="I654" s="194">
        <v>0</v>
      </c>
      <c r="J654" s="128" t="s">
        <v>3261</v>
      </c>
      <c r="K654" s="192" t="s">
        <v>3588</v>
      </c>
      <c r="L654" s="195">
        <v>13750</v>
      </c>
      <c r="M654" s="196">
        <v>44890</v>
      </c>
      <c r="N654" s="179" t="s">
        <v>1472</v>
      </c>
      <c r="O654" s="192" t="s">
        <v>3589</v>
      </c>
      <c r="P654" s="192" t="s">
        <v>3589</v>
      </c>
      <c r="Q654" s="197">
        <v>-13750</v>
      </c>
      <c r="R654" s="197">
        <v>0</v>
      </c>
      <c r="S654" s="197">
        <v>-88087.84</v>
      </c>
      <c r="T654" s="198" t="s">
        <v>3590</v>
      </c>
      <c r="U654" s="199">
        <v>-13750</v>
      </c>
      <c r="V654" s="199">
        <v>13750</v>
      </c>
      <c r="W654" s="200">
        <v>0</v>
      </c>
      <c r="X654" s="201">
        <v>44866</v>
      </c>
      <c r="Y654" s="129"/>
      <c r="Z654" s="122" t="s">
        <v>1515</v>
      </c>
      <c r="AA654" s="189" t="s">
        <v>1479</v>
      </c>
      <c r="AB654" s="189" t="s">
        <v>1470</v>
      </c>
    </row>
    <row r="655" spans="1:28" hidden="1">
      <c r="A655" s="189" t="s">
        <v>3213</v>
      </c>
      <c r="B655" s="190">
        <v>44890</v>
      </c>
      <c r="C655" s="191" t="s">
        <v>42</v>
      </c>
      <c r="D655" s="191" t="s">
        <v>3346</v>
      </c>
      <c r="E655" s="128" t="s">
        <v>2312</v>
      </c>
      <c r="F655" s="192" t="s">
        <v>3347</v>
      </c>
      <c r="G655" s="193" t="s">
        <v>3214</v>
      </c>
      <c r="H655" s="192" t="s">
        <v>3348</v>
      </c>
      <c r="I655" s="194">
        <v>0</v>
      </c>
      <c r="J655" s="128" t="s">
        <v>3261</v>
      </c>
      <c r="K655" s="192" t="s">
        <v>3591</v>
      </c>
      <c r="L655" s="195">
        <v>8000</v>
      </c>
      <c r="M655" s="196">
        <v>44890</v>
      </c>
      <c r="N655" s="179" t="s">
        <v>1472</v>
      </c>
      <c r="O655" s="192" t="s">
        <v>3316</v>
      </c>
      <c r="P655" s="192" t="s">
        <v>3316</v>
      </c>
      <c r="Q655" s="197">
        <v>-8000</v>
      </c>
      <c r="R655" s="197">
        <v>0</v>
      </c>
      <c r="S655" s="197">
        <v>-96087.84</v>
      </c>
      <c r="T655" s="198" t="s">
        <v>1144</v>
      </c>
      <c r="U655" s="199">
        <v>-8000</v>
      </c>
      <c r="V655" s="199">
        <v>8000</v>
      </c>
      <c r="W655" s="200">
        <v>0</v>
      </c>
      <c r="X655" s="201">
        <v>44866</v>
      </c>
      <c r="Y655" s="129"/>
      <c r="Z655" s="122" t="s">
        <v>1515</v>
      </c>
      <c r="AA655" s="189" t="s">
        <v>1479</v>
      </c>
      <c r="AB655" s="189" t="s">
        <v>1470</v>
      </c>
    </row>
    <row r="656" spans="1:28" hidden="1">
      <c r="A656" s="189" t="s">
        <v>3213</v>
      </c>
      <c r="B656" s="190">
        <v>44890</v>
      </c>
      <c r="C656" s="191" t="s">
        <v>42</v>
      </c>
      <c r="D656" s="191" t="s">
        <v>3346</v>
      </c>
      <c r="E656" s="128" t="s">
        <v>2312</v>
      </c>
      <c r="F656" s="192" t="s">
        <v>3347</v>
      </c>
      <c r="G656" s="193" t="s">
        <v>3214</v>
      </c>
      <c r="H656" s="192" t="s">
        <v>3348</v>
      </c>
      <c r="I656" s="194">
        <v>0</v>
      </c>
      <c r="J656" s="128" t="s">
        <v>3261</v>
      </c>
      <c r="K656" s="192" t="s">
        <v>3592</v>
      </c>
      <c r="L656" s="195">
        <v>120</v>
      </c>
      <c r="M656" s="196">
        <v>44890</v>
      </c>
      <c r="N656" s="179" t="s">
        <v>1472</v>
      </c>
      <c r="O656" s="192" t="s">
        <v>3318</v>
      </c>
      <c r="P656" s="192" t="s">
        <v>3318</v>
      </c>
      <c r="Q656" s="197">
        <v>0</v>
      </c>
      <c r="R656" s="197">
        <v>120</v>
      </c>
      <c r="S656" s="197">
        <v>-95967.84</v>
      </c>
      <c r="T656" s="198" t="s">
        <v>1144</v>
      </c>
      <c r="U656" s="199">
        <v>120</v>
      </c>
      <c r="V656" s="199">
        <v>120</v>
      </c>
      <c r="W656" s="200">
        <v>0</v>
      </c>
      <c r="X656" s="201">
        <v>44866</v>
      </c>
      <c r="Y656" s="129"/>
      <c r="Z656" s="122" t="s">
        <v>1515</v>
      </c>
      <c r="AA656" s="189" t="s">
        <v>1479</v>
      </c>
      <c r="AB656" s="189" t="s">
        <v>1470</v>
      </c>
    </row>
    <row r="657" spans="1:28" hidden="1">
      <c r="A657" s="189" t="s">
        <v>3213</v>
      </c>
      <c r="B657" s="190">
        <v>44890</v>
      </c>
      <c r="C657" s="191" t="s">
        <v>42</v>
      </c>
      <c r="D657" s="191" t="s">
        <v>3346</v>
      </c>
      <c r="E657" s="128" t="s">
        <v>2312</v>
      </c>
      <c r="F657" s="192" t="s">
        <v>3347</v>
      </c>
      <c r="G657" s="193" t="s">
        <v>3214</v>
      </c>
      <c r="H657" s="192" t="s">
        <v>3348</v>
      </c>
      <c r="I657" s="194">
        <v>0</v>
      </c>
      <c r="J657" s="128" t="s">
        <v>3261</v>
      </c>
      <c r="K657" s="192" t="s">
        <v>3593</v>
      </c>
      <c r="L657" s="195">
        <v>372</v>
      </c>
      <c r="M657" s="196">
        <v>44890</v>
      </c>
      <c r="N657" s="179" t="s">
        <v>1472</v>
      </c>
      <c r="O657" s="192" t="s">
        <v>3320</v>
      </c>
      <c r="P657" s="192" t="s">
        <v>3320</v>
      </c>
      <c r="Q657" s="197">
        <v>0</v>
      </c>
      <c r="R657" s="197">
        <v>372</v>
      </c>
      <c r="S657" s="197">
        <v>-95595.839999999997</v>
      </c>
      <c r="T657" s="198" t="s">
        <v>1144</v>
      </c>
      <c r="U657" s="199">
        <v>372</v>
      </c>
      <c r="V657" s="199">
        <v>372</v>
      </c>
      <c r="W657" s="200">
        <v>1</v>
      </c>
      <c r="X657" s="201">
        <v>44866</v>
      </c>
      <c r="Y657" s="129"/>
      <c r="Z657" s="122" t="s">
        <v>1515</v>
      </c>
      <c r="AA657" s="189" t="s">
        <v>1479</v>
      </c>
      <c r="AB657" s="189" t="s">
        <v>1470</v>
      </c>
    </row>
    <row r="658" spans="1:28" hidden="1">
      <c r="A658" s="189" t="s">
        <v>3213</v>
      </c>
      <c r="B658" s="190">
        <v>44890</v>
      </c>
      <c r="C658" s="191" t="s">
        <v>42</v>
      </c>
      <c r="D658" s="191" t="s">
        <v>3346</v>
      </c>
      <c r="E658" s="128" t="s">
        <v>2312</v>
      </c>
      <c r="F658" s="192" t="s">
        <v>3347</v>
      </c>
      <c r="G658" s="193" t="s">
        <v>3214</v>
      </c>
      <c r="H658" s="192" t="s">
        <v>3348</v>
      </c>
      <c r="I658" s="194">
        <v>0</v>
      </c>
      <c r="J658" s="128" t="s">
        <v>3261</v>
      </c>
      <c r="K658" s="192" t="s">
        <v>3333</v>
      </c>
      <c r="L658" s="195">
        <v>100000</v>
      </c>
      <c r="M658" s="196">
        <v>44890</v>
      </c>
      <c r="N658" s="179" t="s">
        <v>1472</v>
      </c>
      <c r="O658" s="192" t="s">
        <v>3233</v>
      </c>
      <c r="P658" s="192" t="s">
        <v>3233</v>
      </c>
      <c r="Q658" s="197">
        <v>-100000</v>
      </c>
      <c r="R658" s="197">
        <v>0</v>
      </c>
      <c r="S658" s="197">
        <v>-195595.84</v>
      </c>
      <c r="T658" s="198" t="s">
        <v>3234</v>
      </c>
      <c r="U658" s="199">
        <v>-100000</v>
      </c>
      <c r="V658" s="199">
        <v>100000</v>
      </c>
      <c r="W658" s="200">
        <v>0</v>
      </c>
      <c r="X658" s="201">
        <v>44866</v>
      </c>
      <c r="Y658" s="129"/>
      <c r="Z658" s="122" t="s">
        <v>1515</v>
      </c>
      <c r="AA658" s="189" t="s">
        <v>1479</v>
      </c>
      <c r="AB658" s="189" t="s">
        <v>1470</v>
      </c>
    </row>
    <row r="659" spans="1:28" hidden="1">
      <c r="A659" s="189" t="s">
        <v>3213</v>
      </c>
      <c r="B659" s="190">
        <v>44890</v>
      </c>
      <c r="C659" s="191" t="s">
        <v>42</v>
      </c>
      <c r="D659" s="191" t="s">
        <v>3346</v>
      </c>
      <c r="E659" s="128" t="s">
        <v>2312</v>
      </c>
      <c r="F659" s="192" t="s">
        <v>3347</v>
      </c>
      <c r="G659" s="193" t="s">
        <v>3214</v>
      </c>
      <c r="H659" s="192" t="s">
        <v>3348</v>
      </c>
      <c r="I659" s="194">
        <v>0</v>
      </c>
      <c r="J659" s="128" t="s">
        <v>3261</v>
      </c>
      <c r="K659" s="192" t="s">
        <v>3594</v>
      </c>
      <c r="L659" s="195">
        <v>122.22</v>
      </c>
      <c r="M659" s="196">
        <v>44890</v>
      </c>
      <c r="N659" s="179" t="s">
        <v>1472</v>
      </c>
      <c r="O659" s="192" t="s">
        <v>3357</v>
      </c>
      <c r="P659" s="192" t="s">
        <v>3357</v>
      </c>
      <c r="Q659" s="197">
        <v>-122.22</v>
      </c>
      <c r="R659" s="197">
        <v>0</v>
      </c>
      <c r="S659" s="197">
        <v>-195718.06</v>
      </c>
      <c r="T659" s="198" t="s">
        <v>969</v>
      </c>
      <c r="U659" s="199">
        <v>-122.22</v>
      </c>
      <c r="V659" s="199">
        <v>122.22</v>
      </c>
      <c r="W659" s="200">
        <v>0</v>
      </c>
      <c r="X659" s="201">
        <v>44866</v>
      </c>
      <c r="Y659" s="129"/>
      <c r="Z659" s="122" t="s">
        <v>3076</v>
      </c>
      <c r="AA659" s="189" t="s">
        <v>1479</v>
      </c>
      <c r="AB659" s="189" t="s">
        <v>1470</v>
      </c>
    </row>
    <row r="660" spans="1:28" hidden="1">
      <c r="A660" s="189" t="s">
        <v>3213</v>
      </c>
      <c r="B660" s="190">
        <v>44890</v>
      </c>
      <c r="C660" s="191" t="s">
        <v>42</v>
      </c>
      <c r="D660" s="191" t="s">
        <v>3346</v>
      </c>
      <c r="E660" s="128" t="s">
        <v>2312</v>
      </c>
      <c r="F660" s="192" t="s">
        <v>3347</v>
      </c>
      <c r="G660" s="193" t="s">
        <v>3214</v>
      </c>
      <c r="H660" s="192" t="s">
        <v>3348</v>
      </c>
      <c r="I660" s="194">
        <v>0</v>
      </c>
      <c r="J660" s="128" t="s">
        <v>3261</v>
      </c>
      <c r="K660" s="192" t="s">
        <v>3595</v>
      </c>
      <c r="L660" s="195">
        <v>108.69</v>
      </c>
      <c r="M660" s="196">
        <v>44890</v>
      </c>
      <c r="N660" s="179" t="s">
        <v>1472</v>
      </c>
      <c r="O660" s="192" t="s">
        <v>3596</v>
      </c>
      <c r="P660" s="192" t="s">
        <v>3596</v>
      </c>
      <c r="Q660" s="197">
        <v>-108.69</v>
      </c>
      <c r="R660" s="197">
        <v>0</v>
      </c>
      <c r="S660" s="197">
        <v>-195826.75</v>
      </c>
      <c r="T660" s="198" t="s">
        <v>898</v>
      </c>
      <c r="U660" s="199">
        <v>-108.69</v>
      </c>
      <c r="V660" s="199">
        <v>108.69</v>
      </c>
      <c r="W660" s="200">
        <v>0</v>
      </c>
      <c r="X660" s="201">
        <v>44866</v>
      </c>
      <c r="Y660" s="129"/>
      <c r="Z660" s="122" t="s">
        <v>3059</v>
      </c>
      <c r="AA660" s="189" t="s">
        <v>3060</v>
      </c>
      <c r="AB660" s="189" t="s">
        <v>1470</v>
      </c>
    </row>
    <row r="661" spans="1:28" hidden="1">
      <c r="A661" s="189" t="s">
        <v>3213</v>
      </c>
      <c r="B661" s="190">
        <v>44890</v>
      </c>
      <c r="C661" s="191" t="s">
        <v>42</v>
      </c>
      <c r="D661" s="191" t="s">
        <v>3346</v>
      </c>
      <c r="E661" s="128" t="s">
        <v>2312</v>
      </c>
      <c r="F661" s="192" t="s">
        <v>3347</v>
      </c>
      <c r="G661" s="193" t="s">
        <v>3214</v>
      </c>
      <c r="H661" s="192" t="s">
        <v>3348</v>
      </c>
      <c r="I661" s="194">
        <v>0</v>
      </c>
      <c r="J661" s="128" t="s">
        <v>3261</v>
      </c>
      <c r="K661" s="192" t="s">
        <v>3597</v>
      </c>
      <c r="L661" s="195">
        <v>210</v>
      </c>
      <c r="M661" s="196">
        <v>44890</v>
      </c>
      <c r="N661" s="179" t="s">
        <v>1472</v>
      </c>
      <c r="O661" s="192" t="s">
        <v>3300</v>
      </c>
      <c r="P661" s="192" t="s">
        <v>3300</v>
      </c>
      <c r="Q661" s="197">
        <v>-210</v>
      </c>
      <c r="R661" s="197">
        <v>0</v>
      </c>
      <c r="S661" s="197">
        <v>-196036.75</v>
      </c>
      <c r="T661" s="198" t="s">
        <v>3301</v>
      </c>
      <c r="U661" s="199">
        <v>-210</v>
      </c>
      <c r="V661" s="199">
        <v>210</v>
      </c>
      <c r="W661" s="200">
        <v>0</v>
      </c>
      <c r="X661" s="201">
        <v>44866</v>
      </c>
      <c r="Y661" s="129"/>
      <c r="Z661" s="122" t="s">
        <v>3059</v>
      </c>
      <c r="AA661" s="189" t="s">
        <v>3060</v>
      </c>
      <c r="AB661" s="189" t="s">
        <v>1470</v>
      </c>
    </row>
    <row r="662" spans="1:28" hidden="1">
      <c r="A662" s="189" t="s">
        <v>3213</v>
      </c>
      <c r="B662" s="190">
        <v>44890</v>
      </c>
      <c r="C662" s="191" t="s">
        <v>42</v>
      </c>
      <c r="D662" s="191" t="s">
        <v>3346</v>
      </c>
      <c r="E662" s="128" t="s">
        <v>2312</v>
      </c>
      <c r="F662" s="192" t="s">
        <v>3347</v>
      </c>
      <c r="G662" s="193" t="s">
        <v>3214</v>
      </c>
      <c r="H662" s="192" t="s">
        <v>3348</v>
      </c>
      <c r="I662" s="194">
        <v>0</v>
      </c>
      <c r="J662" s="128" t="s">
        <v>3261</v>
      </c>
      <c r="K662" s="192" t="s">
        <v>3534</v>
      </c>
      <c r="L662" s="195">
        <v>385.25</v>
      </c>
      <c r="M662" s="196">
        <v>44890</v>
      </c>
      <c r="N662" s="179" t="s">
        <v>1472</v>
      </c>
      <c r="O662" s="192" t="s">
        <v>3111</v>
      </c>
      <c r="P662" s="192" t="s">
        <v>3111</v>
      </c>
      <c r="Q662" s="197">
        <v>-385.25</v>
      </c>
      <c r="R662" s="197">
        <v>0</v>
      </c>
      <c r="S662" s="197">
        <v>-196422</v>
      </c>
      <c r="T662" s="198" t="s">
        <v>1002</v>
      </c>
      <c r="U662" s="199">
        <v>-385.25</v>
      </c>
      <c r="V662" s="199">
        <v>385.25</v>
      </c>
      <c r="W662" s="200">
        <v>0</v>
      </c>
      <c r="X662" s="201">
        <v>44866</v>
      </c>
      <c r="Y662" s="129"/>
      <c r="Z662" s="122" t="s">
        <v>3112</v>
      </c>
      <c r="AA662" s="189" t="s">
        <v>3060</v>
      </c>
      <c r="AB662" s="189" t="s">
        <v>1470</v>
      </c>
    </row>
    <row r="663" spans="1:28" hidden="1">
      <c r="A663" s="189" t="s">
        <v>3213</v>
      </c>
      <c r="B663" s="190">
        <v>44890</v>
      </c>
      <c r="C663" s="191" t="s">
        <v>42</v>
      </c>
      <c r="D663" s="191" t="s">
        <v>3346</v>
      </c>
      <c r="E663" s="128" t="s">
        <v>2312</v>
      </c>
      <c r="F663" s="192" t="s">
        <v>3347</v>
      </c>
      <c r="G663" s="193" t="s">
        <v>3214</v>
      </c>
      <c r="H663" s="192" t="s">
        <v>3348</v>
      </c>
      <c r="I663" s="194">
        <v>0</v>
      </c>
      <c r="J663" s="128" t="s">
        <v>3261</v>
      </c>
      <c r="K663" s="192" t="s">
        <v>3568</v>
      </c>
      <c r="L663" s="195">
        <v>192.63</v>
      </c>
      <c r="M663" s="196">
        <v>44890</v>
      </c>
      <c r="N663" s="179" t="s">
        <v>1472</v>
      </c>
      <c r="O663" s="192" t="s">
        <v>3111</v>
      </c>
      <c r="P663" s="192" t="s">
        <v>3111</v>
      </c>
      <c r="Q663" s="197">
        <v>-192.63</v>
      </c>
      <c r="R663" s="197">
        <v>0</v>
      </c>
      <c r="S663" s="197">
        <v>-196614.63</v>
      </c>
      <c r="T663" s="198" t="s">
        <v>1002</v>
      </c>
      <c r="U663" s="199">
        <v>-192.63</v>
      </c>
      <c r="V663" s="199">
        <v>192.63</v>
      </c>
      <c r="W663" s="200">
        <v>0</v>
      </c>
      <c r="X663" s="201">
        <v>44866</v>
      </c>
      <c r="Y663" s="129"/>
      <c r="Z663" s="122" t="s">
        <v>3112</v>
      </c>
      <c r="AA663" s="189" t="s">
        <v>3060</v>
      </c>
      <c r="AB663" s="189" t="s">
        <v>1470</v>
      </c>
    </row>
    <row r="664" spans="1:28" hidden="1">
      <c r="A664" s="189" t="s">
        <v>3213</v>
      </c>
      <c r="B664" s="190">
        <v>44890</v>
      </c>
      <c r="C664" s="191" t="s">
        <v>42</v>
      </c>
      <c r="D664" s="191" t="s">
        <v>3346</v>
      </c>
      <c r="E664" s="128" t="s">
        <v>2312</v>
      </c>
      <c r="F664" s="192" t="s">
        <v>3347</v>
      </c>
      <c r="G664" s="193" t="s">
        <v>3214</v>
      </c>
      <c r="H664" s="192" t="s">
        <v>3348</v>
      </c>
      <c r="I664" s="194">
        <v>0</v>
      </c>
      <c r="J664" s="128" t="s">
        <v>3261</v>
      </c>
      <c r="K664" s="192" t="s">
        <v>3598</v>
      </c>
      <c r="L664" s="195">
        <v>975.8</v>
      </c>
      <c r="M664" s="196">
        <v>44890</v>
      </c>
      <c r="N664" s="179" t="s">
        <v>1472</v>
      </c>
      <c r="O664" s="192" t="s">
        <v>2434</v>
      </c>
      <c r="P664" s="192" t="s">
        <v>2434</v>
      </c>
      <c r="Q664" s="197">
        <v>-975.8</v>
      </c>
      <c r="R664" s="197">
        <v>0</v>
      </c>
      <c r="S664" s="197">
        <v>-197590.43</v>
      </c>
      <c r="T664" s="198" t="s">
        <v>1126</v>
      </c>
      <c r="U664" s="199">
        <v>-975.8</v>
      </c>
      <c r="V664" s="199">
        <v>975.8</v>
      </c>
      <c r="W664" s="200">
        <v>0</v>
      </c>
      <c r="X664" s="201">
        <v>44866</v>
      </c>
      <c r="Y664" s="129"/>
      <c r="Z664" s="122" t="s">
        <v>3189</v>
      </c>
      <c r="AA664" s="189" t="s">
        <v>1488</v>
      </c>
      <c r="AB664" s="189" t="s">
        <v>1470</v>
      </c>
    </row>
    <row r="665" spans="1:28" hidden="1">
      <c r="A665" s="189" t="s">
        <v>3213</v>
      </c>
      <c r="B665" s="190">
        <v>44890</v>
      </c>
      <c r="C665" s="191" t="s">
        <v>42</v>
      </c>
      <c r="D665" s="191" t="s">
        <v>3346</v>
      </c>
      <c r="E665" s="128" t="s">
        <v>2312</v>
      </c>
      <c r="F665" s="192" t="s">
        <v>3347</v>
      </c>
      <c r="G665" s="193" t="s">
        <v>3214</v>
      </c>
      <c r="H665" s="192" t="s">
        <v>3348</v>
      </c>
      <c r="I665" s="194">
        <v>0</v>
      </c>
      <c r="J665" s="128" t="s">
        <v>3261</v>
      </c>
      <c r="K665" s="192" t="s">
        <v>3599</v>
      </c>
      <c r="L665" s="195">
        <v>30.15</v>
      </c>
      <c r="M665" s="196">
        <v>44890</v>
      </c>
      <c r="N665" s="179" t="s">
        <v>1472</v>
      </c>
      <c r="O665" s="192" t="s">
        <v>2434</v>
      </c>
      <c r="P665" s="192" t="s">
        <v>2434</v>
      </c>
      <c r="Q665" s="197">
        <v>-30.15</v>
      </c>
      <c r="R665" s="197">
        <v>0</v>
      </c>
      <c r="S665" s="197">
        <v>-197620.58</v>
      </c>
      <c r="T665" s="198" t="s">
        <v>1126</v>
      </c>
      <c r="U665" s="199">
        <v>-30.15</v>
      </c>
      <c r="V665" s="199">
        <v>30.15</v>
      </c>
      <c r="W665" s="200">
        <v>0</v>
      </c>
      <c r="X665" s="201">
        <v>44866</v>
      </c>
      <c r="Y665" s="129"/>
      <c r="Z665" s="122" t="s">
        <v>3189</v>
      </c>
      <c r="AA665" s="189" t="s">
        <v>1488</v>
      </c>
      <c r="AB665" s="189" t="s">
        <v>1470</v>
      </c>
    </row>
    <row r="666" spans="1:28" hidden="1">
      <c r="A666" s="189" t="s">
        <v>3213</v>
      </c>
      <c r="B666" s="190">
        <v>44890</v>
      </c>
      <c r="C666" s="191" t="s">
        <v>42</v>
      </c>
      <c r="D666" s="191" t="s">
        <v>3346</v>
      </c>
      <c r="E666" s="128" t="s">
        <v>2312</v>
      </c>
      <c r="F666" s="192" t="s">
        <v>3347</v>
      </c>
      <c r="G666" s="193" t="s">
        <v>3214</v>
      </c>
      <c r="H666" s="192" t="s">
        <v>3348</v>
      </c>
      <c r="I666" s="194">
        <v>0</v>
      </c>
      <c r="J666" s="128" t="s">
        <v>3261</v>
      </c>
      <c r="K666" s="192" t="s">
        <v>3599</v>
      </c>
      <c r="L666" s="195">
        <v>30.15</v>
      </c>
      <c r="M666" s="196">
        <v>44890</v>
      </c>
      <c r="N666" s="179" t="s">
        <v>1472</v>
      </c>
      <c r="O666" s="192" t="s">
        <v>2434</v>
      </c>
      <c r="P666" s="192" t="s">
        <v>2434</v>
      </c>
      <c r="Q666" s="197">
        <v>-30.15</v>
      </c>
      <c r="R666" s="197">
        <v>0</v>
      </c>
      <c r="S666" s="197">
        <v>-197650.73</v>
      </c>
      <c r="T666" s="198" t="s">
        <v>1126</v>
      </c>
      <c r="U666" s="199">
        <v>-30.15</v>
      </c>
      <c r="V666" s="199">
        <v>30.15</v>
      </c>
      <c r="W666" s="200">
        <v>0</v>
      </c>
      <c r="X666" s="201">
        <v>44866</v>
      </c>
      <c r="Y666" s="129"/>
      <c r="Z666" s="122" t="s">
        <v>3189</v>
      </c>
      <c r="AA666" s="189" t="s">
        <v>1488</v>
      </c>
      <c r="AB666" s="189" t="s">
        <v>1470</v>
      </c>
    </row>
    <row r="667" spans="1:28" hidden="1">
      <c r="A667" s="189" t="s">
        <v>3213</v>
      </c>
      <c r="B667" s="190">
        <v>44890</v>
      </c>
      <c r="C667" s="191" t="s">
        <v>42</v>
      </c>
      <c r="D667" s="191" t="s">
        <v>3346</v>
      </c>
      <c r="E667" s="128" t="s">
        <v>2312</v>
      </c>
      <c r="F667" s="192" t="s">
        <v>3347</v>
      </c>
      <c r="G667" s="193" t="s">
        <v>3214</v>
      </c>
      <c r="H667" s="192" t="s">
        <v>3348</v>
      </c>
      <c r="I667" s="194">
        <v>0</v>
      </c>
      <c r="J667" s="128" t="s">
        <v>3261</v>
      </c>
      <c r="K667" s="192" t="s">
        <v>3600</v>
      </c>
      <c r="L667" s="195">
        <v>200000</v>
      </c>
      <c r="M667" s="196">
        <v>44890</v>
      </c>
      <c r="N667" s="179" t="s">
        <v>1495</v>
      </c>
      <c r="O667" s="192" t="s">
        <v>3063</v>
      </c>
      <c r="P667" s="192" t="s">
        <v>3063</v>
      </c>
      <c r="Q667" s="197">
        <v>0</v>
      </c>
      <c r="R667" s="197">
        <v>200000</v>
      </c>
      <c r="S667" s="197">
        <v>2349.27</v>
      </c>
      <c r="T667" s="198" t="s">
        <v>21</v>
      </c>
      <c r="U667" s="199">
        <v>200000</v>
      </c>
      <c r="V667" s="199">
        <v>200000</v>
      </c>
      <c r="W667" s="200">
        <v>0</v>
      </c>
      <c r="X667" s="201">
        <v>44866</v>
      </c>
      <c r="Y667" s="129"/>
      <c r="Z667" s="122" t="s">
        <v>3064</v>
      </c>
      <c r="AA667" s="189" t="s">
        <v>3064</v>
      </c>
      <c r="AB667" s="189" t="s">
        <v>1470</v>
      </c>
    </row>
    <row r="668" spans="1:28" hidden="1">
      <c r="A668" s="189" t="s">
        <v>3213</v>
      </c>
      <c r="B668" s="190">
        <v>44890</v>
      </c>
      <c r="C668" s="191" t="s">
        <v>42</v>
      </c>
      <c r="D668" s="191" t="s">
        <v>3346</v>
      </c>
      <c r="E668" s="128" t="s">
        <v>2312</v>
      </c>
      <c r="F668" s="192" t="s">
        <v>3347</v>
      </c>
      <c r="G668" s="193" t="s">
        <v>3214</v>
      </c>
      <c r="H668" s="192" t="s">
        <v>3348</v>
      </c>
      <c r="I668" s="194">
        <v>0</v>
      </c>
      <c r="J668" s="128" t="s">
        <v>3261</v>
      </c>
      <c r="K668" s="192" t="s">
        <v>3601</v>
      </c>
      <c r="L668" s="195">
        <v>58.25</v>
      </c>
      <c r="M668" s="196">
        <v>44890</v>
      </c>
      <c r="N668" s="179" t="s">
        <v>1565</v>
      </c>
      <c r="O668" s="192" t="s">
        <v>2762</v>
      </c>
      <c r="P668" s="192" t="s">
        <v>2762</v>
      </c>
      <c r="Q668" s="197">
        <v>-58.25</v>
      </c>
      <c r="R668" s="197">
        <v>0</v>
      </c>
      <c r="S668" s="197">
        <v>2291.02</v>
      </c>
      <c r="T668" s="198" t="s">
        <v>21</v>
      </c>
      <c r="U668" s="199">
        <v>-58.25</v>
      </c>
      <c r="V668" s="199">
        <v>58.25</v>
      </c>
      <c r="W668" s="200">
        <v>0</v>
      </c>
      <c r="X668" s="201">
        <v>44866</v>
      </c>
      <c r="Y668" s="129"/>
      <c r="Z668" s="122" t="s">
        <v>3124</v>
      </c>
      <c r="AA668" s="189" t="s">
        <v>3124</v>
      </c>
      <c r="AB668" s="189" t="s">
        <v>1470</v>
      </c>
    </row>
    <row r="669" spans="1:28" hidden="1">
      <c r="A669" s="189" t="s">
        <v>3050</v>
      </c>
      <c r="B669" s="190">
        <v>44890</v>
      </c>
      <c r="C669" s="191" t="s">
        <v>42</v>
      </c>
      <c r="D669" s="191" t="s">
        <v>3220</v>
      </c>
      <c r="E669" s="128" t="s">
        <v>2312</v>
      </c>
      <c r="F669" s="192" t="s">
        <v>3052</v>
      </c>
      <c r="G669" s="193" t="s">
        <v>3053</v>
      </c>
      <c r="H669" s="192" t="s">
        <v>3221</v>
      </c>
      <c r="I669" s="194">
        <v>0</v>
      </c>
      <c r="J669" s="128" t="s">
        <v>1919</v>
      </c>
      <c r="K669" s="192" t="s">
        <v>1919</v>
      </c>
      <c r="L669" s="195" t="s">
        <v>1919</v>
      </c>
      <c r="M669" s="196">
        <v>44890</v>
      </c>
      <c r="N669" s="179" t="s">
        <v>1565</v>
      </c>
      <c r="O669" s="192" t="s">
        <v>3558</v>
      </c>
      <c r="P669" s="192" t="s">
        <v>3558</v>
      </c>
      <c r="Q669" s="197">
        <v>0</v>
      </c>
      <c r="R669" s="197">
        <v>295000</v>
      </c>
      <c r="S669" s="197">
        <v>295096.36</v>
      </c>
      <c r="T669" s="198" t="s">
        <v>21</v>
      </c>
      <c r="U669" s="199">
        <v>295000</v>
      </c>
      <c r="V669" s="199">
        <v>295000</v>
      </c>
      <c r="W669" s="200">
        <v>0</v>
      </c>
      <c r="X669" s="201">
        <v>44866</v>
      </c>
      <c r="Y669" s="129"/>
      <c r="Z669" s="122" t="s">
        <v>158</v>
      </c>
      <c r="AA669" s="189" t="s">
        <v>158</v>
      </c>
      <c r="AB669" s="189" t="s">
        <v>1474</v>
      </c>
    </row>
    <row r="670" spans="1:28" hidden="1">
      <c r="A670" s="189" t="s">
        <v>3050</v>
      </c>
      <c r="B670" s="190">
        <v>44890</v>
      </c>
      <c r="C670" s="191" t="s">
        <v>42</v>
      </c>
      <c r="D670" s="191" t="s">
        <v>3220</v>
      </c>
      <c r="E670" s="128" t="s">
        <v>2312</v>
      </c>
      <c r="F670" s="192" t="s">
        <v>3052</v>
      </c>
      <c r="G670" s="193" t="s">
        <v>3053</v>
      </c>
      <c r="H670" s="192" t="s">
        <v>3221</v>
      </c>
      <c r="I670" s="194">
        <v>0</v>
      </c>
      <c r="J670" s="128" t="s">
        <v>3055</v>
      </c>
      <c r="K670" s="192" t="s">
        <v>3602</v>
      </c>
      <c r="L670" s="195">
        <v>3.9</v>
      </c>
      <c r="M670" s="196">
        <v>44890</v>
      </c>
      <c r="N670" s="179" t="s">
        <v>1565</v>
      </c>
      <c r="O670" s="192" t="s">
        <v>3530</v>
      </c>
      <c r="P670" s="192" t="s">
        <v>3530</v>
      </c>
      <c r="Q670" s="197">
        <v>-3.9</v>
      </c>
      <c r="R670" s="197">
        <v>0</v>
      </c>
      <c r="S670" s="197">
        <v>295092.46000000002</v>
      </c>
      <c r="T670" s="198" t="s">
        <v>21</v>
      </c>
      <c r="U670" s="199">
        <v>-3.9</v>
      </c>
      <c r="V670" s="199">
        <v>3.9</v>
      </c>
      <c r="W670" s="200">
        <v>0</v>
      </c>
      <c r="X670" s="201">
        <v>44866</v>
      </c>
      <c r="Y670" s="129"/>
      <c r="Z670" s="122" t="s">
        <v>3124</v>
      </c>
      <c r="AA670" s="189" t="s">
        <v>3124</v>
      </c>
      <c r="AB670" s="189" t="s">
        <v>1470</v>
      </c>
    </row>
    <row r="671" spans="1:28" hidden="1">
      <c r="A671" s="189" t="s">
        <v>3050</v>
      </c>
      <c r="B671" s="190">
        <v>44890</v>
      </c>
      <c r="C671" s="191" t="s">
        <v>42</v>
      </c>
      <c r="D671" s="191" t="s">
        <v>3220</v>
      </c>
      <c r="E671" s="128" t="s">
        <v>2312</v>
      </c>
      <c r="F671" s="192" t="s">
        <v>3052</v>
      </c>
      <c r="G671" s="193" t="s">
        <v>3053</v>
      </c>
      <c r="H671" s="192" t="s">
        <v>3221</v>
      </c>
      <c r="I671" s="194">
        <v>0</v>
      </c>
      <c r="J671" s="128" t="s">
        <v>3055</v>
      </c>
      <c r="K671" s="192" t="s">
        <v>3603</v>
      </c>
      <c r="L671" s="195">
        <v>230000</v>
      </c>
      <c r="M671" s="196">
        <v>44890</v>
      </c>
      <c r="N671" s="179" t="s">
        <v>1472</v>
      </c>
      <c r="O671" s="192" t="s">
        <v>3604</v>
      </c>
      <c r="P671" s="192" t="s">
        <v>3604</v>
      </c>
      <c r="Q671" s="197">
        <v>-230000</v>
      </c>
      <c r="R671" s="197">
        <v>0</v>
      </c>
      <c r="S671" s="197">
        <v>65092.46</v>
      </c>
      <c r="T671" s="198" t="s">
        <v>989</v>
      </c>
      <c r="U671" s="199">
        <v>-230000</v>
      </c>
      <c r="V671" s="199">
        <v>230000</v>
      </c>
      <c r="W671" s="200">
        <v>0</v>
      </c>
      <c r="X671" s="201">
        <v>44866</v>
      </c>
      <c r="Y671" s="129"/>
      <c r="Z671" s="122" t="s">
        <v>3217</v>
      </c>
      <c r="AA671" s="189" t="s">
        <v>3217</v>
      </c>
      <c r="AB671" s="189" t="s">
        <v>1470</v>
      </c>
    </row>
    <row r="672" spans="1:28" hidden="1">
      <c r="A672" s="189" t="s">
        <v>3050</v>
      </c>
      <c r="B672" s="190">
        <v>44890</v>
      </c>
      <c r="C672" s="191" t="s">
        <v>42</v>
      </c>
      <c r="D672" s="191" t="s">
        <v>3220</v>
      </c>
      <c r="E672" s="128" t="s">
        <v>2312</v>
      </c>
      <c r="F672" s="192" t="s">
        <v>3052</v>
      </c>
      <c r="G672" s="193" t="s">
        <v>3053</v>
      </c>
      <c r="H672" s="192" t="s">
        <v>3221</v>
      </c>
      <c r="I672" s="194">
        <v>0</v>
      </c>
      <c r="J672" s="128" t="s">
        <v>3055</v>
      </c>
      <c r="K672" s="192" t="s">
        <v>3605</v>
      </c>
      <c r="L672" s="195">
        <v>57500</v>
      </c>
      <c r="M672" s="196">
        <v>44890</v>
      </c>
      <c r="N672" s="179" t="s">
        <v>1472</v>
      </c>
      <c r="O672" s="192" t="s">
        <v>3606</v>
      </c>
      <c r="P672" s="192" t="s">
        <v>3606</v>
      </c>
      <c r="Q672" s="197">
        <v>-57500</v>
      </c>
      <c r="R672" s="197">
        <v>0</v>
      </c>
      <c r="S672" s="197">
        <v>7592.46</v>
      </c>
      <c r="T672" s="198" t="s">
        <v>3607</v>
      </c>
      <c r="U672" s="199">
        <v>-57500</v>
      </c>
      <c r="V672" s="199">
        <v>57500</v>
      </c>
      <c r="W672" s="200">
        <v>0</v>
      </c>
      <c r="X672" s="201">
        <v>44866</v>
      </c>
      <c r="Y672" s="129"/>
      <c r="Z672" s="122" t="s">
        <v>3608</v>
      </c>
      <c r="AA672" s="189" t="s">
        <v>3608</v>
      </c>
      <c r="AB672" s="189" t="s">
        <v>1470</v>
      </c>
    </row>
    <row r="673" spans="1:28" hidden="1">
      <c r="A673" s="189" t="s">
        <v>3050</v>
      </c>
      <c r="B673" s="190">
        <v>44895</v>
      </c>
      <c r="C673" s="191" t="s">
        <v>42</v>
      </c>
      <c r="D673" s="191" t="s">
        <v>3220</v>
      </c>
      <c r="E673" s="128" t="s">
        <v>2312</v>
      </c>
      <c r="F673" s="192" t="s">
        <v>3052</v>
      </c>
      <c r="G673" s="193" t="s">
        <v>3053</v>
      </c>
      <c r="H673" s="192" t="s">
        <v>3221</v>
      </c>
      <c r="I673" s="194">
        <v>0</v>
      </c>
      <c r="J673" s="128" t="s">
        <v>3055</v>
      </c>
      <c r="K673" s="192" t="s">
        <v>3356</v>
      </c>
      <c r="L673" s="195">
        <v>2000</v>
      </c>
      <c r="M673" s="196">
        <v>44895</v>
      </c>
      <c r="N673" s="179" t="s">
        <v>1472</v>
      </c>
      <c r="O673" s="192" t="s">
        <v>3357</v>
      </c>
      <c r="P673" s="192" t="s">
        <v>3357</v>
      </c>
      <c r="Q673" s="197">
        <v>-2000</v>
      </c>
      <c r="R673" s="197">
        <v>0</v>
      </c>
      <c r="S673" s="197">
        <v>5592.46</v>
      </c>
      <c r="T673" s="198" t="s">
        <v>969</v>
      </c>
      <c r="U673" s="199">
        <v>-2000</v>
      </c>
      <c r="V673" s="199">
        <v>2000</v>
      </c>
      <c r="W673" s="200">
        <v>0</v>
      </c>
      <c r="X673" s="201">
        <v>44866</v>
      </c>
      <c r="Y673" s="129"/>
      <c r="Z673" s="122" t="s">
        <v>3076</v>
      </c>
      <c r="AA673" s="189" t="s">
        <v>1479</v>
      </c>
      <c r="AB673" s="189" t="s">
        <v>1470</v>
      </c>
    </row>
    <row r="674" spans="1:28" hidden="1">
      <c r="A674" s="189" t="s">
        <v>3050</v>
      </c>
      <c r="B674" s="190">
        <v>44895</v>
      </c>
      <c r="C674" s="191" t="s">
        <v>42</v>
      </c>
      <c r="D674" s="191" t="s">
        <v>3220</v>
      </c>
      <c r="E674" s="128" t="s">
        <v>2312</v>
      </c>
      <c r="F674" s="192" t="s">
        <v>3052</v>
      </c>
      <c r="G674" s="193" t="s">
        <v>3053</v>
      </c>
      <c r="H674" s="192" t="s">
        <v>3221</v>
      </c>
      <c r="I674" s="194">
        <v>0</v>
      </c>
      <c r="J674" s="128" t="s">
        <v>3055</v>
      </c>
      <c r="K674" s="192" t="s">
        <v>3609</v>
      </c>
      <c r="L674" s="195">
        <v>1755.38</v>
      </c>
      <c r="M674" s="196">
        <v>44895</v>
      </c>
      <c r="N674" s="179" t="s">
        <v>1472</v>
      </c>
      <c r="O674" s="192" t="s">
        <v>3357</v>
      </c>
      <c r="P674" s="192" t="s">
        <v>3357</v>
      </c>
      <c r="Q674" s="197">
        <v>-1755.38</v>
      </c>
      <c r="R674" s="197">
        <v>0</v>
      </c>
      <c r="S674" s="197">
        <v>3837.08</v>
      </c>
      <c r="T674" s="198" t="s">
        <v>969</v>
      </c>
      <c r="U674" s="199">
        <v>-1755.38</v>
      </c>
      <c r="V674" s="199">
        <v>1755.38</v>
      </c>
      <c r="W674" s="200">
        <v>0</v>
      </c>
      <c r="X674" s="201">
        <v>44866</v>
      </c>
      <c r="Y674" s="129"/>
      <c r="Z674" s="122" t="s">
        <v>3076</v>
      </c>
      <c r="AA674" s="189" t="s">
        <v>1479</v>
      </c>
      <c r="AB674" s="189" t="s">
        <v>1470</v>
      </c>
    </row>
    <row r="675" spans="1:28" hidden="1">
      <c r="A675" s="189" t="s">
        <v>3050</v>
      </c>
      <c r="B675" s="190">
        <v>44895</v>
      </c>
      <c r="C675" s="191" t="s">
        <v>42</v>
      </c>
      <c r="D675" s="191" t="s">
        <v>3220</v>
      </c>
      <c r="E675" s="128" t="s">
        <v>2312</v>
      </c>
      <c r="F675" s="192" t="s">
        <v>3052</v>
      </c>
      <c r="G675" s="193" t="s">
        <v>3053</v>
      </c>
      <c r="H675" s="192" t="s">
        <v>3221</v>
      </c>
      <c r="I675" s="194">
        <v>0</v>
      </c>
      <c r="J675" s="128" t="s">
        <v>3055</v>
      </c>
      <c r="K675" s="192" t="s">
        <v>3610</v>
      </c>
      <c r="L675" s="195">
        <v>26.33</v>
      </c>
      <c r="M675" s="196">
        <v>44895</v>
      </c>
      <c r="N675" s="179" t="s">
        <v>1472</v>
      </c>
      <c r="O675" s="192" t="s">
        <v>3359</v>
      </c>
      <c r="P675" s="192" t="s">
        <v>3359</v>
      </c>
      <c r="Q675" s="197">
        <v>0</v>
      </c>
      <c r="R675" s="197">
        <v>26.33</v>
      </c>
      <c r="S675" s="197">
        <v>3863.41</v>
      </c>
      <c r="T675" s="198" t="s">
        <v>969</v>
      </c>
      <c r="U675" s="199">
        <v>26.33</v>
      </c>
      <c r="V675" s="199">
        <v>26.33</v>
      </c>
      <c r="W675" s="200">
        <v>0</v>
      </c>
      <c r="X675" s="201">
        <v>44866</v>
      </c>
      <c r="Y675" s="129"/>
      <c r="Z675" s="122" t="s">
        <v>3076</v>
      </c>
      <c r="AA675" s="189" t="s">
        <v>1479</v>
      </c>
      <c r="AB675" s="189" t="s">
        <v>1470</v>
      </c>
    </row>
    <row r="676" spans="1:28" hidden="1">
      <c r="A676" s="189" t="s">
        <v>3050</v>
      </c>
      <c r="B676" s="190">
        <v>44895</v>
      </c>
      <c r="C676" s="191" t="s">
        <v>42</v>
      </c>
      <c r="D676" s="191" t="s">
        <v>3220</v>
      </c>
      <c r="E676" s="128" t="s">
        <v>2312</v>
      </c>
      <c r="F676" s="192" t="s">
        <v>3052</v>
      </c>
      <c r="G676" s="193" t="s">
        <v>3053</v>
      </c>
      <c r="H676" s="192" t="s">
        <v>3221</v>
      </c>
      <c r="I676" s="194">
        <v>0</v>
      </c>
      <c r="J676" s="128" t="s">
        <v>3055</v>
      </c>
      <c r="K676" s="192" t="s">
        <v>3611</v>
      </c>
      <c r="L676" s="195">
        <v>81.61</v>
      </c>
      <c r="M676" s="196">
        <v>44895</v>
      </c>
      <c r="N676" s="179" t="s">
        <v>1472</v>
      </c>
      <c r="O676" s="192" t="s">
        <v>3361</v>
      </c>
      <c r="P676" s="192" t="s">
        <v>3361</v>
      </c>
      <c r="Q676" s="197">
        <v>0</v>
      </c>
      <c r="R676" s="197">
        <v>81.61</v>
      </c>
      <c r="S676" s="197">
        <v>3945.02</v>
      </c>
      <c r="T676" s="198" t="s">
        <v>969</v>
      </c>
      <c r="U676" s="199">
        <v>81.61</v>
      </c>
      <c r="V676" s="199">
        <v>81.61</v>
      </c>
      <c r="W676" s="200">
        <v>0</v>
      </c>
      <c r="X676" s="201">
        <v>44866</v>
      </c>
      <c r="Y676" s="129"/>
      <c r="Z676" s="122" t="s">
        <v>3076</v>
      </c>
      <c r="AA676" s="189" t="s">
        <v>1479</v>
      </c>
      <c r="AB676" s="189" t="s">
        <v>1470</v>
      </c>
    </row>
    <row r="677" spans="1:28" hidden="1">
      <c r="A677" s="189" t="s">
        <v>3050</v>
      </c>
      <c r="B677" s="190">
        <v>44895</v>
      </c>
      <c r="C677" s="191" t="s">
        <v>42</v>
      </c>
      <c r="D677" s="191" t="s">
        <v>3220</v>
      </c>
      <c r="E677" s="128" t="s">
        <v>2312</v>
      </c>
      <c r="F677" s="192" t="s">
        <v>3052</v>
      </c>
      <c r="G677" s="193" t="s">
        <v>3053</v>
      </c>
      <c r="H677" s="192" t="s">
        <v>3221</v>
      </c>
      <c r="I677" s="194">
        <v>0</v>
      </c>
      <c r="J677" s="128" t="s">
        <v>3055</v>
      </c>
      <c r="K677" s="192" t="s">
        <v>3447</v>
      </c>
      <c r="L677" s="195">
        <v>22.1</v>
      </c>
      <c r="M677" s="196">
        <v>44895</v>
      </c>
      <c r="N677" s="179" t="s">
        <v>1565</v>
      </c>
      <c r="O677" s="192" t="s">
        <v>3448</v>
      </c>
      <c r="P677" s="192" t="s">
        <v>3448</v>
      </c>
      <c r="Q677" s="197">
        <v>-22.1</v>
      </c>
      <c r="R677" s="197">
        <v>0</v>
      </c>
      <c r="S677" s="197">
        <v>3922.92</v>
      </c>
      <c r="T677" s="198" t="s">
        <v>21</v>
      </c>
      <c r="U677" s="199">
        <v>-22.1</v>
      </c>
      <c r="V677" s="199">
        <v>22.1</v>
      </c>
      <c r="W677" s="200">
        <v>0</v>
      </c>
      <c r="X677" s="201">
        <v>44866</v>
      </c>
      <c r="Y677" s="129"/>
      <c r="Z677" s="122" t="s">
        <v>3124</v>
      </c>
      <c r="AA677" s="189" t="s">
        <v>3124</v>
      </c>
      <c r="AB677" s="189" t="s">
        <v>1470</v>
      </c>
    </row>
    <row r="678" spans="1:28" hidden="1">
      <c r="A678" s="189" t="s">
        <v>3050</v>
      </c>
      <c r="B678" s="190">
        <v>44896</v>
      </c>
      <c r="C678" s="191" t="s">
        <v>42</v>
      </c>
      <c r="D678" s="191" t="s">
        <v>3220</v>
      </c>
      <c r="E678" s="128" t="s">
        <v>2312</v>
      </c>
      <c r="F678" s="192" t="s">
        <v>3052</v>
      </c>
      <c r="G678" s="193" t="s">
        <v>3053</v>
      </c>
      <c r="H678" s="192" t="s">
        <v>3221</v>
      </c>
      <c r="I678" s="194">
        <v>0</v>
      </c>
      <c r="J678" s="128" t="s">
        <v>3055</v>
      </c>
      <c r="K678" s="192" t="s">
        <v>3244</v>
      </c>
      <c r="L678" s="195">
        <v>7000</v>
      </c>
      <c r="M678" s="196">
        <v>44896</v>
      </c>
      <c r="N678" s="179" t="s">
        <v>1472</v>
      </c>
      <c r="O678" s="192" t="s">
        <v>3245</v>
      </c>
      <c r="P678" s="192" t="s">
        <v>3245</v>
      </c>
      <c r="Q678" s="197">
        <v>-7000</v>
      </c>
      <c r="R678" s="197">
        <v>0</v>
      </c>
      <c r="S678" s="197">
        <v>-3077.08</v>
      </c>
      <c r="T678" s="198" t="s">
        <v>3246</v>
      </c>
      <c r="U678" s="199">
        <v>-7000</v>
      </c>
      <c r="V678" s="199">
        <v>7000</v>
      </c>
      <c r="W678" s="200">
        <v>0</v>
      </c>
      <c r="X678" s="201">
        <v>44896</v>
      </c>
      <c r="Y678" s="129"/>
      <c r="Z678" s="122" t="s">
        <v>1490</v>
      </c>
      <c r="AA678" s="189" t="s">
        <v>1488</v>
      </c>
      <c r="AB678" s="189" t="s">
        <v>1470</v>
      </c>
    </row>
    <row r="679" spans="1:28" hidden="1">
      <c r="A679" s="189" t="s">
        <v>3050</v>
      </c>
      <c r="B679" s="190">
        <v>44896</v>
      </c>
      <c r="C679" s="191" t="s">
        <v>42</v>
      </c>
      <c r="D679" s="191" t="s">
        <v>3220</v>
      </c>
      <c r="E679" s="128" t="s">
        <v>2312</v>
      </c>
      <c r="F679" s="192" t="s">
        <v>3052</v>
      </c>
      <c r="G679" s="193" t="s">
        <v>3053</v>
      </c>
      <c r="H679" s="192" t="s">
        <v>3221</v>
      </c>
      <c r="I679" s="194">
        <v>0</v>
      </c>
      <c r="J679" s="128" t="s">
        <v>1919</v>
      </c>
      <c r="K679" s="192" t="s">
        <v>1919</v>
      </c>
      <c r="L679" s="195" t="s">
        <v>1919</v>
      </c>
      <c r="M679" s="196">
        <v>44896</v>
      </c>
      <c r="N679" s="179" t="s">
        <v>1565</v>
      </c>
      <c r="O679" s="192" t="s">
        <v>3558</v>
      </c>
      <c r="P679" s="192" t="s">
        <v>3558</v>
      </c>
      <c r="Q679" s="197">
        <v>0</v>
      </c>
      <c r="R679" s="197">
        <v>4000</v>
      </c>
      <c r="S679" s="197">
        <v>922.92</v>
      </c>
      <c r="T679" s="198" t="s">
        <v>21</v>
      </c>
      <c r="U679" s="199">
        <v>4000</v>
      </c>
      <c r="V679" s="199">
        <v>4000</v>
      </c>
      <c r="W679" s="200">
        <v>0</v>
      </c>
      <c r="X679" s="201">
        <v>44896</v>
      </c>
      <c r="Y679" s="129"/>
      <c r="Z679" s="122" t="s">
        <v>158</v>
      </c>
      <c r="AA679" s="189" t="s">
        <v>158</v>
      </c>
      <c r="AB679" s="189" t="s">
        <v>1474</v>
      </c>
    </row>
    <row r="680" spans="1:28" hidden="1">
      <c r="A680" s="189" t="s">
        <v>3050</v>
      </c>
      <c r="B680" s="190">
        <v>44896</v>
      </c>
      <c r="C680" s="191" t="s">
        <v>42</v>
      </c>
      <c r="D680" s="191" t="s">
        <v>3220</v>
      </c>
      <c r="E680" s="128" t="s">
        <v>2312</v>
      </c>
      <c r="F680" s="192" t="s">
        <v>3052</v>
      </c>
      <c r="G680" s="193" t="s">
        <v>3053</v>
      </c>
      <c r="H680" s="192" t="s">
        <v>3221</v>
      </c>
      <c r="I680" s="194">
        <v>0</v>
      </c>
      <c r="J680" s="128" t="s">
        <v>3055</v>
      </c>
      <c r="K680" s="192" t="s">
        <v>3445</v>
      </c>
      <c r="L680" s="195">
        <v>1.95</v>
      </c>
      <c r="M680" s="196">
        <v>44896</v>
      </c>
      <c r="N680" s="179" t="s">
        <v>1565</v>
      </c>
      <c r="O680" s="192" t="s">
        <v>3446</v>
      </c>
      <c r="P680" s="192" t="s">
        <v>3446</v>
      </c>
      <c r="Q680" s="197">
        <v>-1.95</v>
      </c>
      <c r="R680" s="197">
        <v>0</v>
      </c>
      <c r="S680" s="197">
        <v>920.97</v>
      </c>
      <c r="T680" s="198" t="s">
        <v>21</v>
      </c>
      <c r="U680" s="199">
        <v>-1.95</v>
      </c>
      <c r="V680" s="199">
        <v>1.95</v>
      </c>
      <c r="W680" s="200">
        <v>0</v>
      </c>
      <c r="X680" s="201">
        <v>44896</v>
      </c>
      <c r="Y680" s="129"/>
      <c r="Z680" s="122" t="s">
        <v>3124</v>
      </c>
      <c r="AA680" s="189" t="s">
        <v>3124</v>
      </c>
      <c r="AB680" s="189" t="s">
        <v>1470</v>
      </c>
    </row>
    <row r="681" spans="1:28" hidden="1">
      <c r="A681" s="189" t="s">
        <v>3213</v>
      </c>
      <c r="B681" s="190">
        <v>44897</v>
      </c>
      <c r="C681" s="191" t="s">
        <v>42</v>
      </c>
      <c r="D681" s="191" t="s">
        <v>3346</v>
      </c>
      <c r="E681" s="128" t="s">
        <v>2312</v>
      </c>
      <c r="F681" s="192" t="s">
        <v>3347</v>
      </c>
      <c r="G681" s="193" t="s">
        <v>3214</v>
      </c>
      <c r="H681" s="192" t="s">
        <v>3348</v>
      </c>
      <c r="I681" s="194">
        <v>0</v>
      </c>
      <c r="J681" s="128" t="s">
        <v>3261</v>
      </c>
      <c r="K681" s="192" t="s">
        <v>3612</v>
      </c>
      <c r="L681" s="195">
        <v>40500</v>
      </c>
      <c r="M681" s="196">
        <v>44897</v>
      </c>
      <c r="N681" s="179" t="s">
        <v>1472</v>
      </c>
      <c r="O681" s="192" t="s">
        <v>2668</v>
      </c>
      <c r="P681" s="192" t="s">
        <v>2668</v>
      </c>
      <c r="Q681" s="197">
        <v>-40500</v>
      </c>
      <c r="R681" s="197">
        <v>0</v>
      </c>
      <c r="S681" s="197">
        <v>-38208.980000000003</v>
      </c>
      <c r="T681" s="198" t="s">
        <v>1134</v>
      </c>
      <c r="U681" s="199">
        <v>-40500</v>
      </c>
      <c r="V681" s="199">
        <v>40500</v>
      </c>
      <c r="W681" s="200">
        <v>0</v>
      </c>
      <c r="X681" s="201">
        <v>44896</v>
      </c>
      <c r="Y681" s="129"/>
      <c r="Z681" s="122" t="s">
        <v>1515</v>
      </c>
      <c r="AA681" s="189" t="s">
        <v>1479</v>
      </c>
      <c r="AB681" s="189" t="s">
        <v>1470</v>
      </c>
    </row>
    <row r="682" spans="1:28" hidden="1">
      <c r="A682" s="189" t="s">
        <v>3213</v>
      </c>
      <c r="B682" s="190">
        <v>44897</v>
      </c>
      <c r="C682" s="191" t="s">
        <v>42</v>
      </c>
      <c r="D682" s="191" t="s">
        <v>3346</v>
      </c>
      <c r="E682" s="128" t="s">
        <v>2312</v>
      </c>
      <c r="F682" s="192" t="s">
        <v>3347</v>
      </c>
      <c r="G682" s="193" t="s">
        <v>3214</v>
      </c>
      <c r="H682" s="192" t="s">
        <v>3348</v>
      </c>
      <c r="I682" s="194">
        <v>0</v>
      </c>
      <c r="J682" s="128" t="s">
        <v>3261</v>
      </c>
      <c r="K682" s="192" t="s">
        <v>3613</v>
      </c>
      <c r="L682" s="195">
        <v>607.5</v>
      </c>
      <c r="M682" s="196">
        <v>44897</v>
      </c>
      <c r="N682" s="179" t="s">
        <v>1472</v>
      </c>
      <c r="O682" s="192" t="s">
        <v>2670</v>
      </c>
      <c r="P682" s="192" t="s">
        <v>2670</v>
      </c>
      <c r="Q682" s="197">
        <v>0</v>
      </c>
      <c r="R682" s="197">
        <v>607.5</v>
      </c>
      <c r="S682" s="197">
        <v>-37601.480000000003</v>
      </c>
      <c r="T682" s="198" t="s">
        <v>1134</v>
      </c>
      <c r="U682" s="199">
        <v>607.5</v>
      </c>
      <c r="V682" s="199">
        <v>607.5</v>
      </c>
      <c r="W682" s="200">
        <v>1</v>
      </c>
      <c r="X682" s="201">
        <v>44896</v>
      </c>
      <c r="Y682" s="129"/>
      <c r="Z682" s="122" t="s">
        <v>1515</v>
      </c>
      <c r="AA682" s="189" t="s">
        <v>1479</v>
      </c>
      <c r="AB682" s="189" t="s">
        <v>1470</v>
      </c>
    </row>
    <row r="683" spans="1:28" hidden="1">
      <c r="A683" s="189" t="s">
        <v>3213</v>
      </c>
      <c r="B683" s="190">
        <v>44897</v>
      </c>
      <c r="C683" s="191" t="s">
        <v>42</v>
      </c>
      <c r="D683" s="191" t="s">
        <v>3346</v>
      </c>
      <c r="E683" s="128" t="s">
        <v>2312</v>
      </c>
      <c r="F683" s="192" t="s">
        <v>3347</v>
      </c>
      <c r="G683" s="193" t="s">
        <v>3214</v>
      </c>
      <c r="H683" s="192" t="s">
        <v>3348</v>
      </c>
      <c r="I683" s="194">
        <v>0</v>
      </c>
      <c r="J683" s="128" t="s">
        <v>3261</v>
      </c>
      <c r="K683" s="192" t="s">
        <v>3614</v>
      </c>
      <c r="L683" s="195">
        <v>1809.34</v>
      </c>
      <c r="M683" s="196">
        <v>44897</v>
      </c>
      <c r="N683" s="179" t="s">
        <v>1472</v>
      </c>
      <c r="O683" s="192" t="s">
        <v>2671</v>
      </c>
      <c r="P683" s="192" t="s">
        <v>2671</v>
      </c>
      <c r="Q683" s="197">
        <v>0</v>
      </c>
      <c r="R683" s="197">
        <v>1809.34</v>
      </c>
      <c r="S683" s="197">
        <v>-35792.14</v>
      </c>
      <c r="T683" s="198" t="s">
        <v>1134</v>
      </c>
      <c r="U683" s="199">
        <v>1809.34</v>
      </c>
      <c r="V683" s="199">
        <v>1809.34</v>
      </c>
      <c r="W683" s="200">
        <v>1</v>
      </c>
      <c r="X683" s="201">
        <v>44896</v>
      </c>
      <c r="Y683" s="129"/>
      <c r="Z683" s="122" t="s">
        <v>1515</v>
      </c>
      <c r="AA683" s="189" t="s">
        <v>1479</v>
      </c>
      <c r="AB683" s="189" t="s">
        <v>1470</v>
      </c>
    </row>
    <row r="684" spans="1:28" hidden="1">
      <c r="A684" s="189" t="s">
        <v>3213</v>
      </c>
      <c r="B684" s="190">
        <v>44897</v>
      </c>
      <c r="C684" s="191" t="s">
        <v>42</v>
      </c>
      <c r="D684" s="191" t="s">
        <v>3346</v>
      </c>
      <c r="E684" s="128" t="s">
        <v>2312</v>
      </c>
      <c r="F684" s="192" t="s">
        <v>3347</v>
      </c>
      <c r="G684" s="193" t="s">
        <v>3214</v>
      </c>
      <c r="H684" s="192" t="s">
        <v>3348</v>
      </c>
      <c r="I684" s="194">
        <v>0</v>
      </c>
      <c r="J684" s="128" t="s">
        <v>3261</v>
      </c>
      <c r="K684" s="192" t="s">
        <v>3615</v>
      </c>
      <c r="L684" s="195">
        <v>40000</v>
      </c>
      <c r="M684" s="196">
        <v>44897</v>
      </c>
      <c r="N684" s="179" t="s">
        <v>1495</v>
      </c>
      <c r="O684" s="192" t="s">
        <v>3063</v>
      </c>
      <c r="P684" s="192" t="s">
        <v>3063</v>
      </c>
      <c r="Q684" s="197">
        <v>0</v>
      </c>
      <c r="R684" s="197">
        <v>40000</v>
      </c>
      <c r="S684" s="197">
        <v>4207.8599999999997</v>
      </c>
      <c r="T684" s="198" t="s">
        <v>21</v>
      </c>
      <c r="U684" s="199">
        <v>40000</v>
      </c>
      <c r="V684" s="199">
        <v>40000</v>
      </c>
      <c r="W684" s="200">
        <v>2</v>
      </c>
      <c r="X684" s="201">
        <v>44896</v>
      </c>
      <c r="Y684" s="129"/>
      <c r="Z684" s="122" t="s">
        <v>3064</v>
      </c>
      <c r="AA684" s="189" t="s">
        <v>3064</v>
      </c>
      <c r="AB684" s="189" t="s">
        <v>1470</v>
      </c>
    </row>
    <row r="685" spans="1:28" hidden="1">
      <c r="A685" s="189" t="s">
        <v>3050</v>
      </c>
      <c r="B685" s="190">
        <v>44897</v>
      </c>
      <c r="C685" s="191" t="s">
        <v>42</v>
      </c>
      <c r="D685" s="191" t="s">
        <v>3220</v>
      </c>
      <c r="E685" s="128" t="s">
        <v>2312</v>
      </c>
      <c r="F685" s="192" t="s">
        <v>3052</v>
      </c>
      <c r="G685" s="193" t="s">
        <v>3053</v>
      </c>
      <c r="H685" s="192" t="s">
        <v>3221</v>
      </c>
      <c r="I685" s="194">
        <v>0</v>
      </c>
      <c r="J685" s="128" t="s">
        <v>3055</v>
      </c>
      <c r="K685" s="192" t="s">
        <v>3539</v>
      </c>
      <c r="L685" s="195">
        <v>419.88</v>
      </c>
      <c r="M685" s="196">
        <v>44897</v>
      </c>
      <c r="N685" s="179" t="s">
        <v>1472</v>
      </c>
      <c r="O685" s="192" t="s">
        <v>3111</v>
      </c>
      <c r="P685" s="192" t="s">
        <v>3111</v>
      </c>
      <c r="Q685" s="197">
        <v>-419.88</v>
      </c>
      <c r="R685" s="197">
        <v>0</v>
      </c>
      <c r="S685" s="197">
        <v>501.09</v>
      </c>
      <c r="T685" s="198" t="s">
        <v>1002</v>
      </c>
      <c r="U685" s="199">
        <v>-419.88</v>
      </c>
      <c r="V685" s="199">
        <v>419.88</v>
      </c>
      <c r="W685" s="200">
        <v>0</v>
      </c>
      <c r="X685" s="201">
        <v>44896</v>
      </c>
      <c r="Y685" s="129"/>
      <c r="Z685" s="122" t="s">
        <v>3112</v>
      </c>
      <c r="AA685" s="189" t="s">
        <v>3060</v>
      </c>
      <c r="AB685" s="189" t="s">
        <v>1470</v>
      </c>
    </row>
    <row r="686" spans="1:28" hidden="1">
      <c r="A686" s="189" t="s">
        <v>3050</v>
      </c>
      <c r="B686" s="190">
        <v>44897</v>
      </c>
      <c r="C686" s="191" t="s">
        <v>42</v>
      </c>
      <c r="D686" s="191" t="s">
        <v>3220</v>
      </c>
      <c r="E686" s="128" t="s">
        <v>2312</v>
      </c>
      <c r="F686" s="192" t="s">
        <v>3052</v>
      </c>
      <c r="G686" s="193" t="s">
        <v>3053</v>
      </c>
      <c r="H686" s="192" t="s">
        <v>3221</v>
      </c>
      <c r="I686" s="194">
        <v>0</v>
      </c>
      <c r="J686" s="128" t="s">
        <v>3055</v>
      </c>
      <c r="K686" s="192" t="s">
        <v>3616</v>
      </c>
      <c r="L686" s="195">
        <v>100000</v>
      </c>
      <c r="M686" s="196">
        <v>44897</v>
      </c>
      <c r="N686" s="179" t="s">
        <v>1472</v>
      </c>
      <c r="O686" s="192" t="s">
        <v>3606</v>
      </c>
      <c r="P686" s="192" t="s">
        <v>3606</v>
      </c>
      <c r="Q686" s="197">
        <v>-100000</v>
      </c>
      <c r="R686" s="197">
        <v>0</v>
      </c>
      <c r="S686" s="197">
        <v>-99498.91</v>
      </c>
      <c r="T686" s="198" t="s">
        <v>3607</v>
      </c>
      <c r="U686" s="199">
        <v>-100000</v>
      </c>
      <c r="V686" s="199">
        <v>100000</v>
      </c>
      <c r="W686" s="200">
        <v>0</v>
      </c>
      <c r="X686" s="201">
        <v>44896</v>
      </c>
      <c r="Y686" s="129"/>
      <c r="Z686" s="122" t="s">
        <v>3608</v>
      </c>
      <c r="AA686" s="189" t="s">
        <v>3608</v>
      </c>
      <c r="AB686" s="189" t="s">
        <v>1470</v>
      </c>
    </row>
    <row r="687" spans="1:28" hidden="1">
      <c r="A687" s="189" t="s">
        <v>3050</v>
      </c>
      <c r="B687" s="190">
        <v>44897</v>
      </c>
      <c r="C687" s="191" t="s">
        <v>42</v>
      </c>
      <c r="D687" s="191" t="s">
        <v>3220</v>
      </c>
      <c r="E687" s="128" t="s">
        <v>2312</v>
      </c>
      <c r="F687" s="192" t="s">
        <v>3052</v>
      </c>
      <c r="G687" s="193" t="s">
        <v>3053</v>
      </c>
      <c r="H687" s="192" t="s">
        <v>3221</v>
      </c>
      <c r="I687" s="194">
        <v>0</v>
      </c>
      <c r="J687" s="128" t="s">
        <v>3055</v>
      </c>
      <c r="K687" s="192" t="s">
        <v>3617</v>
      </c>
      <c r="L687" s="195">
        <v>400000</v>
      </c>
      <c r="M687" s="196">
        <v>44897</v>
      </c>
      <c r="N687" s="179" t="s">
        <v>1472</v>
      </c>
      <c r="O687" s="192" t="s">
        <v>3604</v>
      </c>
      <c r="P687" s="192" t="s">
        <v>3604</v>
      </c>
      <c r="Q687" s="197">
        <v>-400000</v>
      </c>
      <c r="R687" s="197">
        <v>0</v>
      </c>
      <c r="S687" s="197">
        <v>-499498.91</v>
      </c>
      <c r="T687" s="198" t="s">
        <v>989</v>
      </c>
      <c r="U687" s="199">
        <v>-400000</v>
      </c>
      <c r="V687" s="199">
        <v>400000</v>
      </c>
      <c r="W687" s="200">
        <v>0</v>
      </c>
      <c r="X687" s="201">
        <v>44896</v>
      </c>
      <c r="Y687" s="129"/>
      <c r="Z687" s="122" t="s">
        <v>3217</v>
      </c>
      <c r="AA687" s="189" t="s">
        <v>3217</v>
      </c>
      <c r="AB687" s="189" t="s">
        <v>1470</v>
      </c>
    </row>
    <row r="688" spans="1:28" hidden="1">
      <c r="A688" s="189" t="s">
        <v>3050</v>
      </c>
      <c r="B688" s="190">
        <v>44897</v>
      </c>
      <c r="C688" s="191" t="s">
        <v>42</v>
      </c>
      <c r="D688" s="191" t="s">
        <v>3220</v>
      </c>
      <c r="E688" s="128" t="s">
        <v>2312</v>
      </c>
      <c r="F688" s="192" t="s">
        <v>3052</v>
      </c>
      <c r="G688" s="193" t="s">
        <v>3053</v>
      </c>
      <c r="H688" s="192" t="s">
        <v>3221</v>
      </c>
      <c r="I688" s="194">
        <v>0</v>
      </c>
      <c r="J688" s="128" t="s">
        <v>1919</v>
      </c>
      <c r="K688" s="192" t="s">
        <v>1919</v>
      </c>
      <c r="L688" s="195" t="s">
        <v>1919</v>
      </c>
      <c r="M688" s="196">
        <v>44897</v>
      </c>
      <c r="N688" s="179" t="s">
        <v>1565</v>
      </c>
      <c r="O688" s="192" t="s">
        <v>3558</v>
      </c>
      <c r="P688" s="192" t="s">
        <v>3558</v>
      </c>
      <c r="Q688" s="197">
        <v>0</v>
      </c>
      <c r="R688" s="197">
        <v>500000</v>
      </c>
      <c r="S688" s="197">
        <v>501.09</v>
      </c>
      <c r="T688" s="198" t="s">
        <v>21</v>
      </c>
      <c r="U688" s="199">
        <v>500000</v>
      </c>
      <c r="V688" s="199">
        <v>500000</v>
      </c>
      <c r="W688" s="200">
        <v>0</v>
      </c>
      <c r="X688" s="201">
        <v>44896</v>
      </c>
      <c r="Y688" s="129"/>
      <c r="Z688" s="122" t="s">
        <v>158</v>
      </c>
      <c r="AA688" s="189" t="s">
        <v>158</v>
      </c>
      <c r="AB688" s="189" t="s">
        <v>1474</v>
      </c>
    </row>
    <row r="689" spans="1:28" hidden="1">
      <c r="A689" s="189" t="s">
        <v>3050</v>
      </c>
      <c r="B689" s="190">
        <v>44897</v>
      </c>
      <c r="C689" s="191" t="s">
        <v>42</v>
      </c>
      <c r="D689" s="191" t="s">
        <v>3220</v>
      </c>
      <c r="E689" s="128" t="s">
        <v>2312</v>
      </c>
      <c r="F689" s="192" t="s">
        <v>3052</v>
      </c>
      <c r="G689" s="193" t="s">
        <v>3053</v>
      </c>
      <c r="H689" s="192" t="s">
        <v>3221</v>
      </c>
      <c r="I689" s="194">
        <v>0</v>
      </c>
      <c r="J689" s="128" t="s">
        <v>3055</v>
      </c>
      <c r="K689" s="192" t="s">
        <v>3602</v>
      </c>
      <c r="L689" s="195">
        <v>3.9</v>
      </c>
      <c r="M689" s="196">
        <v>44897</v>
      </c>
      <c r="N689" s="179" t="s">
        <v>1565</v>
      </c>
      <c r="O689" s="192" t="s">
        <v>3446</v>
      </c>
      <c r="P689" s="192" t="s">
        <v>3446</v>
      </c>
      <c r="Q689" s="197">
        <v>-3.9</v>
      </c>
      <c r="R689" s="197">
        <v>0</v>
      </c>
      <c r="S689" s="197">
        <v>497.19</v>
      </c>
      <c r="T689" s="198" t="s">
        <v>21</v>
      </c>
      <c r="U689" s="199">
        <v>-3.9</v>
      </c>
      <c r="V689" s="199">
        <v>3.9</v>
      </c>
      <c r="W689" s="200">
        <v>0</v>
      </c>
      <c r="X689" s="201">
        <v>44896</v>
      </c>
      <c r="Y689" s="129"/>
      <c r="Z689" s="122" t="s">
        <v>3124</v>
      </c>
      <c r="AA689" s="189" t="s">
        <v>3124</v>
      </c>
      <c r="AB689" s="189" t="s">
        <v>1470</v>
      </c>
    </row>
    <row r="690" spans="1:28" hidden="1">
      <c r="A690" s="189" t="s">
        <v>3213</v>
      </c>
      <c r="B690" s="190">
        <v>44903</v>
      </c>
      <c r="C690" s="191" t="s">
        <v>42</v>
      </c>
      <c r="D690" s="191" t="s">
        <v>3346</v>
      </c>
      <c r="E690" s="128" t="s">
        <v>2312</v>
      </c>
      <c r="F690" s="192" t="s">
        <v>3347</v>
      </c>
      <c r="G690" s="193" t="s">
        <v>3214</v>
      </c>
      <c r="H690" s="192" t="s">
        <v>3348</v>
      </c>
      <c r="I690" s="194">
        <v>0</v>
      </c>
      <c r="J690" s="128" t="s">
        <v>3261</v>
      </c>
      <c r="K690" s="192" t="s">
        <v>3618</v>
      </c>
      <c r="L690" s="195">
        <v>131000</v>
      </c>
      <c r="M690" s="196">
        <v>44903</v>
      </c>
      <c r="N690" s="179" t="s">
        <v>1495</v>
      </c>
      <c r="O690" s="192" t="s">
        <v>3063</v>
      </c>
      <c r="P690" s="192" t="s">
        <v>3063</v>
      </c>
      <c r="Q690" s="197">
        <v>0</v>
      </c>
      <c r="R690" s="197">
        <v>131000</v>
      </c>
      <c r="S690" s="197">
        <v>135207.85999999999</v>
      </c>
      <c r="T690" s="198" t="s">
        <v>21</v>
      </c>
      <c r="U690" s="199">
        <v>131000</v>
      </c>
      <c r="V690" s="199">
        <v>131000</v>
      </c>
      <c r="W690" s="200">
        <v>0</v>
      </c>
      <c r="X690" s="201">
        <v>44896</v>
      </c>
      <c r="Y690" s="129"/>
      <c r="Z690" s="122" t="s">
        <v>3064</v>
      </c>
      <c r="AA690" s="189" t="s">
        <v>3064</v>
      </c>
      <c r="AB690" s="189" t="s">
        <v>1470</v>
      </c>
    </row>
    <row r="691" spans="1:28" hidden="1">
      <c r="A691" s="189" t="s">
        <v>3050</v>
      </c>
      <c r="B691" s="190">
        <v>44903</v>
      </c>
      <c r="C691" s="191" t="s">
        <v>42</v>
      </c>
      <c r="D691" s="191" t="s">
        <v>3220</v>
      </c>
      <c r="E691" s="128" t="s">
        <v>2312</v>
      </c>
      <c r="F691" s="192" t="s">
        <v>3052</v>
      </c>
      <c r="G691" s="193" t="s">
        <v>3053</v>
      </c>
      <c r="H691" s="192" t="s">
        <v>3221</v>
      </c>
      <c r="I691" s="194">
        <v>0</v>
      </c>
      <c r="J691" s="128" t="s">
        <v>1919</v>
      </c>
      <c r="K691" s="192" t="s">
        <v>1919</v>
      </c>
      <c r="L691" s="195" t="s">
        <v>1919</v>
      </c>
      <c r="M691" s="196">
        <v>44903</v>
      </c>
      <c r="N691" s="179" t="s">
        <v>1565</v>
      </c>
      <c r="O691" s="192" t="s">
        <v>3558</v>
      </c>
      <c r="P691" s="192" t="s">
        <v>3558</v>
      </c>
      <c r="Q691" s="197">
        <v>0</v>
      </c>
      <c r="R691" s="197">
        <v>67000</v>
      </c>
      <c r="S691" s="197">
        <v>67497.19</v>
      </c>
      <c r="T691" s="198" t="s">
        <v>21</v>
      </c>
      <c r="U691" s="199">
        <v>67000</v>
      </c>
      <c r="V691" s="199">
        <v>67000</v>
      </c>
      <c r="W691" s="200">
        <v>0</v>
      </c>
      <c r="X691" s="201">
        <v>44896</v>
      </c>
      <c r="Y691" s="129"/>
      <c r="Z691" s="122" t="s">
        <v>158</v>
      </c>
      <c r="AA691" s="189" t="s">
        <v>158</v>
      </c>
      <c r="AB691" s="189" t="s">
        <v>1474</v>
      </c>
    </row>
    <row r="692" spans="1:28" hidden="1">
      <c r="A692" s="189" t="s">
        <v>3050</v>
      </c>
      <c r="B692" s="190">
        <v>44903</v>
      </c>
      <c r="C692" s="191" t="s">
        <v>42</v>
      </c>
      <c r="D692" s="191" t="s">
        <v>3220</v>
      </c>
      <c r="E692" s="128" t="s">
        <v>2312</v>
      </c>
      <c r="F692" s="192" t="s">
        <v>3052</v>
      </c>
      <c r="G692" s="193" t="s">
        <v>3053</v>
      </c>
      <c r="H692" s="192" t="s">
        <v>3221</v>
      </c>
      <c r="I692" s="194">
        <v>0</v>
      </c>
      <c r="J692" s="128" t="s">
        <v>3055</v>
      </c>
      <c r="K692" s="192" t="s">
        <v>3224</v>
      </c>
      <c r="L692" s="195">
        <v>60.95</v>
      </c>
      <c r="M692" s="196">
        <v>44903</v>
      </c>
      <c r="N692" s="179" t="s">
        <v>1565</v>
      </c>
      <c r="O692" s="192" t="s">
        <v>1759</v>
      </c>
      <c r="P692" s="192" t="s">
        <v>1759</v>
      </c>
      <c r="Q692" s="197">
        <v>-60.95</v>
      </c>
      <c r="R692" s="197">
        <v>0</v>
      </c>
      <c r="S692" s="197">
        <v>67436.240000000005</v>
      </c>
      <c r="T692" s="198" t="s">
        <v>21</v>
      </c>
      <c r="U692" s="199">
        <v>-60.95</v>
      </c>
      <c r="V692" s="199">
        <v>60.95</v>
      </c>
      <c r="W692" s="200">
        <v>0</v>
      </c>
      <c r="X692" s="201">
        <v>44896</v>
      </c>
      <c r="Y692" s="129"/>
      <c r="Z692" s="122" t="s">
        <v>3124</v>
      </c>
      <c r="AA692" s="189" t="s">
        <v>3124</v>
      </c>
      <c r="AB692" s="189" t="s">
        <v>1470</v>
      </c>
    </row>
    <row r="693" spans="1:28" hidden="1">
      <c r="A693" s="189" t="s">
        <v>3213</v>
      </c>
      <c r="B693" s="190">
        <v>44904</v>
      </c>
      <c r="C693" s="191" t="s">
        <v>42</v>
      </c>
      <c r="D693" s="191" t="s">
        <v>3346</v>
      </c>
      <c r="E693" s="128" t="s">
        <v>2312</v>
      </c>
      <c r="F693" s="192" t="s">
        <v>3347</v>
      </c>
      <c r="G693" s="193" t="s">
        <v>3214</v>
      </c>
      <c r="H693" s="192" t="s">
        <v>3348</v>
      </c>
      <c r="I693" s="194">
        <v>0</v>
      </c>
      <c r="J693" s="128" t="s">
        <v>3261</v>
      </c>
      <c r="K693" s="192" t="s">
        <v>3619</v>
      </c>
      <c r="L693" s="195">
        <v>254.76</v>
      </c>
      <c r="M693" s="196">
        <v>44904</v>
      </c>
      <c r="N693" s="179" t="s">
        <v>1472</v>
      </c>
      <c r="O693" s="192" t="s">
        <v>3620</v>
      </c>
      <c r="P693" s="192" t="s">
        <v>3620</v>
      </c>
      <c r="Q693" s="197">
        <v>-254.76</v>
      </c>
      <c r="R693" s="197">
        <v>0</v>
      </c>
      <c r="S693" s="197">
        <v>134953.1</v>
      </c>
      <c r="T693" s="198" t="s">
        <v>3621</v>
      </c>
      <c r="U693" s="199">
        <v>-254.76</v>
      </c>
      <c r="V693" s="199">
        <v>254.76</v>
      </c>
      <c r="W693" s="200">
        <v>0</v>
      </c>
      <c r="X693" s="201">
        <v>44896</v>
      </c>
      <c r="Y693" s="129"/>
      <c r="Z693" s="122" t="s">
        <v>3059</v>
      </c>
      <c r="AA693" s="189" t="s">
        <v>3060</v>
      </c>
      <c r="AB693" s="189" t="s">
        <v>1470</v>
      </c>
    </row>
    <row r="694" spans="1:28" hidden="1">
      <c r="A694" s="189" t="s">
        <v>3213</v>
      </c>
      <c r="B694" s="190">
        <v>44904</v>
      </c>
      <c r="C694" s="191" t="s">
        <v>42</v>
      </c>
      <c r="D694" s="191" t="s">
        <v>3346</v>
      </c>
      <c r="E694" s="128" t="s">
        <v>2312</v>
      </c>
      <c r="F694" s="192" t="s">
        <v>3347</v>
      </c>
      <c r="G694" s="193" t="s">
        <v>3214</v>
      </c>
      <c r="H694" s="192" t="s">
        <v>3348</v>
      </c>
      <c r="I694" s="194">
        <v>0</v>
      </c>
      <c r="J694" s="128" t="s">
        <v>3261</v>
      </c>
      <c r="K694" s="192" t="s">
        <v>3350</v>
      </c>
      <c r="L694" s="195">
        <v>11.65</v>
      </c>
      <c r="M694" s="196">
        <v>44904</v>
      </c>
      <c r="N694" s="179" t="s">
        <v>1565</v>
      </c>
      <c r="O694" s="192" t="s">
        <v>3448</v>
      </c>
      <c r="P694" s="192" t="s">
        <v>3448</v>
      </c>
      <c r="Q694" s="197">
        <v>-11.65</v>
      </c>
      <c r="R694" s="197">
        <v>0</v>
      </c>
      <c r="S694" s="197">
        <v>134941.45000000001</v>
      </c>
      <c r="T694" s="198" t="s">
        <v>21</v>
      </c>
      <c r="U694" s="199">
        <v>-11.65</v>
      </c>
      <c r="V694" s="199">
        <v>11.65</v>
      </c>
      <c r="W694" s="200">
        <v>0</v>
      </c>
      <c r="X694" s="201">
        <v>44896</v>
      </c>
      <c r="Y694" s="129"/>
      <c r="Z694" s="122" t="s">
        <v>3124</v>
      </c>
      <c r="AA694" s="189" t="s">
        <v>3124</v>
      </c>
      <c r="AB694" s="189" t="s">
        <v>1470</v>
      </c>
    </row>
    <row r="695" spans="1:28" hidden="1">
      <c r="A695" s="189" t="s">
        <v>3213</v>
      </c>
      <c r="B695" s="190">
        <v>44907</v>
      </c>
      <c r="C695" s="191" t="s">
        <v>42</v>
      </c>
      <c r="D695" s="191" t="s">
        <v>3346</v>
      </c>
      <c r="E695" s="128" t="s">
        <v>2312</v>
      </c>
      <c r="F695" s="192" t="s">
        <v>3347</v>
      </c>
      <c r="G695" s="193" t="s">
        <v>3214</v>
      </c>
      <c r="H695" s="192" t="s">
        <v>3348</v>
      </c>
      <c r="I695" s="194">
        <v>0</v>
      </c>
      <c r="J695" s="128" t="s">
        <v>3261</v>
      </c>
      <c r="K695" s="192" t="s">
        <v>3622</v>
      </c>
      <c r="L695" s="195">
        <v>197.25</v>
      </c>
      <c r="M695" s="196">
        <v>44907</v>
      </c>
      <c r="N695" s="179" t="s">
        <v>1472</v>
      </c>
      <c r="O695" s="192" t="s">
        <v>3623</v>
      </c>
      <c r="P695" s="192" t="s">
        <v>3623</v>
      </c>
      <c r="Q695" s="197">
        <v>-197.25</v>
      </c>
      <c r="R695" s="197">
        <v>0</v>
      </c>
      <c r="S695" s="197">
        <v>134744.20000000001</v>
      </c>
      <c r="T695" s="198" t="s">
        <v>866</v>
      </c>
      <c r="U695" s="199">
        <v>-197.25</v>
      </c>
      <c r="V695" s="199">
        <v>197.25</v>
      </c>
      <c r="W695" s="200">
        <v>0</v>
      </c>
      <c r="X695" s="201">
        <v>44896</v>
      </c>
      <c r="Y695" s="129"/>
      <c r="Z695" s="122" t="s">
        <v>3076</v>
      </c>
      <c r="AA695" s="189" t="s">
        <v>1479</v>
      </c>
      <c r="AB695" s="189" t="s">
        <v>1470</v>
      </c>
    </row>
    <row r="696" spans="1:28" hidden="1">
      <c r="A696" s="189" t="s">
        <v>3213</v>
      </c>
      <c r="B696" s="190">
        <v>44907</v>
      </c>
      <c r="C696" s="191" t="s">
        <v>42</v>
      </c>
      <c r="D696" s="191" t="s">
        <v>3346</v>
      </c>
      <c r="E696" s="128" t="s">
        <v>2312</v>
      </c>
      <c r="F696" s="192" t="s">
        <v>3347</v>
      </c>
      <c r="G696" s="193" t="s">
        <v>3214</v>
      </c>
      <c r="H696" s="192" t="s">
        <v>3348</v>
      </c>
      <c r="I696" s="194">
        <v>0</v>
      </c>
      <c r="J696" s="128" t="s">
        <v>3261</v>
      </c>
      <c r="K696" s="192" t="s">
        <v>3624</v>
      </c>
      <c r="L696" s="195">
        <v>227.63</v>
      </c>
      <c r="M696" s="196">
        <v>44907</v>
      </c>
      <c r="N696" s="179" t="s">
        <v>1472</v>
      </c>
      <c r="O696" s="192" t="s">
        <v>3623</v>
      </c>
      <c r="P696" s="192" t="s">
        <v>3623</v>
      </c>
      <c r="Q696" s="197">
        <v>-227.63</v>
      </c>
      <c r="R696" s="197">
        <v>0</v>
      </c>
      <c r="S696" s="197">
        <v>134516.57</v>
      </c>
      <c r="T696" s="198" t="s">
        <v>866</v>
      </c>
      <c r="U696" s="199">
        <v>-227.63</v>
      </c>
      <c r="V696" s="199">
        <v>227.63</v>
      </c>
      <c r="W696" s="200">
        <v>0</v>
      </c>
      <c r="X696" s="201">
        <v>44896</v>
      </c>
      <c r="Y696" s="129"/>
      <c r="Z696" s="122" t="s">
        <v>3076</v>
      </c>
      <c r="AA696" s="189" t="s">
        <v>1479</v>
      </c>
      <c r="AB696" s="189" t="s">
        <v>1470</v>
      </c>
    </row>
    <row r="697" spans="1:28" hidden="1">
      <c r="A697" s="189" t="s">
        <v>3050</v>
      </c>
      <c r="B697" s="190">
        <v>44907</v>
      </c>
      <c r="C697" s="191" t="s">
        <v>42</v>
      </c>
      <c r="D697" s="191" t="s">
        <v>3220</v>
      </c>
      <c r="E697" s="128" t="s">
        <v>2312</v>
      </c>
      <c r="F697" s="192" t="s">
        <v>3052</v>
      </c>
      <c r="G697" s="193" t="s">
        <v>3053</v>
      </c>
      <c r="H697" s="192" t="s">
        <v>3221</v>
      </c>
      <c r="I697" s="194">
        <v>0</v>
      </c>
      <c r="J697" s="128" t="s">
        <v>3055</v>
      </c>
      <c r="K697" s="192" t="s">
        <v>3167</v>
      </c>
      <c r="L697" s="195">
        <v>10000</v>
      </c>
      <c r="M697" s="196">
        <v>44907</v>
      </c>
      <c r="N697" s="179" t="s">
        <v>1472</v>
      </c>
      <c r="O697" s="192" t="s">
        <v>3168</v>
      </c>
      <c r="P697" s="192" t="s">
        <v>3168</v>
      </c>
      <c r="Q697" s="197">
        <v>-10000</v>
      </c>
      <c r="R697" s="197">
        <v>0</v>
      </c>
      <c r="S697" s="197">
        <v>57436.24</v>
      </c>
      <c r="T697" s="198" t="s">
        <v>3169</v>
      </c>
      <c r="U697" s="199">
        <v>-10000</v>
      </c>
      <c r="V697" s="199">
        <v>10000</v>
      </c>
      <c r="W697" s="200">
        <v>4</v>
      </c>
      <c r="X697" s="201">
        <v>44896</v>
      </c>
      <c r="Y697" s="129"/>
      <c r="Z697" s="122" t="s">
        <v>1490</v>
      </c>
      <c r="AA697" s="189" t="s">
        <v>1488</v>
      </c>
      <c r="AB697" s="189" t="s">
        <v>1470</v>
      </c>
    </row>
    <row r="698" spans="1:28" hidden="1">
      <c r="A698" s="189" t="s">
        <v>3050</v>
      </c>
      <c r="B698" s="190">
        <v>44907</v>
      </c>
      <c r="C698" s="191" t="s">
        <v>42</v>
      </c>
      <c r="D698" s="191" t="s">
        <v>3220</v>
      </c>
      <c r="E698" s="128" t="s">
        <v>2312</v>
      </c>
      <c r="F698" s="192" t="s">
        <v>3052</v>
      </c>
      <c r="G698" s="193" t="s">
        <v>3053</v>
      </c>
      <c r="H698" s="192" t="s">
        <v>3221</v>
      </c>
      <c r="I698" s="194">
        <v>0</v>
      </c>
      <c r="J698" s="128" t="s">
        <v>3055</v>
      </c>
      <c r="K698" s="192" t="s">
        <v>3574</v>
      </c>
      <c r="L698" s="195">
        <v>209.94</v>
      </c>
      <c r="M698" s="196">
        <v>44907</v>
      </c>
      <c r="N698" s="179" t="s">
        <v>1472</v>
      </c>
      <c r="O698" s="192" t="s">
        <v>3111</v>
      </c>
      <c r="P698" s="192" t="s">
        <v>3111</v>
      </c>
      <c r="Q698" s="197">
        <v>-209.94</v>
      </c>
      <c r="R698" s="197">
        <v>0</v>
      </c>
      <c r="S698" s="197">
        <v>57226.3</v>
      </c>
      <c r="T698" s="198" t="s">
        <v>1002</v>
      </c>
      <c r="U698" s="199">
        <v>-209.94</v>
      </c>
      <c r="V698" s="199">
        <v>209.94</v>
      </c>
      <c r="W698" s="200">
        <v>0</v>
      </c>
      <c r="X698" s="201">
        <v>44896</v>
      </c>
      <c r="Y698" s="129"/>
      <c r="Z698" s="122" t="s">
        <v>3112</v>
      </c>
      <c r="AA698" s="189" t="s">
        <v>3060</v>
      </c>
      <c r="AB698" s="189" t="s">
        <v>1470</v>
      </c>
    </row>
    <row r="699" spans="1:28" hidden="1">
      <c r="A699" s="189" t="s">
        <v>3050</v>
      </c>
      <c r="B699" s="190">
        <v>44907</v>
      </c>
      <c r="C699" s="191" t="s">
        <v>42</v>
      </c>
      <c r="D699" s="191" t="s">
        <v>3220</v>
      </c>
      <c r="E699" s="128" t="s">
        <v>2312</v>
      </c>
      <c r="F699" s="192" t="s">
        <v>3052</v>
      </c>
      <c r="G699" s="193" t="s">
        <v>3053</v>
      </c>
      <c r="H699" s="192" t="s">
        <v>3221</v>
      </c>
      <c r="I699" s="194">
        <v>0</v>
      </c>
      <c r="J699" s="128" t="s">
        <v>3055</v>
      </c>
      <c r="K699" s="192" t="s">
        <v>3622</v>
      </c>
      <c r="L699" s="195">
        <v>197.25</v>
      </c>
      <c r="M699" s="196">
        <v>44907</v>
      </c>
      <c r="N699" s="179" t="s">
        <v>1472</v>
      </c>
      <c r="O699" s="192" t="s">
        <v>3623</v>
      </c>
      <c r="P699" s="192" t="s">
        <v>3623</v>
      </c>
      <c r="Q699" s="197">
        <v>-197.25</v>
      </c>
      <c r="R699" s="197">
        <v>0</v>
      </c>
      <c r="S699" s="197">
        <v>57029.05</v>
      </c>
      <c r="T699" s="198" t="s">
        <v>866</v>
      </c>
      <c r="U699" s="199">
        <v>-197.25</v>
      </c>
      <c r="V699" s="199">
        <v>197.25</v>
      </c>
      <c r="W699" s="200">
        <v>0</v>
      </c>
      <c r="X699" s="201">
        <v>44896</v>
      </c>
      <c r="Y699" s="129"/>
      <c r="Z699" s="122" t="s">
        <v>3076</v>
      </c>
      <c r="AA699" s="189" t="s">
        <v>1479</v>
      </c>
      <c r="AB699" s="189" t="s">
        <v>1470</v>
      </c>
    </row>
    <row r="700" spans="1:28" hidden="1">
      <c r="A700" s="189" t="s">
        <v>3050</v>
      </c>
      <c r="B700" s="190">
        <v>44907</v>
      </c>
      <c r="C700" s="191" t="s">
        <v>42</v>
      </c>
      <c r="D700" s="191" t="s">
        <v>3220</v>
      </c>
      <c r="E700" s="128" t="s">
        <v>2312</v>
      </c>
      <c r="F700" s="192" t="s">
        <v>3052</v>
      </c>
      <c r="G700" s="193" t="s">
        <v>3053</v>
      </c>
      <c r="H700" s="192" t="s">
        <v>3221</v>
      </c>
      <c r="I700" s="194">
        <v>0</v>
      </c>
      <c r="J700" s="128" t="s">
        <v>3055</v>
      </c>
      <c r="K700" s="192" t="s">
        <v>3624</v>
      </c>
      <c r="L700" s="195">
        <v>227.63</v>
      </c>
      <c r="M700" s="196">
        <v>44907</v>
      </c>
      <c r="N700" s="179" t="s">
        <v>1472</v>
      </c>
      <c r="O700" s="192" t="s">
        <v>3623</v>
      </c>
      <c r="P700" s="192" t="s">
        <v>3623</v>
      </c>
      <c r="Q700" s="197">
        <v>-227.63</v>
      </c>
      <c r="R700" s="197">
        <v>0</v>
      </c>
      <c r="S700" s="197">
        <v>56801.42</v>
      </c>
      <c r="T700" s="198" t="s">
        <v>866</v>
      </c>
      <c r="U700" s="199">
        <v>-227.63</v>
      </c>
      <c r="V700" s="199">
        <v>227.63</v>
      </c>
      <c r="W700" s="200">
        <v>0</v>
      </c>
      <c r="X700" s="201">
        <v>44896</v>
      </c>
      <c r="Y700" s="129"/>
      <c r="Z700" s="122" t="s">
        <v>3076</v>
      </c>
      <c r="AA700" s="189" t="s">
        <v>1479</v>
      </c>
      <c r="AB700" s="189" t="s">
        <v>1470</v>
      </c>
    </row>
    <row r="701" spans="1:28" hidden="1">
      <c r="A701" s="189" t="s">
        <v>3050</v>
      </c>
      <c r="B701" s="190">
        <v>44907</v>
      </c>
      <c r="C701" s="191" t="s">
        <v>42</v>
      </c>
      <c r="D701" s="191" t="s">
        <v>3220</v>
      </c>
      <c r="E701" s="128" t="s">
        <v>2312</v>
      </c>
      <c r="F701" s="192" t="s">
        <v>3052</v>
      </c>
      <c r="G701" s="193" t="s">
        <v>3053</v>
      </c>
      <c r="H701" s="192" t="s">
        <v>3221</v>
      </c>
      <c r="I701" s="194">
        <v>0</v>
      </c>
      <c r="J701" s="128" t="s">
        <v>3055</v>
      </c>
      <c r="K701" s="192" t="s">
        <v>3239</v>
      </c>
      <c r="L701" s="195">
        <v>11.05</v>
      </c>
      <c r="M701" s="196">
        <v>44907</v>
      </c>
      <c r="N701" s="179" t="s">
        <v>1565</v>
      </c>
      <c r="O701" s="192" t="s">
        <v>3448</v>
      </c>
      <c r="P701" s="192" t="s">
        <v>3448</v>
      </c>
      <c r="Q701" s="197">
        <v>-11.05</v>
      </c>
      <c r="R701" s="197">
        <v>0</v>
      </c>
      <c r="S701" s="197">
        <v>56790.37</v>
      </c>
      <c r="T701" s="198" t="s">
        <v>21</v>
      </c>
      <c r="U701" s="199">
        <v>-11.05</v>
      </c>
      <c r="V701" s="199">
        <v>11.05</v>
      </c>
      <c r="W701" s="200">
        <v>0</v>
      </c>
      <c r="X701" s="201">
        <v>44896</v>
      </c>
      <c r="Y701" s="129"/>
      <c r="Z701" s="122" t="s">
        <v>3124</v>
      </c>
      <c r="AA701" s="189" t="s">
        <v>3124</v>
      </c>
      <c r="AB701" s="189" t="s">
        <v>1470</v>
      </c>
    </row>
    <row r="702" spans="1:28" hidden="1">
      <c r="A702" s="189" t="s">
        <v>3213</v>
      </c>
      <c r="B702" s="190">
        <v>44910</v>
      </c>
      <c r="C702" s="191" t="s">
        <v>42</v>
      </c>
      <c r="D702" s="191" t="s">
        <v>3346</v>
      </c>
      <c r="E702" s="128" t="s">
        <v>2312</v>
      </c>
      <c r="F702" s="192" t="s">
        <v>3347</v>
      </c>
      <c r="G702" s="193" t="s">
        <v>3214</v>
      </c>
      <c r="H702" s="192" t="s">
        <v>3348</v>
      </c>
      <c r="I702" s="194">
        <v>0</v>
      </c>
      <c r="J702" s="128" t="s">
        <v>3261</v>
      </c>
      <c r="K702" s="192" t="s">
        <v>3496</v>
      </c>
      <c r="L702" s="195">
        <v>87.6</v>
      </c>
      <c r="M702" s="196">
        <v>44910</v>
      </c>
      <c r="N702" s="179" t="s">
        <v>1565</v>
      </c>
      <c r="O702" s="192" t="s">
        <v>3380</v>
      </c>
      <c r="P702" s="192" t="s">
        <v>3380</v>
      </c>
      <c r="Q702" s="197">
        <v>-87.6</v>
      </c>
      <c r="R702" s="197">
        <v>0</v>
      </c>
      <c r="S702" s="197">
        <v>134428.97</v>
      </c>
      <c r="T702" s="198" t="s">
        <v>21</v>
      </c>
      <c r="U702" s="199">
        <v>-87.6</v>
      </c>
      <c r="V702" s="199">
        <v>87.6</v>
      </c>
      <c r="W702" s="200">
        <v>0</v>
      </c>
      <c r="X702" s="201">
        <v>44896</v>
      </c>
      <c r="Y702" s="129"/>
      <c r="Z702" s="122" t="s">
        <v>3124</v>
      </c>
      <c r="AA702" s="189" t="s">
        <v>3124</v>
      </c>
      <c r="AB702" s="189" t="s">
        <v>1470</v>
      </c>
    </row>
    <row r="703" spans="1:28" hidden="1">
      <c r="A703" s="189" t="s">
        <v>3050</v>
      </c>
      <c r="B703" s="190">
        <v>44910</v>
      </c>
      <c r="C703" s="191" t="s">
        <v>42</v>
      </c>
      <c r="D703" s="191" t="s">
        <v>3220</v>
      </c>
      <c r="E703" s="128" t="s">
        <v>2312</v>
      </c>
      <c r="F703" s="192" t="s">
        <v>3052</v>
      </c>
      <c r="G703" s="193" t="s">
        <v>3053</v>
      </c>
      <c r="H703" s="192" t="s">
        <v>3221</v>
      </c>
      <c r="I703" s="194">
        <v>0</v>
      </c>
      <c r="J703" s="128" t="s">
        <v>3055</v>
      </c>
      <c r="K703" s="192" t="s">
        <v>3625</v>
      </c>
      <c r="L703" s="195">
        <v>27590</v>
      </c>
      <c r="M703" s="196">
        <v>44910</v>
      </c>
      <c r="N703" s="179" t="s">
        <v>1472</v>
      </c>
      <c r="O703" s="192" t="s">
        <v>3441</v>
      </c>
      <c r="P703" s="192" t="s">
        <v>3441</v>
      </c>
      <c r="Q703" s="197">
        <v>-27590</v>
      </c>
      <c r="R703" s="197">
        <v>0</v>
      </c>
      <c r="S703" s="197">
        <v>29200.37</v>
      </c>
      <c r="T703" s="198" t="s">
        <v>3442</v>
      </c>
      <c r="U703" s="199">
        <v>-27590</v>
      </c>
      <c r="V703" s="199">
        <v>27590</v>
      </c>
      <c r="W703" s="200">
        <v>0</v>
      </c>
      <c r="X703" s="201">
        <v>44896</v>
      </c>
      <c r="Y703" s="129"/>
      <c r="Z703" s="122" t="s">
        <v>1515</v>
      </c>
      <c r="AA703" s="189" t="s">
        <v>1479</v>
      </c>
      <c r="AB703" s="189" t="s">
        <v>1470</v>
      </c>
    </row>
    <row r="704" spans="1:28" hidden="1">
      <c r="A704" s="189" t="s">
        <v>3050</v>
      </c>
      <c r="B704" s="190">
        <v>44910</v>
      </c>
      <c r="C704" s="191" t="s">
        <v>42</v>
      </c>
      <c r="D704" s="191" t="s">
        <v>3220</v>
      </c>
      <c r="E704" s="128" t="s">
        <v>2312</v>
      </c>
      <c r="F704" s="192" t="s">
        <v>3052</v>
      </c>
      <c r="G704" s="193" t="s">
        <v>3053</v>
      </c>
      <c r="H704" s="192" t="s">
        <v>3221</v>
      </c>
      <c r="I704" s="194">
        <v>0</v>
      </c>
      <c r="J704" s="128" t="s">
        <v>3055</v>
      </c>
      <c r="K704" s="192" t="s">
        <v>3626</v>
      </c>
      <c r="L704" s="195">
        <v>30500</v>
      </c>
      <c r="M704" s="196">
        <v>44910</v>
      </c>
      <c r="N704" s="179" t="s">
        <v>1472</v>
      </c>
      <c r="O704" s="192" t="s">
        <v>3627</v>
      </c>
      <c r="P704" s="192" t="s">
        <v>3627</v>
      </c>
      <c r="Q704" s="197">
        <v>-30500</v>
      </c>
      <c r="R704" s="197">
        <v>0</v>
      </c>
      <c r="S704" s="197">
        <v>-1299.6300000000001</v>
      </c>
      <c r="T704" s="198" t="s">
        <v>3628</v>
      </c>
      <c r="U704" s="199">
        <v>-30500</v>
      </c>
      <c r="V704" s="199">
        <v>30500</v>
      </c>
      <c r="W704" s="200">
        <v>0</v>
      </c>
      <c r="X704" s="201">
        <v>44896</v>
      </c>
      <c r="Y704" s="129"/>
      <c r="Z704" s="122" t="s">
        <v>1515</v>
      </c>
      <c r="AA704" s="189" t="s">
        <v>1479</v>
      </c>
      <c r="AB704" s="189" t="s">
        <v>1470</v>
      </c>
    </row>
    <row r="705" spans="1:28" hidden="1">
      <c r="A705" s="189" t="s">
        <v>3050</v>
      </c>
      <c r="B705" s="190">
        <v>44910</v>
      </c>
      <c r="C705" s="191" t="s">
        <v>42</v>
      </c>
      <c r="D705" s="191" t="s">
        <v>3220</v>
      </c>
      <c r="E705" s="128" t="s">
        <v>2312</v>
      </c>
      <c r="F705" s="192" t="s">
        <v>3052</v>
      </c>
      <c r="G705" s="193" t="s">
        <v>3053</v>
      </c>
      <c r="H705" s="192" t="s">
        <v>3221</v>
      </c>
      <c r="I705" s="194">
        <v>0</v>
      </c>
      <c r="J705" s="128" t="s">
        <v>3055</v>
      </c>
      <c r="K705" s="192" t="s">
        <v>3629</v>
      </c>
      <c r="L705" s="195">
        <v>457.5</v>
      </c>
      <c r="M705" s="196">
        <v>44910</v>
      </c>
      <c r="N705" s="179" t="s">
        <v>1472</v>
      </c>
      <c r="O705" s="192" t="s">
        <v>3630</v>
      </c>
      <c r="P705" s="192" t="s">
        <v>3630</v>
      </c>
      <c r="Q705" s="197">
        <v>0</v>
      </c>
      <c r="R705" s="197">
        <v>457.5</v>
      </c>
      <c r="S705" s="197">
        <v>-842.13</v>
      </c>
      <c r="T705" s="198" t="s">
        <v>3628</v>
      </c>
      <c r="U705" s="199">
        <v>457.5</v>
      </c>
      <c r="V705" s="199">
        <v>457.5</v>
      </c>
      <c r="W705" s="200">
        <v>1</v>
      </c>
      <c r="X705" s="201">
        <v>44896</v>
      </c>
      <c r="Y705" s="129"/>
      <c r="Z705" s="122" t="s">
        <v>1515</v>
      </c>
      <c r="AA705" s="189" t="s">
        <v>1479</v>
      </c>
      <c r="AB705" s="189" t="s">
        <v>1470</v>
      </c>
    </row>
    <row r="706" spans="1:28" hidden="1">
      <c r="A706" s="189" t="s">
        <v>3050</v>
      </c>
      <c r="B706" s="190">
        <v>44910</v>
      </c>
      <c r="C706" s="191" t="s">
        <v>42</v>
      </c>
      <c r="D706" s="191" t="s">
        <v>3220</v>
      </c>
      <c r="E706" s="128" t="s">
        <v>2312</v>
      </c>
      <c r="F706" s="192" t="s">
        <v>3052</v>
      </c>
      <c r="G706" s="193" t="s">
        <v>3053</v>
      </c>
      <c r="H706" s="192" t="s">
        <v>3221</v>
      </c>
      <c r="I706" s="194">
        <v>0</v>
      </c>
      <c r="J706" s="128" t="s">
        <v>3055</v>
      </c>
      <c r="K706" s="192" t="s">
        <v>3631</v>
      </c>
      <c r="L706" s="195">
        <v>1418.25</v>
      </c>
      <c r="M706" s="196">
        <v>44910</v>
      </c>
      <c r="N706" s="179" t="s">
        <v>1472</v>
      </c>
      <c r="O706" s="192" t="s">
        <v>3632</v>
      </c>
      <c r="P706" s="192" t="s">
        <v>3632</v>
      </c>
      <c r="Q706" s="197">
        <v>0</v>
      </c>
      <c r="R706" s="197">
        <v>1418.25</v>
      </c>
      <c r="S706" s="197">
        <v>576.12</v>
      </c>
      <c r="T706" s="198" t="s">
        <v>3628</v>
      </c>
      <c r="U706" s="199">
        <v>1418.25</v>
      </c>
      <c r="V706" s="199">
        <v>1418.25</v>
      </c>
      <c r="W706" s="200">
        <v>1</v>
      </c>
      <c r="X706" s="201">
        <v>44896</v>
      </c>
      <c r="Y706" s="129"/>
      <c r="Z706" s="122" t="s">
        <v>1515</v>
      </c>
      <c r="AA706" s="189" t="s">
        <v>1479</v>
      </c>
      <c r="AB706" s="189" t="s">
        <v>1470</v>
      </c>
    </row>
    <row r="707" spans="1:28" hidden="1">
      <c r="A707" s="189" t="s">
        <v>3050</v>
      </c>
      <c r="B707" s="190">
        <v>44910</v>
      </c>
      <c r="C707" s="191" t="s">
        <v>42</v>
      </c>
      <c r="D707" s="191" t="s">
        <v>3220</v>
      </c>
      <c r="E707" s="128" t="s">
        <v>2312</v>
      </c>
      <c r="F707" s="192" t="s">
        <v>3052</v>
      </c>
      <c r="G707" s="193" t="s">
        <v>3053</v>
      </c>
      <c r="H707" s="192" t="s">
        <v>3221</v>
      </c>
      <c r="I707" s="194">
        <v>0</v>
      </c>
      <c r="J707" s="128" t="s">
        <v>3055</v>
      </c>
      <c r="K707" s="192" t="s">
        <v>3447</v>
      </c>
      <c r="L707" s="195">
        <v>22.1</v>
      </c>
      <c r="M707" s="196">
        <v>44910</v>
      </c>
      <c r="N707" s="179" t="s">
        <v>1565</v>
      </c>
      <c r="O707" s="192" t="s">
        <v>3448</v>
      </c>
      <c r="P707" s="192" t="s">
        <v>3448</v>
      </c>
      <c r="Q707" s="197">
        <v>-22.1</v>
      </c>
      <c r="R707" s="197">
        <v>0</v>
      </c>
      <c r="S707" s="197">
        <v>554.02</v>
      </c>
      <c r="T707" s="198" t="s">
        <v>21</v>
      </c>
      <c r="U707" s="199">
        <v>-22.1</v>
      </c>
      <c r="V707" s="199">
        <v>22.1</v>
      </c>
      <c r="W707" s="200">
        <v>0</v>
      </c>
      <c r="X707" s="201">
        <v>44896</v>
      </c>
      <c r="Y707" s="129"/>
      <c r="Z707" s="122" t="s">
        <v>3124</v>
      </c>
      <c r="AA707" s="189" t="s">
        <v>3124</v>
      </c>
      <c r="AB707" s="189" t="s">
        <v>1470</v>
      </c>
    </row>
    <row r="708" spans="1:28" hidden="1">
      <c r="A708" s="189" t="s">
        <v>3213</v>
      </c>
      <c r="B708" s="190">
        <v>44911</v>
      </c>
      <c r="C708" s="191" t="s">
        <v>42</v>
      </c>
      <c r="D708" s="191" t="s">
        <v>3346</v>
      </c>
      <c r="E708" s="128" t="s">
        <v>2312</v>
      </c>
      <c r="F708" s="192" t="s">
        <v>3347</v>
      </c>
      <c r="G708" s="193" t="s">
        <v>3214</v>
      </c>
      <c r="H708" s="192" t="s">
        <v>3348</v>
      </c>
      <c r="I708" s="194">
        <v>0</v>
      </c>
      <c r="J708" s="128" t="s">
        <v>3261</v>
      </c>
      <c r="K708" s="192" t="s">
        <v>3633</v>
      </c>
      <c r="L708" s="195">
        <v>1500</v>
      </c>
      <c r="M708" s="196">
        <v>44911</v>
      </c>
      <c r="N708" s="179" t="s">
        <v>1472</v>
      </c>
      <c r="O708" s="192" t="s">
        <v>2458</v>
      </c>
      <c r="P708" s="192" t="s">
        <v>2458</v>
      </c>
      <c r="Q708" s="197">
        <v>-1500</v>
      </c>
      <c r="R708" s="197">
        <v>0</v>
      </c>
      <c r="S708" s="197">
        <v>132928.97</v>
      </c>
      <c r="T708" s="198" t="s">
        <v>819</v>
      </c>
      <c r="U708" s="199">
        <v>-1500</v>
      </c>
      <c r="V708" s="199">
        <v>1500</v>
      </c>
      <c r="W708" s="200">
        <v>0</v>
      </c>
      <c r="X708" s="201">
        <v>44896</v>
      </c>
      <c r="Y708" s="129"/>
      <c r="Z708" s="122" t="s">
        <v>1515</v>
      </c>
      <c r="AA708" s="189" t="s">
        <v>1479</v>
      </c>
      <c r="AB708" s="189" t="s">
        <v>1470</v>
      </c>
    </row>
    <row r="709" spans="1:28" hidden="1">
      <c r="A709" s="189" t="s">
        <v>3213</v>
      </c>
      <c r="B709" s="190">
        <v>44911</v>
      </c>
      <c r="C709" s="191" t="s">
        <v>42</v>
      </c>
      <c r="D709" s="191" t="s">
        <v>3346</v>
      </c>
      <c r="E709" s="128" t="s">
        <v>2312</v>
      </c>
      <c r="F709" s="192" t="s">
        <v>3347</v>
      </c>
      <c r="G709" s="193" t="s">
        <v>3214</v>
      </c>
      <c r="H709" s="192" t="s">
        <v>3348</v>
      </c>
      <c r="I709" s="194">
        <v>0</v>
      </c>
      <c r="J709" s="128" t="s">
        <v>3261</v>
      </c>
      <c r="K709" s="192" t="s">
        <v>3634</v>
      </c>
      <c r="L709" s="195">
        <v>3772933.09</v>
      </c>
      <c r="M709" s="196">
        <v>44911</v>
      </c>
      <c r="N709" s="179" t="s">
        <v>1495</v>
      </c>
      <c r="O709" s="192" t="s">
        <v>3635</v>
      </c>
      <c r="P709" s="192" t="s">
        <v>3635</v>
      </c>
      <c r="Q709" s="197">
        <v>0</v>
      </c>
      <c r="R709" s="197">
        <v>3772933.09</v>
      </c>
      <c r="S709" s="197">
        <v>3905862.06</v>
      </c>
      <c r="T709" s="198" t="s">
        <v>21</v>
      </c>
      <c r="U709" s="199">
        <v>3772933.09</v>
      </c>
      <c r="V709" s="199">
        <v>3772933.09</v>
      </c>
      <c r="W709" s="200">
        <v>0</v>
      </c>
      <c r="X709" s="201">
        <v>44896</v>
      </c>
      <c r="Y709" s="129"/>
      <c r="Z709" s="122" t="s">
        <v>3636</v>
      </c>
      <c r="AA709" s="189" t="s">
        <v>3636</v>
      </c>
      <c r="AB709" s="189" t="s">
        <v>1470</v>
      </c>
    </row>
    <row r="710" spans="1:28" hidden="1">
      <c r="A710" s="189" t="s">
        <v>3213</v>
      </c>
      <c r="B710" s="190">
        <v>44911</v>
      </c>
      <c r="C710" s="191" t="s">
        <v>42</v>
      </c>
      <c r="D710" s="191" t="s">
        <v>3346</v>
      </c>
      <c r="E710" s="128" t="s">
        <v>2312</v>
      </c>
      <c r="F710" s="192" t="s">
        <v>3347</v>
      </c>
      <c r="G710" s="193" t="s">
        <v>3214</v>
      </c>
      <c r="H710" s="192" t="s">
        <v>3348</v>
      </c>
      <c r="I710" s="194">
        <v>0</v>
      </c>
      <c r="J710" s="128" t="s">
        <v>3261</v>
      </c>
      <c r="K710" s="192" t="s">
        <v>3350</v>
      </c>
      <c r="L710" s="195">
        <v>11.65</v>
      </c>
      <c r="M710" s="196">
        <v>44911</v>
      </c>
      <c r="N710" s="179" t="s">
        <v>1565</v>
      </c>
      <c r="O710" s="192" t="s">
        <v>3448</v>
      </c>
      <c r="P710" s="192" t="s">
        <v>3448</v>
      </c>
      <c r="Q710" s="197">
        <v>-11.65</v>
      </c>
      <c r="R710" s="197">
        <v>0</v>
      </c>
      <c r="S710" s="197">
        <v>3905850.41</v>
      </c>
      <c r="T710" s="198" t="s">
        <v>21</v>
      </c>
      <c r="U710" s="199">
        <v>-11.65</v>
      </c>
      <c r="V710" s="199">
        <v>11.65</v>
      </c>
      <c r="W710" s="200">
        <v>0</v>
      </c>
      <c r="X710" s="201">
        <v>44896</v>
      </c>
      <c r="Y710" s="129"/>
      <c r="Z710" s="122" t="s">
        <v>3124</v>
      </c>
      <c r="AA710" s="189" t="s">
        <v>3124</v>
      </c>
      <c r="AB710" s="189" t="s">
        <v>1470</v>
      </c>
    </row>
    <row r="711" spans="1:28" hidden="1">
      <c r="A711" s="189" t="s">
        <v>3213</v>
      </c>
      <c r="B711" s="190">
        <v>44911</v>
      </c>
      <c r="C711" s="191" t="s">
        <v>42</v>
      </c>
      <c r="D711" s="191" t="s">
        <v>3346</v>
      </c>
      <c r="E711" s="128" t="s">
        <v>2312</v>
      </c>
      <c r="F711" s="192" t="s">
        <v>3347</v>
      </c>
      <c r="G711" s="193" t="s">
        <v>3214</v>
      </c>
      <c r="H711" s="192" t="s">
        <v>3348</v>
      </c>
      <c r="I711" s="194">
        <v>0</v>
      </c>
      <c r="J711" s="128" t="s">
        <v>1919</v>
      </c>
      <c r="K711" s="192" t="s">
        <v>1919</v>
      </c>
      <c r="L711" s="195" t="s">
        <v>1919</v>
      </c>
      <c r="M711" s="196">
        <v>44911</v>
      </c>
      <c r="N711" s="179" t="s">
        <v>1565</v>
      </c>
      <c r="O711" s="192" t="s">
        <v>3551</v>
      </c>
      <c r="P711" s="192" t="s">
        <v>3551</v>
      </c>
      <c r="Q711" s="197">
        <v>-3905862.16</v>
      </c>
      <c r="R711" s="197">
        <v>0</v>
      </c>
      <c r="S711" s="197">
        <v>-11.75</v>
      </c>
      <c r="T711" s="198" t="s">
        <v>21</v>
      </c>
      <c r="U711" s="199">
        <v>-3905862.16</v>
      </c>
      <c r="V711" s="199">
        <v>3905862.16</v>
      </c>
      <c r="W711" s="200">
        <v>0</v>
      </c>
      <c r="X711" s="201">
        <v>44896</v>
      </c>
      <c r="Y711" s="129"/>
      <c r="Z711" s="122" t="s">
        <v>158</v>
      </c>
      <c r="AA711" s="189" t="s">
        <v>158</v>
      </c>
      <c r="AB711" s="189" t="s">
        <v>1474</v>
      </c>
    </row>
    <row r="712" spans="1:28" hidden="1">
      <c r="A712" s="189" t="s">
        <v>3213</v>
      </c>
      <c r="B712" s="190">
        <v>44911</v>
      </c>
      <c r="C712" s="191" t="s">
        <v>42</v>
      </c>
      <c r="D712" s="191" t="s">
        <v>3346</v>
      </c>
      <c r="E712" s="128" t="s">
        <v>2312</v>
      </c>
      <c r="F712" s="192" t="s">
        <v>3347</v>
      </c>
      <c r="G712" s="193" t="s">
        <v>3214</v>
      </c>
      <c r="H712" s="192" t="s">
        <v>3348</v>
      </c>
      <c r="I712" s="194">
        <v>0</v>
      </c>
      <c r="J712" s="128" t="s">
        <v>1919</v>
      </c>
      <c r="K712" s="192" t="s">
        <v>1919</v>
      </c>
      <c r="L712" s="195" t="s">
        <v>1919</v>
      </c>
      <c r="M712" s="196">
        <v>44911</v>
      </c>
      <c r="N712" s="179" t="s">
        <v>1565</v>
      </c>
      <c r="O712" s="192" t="s">
        <v>3637</v>
      </c>
      <c r="P712" s="192" t="s">
        <v>3637</v>
      </c>
      <c r="Q712" s="197">
        <v>0</v>
      </c>
      <c r="R712" s="197">
        <v>3905862.16</v>
      </c>
      <c r="S712" s="197">
        <v>3905850.41</v>
      </c>
      <c r="T712" s="198" t="s">
        <v>21</v>
      </c>
      <c r="U712" s="199">
        <v>3905862.16</v>
      </c>
      <c r="V712" s="199">
        <v>3905862.16</v>
      </c>
      <c r="W712" s="200">
        <v>0</v>
      </c>
      <c r="X712" s="201">
        <v>44896</v>
      </c>
      <c r="Y712" s="129"/>
      <c r="Z712" s="122" t="s">
        <v>158</v>
      </c>
      <c r="AA712" s="189" t="s">
        <v>158</v>
      </c>
      <c r="AB712" s="189" t="s">
        <v>1474</v>
      </c>
    </row>
    <row r="713" spans="1:28" hidden="1">
      <c r="A713" s="189" t="s">
        <v>3213</v>
      </c>
      <c r="B713" s="190">
        <v>44911</v>
      </c>
      <c r="C713" s="191" t="s">
        <v>42</v>
      </c>
      <c r="D713" s="191" t="s">
        <v>3346</v>
      </c>
      <c r="E713" s="128" t="s">
        <v>2312</v>
      </c>
      <c r="F713" s="192" t="s">
        <v>3347</v>
      </c>
      <c r="G713" s="193" t="s">
        <v>3214</v>
      </c>
      <c r="H713" s="192" t="s">
        <v>3348</v>
      </c>
      <c r="I713" s="194">
        <v>0</v>
      </c>
      <c r="J713" s="128" t="s">
        <v>1919</v>
      </c>
      <c r="K713" s="192" t="s">
        <v>1919</v>
      </c>
      <c r="L713" s="195" t="s">
        <v>1919</v>
      </c>
      <c r="M713" s="196">
        <v>44911</v>
      </c>
      <c r="N713" s="179" t="s">
        <v>1565</v>
      </c>
      <c r="O713" s="192" t="s">
        <v>3551</v>
      </c>
      <c r="P713" s="192" t="s">
        <v>3551</v>
      </c>
      <c r="Q713" s="197">
        <v>-3905762.16</v>
      </c>
      <c r="R713" s="197">
        <v>0</v>
      </c>
      <c r="S713" s="197">
        <v>88.25</v>
      </c>
      <c r="T713" s="198" t="s">
        <v>21</v>
      </c>
      <c r="U713" s="199">
        <v>-3905762.16</v>
      </c>
      <c r="V713" s="199">
        <v>3905762.16</v>
      </c>
      <c r="W713" s="200">
        <v>0</v>
      </c>
      <c r="X713" s="201">
        <v>44896</v>
      </c>
      <c r="Y713" s="129"/>
      <c r="Z713" s="122" t="s">
        <v>158</v>
      </c>
      <c r="AA713" s="189" t="s">
        <v>158</v>
      </c>
      <c r="AB713" s="189" t="s">
        <v>1474</v>
      </c>
    </row>
    <row r="714" spans="1:28" hidden="1">
      <c r="A714" s="189" t="s">
        <v>3050</v>
      </c>
      <c r="B714" s="190">
        <v>44911</v>
      </c>
      <c r="C714" s="191" t="s">
        <v>42</v>
      </c>
      <c r="D714" s="191" t="s">
        <v>3220</v>
      </c>
      <c r="E714" s="128" t="s">
        <v>2312</v>
      </c>
      <c r="F714" s="192" t="s">
        <v>3052</v>
      </c>
      <c r="G714" s="193" t="s">
        <v>3053</v>
      </c>
      <c r="H714" s="192" t="s">
        <v>3221</v>
      </c>
      <c r="I714" s="194">
        <v>0</v>
      </c>
      <c r="J714" s="128" t="s">
        <v>1919</v>
      </c>
      <c r="K714" s="192" t="s">
        <v>1919</v>
      </c>
      <c r="L714" s="195" t="s">
        <v>1919</v>
      </c>
      <c r="M714" s="196">
        <v>44911</v>
      </c>
      <c r="N714" s="179" t="s">
        <v>1565</v>
      </c>
      <c r="O714" s="192" t="s">
        <v>3558</v>
      </c>
      <c r="P714" s="192" t="s">
        <v>3558</v>
      </c>
      <c r="Q714" s="197">
        <v>0</v>
      </c>
      <c r="R714" s="197">
        <v>12000</v>
      </c>
      <c r="S714" s="197">
        <v>12554.02</v>
      </c>
      <c r="T714" s="198" t="s">
        <v>21</v>
      </c>
      <c r="U714" s="199">
        <v>12000</v>
      </c>
      <c r="V714" s="199">
        <v>12000</v>
      </c>
      <c r="W714" s="200">
        <v>0</v>
      </c>
      <c r="X714" s="201">
        <v>44896</v>
      </c>
      <c r="Y714" s="129"/>
      <c r="Z714" s="122" t="s">
        <v>158</v>
      </c>
      <c r="AA714" s="189" t="s">
        <v>158</v>
      </c>
      <c r="AB714" s="189" t="s">
        <v>1474</v>
      </c>
    </row>
    <row r="715" spans="1:28" hidden="1">
      <c r="A715" s="189" t="s">
        <v>3213</v>
      </c>
      <c r="B715" s="190">
        <v>44915</v>
      </c>
      <c r="C715" s="191" t="s">
        <v>42</v>
      </c>
      <c r="D715" s="191" t="s">
        <v>3346</v>
      </c>
      <c r="E715" s="128" t="s">
        <v>2312</v>
      </c>
      <c r="F715" s="192" t="s">
        <v>3347</v>
      </c>
      <c r="G715" s="193" t="s">
        <v>3214</v>
      </c>
      <c r="H715" s="192" t="s">
        <v>3348</v>
      </c>
      <c r="I715" s="194">
        <v>0</v>
      </c>
      <c r="J715" s="128" t="s">
        <v>3261</v>
      </c>
      <c r="K715" s="192" t="s">
        <v>3638</v>
      </c>
      <c r="L715" s="195">
        <v>227827.53</v>
      </c>
      <c r="M715" s="196">
        <v>44915</v>
      </c>
      <c r="N715" s="179" t="s">
        <v>1472</v>
      </c>
      <c r="O715" s="192" t="s">
        <v>3586</v>
      </c>
      <c r="P715" s="192" t="s">
        <v>3586</v>
      </c>
      <c r="Q715" s="197">
        <v>-227827.53</v>
      </c>
      <c r="R715" s="197">
        <v>0</v>
      </c>
      <c r="S715" s="197">
        <v>-227739.28</v>
      </c>
      <c r="T715" s="198" t="s">
        <v>3587</v>
      </c>
      <c r="U715" s="199">
        <v>-227827.53</v>
      </c>
      <c r="V715" s="199">
        <v>227827.53</v>
      </c>
      <c r="W715" s="200">
        <v>0</v>
      </c>
      <c r="X715" s="201">
        <v>44896</v>
      </c>
      <c r="Y715" s="129"/>
      <c r="Z715" s="122" t="s">
        <v>1568</v>
      </c>
      <c r="AA715" s="189" t="s">
        <v>1488</v>
      </c>
      <c r="AB715" s="189" t="s">
        <v>1470</v>
      </c>
    </row>
    <row r="716" spans="1:28" hidden="1">
      <c r="A716" s="189" t="s">
        <v>3213</v>
      </c>
      <c r="B716" s="190">
        <v>44915</v>
      </c>
      <c r="C716" s="191" t="s">
        <v>42</v>
      </c>
      <c r="D716" s="191" t="s">
        <v>3346</v>
      </c>
      <c r="E716" s="128" t="s">
        <v>2312</v>
      </c>
      <c r="F716" s="192" t="s">
        <v>3347</v>
      </c>
      <c r="G716" s="193" t="s">
        <v>3214</v>
      </c>
      <c r="H716" s="192" t="s">
        <v>3348</v>
      </c>
      <c r="I716" s="194">
        <v>0</v>
      </c>
      <c r="J716" s="128" t="s">
        <v>3261</v>
      </c>
      <c r="K716" s="192" t="s">
        <v>3639</v>
      </c>
      <c r="L716" s="195">
        <v>225483.19</v>
      </c>
      <c r="M716" s="196">
        <v>44915</v>
      </c>
      <c r="N716" s="179" t="s">
        <v>1472</v>
      </c>
      <c r="O716" s="192" t="s">
        <v>3586</v>
      </c>
      <c r="P716" s="192" t="s">
        <v>3586</v>
      </c>
      <c r="Q716" s="197">
        <v>-225483.19</v>
      </c>
      <c r="R716" s="197">
        <v>0</v>
      </c>
      <c r="S716" s="197">
        <v>-453222.47</v>
      </c>
      <c r="T716" s="198" t="s">
        <v>3587</v>
      </c>
      <c r="U716" s="199">
        <v>-225483.19</v>
      </c>
      <c r="V716" s="199">
        <v>225483.19</v>
      </c>
      <c r="W716" s="200">
        <v>0</v>
      </c>
      <c r="X716" s="201">
        <v>44896</v>
      </c>
      <c r="Y716" s="129"/>
      <c r="Z716" s="122" t="s">
        <v>1568</v>
      </c>
      <c r="AA716" s="189" t="s">
        <v>1488</v>
      </c>
      <c r="AB716" s="189" t="s">
        <v>1470</v>
      </c>
    </row>
    <row r="717" spans="1:28" hidden="1">
      <c r="A717" s="189" t="s">
        <v>3213</v>
      </c>
      <c r="B717" s="190">
        <v>44915</v>
      </c>
      <c r="C717" s="191" t="s">
        <v>42</v>
      </c>
      <c r="D717" s="191" t="s">
        <v>3346</v>
      </c>
      <c r="E717" s="128" t="s">
        <v>2312</v>
      </c>
      <c r="F717" s="192" t="s">
        <v>3347</v>
      </c>
      <c r="G717" s="193" t="s">
        <v>3214</v>
      </c>
      <c r="H717" s="192" t="s">
        <v>3348</v>
      </c>
      <c r="I717" s="194">
        <v>0</v>
      </c>
      <c r="J717" s="128" t="s">
        <v>3261</v>
      </c>
      <c r="K717" s="192" t="s">
        <v>3640</v>
      </c>
      <c r="L717" s="195">
        <v>220794.51</v>
      </c>
      <c r="M717" s="196">
        <v>44915</v>
      </c>
      <c r="N717" s="179" t="s">
        <v>1472</v>
      </c>
      <c r="O717" s="192" t="s">
        <v>3586</v>
      </c>
      <c r="P717" s="192" t="s">
        <v>3586</v>
      </c>
      <c r="Q717" s="197">
        <v>-220794.51</v>
      </c>
      <c r="R717" s="197">
        <v>0</v>
      </c>
      <c r="S717" s="197">
        <v>-674016.98</v>
      </c>
      <c r="T717" s="198" t="s">
        <v>3587</v>
      </c>
      <c r="U717" s="199">
        <v>-220794.51</v>
      </c>
      <c r="V717" s="199">
        <v>220794.51</v>
      </c>
      <c r="W717" s="200">
        <v>0</v>
      </c>
      <c r="X717" s="201">
        <v>44896</v>
      </c>
      <c r="Y717" s="129"/>
      <c r="Z717" s="122" t="s">
        <v>1568</v>
      </c>
      <c r="AA717" s="189" t="s">
        <v>1488</v>
      </c>
      <c r="AB717" s="189" t="s">
        <v>1470</v>
      </c>
    </row>
    <row r="718" spans="1:28" hidden="1">
      <c r="A718" s="189" t="s">
        <v>3213</v>
      </c>
      <c r="B718" s="190">
        <v>44915</v>
      </c>
      <c r="C718" s="191" t="s">
        <v>42</v>
      </c>
      <c r="D718" s="191" t="s">
        <v>3346</v>
      </c>
      <c r="E718" s="128" t="s">
        <v>2312</v>
      </c>
      <c r="F718" s="192" t="s">
        <v>3347</v>
      </c>
      <c r="G718" s="193" t="s">
        <v>3214</v>
      </c>
      <c r="H718" s="192" t="s">
        <v>3348</v>
      </c>
      <c r="I718" s="194">
        <v>0</v>
      </c>
      <c r="J718" s="128" t="s">
        <v>3261</v>
      </c>
      <c r="K718" s="192" t="s">
        <v>3641</v>
      </c>
      <c r="L718" s="195">
        <v>391505.31</v>
      </c>
      <c r="M718" s="196">
        <v>44915</v>
      </c>
      <c r="N718" s="179" t="s">
        <v>1472</v>
      </c>
      <c r="O718" s="192" t="s">
        <v>3586</v>
      </c>
      <c r="P718" s="192" t="s">
        <v>3586</v>
      </c>
      <c r="Q718" s="197">
        <v>-391505.31</v>
      </c>
      <c r="R718" s="197">
        <v>0</v>
      </c>
      <c r="S718" s="197">
        <v>-1065522.29</v>
      </c>
      <c r="T718" s="198" t="s">
        <v>3587</v>
      </c>
      <c r="U718" s="199">
        <v>-391505.31</v>
      </c>
      <c r="V718" s="199">
        <v>391505.31</v>
      </c>
      <c r="W718" s="200">
        <v>0</v>
      </c>
      <c r="X718" s="201">
        <v>44896</v>
      </c>
      <c r="Y718" s="129"/>
      <c r="Z718" s="122" t="s">
        <v>1568</v>
      </c>
      <c r="AA718" s="189" t="s">
        <v>1488</v>
      </c>
      <c r="AB718" s="189" t="s">
        <v>1470</v>
      </c>
    </row>
    <row r="719" spans="1:28" hidden="1">
      <c r="A719" s="189" t="s">
        <v>3213</v>
      </c>
      <c r="B719" s="190">
        <v>44915</v>
      </c>
      <c r="C719" s="191" t="s">
        <v>42</v>
      </c>
      <c r="D719" s="191" t="s">
        <v>3346</v>
      </c>
      <c r="E719" s="128" t="s">
        <v>2312</v>
      </c>
      <c r="F719" s="192" t="s">
        <v>3347</v>
      </c>
      <c r="G719" s="193" t="s">
        <v>3214</v>
      </c>
      <c r="H719" s="192" t="s">
        <v>3348</v>
      </c>
      <c r="I719" s="194">
        <v>0</v>
      </c>
      <c r="J719" s="128" t="s">
        <v>3261</v>
      </c>
      <c r="K719" s="192" t="s">
        <v>3642</v>
      </c>
      <c r="L719" s="195">
        <v>150000</v>
      </c>
      <c r="M719" s="196">
        <v>44915</v>
      </c>
      <c r="N719" s="179" t="s">
        <v>1472</v>
      </c>
      <c r="O719" s="192" t="s">
        <v>1868</v>
      </c>
      <c r="P719" s="192" t="s">
        <v>1868</v>
      </c>
      <c r="Q719" s="197">
        <v>-150000</v>
      </c>
      <c r="R719" s="197">
        <v>0</v>
      </c>
      <c r="S719" s="197">
        <v>-1215522.29</v>
      </c>
      <c r="T719" s="198" t="s">
        <v>813</v>
      </c>
      <c r="U719" s="199">
        <v>-150000</v>
      </c>
      <c r="V719" s="199">
        <v>150000</v>
      </c>
      <c r="W719" s="200">
        <v>1</v>
      </c>
      <c r="X719" s="201">
        <v>44896</v>
      </c>
      <c r="Y719" s="129"/>
      <c r="Z719" s="122" t="s">
        <v>1577</v>
      </c>
      <c r="AA719" s="189" t="s">
        <v>1488</v>
      </c>
      <c r="AB719" s="189" t="s">
        <v>1470</v>
      </c>
    </row>
    <row r="720" spans="1:28" hidden="1">
      <c r="A720" s="189" t="s">
        <v>3213</v>
      </c>
      <c r="B720" s="190">
        <v>44915</v>
      </c>
      <c r="C720" s="191" t="s">
        <v>42</v>
      </c>
      <c r="D720" s="191" t="s">
        <v>3346</v>
      </c>
      <c r="E720" s="128" t="s">
        <v>2312</v>
      </c>
      <c r="F720" s="192" t="s">
        <v>3347</v>
      </c>
      <c r="G720" s="193" t="s">
        <v>3214</v>
      </c>
      <c r="H720" s="192" t="s">
        <v>3348</v>
      </c>
      <c r="I720" s="194">
        <v>0</v>
      </c>
      <c r="J720" s="128" t="s">
        <v>3261</v>
      </c>
      <c r="K720" s="192" t="s">
        <v>3643</v>
      </c>
      <c r="L720" s="195">
        <v>120</v>
      </c>
      <c r="M720" s="196">
        <v>44915</v>
      </c>
      <c r="N720" s="179" t="s">
        <v>1472</v>
      </c>
      <c r="O720" s="192" t="s">
        <v>1801</v>
      </c>
      <c r="P720" s="192" t="s">
        <v>1801</v>
      </c>
      <c r="Q720" s="197">
        <v>-120</v>
      </c>
      <c r="R720" s="197">
        <v>0</v>
      </c>
      <c r="S720" s="197">
        <v>-1215642.29</v>
      </c>
      <c r="T720" s="198" t="s">
        <v>1095</v>
      </c>
      <c r="U720" s="199">
        <v>-120</v>
      </c>
      <c r="V720" s="199">
        <v>120</v>
      </c>
      <c r="W720" s="200">
        <v>0</v>
      </c>
      <c r="X720" s="201">
        <v>44896</v>
      </c>
      <c r="Y720" s="129"/>
      <c r="Z720" s="122" t="s">
        <v>1515</v>
      </c>
      <c r="AA720" s="189" t="s">
        <v>1479</v>
      </c>
      <c r="AB720" s="189" t="s">
        <v>1470</v>
      </c>
    </row>
    <row r="721" spans="1:28" hidden="1">
      <c r="A721" s="189" t="s">
        <v>3213</v>
      </c>
      <c r="B721" s="190">
        <v>44915</v>
      </c>
      <c r="C721" s="191" t="s">
        <v>42</v>
      </c>
      <c r="D721" s="191" t="s">
        <v>3346</v>
      </c>
      <c r="E721" s="128" t="s">
        <v>2312</v>
      </c>
      <c r="F721" s="192" t="s">
        <v>3347</v>
      </c>
      <c r="G721" s="193" t="s">
        <v>3214</v>
      </c>
      <c r="H721" s="192" t="s">
        <v>3348</v>
      </c>
      <c r="I721" s="194">
        <v>0</v>
      </c>
      <c r="J721" s="128" t="s">
        <v>3261</v>
      </c>
      <c r="K721" s="192" t="s">
        <v>3644</v>
      </c>
      <c r="L721" s="195">
        <v>607.5</v>
      </c>
      <c r="M721" s="196">
        <v>44915</v>
      </c>
      <c r="N721" s="179" t="s">
        <v>1472</v>
      </c>
      <c r="O721" s="192" t="s">
        <v>1801</v>
      </c>
      <c r="P721" s="192" t="s">
        <v>1801</v>
      </c>
      <c r="Q721" s="197">
        <v>-607.5</v>
      </c>
      <c r="R721" s="197">
        <v>0</v>
      </c>
      <c r="S721" s="197">
        <v>-1216249.79</v>
      </c>
      <c r="T721" s="198" t="s">
        <v>1095</v>
      </c>
      <c r="U721" s="199">
        <v>-607.5</v>
      </c>
      <c r="V721" s="199">
        <v>607.5</v>
      </c>
      <c r="W721" s="200">
        <v>1</v>
      </c>
      <c r="X721" s="201">
        <v>44896</v>
      </c>
      <c r="Y721" s="129"/>
      <c r="Z721" s="122" t="s">
        <v>1515</v>
      </c>
      <c r="AA721" s="189" t="s">
        <v>1479</v>
      </c>
      <c r="AB721" s="189" t="s">
        <v>1470</v>
      </c>
    </row>
    <row r="722" spans="1:28" hidden="1">
      <c r="A722" s="189" t="s">
        <v>3213</v>
      </c>
      <c r="B722" s="190">
        <v>44915</v>
      </c>
      <c r="C722" s="191" t="s">
        <v>42</v>
      </c>
      <c r="D722" s="191" t="s">
        <v>3346</v>
      </c>
      <c r="E722" s="128" t="s">
        <v>2312</v>
      </c>
      <c r="F722" s="192" t="s">
        <v>3347</v>
      </c>
      <c r="G722" s="193" t="s">
        <v>3214</v>
      </c>
      <c r="H722" s="192" t="s">
        <v>3348</v>
      </c>
      <c r="I722" s="194">
        <v>0</v>
      </c>
      <c r="J722" s="128" t="s">
        <v>3261</v>
      </c>
      <c r="K722" s="192" t="s">
        <v>3643</v>
      </c>
      <c r="L722" s="195">
        <v>120</v>
      </c>
      <c r="M722" s="196">
        <v>44915</v>
      </c>
      <c r="N722" s="179" t="s">
        <v>1472</v>
      </c>
      <c r="O722" s="192" t="s">
        <v>1801</v>
      </c>
      <c r="P722" s="192" t="s">
        <v>1801</v>
      </c>
      <c r="Q722" s="197">
        <v>-120</v>
      </c>
      <c r="R722" s="197">
        <v>0</v>
      </c>
      <c r="S722" s="197">
        <v>-1216369.79</v>
      </c>
      <c r="T722" s="198" t="s">
        <v>1095</v>
      </c>
      <c r="U722" s="199">
        <v>-120</v>
      </c>
      <c r="V722" s="199">
        <v>120</v>
      </c>
      <c r="W722" s="200">
        <v>0</v>
      </c>
      <c r="X722" s="201">
        <v>44896</v>
      </c>
      <c r="Y722" s="129"/>
      <c r="Z722" s="122" t="s">
        <v>1515</v>
      </c>
      <c r="AA722" s="189" t="s">
        <v>1479</v>
      </c>
      <c r="AB722" s="189" t="s">
        <v>1470</v>
      </c>
    </row>
    <row r="723" spans="1:28" hidden="1">
      <c r="A723" s="189" t="s">
        <v>3213</v>
      </c>
      <c r="B723" s="190">
        <v>44915</v>
      </c>
      <c r="C723" s="191" t="s">
        <v>42</v>
      </c>
      <c r="D723" s="191" t="s">
        <v>3346</v>
      </c>
      <c r="E723" s="128" t="s">
        <v>2312</v>
      </c>
      <c r="F723" s="192" t="s">
        <v>3347</v>
      </c>
      <c r="G723" s="193" t="s">
        <v>3214</v>
      </c>
      <c r="H723" s="192" t="s">
        <v>3348</v>
      </c>
      <c r="I723" s="194">
        <v>0</v>
      </c>
      <c r="J723" s="128" t="s">
        <v>3261</v>
      </c>
      <c r="K723" s="192" t="s">
        <v>3645</v>
      </c>
      <c r="L723" s="195">
        <v>372</v>
      </c>
      <c r="M723" s="196">
        <v>44915</v>
      </c>
      <c r="N723" s="179" t="s">
        <v>1472</v>
      </c>
      <c r="O723" s="192" t="s">
        <v>1801</v>
      </c>
      <c r="P723" s="192" t="s">
        <v>1801</v>
      </c>
      <c r="Q723" s="197">
        <v>-372</v>
      </c>
      <c r="R723" s="197">
        <v>0</v>
      </c>
      <c r="S723" s="197">
        <v>-1216741.79</v>
      </c>
      <c r="T723" s="198" t="s">
        <v>1095</v>
      </c>
      <c r="U723" s="199">
        <v>-372</v>
      </c>
      <c r="V723" s="199">
        <v>372</v>
      </c>
      <c r="W723" s="200">
        <v>0</v>
      </c>
      <c r="X723" s="201">
        <v>44896</v>
      </c>
      <c r="Y723" s="129"/>
      <c r="Z723" s="122" t="s">
        <v>1515</v>
      </c>
      <c r="AA723" s="189" t="s">
        <v>1479</v>
      </c>
      <c r="AB723" s="189" t="s">
        <v>1470</v>
      </c>
    </row>
    <row r="724" spans="1:28" hidden="1">
      <c r="A724" s="189" t="s">
        <v>3213</v>
      </c>
      <c r="B724" s="190">
        <v>44915</v>
      </c>
      <c r="C724" s="191" t="s">
        <v>42</v>
      </c>
      <c r="D724" s="191" t="s">
        <v>3346</v>
      </c>
      <c r="E724" s="128" t="s">
        <v>2312</v>
      </c>
      <c r="F724" s="192" t="s">
        <v>3347</v>
      </c>
      <c r="G724" s="193" t="s">
        <v>3214</v>
      </c>
      <c r="H724" s="192" t="s">
        <v>3348</v>
      </c>
      <c r="I724" s="194">
        <v>0</v>
      </c>
      <c r="J724" s="128" t="s">
        <v>3261</v>
      </c>
      <c r="K724" s="192" t="s">
        <v>3350</v>
      </c>
      <c r="L724" s="195">
        <v>11.65</v>
      </c>
      <c r="M724" s="196">
        <v>44915</v>
      </c>
      <c r="N724" s="179" t="s">
        <v>1565</v>
      </c>
      <c r="O724" s="192" t="s">
        <v>3392</v>
      </c>
      <c r="P724" s="192" t="s">
        <v>3392</v>
      </c>
      <c r="Q724" s="197">
        <v>-11.65</v>
      </c>
      <c r="R724" s="197">
        <v>0</v>
      </c>
      <c r="S724" s="197">
        <v>-1216753.44</v>
      </c>
      <c r="T724" s="198" t="s">
        <v>21</v>
      </c>
      <c r="U724" s="199">
        <v>-11.65</v>
      </c>
      <c r="V724" s="199">
        <v>11.65</v>
      </c>
      <c r="W724" s="200">
        <v>0</v>
      </c>
      <c r="X724" s="201">
        <v>44896</v>
      </c>
      <c r="Y724" s="129"/>
      <c r="Z724" s="122" t="s">
        <v>3124</v>
      </c>
      <c r="AA724" s="189" t="s">
        <v>3124</v>
      </c>
      <c r="AB724" s="189" t="s">
        <v>1470</v>
      </c>
    </row>
    <row r="725" spans="1:28" hidden="1">
      <c r="A725" s="189" t="s">
        <v>3213</v>
      </c>
      <c r="B725" s="190">
        <v>44915</v>
      </c>
      <c r="C725" s="191" t="s">
        <v>42</v>
      </c>
      <c r="D725" s="191" t="s">
        <v>3346</v>
      </c>
      <c r="E725" s="128" t="s">
        <v>2312</v>
      </c>
      <c r="F725" s="192" t="s">
        <v>3347</v>
      </c>
      <c r="G725" s="193" t="s">
        <v>3214</v>
      </c>
      <c r="H725" s="192" t="s">
        <v>3348</v>
      </c>
      <c r="I725" s="194">
        <v>0</v>
      </c>
      <c r="J725" s="128" t="s">
        <v>1919</v>
      </c>
      <c r="K725" s="192" t="s">
        <v>1919</v>
      </c>
      <c r="L725" s="195" t="s">
        <v>1919</v>
      </c>
      <c r="M725" s="196">
        <v>44915</v>
      </c>
      <c r="N725" s="179" t="s">
        <v>1565</v>
      </c>
      <c r="O725" s="192" t="s">
        <v>3558</v>
      </c>
      <c r="P725" s="192" t="s">
        <v>3558</v>
      </c>
      <c r="Q725" s="197">
        <v>0</v>
      </c>
      <c r="R725" s="197">
        <v>3906194.89</v>
      </c>
      <c r="S725" s="197">
        <v>2689441.45</v>
      </c>
      <c r="T725" s="198" t="s">
        <v>21</v>
      </c>
      <c r="U725" s="199">
        <v>3906194.89</v>
      </c>
      <c r="V725" s="199">
        <v>3906194.89</v>
      </c>
      <c r="W725" s="200">
        <v>0</v>
      </c>
      <c r="X725" s="201">
        <v>44896</v>
      </c>
      <c r="Y725" s="129"/>
      <c r="Z725" s="122" t="s">
        <v>158</v>
      </c>
      <c r="AA725" s="189" t="s">
        <v>158</v>
      </c>
      <c r="AB725" s="189" t="s">
        <v>1474</v>
      </c>
    </row>
    <row r="726" spans="1:28" hidden="1">
      <c r="A726" s="189" t="s">
        <v>3213</v>
      </c>
      <c r="B726" s="190">
        <v>44915</v>
      </c>
      <c r="C726" s="191" t="s">
        <v>42</v>
      </c>
      <c r="D726" s="191" t="s">
        <v>3346</v>
      </c>
      <c r="E726" s="128" t="s">
        <v>2312</v>
      </c>
      <c r="F726" s="192" t="s">
        <v>3347</v>
      </c>
      <c r="G726" s="193" t="s">
        <v>3214</v>
      </c>
      <c r="H726" s="192" t="s">
        <v>3348</v>
      </c>
      <c r="I726" s="194">
        <v>0</v>
      </c>
      <c r="J726" s="128" t="s">
        <v>3261</v>
      </c>
      <c r="K726" s="192" t="s">
        <v>3646</v>
      </c>
      <c r="L726" s="195">
        <v>68528.19</v>
      </c>
      <c r="M726" s="196">
        <v>44915</v>
      </c>
      <c r="N726" s="179" t="s">
        <v>1472</v>
      </c>
      <c r="O726" s="192" t="s">
        <v>3647</v>
      </c>
      <c r="P726" s="192" t="s">
        <v>3647</v>
      </c>
      <c r="Q726" s="197">
        <v>-68528.19</v>
      </c>
      <c r="R726" s="197">
        <v>0</v>
      </c>
      <c r="S726" s="197">
        <v>2620913.2599999998</v>
      </c>
      <c r="T726" s="198" t="s">
        <v>3648</v>
      </c>
      <c r="U726" s="199">
        <v>-68528.19</v>
      </c>
      <c r="V726" s="199">
        <v>68528.19</v>
      </c>
      <c r="W726" s="200">
        <v>0</v>
      </c>
      <c r="X726" s="201">
        <v>44896</v>
      </c>
      <c r="Y726" s="129"/>
      <c r="Z726" s="122" t="s">
        <v>3649</v>
      </c>
      <c r="AA726" s="189" t="s">
        <v>1479</v>
      </c>
      <c r="AB726" s="189" t="s">
        <v>1470</v>
      </c>
    </row>
    <row r="727" spans="1:28" hidden="1">
      <c r="A727" s="189" t="s">
        <v>3213</v>
      </c>
      <c r="B727" s="190">
        <v>44915</v>
      </c>
      <c r="C727" s="191" t="s">
        <v>42</v>
      </c>
      <c r="D727" s="191" t="s">
        <v>3346</v>
      </c>
      <c r="E727" s="128" t="s">
        <v>2312</v>
      </c>
      <c r="F727" s="192" t="s">
        <v>3347</v>
      </c>
      <c r="G727" s="193" t="s">
        <v>3214</v>
      </c>
      <c r="H727" s="192" t="s">
        <v>3348</v>
      </c>
      <c r="I727" s="194">
        <v>0</v>
      </c>
      <c r="J727" s="128" t="s">
        <v>3261</v>
      </c>
      <c r="K727" s="192" t="s">
        <v>3650</v>
      </c>
      <c r="L727" s="195">
        <v>1154584.74</v>
      </c>
      <c r="M727" s="196">
        <v>44915</v>
      </c>
      <c r="N727" s="179" t="s">
        <v>1472</v>
      </c>
      <c r="O727" s="192" t="s">
        <v>3263</v>
      </c>
      <c r="P727" s="192" t="s">
        <v>3263</v>
      </c>
      <c r="Q727" s="197">
        <v>-1154584.74</v>
      </c>
      <c r="R727" s="197">
        <v>0</v>
      </c>
      <c r="S727" s="197">
        <v>1466328.52</v>
      </c>
      <c r="T727" s="198" t="s">
        <v>3264</v>
      </c>
      <c r="U727" s="199">
        <v>-1154584.74</v>
      </c>
      <c r="V727" s="199">
        <v>1154584.74</v>
      </c>
      <c r="W727" s="200">
        <v>0</v>
      </c>
      <c r="X727" s="201">
        <v>44896</v>
      </c>
      <c r="Y727" s="129"/>
      <c r="Z727" s="122" t="s">
        <v>1490</v>
      </c>
      <c r="AA727" s="189" t="s">
        <v>1488</v>
      </c>
      <c r="AB727" s="189" t="s">
        <v>1470</v>
      </c>
    </row>
    <row r="728" spans="1:28" hidden="1">
      <c r="A728" s="189" t="s">
        <v>3050</v>
      </c>
      <c r="B728" s="190">
        <v>44915</v>
      </c>
      <c r="C728" s="191" t="s">
        <v>42</v>
      </c>
      <c r="D728" s="191" t="s">
        <v>3220</v>
      </c>
      <c r="E728" s="128" t="s">
        <v>2312</v>
      </c>
      <c r="F728" s="192" t="s">
        <v>3052</v>
      </c>
      <c r="G728" s="193" t="s">
        <v>3053</v>
      </c>
      <c r="H728" s="192" t="s">
        <v>3221</v>
      </c>
      <c r="I728" s="194">
        <v>0</v>
      </c>
      <c r="J728" s="128" t="s">
        <v>3055</v>
      </c>
      <c r="K728" s="192" t="s">
        <v>3651</v>
      </c>
      <c r="L728" s="195">
        <v>10837.42</v>
      </c>
      <c r="M728" s="196">
        <v>44915</v>
      </c>
      <c r="N728" s="179" t="s">
        <v>1472</v>
      </c>
      <c r="O728" s="192" t="s">
        <v>3226</v>
      </c>
      <c r="P728" s="192" t="s">
        <v>3226</v>
      </c>
      <c r="Q728" s="197">
        <v>-10837.42</v>
      </c>
      <c r="R728" s="197">
        <v>0</v>
      </c>
      <c r="S728" s="197">
        <v>1716.6</v>
      </c>
      <c r="T728" s="198" t="s">
        <v>3227</v>
      </c>
      <c r="U728" s="199">
        <v>-10837.42</v>
      </c>
      <c r="V728" s="199">
        <v>10837.42</v>
      </c>
      <c r="W728" s="200">
        <v>0</v>
      </c>
      <c r="X728" s="201">
        <v>44896</v>
      </c>
      <c r="Y728" s="129"/>
      <c r="Z728" s="122" t="s">
        <v>3189</v>
      </c>
      <c r="AA728" s="189" t="s">
        <v>1488</v>
      </c>
      <c r="AB728" s="189" t="s">
        <v>1470</v>
      </c>
    </row>
    <row r="729" spans="1:28" hidden="1">
      <c r="A729" s="189" t="s">
        <v>3050</v>
      </c>
      <c r="B729" s="190">
        <v>44915</v>
      </c>
      <c r="C729" s="191" t="s">
        <v>42</v>
      </c>
      <c r="D729" s="191" t="s">
        <v>3220</v>
      </c>
      <c r="E729" s="128" t="s">
        <v>2312</v>
      </c>
      <c r="F729" s="192" t="s">
        <v>3052</v>
      </c>
      <c r="G729" s="193" t="s">
        <v>3053</v>
      </c>
      <c r="H729" s="192" t="s">
        <v>3221</v>
      </c>
      <c r="I729" s="194">
        <v>0</v>
      </c>
      <c r="J729" s="128" t="s">
        <v>3055</v>
      </c>
      <c r="K729" s="192" t="s">
        <v>3652</v>
      </c>
      <c r="L729" s="195">
        <v>162.56</v>
      </c>
      <c r="M729" s="196">
        <v>44915</v>
      </c>
      <c r="N729" s="179" t="s">
        <v>1472</v>
      </c>
      <c r="O729" s="192" t="s">
        <v>3229</v>
      </c>
      <c r="P729" s="192" t="s">
        <v>3229</v>
      </c>
      <c r="Q729" s="197">
        <v>0</v>
      </c>
      <c r="R729" s="197">
        <v>162.56</v>
      </c>
      <c r="S729" s="197">
        <v>1879.16</v>
      </c>
      <c r="T729" s="198" t="s">
        <v>3227</v>
      </c>
      <c r="U729" s="199">
        <v>162.56</v>
      </c>
      <c r="V729" s="199">
        <v>162.56</v>
      </c>
      <c r="W729" s="200">
        <v>1</v>
      </c>
      <c r="X729" s="201">
        <v>44896</v>
      </c>
      <c r="Y729" s="129"/>
      <c r="Z729" s="122" t="s">
        <v>3189</v>
      </c>
      <c r="AA729" s="189" t="s">
        <v>1488</v>
      </c>
      <c r="AB729" s="189" t="s">
        <v>1470</v>
      </c>
    </row>
    <row r="730" spans="1:28" hidden="1">
      <c r="A730" s="189" t="s">
        <v>3050</v>
      </c>
      <c r="B730" s="190">
        <v>44915</v>
      </c>
      <c r="C730" s="191" t="s">
        <v>42</v>
      </c>
      <c r="D730" s="191" t="s">
        <v>3220</v>
      </c>
      <c r="E730" s="128" t="s">
        <v>2312</v>
      </c>
      <c r="F730" s="192" t="s">
        <v>3052</v>
      </c>
      <c r="G730" s="193" t="s">
        <v>3053</v>
      </c>
      <c r="H730" s="192" t="s">
        <v>3221</v>
      </c>
      <c r="I730" s="194">
        <v>0</v>
      </c>
      <c r="J730" s="128" t="s">
        <v>3055</v>
      </c>
      <c r="K730" s="192" t="s">
        <v>3653</v>
      </c>
      <c r="L730" s="195">
        <v>503.93</v>
      </c>
      <c r="M730" s="196">
        <v>44915</v>
      </c>
      <c r="N730" s="179" t="s">
        <v>1472</v>
      </c>
      <c r="O730" s="192" t="s">
        <v>3231</v>
      </c>
      <c r="P730" s="192" t="s">
        <v>3231</v>
      </c>
      <c r="Q730" s="197">
        <v>0</v>
      </c>
      <c r="R730" s="197">
        <v>503.93</v>
      </c>
      <c r="S730" s="197">
        <v>2383.09</v>
      </c>
      <c r="T730" s="198" t="s">
        <v>3227</v>
      </c>
      <c r="U730" s="199">
        <v>503.93</v>
      </c>
      <c r="V730" s="199">
        <v>503.93</v>
      </c>
      <c r="W730" s="200">
        <v>1</v>
      </c>
      <c r="X730" s="201">
        <v>44896</v>
      </c>
      <c r="Y730" s="129"/>
      <c r="Z730" s="122" t="s">
        <v>3189</v>
      </c>
      <c r="AA730" s="189" t="s">
        <v>1488</v>
      </c>
      <c r="AB730" s="189" t="s">
        <v>1470</v>
      </c>
    </row>
    <row r="731" spans="1:28" hidden="1">
      <c r="A731" s="189" t="s">
        <v>3050</v>
      </c>
      <c r="B731" s="190">
        <v>44915</v>
      </c>
      <c r="C731" s="191" t="s">
        <v>42</v>
      </c>
      <c r="D731" s="191" t="s">
        <v>3220</v>
      </c>
      <c r="E731" s="128" t="s">
        <v>2312</v>
      </c>
      <c r="F731" s="192" t="s">
        <v>3052</v>
      </c>
      <c r="G731" s="193" t="s">
        <v>3053</v>
      </c>
      <c r="H731" s="192" t="s">
        <v>3221</v>
      </c>
      <c r="I731" s="194">
        <v>0</v>
      </c>
      <c r="J731" s="128" t="s">
        <v>3055</v>
      </c>
      <c r="K731" s="192" t="s">
        <v>3654</v>
      </c>
      <c r="L731" s="195">
        <v>26.33</v>
      </c>
      <c r="M731" s="196">
        <v>44915</v>
      </c>
      <c r="N731" s="179" t="s">
        <v>1472</v>
      </c>
      <c r="O731" s="192" t="s">
        <v>1801</v>
      </c>
      <c r="P731" s="192" t="s">
        <v>1801</v>
      </c>
      <c r="Q731" s="197">
        <v>-26.33</v>
      </c>
      <c r="R731" s="197">
        <v>0</v>
      </c>
      <c r="S731" s="197">
        <v>2356.7600000000002</v>
      </c>
      <c r="T731" s="198" t="s">
        <v>1095</v>
      </c>
      <c r="U731" s="199">
        <v>-26.33</v>
      </c>
      <c r="V731" s="199">
        <v>26.33</v>
      </c>
      <c r="W731" s="200">
        <v>0</v>
      </c>
      <c r="X731" s="201">
        <v>44896</v>
      </c>
      <c r="Y731" s="129"/>
      <c r="Z731" s="122" t="s">
        <v>3059</v>
      </c>
      <c r="AA731" s="189" t="s">
        <v>3060</v>
      </c>
      <c r="AB731" s="189" t="s">
        <v>1470</v>
      </c>
    </row>
    <row r="732" spans="1:28" hidden="1">
      <c r="A732" s="189" t="s">
        <v>3050</v>
      </c>
      <c r="B732" s="190">
        <v>44915</v>
      </c>
      <c r="C732" s="191" t="s">
        <v>42</v>
      </c>
      <c r="D732" s="191" t="s">
        <v>3220</v>
      </c>
      <c r="E732" s="128" t="s">
        <v>2312</v>
      </c>
      <c r="F732" s="192" t="s">
        <v>3052</v>
      </c>
      <c r="G732" s="193" t="s">
        <v>3053</v>
      </c>
      <c r="H732" s="192" t="s">
        <v>3221</v>
      </c>
      <c r="I732" s="194">
        <v>0</v>
      </c>
      <c r="J732" s="128" t="s">
        <v>3055</v>
      </c>
      <c r="K732" s="192" t="s">
        <v>3655</v>
      </c>
      <c r="L732" s="195">
        <v>1604.25</v>
      </c>
      <c r="M732" s="196">
        <v>44915</v>
      </c>
      <c r="N732" s="179" t="s">
        <v>1472</v>
      </c>
      <c r="O732" s="192" t="s">
        <v>1801</v>
      </c>
      <c r="P732" s="192" t="s">
        <v>1801</v>
      </c>
      <c r="Q732" s="197">
        <v>-1604.25</v>
      </c>
      <c r="R732" s="197">
        <v>0</v>
      </c>
      <c r="S732" s="197">
        <v>752.51</v>
      </c>
      <c r="T732" s="198" t="s">
        <v>1095</v>
      </c>
      <c r="U732" s="199">
        <v>-1604.25</v>
      </c>
      <c r="V732" s="199">
        <v>1604.25</v>
      </c>
      <c r="W732" s="200">
        <v>0</v>
      </c>
      <c r="X732" s="201">
        <v>44896</v>
      </c>
      <c r="Y732" s="129"/>
      <c r="Z732" s="122" t="s">
        <v>1515</v>
      </c>
      <c r="AA732" s="189" t="s">
        <v>1479</v>
      </c>
      <c r="AB732" s="189" t="s">
        <v>1470</v>
      </c>
    </row>
    <row r="733" spans="1:28" hidden="1">
      <c r="A733" s="189" t="s">
        <v>3050</v>
      </c>
      <c r="B733" s="190">
        <v>44915</v>
      </c>
      <c r="C733" s="191" t="s">
        <v>42</v>
      </c>
      <c r="D733" s="191" t="s">
        <v>3220</v>
      </c>
      <c r="E733" s="128" t="s">
        <v>2312</v>
      </c>
      <c r="F733" s="192" t="s">
        <v>3052</v>
      </c>
      <c r="G733" s="193" t="s">
        <v>3053</v>
      </c>
      <c r="H733" s="192" t="s">
        <v>3221</v>
      </c>
      <c r="I733" s="194">
        <v>0</v>
      </c>
      <c r="J733" s="128" t="s">
        <v>3055</v>
      </c>
      <c r="K733" s="192" t="s">
        <v>3656</v>
      </c>
      <c r="L733" s="195">
        <v>81.61</v>
      </c>
      <c r="M733" s="196">
        <v>44915</v>
      </c>
      <c r="N733" s="179" t="s">
        <v>1472</v>
      </c>
      <c r="O733" s="192" t="s">
        <v>1801</v>
      </c>
      <c r="P733" s="192" t="s">
        <v>1801</v>
      </c>
      <c r="Q733" s="197">
        <v>-81.61</v>
      </c>
      <c r="R733" s="197">
        <v>0</v>
      </c>
      <c r="S733" s="197">
        <v>670.9</v>
      </c>
      <c r="T733" s="198" t="s">
        <v>1095</v>
      </c>
      <c r="U733" s="199">
        <v>-81.61</v>
      </c>
      <c r="V733" s="199">
        <v>81.61</v>
      </c>
      <c r="W733" s="200">
        <v>0</v>
      </c>
      <c r="X733" s="201">
        <v>44896</v>
      </c>
      <c r="Y733" s="129"/>
      <c r="Z733" s="122" t="s">
        <v>3059</v>
      </c>
      <c r="AA733" s="189" t="s">
        <v>3060</v>
      </c>
      <c r="AB733" s="189" t="s">
        <v>1470</v>
      </c>
    </row>
    <row r="734" spans="1:28" hidden="1">
      <c r="A734" s="189" t="s">
        <v>3050</v>
      </c>
      <c r="B734" s="190">
        <v>44915</v>
      </c>
      <c r="C734" s="191" t="s">
        <v>42</v>
      </c>
      <c r="D734" s="191" t="s">
        <v>3220</v>
      </c>
      <c r="E734" s="128" t="s">
        <v>2312</v>
      </c>
      <c r="F734" s="192" t="s">
        <v>3052</v>
      </c>
      <c r="G734" s="193" t="s">
        <v>3053</v>
      </c>
      <c r="H734" s="192" t="s">
        <v>3221</v>
      </c>
      <c r="I734" s="194">
        <v>0</v>
      </c>
      <c r="J734" s="128" t="s">
        <v>3055</v>
      </c>
      <c r="K734" s="192" t="s">
        <v>3445</v>
      </c>
      <c r="L734" s="195">
        <v>1.95</v>
      </c>
      <c r="M734" s="196">
        <v>44915</v>
      </c>
      <c r="N734" s="179" t="s">
        <v>1565</v>
      </c>
      <c r="O734" s="192" t="s">
        <v>3530</v>
      </c>
      <c r="P734" s="192" t="s">
        <v>3530</v>
      </c>
      <c r="Q734" s="197">
        <v>-1.95</v>
      </c>
      <c r="R734" s="197">
        <v>0</v>
      </c>
      <c r="S734" s="197">
        <v>668.95</v>
      </c>
      <c r="T734" s="198" t="s">
        <v>21</v>
      </c>
      <c r="U734" s="199">
        <v>-1.95</v>
      </c>
      <c r="V734" s="199">
        <v>1.95</v>
      </c>
      <c r="W734" s="200">
        <v>0</v>
      </c>
      <c r="X734" s="201">
        <v>44896</v>
      </c>
      <c r="Y734" s="129"/>
      <c r="Z734" s="122" t="s">
        <v>3124</v>
      </c>
      <c r="AA734" s="189" t="s">
        <v>3124</v>
      </c>
      <c r="AB734" s="189" t="s">
        <v>1470</v>
      </c>
    </row>
    <row r="735" spans="1:28" hidden="1">
      <c r="A735" s="189" t="s">
        <v>3050</v>
      </c>
      <c r="B735" s="190">
        <v>44915</v>
      </c>
      <c r="C735" s="191" t="s">
        <v>42</v>
      </c>
      <c r="D735" s="191" t="s">
        <v>3220</v>
      </c>
      <c r="E735" s="128" t="s">
        <v>2312</v>
      </c>
      <c r="F735" s="192" t="s">
        <v>3052</v>
      </c>
      <c r="G735" s="193" t="s">
        <v>3053</v>
      </c>
      <c r="H735" s="192" t="s">
        <v>3221</v>
      </c>
      <c r="I735" s="194">
        <v>0</v>
      </c>
      <c r="J735" s="128" t="s">
        <v>3055</v>
      </c>
      <c r="K735" s="192" t="s">
        <v>3578</v>
      </c>
      <c r="L735" s="195">
        <v>139.5</v>
      </c>
      <c r="M735" s="196">
        <v>44915</v>
      </c>
      <c r="N735" s="179" t="s">
        <v>1472</v>
      </c>
      <c r="O735" s="192" t="s">
        <v>1801</v>
      </c>
      <c r="P735" s="192" t="s">
        <v>1801</v>
      </c>
      <c r="Q735" s="197">
        <v>-139.5</v>
      </c>
      <c r="R735" s="197">
        <v>0</v>
      </c>
      <c r="S735" s="197">
        <v>529.45000000000005</v>
      </c>
      <c r="T735" s="198" t="s">
        <v>1095</v>
      </c>
      <c r="U735" s="199">
        <v>-139.5</v>
      </c>
      <c r="V735" s="199">
        <v>139.5</v>
      </c>
      <c r="W735" s="200">
        <v>0</v>
      </c>
      <c r="X735" s="201">
        <v>44896</v>
      </c>
      <c r="Y735" s="129"/>
      <c r="Z735" s="122" t="s">
        <v>1515</v>
      </c>
      <c r="AA735" s="189" t="s">
        <v>1479</v>
      </c>
      <c r="AB735" s="189" t="s">
        <v>1470</v>
      </c>
    </row>
    <row r="736" spans="1:28" hidden="1">
      <c r="A736" s="189" t="s">
        <v>3213</v>
      </c>
      <c r="B736" s="190">
        <v>44916</v>
      </c>
      <c r="C736" s="191" t="s">
        <v>42</v>
      </c>
      <c r="D736" s="191" t="s">
        <v>3346</v>
      </c>
      <c r="E736" s="128" t="s">
        <v>2312</v>
      </c>
      <c r="F736" s="192" t="s">
        <v>3347</v>
      </c>
      <c r="G736" s="193" t="s">
        <v>3214</v>
      </c>
      <c r="H736" s="192" t="s">
        <v>3348</v>
      </c>
      <c r="I736" s="194">
        <v>0</v>
      </c>
      <c r="J736" s="128" t="s">
        <v>3261</v>
      </c>
      <c r="K736" s="192" t="s">
        <v>3591</v>
      </c>
      <c r="L736" s="195">
        <v>8000</v>
      </c>
      <c r="M736" s="196">
        <v>44916</v>
      </c>
      <c r="N736" s="179" t="s">
        <v>1472</v>
      </c>
      <c r="O736" s="192" t="s">
        <v>2498</v>
      </c>
      <c r="P736" s="192" t="s">
        <v>2498</v>
      </c>
      <c r="Q736" s="197">
        <v>-8000</v>
      </c>
      <c r="R736" s="197">
        <v>0</v>
      </c>
      <c r="S736" s="197">
        <v>1458328.52</v>
      </c>
      <c r="T736" s="198" t="s">
        <v>858</v>
      </c>
      <c r="U736" s="199">
        <v>-8000</v>
      </c>
      <c r="V736" s="199">
        <v>8000</v>
      </c>
      <c r="W736" s="200">
        <v>0</v>
      </c>
      <c r="X736" s="201">
        <v>44896</v>
      </c>
      <c r="Y736" s="129"/>
      <c r="Z736" s="122" t="s">
        <v>3189</v>
      </c>
      <c r="AA736" s="189" t="s">
        <v>1488</v>
      </c>
      <c r="AB736" s="189" t="s">
        <v>1470</v>
      </c>
    </row>
    <row r="737" spans="1:28" hidden="1">
      <c r="A737" s="189" t="s">
        <v>3213</v>
      </c>
      <c r="B737" s="190">
        <v>44916</v>
      </c>
      <c r="C737" s="191" t="s">
        <v>42</v>
      </c>
      <c r="D737" s="191" t="s">
        <v>3346</v>
      </c>
      <c r="E737" s="128" t="s">
        <v>2312</v>
      </c>
      <c r="F737" s="192" t="s">
        <v>3347</v>
      </c>
      <c r="G737" s="193" t="s">
        <v>3214</v>
      </c>
      <c r="H737" s="192" t="s">
        <v>3348</v>
      </c>
      <c r="I737" s="194">
        <v>0</v>
      </c>
      <c r="J737" s="128" t="s">
        <v>3261</v>
      </c>
      <c r="K737" s="192" t="s">
        <v>3592</v>
      </c>
      <c r="L737" s="195">
        <v>120</v>
      </c>
      <c r="M737" s="196">
        <v>44916</v>
      </c>
      <c r="N737" s="179" t="s">
        <v>1472</v>
      </c>
      <c r="O737" s="192" t="s">
        <v>2500</v>
      </c>
      <c r="P737" s="192" t="s">
        <v>2500</v>
      </c>
      <c r="Q737" s="197">
        <v>0</v>
      </c>
      <c r="R737" s="197">
        <v>120</v>
      </c>
      <c r="S737" s="197">
        <v>1458448.52</v>
      </c>
      <c r="T737" s="198" t="s">
        <v>858</v>
      </c>
      <c r="U737" s="199">
        <v>120</v>
      </c>
      <c r="V737" s="199">
        <v>120</v>
      </c>
      <c r="W737" s="200">
        <v>0</v>
      </c>
      <c r="X737" s="201">
        <v>44896</v>
      </c>
      <c r="Y737" s="129"/>
      <c r="Z737" s="122" t="s">
        <v>3189</v>
      </c>
      <c r="AA737" s="189" t="s">
        <v>1488</v>
      </c>
      <c r="AB737" s="189" t="s">
        <v>1470</v>
      </c>
    </row>
    <row r="738" spans="1:28" hidden="1">
      <c r="A738" s="189" t="s">
        <v>3213</v>
      </c>
      <c r="B738" s="190">
        <v>44916</v>
      </c>
      <c r="C738" s="191" t="s">
        <v>42</v>
      </c>
      <c r="D738" s="191" t="s">
        <v>3346</v>
      </c>
      <c r="E738" s="128" t="s">
        <v>2312</v>
      </c>
      <c r="F738" s="192" t="s">
        <v>3347</v>
      </c>
      <c r="G738" s="193" t="s">
        <v>3214</v>
      </c>
      <c r="H738" s="192" t="s">
        <v>3348</v>
      </c>
      <c r="I738" s="194">
        <v>0</v>
      </c>
      <c r="J738" s="128" t="s">
        <v>3261</v>
      </c>
      <c r="K738" s="192" t="s">
        <v>3593</v>
      </c>
      <c r="L738" s="195">
        <v>372</v>
      </c>
      <c r="M738" s="196">
        <v>44916</v>
      </c>
      <c r="N738" s="179" t="s">
        <v>1472</v>
      </c>
      <c r="O738" s="192" t="s">
        <v>2501</v>
      </c>
      <c r="P738" s="192" t="s">
        <v>2501</v>
      </c>
      <c r="Q738" s="197">
        <v>0</v>
      </c>
      <c r="R738" s="197">
        <v>372</v>
      </c>
      <c r="S738" s="197">
        <v>1458820.52</v>
      </c>
      <c r="T738" s="198" t="s">
        <v>858</v>
      </c>
      <c r="U738" s="199">
        <v>372</v>
      </c>
      <c r="V738" s="199">
        <v>372</v>
      </c>
      <c r="W738" s="200">
        <v>1</v>
      </c>
      <c r="X738" s="201">
        <v>44896</v>
      </c>
      <c r="Y738" s="129"/>
      <c r="Z738" s="122" t="s">
        <v>3189</v>
      </c>
      <c r="AA738" s="189" t="s">
        <v>1488</v>
      </c>
      <c r="AB738" s="189" t="s">
        <v>1470</v>
      </c>
    </row>
    <row r="739" spans="1:28" hidden="1">
      <c r="A739" s="189" t="s">
        <v>3213</v>
      </c>
      <c r="B739" s="190">
        <v>44916</v>
      </c>
      <c r="C739" s="191" t="s">
        <v>42</v>
      </c>
      <c r="D739" s="191" t="s">
        <v>3346</v>
      </c>
      <c r="E739" s="128" t="s">
        <v>2312</v>
      </c>
      <c r="F739" s="192" t="s">
        <v>3347</v>
      </c>
      <c r="G739" s="193" t="s">
        <v>3214</v>
      </c>
      <c r="H739" s="192" t="s">
        <v>3348</v>
      </c>
      <c r="I739" s="194">
        <v>0</v>
      </c>
      <c r="J739" s="128" t="s">
        <v>3261</v>
      </c>
      <c r="K739" s="192" t="s">
        <v>3522</v>
      </c>
      <c r="L739" s="195">
        <v>50000</v>
      </c>
      <c r="M739" s="196">
        <v>44916</v>
      </c>
      <c r="N739" s="179" t="s">
        <v>1472</v>
      </c>
      <c r="O739" s="192" t="s">
        <v>3523</v>
      </c>
      <c r="P739" s="192" t="s">
        <v>3523</v>
      </c>
      <c r="Q739" s="197">
        <v>-50000</v>
      </c>
      <c r="R739" s="197">
        <v>0</v>
      </c>
      <c r="S739" s="197">
        <v>1408820.52</v>
      </c>
      <c r="T739" s="198" t="s">
        <v>3524</v>
      </c>
      <c r="U739" s="199">
        <v>-50000</v>
      </c>
      <c r="V739" s="199">
        <v>50000</v>
      </c>
      <c r="W739" s="200">
        <v>0</v>
      </c>
      <c r="X739" s="201">
        <v>44896</v>
      </c>
      <c r="Y739" s="129"/>
      <c r="Z739" s="122" t="s">
        <v>1515</v>
      </c>
      <c r="AA739" s="189" t="s">
        <v>1479</v>
      </c>
      <c r="AB739" s="189" t="s">
        <v>1470</v>
      </c>
    </row>
    <row r="740" spans="1:28" hidden="1">
      <c r="A740" s="189" t="s">
        <v>3213</v>
      </c>
      <c r="B740" s="190">
        <v>44916</v>
      </c>
      <c r="C740" s="191" t="s">
        <v>42</v>
      </c>
      <c r="D740" s="191" t="s">
        <v>3346</v>
      </c>
      <c r="E740" s="128" t="s">
        <v>2312</v>
      </c>
      <c r="F740" s="192" t="s">
        <v>3347</v>
      </c>
      <c r="G740" s="193" t="s">
        <v>3214</v>
      </c>
      <c r="H740" s="192" t="s">
        <v>3348</v>
      </c>
      <c r="I740" s="194">
        <v>0</v>
      </c>
      <c r="J740" s="128" t="s">
        <v>3261</v>
      </c>
      <c r="K740" s="192" t="s">
        <v>3522</v>
      </c>
      <c r="L740" s="195">
        <v>50000</v>
      </c>
      <c r="M740" s="196">
        <v>44916</v>
      </c>
      <c r="N740" s="179" t="s">
        <v>1472</v>
      </c>
      <c r="O740" s="192" t="s">
        <v>1839</v>
      </c>
      <c r="P740" s="192" t="s">
        <v>1839</v>
      </c>
      <c r="Q740" s="197">
        <v>-50000</v>
      </c>
      <c r="R740" s="197">
        <v>0</v>
      </c>
      <c r="S740" s="197">
        <v>1358820.52</v>
      </c>
      <c r="T740" s="198" t="s">
        <v>1705</v>
      </c>
      <c r="U740" s="199">
        <v>-50000</v>
      </c>
      <c r="V740" s="199">
        <v>50000</v>
      </c>
      <c r="W740" s="200">
        <v>0</v>
      </c>
      <c r="X740" s="201">
        <v>44896</v>
      </c>
      <c r="Y740" s="129"/>
      <c r="Z740" s="122" t="s">
        <v>1515</v>
      </c>
      <c r="AA740" s="189" t="s">
        <v>1479</v>
      </c>
      <c r="AB740" s="189" t="s">
        <v>1470</v>
      </c>
    </row>
    <row r="741" spans="1:28" hidden="1">
      <c r="A741" s="189" t="s">
        <v>3213</v>
      </c>
      <c r="B741" s="190">
        <v>44916</v>
      </c>
      <c r="C741" s="191" t="s">
        <v>42</v>
      </c>
      <c r="D741" s="191" t="s">
        <v>3346</v>
      </c>
      <c r="E741" s="128" t="s">
        <v>2312</v>
      </c>
      <c r="F741" s="192" t="s">
        <v>3347</v>
      </c>
      <c r="G741" s="193" t="s">
        <v>3214</v>
      </c>
      <c r="H741" s="192" t="s">
        <v>3348</v>
      </c>
      <c r="I741" s="194">
        <v>0</v>
      </c>
      <c r="J741" s="128" t="s">
        <v>3261</v>
      </c>
      <c r="K741" s="192" t="s">
        <v>3085</v>
      </c>
      <c r="L741" s="195">
        <v>21000</v>
      </c>
      <c r="M741" s="196">
        <v>44916</v>
      </c>
      <c r="N741" s="179" t="s">
        <v>1472</v>
      </c>
      <c r="O741" s="192" t="s">
        <v>3421</v>
      </c>
      <c r="P741" s="192" t="s">
        <v>3421</v>
      </c>
      <c r="Q741" s="197">
        <v>-21000</v>
      </c>
      <c r="R741" s="197">
        <v>0</v>
      </c>
      <c r="S741" s="197">
        <v>1337820.52</v>
      </c>
      <c r="T741" s="198" t="s">
        <v>3422</v>
      </c>
      <c r="U741" s="199">
        <v>-21000</v>
      </c>
      <c r="V741" s="199">
        <v>21000</v>
      </c>
      <c r="W741" s="200">
        <v>0</v>
      </c>
      <c r="X741" s="201">
        <v>44896</v>
      </c>
      <c r="Y741" s="129"/>
      <c r="Z741" s="122" t="s">
        <v>1515</v>
      </c>
      <c r="AA741" s="189" t="s">
        <v>1479</v>
      </c>
      <c r="AB741" s="189" t="s">
        <v>1470</v>
      </c>
    </row>
    <row r="742" spans="1:28" hidden="1">
      <c r="A742" s="189" t="s">
        <v>3213</v>
      </c>
      <c r="B742" s="190">
        <v>44916</v>
      </c>
      <c r="C742" s="191" t="s">
        <v>42</v>
      </c>
      <c r="D742" s="191" t="s">
        <v>3346</v>
      </c>
      <c r="E742" s="128" t="s">
        <v>2312</v>
      </c>
      <c r="F742" s="192" t="s">
        <v>3347</v>
      </c>
      <c r="G742" s="193" t="s">
        <v>3214</v>
      </c>
      <c r="H742" s="192" t="s">
        <v>3348</v>
      </c>
      <c r="I742" s="194">
        <v>0</v>
      </c>
      <c r="J742" s="128" t="s">
        <v>3261</v>
      </c>
      <c r="K742" s="192" t="s">
        <v>3657</v>
      </c>
      <c r="L742" s="195">
        <v>4250</v>
      </c>
      <c r="M742" s="196">
        <v>44916</v>
      </c>
      <c r="N742" s="179" t="s">
        <v>1472</v>
      </c>
      <c r="O742" s="192" t="s">
        <v>3316</v>
      </c>
      <c r="P742" s="192" t="s">
        <v>3316</v>
      </c>
      <c r="Q742" s="197">
        <v>-4250</v>
      </c>
      <c r="R742" s="197">
        <v>0</v>
      </c>
      <c r="S742" s="197">
        <v>1333570.52</v>
      </c>
      <c r="T742" s="198" t="s">
        <v>1144</v>
      </c>
      <c r="U742" s="199">
        <v>-4250</v>
      </c>
      <c r="V742" s="199">
        <v>4250</v>
      </c>
      <c r="W742" s="200">
        <v>0</v>
      </c>
      <c r="X742" s="201">
        <v>44896</v>
      </c>
      <c r="Y742" s="129"/>
      <c r="Z742" s="122" t="s">
        <v>1515</v>
      </c>
      <c r="AA742" s="189" t="s">
        <v>1479</v>
      </c>
      <c r="AB742" s="189" t="s">
        <v>1470</v>
      </c>
    </row>
    <row r="743" spans="1:28" hidden="1">
      <c r="A743" s="189" t="s">
        <v>3213</v>
      </c>
      <c r="B743" s="190">
        <v>44916</v>
      </c>
      <c r="C743" s="191" t="s">
        <v>42</v>
      </c>
      <c r="D743" s="191" t="s">
        <v>3346</v>
      </c>
      <c r="E743" s="128" t="s">
        <v>2312</v>
      </c>
      <c r="F743" s="192" t="s">
        <v>3347</v>
      </c>
      <c r="G743" s="193" t="s">
        <v>3214</v>
      </c>
      <c r="H743" s="192" t="s">
        <v>3348</v>
      </c>
      <c r="I743" s="194">
        <v>0</v>
      </c>
      <c r="J743" s="128" t="s">
        <v>3261</v>
      </c>
      <c r="K743" s="192" t="s">
        <v>3658</v>
      </c>
      <c r="L743" s="195">
        <v>63.75</v>
      </c>
      <c r="M743" s="196">
        <v>44916</v>
      </c>
      <c r="N743" s="179" t="s">
        <v>1472</v>
      </c>
      <c r="O743" s="192" t="s">
        <v>3318</v>
      </c>
      <c r="P743" s="192" t="s">
        <v>3318</v>
      </c>
      <c r="Q743" s="197">
        <v>0</v>
      </c>
      <c r="R743" s="197">
        <v>63.75</v>
      </c>
      <c r="S743" s="197">
        <v>1333634.27</v>
      </c>
      <c r="T743" s="198" t="s">
        <v>1144</v>
      </c>
      <c r="U743" s="199">
        <v>63.75</v>
      </c>
      <c r="V743" s="199">
        <v>63.75</v>
      </c>
      <c r="W743" s="200">
        <v>2</v>
      </c>
      <c r="X743" s="201">
        <v>44896</v>
      </c>
      <c r="Y743" s="129"/>
      <c r="Z743" s="122" t="s">
        <v>1515</v>
      </c>
      <c r="AA743" s="189" t="s">
        <v>1479</v>
      </c>
      <c r="AB743" s="189" t="s">
        <v>1470</v>
      </c>
    </row>
    <row r="744" spans="1:28" hidden="1">
      <c r="A744" s="189" t="s">
        <v>3213</v>
      </c>
      <c r="B744" s="190">
        <v>44916</v>
      </c>
      <c r="C744" s="191" t="s">
        <v>42</v>
      </c>
      <c r="D744" s="191" t="s">
        <v>3346</v>
      </c>
      <c r="E744" s="128" t="s">
        <v>2312</v>
      </c>
      <c r="F744" s="192" t="s">
        <v>3347</v>
      </c>
      <c r="G744" s="193" t="s">
        <v>3214</v>
      </c>
      <c r="H744" s="192" t="s">
        <v>3348</v>
      </c>
      <c r="I744" s="194">
        <v>0</v>
      </c>
      <c r="J744" s="128" t="s">
        <v>3261</v>
      </c>
      <c r="K744" s="192" t="s">
        <v>3659</v>
      </c>
      <c r="L744" s="195">
        <v>197.62</v>
      </c>
      <c r="M744" s="196">
        <v>44916</v>
      </c>
      <c r="N744" s="179" t="s">
        <v>1472</v>
      </c>
      <c r="O744" s="192" t="s">
        <v>3320</v>
      </c>
      <c r="P744" s="192" t="s">
        <v>3320</v>
      </c>
      <c r="Q744" s="197">
        <v>0</v>
      </c>
      <c r="R744" s="197">
        <v>197.62</v>
      </c>
      <c r="S744" s="197">
        <v>1333831.8899999999</v>
      </c>
      <c r="T744" s="198" t="s">
        <v>1144</v>
      </c>
      <c r="U744" s="199">
        <v>197.62</v>
      </c>
      <c r="V744" s="199">
        <v>197.62</v>
      </c>
      <c r="W744" s="200">
        <v>2</v>
      </c>
      <c r="X744" s="201">
        <v>44896</v>
      </c>
      <c r="Y744" s="129"/>
      <c r="Z744" s="122" t="s">
        <v>1515</v>
      </c>
      <c r="AA744" s="189" t="s">
        <v>1479</v>
      </c>
      <c r="AB744" s="189" t="s">
        <v>1470</v>
      </c>
    </row>
    <row r="745" spans="1:28" hidden="1">
      <c r="A745" s="189" t="s">
        <v>3213</v>
      </c>
      <c r="B745" s="190">
        <v>44917</v>
      </c>
      <c r="C745" s="191" t="s">
        <v>42</v>
      </c>
      <c r="D745" s="191" t="s">
        <v>3346</v>
      </c>
      <c r="E745" s="128" t="s">
        <v>2312</v>
      </c>
      <c r="F745" s="192" t="s">
        <v>3347</v>
      </c>
      <c r="G745" s="193" t="s">
        <v>3214</v>
      </c>
      <c r="H745" s="192" t="s">
        <v>3348</v>
      </c>
      <c r="I745" s="194">
        <v>0</v>
      </c>
      <c r="J745" s="128" t="s">
        <v>3261</v>
      </c>
      <c r="K745" s="192" t="s">
        <v>3660</v>
      </c>
      <c r="L745" s="195">
        <v>3500</v>
      </c>
      <c r="M745" s="196">
        <v>44917</v>
      </c>
      <c r="N745" s="179" t="s">
        <v>1472</v>
      </c>
      <c r="O745" s="192" t="s">
        <v>3661</v>
      </c>
      <c r="P745" s="192" t="s">
        <v>3661</v>
      </c>
      <c r="Q745" s="197">
        <v>-3500</v>
      </c>
      <c r="R745" s="197">
        <v>0</v>
      </c>
      <c r="S745" s="197">
        <v>1330331.8899999999</v>
      </c>
      <c r="T745" s="198" t="s">
        <v>3662</v>
      </c>
      <c r="U745" s="199">
        <v>-3500</v>
      </c>
      <c r="V745" s="199">
        <v>3500</v>
      </c>
      <c r="W745" s="200">
        <v>0</v>
      </c>
      <c r="X745" s="201">
        <v>44896</v>
      </c>
      <c r="Y745" s="129"/>
      <c r="Z745" s="122" t="s">
        <v>3663</v>
      </c>
      <c r="AA745" s="189" t="s">
        <v>1520</v>
      </c>
      <c r="AB745" s="189" t="s">
        <v>1470</v>
      </c>
    </row>
    <row r="746" spans="1:28" hidden="1">
      <c r="A746" s="189" t="s">
        <v>3213</v>
      </c>
      <c r="B746" s="190">
        <v>44917</v>
      </c>
      <c r="C746" s="191" t="s">
        <v>42</v>
      </c>
      <c r="D746" s="191" t="s">
        <v>3346</v>
      </c>
      <c r="E746" s="128" t="s">
        <v>2312</v>
      </c>
      <c r="F746" s="192" t="s">
        <v>3347</v>
      </c>
      <c r="G746" s="193" t="s">
        <v>3214</v>
      </c>
      <c r="H746" s="192" t="s">
        <v>3348</v>
      </c>
      <c r="I746" s="194">
        <v>0</v>
      </c>
      <c r="J746" s="128" t="s">
        <v>3261</v>
      </c>
      <c r="K746" s="192" t="s">
        <v>3664</v>
      </c>
      <c r="L746" s="195">
        <v>170</v>
      </c>
      <c r="M746" s="196">
        <v>44917</v>
      </c>
      <c r="N746" s="179" t="s">
        <v>1472</v>
      </c>
      <c r="O746" s="192" t="s">
        <v>3665</v>
      </c>
      <c r="P746" s="192" t="s">
        <v>3665</v>
      </c>
      <c r="Q746" s="197">
        <v>-170</v>
      </c>
      <c r="R746" s="197">
        <v>0</v>
      </c>
      <c r="S746" s="197">
        <v>1330161.8899999999</v>
      </c>
      <c r="T746" s="198" t="s">
        <v>3666</v>
      </c>
      <c r="U746" s="199">
        <v>-170</v>
      </c>
      <c r="V746" s="199">
        <v>170</v>
      </c>
      <c r="W746" s="200">
        <v>0</v>
      </c>
      <c r="X746" s="201">
        <v>44896</v>
      </c>
      <c r="Y746" s="129"/>
      <c r="Z746" s="122" t="s">
        <v>3059</v>
      </c>
      <c r="AA746" s="189" t="s">
        <v>3060</v>
      </c>
      <c r="AB746" s="189" t="s">
        <v>1470</v>
      </c>
    </row>
    <row r="747" spans="1:28" hidden="1">
      <c r="A747" s="189" t="s">
        <v>3213</v>
      </c>
      <c r="B747" s="190">
        <v>44917</v>
      </c>
      <c r="C747" s="191" t="s">
        <v>42</v>
      </c>
      <c r="D747" s="191" t="s">
        <v>3346</v>
      </c>
      <c r="E747" s="128" t="s">
        <v>2312</v>
      </c>
      <c r="F747" s="192" t="s">
        <v>3347</v>
      </c>
      <c r="G747" s="193" t="s">
        <v>3214</v>
      </c>
      <c r="H747" s="192" t="s">
        <v>3348</v>
      </c>
      <c r="I747" s="194">
        <v>0</v>
      </c>
      <c r="J747" s="128" t="s">
        <v>3261</v>
      </c>
      <c r="K747" s="192" t="s">
        <v>3534</v>
      </c>
      <c r="L747" s="195">
        <v>385.25</v>
      </c>
      <c r="M747" s="196">
        <v>44917</v>
      </c>
      <c r="N747" s="179" t="s">
        <v>1472</v>
      </c>
      <c r="O747" s="192" t="s">
        <v>3111</v>
      </c>
      <c r="P747" s="192" t="s">
        <v>3111</v>
      </c>
      <c r="Q747" s="197">
        <v>-385.25</v>
      </c>
      <c r="R747" s="197">
        <v>0</v>
      </c>
      <c r="S747" s="197">
        <v>1329776.6399999999</v>
      </c>
      <c r="T747" s="198" t="s">
        <v>1002</v>
      </c>
      <c r="U747" s="199">
        <v>-385.25</v>
      </c>
      <c r="V747" s="199">
        <v>385.25</v>
      </c>
      <c r="W747" s="200">
        <v>0</v>
      </c>
      <c r="X747" s="201">
        <v>44896</v>
      </c>
      <c r="Y747" s="129"/>
      <c r="Z747" s="122" t="s">
        <v>3112</v>
      </c>
      <c r="AA747" s="189" t="s">
        <v>3060</v>
      </c>
      <c r="AB747" s="189" t="s">
        <v>1470</v>
      </c>
    </row>
    <row r="748" spans="1:28" hidden="1">
      <c r="A748" s="189" t="s">
        <v>3213</v>
      </c>
      <c r="B748" s="190">
        <v>44917</v>
      </c>
      <c r="C748" s="191" t="s">
        <v>42</v>
      </c>
      <c r="D748" s="191" t="s">
        <v>3346</v>
      </c>
      <c r="E748" s="128" t="s">
        <v>2312</v>
      </c>
      <c r="F748" s="192" t="s">
        <v>3347</v>
      </c>
      <c r="G748" s="193" t="s">
        <v>3214</v>
      </c>
      <c r="H748" s="192" t="s">
        <v>3348</v>
      </c>
      <c r="I748" s="194">
        <v>0</v>
      </c>
      <c r="J748" s="128" t="s">
        <v>3261</v>
      </c>
      <c r="K748" s="192" t="s">
        <v>3667</v>
      </c>
      <c r="L748" s="195">
        <v>170677</v>
      </c>
      <c r="M748" s="196">
        <v>44917</v>
      </c>
      <c r="N748" s="179" t="s">
        <v>1472</v>
      </c>
      <c r="O748" s="192" t="s">
        <v>3604</v>
      </c>
      <c r="P748" s="192" t="s">
        <v>3604</v>
      </c>
      <c r="Q748" s="197">
        <v>-170677</v>
      </c>
      <c r="R748" s="197">
        <v>0</v>
      </c>
      <c r="S748" s="197">
        <v>1159099.6399999999</v>
      </c>
      <c r="T748" s="198" t="s">
        <v>989</v>
      </c>
      <c r="U748" s="199">
        <v>-170677</v>
      </c>
      <c r="V748" s="199">
        <v>170677</v>
      </c>
      <c r="W748" s="200">
        <v>0</v>
      </c>
      <c r="X748" s="201">
        <v>44896</v>
      </c>
      <c r="Y748" s="129"/>
      <c r="Z748" s="122" t="s">
        <v>3668</v>
      </c>
      <c r="AA748" s="189" t="s">
        <v>3060</v>
      </c>
      <c r="AB748" s="189" t="s">
        <v>1470</v>
      </c>
    </row>
    <row r="749" spans="1:28" hidden="1">
      <c r="A749" s="189" t="s">
        <v>3213</v>
      </c>
      <c r="B749" s="190">
        <v>44917</v>
      </c>
      <c r="C749" s="191" t="s">
        <v>42</v>
      </c>
      <c r="D749" s="191" t="s">
        <v>3346</v>
      </c>
      <c r="E749" s="128" t="s">
        <v>2312</v>
      </c>
      <c r="F749" s="192" t="s">
        <v>3347</v>
      </c>
      <c r="G749" s="193" t="s">
        <v>3214</v>
      </c>
      <c r="H749" s="192" t="s">
        <v>3348</v>
      </c>
      <c r="I749" s="194">
        <v>0</v>
      </c>
      <c r="J749" s="128" t="s">
        <v>3261</v>
      </c>
      <c r="K749" s="192" t="s">
        <v>3669</v>
      </c>
      <c r="L749" s="195">
        <v>400</v>
      </c>
      <c r="M749" s="196">
        <v>44917</v>
      </c>
      <c r="N749" s="179" t="s">
        <v>1472</v>
      </c>
      <c r="O749" s="192" t="s">
        <v>3670</v>
      </c>
      <c r="P749" s="192" t="s">
        <v>3670</v>
      </c>
      <c r="Q749" s="197">
        <v>-400</v>
      </c>
      <c r="R749" s="197">
        <v>0</v>
      </c>
      <c r="S749" s="197">
        <v>1158699.6399999999</v>
      </c>
      <c r="T749" s="198" t="s">
        <v>1695</v>
      </c>
      <c r="U749" s="199">
        <v>-400</v>
      </c>
      <c r="V749" s="199">
        <v>400</v>
      </c>
      <c r="W749" s="200">
        <v>0</v>
      </c>
      <c r="X749" s="201">
        <v>44896</v>
      </c>
      <c r="Y749" s="129"/>
      <c r="Z749" s="122" t="s">
        <v>3671</v>
      </c>
      <c r="AA749" s="189" t="s">
        <v>1488</v>
      </c>
      <c r="AB749" s="189" t="s">
        <v>1470</v>
      </c>
    </row>
    <row r="750" spans="1:28" hidden="1">
      <c r="A750" s="189" t="s">
        <v>3213</v>
      </c>
      <c r="B750" s="190">
        <v>44917</v>
      </c>
      <c r="C750" s="191" t="s">
        <v>42</v>
      </c>
      <c r="D750" s="191" t="s">
        <v>3346</v>
      </c>
      <c r="E750" s="128" t="s">
        <v>2312</v>
      </c>
      <c r="F750" s="192" t="s">
        <v>3347</v>
      </c>
      <c r="G750" s="193" t="s">
        <v>3214</v>
      </c>
      <c r="H750" s="192" t="s">
        <v>3348</v>
      </c>
      <c r="I750" s="194">
        <v>0</v>
      </c>
      <c r="J750" s="128" t="s">
        <v>3261</v>
      </c>
      <c r="K750" s="192" t="s">
        <v>3672</v>
      </c>
      <c r="L750" s="195">
        <v>150</v>
      </c>
      <c r="M750" s="196">
        <v>44917</v>
      </c>
      <c r="N750" s="179" t="s">
        <v>1472</v>
      </c>
      <c r="O750" s="192" t="s">
        <v>3620</v>
      </c>
      <c r="P750" s="192" t="s">
        <v>3620</v>
      </c>
      <c r="Q750" s="197">
        <v>-150</v>
      </c>
      <c r="R750" s="197">
        <v>0</v>
      </c>
      <c r="S750" s="197">
        <v>1158549.6399999999</v>
      </c>
      <c r="T750" s="198" t="s">
        <v>3621</v>
      </c>
      <c r="U750" s="199">
        <v>-150</v>
      </c>
      <c r="V750" s="199">
        <v>150</v>
      </c>
      <c r="W750" s="200">
        <v>0</v>
      </c>
      <c r="X750" s="201">
        <v>44896</v>
      </c>
      <c r="Y750" s="129"/>
      <c r="Z750" s="122" t="s">
        <v>3059</v>
      </c>
      <c r="AA750" s="189" t="s">
        <v>3060</v>
      </c>
      <c r="AB750" s="189" t="s">
        <v>1470</v>
      </c>
    </row>
    <row r="751" spans="1:28" hidden="1">
      <c r="A751" s="189" t="s">
        <v>3213</v>
      </c>
      <c r="B751" s="190">
        <v>44917</v>
      </c>
      <c r="C751" s="191" t="s">
        <v>42</v>
      </c>
      <c r="D751" s="191" t="s">
        <v>3346</v>
      </c>
      <c r="E751" s="128" t="s">
        <v>2312</v>
      </c>
      <c r="F751" s="192" t="s">
        <v>3347</v>
      </c>
      <c r="G751" s="193" t="s">
        <v>3214</v>
      </c>
      <c r="H751" s="192" t="s">
        <v>3348</v>
      </c>
      <c r="I751" s="194">
        <v>0</v>
      </c>
      <c r="J751" s="128" t="s">
        <v>1919</v>
      </c>
      <c r="K751" s="192" t="s">
        <v>1919</v>
      </c>
      <c r="L751" s="195" t="s">
        <v>1919</v>
      </c>
      <c r="M751" s="196">
        <v>44917</v>
      </c>
      <c r="N751" s="179" t="s">
        <v>1565</v>
      </c>
      <c r="O751" s="192" t="s">
        <v>3551</v>
      </c>
      <c r="P751" s="192" t="s">
        <v>3551</v>
      </c>
      <c r="Q751" s="197">
        <v>-900000</v>
      </c>
      <c r="R751" s="197">
        <v>0</v>
      </c>
      <c r="S751" s="197">
        <v>258549.64</v>
      </c>
      <c r="T751" s="198" t="s">
        <v>21</v>
      </c>
      <c r="U751" s="199">
        <v>-900000</v>
      </c>
      <c r="V751" s="199">
        <v>900000</v>
      </c>
      <c r="W751" s="200">
        <v>1</v>
      </c>
      <c r="X751" s="201">
        <v>44896</v>
      </c>
      <c r="Y751" s="129"/>
      <c r="Z751" s="122" t="s">
        <v>158</v>
      </c>
      <c r="AA751" s="189" t="s">
        <v>158</v>
      </c>
      <c r="AB751" s="189" t="s">
        <v>1474</v>
      </c>
    </row>
    <row r="752" spans="1:28" hidden="1">
      <c r="A752" s="189" t="s">
        <v>3213</v>
      </c>
      <c r="B752" s="190">
        <v>44917</v>
      </c>
      <c r="C752" s="191" t="s">
        <v>42</v>
      </c>
      <c r="D752" s="191" t="s">
        <v>3346</v>
      </c>
      <c r="E752" s="128" t="s">
        <v>2312</v>
      </c>
      <c r="F752" s="192" t="s">
        <v>3347</v>
      </c>
      <c r="G752" s="193" t="s">
        <v>3214</v>
      </c>
      <c r="H752" s="192" t="s">
        <v>3348</v>
      </c>
      <c r="I752" s="194">
        <v>0</v>
      </c>
      <c r="J752" s="128" t="s">
        <v>3261</v>
      </c>
      <c r="K752" s="192" t="s">
        <v>3313</v>
      </c>
      <c r="L752" s="195">
        <v>9</v>
      </c>
      <c r="M752" s="196">
        <v>44917</v>
      </c>
      <c r="N752" s="179" t="s">
        <v>1565</v>
      </c>
      <c r="O752" s="192" t="s">
        <v>3386</v>
      </c>
      <c r="P752" s="192" t="s">
        <v>3386</v>
      </c>
      <c r="Q752" s="197">
        <v>-9</v>
      </c>
      <c r="R752" s="197">
        <v>0</v>
      </c>
      <c r="S752" s="197">
        <v>258540.64</v>
      </c>
      <c r="T752" s="198" t="s">
        <v>21</v>
      </c>
      <c r="U752" s="199">
        <v>-9</v>
      </c>
      <c r="V752" s="199">
        <v>9</v>
      </c>
      <c r="W752" s="200">
        <v>0</v>
      </c>
      <c r="X752" s="201">
        <v>44896</v>
      </c>
      <c r="Y752" s="129"/>
      <c r="Z752" s="122" t="s">
        <v>3124</v>
      </c>
      <c r="AA752" s="189" t="s">
        <v>3124</v>
      </c>
      <c r="AB752" s="189" t="s">
        <v>1470</v>
      </c>
    </row>
    <row r="753" spans="1:28" hidden="1">
      <c r="A753" s="189" t="s">
        <v>3213</v>
      </c>
      <c r="B753" s="190">
        <v>44917</v>
      </c>
      <c r="C753" s="191" t="s">
        <v>42</v>
      </c>
      <c r="D753" s="191" t="s">
        <v>3346</v>
      </c>
      <c r="E753" s="128" t="s">
        <v>2312</v>
      </c>
      <c r="F753" s="192" t="s">
        <v>3347</v>
      </c>
      <c r="G753" s="193" t="s">
        <v>3214</v>
      </c>
      <c r="H753" s="192" t="s">
        <v>3348</v>
      </c>
      <c r="I753" s="194">
        <v>0</v>
      </c>
      <c r="J753" s="128" t="s">
        <v>3261</v>
      </c>
      <c r="K753" s="192" t="s">
        <v>3445</v>
      </c>
      <c r="L753" s="195">
        <v>1.95</v>
      </c>
      <c r="M753" s="196">
        <v>44917</v>
      </c>
      <c r="N753" s="179" t="s">
        <v>1565</v>
      </c>
      <c r="O753" s="192" t="s">
        <v>3530</v>
      </c>
      <c r="P753" s="192" t="s">
        <v>3530</v>
      </c>
      <c r="Q753" s="197">
        <v>-1.95</v>
      </c>
      <c r="R753" s="197">
        <v>0</v>
      </c>
      <c r="S753" s="197">
        <v>258538.69</v>
      </c>
      <c r="T753" s="198" t="s">
        <v>21</v>
      </c>
      <c r="U753" s="199">
        <v>-1.95</v>
      </c>
      <c r="V753" s="199">
        <v>1.95</v>
      </c>
      <c r="W753" s="200">
        <v>0</v>
      </c>
      <c r="X753" s="201">
        <v>44896</v>
      </c>
      <c r="Y753" s="129"/>
      <c r="Z753" s="122" t="s">
        <v>3124</v>
      </c>
      <c r="AA753" s="189" t="s">
        <v>3124</v>
      </c>
      <c r="AB753" s="189" t="s">
        <v>1470</v>
      </c>
    </row>
    <row r="754" spans="1:28" hidden="1">
      <c r="A754" s="189" t="s">
        <v>3213</v>
      </c>
      <c r="B754" s="190">
        <v>44917</v>
      </c>
      <c r="C754" s="191" t="s">
        <v>42</v>
      </c>
      <c r="D754" s="191" t="s">
        <v>3346</v>
      </c>
      <c r="E754" s="128" t="s">
        <v>2312</v>
      </c>
      <c r="F754" s="192" t="s">
        <v>3347</v>
      </c>
      <c r="G754" s="193" t="s">
        <v>3214</v>
      </c>
      <c r="H754" s="192" t="s">
        <v>3348</v>
      </c>
      <c r="I754" s="194">
        <v>0</v>
      </c>
      <c r="J754" s="128" t="s">
        <v>3261</v>
      </c>
      <c r="K754" s="192" t="s">
        <v>3313</v>
      </c>
      <c r="L754" s="195">
        <v>9</v>
      </c>
      <c r="M754" s="196">
        <v>44917</v>
      </c>
      <c r="N754" s="179" t="s">
        <v>1565</v>
      </c>
      <c r="O754" s="192" t="s">
        <v>3386</v>
      </c>
      <c r="P754" s="192" t="s">
        <v>3386</v>
      </c>
      <c r="Q754" s="197">
        <v>-9</v>
      </c>
      <c r="R754" s="197">
        <v>0</v>
      </c>
      <c r="S754" s="197">
        <v>258529.69</v>
      </c>
      <c r="T754" s="198" t="s">
        <v>21</v>
      </c>
      <c r="U754" s="199">
        <v>-9</v>
      </c>
      <c r="V754" s="199">
        <v>9</v>
      </c>
      <c r="W754" s="200">
        <v>0</v>
      </c>
      <c r="X754" s="201">
        <v>44896</v>
      </c>
      <c r="Y754" s="129"/>
      <c r="Z754" s="122" t="s">
        <v>3124</v>
      </c>
      <c r="AA754" s="189" t="s">
        <v>3124</v>
      </c>
      <c r="AB754" s="189" t="s">
        <v>1470</v>
      </c>
    </row>
    <row r="755" spans="1:28" hidden="1">
      <c r="A755" s="189" t="s">
        <v>3213</v>
      </c>
      <c r="B755" s="190">
        <v>44917</v>
      </c>
      <c r="C755" s="191" t="s">
        <v>42</v>
      </c>
      <c r="D755" s="191" t="s">
        <v>3346</v>
      </c>
      <c r="E755" s="128" t="s">
        <v>2312</v>
      </c>
      <c r="F755" s="192" t="s">
        <v>3347</v>
      </c>
      <c r="G755" s="193" t="s">
        <v>3214</v>
      </c>
      <c r="H755" s="192" t="s">
        <v>3348</v>
      </c>
      <c r="I755" s="194">
        <v>0</v>
      </c>
      <c r="J755" s="128" t="s">
        <v>3261</v>
      </c>
      <c r="K755" s="192" t="s">
        <v>3546</v>
      </c>
      <c r="L755" s="195">
        <v>23.3</v>
      </c>
      <c r="M755" s="196">
        <v>44917</v>
      </c>
      <c r="N755" s="179" t="s">
        <v>1565</v>
      </c>
      <c r="O755" s="192" t="s">
        <v>2762</v>
      </c>
      <c r="P755" s="192" t="s">
        <v>2762</v>
      </c>
      <c r="Q755" s="197">
        <v>-23.3</v>
      </c>
      <c r="R755" s="197">
        <v>0</v>
      </c>
      <c r="S755" s="197">
        <v>258506.39</v>
      </c>
      <c r="T755" s="198" t="s">
        <v>21</v>
      </c>
      <c r="U755" s="199">
        <v>-23.3</v>
      </c>
      <c r="V755" s="199">
        <v>23.3</v>
      </c>
      <c r="W755" s="200">
        <v>0</v>
      </c>
      <c r="X755" s="201">
        <v>44896</v>
      </c>
      <c r="Y755" s="129"/>
      <c r="Z755" s="122" t="s">
        <v>3124</v>
      </c>
      <c r="AA755" s="189" t="s">
        <v>3124</v>
      </c>
      <c r="AB755" s="189" t="s">
        <v>1470</v>
      </c>
    </row>
    <row r="756" spans="1:28" hidden="1">
      <c r="A756" s="189" t="s">
        <v>3050</v>
      </c>
      <c r="B756" s="190">
        <v>44917</v>
      </c>
      <c r="C756" s="191" t="s">
        <v>42</v>
      </c>
      <c r="D756" s="191" t="s">
        <v>3220</v>
      </c>
      <c r="E756" s="128" t="s">
        <v>2312</v>
      </c>
      <c r="F756" s="192" t="s">
        <v>3052</v>
      </c>
      <c r="G756" s="193" t="s">
        <v>3053</v>
      </c>
      <c r="H756" s="192" t="s">
        <v>3221</v>
      </c>
      <c r="I756" s="194">
        <v>0</v>
      </c>
      <c r="J756" s="128" t="s">
        <v>3055</v>
      </c>
      <c r="K756" s="192" t="s">
        <v>3244</v>
      </c>
      <c r="L756" s="195">
        <v>7000</v>
      </c>
      <c r="M756" s="196">
        <v>44917</v>
      </c>
      <c r="N756" s="179" t="s">
        <v>1472</v>
      </c>
      <c r="O756" s="192" t="s">
        <v>3245</v>
      </c>
      <c r="P756" s="192" t="s">
        <v>3245</v>
      </c>
      <c r="Q756" s="197">
        <v>-7000</v>
      </c>
      <c r="R756" s="197">
        <v>0</v>
      </c>
      <c r="S756" s="197">
        <v>-6470.55</v>
      </c>
      <c r="T756" s="198" t="s">
        <v>3246</v>
      </c>
      <c r="U756" s="199">
        <v>-7000</v>
      </c>
      <c r="V756" s="199">
        <v>7000</v>
      </c>
      <c r="W756" s="200">
        <v>0</v>
      </c>
      <c r="X756" s="201">
        <v>44896</v>
      </c>
      <c r="Y756" s="129"/>
      <c r="Z756" s="122" t="s">
        <v>1490</v>
      </c>
      <c r="AA756" s="189" t="s">
        <v>1488</v>
      </c>
      <c r="AB756" s="189" t="s">
        <v>1470</v>
      </c>
    </row>
    <row r="757" spans="1:28" hidden="1">
      <c r="A757" s="189" t="s">
        <v>3050</v>
      </c>
      <c r="B757" s="190">
        <v>44917</v>
      </c>
      <c r="C757" s="191" t="s">
        <v>42</v>
      </c>
      <c r="D757" s="191" t="s">
        <v>3220</v>
      </c>
      <c r="E757" s="128" t="s">
        <v>2312</v>
      </c>
      <c r="F757" s="192" t="s">
        <v>3052</v>
      </c>
      <c r="G757" s="193" t="s">
        <v>3053</v>
      </c>
      <c r="H757" s="192" t="s">
        <v>3221</v>
      </c>
      <c r="I757" s="194">
        <v>0</v>
      </c>
      <c r="J757" s="128" t="s">
        <v>3055</v>
      </c>
      <c r="K757" s="192" t="s">
        <v>3167</v>
      </c>
      <c r="L757" s="195">
        <v>10000</v>
      </c>
      <c r="M757" s="196">
        <v>44917</v>
      </c>
      <c r="N757" s="179" t="s">
        <v>1472</v>
      </c>
      <c r="O757" s="192" t="s">
        <v>3168</v>
      </c>
      <c r="P757" s="192" t="s">
        <v>3168</v>
      </c>
      <c r="Q757" s="197">
        <v>-10000</v>
      </c>
      <c r="R757" s="197">
        <v>0</v>
      </c>
      <c r="S757" s="197">
        <v>-16470.55</v>
      </c>
      <c r="T757" s="198" t="s">
        <v>3169</v>
      </c>
      <c r="U757" s="199">
        <v>-10000</v>
      </c>
      <c r="V757" s="199">
        <v>10000</v>
      </c>
      <c r="W757" s="200">
        <v>4</v>
      </c>
      <c r="X757" s="201">
        <v>44896</v>
      </c>
      <c r="Y757" s="129"/>
      <c r="Z757" s="122" t="s">
        <v>1490</v>
      </c>
      <c r="AA757" s="189" t="s">
        <v>1488</v>
      </c>
      <c r="AB757" s="189" t="s">
        <v>1470</v>
      </c>
    </row>
    <row r="758" spans="1:28" hidden="1">
      <c r="A758" s="189" t="s">
        <v>3050</v>
      </c>
      <c r="B758" s="190">
        <v>44917</v>
      </c>
      <c r="C758" s="191" t="s">
        <v>42</v>
      </c>
      <c r="D758" s="191" t="s">
        <v>3220</v>
      </c>
      <c r="E758" s="128" t="s">
        <v>2312</v>
      </c>
      <c r="F758" s="192" t="s">
        <v>3052</v>
      </c>
      <c r="G758" s="193" t="s">
        <v>3053</v>
      </c>
      <c r="H758" s="192" t="s">
        <v>3221</v>
      </c>
      <c r="I758" s="194">
        <v>0</v>
      </c>
      <c r="J758" s="128" t="s">
        <v>3055</v>
      </c>
      <c r="K758" s="192" t="s">
        <v>3445</v>
      </c>
      <c r="L758" s="195">
        <v>1.95</v>
      </c>
      <c r="M758" s="196">
        <v>44917</v>
      </c>
      <c r="N758" s="179" t="s">
        <v>1565</v>
      </c>
      <c r="O758" s="192" t="s">
        <v>3530</v>
      </c>
      <c r="P758" s="192" t="s">
        <v>3530</v>
      </c>
      <c r="Q758" s="197">
        <v>-1.95</v>
      </c>
      <c r="R758" s="197">
        <v>0</v>
      </c>
      <c r="S758" s="197">
        <v>-16472.5</v>
      </c>
      <c r="T758" s="198" t="s">
        <v>21</v>
      </c>
      <c r="U758" s="199">
        <v>-1.95</v>
      </c>
      <c r="V758" s="199">
        <v>1.95</v>
      </c>
      <c r="W758" s="200">
        <v>0</v>
      </c>
      <c r="X758" s="201">
        <v>44896</v>
      </c>
      <c r="Y758" s="129"/>
      <c r="Z758" s="122" t="s">
        <v>3124</v>
      </c>
      <c r="AA758" s="189" t="s">
        <v>3124</v>
      </c>
      <c r="AB758" s="189" t="s">
        <v>1470</v>
      </c>
    </row>
    <row r="759" spans="1:28" hidden="1">
      <c r="A759" s="189" t="s">
        <v>3050</v>
      </c>
      <c r="B759" s="190">
        <v>44917</v>
      </c>
      <c r="C759" s="191" t="s">
        <v>42</v>
      </c>
      <c r="D759" s="191" t="s">
        <v>3220</v>
      </c>
      <c r="E759" s="128" t="s">
        <v>2312</v>
      </c>
      <c r="F759" s="192" t="s">
        <v>3052</v>
      </c>
      <c r="G759" s="193" t="s">
        <v>3053</v>
      </c>
      <c r="H759" s="192" t="s">
        <v>3221</v>
      </c>
      <c r="I759" s="194">
        <v>0</v>
      </c>
      <c r="J759" s="128" t="s">
        <v>3055</v>
      </c>
      <c r="K759" s="192" t="s">
        <v>3239</v>
      </c>
      <c r="L759" s="195">
        <v>11.05</v>
      </c>
      <c r="M759" s="196">
        <v>44917</v>
      </c>
      <c r="N759" s="179" t="s">
        <v>1565</v>
      </c>
      <c r="O759" s="192" t="s">
        <v>2762</v>
      </c>
      <c r="P759" s="192" t="s">
        <v>2762</v>
      </c>
      <c r="Q759" s="197">
        <v>-11.05</v>
      </c>
      <c r="R759" s="197">
        <v>0</v>
      </c>
      <c r="S759" s="197">
        <v>-16483.55</v>
      </c>
      <c r="T759" s="198" t="s">
        <v>21</v>
      </c>
      <c r="U759" s="199">
        <v>-11.05</v>
      </c>
      <c r="V759" s="199">
        <v>11.05</v>
      </c>
      <c r="W759" s="200">
        <v>0</v>
      </c>
      <c r="X759" s="201">
        <v>44896</v>
      </c>
      <c r="Y759" s="129"/>
      <c r="Z759" s="122" t="s">
        <v>3124</v>
      </c>
      <c r="AA759" s="189" t="s">
        <v>3124</v>
      </c>
      <c r="AB759" s="189" t="s">
        <v>1470</v>
      </c>
    </row>
    <row r="760" spans="1:28" hidden="1">
      <c r="A760" s="189" t="s">
        <v>3050</v>
      </c>
      <c r="B760" s="190">
        <v>44917</v>
      </c>
      <c r="C760" s="191" t="s">
        <v>42</v>
      </c>
      <c r="D760" s="191" t="s">
        <v>3220</v>
      </c>
      <c r="E760" s="128" t="s">
        <v>2312</v>
      </c>
      <c r="F760" s="192" t="s">
        <v>3052</v>
      </c>
      <c r="G760" s="193" t="s">
        <v>3053</v>
      </c>
      <c r="H760" s="192" t="s">
        <v>3221</v>
      </c>
      <c r="I760" s="194">
        <v>0</v>
      </c>
      <c r="J760" s="128" t="s">
        <v>1919</v>
      </c>
      <c r="K760" s="192" t="s">
        <v>1919</v>
      </c>
      <c r="L760" s="195" t="s">
        <v>1919</v>
      </c>
      <c r="M760" s="196">
        <v>44917</v>
      </c>
      <c r="N760" s="179" t="s">
        <v>1565</v>
      </c>
      <c r="O760" s="192" t="s">
        <v>3558</v>
      </c>
      <c r="P760" s="192" t="s">
        <v>3558</v>
      </c>
      <c r="Q760" s="197">
        <v>0</v>
      </c>
      <c r="R760" s="197">
        <v>43000</v>
      </c>
      <c r="S760" s="197">
        <v>26516.45</v>
      </c>
      <c r="T760" s="198" t="s">
        <v>21</v>
      </c>
      <c r="U760" s="199">
        <v>43000</v>
      </c>
      <c r="V760" s="199">
        <v>43000</v>
      </c>
      <c r="W760" s="200">
        <v>0</v>
      </c>
      <c r="X760" s="201">
        <v>44896</v>
      </c>
      <c r="Y760" s="129"/>
      <c r="Z760" s="122" t="s">
        <v>158</v>
      </c>
      <c r="AA760" s="189" t="s">
        <v>158</v>
      </c>
      <c r="AB760" s="189" t="s">
        <v>1474</v>
      </c>
    </row>
    <row r="761" spans="1:28" hidden="1">
      <c r="A761" s="189" t="s">
        <v>3213</v>
      </c>
      <c r="B761" s="190">
        <v>44918</v>
      </c>
      <c r="C761" s="191" t="s">
        <v>42</v>
      </c>
      <c r="D761" s="191" t="s">
        <v>3346</v>
      </c>
      <c r="E761" s="128" t="s">
        <v>2312</v>
      </c>
      <c r="F761" s="192" t="s">
        <v>3347</v>
      </c>
      <c r="G761" s="193" t="s">
        <v>3214</v>
      </c>
      <c r="H761" s="192" t="s">
        <v>3348</v>
      </c>
      <c r="I761" s="194">
        <v>0</v>
      </c>
      <c r="J761" s="128" t="s">
        <v>3261</v>
      </c>
      <c r="K761" s="192" t="s">
        <v>3673</v>
      </c>
      <c r="L761" s="195">
        <v>120312.43</v>
      </c>
      <c r="M761" s="196">
        <v>44918</v>
      </c>
      <c r="N761" s="179" t="s">
        <v>1472</v>
      </c>
      <c r="O761" s="192" t="s">
        <v>2582</v>
      </c>
      <c r="P761" s="192" t="s">
        <v>2582</v>
      </c>
      <c r="Q761" s="197">
        <v>-120312.43</v>
      </c>
      <c r="R761" s="197">
        <v>0</v>
      </c>
      <c r="S761" s="197">
        <v>138193.96</v>
      </c>
      <c r="T761" s="198" t="s">
        <v>832</v>
      </c>
      <c r="U761" s="199">
        <v>-120312.43</v>
      </c>
      <c r="V761" s="199">
        <v>120312.43</v>
      </c>
      <c r="W761" s="200">
        <v>0</v>
      </c>
      <c r="X761" s="201">
        <v>44896</v>
      </c>
      <c r="Y761" s="129"/>
      <c r="Z761" s="122" t="s">
        <v>1586</v>
      </c>
      <c r="AA761" s="189" t="s">
        <v>1586</v>
      </c>
      <c r="AB761" s="189" t="s">
        <v>1470</v>
      </c>
    </row>
    <row r="762" spans="1:28" hidden="1">
      <c r="A762" s="189" t="s">
        <v>3213</v>
      </c>
      <c r="B762" s="190">
        <v>44918</v>
      </c>
      <c r="C762" s="191" t="s">
        <v>42</v>
      </c>
      <c r="D762" s="191" t="s">
        <v>3346</v>
      </c>
      <c r="E762" s="128" t="s">
        <v>2312</v>
      </c>
      <c r="F762" s="192" t="s">
        <v>3347</v>
      </c>
      <c r="G762" s="193" t="s">
        <v>3214</v>
      </c>
      <c r="H762" s="192" t="s">
        <v>3348</v>
      </c>
      <c r="I762" s="194">
        <v>0</v>
      </c>
      <c r="J762" s="128" t="s">
        <v>3261</v>
      </c>
      <c r="K762" s="192" t="s">
        <v>3313</v>
      </c>
      <c r="L762" s="195">
        <v>9</v>
      </c>
      <c r="M762" s="196">
        <v>44918</v>
      </c>
      <c r="N762" s="179" t="s">
        <v>1565</v>
      </c>
      <c r="O762" s="192" t="s">
        <v>3386</v>
      </c>
      <c r="P762" s="192" t="s">
        <v>3386</v>
      </c>
      <c r="Q762" s="197">
        <v>-9</v>
      </c>
      <c r="R762" s="197">
        <v>0</v>
      </c>
      <c r="S762" s="197">
        <v>138184.95999999999</v>
      </c>
      <c r="T762" s="198" t="s">
        <v>21</v>
      </c>
      <c r="U762" s="199">
        <v>-9</v>
      </c>
      <c r="V762" s="199">
        <v>9</v>
      </c>
      <c r="W762" s="200">
        <v>0</v>
      </c>
      <c r="X762" s="201">
        <v>44896</v>
      </c>
      <c r="Y762" s="129"/>
      <c r="Z762" s="122" t="s">
        <v>3124</v>
      </c>
      <c r="AA762" s="189" t="s">
        <v>3124</v>
      </c>
      <c r="AB762" s="189" t="s">
        <v>1470</v>
      </c>
    </row>
    <row r="763" spans="1:28" hidden="1">
      <c r="A763" s="189" t="s">
        <v>3213</v>
      </c>
      <c r="B763" s="190">
        <v>44918</v>
      </c>
      <c r="C763" s="191" t="s">
        <v>42</v>
      </c>
      <c r="D763" s="191" t="s">
        <v>3346</v>
      </c>
      <c r="E763" s="128" t="s">
        <v>2312</v>
      </c>
      <c r="F763" s="192" t="s">
        <v>3347</v>
      </c>
      <c r="G763" s="193" t="s">
        <v>3214</v>
      </c>
      <c r="H763" s="192" t="s">
        <v>3348</v>
      </c>
      <c r="I763" s="194">
        <v>0</v>
      </c>
      <c r="J763" s="128" t="s">
        <v>3261</v>
      </c>
      <c r="K763" s="192" t="s">
        <v>3313</v>
      </c>
      <c r="L763" s="195">
        <v>9</v>
      </c>
      <c r="M763" s="196">
        <v>44918</v>
      </c>
      <c r="N763" s="179" t="s">
        <v>1565</v>
      </c>
      <c r="O763" s="192" t="s">
        <v>3386</v>
      </c>
      <c r="P763" s="192" t="s">
        <v>3386</v>
      </c>
      <c r="Q763" s="197">
        <v>-9</v>
      </c>
      <c r="R763" s="197">
        <v>0</v>
      </c>
      <c r="S763" s="197">
        <v>138175.96</v>
      </c>
      <c r="T763" s="198" t="s">
        <v>21</v>
      </c>
      <c r="U763" s="199">
        <v>-9</v>
      </c>
      <c r="V763" s="199">
        <v>9</v>
      </c>
      <c r="W763" s="200">
        <v>0</v>
      </c>
      <c r="X763" s="201">
        <v>44896</v>
      </c>
      <c r="Y763" s="129"/>
      <c r="Z763" s="122" t="s">
        <v>3124</v>
      </c>
      <c r="AA763" s="189" t="s">
        <v>3124</v>
      </c>
      <c r="AB763" s="189" t="s">
        <v>1470</v>
      </c>
    </row>
    <row r="764" spans="1:28" hidden="1">
      <c r="A764" s="189" t="s">
        <v>3213</v>
      </c>
      <c r="B764" s="190">
        <v>44918</v>
      </c>
      <c r="C764" s="191" t="s">
        <v>42</v>
      </c>
      <c r="D764" s="191" t="s">
        <v>3346</v>
      </c>
      <c r="E764" s="128" t="s">
        <v>2312</v>
      </c>
      <c r="F764" s="192" t="s">
        <v>3347</v>
      </c>
      <c r="G764" s="193" t="s">
        <v>3214</v>
      </c>
      <c r="H764" s="192" t="s">
        <v>3348</v>
      </c>
      <c r="I764" s="194">
        <v>0</v>
      </c>
      <c r="J764" s="128" t="s">
        <v>3261</v>
      </c>
      <c r="K764" s="192" t="s">
        <v>3313</v>
      </c>
      <c r="L764" s="195">
        <v>9</v>
      </c>
      <c r="M764" s="196">
        <v>44918</v>
      </c>
      <c r="N764" s="179" t="s">
        <v>1565</v>
      </c>
      <c r="O764" s="192" t="s">
        <v>3386</v>
      </c>
      <c r="P764" s="192" t="s">
        <v>3386</v>
      </c>
      <c r="Q764" s="197">
        <v>-9</v>
      </c>
      <c r="R764" s="197">
        <v>0</v>
      </c>
      <c r="S764" s="197">
        <v>138166.96</v>
      </c>
      <c r="T764" s="198" t="s">
        <v>21</v>
      </c>
      <c r="U764" s="199">
        <v>-9</v>
      </c>
      <c r="V764" s="199">
        <v>9</v>
      </c>
      <c r="W764" s="200">
        <v>0</v>
      </c>
      <c r="X764" s="201">
        <v>44896</v>
      </c>
      <c r="Y764" s="129"/>
      <c r="Z764" s="122" t="s">
        <v>3124</v>
      </c>
      <c r="AA764" s="189" t="s">
        <v>3124</v>
      </c>
      <c r="AB764" s="189" t="s">
        <v>1470</v>
      </c>
    </row>
    <row r="765" spans="1:28" hidden="1">
      <c r="A765" s="189" t="s">
        <v>3213</v>
      </c>
      <c r="B765" s="190">
        <v>44918</v>
      </c>
      <c r="C765" s="191" t="s">
        <v>42</v>
      </c>
      <c r="D765" s="191" t="s">
        <v>3346</v>
      </c>
      <c r="E765" s="128" t="s">
        <v>2312</v>
      </c>
      <c r="F765" s="192" t="s">
        <v>3347</v>
      </c>
      <c r="G765" s="193" t="s">
        <v>3214</v>
      </c>
      <c r="H765" s="192" t="s">
        <v>3348</v>
      </c>
      <c r="I765" s="194">
        <v>0</v>
      </c>
      <c r="J765" s="128" t="s">
        <v>3261</v>
      </c>
      <c r="K765" s="192" t="s">
        <v>3313</v>
      </c>
      <c r="L765" s="195">
        <v>9</v>
      </c>
      <c r="M765" s="196">
        <v>44918</v>
      </c>
      <c r="N765" s="179" t="s">
        <v>1565</v>
      </c>
      <c r="O765" s="192" t="s">
        <v>3386</v>
      </c>
      <c r="P765" s="192" t="s">
        <v>3386</v>
      </c>
      <c r="Q765" s="197">
        <v>-9</v>
      </c>
      <c r="R765" s="197">
        <v>0</v>
      </c>
      <c r="S765" s="197">
        <v>138157.96</v>
      </c>
      <c r="T765" s="198" t="s">
        <v>21</v>
      </c>
      <c r="U765" s="199">
        <v>-9</v>
      </c>
      <c r="V765" s="199">
        <v>9</v>
      </c>
      <c r="W765" s="200">
        <v>0</v>
      </c>
      <c r="X765" s="201">
        <v>44896</v>
      </c>
      <c r="Y765" s="129"/>
      <c r="Z765" s="122" t="s">
        <v>3124</v>
      </c>
      <c r="AA765" s="189" t="s">
        <v>3124</v>
      </c>
      <c r="AB765" s="189" t="s">
        <v>1470</v>
      </c>
    </row>
    <row r="766" spans="1:28" hidden="1">
      <c r="A766" s="189" t="s">
        <v>3213</v>
      </c>
      <c r="B766" s="190">
        <v>44918</v>
      </c>
      <c r="C766" s="191" t="s">
        <v>42</v>
      </c>
      <c r="D766" s="191" t="s">
        <v>3346</v>
      </c>
      <c r="E766" s="128" t="s">
        <v>2312</v>
      </c>
      <c r="F766" s="192" t="s">
        <v>3347</v>
      </c>
      <c r="G766" s="193" t="s">
        <v>3214</v>
      </c>
      <c r="H766" s="192" t="s">
        <v>3348</v>
      </c>
      <c r="I766" s="194">
        <v>0</v>
      </c>
      <c r="J766" s="128" t="s">
        <v>3261</v>
      </c>
      <c r="K766" s="192" t="s">
        <v>3313</v>
      </c>
      <c r="L766" s="195">
        <v>9</v>
      </c>
      <c r="M766" s="196">
        <v>44918</v>
      </c>
      <c r="N766" s="179" t="s">
        <v>1565</v>
      </c>
      <c r="O766" s="192" t="s">
        <v>3386</v>
      </c>
      <c r="P766" s="192" t="s">
        <v>3386</v>
      </c>
      <c r="Q766" s="197">
        <v>-9</v>
      </c>
      <c r="R766" s="197">
        <v>0</v>
      </c>
      <c r="S766" s="197">
        <v>138148.96</v>
      </c>
      <c r="T766" s="198" t="s">
        <v>21</v>
      </c>
      <c r="U766" s="199">
        <v>-9</v>
      </c>
      <c r="V766" s="199">
        <v>9</v>
      </c>
      <c r="W766" s="200">
        <v>0</v>
      </c>
      <c r="X766" s="201">
        <v>44896</v>
      </c>
      <c r="Y766" s="129"/>
      <c r="Z766" s="122" t="s">
        <v>3124</v>
      </c>
      <c r="AA766" s="189" t="s">
        <v>3124</v>
      </c>
      <c r="AB766" s="189" t="s">
        <v>1470</v>
      </c>
    </row>
    <row r="767" spans="1:28" hidden="1">
      <c r="A767" s="189" t="s">
        <v>3213</v>
      </c>
      <c r="B767" s="190">
        <v>44918</v>
      </c>
      <c r="C767" s="191" t="s">
        <v>42</v>
      </c>
      <c r="D767" s="191" t="s">
        <v>3346</v>
      </c>
      <c r="E767" s="128" t="s">
        <v>2312</v>
      </c>
      <c r="F767" s="192" t="s">
        <v>3347</v>
      </c>
      <c r="G767" s="193" t="s">
        <v>3214</v>
      </c>
      <c r="H767" s="192" t="s">
        <v>3348</v>
      </c>
      <c r="I767" s="194">
        <v>0</v>
      </c>
      <c r="J767" s="128" t="s">
        <v>3261</v>
      </c>
      <c r="K767" s="192" t="s">
        <v>3350</v>
      </c>
      <c r="L767" s="195">
        <v>11.65</v>
      </c>
      <c r="M767" s="196">
        <v>44918</v>
      </c>
      <c r="N767" s="179" t="s">
        <v>1565</v>
      </c>
      <c r="O767" s="192" t="s">
        <v>2762</v>
      </c>
      <c r="P767" s="192" t="s">
        <v>2762</v>
      </c>
      <c r="Q767" s="197">
        <v>-11.65</v>
      </c>
      <c r="R767" s="197">
        <v>0</v>
      </c>
      <c r="S767" s="197">
        <v>138137.31</v>
      </c>
      <c r="T767" s="198" t="s">
        <v>21</v>
      </c>
      <c r="U767" s="199">
        <v>-11.65</v>
      </c>
      <c r="V767" s="199">
        <v>11.65</v>
      </c>
      <c r="W767" s="200">
        <v>0</v>
      </c>
      <c r="X767" s="201">
        <v>44896</v>
      </c>
      <c r="Y767" s="129"/>
      <c r="Z767" s="122" t="s">
        <v>3124</v>
      </c>
      <c r="AA767" s="189" t="s">
        <v>3124</v>
      </c>
      <c r="AB767" s="189" t="s">
        <v>1470</v>
      </c>
    </row>
    <row r="768" spans="1:28" hidden="1">
      <c r="A768" s="189" t="s">
        <v>3050</v>
      </c>
      <c r="B768" s="190">
        <v>44918</v>
      </c>
      <c r="C768" s="191" t="s">
        <v>42</v>
      </c>
      <c r="D768" s="191" t="s">
        <v>3220</v>
      </c>
      <c r="E768" s="128" t="s">
        <v>2312</v>
      </c>
      <c r="F768" s="192" t="s">
        <v>3052</v>
      </c>
      <c r="G768" s="193" t="s">
        <v>3053</v>
      </c>
      <c r="H768" s="192" t="s">
        <v>3221</v>
      </c>
      <c r="I768" s="194">
        <v>0</v>
      </c>
      <c r="J768" s="128" t="s">
        <v>3055</v>
      </c>
      <c r="K768" s="192" t="s">
        <v>3674</v>
      </c>
      <c r="L768" s="195">
        <v>22162.82</v>
      </c>
      <c r="M768" s="196">
        <v>44918</v>
      </c>
      <c r="N768" s="179" t="s">
        <v>1472</v>
      </c>
      <c r="O768" s="192" t="s">
        <v>2582</v>
      </c>
      <c r="P768" s="192" t="s">
        <v>2582</v>
      </c>
      <c r="Q768" s="197">
        <v>-22162.82</v>
      </c>
      <c r="R768" s="197">
        <v>0</v>
      </c>
      <c r="S768" s="197">
        <v>4353.63</v>
      </c>
      <c r="T768" s="198" t="s">
        <v>832</v>
      </c>
      <c r="U768" s="199">
        <v>-22162.82</v>
      </c>
      <c r="V768" s="199">
        <v>22162.82</v>
      </c>
      <c r="W768" s="200">
        <v>0</v>
      </c>
      <c r="X768" s="201">
        <v>44896</v>
      </c>
      <c r="Y768" s="129"/>
      <c r="Z768" s="122" t="s">
        <v>1586</v>
      </c>
      <c r="AA768" s="189" t="s">
        <v>1586</v>
      </c>
      <c r="AB768" s="189" t="s">
        <v>1470</v>
      </c>
    </row>
    <row r="769" spans="1:28" hidden="1">
      <c r="A769" s="189" t="s">
        <v>3050</v>
      </c>
      <c r="B769" s="190">
        <v>44918</v>
      </c>
      <c r="C769" s="191" t="s">
        <v>42</v>
      </c>
      <c r="D769" s="191" t="s">
        <v>3220</v>
      </c>
      <c r="E769" s="128" t="s">
        <v>2312</v>
      </c>
      <c r="F769" s="192" t="s">
        <v>3052</v>
      </c>
      <c r="G769" s="193" t="s">
        <v>3053</v>
      </c>
      <c r="H769" s="192" t="s">
        <v>3221</v>
      </c>
      <c r="I769" s="194">
        <v>0</v>
      </c>
      <c r="J769" s="128" t="s">
        <v>3055</v>
      </c>
      <c r="K769" s="192" t="s">
        <v>3239</v>
      </c>
      <c r="L769" s="195">
        <v>11.05</v>
      </c>
      <c r="M769" s="196">
        <v>44918</v>
      </c>
      <c r="N769" s="179" t="s">
        <v>1565</v>
      </c>
      <c r="O769" s="192" t="s">
        <v>2762</v>
      </c>
      <c r="P769" s="192" t="s">
        <v>2762</v>
      </c>
      <c r="Q769" s="197">
        <v>-11.05</v>
      </c>
      <c r="R769" s="197">
        <v>0</v>
      </c>
      <c r="S769" s="197">
        <v>4342.58</v>
      </c>
      <c r="T769" s="198" t="s">
        <v>21</v>
      </c>
      <c r="U769" s="199">
        <v>-11.05</v>
      </c>
      <c r="V769" s="199">
        <v>11.05</v>
      </c>
      <c r="W769" s="200">
        <v>0</v>
      </c>
      <c r="X769" s="201">
        <v>44896</v>
      </c>
      <c r="Y769" s="129"/>
      <c r="Z769" s="122" t="s">
        <v>3124</v>
      </c>
      <c r="AA769" s="189" t="s">
        <v>3124</v>
      </c>
      <c r="AB769" s="189" t="s">
        <v>1470</v>
      </c>
    </row>
    <row r="770" spans="1:28" hidden="1">
      <c r="A770" s="189" t="s">
        <v>3050</v>
      </c>
      <c r="B770" s="190">
        <v>44923</v>
      </c>
      <c r="C770" s="191" t="s">
        <v>42</v>
      </c>
      <c r="D770" s="191" t="s">
        <v>3220</v>
      </c>
      <c r="E770" s="128" t="s">
        <v>2312</v>
      </c>
      <c r="F770" s="192" t="s">
        <v>3052</v>
      </c>
      <c r="G770" s="193" t="s">
        <v>3053</v>
      </c>
      <c r="H770" s="192" t="s">
        <v>3221</v>
      </c>
      <c r="I770" s="194">
        <v>0</v>
      </c>
      <c r="J770" s="128" t="s">
        <v>3055</v>
      </c>
      <c r="K770" s="192" t="s">
        <v>3675</v>
      </c>
      <c r="L770" s="195">
        <v>2165</v>
      </c>
      <c r="M770" s="196">
        <v>44923</v>
      </c>
      <c r="N770" s="179" t="s">
        <v>1472</v>
      </c>
      <c r="O770" s="192" t="s">
        <v>3284</v>
      </c>
      <c r="P770" s="192" t="s">
        <v>3284</v>
      </c>
      <c r="Q770" s="197">
        <v>-2165</v>
      </c>
      <c r="R770" s="197">
        <v>0</v>
      </c>
      <c r="S770" s="197">
        <v>2177.58</v>
      </c>
      <c r="T770" s="198" t="s">
        <v>784</v>
      </c>
      <c r="U770" s="199">
        <v>-2165</v>
      </c>
      <c r="V770" s="199">
        <v>2165</v>
      </c>
      <c r="W770" s="200">
        <v>0</v>
      </c>
      <c r="X770" s="201">
        <v>44896</v>
      </c>
      <c r="Y770" s="129"/>
      <c r="Z770" s="122" t="s">
        <v>1519</v>
      </c>
      <c r="AA770" s="189" t="s">
        <v>1520</v>
      </c>
      <c r="AB770" s="189" t="s">
        <v>1470</v>
      </c>
    </row>
    <row r="771" spans="1:28" hidden="1">
      <c r="A771" s="189" t="s">
        <v>3050</v>
      </c>
      <c r="B771" s="190">
        <v>44923</v>
      </c>
      <c r="C771" s="191" t="s">
        <v>42</v>
      </c>
      <c r="D771" s="191" t="s">
        <v>3220</v>
      </c>
      <c r="E771" s="128" t="s">
        <v>2312</v>
      </c>
      <c r="F771" s="192" t="s">
        <v>3052</v>
      </c>
      <c r="G771" s="193" t="s">
        <v>3053</v>
      </c>
      <c r="H771" s="192" t="s">
        <v>3221</v>
      </c>
      <c r="I771" s="194">
        <v>0</v>
      </c>
      <c r="J771" s="128" t="s">
        <v>3055</v>
      </c>
      <c r="K771" s="192" t="s">
        <v>3445</v>
      </c>
      <c r="L771" s="195">
        <v>1.95</v>
      </c>
      <c r="M771" s="196">
        <v>44923</v>
      </c>
      <c r="N771" s="179" t="s">
        <v>1565</v>
      </c>
      <c r="O771" s="192" t="s">
        <v>3446</v>
      </c>
      <c r="P771" s="192" t="s">
        <v>3446</v>
      </c>
      <c r="Q771" s="197">
        <v>-1.95</v>
      </c>
      <c r="R771" s="197">
        <v>0</v>
      </c>
      <c r="S771" s="197">
        <v>2175.63</v>
      </c>
      <c r="T771" s="198" t="s">
        <v>21</v>
      </c>
      <c r="U771" s="199">
        <v>-1.95</v>
      </c>
      <c r="V771" s="199">
        <v>1.95</v>
      </c>
      <c r="W771" s="200">
        <v>0</v>
      </c>
      <c r="X771" s="201">
        <v>44896</v>
      </c>
      <c r="Y771" s="129"/>
      <c r="Z771" s="122" t="s">
        <v>3124</v>
      </c>
      <c r="AA771" s="189" t="s">
        <v>3124</v>
      </c>
      <c r="AB771" s="189" t="s">
        <v>1470</v>
      </c>
    </row>
    <row r="772" spans="1:28">
      <c r="A772" s="189" t="s">
        <v>3676</v>
      </c>
      <c r="B772" s="190">
        <v>44792</v>
      </c>
      <c r="C772" s="191" t="s">
        <v>3677</v>
      </c>
      <c r="D772" s="191" t="s">
        <v>3678</v>
      </c>
      <c r="E772" s="128"/>
      <c r="F772" s="192"/>
      <c r="G772" s="193"/>
      <c r="H772" s="192" t="s">
        <v>3678</v>
      </c>
      <c r="I772" s="194"/>
      <c r="J772" s="128" t="s">
        <v>3679</v>
      </c>
      <c r="K772" s="192" t="s">
        <v>3679</v>
      </c>
      <c r="L772" s="195"/>
      <c r="M772" s="196">
        <v>44792</v>
      </c>
      <c r="N772" s="179"/>
      <c r="O772" s="192" t="s">
        <v>3679</v>
      </c>
      <c r="P772" s="192"/>
      <c r="Q772" s="197">
        <v>0</v>
      </c>
      <c r="R772" s="197">
        <v>5</v>
      </c>
      <c r="S772" s="197">
        <v>0</v>
      </c>
      <c r="T772" s="198" t="s">
        <v>21</v>
      </c>
      <c r="U772" s="199">
        <v>5</v>
      </c>
      <c r="V772" s="199">
        <v>5</v>
      </c>
      <c r="W772" s="200">
        <v>0</v>
      </c>
      <c r="X772" s="201">
        <v>44774</v>
      </c>
      <c r="Y772" s="129"/>
      <c r="Z772" s="122" t="s">
        <v>1718</v>
      </c>
      <c r="AA772" s="189" t="s">
        <v>1718</v>
      </c>
      <c r="AB772" s="189" t="s">
        <v>1470</v>
      </c>
    </row>
    <row r="773" spans="1:28">
      <c r="A773" s="189" t="s">
        <v>3676</v>
      </c>
      <c r="B773" s="190">
        <v>44830</v>
      </c>
      <c r="C773" s="191" t="s">
        <v>3677</v>
      </c>
      <c r="D773" s="191" t="s">
        <v>3678</v>
      </c>
      <c r="E773" s="128"/>
      <c r="F773" s="192"/>
      <c r="G773" s="193"/>
      <c r="H773" s="192" t="s">
        <v>3678</v>
      </c>
      <c r="I773" s="194"/>
      <c r="J773" s="128" t="s">
        <v>3680</v>
      </c>
      <c r="K773" s="192" t="s">
        <v>3680</v>
      </c>
      <c r="L773" s="195"/>
      <c r="M773" s="196">
        <v>44830</v>
      </c>
      <c r="N773" s="179"/>
      <c r="O773" s="192" t="s">
        <v>3680</v>
      </c>
      <c r="P773" s="192"/>
      <c r="Q773" s="197">
        <v>-5</v>
      </c>
      <c r="R773" s="197">
        <v>0</v>
      </c>
      <c r="S773" s="197">
        <v>0</v>
      </c>
      <c r="T773" s="198" t="s">
        <v>21</v>
      </c>
      <c r="U773" s="199">
        <v>-5</v>
      </c>
      <c r="V773" s="199">
        <v>5</v>
      </c>
      <c r="W773" s="200">
        <v>0</v>
      </c>
      <c r="X773" s="201">
        <v>44805</v>
      </c>
      <c r="Y773" s="129"/>
      <c r="Z773" s="122" t="s">
        <v>1482</v>
      </c>
      <c r="AA773" s="189" t="s">
        <v>1482</v>
      </c>
      <c r="AB773" s="189" t="s">
        <v>1470</v>
      </c>
    </row>
    <row r="774" spans="1:28">
      <c r="A774" s="189" t="s">
        <v>3676</v>
      </c>
      <c r="B774" s="190">
        <v>44876</v>
      </c>
      <c r="C774" s="191" t="s">
        <v>3677</v>
      </c>
      <c r="D774" s="191" t="s">
        <v>3678</v>
      </c>
      <c r="E774" s="128"/>
      <c r="F774" s="192"/>
      <c r="G774" s="193"/>
      <c r="H774" s="192" t="s">
        <v>3678</v>
      </c>
      <c r="I774" s="194"/>
      <c r="J774" s="128" t="s">
        <v>139</v>
      </c>
      <c r="K774" s="192" t="s">
        <v>139</v>
      </c>
      <c r="L774" s="195"/>
      <c r="M774" s="196">
        <v>44876</v>
      </c>
      <c r="N774" s="179"/>
      <c r="O774" s="192" t="s">
        <v>139</v>
      </c>
      <c r="P774" s="192"/>
      <c r="Q774" s="197">
        <v>0</v>
      </c>
      <c r="R774" s="197">
        <v>5</v>
      </c>
      <c r="S774" s="197">
        <v>0</v>
      </c>
      <c r="T774" s="198" t="s">
        <v>21</v>
      </c>
      <c r="U774" s="199">
        <v>5</v>
      </c>
      <c r="V774" s="199">
        <v>5</v>
      </c>
      <c r="W774" s="200">
        <v>0</v>
      </c>
      <c r="X774" s="201">
        <v>44866</v>
      </c>
      <c r="Y774" s="129"/>
      <c r="Z774" s="122" t="s">
        <v>1718</v>
      </c>
      <c r="AA774" s="189" t="s">
        <v>1718</v>
      </c>
      <c r="AB774" s="189" t="s">
        <v>1470</v>
      </c>
    </row>
    <row r="775" spans="1:28">
      <c r="A775" s="189" t="s">
        <v>3676</v>
      </c>
      <c r="B775" s="190">
        <v>44876</v>
      </c>
      <c r="C775" s="191" t="s">
        <v>3677</v>
      </c>
      <c r="D775" s="191" t="s">
        <v>3678</v>
      </c>
      <c r="E775" s="128"/>
      <c r="F775" s="192"/>
      <c r="G775" s="193"/>
      <c r="H775" s="192" t="s">
        <v>3678</v>
      </c>
      <c r="I775" s="194"/>
      <c r="J775" s="128" t="s">
        <v>3681</v>
      </c>
      <c r="K775" s="192" t="s">
        <v>3681</v>
      </c>
      <c r="L775" s="195"/>
      <c r="M775" s="196">
        <v>44876</v>
      </c>
      <c r="N775" s="179"/>
      <c r="O775" s="192" t="s">
        <v>3681</v>
      </c>
      <c r="P775" s="192"/>
      <c r="Q775" s="197">
        <v>-5</v>
      </c>
      <c r="R775" s="197">
        <v>0</v>
      </c>
      <c r="S775" s="197">
        <v>0</v>
      </c>
      <c r="T775" s="198" t="s">
        <v>21</v>
      </c>
      <c r="U775" s="199">
        <v>-5</v>
      </c>
      <c r="V775" s="199">
        <v>5</v>
      </c>
      <c r="W775" s="200">
        <v>0</v>
      </c>
      <c r="X775" s="201">
        <v>44866</v>
      </c>
      <c r="Y775" s="129"/>
      <c r="Z775" s="122" t="s">
        <v>1482</v>
      </c>
      <c r="AA775" s="189" t="s">
        <v>1482</v>
      </c>
      <c r="AB775" s="189" t="s">
        <v>1470</v>
      </c>
    </row>
    <row r="776" spans="1:28">
      <c r="A776" s="189" t="s">
        <v>3676</v>
      </c>
      <c r="B776" s="190">
        <v>44911</v>
      </c>
      <c r="C776" s="191" t="s">
        <v>3677</v>
      </c>
      <c r="D776" s="191" t="s">
        <v>3678</v>
      </c>
      <c r="E776" s="128"/>
      <c r="F776" s="192"/>
      <c r="G776" s="193"/>
      <c r="H776" s="192" t="s">
        <v>3678</v>
      </c>
      <c r="I776" s="194"/>
      <c r="J776" s="128" t="s">
        <v>3682</v>
      </c>
      <c r="K776" s="192" t="s">
        <v>3682</v>
      </c>
      <c r="L776" s="195"/>
      <c r="M776" s="196">
        <v>44911</v>
      </c>
      <c r="N776" s="179"/>
      <c r="O776" s="192" t="s">
        <v>3682</v>
      </c>
      <c r="P776" s="192"/>
      <c r="Q776" s="197">
        <v>-3772933.09</v>
      </c>
      <c r="R776" s="197">
        <v>0</v>
      </c>
      <c r="S776" s="197">
        <v>0</v>
      </c>
      <c r="T776" s="198" t="s">
        <v>21</v>
      </c>
      <c r="U776" s="199">
        <v>-3772933.09</v>
      </c>
      <c r="V776" s="199">
        <v>3772933.09</v>
      </c>
      <c r="W776" s="200">
        <v>0</v>
      </c>
      <c r="X776" s="201">
        <v>44896</v>
      </c>
      <c r="Y776" s="129"/>
      <c r="Z776" s="122" t="s">
        <v>3683</v>
      </c>
      <c r="AA776" s="189" t="s">
        <v>3683</v>
      </c>
      <c r="AB776" s="189" t="s">
        <v>1470</v>
      </c>
    </row>
    <row r="777" spans="1:28">
      <c r="A777" s="189" t="s">
        <v>3676</v>
      </c>
      <c r="B777" s="190">
        <v>44911</v>
      </c>
      <c r="C777" s="191" t="s">
        <v>3677</v>
      </c>
      <c r="D777" s="191" t="s">
        <v>3678</v>
      </c>
      <c r="E777" s="128"/>
      <c r="F777" s="192"/>
      <c r="G777" s="193"/>
      <c r="H777" s="192" t="s">
        <v>3678</v>
      </c>
      <c r="I777" s="194"/>
      <c r="J777" s="128" t="s">
        <v>127</v>
      </c>
      <c r="K777" s="192" t="s">
        <v>127</v>
      </c>
      <c r="L777" s="195"/>
      <c r="M777" s="196">
        <v>44911</v>
      </c>
      <c r="N777" s="179"/>
      <c r="O777" s="192" t="s">
        <v>127</v>
      </c>
      <c r="P777" s="192"/>
      <c r="Q777" s="197">
        <v>-245189.39</v>
      </c>
      <c r="R777" s="197">
        <v>0</v>
      </c>
      <c r="S777" s="197">
        <v>0</v>
      </c>
      <c r="T777" s="198" t="s">
        <v>21</v>
      </c>
      <c r="U777" s="199">
        <v>-245189.39</v>
      </c>
      <c r="V777" s="199">
        <v>245189.39</v>
      </c>
      <c r="W777" s="200">
        <v>0</v>
      </c>
      <c r="X777" s="201">
        <v>44896</v>
      </c>
      <c r="Y777" s="129"/>
      <c r="Z777" s="122" t="s">
        <v>3684</v>
      </c>
      <c r="AA777" s="189" t="s">
        <v>3684</v>
      </c>
      <c r="AB777" s="189" t="s">
        <v>1470</v>
      </c>
    </row>
    <row r="778" spans="1:28">
      <c r="A778" s="189" t="s">
        <v>3676</v>
      </c>
      <c r="B778" s="190">
        <v>44911</v>
      </c>
      <c r="C778" s="191" t="s">
        <v>3677</v>
      </c>
      <c r="D778" s="191" t="s">
        <v>3678</v>
      </c>
      <c r="E778" s="128"/>
      <c r="F778" s="192"/>
      <c r="G778" s="193"/>
      <c r="H778" s="192" t="s">
        <v>3678</v>
      </c>
      <c r="I778" s="194"/>
      <c r="J778" s="128" t="s">
        <v>3685</v>
      </c>
      <c r="K778" s="192" t="s">
        <v>3685</v>
      </c>
      <c r="L778" s="195"/>
      <c r="M778" s="196">
        <v>44911</v>
      </c>
      <c r="N778" s="179"/>
      <c r="O778" s="192" t="s">
        <v>3685</v>
      </c>
      <c r="P778" s="192"/>
      <c r="Q778" s="197">
        <v>-1102695</v>
      </c>
      <c r="R778" s="197">
        <v>0</v>
      </c>
      <c r="S778" s="197">
        <v>0</v>
      </c>
      <c r="T778" s="198" t="s">
        <v>21</v>
      </c>
      <c r="U778" s="199">
        <v>-1102695</v>
      </c>
      <c r="V778" s="199">
        <v>1102695</v>
      </c>
      <c r="W778" s="200">
        <v>0</v>
      </c>
      <c r="X778" s="201">
        <v>44896</v>
      </c>
      <c r="Y778" s="129"/>
      <c r="Z778" s="122" t="s">
        <v>3686</v>
      </c>
      <c r="AA778" s="189" t="s">
        <v>3686</v>
      </c>
      <c r="AB778" s="189" t="s">
        <v>1470</v>
      </c>
    </row>
    <row r="779" spans="1:28">
      <c r="A779" s="189" t="s">
        <v>3676</v>
      </c>
      <c r="B779" s="190">
        <v>44911</v>
      </c>
      <c r="C779" s="191" t="s">
        <v>3677</v>
      </c>
      <c r="D779" s="191" t="s">
        <v>3678</v>
      </c>
      <c r="E779" s="128"/>
      <c r="F779" s="192"/>
      <c r="G779" s="193"/>
      <c r="H779" s="192" t="s">
        <v>3678</v>
      </c>
      <c r="I779" s="194"/>
      <c r="J779" s="128" t="s">
        <v>131</v>
      </c>
      <c r="K779" s="192" t="s">
        <v>131</v>
      </c>
      <c r="L779" s="195"/>
      <c r="M779" s="196">
        <v>44911</v>
      </c>
      <c r="N779" s="179"/>
      <c r="O779" s="192" t="s">
        <v>131</v>
      </c>
      <c r="P779" s="192"/>
      <c r="Q779" s="197">
        <v>0</v>
      </c>
      <c r="R779" s="197">
        <v>5803000</v>
      </c>
      <c r="S779" s="197">
        <v>0</v>
      </c>
      <c r="T779" s="198" t="s">
        <v>21</v>
      </c>
      <c r="U779" s="199">
        <v>5803000</v>
      </c>
      <c r="V779" s="199">
        <v>5803000</v>
      </c>
      <c r="W779" s="200">
        <v>0</v>
      </c>
      <c r="X779" s="201">
        <v>44896</v>
      </c>
      <c r="Y779" s="129"/>
      <c r="Z779" s="122" t="s">
        <v>1566</v>
      </c>
      <c r="AA779" s="189" t="s">
        <v>1566</v>
      </c>
      <c r="AB779" s="189" t="s">
        <v>1470</v>
      </c>
    </row>
    <row r="780" spans="1:28">
      <c r="A780" s="189" t="s">
        <v>3676</v>
      </c>
      <c r="B780" s="190">
        <v>44911</v>
      </c>
      <c r="C780" s="191" t="s">
        <v>3677</v>
      </c>
      <c r="D780" s="191" t="s">
        <v>3678</v>
      </c>
      <c r="E780" s="128"/>
      <c r="F780" s="192"/>
      <c r="G780" s="193"/>
      <c r="H780" s="192" t="s">
        <v>3678</v>
      </c>
      <c r="I780" s="194"/>
      <c r="J780" s="128" t="s">
        <v>3687</v>
      </c>
      <c r="K780" s="192" t="s">
        <v>3687</v>
      </c>
      <c r="L780" s="195"/>
      <c r="M780" s="196">
        <v>44911</v>
      </c>
      <c r="N780" s="179"/>
      <c r="O780" s="192" t="s">
        <v>3687</v>
      </c>
      <c r="P780" s="192"/>
      <c r="Q780" s="197">
        <v>-61</v>
      </c>
      <c r="R780" s="197">
        <v>0</v>
      </c>
      <c r="S780" s="197">
        <v>0</v>
      </c>
      <c r="T780" s="198" t="s">
        <v>21</v>
      </c>
      <c r="U780" s="199">
        <v>-61</v>
      </c>
      <c r="V780" s="199">
        <v>61</v>
      </c>
      <c r="W780" s="200">
        <v>0</v>
      </c>
      <c r="X780" s="201">
        <v>44896</v>
      </c>
      <c r="Y780" s="129"/>
      <c r="Z780" s="122" t="s">
        <v>1482</v>
      </c>
      <c r="AA780" s="189" t="s">
        <v>1482</v>
      </c>
      <c r="AB780" s="189" t="s">
        <v>1470</v>
      </c>
    </row>
    <row r="781" spans="1:28">
      <c r="A781" s="189" t="s">
        <v>3676</v>
      </c>
      <c r="B781" s="190">
        <v>44914</v>
      </c>
      <c r="C781" s="191" t="s">
        <v>3677</v>
      </c>
      <c r="D781" s="191" t="s">
        <v>3678</v>
      </c>
      <c r="E781" s="128"/>
      <c r="F781" s="192"/>
      <c r="G781" s="193"/>
      <c r="H781" s="192" t="s">
        <v>3678</v>
      </c>
      <c r="I781" s="194"/>
      <c r="J781" s="128" t="s">
        <v>3685</v>
      </c>
      <c r="K781" s="192" t="s">
        <v>3685</v>
      </c>
      <c r="L781" s="195"/>
      <c r="M781" s="196">
        <v>44914</v>
      </c>
      <c r="N781" s="179"/>
      <c r="O781" s="192" t="s">
        <v>3685</v>
      </c>
      <c r="P781" s="192"/>
      <c r="Q781" s="197">
        <v>-13513000</v>
      </c>
      <c r="R781" s="197">
        <v>0</v>
      </c>
      <c r="S781" s="197">
        <v>0</v>
      </c>
      <c r="T781" s="198" t="s">
        <v>21</v>
      </c>
      <c r="U781" s="199">
        <v>-13513000</v>
      </c>
      <c r="V781" s="199">
        <v>13513000</v>
      </c>
      <c r="W781" s="200">
        <v>0</v>
      </c>
      <c r="X781" s="201">
        <v>44896</v>
      </c>
      <c r="Y781" s="129"/>
      <c r="Z781" s="122" t="s">
        <v>3686</v>
      </c>
      <c r="AA781" s="189" t="s">
        <v>3686</v>
      </c>
      <c r="AB781" s="189" t="s">
        <v>1470</v>
      </c>
    </row>
    <row r="782" spans="1:28">
      <c r="A782" s="189" t="s">
        <v>3676</v>
      </c>
      <c r="B782" s="190">
        <v>44914</v>
      </c>
      <c r="C782" s="191" t="s">
        <v>3677</v>
      </c>
      <c r="D782" s="191" t="s">
        <v>3678</v>
      </c>
      <c r="E782" s="128"/>
      <c r="F782" s="192"/>
      <c r="G782" s="193"/>
      <c r="H782" s="192" t="s">
        <v>3678</v>
      </c>
      <c r="I782" s="194"/>
      <c r="J782" s="128" t="s">
        <v>3685</v>
      </c>
      <c r="K782" s="192" t="s">
        <v>3685</v>
      </c>
      <c r="L782" s="195"/>
      <c r="M782" s="196">
        <v>44914</v>
      </c>
      <c r="N782" s="179"/>
      <c r="O782" s="192" t="s">
        <v>3685</v>
      </c>
      <c r="P782" s="192"/>
      <c r="Q782" s="197">
        <v>-3184250</v>
      </c>
      <c r="R782" s="197">
        <v>0</v>
      </c>
      <c r="S782" s="197">
        <v>0</v>
      </c>
      <c r="T782" s="198" t="s">
        <v>21</v>
      </c>
      <c r="U782" s="199">
        <v>-3184250</v>
      </c>
      <c r="V782" s="199">
        <v>3184250</v>
      </c>
      <c r="W782" s="200">
        <v>0</v>
      </c>
      <c r="X782" s="201">
        <v>44896</v>
      </c>
      <c r="Y782" s="129"/>
      <c r="Z782" s="122" t="s">
        <v>3686</v>
      </c>
      <c r="AA782" s="189" t="s">
        <v>3686</v>
      </c>
      <c r="AB782" s="189" t="s">
        <v>1470</v>
      </c>
    </row>
    <row r="783" spans="1:28">
      <c r="A783" s="189" t="s">
        <v>3676</v>
      </c>
      <c r="B783" s="190">
        <v>44914</v>
      </c>
      <c r="C783" s="191" t="s">
        <v>3677</v>
      </c>
      <c r="D783" s="191" t="s">
        <v>3678</v>
      </c>
      <c r="E783" s="128"/>
      <c r="F783" s="192"/>
      <c r="G783" s="193"/>
      <c r="H783" s="192" t="s">
        <v>3678</v>
      </c>
      <c r="I783" s="194"/>
      <c r="J783" s="128" t="s">
        <v>131</v>
      </c>
      <c r="K783" s="192" t="s">
        <v>131</v>
      </c>
      <c r="L783" s="195"/>
      <c r="M783" s="196">
        <v>44914</v>
      </c>
      <c r="N783" s="179"/>
      <c r="O783" s="192" t="s">
        <v>131</v>
      </c>
      <c r="P783" s="192"/>
      <c r="Q783" s="197">
        <v>0</v>
      </c>
      <c r="R783" s="197">
        <v>16708714.76</v>
      </c>
      <c r="S783" s="197">
        <v>0</v>
      </c>
      <c r="T783" s="198" t="s">
        <v>21</v>
      </c>
      <c r="U783" s="199">
        <v>16708714.76</v>
      </c>
      <c r="V783" s="199">
        <v>16708714.76</v>
      </c>
      <c r="W783" s="200">
        <v>0</v>
      </c>
      <c r="X783" s="201">
        <v>44896</v>
      </c>
      <c r="Y783" s="129"/>
      <c r="Z783" s="122" t="s">
        <v>1566</v>
      </c>
      <c r="AA783" s="189" t="s">
        <v>1566</v>
      </c>
      <c r="AB783" s="189" t="s">
        <v>1470</v>
      </c>
    </row>
    <row r="784" spans="1:28">
      <c r="A784" s="189" t="s">
        <v>3676</v>
      </c>
      <c r="B784" s="190">
        <v>44916</v>
      </c>
      <c r="C784" s="191" t="s">
        <v>3677</v>
      </c>
      <c r="D784" s="191" t="s">
        <v>3678</v>
      </c>
      <c r="E784" s="128"/>
      <c r="F784" s="192"/>
      <c r="G784" s="193"/>
      <c r="H784" s="192" t="s">
        <v>3678</v>
      </c>
      <c r="I784" s="194"/>
      <c r="J784" s="128" t="s">
        <v>23</v>
      </c>
      <c r="K784" s="192" t="s">
        <v>23</v>
      </c>
      <c r="L784" s="195"/>
      <c r="M784" s="196">
        <v>44916</v>
      </c>
      <c r="N784" s="179"/>
      <c r="O784" s="192" t="s">
        <v>23</v>
      </c>
      <c r="P784" s="192"/>
      <c r="Q784" s="197">
        <v>-6750</v>
      </c>
      <c r="R784" s="197">
        <v>0</v>
      </c>
      <c r="S784" s="197">
        <v>0</v>
      </c>
      <c r="T784" s="198" t="s">
        <v>21</v>
      </c>
      <c r="U784" s="199">
        <v>-6750</v>
      </c>
      <c r="V784" s="199">
        <v>6750</v>
      </c>
      <c r="W784" s="200">
        <v>0</v>
      </c>
      <c r="X784" s="201">
        <v>44896</v>
      </c>
      <c r="Y784" s="129"/>
      <c r="Z784" s="122" t="s">
        <v>3688</v>
      </c>
      <c r="AA784" s="189" t="s">
        <v>3688</v>
      </c>
      <c r="AB784" s="189" t="s">
        <v>1470</v>
      </c>
    </row>
    <row r="785" spans="1:28">
      <c r="A785" s="189" t="s">
        <v>3676</v>
      </c>
      <c r="B785" s="190">
        <v>44916</v>
      </c>
      <c r="C785" s="191" t="s">
        <v>3677</v>
      </c>
      <c r="D785" s="191" t="s">
        <v>3678</v>
      </c>
      <c r="E785" s="128"/>
      <c r="F785" s="192"/>
      <c r="G785" s="193"/>
      <c r="H785" s="192" t="s">
        <v>3678</v>
      </c>
      <c r="I785" s="194"/>
      <c r="J785" s="128" t="s">
        <v>26</v>
      </c>
      <c r="K785" s="192" t="s">
        <v>26</v>
      </c>
      <c r="L785" s="195"/>
      <c r="M785" s="196">
        <v>44916</v>
      </c>
      <c r="N785" s="179"/>
      <c r="O785" s="192" t="s">
        <v>26</v>
      </c>
      <c r="P785" s="192"/>
      <c r="Q785" s="197">
        <v>0</v>
      </c>
      <c r="R785" s="197">
        <v>0.04</v>
      </c>
      <c r="S785" s="197">
        <v>0</v>
      </c>
      <c r="T785" s="198" t="s">
        <v>21</v>
      </c>
      <c r="U785" s="199">
        <v>0.04</v>
      </c>
      <c r="V785" s="199">
        <v>0.04</v>
      </c>
      <c r="W785" s="200">
        <v>0</v>
      </c>
      <c r="X785" s="201">
        <v>44896</v>
      </c>
      <c r="Y785" s="129"/>
      <c r="Z785" s="122" t="s">
        <v>1556</v>
      </c>
      <c r="AA785" s="189" t="s">
        <v>1557</v>
      </c>
      <c r="AB785" s="189" t="s">
        <v>1470</v>
      </c>
    </row>
    <row r="786" spans="1:28">
      <c r="A786" s="189" t="s">
        <v>3676</v>
      </c>
      <c r="B786" s="190">
        <v>44918</v>
      </c>
      <c r="C786" s="191" t="s">
        <v>3677</v>
      </c>
      <c r="D786" s="191" t="s">
        <v>3678</v>
      </c>
      <c r="E786" s="128"/>
      <c r="F786" s="192"/>
      <c r="G786" s="193"/>
      <c r="H786" s="192" t="s">
        <v>3678</v>
      </c>
      <c r="I786" s="194"/>
      <c r="J786" s="128" t="s">
        <v>23</v>
      </c>
      <c r="K786" s="192" t="s">
        <v>23</v>
      </c>
      <c r="L786" s="195"/>
      <c r="M786" s="196">
        <v>44918</v>
      </c>
      <c r="N786" s="179"/>
      <c r="O786" s="192" t="s">
        <v>23</v>
      </c>
      <c r="P786" s="192"/>
      <c r="Q786" s="197">
        <v>-75080</v>
      </c>
      <c r="R786" s="197">
        <v>0</v>
      </c>
      <c r="S786" s="197">
        <v>0</v>
      </c>
      <c r="T786" s="198" t="s">
        <v>21</v>
      </c>
      <c r="U786" s="199">
        <v>-75080</v>
      </c>
      <c r="V786" s="199">
        <v>75080</v>
      </c>
      <c r="W786" s="200">
        <v>0</v>
      </c>
      <c r="X786" s="201">
        <v>44896</v>
      </c>
      <c r="Y786" s="129"/>
      <c r="Z786" s="122" t="s">
        <v>3688</v>
      </c>
      <c r="AA786" s="189" t="s">
        <v>3688</v>
      </c>
      <c r="AB786" s="189" t="s">
        <v>1470</v>
      </c>
    </row>
    <row r="787" spans="1:28">
      <c r="A787" s="189" t="s">
        <v>3676</v>
      </c>
      <c r="B787" s="190">
        <v>44918</v>
      </c>
      <c r="C787" s="191" t="s">
        <v>3677</v>
      </c>
      <c r="D787" s="191" t="s">
        <v>3678</v>
      </c>
      <c r="E787" s="128"/>
      <c r="F787" s="192"/>
      <c r="G787" s="193"/>
      <c r="H787" s="192" t="s">
        <v>3678</v>
      </c>
      <c r="I787" s="194"/>
      <c r="J787" s="128" t="s">
        <v>23</v>
      </c>
      <c r="K787" s="192" t="s">
        <v>23</v>
      </c>
      <c r="L787" s="195"/>
      <c r="M787" s="196">
        <v>44918</v>
      </c>
      <c r="N787" s="179"/>
      <c r="O787" s="192" t="s">
        <v>23</v>
      </c>
      <c r="P787" s="192"/>
      <c r="Q787" s="197">
        <v>-5800</v>
      </c>
      <c r="R787" s="197">
        <v>0</v>
      </c>
      <c r="S787" s="197">
        <v>0</v>
      </c>
      <c r="T787" s="198" t="s">
        <v>21</v>
      </c>
      <c r="U787" s="199">
        <v>-5800</v>
      </c>
      <c r="V787" s="199">
        <v>5800</v>
      </c>
      <c r="W787" s="200">
        <v>0</v>
      </c>
      <c r="X787" s="201">
        <v>44896</v>
      </c>
      <c r="Y787" s="129"/>
      <c r="Z787" s="122" t="s">
        <v>3688</v>
      </c>
      <c r="AA787" s="189" t="s">
        <v>3688</v>
      </c>
      <c r="AB787" s="189" t="s">
        <v>1470</v>
      </c>
    </row>
    <row r="788" spans="1:28">
      <c r="A788" s="189" t="s">
        <v>3676</v>
      </c>
      <c r="B788" s="190">
        <v>44918</v>
      </c>
      <c r="C788" s="191" t="s">
        <v>3677</v>
      </c>
      <c r="D788" s="191" t="s">
        <v>3678</v>
      </c>
      <c r="E788" s="128"/>
      <c r="F788" s="192"/>
      <c r="G788" s="193"/>
      <c r="H788" s="192" t="s">
        <v>3678</v>
      </c>
      <c r="I788" s="194"/>
      <c r="J788" s="128" t="s">
        <v>3689</v>
      </c>
      <c r="K788" s="192" t="s">
        <v>3689</v>
      </c>
      <c r="L788" s="195"/>
      <c r="M788" s="196">
        <v>44918</v>
      </c>
      <c r="N788" s="179"/>
      <c r="O788" s="192" t="s">
        <v>3689</v>
      </c>
      <c r="P788" s="192"/>
      <c r="Q788" s="197">
        <v>0</v>
      </c>
      <c r="R788" s="197">
        <v>22162.82</v>
      </c>
      <c r="S788" s="197">
        <v>0</v>
      </c>
      <c r="T788" s="198" t="s">
        <v>21</v>
      </c>
      <c r="U788" s="199">
        <v>22162.82</v>
      </c>
      <c r="V788" s="199">
        <v>22162.82</v>
      </c>
      <c r="W788" s="200">
        <v>0</v>
      </c>
      <c r="X788" s="201">
        <v>44896</v>
      </c>
      <c r="Y788" s="129"/>
      <c r="Z788" s="122" t="s">
        <v>3690</v>
      </c>
      <c r="AA788" s="189" t="s">
        <v>3690</v>
      </c>
      <c r="AB788" s="189" t="s">
        <v>1470</v>
      </c>
    </row>
    <row r="789" spans="1:28">
      <c r="A789" s="189" t="s">
        <v>3676</v>
      </c>
      <c r="B789" s="190">
        <v>44918</v>
      </c>
      <c r="C789" s="191" t="s">
        <v>3677</v>
      </c>
      <c r="D789" s="191" t="s">
        <v>3678</v>
      </c>
      <c r="E789" s="128"/>
      <c r="F789" s="192"/>
      <c r="G789" s="193"/>
      <c r="H789" s="192" t="s">
        <v>3678</v>
      </c>
      <c r="I789" s="194"/>
      <c r="J789" s="128" t="s">
        <v>3691</v>
      </c>
      <c r="K789" s="192" t="s">
        <v>3691</v>
      </c>
      <c r="L789" s="195"/>
      <c r="M789" s="196">
        <v>44918</v>
      </c>
      <c r="N789" s="179"/>
      <c r="O789" s="192" t="s">
        <v>3691</v>
      </c>
      <c r="P789" s="192"/>
      <c r="Q789" s="197">
        <v>0</v>
      </c>
      <c r="R789" s="197">
        <v>120312.43</v>
      </c>
      <c r="S789" s="197">
        <v>0</v>
      </c>
      <c r="T789" s="198" t="s">
        <v>21</v>
      </c>
      <c r="U789" s="199">
        <v>120312.43</v>
      </c>
      <c r="V789" s="199">
        <v>120312.43</v>
      </c>
      <c r="W789" s="200">
        <v>0</v>
      </c>
      <c r="X789" s="201">
        <v>44896</v>
      </c>
      <c r="Y789" s="129"/>
      <c r="Z789" s="122" t="s">
        <v>3692</v>
      </c>
      <c r="AA789" s="189" t="s">
        <v>3692</v>
      </c>
      <c r="AB789" s="189" t="s">
        <v>1470</v>
      </c>
    </row>
    <row r="790" spans="1:28">
      <c r="A790" s="189" t="s">
        <v>3676</v>
      </c>
      <c r="B790" s="190">
        <v>44921</v>
      </c>
      <c r="C790" s="191" t="s">
        <v>3677</v>
      </c>
      <c r="D790" s="191" t="s">
        <v>3678</v>
      </c>
      <c r="E790" s="128"/>
      <c r="F790" s="192"/>
      <c r="G790" s="193"/>
      <c r="H790" s="192" t="s">
        <v>3678</v>
      </c>
      <c r="I790" s="194"/>
      <c r="J790" s="128" t="s">
        <v>23</v>
      </c>
      <c r="K790" s="192" t="s">
        <v>23</v>
      </c>
      <c r="L790" s="195"/>
      <c r="M790" s="196">
        <v>44921</v>
      </c>
      <c r="N790" s="179"/>
      <c r="O790" s="192" t="s">
        <v>23</v>
      </c>
      <c r="P790" s="192"/>
      <c r="Q790" s="197">
        <v>-1568</v>
      </c>
      <c r="R790" s="197">
        <v>0</v>
      </c>
      <c r="S790" s="197">
        <v>0</v>
      </c>
      <c r="T790" s="198" t="s">
        <v>21</v>
      </c>
      <c r="U790" s="199">
        <v>-1568</v>
      </c>
      <c r="V790" s="199">
        <v>1568</v>
      </c>
      <c r="W790" s="200">
        <v>0</v>
      </c>
      <c r="X790" s="201">
        <v>44896</v>
      </c>
      <c r="Y790" s="129"/>
      <c r="Z790" s="122" t="s">
        <v>3688</v>
      </c>
      <c r="AA790" s="189" t="s">
        <v>3688</v>
      </c>
      <c r="AB790" s="189" t="s">
        <v>1470</v>
      </c>
    </row>
    <row r="791" spans="1:28">
      <c r="A791" s="189" t="s">
        <v>3676</v>
      </c>
      <c r="B791" s="190">
        <v>44921</v>
      </c>
      <c r="C791" s="191" t="s">
        <v>3677</v>
      </c>
      <c r="D791" s="191" t="s">
        <v>3678</v>
      </c>
      <c r="E791" s="128"/>
      <c r="F791" s="192"/>
      <c r="G791" s="193"/>
      <c r="H791" s="192" t="s">
        <v>3678</v>
      </c>
      <c r="I791" s="194"/>
      <c r="J791" s="128" t="s">
        <v>23</v>
      </c>
      <c r="K791" s="192" t="s">
        <v>23</v>
      </c>
      <c r="L791" s="195"/>
      <c r="M791" s="196">
        <v>44921</v>
      </c>
      <c r="N791" s="179"/>
      <c r="O791" s="192" t="s">
        <v>23</v>
      </c>
      <c r="P791" s="192"/>
      <c r="Q791" s="197">
        <v>-116060</v>
      </c>
      <c r="R791" s="197">
        <v>0</v>
      </c>
      <c r="S791" s="197">
        <v>0</v>
      </c>
      <c r="T791" s="198" t="s">
        <v>21</v>
      </c>
      <c r="U791" s="199">
        <v>-116060</v>
      </c>
      <c r="V791" s="199">
        <v>116060</v>
      </c>
      <c r="W791" s="200">
        <v>0</v>
      </c>
      <c r="X791" s="201">
        <v>44896</v>
      </c>
      <c r="Y791" s="129"/>
      <c r="Z791" s="122" t="s">
        <v>3688</v>
      </c>
      <c r="AA791" s="189" t="s">
        <v>3688</v>
      </c>
      <c r="AB791" s="189" t="s">
        <v>1470</v>
      </c>
    </row>
    <row r="792" spans="1:28">
      <c r="A792" s="189" t="s">
        <v>3676</v>
      </c>
      <c r="B792" s="190">
        <v>44921</v>
      </c>
      <c r="C792" s="191" t="s">
        <v>3677</v>
      </c>
      <c r="D792" s="191" t="s">
        <v>3678</v>
      </c>
      <c r="E792" s="128"/>
      <c r="F792" s="192"/>
      <c r="G792" s="193"/>
      <c r="H792" s="192" t="s">
        <v>3678</v>
      </c>
      <c r="I792" s="194"/>
      <c r="J792" s="128" t="s">
        <v>26</v>
      </c>
      <c r="K792" s="192" t="s">
        <v>26</v>
      </c>
      <c r="L792" s="195"/>
      <c r="M792" s="196">
        <v>44921</v>
      </c>
      <c r="N792" s="179"/>
      <c r="O792" s="192" t="s">
        <v>26</v>
      </c>
      <c r="P792" s="192"/>
      <c r="Q792" s="197">
        <v>0</v>
      </c>
      <c r="R792" s="197">
        <v>1.88</v>
      </c>
      <c r="S792" s="197">
        <v>0</v>
      </c>
      <c r="T792" s="198" t="s">
        <v>21</v>
      </c>
      <c r="U792" s="199">
        <v>1.88</v>
      </c>
      <c r="V792" s="199">
        <v>1.88</v>
      </c>
      <c r="W792" s="200">
        <v>0</v>
      </c>
      <c r="X792" s="201">
        <v>44896</v>
      </c>
      <c r="Y792" s="129"/>
      <c r="Z792" s="122" t="s">
        <v>1556</v>
      </c>
      <c r="AA792" s="189" t="s">
        <v>1557</v>
      </c>
      <c r="AB792" s="189" t="s">
        <v>1470</v>
      </c>
    </row>
    <row r="793" spans="1:28">
      <c r="A793" s="189" t="s">
        <v>3676</v>
      </c>
      <c r="B793" s="190">
        <v>44923</v>
      </c>
      <c r="C793" s="191" t="s">
        <v>3677</v>
      </c>
      <c r="D793" s="191" t="s">
        <v>3678</v>
      </c>
      <c r="E793" s="128"/>
      <c r="F793" s="192"/>
      <c r="G793" s="193"/>
      <c r="H793" s="192" t="s">
        <v>3678</v>
      </c>
      <c r="I793" s="194"/>
      <c r="J793" s="128" t="s">
        <v>125</v>
      </c>
      <c r="K793" s="192" t="s">
        <v>125</v>
      </c>
      <c r="L793" s="195"/>
      <c r="M793" s="196">
        <v>44923</v>
      </c>
      <c r="N793" s="179"/>
      <c r="O793" s="192" t="s">
        <v>125</v>
      </c>
      <c r="P793" s="192"/>
      <c r="Q793" s="197">
        <v>-76738.58</v>
      </c>
      <c r="R793" s="197">
        <v>0</v>
      </c>
      <c r="S793" s="197">
        <v>0</v>
      </c>
      <c r="T793" s="198" t="s">
        <v>21</v>
      </c>
      <c r="U793" s="199">
        <v>-76738.58</v>
      </c>
      <c r="V793" s="199">
        <v>76738.58</v>
      </c>
      <c r="W793" s="200">
        <v>0</v>
      </c>
      <c r="X793" s="201">
        <v>44896</v>
      </c>
      <c r="Y793" s="129"/>
      <c r="Z793" s="122" t="s">
        <v>3693</v>
      </c>
      <c r="AA793" s="189" t="s">
        <v>3694</v>
      </c>
      <c r="AB793" s="189" t="s">
        <v>1470</v>
      </c>
    </row>
    <row r="794" spans="1:28">
      <c r="A794" s="189" t="s">
        <v>3676</v>
      </c>
      <c r="B794" s="190">
        <v>44923</v>
      </c>
      <c r="C794" s="191" t="s">
        <v>3677</v>
      </c>
      <c r="D794" s="191" t="s">
        <v>3678</v>
      </c>
      <c r="E794" s="128"/>
      <c r="F794" s="192"/>
      <c r="G794" s="193"/>
      <c r="H794" s="192" t="s">
        <v>3678</v>
      </c>
      <c r="I794" s="194"/>
      <c r="J794" s="128" t="s">
        <v>127</v>
      </c>
      <c r="K794" s="192" t="s">
        <v>127</v>
      </c>
      <c r="L794" s="195"/>
      <c r="M794" s="196">
        <v>44923</v>
      </c>
      <c r="N794" s="179"/>
      <c r="O794" s="192" t="s">
        <v>127</v>
      </c>
      <c r="P794" s="192"/>
      <c r="Q794" s="197">
        <v>-142475.24</v>
      </c>
      <c r="R794" s="197">
        <v>0</v>
      </c>
      <c r="S794" s="197">
        <v>0</v>
      </c>
      <c r="T794" s="198" t="s">
        <v>21</v>
      </c>
      <c r="U794" s="199">
        <v>-142475.24</v>
      </c>
      <c r="V794" s="199">
        <v>142475.24</v>
      </c>
      <c r="W794" s="200">
        <v>0</v>
      </c>
      <c r="X794" s="201">
        <v>44896</v>
      </c>
      <c r="Y794" s="129"/>
      <c r="Z794" s="122" t="s">
        <v>1591</v>
      </c>
      <c r="AA794" s="189" t="s">
        <v>1591</v>
      </c>
      <c r="AB794" s="189" t="s">
        <v>1470</v>
      </c>
    </row>
    <row r="795" spans="1:28">
      <c r="A795" s="189" t="s">
        <v>3676</v>
      </c>
      <c r="B795" s="190">
        <v>44923</v>
      </c>
      <c r="C795" s="191" t="s">
        <v>3677</v>
      </c>
      <c r="D795" s="191" t="s">
        <v>3678</v>
      </c>
      <c r="E795" s="128"/>
      <c r="F795" s="192"/>
      <c r="G795" s="193"/>
      <c r="H795" s="192" t="s">
        <v>3678</v>
      </c>
      <c r="I795" s="194"/>
      <c r="J795" s="128" t="s">
        <v>26</v>
      </c>
      <c r="K795" s="192" t="s">
        <v>26</v>
      </c>
      <c r="L795" s="195"/>
      <c r="M795" s="196">
        <v>44923</v>
      </c>
      <c r="N795" s="179"/>
      <c r="O795" s="192" t="s">
        <v>26</v>
      </c>
      <c r="P795" s="192"/>
      <c r="Q795" s="197">
        <v>0</v>
      </c>
      <c r="R795" s="197">
        <v>5.53</v>
      </c>
      <c r="S795" s="197">
        <v>0</v>
      </c>
      <c r="T795" s="198" t="s">
        <v>21</v>
      </c>
      <c r="U795" s="199">
        <v>5.53</v>
      </c>
      <c r="V795" s="199">
        <v>5.53</v>
      </c>
      <c r="W795" s="200">
        <v>0</v>
      </c>
      <c r="X795" s="201">
        <v>44896</v>
      </c>
      <c r="Y795" s="129"/>
      <c r="Z795" s="122" t="s">
        <v>1556</v>
      </c>
      <c r="AA795" s="189" t="s">
        <v>1557</v>
      </c>
      <c r="AB795" s="189" t="s">
        <v>1470</v>
      </c>
    </row>
    <row r="796" spans="1:28">
      <c r="A796" s="189" t="s">
        <v>3676</v>
      </c>
      <c r="B796" s="190">
        <v>44924</v>
      </c>
      <c r="C796" s="191" t="s">
        <v>3677</v>
      </c>
      <c r="D796" s="191" t="s">
        <v>3678</v>
      </c>
      <c r="E796" s="128"/>
      <c r="F796" s="192"/>
      <c r="G796" s="193"/>
      <c r="H796" s="192" t="s">
        <v>3678</v>
      </c>
      <c r="I796" s="194"/>
      <c r="J796" s="128" t="s">
        <v>23</v>
      </c>
      <c r="K796" s="192" t="s">
        <v>23</v>
      </c>
      <c r="L796" s="195"/>
      <c r="M796" s="196">
        <v>44924</v>
      </c>
      <c r="N796" s="179"/>
      <c r="O796" s="192" t="s">
        <v>23</v>
      </c>
      <c r="P796" s="192"/>
      <c r="Q796" s="197">
        <v>-7332.6</v>
      </c>
      <c r="R796" s="197">
        <v>0</v>
      </c>
      <c r="S796" s="197">
        <v>0</v>
      </c>
      <c r="T796" s="198" t="s">
        <v>21</v>
      </c>
      <c r="U796" s="199">
        <v>-7332.6</v>
      </c>
      <c r="V796" s="199">
        <v>7332.6</v>
      </c>
      <c r="W796" s="200">
        <v>0</v>
      </c>
      <c r="X796" s="201">
        <v>44896</v>
      </c>
      <c r="Y796" s="129"/>
      <c r="Z796" s="122" t="s">
        <v>3688</v>
      </c>
      <c r="AA796" s="189" t="s">
        <v>3688</v>
      </c>
      <c r="AB796" s="189" t="s">
        <v>1470</v>
      </c>
    </row>
    <row r="797" spans="1:28">
      <c r="A797" s="189" t="s">
        <v>3676</v>
      </c>
      <c r="B797" s="190">
        <v>44924</v>
      </c>
      <c r="C797" s="191" t="s">
        <v>3677</v>
      </c>
      <c r="D797" s="191" t="s">
        <v>3678</v>
      </c>
      <c r="E797" s="128"/>
      <c r="F797" s="192"/>
      <c r="G797" s="193"/>
      <c r="H797" s="192" t="s">
        <v>3678</v>
      </c>
      <c r="I797" s="194"/>
      <c r="J797" s="128" t="s">
        <v>23</v>
      </c>
      <c r="K797" s="192" t="s">
        <v>23</v>
      </c>
      <c r="L797" s="195"/>
      <c r="M797" s="196">
        <v>44924</v>
      </c>
      <c r="N797" s="179"/>
      <c r="O797" s="192" t="s">
        <v>23</v>
      </c>
      <c r="P797" s="192"/>
      <c r="Q797" s="197">
        <v>-23371.61</v>
      </c>
      <c r="R797" s="197">
        <v>0</v>
      </c>
      <c r="S797" s="197">
        <v>0</v>
      </c>
      <c r="T797" s="198" t="s">
        <v>21</v>
      </c>
      <c r="U797" s="199">
        <v>-23371.61</v>
      </c>
      <c r="V797" s="199">
        <v>23371.61</v>
      </c>
      <c r="W797" s="200">
        <v>0</v>
      </c>
      <c r="X797" s="201">
        <v>44896</v>
      </c>
      <c r="Y797" s="129"/>
      <c r="Z797" s="122" t="s">
        <v>3688</v>
      </c>
      <c r="AA797" s="189" t="s">
        <v>3688</v>
      </c>
      <c r="AB797" s="189" t="s">
        <v>1470</v>
      </c>
    </row>
    <row r="798" spans="1:28">
      <c r="A798" s="189" t="s">
        <v>3676</v>
      </c>
      <c r="B798" s="190">
        <v>44924</v>
      </c>
      <c r="C798" s="191" t="s">
        <v>3677</v>
      </c>
      <c r="D798" s="191" t="s">
        <v>3678</v>
      </c>
      <c r="E798" s="128"/>
      <c r="F798" s="192"/>
      <c r="G798" s="193"/>
      <c r="H798" s="192" t="s">
        <v>3678</v>
      </c>
      <c r="I798" s="194"/>
      <c r="J798" s="128" t="s">
        <v>26</v>
      </c>
      <c r="K798" s="192" t="s">
        <v>26</v>
      </c>
      <c r="L798" s="195"/>
      <c r="M798" s="196">
        <v>44924</v>
      </c>
      <c r="N798" s="179"/>
      <c r="O798" s="192" t="s">
        <v>26</v>
      </c>
      <c r="P798" s="192"/>
      <c r="Q798" s="197">
        <v>0</v>
      </c>
      <c r="R798" s="197">
        <v>0.96</v>
      </c>
      <c r="S798" s="197">
        <v>0</v>
      </c>
      <c r="T798" s="198" t="s">
        <v>21</v>
      </c>
      <c r="U798" s="199">
        <v>0.96</v>
      </c>
      <c r="V798" s="199">
        <v>0.96</v>
      </c>
      <c r="W798" s="200">
        <v>0</v>
      </c>
      <c r="X798" s="201">
        <v>44896</v>
      </c>
      <c r="Y798" s="129"/>
      <c r="Z798" s="122" t="s">
        <v>1556</v>
      </c>
      <c r="AA798" s="189" t="s">
        <v>1557</v>
      </c>
      <c r="AB798" s="189" t="s">
        <v>1470</v>
      </c>
    </row>
    <row r="799" spans="1:28" hidden="1">
      <c r="A799" s="189" t="s">
        <v>3213</v>
      </c>
      <c r="B799" s="190">
        <v>44926</v>
      </c>
      <c r="C799" s="191" t="s">
        <v>42</v>
      </c>
      <c r="D799" s="191" t="s">
        <v>3346</v>
      </c>
      <c r="E799" s="128"/>
      <c r="F799" s="192"/>
      <c r="G799" s="193"/>
      <c r="H799" s="192" t="s">
        <v>3348</v>
      </c>
      <c r="I799" s="194"/>
      <c r="J799" s="128" t="s">
        <v>3695</v>
      </c>
      <c r="K799" s="192" t="s">
        <v>3695</v>
      </c>
      <c r="L799" s="195"/>
      <c r="M799" s="196">
        <v>44926</v>
      </c>
      <c r="N799" s="179"/>
      <c r="O799" s="192" t="s">
        <v>1542</v>
      </c>
      <c r="P799" s="192"/>
      <c r="Q799" s="197">
        <v>0</v>
      </c>
      <c r="R799" s="197">
        <v>3192.51</v>
      </c>
      <c r="S799" s="197">
        <v>0</v>
      </c>
      <c r="T799" s="198" t="s">
        <v>21</v>
      </c>
      <c r="U799" s="199">
        <v>3192.51</v>
      </c>
      <c r="V799" s="199">
        <v>3192.51</v>
      </c>
      <c r="W799" s="200">
        <v>0</v>
      </c>
      <c r="X799" s="201">
        <v>44896</v>
      </c>
      <c r="Y799" s="129"/>
      <c r="Z799" s="122" t="s">
        <v>1556</v>
      </c>
      <c r="AA799" s="189" t="s">
        <v>1557</v>
      </c>
      <c r="AB799" s="189" t="s">
        <v>1470</v>
      </c>
    </row>
    <row r="800" spans="1:28" hidden="1">
      <c r="A800" s="189" t="s">
        <v>3213</v>
      </c>
      <c r="B800" s="190">
        <v>44957</v>
      </c>
      <c r="C800" s="191" t="s">
        <v>42</v>
      </c>
      <c r="D800" s="191" t="s">
        <v>3346</v>
      </c>
      <c r="E800" s="128"/>
      <c r="F800" s="192"/>
      <c r="G800" s="193"/>
      <c r="H800" s="192" t="s">
        <v>3348</v>
      </c>
      <c r="I800" s="194"/>
      <c r="J800" s="128" t="s">
        <v>3695</v>
      </c>
      <c r="K800" s="192" t="s">
        <v>3695</v>
      </c>
      <c r="L800" s="195"/>
      <c r="M800" s="196">
        <v>44957</v>
      </c>
      <c r="N800" s="179"/>
      <c r="O800" s="192" t="s">
        <v>1542</v>
      </c>
      <c r="P800" s="192"/>
      <c r="Q800" s="197">
        <v>0</v>
      </c>
      <c r="R800" s="197">
        <v>4892.0599999999404</v>
      </c>
      <c r="S800" s="197">
        <v>0</v>
      </c>
      <c r="T800" s="198" t="s">
        <v>21</v>
      </c>
      <c r="U800" s="199">
        <v>4892.0599999999404</v>
      </c>
      <c r="V800" s="199">
        <v>4892.0599999999404</v>
      </c>
      <c r="W800" s="200">
        <v>0</v>
      </c>
      <c r="X800" s="201">
        <v>44927</v>
      </c>
      <c r="Y800" s="129"/>
      <c r="Z800" s="122" t="s">
        <v>1556</v>
      </c>
      <c r="AA800" s="189" t="s">
        <v>1557</v>
      </c>
      <c r="AB800" s="189" t="s">
        <v>1470</v>
      </c>
    </row>
    <row r="801" spans="1:28" hidden="1">
      <c r="A801" s="189" t="s">
        <v>3050</v>
      </c>
      <c r="B801" s="190">
        <v>44561</v>
      </c>
      <c r="C801" s="191" t="s">
        <v>18</v>
      </c>
      <c r="D801" s="191" t="s">
        <v>3051</v>
      </c>
      <c r="E801" s="128"/>
      <c r="F801" s="192"/>
      <c r="G801" s="193"/>
      <c r="H801" s="192" t="s">
        <v>3054</v>
      </c>
      <c r="I801" s="194"/>
      <c r="J801" s="128" t="s">
        <v>3695</v>
      </c>
      <c r="K801" s="192" t="s">
        <v>3695</v>
      </c>
      <c r="L801" s="195"/>
      <c r="M801" s="196">
        <v>44561</v>
      </c>
      <c r="N801" s="179"/>
      <c r="O801" s="192" t="s">
        <v>1542</v>
      </c>
      <c r="P801" s="192"/>
      <c r="Q801" s="197">
        <v>0</v>
      </c>
      <c r="R801" s="197">
        <v>0.87</v>
      </c>
      <c r="S801" s="197">
        <v>0</v>
      </c>
      <c r="T801" s="198" t="s">
        <v>21</v>
      </c>
      <c r="U801" s="199">
        <v>0.87</v>
      </c>
      <c r="V801" s="199">
        <v>0.87</v>
      </c>
      <c r="W801" s="200">
        <v>0</v>
      </c>
      <c r="X801" s="201">
        <v>44531</v>
      </c>
      <c r="Y801" s="129"/>
      <c r="Z801" s="122" t="s">
        <v>1556</v>
      </c>
      <c r="AA801" s="189" t="s">
        <v>1557</v>
      </c>
      <c r="AB801" s="189" t="s">
        <v>1470</v>
      </c>
    </row>
    <row r="802" spans="1:28" hidden="1">
      <c r="A802" s="189" t="s">
        <v>3050</v>
      </c>
      <c r="B802" s="190">
        <v>44926</v>
      </c>
      <c r="C802" s="191" t="s">
        <v>42</v>
      </c>
      <c r="D802" s="191" t="s">
        <v>3220</v>
      </c>
      <c r="E802" s="128"/>
      <c r="F802" s="192"/>
      <c r="G802" s="193"/>
      <c r="H802" s="192" t="s">
        <v>3221</v>
      </c>
      <c r="I802" s="194"/>
      <c r="J802" s="128" t="s">
        <v>3695</v>
      </c>
      <c r="K802" s="192" t="s">
        <v>3695</v>
      </c>
      <c r="L802" s="195"/>
      <c r="M802" s="196">
        <v>44926</v>
      </c>
      <c r="N802" s="179"/>
      <c r="O802" s="192" t="s">
        <v>1542</v>
      </c>
      <c r="P802" s="192"/>
      <c r="Q802" s="197">
        <v>0</v>
      </c>
      <c r="R802" s="197">
        <v>15563.809999999996</v>
      </c>
      <c r="S802" s="197">
        <v>0</v>
      </c>
      <c r="T802" s="198" t="s">
        <v>21</v>
      </c>
      <c r="U802" s="199">
        <v>15563.809999999996</v>
      </c>
      <c r="V802" s="199">
        <v>15563.809999999996</v>
      </c>
      <c r="W802" s="200">
        <v>0</v>
      </c>
      <c r="X802" s="201">
        <v>44896</v>
      </c>
      <c r="Y802" s="129"/>
      <c r="Z802" s="122" t="s">
        <v>1556</v>
      </c>
      <c r="AA802" s="189" t="s">
        <v>1557</v>
      </c>
      <c r="AB802" s="189" t="s">
        <v>1470</v>
      </c>
    </row>
    <row r="803" spans="1:28" hidden="1">
      <c r="A803" s="189" t="s">
        <v>3050</v>
      </c>
      <c r="B803" s="190">
        <v>44985</v>
      </c>
      <c r="C803" s="191" t="s">
        <v>42</v>
      </c>
      <c r="D803" s="191" t="s">
        <v>3220</v>
      </c>
      <c r="E803" s="128"/>
      <c r="F803" s="192"/>
      <c r="G803" s="193"/>
      <c r="H803" s="192" t="s">
        <v>3221</v>
      </c>
      <c r="I803" s="194"/>
      <c r="J803" s="128" t="s">
        <v>3695</v>
      </c>
      <c r="K803" s="192" t="s">
        <v>3695</v>
      </c>
      <c r="L803" s="195"/>
      <c r="M803" s="196">
        <v>44985</v>
      </c>
      <c r="N803" s="179"/>
      <c r="O803" s="192" t="s">
        <v>1542</v>
      </c>
      <c r="P803" s="192"/>
      <c r="Q803" s="197">
        <v>0</v>
      </c>
      <c r="R803" s="197">
        <v>792.91000000000304</v>
      </c>
      <c r="S803" s="197">
        <v>0</v>
      </c>
      <c r="T803" s="198" t="s">
        <v>21</v>
      </c>
      <c r="U803" s="199">
        <v>792.91000000000304</v>
      </c>
      <c r="V803" s="199">
        <v>792.91000000000304</v>
      </c>
      <c r="W803" s="200">
        <v>0</v>
      </c>
      <c r="X803" s="201">
        <v>44958</v>
      </c>
      <c r="Y803" s="129"/>
      <c r="Z803" s="122" t="s">
        <v>1556</v>
      </c>
      <c r="AA803" s="189" t="s">
        <v>1557</v>
      </c>
      <c r="AB803" s="189" t="s">
        <v>1470</v>
      </c>
    </row>
    <row r="804" spans="1:28" hidden="1">
      <c r="A804" s="189" t="s">
        <v>3213</v>
      </c>
      <c r="B804" s="190">
        <v>44985</v>
      </c>
      <c r="C804" s="191" t="s">
        <v>42</v>
      </c>
      <c r="D804" s="191" t="s">
        <v>3346</v>
      </c>
      <c r="E804" s="128"/>
      <c r="F804" s="192"/>
      <c r="G804" s="193"/>
      <c r="H804" s="192" t="s">
        <v>3348</v>
      </c>
      <c r="I804" s="194"/>
      <c r="J804" s="128" t="s">
        <v>3695</v>
      </c>
      <c r="K804" s="192" t="s">
        <v>3695</v>
      </c>
      <c r="L804" s="195"/>
      <c r="M804" s="196">
        <v>44985</v>
      </c>
      <c r="N804" s="179"/>
      <c r="O804" s="192" t="s">
        <v>1542</v>
      </c>
      <c r="P804" s="192"/>
      <c r="Q804" s="197">
        <v>0</v>
      </c>
      <c r="R804" s="197">
        <v>83564.879999997094</v>
      </c>
      <c r="S804" s="197">
        <v>0</v>
      </c>
      <c r="T804" s="198" t="s">
        <v>21</v>
      </c>
      <c r="U804" s="199">
        <v>83564.879999997094</v>
      </c>
      <c r="V804" s="199">
        <v>83564.879999997094</v>
      </c>
      <c r="W804" s="200">
        <v>0</v>
      </c>
      <c r="X804" s="201">
        <v>44958</v>
      </c>
      <c r="Y804" s="129"/>
      <c r="Z804" s="122" t="s">
        <v>1556</v>
      </c>
      <c r="AA804" s="189" t="s">
        <v>1557</v>
      </c>
      <c r="AB804" s="189" t="s">
        <v>1470</v>
      </c>
    </row>
    <row r="805" spans="1:28" hidden="1">
      <c r="A805" s="189" t="s">
        <v>3213</v>
      </c>
      <c r="B805" s="190">
        <v>44928</v>
      </c>
      <c r="C805" s="191" t="s">
        <v>42</v>
      </c>
      <c r="D805" s="191" t="s">
        <v>3346</v>
      </c>
      <c r="E805" s="128" t="s">
        <v>2312</v>
      </c>
      <c r="F805" s="192" t="s">
        <v>3696</v>
      </c>
      <c r="G805" s="193" t="s">
        <v>3214</v>
      </c>
      <c r="H805" s="192" t="s">
        <v>3348</v>
      </c>
      <c r="I805" s="194">
        <v>138137.31</v>
      </c>
      <c r="J805" s="128" t="s">
        <v>3261</v>
      </c>
      <c r="K805" s="192" t="s">
        <v>3697</v>
      </c>
      <c r="L805" s="195">
        <v>11.38</v>
      </c>
      <c r="M805" s="196">
        <v>44928</v>
      </c>
      <c r="N805" s="179" t="s">
        <v>1565</v>
      </c>
      <c r="O805" s="192" t="s">
        <v>3698</v>
      </c>
      <c r="P805" s="192" t="s">
        <v>3698</v>
      </c>
      <c r="Q805" s="197">
        <v>-11.38</v>
      </c>
      <c r="R805" s="197">
        <v>0</v>
      </c>
      <c r="S805" s="197">
        <v>138125.93</v>
      </c>
      <c r="T805" s="198" t="s">
        <v>21</v>
      </c>
      <c r="U805" s="199">
        <v>-11.38</v>
      </c>
      <c r="V805" s="199">
        <v>11.38</v>
      </c>
      <c r="W805" s="200">
        <v>0</v>
      </c>
      <c r="X805" s="201">
        <v>44927</v>
      </c>
      <c r="Y805" s="129"/>
      <c r="Z805" s="122" t="s">
        <v>3124</v>
      </c>
      <c r="AA805" s="189" t="s">
        <v>3124</v>
      </c>
      <c r="AB805" s="189" t="s">
        <v>1470</v>
      </c>
    </row>
    <row r="806" spans="1:28" hidden="1">
      <c r="A806" s="189" t="s">
        <v>3213</v>
      </c>
      <c r="B806" s="190">
        <v>44928</v>
      </c>
      <c r="C806" s="191" t="s">
        <v>42</v>
      </c>
      <c r="D806" s="191" t="s">
        <v>3346</v>
      </c>
      <c r="E806" s="128" t="s">
        <v>2312</v>
      </c>
      <c r="F806" s="192" t="s">
        <v>3696</v>
      </c>
      <c r="G806" s="193" t="s">
        <v>3214</v>
      </c>
      <c r="H806" s="192" t="s">
        <v>3348</v>
      </c>
      <c r="I806" s="194">
        <v>138137.31</v>
      </c>
      <c r="J806" s="128" t="s">
        <v>3261</v>
      </c>
      <c r="K806" s="192" t="s">
        <v>3699</v>
      </c>
      <c r="L806" s="195">
        <v>62740.22</v>
      </c>
      <c r="M806" s="196">
        <v>44928</v>
      </c>
      <c r="N806" s="179" t="s">
        <v>1472</v>
      </c>
      <c r="O806" s="192" t="s">
        <v>3433</v>
      </c>
      <c r="P806" s="192" t="s">
        <v>3433</v>
      </c>
      <c r="Q806" s="197">
        <v>-62740.22</v>
      </c>
      <c r="R806" s="197">
        <v>0</v>
      </c>
      <c r="S806" s="197">
        <v>75385.710000000006</v>
      </c>
      <c r="T806" s="198" t="s">
        <v>3434</v>
      </c>
      <c r="U806" s="199">
        <v>-62740.22</v>
      </c>
      <c r="V806" s="199">
        <v>62740.22</v>
      </c>
      <c r="W806" s="200">
        <v>0</v>
      </c>
      <c r="X806" s="201">
        <v>44927</v>
      </c>
      <c r="Y806" s="129"/>
      <c r="Z806" s="122" t="s">
        <v>3076</v>
      </c>
      <c r="AA806" s="189" t="s">
        <v>1479</v>
      </c>
      <c r="AB806" s="189" t="s">
        <v>1470</v>
      </c>
    </row>
    <row r="807" spans="1:28" hidden="1">
      <c r="A807" s="189" t="s">
        <v>3213</v>
      </c>
      <c r="B807" s="190">
        <v>44935</v>
      </c>
      <c r="C807" s="191" t="s">
        <v>42</v>
      </c>
      <c r="D807" s="191" t="s">
        <v>3346</v>
      </c>
      <c r="E807" s="128" t="s">
        <v>2312</v>
      </c>
      <c r="F807" s="192" t="s">
        <v>3696</v>
      </c>
      <c r="G807" s="193" t="s">
        <v>3214</v>
      </c>
      <c r="H807" s="192" t="s">
        <v>3348</v>
      </c>
      <c r="I807" s="194">
        <v>138137.31</v>
      </c>
      <c r="J807" s="128" t="s">
        <v>3261</v>
      </c>
      <c r="K807" s="192" t="s">
        <v>3700</v>
      </c>
      <c r="L807" s="195">
        <v>100000</v>
      </c>
      <c r="M807" s="196">
        <v>44935</v>
      </c>
      <c r="N807" s="179" t="s">
        <v>1472</v>
      </c>
      <c r="O807" s="192" t="s">
        <v>1868</v>
      </c>
      <c r="P807" s="192" t="s">
        <v>1868</v>
      </c>
      <c r="Q807" s="197">
        <v>-100000</v>
      </c>
      <c r="R807" s="197">
        <v>0</v>
      </c>
      <c r="S807" s="197">
        <v>-24614.29</v>
      </c>
      <c r="T807" s="198" t="s">
        <v>813</v>
      </c>
      <c r="U807" s="199">
        <v>-100000</v>
      </c>
      <c r="V807" s="199">
        <v>100000</v>
      </c>
      <c r="W807" s="200">
        <v>1</v>
      </c>
      <c r="X807" s="201">
        <v>44927</v>
      </c>
      <c r="Y807" s="129"/>
      <c r="Z807" s="122" t="s">
        <v>1577</v>
      </c>
      <c r="AA807" s="189" t="s">
        <v>1488</v>
      </c>
      <c r="AB807" s="189" t="s">
        <v>1470</v>
      </c>
    </row>
    <row r="808" spans="1:28" hidden="1">
      <c r="A808" s="189" t="s">
        <v>3213</v>
      </c>
      <c r="B808" s="190">
        <v>44935</v>
      </c>
      <c r="C808" s="191" t="s">
        <v>42</v>
      </c>
      <c r="D808" s="191" t="s">
        <v>3346</v>
      </c>
      <c r="E808" s="128" t="s">
        <v>2312</v>
      </c>
      <c r="F808" s="192" t="s">
        <v>3696</v>
      </c>
      <c r="G808" s="193" t="s">
        <v>3214</v>
      </c>
      <c r="H808" s="192" t="s">
        <v>3348</v>
      </c>
      <c r="I808" s="194">
        <v>138137.31</v>
      </c>
      <c r="J808" s="128" t="s">
        <v>1919</v>
      </c>
      <c r="K808" s="192" t="s">
        <v>1919</v>
      </c>
      <c r="L808" s="195" t="s">
        <v>1919</v>
      </c>
      <c r="M808" s="196">
        <v>44935</v>
      </c>
      <c r="N808" s="179" t="s">
        <v>1565</v>
      </c>
      <c r="O808" s="192" t="s">
        <v>3558</v>
      </c>
      <c r="P808" s="192" t="s">
        <v>3558</v>
      </c>
      <c r="Q808" s="197">
        <v>0</v>
      </c>
      <c r="R808" s="197">
        <v>35000</v>
      </c>
      <c r="S808" s="197">
        <v>10385.709999999999</v>
      </c>
      <c r="T808" s="198" t="s">
        <v>21</v>
      </c>
      <c r="U808" s="199">
        <v>35000</v>
      </c>
      <c r="V808" s="199">
        <v>35000</v>
      </c>
      <c r="W808" s="200">
        <v>0</v>
      </c>
      <c r="X808" s="201">
        <v>44927</v>
      </c>
      <c r="Y808" s="129"/>
      <c r="Z808" s="122" t="s">
        <v>158</v>
      </c>
      <c r="AA808" s="189" t="s">
        <v>158</v>
      </c>
      <c r="AB808" s="189" t="s">
        <v>1474</v>
      </c>
    </row>
    <row r="809" spans="1:28" hidden="1">
      <c r="A809" s="189" t="s">
        <v>3213</v>
      </c>
      <c r="B809" s="190">
        <v>44935</v>
      </c>
      <c r="C809" s="191" t="s">
        <v>42</v>
      </c>
      <c r="D809" s="191" t="s">
        <v>3346</v>
      </c>
      <c r="E809" s="128" t="s">
        <v>2312</v>
      </c>
      <c r="F809" s="192" t="s">
        <v>3696</v>
      </c>
      <c r="G809" s="193" t="s">
        <v>3214</v>
      </c>
      <c r="H809" s="192" t="s">
        <v>3348</v>
      </c>
      <c r="I809" s="194">
        <v>138137.31</v>
      </c>
      <c r="J809" s="128" t="s">
        <v>3261</v>
      </c>
      <c r="K809" s="192" t="s">
        <v>3701</v>
      </c>
      <c r="L809" s="195">
        <v>11.65</v>
      </c>
      <c r="M809" s="196">
        <v>44935</v>
      </c>
      <c r="N809" s="179" t="s">
        <v>1565</v>
      </c>
      <c r="O809" s="192" t="s">
        <v>3448</v>
      </c>
      <c r="P809" s="192" t="s">
        <v>3448</v>
      </c>
      <c r="Q809" s="197">
        <v>-11.65</v>
      </c>
      <c r="R809" s="197">
        <v>0</v>
      </c>
      <c r="S809" s="197">
        <v>10374.06</v>
      </c>
      <c r="T809" s="198" t="s">
        <v>21</v>
      </c>
      <c r="U809" s="199">
        <v>-11.65</v>
      </c>
      <c r="V809" s="199">
        <v>11.65</v>
      </c>
      <c r="W809" s="200">
        <v>0</v>
      </c>
      <c r="X809" s="201">
        <v>44927</v>
      </c>
      <c r="Y809" s="129"/>
      <c r="Z809" s="122" t="s">
        <v>3124</v>
      </c>
      <c r="AA809" s="189" t="s">
        <v>3124</v>
      </c>
      <c r="AB809" s="189" t="s">
        <v>1470</v>
      </c>
    </row>
    <row r="810" spans="1:28" hidden="1">
      <c r="A810" s="189" t="s">
        <v>3213</v>
      </c>
      <c r="B810" s="190">
        <v>44939</v>
      </c>
      <c r="C810" s="191" t="s">
        <v>42</v>
      </c>
      <c r="D810" s="191" t="s">
        <v>3346</v>
      </c>
      <c r="E810" s="128" t="s">
        <v>2312</v>
      </c>
      <c r="F810" s="192" t="s">
        <v>3696</v>
      </c>
      <c r="G810" s="193" t="s">
        <v>3214</v>
      </c>
      <c r="H810" s="192" t="s">
        <v>3348</v>
      </c>
      <c r="I810" s="194">
        <v>138137.31</v>
      </c>
      <c r="J810" s="128" t="s">
        <v>3261</v>
      </c>
      <c r="K810" s="192" t="s">
        <v>3702</v>
      </c>
      <c r="L810" s="195">
        <v>3375</v>
      </c>
      <c r="M810" s="196">
        <v>44939</v>
      </c>
      <c r="N810" s="179" t="s">
        <v>1472</v>
      </c>
      <c r="O810" s="192" t="s">
        <v>1842</v>
      </c>
      <c r="P810" s="192" t="s">
        <v>1842</v>
      </c>
      <c r="Q810" s="197">
        <v>-3375</v>
      </c>
      <c r="R810" s="197">
        <v>0</v>
      </c>
      <c r="S810" s="197">
        <v>6999.06</v>
      </c>
      <c r="T810" s="198" t="s">
        <v>960</v>
      </c>
      <c r="U810" s="199">
        <v>-3375</v>
      </c>
      <c r="V810" s="199">
        <v>3375</v>
      </c>
      <c r="W810" s="200">
        <v>0</v>
      </c>
      <c r="X810" s="201">
        <v>44927</v>
      </c>
      <c r="Y810" s="129"/>
      <c r="Z810" s="122" t="s">
        <v>3663</v>
      </c>
      <c r="AA810" s="189" t="s">
        <v>1520</v>
      </c>
      <c r="AB810" s="189" t="s">
        <v>1470</v>
      </c>
    </row>
    <row r="811" spans="1:28" hidden="1">
      <c r="A811" s="189" t="s">
        <v>3213</v>
      </c>
      <c r="B811" s="190">
        <v>44939</v>
      </c>
      <c r="C811" s="191" t="s">
        <v>42</v>
      </c>
      <c r="D811" s="191" t="s">
        <v>3346</v>
      </c>
      <c r="E811" s="128" t="s">
        <v>2312</v>
      </c>
      <c r="F811" s="192" t="s">
        <v>3696</v>
      </c>
      <c r="G811" s="193" t="s">
        <v>3214</v>
      </c>
      <c r="H811" s="192" t="s">
        <v>3348</v>
      </c>
      <c r="I811" s="194">
        <v>138137.31</v>
      </c>
      <c r="J811" s="128" t="s">
        <v>3261</v>
      </c>
      <c r="K811" s="192" t="s">
        <v>3703</v>
      </c>
      <c r="L811" s="195">
        <v>3500</v>
      </c>
      <c r="M811" s="196">
        <v>44939</v>
      </c>
      <c r="N811" s="179" t="s">
        <v>1472</v>
      </c>
      <c r="O811" s="192" t="s">
        <v>3704</v>
      </c>
      <c r="P811" s="192" t="s">
        <v>3704</v>
      </c>
      <c r="Q811" s="197">
        <v>-3500</v>
      </c>
      <c r="R811" s="197">
        <v>0</v>
      </c>
      <c r="S811" s="197">
        <v>3499.06</v>
      </c>
      <c r="T811" s="198" t="s">
        <v>3705</v>
      </c>
      <c r="U811" s="199">
        <v>-3500</v>
      </c>
      <c r="V811" s="199">
        <v>3500</v>
      </c>
      <c r="W811" s="200">
        <v>0</v>
      </c>
      <c r="X811" s="201">
        <v>44927</v>
      </c>
      <c r="Y811" s="129"/>
      <c r="Z811" s="122" t="s">
        <v>3663</v>
      </c>
      <c r="AA811" s="189" t="s">
        <v>1520</v>
      </c>
      <c r="AB811" s="189" t="s">
        <v>1470</v>
      </c>
    </row>
    <row r="812" spans="1:28" hidden="1">
      <c r="A812" s="189" t="s">
        <v>3213</v>
      </c>
      <c r="B812" s="190">
        <v>44939</v>
      </c>
      <c r="C812" s="191" t="s">
        <v>42</v>
      </c>
      <c r="D812" s="191" t="s">
        <v>3346</v>
      </c>
      <c r="E812" s="128" t="s">
        <v>2312</v>
      </c>
      <c r="F812" s="192" t="s">
        <v>3696</v>
      </c>
      <c r="G812" s="193" t="s">
        <v>3214</v>
      </c>
      <c r="H812" s="192" t="s">
        <v>3348</v>
      </c>
      <c r="I812" s="194">
        <v>138137.31</v>
      </c>
      <c r="J812" s="128" t="s">
        <v>1919</v>
      </c>
      <c r="K812" s="192" t="s">
        <v>1919</v>
      </c>
      <c r="L812" s="195" t="s">
        <v>1919</v>
      </c>
      <c r="M812" s="196">
        <v>44939</v>
      </c>
      <c r="N812" s="179" t="s">
        <v>1565</v>
      </c>
      <c r="O812" s="192" t="s">
        <v>3558</v>
      </c>
      <c r="P812" s="192" t="s">
        <v>3558</v>
      </c>
      <c r="Q812" s="197">
        <v>0</v>
      </c>
      <c r="R812" s="197">
        <v>170000</v>
      </c>
      <c r="S812" s="197">
        <v>173499.06</v>
      </c>
      <c r="T812" s="198" t="s">
        <v>21</v>
      </c>
      <c r="U812" s="199">
        <v>170000</v>
      </c>
      <c r="V812" s="199">
        <v>170000</v>
      </c>
      <c r="W812" s="200">
        <v>0</v>
      </c>
      <c r="X812" s="201">
        <v>44927</v>
      </c>
      <c r="Y812" s="129"/>
      <c r="Z812" s="122" t="s">
        <v>158</v>
      </c>
      <c r="AA812" s="189" t="s">
        <v>158</v>
      </c>
      <c r="AB812" s="189" t="s">
        <v>1474</v>
      </c>
    </row>
    <row r="813" spans="1:28" hidden="1">
      <c r="A813" s="189" t="s">
        <v>3213</v>
      </c>
      <c r="B813" s="190">
        <v>44939</v>
      </c>
      <c r="C813" s="191" t="s">
        <v>42</v>
      </c>
      <c r="D813" s="191" t="s">
        <v>3346</v>
      </c>
      <c r="E813" s="128" t="s">
        <v>2312</v>
      </c>
      <c r="F813" s="192" t="s">
        <v>3696</v>
      </c>
      <c r="G813" s="193" t="s">
        <v>3214</v>
      </c>
      <c r="H813" s="192" t="s">
        <v>3348</v>
      </c>
      <c r="I813" s="194">
        <v>138137.31</v>
      </c>
      <c r="J813" s="128" t="s">
        <v>3261</v>
      </c>
      <c r="K813" s="192" t="s">
        <v>3706</v>
      </c>
      <c r="L813" s="195">
        <v>87.6</v>
      </c>
      <c r="M813" s="196">
        <v>44939</v>
      </c>
      <c r="N813" s="179" t="s">
        <v>1565</v>
      </c>
      <c r="O813" s="192" t="s">
        <v>3380</v>
      </c>
      <c r="P813" s="192" t="s">
        <v>3380</v>
      </c>
      <c r="Q813" s="197">
        <v>-87.6</v>
      </c>
      <c r="R813" s="197">
        <v>0</v>
      </c>
      <c r="S813" s="197">
        <v>173411.46</v>
      </c>
      <c r="T813" s="198" t="s">
        <v>21</v>
      </c>
      <c r="U813" s="199">
        <v>-87.6</v>
      </c>
      <c r="V813" s="199">
        <v>87.6</v>
      </c>
      <c r="W813" s="200">
        <v>0</v>
      </c>
      <c r="X813" s="201">
        <v>44927</v>
      </c>
      <c r="Y813" s="129"/>
      <c r="Z813" s="122" t="s">
        <v>3124</v>
      </c>
      <c r="AA813" s="189" t="s">
        <v>3124</v>
      </c>
      <c r="AB813" s="189" t="s">
        <v>1470</v>
      </c>
    </row>
    <row r="814" spans="1:28" hidden="1">
      <c r="A814" s="189" t="s">
        <v>3213</v>
      </c>
      <c r="B814" s="190">
        <v>44939</v>
      </c>
      <c r="C814" s="191" t="s">
        <v>42</v>
      </c>
      <c r="D814" s="191" t="s">
        <v>3346</v>
      </c>
      <c r="E814" s="128" t="s">
        <v>2312</v>
      </c>
      <c r="F814" s="192" t="s">
        <v>3696</v>
      </c>
      <c r="G814" s="193" t="s">
        <v>3214</v>
      </c>
      <c r="H814" s="192" t="s">
        <v>3348</v>
      </c>
      <c r="I814" s="194">
        <v>138137.31</v>
      </c>
      <c r="J814" s="128" t="s">
        <v>3261</v>
      </c>
      <c r="K814" s="192" t="s">
        <v>3707</v>
      </c>
      <c r="L814" s="195">
        <v>23.3</v>
      </c>
      <c r="M814" s="196">
        <v>44939</v>
      </c>
      <c r="N814" s="179" t="s">
        <v>1565</v>
      </c>
      <c r="O814" s="192" t="s">
        <v>3448</v>
      </c>
      <c r="P814" s="192" t="s">
        <v>3448</v>
      </c>
      <c r="Q814" s="197">
        <v>-23.3</v>
      </c>
      <c r="R814" s="197">
        <v>0</v>
      </c>
      <c r="S814" s="197">
        <v>173388.16</v>
      </c>
      <c r="T814" s="198" t="s">
        <v>21</v>
      </c>
      <c r="U814" s="199">
        <v>-23.3</v>
      </c>
      <c r="V814" s="199">
        <v>23.3</v>
      </c>
      <c r="W814" s="200">
        <v>0</v>
      </c>
      <c r="X814" s="201">
        <v>44927</v>
      </c>
      <c r="Y814" s="129"/>
      <c r="Z814" s="122" t="s">
        <v>3124</v>
      </c>
      <c r="AA814" s="189" t="s">
        <v>3124</v>
      </c>
      <c r="AB814" s="189" t="s">
        <v>1470</v>
      </c>
    </row>
    <row r="815" spans="1:28" hidden="1">
      <c r="A815" s="189" t="s">
        <v>3213</v>
      </c>
      <c r="B815" s="190">
        <v>44942</v>
      </c>
      <c r="C815" s="191" t="s">
        <v>42</v>
      </c>
      <c r="D815" s="191" t="s">
        <v>3346</v>
      </c>
      <c r="E815" s="128" t="s">
        <v>2312</v>
      </c>
      <c r="F815" s="192" t="s">
        <v>3696</v>
      </c>
      <c r="G815" s="193" t="s">
        <v>3214</v>
      </c>
      <c r="H815" s="192" t="s">
        <v>3348</v>
      </c>
      <c r="I815" s="194">
        <v>138137.31</v>
      </c>
      <c r="J815" s="128" t="s">
        <v>3261</v>
      </c>
      <c r="K815" s="192" t="s">
        <v>3708</v>
      </c>
      <c r="L815" s="195">
        <v>800</v>
      </c>
      <c r="M815" s="196">
        <v>44942</v>
      </c>
      <c r="N815" s="179" t="s">
        <v>1472</v>
      </c>
      <c r="O815" s="192" t="s">
        <v>3670</v>
      </c>
      <c r="P815" s="192" t="s">
        <v>3670</v>
      </c>
      <c r="Q815" s="197">
        <v>-800</v>
      </c>
      <c r="R815" s="197">
        <v>0</v>
      </c>
      <c r="S815" s="197">
        <v>172588.16</v>
      </c>
      <c r="T815" s="198" t="s">
        <v>1695</v>
      </c>
      <c r="U815" s="199">
        <v>-800</v>
      </c>
      <c r="V815" s="199">
        <v>800</v>
      </c>
      <c r="W815" s="200">
        <v>0</v>
      </c>
      <c r="X815" s="201">
        <v>44927</v>
      </c>
      <c r="Y815" s="129"/>
      <c r="Z815" s="122" t="s">
        <v>3671</v>
      </c>
      <c r="AA815" s="189" t="s">
        <v>1488</v>
      </c>
      <c r="AB815" s="189" t="s">
        <v>1470</v>
      </c>
    </row>
    <row r="816" spans="1:28" hidden="1">
      <c r="A816" s="189" t="s">
        <v>3213</v>
      </c>
      <c r="B816" s="190">
        <v>44942</v>
      </c>
      <c r="C816" s="191" t="s">
        <v>42</v>
      </c>
      <c r="D816" s="191" t="s">
        <v>3346</v>
      </c>
      <c r="E816" s="128" t="s">
        <v>2312</v>
      </c>
      <c r="F816" s="192" t="s">
        <v>3696</v>
      </c>
      <c r="G816" s="193" t="s">
        <v>3214</v>
      </c>
      <c r="H816" s="192" t="s">
        <v>3348</v>
      </c>
      <c r="I816" s="194">
        <v>138137.31</v>
      </c>
      <c r="J816" s="128" t="s">
        <v>3261</v>
      </c>
      <c r="K816" s="192" t="s">
        <v>3709</v>
      </c>
      <c r="L816" s="195">
        <v>160</v>
      </c>
      <c r="M816" s="196">
        <v>44942</v>
      </c>
      <c r="N816" s="179" t="s">
        <v>1472</v>
      </c>
      <c r="O816" s="192" t="s">
        <v>1762</v>
      </c>
      <c r="P816" s="192" t="s">
        <v>1762</v>
      </c>
      <c r="Q816" s="197">
        <v>-160</v>
      </c>
      <c r="R816" s="197">
        <v>0</v>
      </c>
      <c r="S816" s="197">
        <v>172428.16</v>
      </c>
      <c r="T816" s="198" t="s">
        <v>1596</v>
      </c>
      <c r="U816" s="199">
        <v>-160</v>
      </c>
      <c r="V816" s="199">
        <v>160</v>
      </c>
      <c r="W816" s="200">
        <v>0</v>
      </c>
      <c r="X816" s="201">
        <v>44927</v>
      </c>
      <c r="Y816" s="129"/>
      <c r="Z816" s="122" t="s">
        <v>3059</v>
      </c>
      <c r="AA816" s="189" t="s">
        <v>3060</v>
      </c>
      <c r="AB816" s="189" t="s">
        <v>1470</v>
      </c>
    </row>
    <row r="817" spans="1:28" hidden="1">
      <c r="A817" s="189" t="s">
        <v>3213</v>
      </c>
      <c r="B817" s="190">
        <v>44942</v>
      </c>
      <c r="C817" s="191" t="s">
        <v>42</v>
      </c>
      <c r="D817" s="191" t="s">
        <v>3346</v>
      </c>
      <c r="E817" s="128" t="s">
        <v>2312</v>
      </c>
      <c r="F817" s="192" t="s">
        <v>3696</v>
      </c>
      <c r="G817" s="193" t="s">
        <v>3214</v>
      </c>
      <c r="H817" s="192" t="s">
        <v>3348</v>
      </c>
      <c r="I817" s="194">
        <v>138137.31</v>
      </c>
      <c r="J817" s="128" t="s">
        <v>3261</v>
      </c>
      <c r="K817" s="192" t="s">
        <v>3700</v>
      </c>
      <c r="L817" s="195">
        <v>100000</v>
      </c>
      <c r="M817" s="196">
        <v>44942</v>
      </c>
      <c r="N817" s="179" t="s">
        <v>1472</v>
      </c>
      <c r="O817" s="192" t="s">
        <v>1868</v>
      </c>
      <c r="P817" s="192" t="s">
        <v>1868</v>
      </c>
      <c r="Q817" s="197">
        <v>-100000</v>
      </c>
      <c r="R817" s="197">
        <v>0</v>
      </c>
      <c r="S817" s="197">
        <v>72428.160000000003</v>
      </c>
      <c r="T817" s="198" t="s">
        <v>813</v>
      </c>
      <c r="U817" s="199">
        <v>-100000</v>
      </c>
      <c r="V817" s="199">
        <v>100000</v>
      </c>
      <c r="W817" s="200">
        <v>1</v>
      </c>
      <c r="X817" s="201">
        <v>44927</v>
      </c>
      <c r="Y817" s="129"/>
      <c r="Z817" s="122" t="s">
        <v>1577</v>
      </c>
      <c r="AA817" s="189" t="s">
        <v>1488</v>
      </c>
      <c r="AB817" s="189" t="s">
        <v>1470</v>
      </c>
    </row>
    <row r="818" spans="1:28" hidden="1">
      <c r="A818" s="189" t="s">
        <v>3213</v>
      </c>
      <c r="B818" s="190">
        <v>44942</v>
      </c>
      <c r="C818" s="191" t="s">
        <v>42</v>
      </c>
      <c r="D818" s="191" t="s">
        <v>3346</v>
      </c>
      <c r="E818" s="128" t="s">
        <v>2312</v>
      </c>
      <c r="F818" s="192" t="s">
        <v>3696</v>
      </c>
      <c r="G818" s="193" t="s">
        <v>3214</v>
      </c>
      <c r="H818" s="192" t="s">
        <v>3348</v>
      </c>
      <c r="I818" s="194">
        <v>138137.31</v>
      </c>
      <c r="J818" s="128" t="s">
        <v>3261</v>
      </c>
      <c r="K818" s="192" t="s">
        <v>3710</v>
      </c>
      <c r="L818" s="195">
        <v>1946.3</v>
      </c>
      <c r="M818" s="196">
        <v>44942</v>
      </c>
      <c r="N818" s="179" t="s">
        <v>1472</v>
      </c>
      <c r="O818" s="192" t="s">
        <v>1746</v>
      </c>
      <c r="P818" s="192" t="s">
        <v>1746</v>
      </c>
      <c r="Q818" s="197">
        <v>-1946.3</v>
      </c>
      <c r="R818" s="197">
        <v>0</v>
      </c>
      <c r="S818" s="197">
        <v>70481.86</v>
      </c>
      <c r="T818" s="198" t="s">
        <v>1025</v>
      </c>
      <c r="U818" s="199">
        <v>-1946.3</v>
      </c>
      <c r="V818" s="199">
        <v>1946.3</v>
      </c>
      <c r="W818" s="200">
        <v>0</v>
      </c>
      <c r="X818" s="201">
        <v>44927</v>
      </c>
      <c r="Y818" s="129"/>
      <c r="Z818" s="122" t="s">
        <v>1515</v>
      </c>
      <c r="AA818" s="189" t="s">
        <v>1479</v>
      </c>
      <c r="AB818" s="189" t="s">
        <v>1470</v>
      </c>
    </row>
    <row r="819" spans="1:28" hidden="1">
      <c r="A819" s="189" t="s">
        <v>3213</v>
      </c>
      <c r="B819" s="190">
        <v>44942</v>
      </c>
      <c r="C819" s="191" t="s">
        <v>42</v>
      </c>
      <c r="D819" s="191" t="s">
        <v>3346</v>
      </c>
      <c r="E819" s="128" t="s">
        <v>2312</v>
      </c>
      <c r="F819" s="192" t="s">
        <v>3696</v>
      </c>
      <c r="G819" s="193" t="s">
        <v>3214</v>
      </c>
      <c r="H819" s="192" t="s">
        <v>3348</v>
      </c>
      <c r="I819" s="194">
        <v>138137.31</v>
      </c>
      <c r="J819" s="128" t="s">
        <v>3261</v>
      </c>
      <c r="K819" s="192" t="s">
        <v>3711</v>
      </c>
      <c r="L819" s="195">
        <v>34.950000000000003</v>
      </c>
      <c r="M819" s="196">
        <v>44942</v>
      </c>
      <c r="N819" s="179" t="s">
        <v>1565</v>
      </c>
      <c r="O819" s="192" t="s">
        <v>3448</v>
      </c>
      <c r="P819" s="192" t="s">
        <v>3448</v>
      </c>
      <c r="Q819" s="197">
        <v>-34.950000000000003</v>
      </c>
      <c r="R819" s="197">
        <v>0</v>
      </c>
      <c r="S819" s="197">
        <v>70446.91</v>
      </c>
      <c r="T819" s="198" t="s">
        <v>21</v>
      </c>
      <c r="U819" s="199">
        <v>-34.950000000000003</v>
      </c>
      <c r="V819" s="199">
        <v>34.950000000000003</v>
      </c>
      <c r="W819" s="200">
        <v>0</v>
      </c>
      <c r="X819" s="201">
        <v>44927</v>
      </c>
      <c r="Y819" s="129"/>
      <c r="Z819" s="122" t="s">
        <v>3124</v>
      </c>
      <c r="AA819" s="189" t="s">
        <v>3124</v>
      </c>
      <c r="AB819" s="189" t="s">
        <v>1470</v>
      </c>
    </row>
    <row r="820" spans="1:28" hidden="1">
      <c r="A820" s="189" t="s">
        <v>3213</v>
      </c>
      <c r="B820" s="190">
        <v>44945</v>
      </c>
      <c r="C820" s="191" t="s">
        <v>42</v>
      </c>
      <c r="D820" s="191" t="s">
        <v>3346</v>
      </c>
      <c r="E820" s="128" t="s">
        <v>2312</v>
      </c>
      <c r="F820" s="192" t="s">
        <v>3696</v>
      </c>
      <c r="G820" s="193" t="s">
        <v>3214</v>
      </c>
      <c r="H820" s="192" t="s">
        <v>3348</v>
      </c>
      <c r="I820" s="194">
        <v>138137.31</v>
      </c>
      <c r="J820" s="128" t="s">
        <v>3261</v>
      </c>
      <c r="K820" s="192" t="s">
        <v>3712</v>
      </c>
      <c r="L820" s="195">
        <v>32600</v>
      </c>
      <c r="M820" s="196">
        <v>44945</v>
      </c>
      <c r="N820" s="179" t="s">
        <v>1472</v>
      </c>
      <c r="O820" s="192" t="s">
        <v>3713</v>
      </c>
      <c r="P820" s="192" t="s">
        <v>3713</v>
      </c>
      <c r="Q820" s="197">
        <v>-32600</v>
      </c>
      <c r="R820" s="197">
        <v>0</v>
      </c>
      <c r="S820" s="197">
        <v>37846.910000000003</v>
      </c>
      <c r="T820" s="198" t="s">
        <v>3714</v>
      </c>
      <c r="U820" s="199">
        <v>-32600</v>
      </c>
      <c r="V820" s="199">
        <v>32600</v>
      </c>
      <c r="W820" s="200">
        <v>0</v>
      </c>
      <c r="X820" s="201">
        <v>44927</v>
      </c>
      <c r="Y820" s="129"/>
      <c r="Z820" s="122" t="s">
        <v>3663</v>
      </c>
      <c r="AA820" s="189" t="s">
        <v>1520</v>
      </c>
      <c r="AB820" s="189" t="s">
        <v>1470</v>
      </c>
    </row>
    <row r="821" spans="1:28" hidden="1">
      <c r="A821" s="189" t="s">
        <v>3213</v>
      </c>
      <c r="B821" s="190">
        <v>44945</v>
      </c>
      <c r="C821" s="191" t="s">
        <v>42</v>
      </c>
      <c r="D821" s="191" t="s">
        <v>3346</v>
      </c>
      <c r="E821" s="128" t="s">
        <v>2312</v>
      </c>
      <c r="F821" s="192" t="s">
        <v>3696</v>
      </c>
      <c r="G821" s="193" t="s">
        <v>3214</v>
      </c>
      <c r="H821" s="192" t="s">
        <v>3348</v>
      </c>
      <c r="I821" s="194">
        <v>138137.31</v>
      </c>
      <c r="J821" s="128" t="s">
        <v>1919</v>
      </c>
      <c r="K821" s="192" t="s">
        <v>1919</v>
      </c>
      <c r="L821" s="195" t="s">
        <v>1919</v>
      </c>
      <c r="M821" s="196">
        <v>44945</v>
      </c>
      <c r="N821" s="179" t="s">
        <v>1565</v>
      </c>
      <c r="O821" s="192" t="s">
        <v>3558</v>
      </c>
      <c r="P821" s="192" t="s">
        <v>3558</v>
      </c>
      <c r="Q821" s="197">
        <v>0</v>
      </c>
      <c r="R821" s="197">
        <v>140000</v>
      </c>
      <c r="S821" s="197">
        <v>177846.91</v>
      </c>
      <c r="T821" s="198" t="s">
        <v>21</v>
      </c>
      <c r="U821" s="199">
        <v>140000</v>
      </c>
      <c r="V821" s="199">
        <v>140000</v>
      </c>
      <c r="W821" s="200">
        <v>0</v>
      </c>
      <c r="X821" s="201">
        <v>44927</v>
      </c>
      <c r="Y821" s="129"/>
      <c r="Z821" s="122" t="s">
        <v>158</v>
      </c>
      <c r="AA821" s="189" t="s">
        <v>158</v>
      </c>
      <c r="AB821" s="189" t="s">
        <v>1474</v>
      </c>
    </row>
    <row r="822" spans="1:28" hidden="1">
      <c r="A822" s="189" t="s">
        <v>3213</v>
      </c>
      <c r="B822" s="190">
        <v>44946</v>
      </c>
      <c r="C822" s="191" t="s">
        <v>42</v>
      </c>
      <c r="D822" s="191" t="s">
        <v>3346</v>
      </c>
      <c r="E822" s="128" t="s">
        <v>2312</v>
      </c>
      <c r="F822" s="192" t="s">
        <v>3696</v>
      </c>
      <c r="G822" s="193" t="s">
        <v>3214</v>
      </c>
      <c r="H822" s="192" t="s">
        <v>3348</v>
      </c>
      <c r="I822" s="194">
        <v>138137.31</v>
      </c>
      <c r="J822" s="128" t="s">
        <v>3261</v>
      </c>
      <c r="K822" s="192" t="s">
        <v>3715</v>
      </c>
      <c r="L822" s="195">
        <v>170677</v>
      </c>
      <c r="M822" s="196">
        <v>44946</v>
      </c>
      <c r="N822" s="179" t="s">
        <v>1472</v>
      </c>
      <c r="O822" s="192" t="s">
        <v>3604</v>
      </c>
      <c r="P822" s="192" t="s">
        <v>3604</v>
      </c>
      <c r="Q822" s="197">
        <v>-170677</v>
      </c>
      <c r="R822" s="197">
        <v>0</v>
      </c>
      <c r="S822" s="197">
        <v>7169.91</v>
      </c>
      <c r="T822" s="198" t="s">
        <v>989</v>
      </c>
      <c r="U822" s="199">
        <v>-170677</v>
      </c>
      <c r="V822" s="199">
        <v>170677</v>
      </c>
      <c r="W822" s="200">
        <v>0</v>
      </c>
      <c r="X822" s="201">
        <v>44927</v>
      </c>
      <c r="Y822" s="129"/>
      <c r="Z822" s="122" t="s">
        <v>3668</v>
      </c>
      <c r="AA822" s="189" t="s">
        <v>3060</v>
      </c>
      <c r="AB822" s="189" t="s">
        <v>1470</v>
      </c>
    </row>
    <row r="823" spans="1:28" hidden="1">
      <c r="A823" s="189" t="s">
        <v>3213</v>
      </c>
      <c r="B823" s="190">
        <v>44946</v>
      </c>
      <c r="C823" s="191" t="s">
        <v>42</v>
      </c>
      <c r="D823" s="191" t="s">
        <v>3346</v>
      </c>
      <c r="E823" s="128" t="s">
        <v>2312</v>
      </c>
      <c r="F823" s="192" t="s">
        <v>3696</v>
      </c>
      <c r="G823" s="193" t="s">
        <v>3214</v>
      </c>
      <c r="H823" s="192" t="s">
        <v>3348</v>
      </c>
      <c r="I823" s="194">
        <v>138137.31</v>
      </c>
      <c r="J823" s="128" t="s">
        <v>3261</v>
      </c>
      <c r="K823" s="192" t="s">
        <v>3716</v>
      </c>
      <c r="L823" s="195">
        <v>1.95</v>
      </c>
      <c r="M823" s="196">
        <v>44946</v>
      </c>
      <c r="N823" s="179" t="s">
        <v>1565</v>
      </c>
      <c r="O823" s="192" t="s">
        <v>3446</v>
      </c>
      <c r="P823" s="192" t="s">
        <v>3446</v>
      </c>
      <c r="Q823" s="197">
        <v>-1.95</v>
      </c>
      <c r="R823" s="197">
        <v>0</v>
      </c>
      <c r="S823" s="197">
        <v>7167.96</v>
      </c>
      <c r="T823" s="198" t="s">
        <v>21</v>
      </c>
      <c r="U823" s="199">
        <v>-1.95</v>
      </c>
      <c r="V823" s="199">
        <v>1.95</v>
      </c>
      <c r="W823" s="200">
        <v>0</v>
      </c>
      <c r="X823" s="201">
        <v>44927</v>
      </c>
      <c r="Y823" s="129"/>
      <c r="Z823" s="122" t="s">
        <v>3124</v>
      </c>
      <c r="AA823" s="189" t="s">
        <v>3124</v>
      </c>
      <c r="AB823" s="189" t="s">
        <v>1470</v>
      </c>
    </row>
    <row r="824" spans="1:28" hidden="1">
      <c r="A824" s="189" t="s">
        <v>3213</v>
      </c>
      <c r="B824" s="190">
        <v>44946</v>
      </c>
      <c r="C824" s="191" t="s">
        <v>42</v>
      </c>
      <c r="D824" s="191" t="s">
        <v>3346</v>
      </c>
      <c r="E824" s="128" t="s">
        <v>2312</v>
      </c>
      <c r="F824" s="192" t="s">
        <v>3696</v>
      </c>
      <c r="G824" s="193" t="s">
        <v>3214</v>
      </c>
      <c r="H824" s="192" t="s">
        <v>3348</v>
      </c>
      <c r="I824" s="194">
        <v>138137.31</v>
      </c>
      <c r="J824" s="128" t="s">
        <v>3261</v>
      </c>
      <c r="K824" s="192" t="s">
        <v>3717</v>
      </c>
      <c r="L824" s="195">
        <v>49.9</v>
      </c>
      <c r="M824" s="196">
        <v>44946</v>
      </c>
      <c r="N824" s="179" t="s">
        <v>1472</v>
      </c>
      <c r="O824" s="192" t="s">
        <v>1801</v>
      </c>
      <c r="P824" s="192" t="s">
        <v>1801</v>
      </c>
      <c r="Q824" s="197">
        <v>-49.9</v>
      </c>
      <c r="R824" s="197">
        <v>0</v>
      </c>
      <c r="S824" s="197">
        <v>7118.06</v>
      </c>
      <c r="T824" s="198" t="s">
        <v>1095</v>
      </c>
      <c r="U824" s="199">
        <v>-49.9</v>
      </c>
      <c r="V824" s="199">
        <v>49.9</v>
      </c>
      <c r="W824" s="200">
        <v>0</v>
      </c>
      <c r="X824" s="201">
        <v>44927</v>
      </c>
      <c r="Y824" s="129"/>
      <c r="Z824" s="122" t="s">
        <v>1515</v>
      </c>
      <c r="AA824" s="189" t="s">
        <v>1479</v>
      </c>
      <c r="AB824" s="189" t="s">
        <v>1470</v>
      </c>
    </row>
    <row r="825" spans="1:28" hidden="1">
      <c r="A825" s="189" t="s">
        <v>3213</v>
      </c>
      <c r="B825" s="190">
        <v>44946</v>
      </c>
      <c r="C825" s="191" t="s">
        <v>42</v>
      </c>
      <c r="D825" s="191" t="s">
        <v>3346</v>
      </c>
      <c r="E825" s="128" t="s">
        <v>2312</v>
      </c>
      <c r="F825" s="192" t="s">
        <v>3696</v>
      </c>
      <c r="G825" s="193" t="s">
        <v>3214</v>
      </c>
      <c r="H825" s="192" t="s">
        <v>3348</v>
      </c>
      <c r="I825" s="194">
        <v>138137.31</v>
      </c>
      <c r="J825" s="128" t="s">
        <v>3261</v>
      </c>
      <c r="K825" s="192" t="s">
        <v>3718</v>
      </c>
      <c r="L825" s="195">
        <v>63.75</v>
      </c>
      <c r="M825" s="196">
        <v>44946</v>
      </c>
      <c r="N825" s="179" t="s">
        <v>1472</v>
      </c>
      <c r="O825" s="192" t="s">
        <v>1801</v>
      </c>
      <c r="P825" s="192" t="s">
        <v>1801</v>
      </c>
      <c r="Q825" s="197">
        <v>-63.75</v>
      </c>
      <c r="R825" s="197">
        <v>0</v>
      </c>
      <c r="S825" s="197">
        <v>7054.31</v>
      </c>
      <c r="T825" s="198" t="s">
        <v>1095</v>
      </c>
      <c r="U825" s="199">
        <v>-63.75</v>
      </c>
      <c r="V825" s="199">
        <v>63.75</v>
      </c>
      <c r="W825" s="200">
        <v>1</v>
      </c>
      <c r="X825" s="201">
        <v>44927</v>
      </c>
      <c r="Y825" s="129"/>
      <c r="Z825" s="122" t="s">
        <v>1515</v>
      </c>
      <c r="AA825" s="189" t="s">
        <v>1479</v>
      </c>
      <c r="AB825" s="189" t="s">
        <v>1470</v>
      </c>
    </row>
    <row r="826" spans="1:28" hidden="1">
      <c r="A826" s="189" t="s">
        <v>3213</v>
      </c>
      <c r="B826" s="190">
        <v>44946</v>
      </c>
      <c r="C826" s="191" t="s">
        <v>42</v>
      </c>
      <c r="D826" s="191" t="s">
        <v>3346</v>
      </c>
      <c r="E826" s="128" t="s">
        <v>2312</v>
      </c>
      <c r="F826" s="192" t="s">
        <v>3696</v>
      </c>
      <c r="G826" s="193" t="s">
        <v>3214</v>
      </c>
      <c r="H826" s="192" t="s">
        <v>3348</v>
      </c>
      <c r="I826" s="194">
        <v>138137.31</v>
      </c>
      <c r="J826" s="128" t="s">
        <v>3261</v>
      </c>
      <c r="K826" s="192" t="s">
        <v>3719</v>
      </c>
      <c r="L826" s="195">
        <v>1809.34</v>
      </c>
      <c r="M826" s="196">
        <v>44946</v>
      </c>
      <c r="N826" s="179" t="s">
        <v>1472</v>
      </c>
      <c r="O826" s="192" t="s">
        <v>1801</v>
      </c>
      <c r="P826" s="192" t="s">
        <v>1801</v>
      </c>
      <c r="Q826" s="197">
        <v>-1809.34</v>
      </c>
      <c r="R826" s="197">
        <v>0</v>
      </c>
      <c r="S826" s="197">
        <v>5244.97</v>
      </c>
      <c r="T826" s="198" t="s">
        <v>1095</v>
      </c>
      <c r="U826" s="199">
        <v>-1809.34</v>
      </c>
      <c r="V826" s="199">
        <v>1809.34</v>
      </c>
      <c r="W826" s="200">
        <v>1</v>
      </c>
      <c r="X826" s="201">
        <v>44927</v>
      </c>
      <c r="Y826" s="129"/>
      <c r="Z826" s="122" t="s">
        <v>1515</v>
      </c>
      <c r="AA826" s="189" t="s">
        <v>1479</v>
      </c>
      <c r="AB826" s="189" t="s">
        <v>1470</v>
      </c>
    </row>
    <row r="827" spans="1:28" hidden="1">
      <c r="A827" s="189" t="s">
        <v>3213</v>
      </c>
      <c r="B827" s="190">
        <v>44946</v>
      </c>
      <c r="C827" s="191" t="s">
        <v>42</v>
      </c>
      <c r="D827" s="191" t="s">
        <v>3346</v>
      </c>
      <c r="E827" s="128" t="s">
        <v>2312</v>
      </c>
      <c r="F827" s="192" t="s">
        <v>3696</v>
      </c>
      <c r="G827" s="193" t="s">
        <v>3214</v>
      </c>
      <c r="H827" s="192" t="s">
        <v>3348</v>
      </c>
      <c r="I827" s="194">
        <v>138137.31</v>
      </c>
      <c r="J827" s="128" t="s">
        <v>3261</v>
      </c>
      <c r="K827" s="192" t="s">
        <v>3720</v>
      </c>
      <c r="L827" s="195">
        <v>197.62</v>
      </c>
      <c r="M827" s="196">
        <v>44946</v>
      </c>
      <c r="N827" s="179" t="s">
        <v>1472</v>
      </c>
      <c r="O827" s="192" t="s">
        <v>1801</v>
      </c>
      <c r="P827" s="192" t="s">
        <v>1801</v>
      </c>
      <c r="Q827" s="197">
        <v>-197.62</v>
      </c>
      <c r="R827" s="197">
        <v>0</v>
      </c>
      <c r="S827" s="197">
        <v>5047.3500000000004</v>
      </c>
      <c r="T827" s="198" t="s">
        <v>1095</v>
      </c>
      <c r="U827" s="199">
        <v>-197.62</v>
      </c>
      <c r="V827" s="199">
        <v>197.62</v>
      </c>
      <c r="W827" s="200">
        <v>1</v>
      </c>
      <c r="X827" s="201">
        <v>44927</v>
      </c>
      <c r="Y827" s="129"/>
      <c r="Z827" s="122" t="s">
        <v>1515</v>
      </c>
      <c r="AA827" s="189" t="s">
        <v>1479</v>
      </c>
      <c r="AB827" s="189" t="s">
        <v>1470</v>
      </c>
    </row>
    <row r="828" spans="1:28" hidden="1">
      <c r="A828" s="189" t="s">
        <v>3213</v>
      </c>
      <c r="B828" s="190">
        <v>44946</v>
      </c>
      <c r="C828" s="191" t="s">
        <v>42</v>
      </c>
      <c r="D828" s="191" t="s">
        <v>3346</v>
      </c>
      <c r="E828" s="128" t="s">
        <v>2312</v>
      </c>
      <c r="F828" s="192" t="s">
        <v>3696</v>
      </c>
      <c r="G828" s="193" t="s">
        <v>3214</v>
      </c>
      <c r="H828" s="192" t="s">
        <v>3348</v>
      </c>
      <c r="I828" s="194">
        <v>138137.31</v>
      </c>
      <c r="J828" s="128" t="s">
        <v>3261</v>
      </c>
      <c r="K828" s="192" t="s">
        <v>3721</v>
      </c>
      <c r="L828" s="195">
        <v>154.66999999999999</v>
      </c>
      <c r="M828" s="196">
        <v>44946</v>
      </c>
      <c r="N828" s="179" t="s">
        <v>1472</v>
      </c>
      <c r="O828" s="192" t="s">
        <v>1801</v>
      </c>
      <c r="P828" s="192" t="s">
        <v>1801</v>
      </c>
      <c r="Q828" s="197">
        <v>-154.66999999999999</v>
      </c>
      <c r="R828" s="197">
        <v>0</v>
      </c>
      <c r="S828" s="197">
        <v>4892.68</v>
      </c>
      <c r="T828" s="198" t="s">
        <v>1095</v>
      </c>
      <c r="U828" s="199">
        <v>-154.66999999999999</v>
      </c>
      <c r="V828" s="199">
        <v>154.66999999999999</v>
      </c>
      <c r="W828" s="200">
        <v>0</v>
      </c>
      <c r="X828" s="201">
        <v>44927</v>
      </c>
      <c r="Y828" s="129"/>
      <c r="Z828" s="122" t="s">
        <v>1515</v>
      </c>
      <c r="AA828" s="189" t="s">
        <v>1479</v>
      </c>
      <c r="AB828" s="189" t="s">
        <v>1470</v>
      </c>
    </row>
    <row r="829" spans="1:28" hidden="1">
      <c r="A829" s="189" t="s">
        <v>3213</v>
      </c>
      <c r="B829" s="190">
        <v>44946</v>
      </c>
      <c r="C829" s="191" t="s">
        <v>42</v>
      </c>
      <c r="D829" s="191" t="s">
        <v>3346</v>
      </c>
      <c r="E829" s="128" t="s">
        <v>2312</v>
      </c>
      <c r="F829" s="192" t="s">
        <v>3696</v>
      </c>
      <c r="G829" s="193" t="s">
        <v>3214</v>
      </c>
      <c r="H829" s="192" t="s">
        <v>3348</v>
      </c>
      <c r="I829" s="194">
        <v>138137.31</v>
      </c>
      <c r="J829" s="128" t="s">
        <v>3261</v>
      </c>
      <c r="K829" s="192" t="s">
        <v>3722</v>
      </c>
      <c r="L829" s="195">
        <v>372</v>
      </c>
      <c r="M829" s="196">
        <v>44946</v>
      </c>
      <c r="N829" s="179" t="s">
        <v>1472</v>
      </c>
      <c r="O829" s="192" t="s">
        <v>1801</v>
      </c>
      <c r="P829" s="192" t="s">
        <v>1801</v>
      </c>
      <c r="Q829" s="197">
        <v>-372</v>
      </c>
      <c r="R829" s="197">
        <v>0</v>
      </c>
      <c r="S829" s="197">
        <v>4520.68</v>
      </c>
      <c r="T829" s="198" t="s">
        <v>1095</v>
      </c>
      <c r="U829" s="199">
        <v>-372</v>
      </c>
      <c r="V829" s="199">
        <v>372</v>
      </c>
      <c r="W829" s="200">
        <v>2</v>
      </c>
      <c r="X829" s="201">
        <v>44927</v>
      </c>
      <c r="Y829" s="129"/>
      <c r="Z829" s="122" t="s">
        <v>1515</v>
      </c>
      <c r="AA829" s="189" t="s">
        <v>1479</v>
      </c>
      <c r="AB829" s="189" t="s">
        <v>1470</v>
      </c>
    </row>
    <row r="830" spans="1:28" hidden="1">
      <c r="A830" s="189" t="s">
        <v>3213</v>
      </c>
      <c r="B830" s="190">
        <v>44946</v>
      </c>
      <c r="C830" s="191" t="s">
        <v>42</v>
      </c>
      <c r="D830" s="191" t="s">
        <v>3346</v>
      </c>
      <c r="E830" s="128" t="s">
        <v>2312</v>
      </c>
      <c r="F830" s="192" t="s">
        <v>3696</v>
      </c>
      <c r="G830" s="193" t="s">
        <v>3214</v>
      </c>
      <c r="H830" s="192" t="s">
        <v>3348</v>
      </c>
      <c r="I830" s="194">
        <v>138137.31</v>
      </c>
      <c r="J830" s="128" t="s">
        <v>3261</v>
      </c>
      <c r="K830" s="192" t="s">
        <v>3723</v>
      </c>
      <c r="L830" s="195">
        <v>855.37</v>
      </c>
      <c r="M830" s="196">
        <v>44946</v>
      </c>
      <c r="N830" s="179" t="s">
        <v>1472</v>
      </c>
      <c r="O830" s="192" t="s">
        <v>1801</v>
      </c>
      <c r="P830" s="192" t="s">
        <v>1801</v>
      </c>
      <c r="Q830" s="197">
        <v>-855.37</v>
      </c>
      <c r="R830" s="197">
        <v>0</v>
      </c>
      <c r="S830" s="197">
        <v>3665.31</v>
      </c>
      <c r="T830" s="198" t="s">
        <v>1095</v>
      </c>
      <c r="U830" s="199">
        <v>-855.37</v>
      </c>
      <c r="V830" s="199">
        <v>855.37</v>
      </c>
      <c r="W830" s="200">
        <v>0</v>
      </c>
      <c r="X830" s="201">
        <v>44927</v>
      </c>
      <c r="Y830" s="129"/>
      <c r="Z830" s="122" t="s">
        <v>1515</v>
      </c>
      <c r="AA830" s="189" t="s">
        <v>1479</v>
      </c>
      <c r="AB830" s="189" t="s">
        <v>1470</v>
      </c>
    </row>
    <row r="831" spans="1:28" hidden="1">
      <c r="A831" s="189" t="s">
        <v>3213</v>
      </c>
      <c r="B831" s="190">
        <v>44952</v>
      </c>
      <c r="C831" s="191" t="s">
        <v>42</v>
      </c>
      <c r="D831" s="191" t="s">
        <v>3346</v>
      </c>
      <c r="E831" s="128" t="s">
        <v>2312</v>
      </c>
      <c r="F831" s="192" t="s">
        <v>3696</v>
      </c>
      <c r="G831" s="193" t="s">
        <v>3214</v>
      </c>
      <c r="H831" s="192" t="s">
        <v>3348</v>
      </c>
      <c r="I831" s="194">
        <v>138137.31</v>
      </c>
      <c r="J831" s="128" t="s">
        <v>3261</v>
      </c>
      <c r="K831" s="192" t="s">
        <v>3724</v>
      </c>
      <c r="L831" s="195">
        <v>400</v>
      </c>
      <c r="M831" s="196">
        <v>44952</v>
      </c>
      <c r="N831" s="179" t="s">
        <v>1472</v>
      </c>
      <c r="O831" s="192" t="s">
        <v>3661</v>
      </c>
      <c r="P831" s="192" t="s">
        <v>3661</v>
      </c>
      <c r="Q831" s="197">
        <v>-400</v>
      </c>
      <c r="R831" s="197">
        <v>0</v>
      </c>
      <c r="S831" s="197">
        <v>3265.31</v>
      </c>
      <c r="T831" s="198" t="s">
        <v>3662</v>
      </c>
      <c r="U831" s="199">
        <v>-400</v>
      </c>
      <c r="V831" s="199">
        <v>400</v>
      </c>
      <c r="W831" s="200">
        <v>0</v>
      </c>
      <c r="X831" s="201">
        <v>44927</v>
      </c>
      <c r="Y831" s="129"/>
      <c r="Z831" s="122" t="s">
        <v>3663</v>
      </c>
      <c r="AA831" s="189" t="s">
        <v>1520</v>
      </c>
      <c r="AB831" s="189" t="s">
        <v>1470</v>
      </c>
    </row>
    <row r="832" spans="1:28" hidden="1">
      <c r="A832" s="189" t="s">
        <v>3213</v>
      </c>
      <c r="B832" s="190">
        <v>44952</v>
      </c>
      <c r="C832" s="191" t="s">
        <v>42</v>
      </c>
      <c r="D832" s="191" t="s">
        <v>3346</v>
      </c>
      <c r="E832" s="128" t="s">
        <v>2312</v>
      </c>
      <c r="F832" s="192" t="s">
        <v>3696</v>
      </c>
      <c r="G832" s="193" t="s">
        <v>3214</v>
      </c>
      <c r="H832" s="192" t="s">
        <v>3348</v>
      </c>
      <c r="I832" s="194">
        <v>138137.31</v>
      </c>
      <c r="J832" s="128" t="s">
        <v>1919</v>
      </c>
      <c r="K832" s="192" t="s">
        <v>1919</v>
      </c>
      <c r="L832" s="195" t="s">
        <v>1919</v>
      </c>
      <c r="M832" s="196">
        <v>44952</v>
      </c>
      <c r="N832" s="179" t="s">
        <v>1565</v>
      </c>
      <c r="O832" s="192" t="s">
        <v>3558</v>
      </c>
      <c r="P832" s="192" t="s">
        <v>3558</v>
      </c>
      <c r="Q832" s="197">
        <v>0</v>
      </c>
      <c r="R832" s="197">
        <v>305000</v>
      </c>
      <c r="S832" s="197">
        <v>308265.31</v>
      </c>
      <c r="T832" s="198" t="s">
        <v>21</v>
      </c>
      <c r="U832" s="199">
        <v>305000</v>
      </c>
      <c r="V832" s="199">
        <v>305000</v>
      </c>
      <c r="W832" s="200">
        <v>0</v>
      </c>
      <c r="X832" s="201">
        <v>44927</v>
      </c>
      <c r="Y832" s="129"/>
      <c r="Z832" s="122" t="s">
        <v>158</v>
      </c>
      <c r="AA832" s="189" t="s">
        <v>158</v>
      </c>
      <c r="AB832" s="189" t="s">
        <v>1474</v>
      </c>
    </row>
    <row r="833" spans="1:28" hidden="1">
      <c r="A833" s="189" t="s">
        <v>3213</v>
      </c>
      <c r="B833" s="190">
        <v>44953</v>
      </c>
      <c r="C833" s="191" t="s">
        <v>42</v>
      </c>
      <c r="D833" s="191" t="s">
        <v>3346</v>
      </c>
      <c r="E833" s="128" t="s">
        <v>2312</v>
      </c>
      <c r="F833" s="192" t="s">
        <v>3696</v>
      </c>
      <c r="G833" s="193" t="s">
        <v>3214</v>
      </c>
      <c r="H833" s="192" t="s">
        <v>3348</v>
      </c>
      <c r="I833" s="194">
        <v>138137.31</v>
      </c>
      <c r="J833" s="128" t="s">
        <v>3261</v>
      </c>
      <c r="K833" s="192" t="s">
        <v>3725</v>
      </c>
      <c r="L833" s="195">
        <v>295443.20000000001</v>
      </c>
      <c r="M833" s="196">
        <v>44953</v>
      </c>
      <c r="N833" s="179" t="s">
        <v>1472</v>
      </c>
      <c r="O833" s="192" t="s">
        <v>2582</v>
      </c>
      <c r="P833" s="192" t="s">
        <v>2582</v>
      </c>
      <c r="Q833" s="197">
        <v>-295443.20000000001</v>
      </c>
      <c r="R833" s="197">
        <v>0</v>
      </c>
      <c r="S833" s="197">
        <v>12822.11</v>
      </c>
      <c r="T833" s="198" t="s">
        <v>832</v>
      </c>
      <c r="U833" s="199">
        <v>-295443.20000000001</v>
      </c>
      <c r="V833" s="199">
        <v>295443.20000000001</v>
      </c>
      <c r="W833" s="200">
        <v>0</v>
      </c>
      <c r="X833" s="201">
        <v>44927</v>
      </c>
      <c r="Y833" s="129"/>
      <c r="Z833" s="122" t="s">
        <v>1586</v>
      </c>
      <c r="AA833" s="189" t="s">
        <v>1586</v>
      </c>
      <c r="AB833" s="189" t="s">
        <v>1470</v>
      </c>
    </row>
    <row r="834" spans="1:28" hidden="1">
      <c r="A834" s="189" t="s">
        <v>3213</v>
      </c>
      <c r="B834" s="190">
        <v>44953</v>
      </c>
      <c r="C834" s="191" t="s">
        <v>42</v>
      </c>
      <c r="D834" s="191" t="s">
        <v>3346</v>
      </c>
      <c r="E834" s="128" t="s">
        <v>2312</v>
      </c>
      <c r="F834" s="192" t="s">
        <v>3696</v>
      </c>
      <c r="G834" s="193" t="s">
        <v>3214</v>
      </c>
      <c r="H834" s="192" t="s">
        <v>3348</v>
      </c>
      <c r="I834" s="194">
        <v>138137.31</v>
      </c>
      <c r="J834" s="128" t="s">
        <v>3261</v>
      </c>
      <c r="K834" s="192" t="s">
        <v>3726</v>
      </c>
      <c r="L834" s="195">
        <v>8428.4</v>
      </c>
      <c r="M834" s="196">
        <v>44953</v>
      </c>
      <c r="N834" s="179" t="s">
        <v>1472</v>
      </c>
      <c r="O834" s="192" t="s">
        <v>2582</v>
      </c>
      <c r="P834" s="192" t="s">
        <v>2582</v>
      </c>
      <c r="Q834" s="197">
        <v>-8428.4</v>
      </c>
      <c r="R834" s="197">
        <v>0</v>
      </c>
      <c r="S834" s="197">
        <v>4393.71</v>
      </c>
      <c r="T834" s="198" t="s">
        <v>832</v>
      </c>
      <c r="U834" s="199">
        <v>-8428.4</v>
      </c>
      <c r="V834" s="199">
        <v>8428.4</v>
      </c>
      <c r="W834" s="200">
        <v>0</v>
      </c>
      <c r="X834" s="201">
        <v>44927</v>
      </c>
      <c r="Y834" s="129"/>
      <c r="Z834" s="122" t="s">
        <v>1586</v>
      </c>
      <c r="AA834" s="189" t="s">
        <v>1586</v>
      </c>
      <c r="AB834" s="189" t="s">
        <v>1470</v>
      </c>
    </row>
    <row r="835" spans="1:28" hidden="1">
      <c r="A835" s="189" t="s">
        <v>3213</v>
      </c>
      <c r="B835" s="190">
        <v>44953</v>
      </c>
      <c r="C835" s="191" t="s">
        <v>42</v>
      </c>
      <c r="D835" s="191" t="s">
        <v>3346</v>
      </c>
      <c r="E835" s="128" t="s">
        <v>2312</v>
      </c>
      <c r="F835" s="192" t="s">
        <v>3696</v>
      </c>
      <c r="G835" s="193" t="s">
        <v>3214</v>
      </c>
      <c r="H835" s="192" t="s">
        <v>3348</v>
      </c>
      <c r="I835" s="194">
        <v>138137.31</v>
      </c>
      <c r="J835" s="128" t="s">
        <v>3261</v>
      </c>
      <c r="K835" s="192" t="s">
        <v>3727</v>
      </c>
      <c r="L835" s="195">
        <v>34581.83</v>
      </c>
      <c r="M835" s="196">
        <v>44953</v>
      </c>
      <c r="N835" s="179" t="s">
        <v>1472</v>
      </c>
      <c r="O835" s="192" t="s">
        <v>3433</v>
      </c>
      <c r="P835" s="192" t="s">
        <v>3433</v>
      </c>
      <c r="Q835" s="197">
        <v>-34581.83</v>
      </c>
      <c r="R835" s="197">
        <v>0</v>
      </c>
      <c r="S835" s="197">
        <v>-30188.12</v>
      </c>
      <c r="T835" s="198" t="s">
        <v>3434</v>
      </c>
      <c r="U835" s="199">
        <v>-34581.83</v>
      </c>
      <c r="V835" s="199">
        <v>34581.83</v>
      </c>
      <c r="W835" s="200">
        <v>0</v>
      </c>
      <c r="X835" s="201">
        <v>44927</v>
      </c>
      <c r="Y835" s="129"/>
      <c r="Z835" s="122" t="s">
        <v>3076</v>
      </c>
      <c r="AA835" s="189" t="s">
        <v>1479</v>
      </c>
      <c r="AB835" s="189" t="s">
        <v>1470</v>
      </c>
    </row>
    <row r="836" spans="1:28" hidden="1">
      <c r="A836" s="189" t="s">
        <v>3213</v>
      </c>
      <c r="B836" s="190">
        <v>44953</v>
      </c>
      <c r="C836" s="191" t="s">
        <v>42</v>
      </c>
      <c r="D836" s="191" t="s">
        <v>3346</v>
      </c>
      <c r="E836" s="128" t="s">
        <v>2312</v>
      </c>
      <c r="F836" s="192" t="s">
        <v>3696</v>
      </c>
      <c r="G836" s="193" t="s">
        <v>3214</v>
      </c>
      <c r="H836" s="192" t="s">
        <v>3348</v>
      </c>
      <c r="I836" s="194">
        <v>138137.31</v>
      </c>
      <c r="J836" s="128" t="s">
        <v>1919</v>
      </c>
      <c r="K836" s="192" t="s">
        <v>1919</v>
      </c>
      <c r="L836" s="195" t="s">
        <v>1919</v>
      </c>
      <c r="M836" s="196">
        <v>44953</v>
      </c>
      <c r="N836" s="179" t="s">
        <v>1565</v>
      </c>
      <c r="O836" s="192" t="s">
        <v>3558</v>
      </c>
      <c r="P836" s="192" t="s">
        <v>3558</v>
      </c>
      <c r="Q836" s="197">
        <v>0</v>
      </c>
      <c r="R836" s="197">
        <v>70000</v>
      </c>
      <c r="S836" s="197">
        <v>39811.879999999997</v>
      </c>
      <c r="T836" s="198" t="s">
        <v>21</v>
      </c>
      <c r="U836" s="199">
        <v>70000</v>
      </c>
      <c r="V836" s="199">
        <v>70000</v>
      </c>
      <c r="W836" s="200">
        <v>0</v>
      </c>
      <c r="X836" s="201">
        <v>44927</v>
      </c>
      <c r="Y836" s="129"/>
      <c r="Z836" s="122" t="s">
        <v>158</v>
      </c>
      <c r="AA836" s="189" t="s">
        <v>158</v>
      </c>
      <c r="AB836" s="189" t="s">
        <v>1474</v>
      </c>
    </row>
    <row r="837" spans="1:28" hidden="1">
      <c r="A837" s="189" t="s">
        <v>3213</v>
      </c>
      <c r="B837" s="190">
        <v>44953</v>
      </c>
      <c r="C837" s="191" t="s">
        <v>42</v>
      </c>
      <c r="D837" s="191" t="s">
        <v>3346</v>
      </c>
      <c r="E837" s="128" t="s">
        <v>2312</v>
      </c>
      <c r="F837" s="192" t="s">
        <v>3696</v>
      </c>
      <c r="G837" s="193" t="s">
        <v>3214</v>
      </c>
      <c r="H837" s="192" t="s">
        <v>3348</v>
      </c>
      <c r="I837" s="194">
        <v>138137.31</v>
      </c>
      <c r="J837" s="128" t="s">
        <v>3261</v>
      </c>
      <c r="K837" s="192" t="s">
        <v>3707</v>
      </c>
      <c r="L837" s="195">
        <v>23.3</v>
      </c>
      <c r="M837" s="196">
        <v>44953</v>
      </c>
      <c r="N837" s="179" t="s">
        <v>1565</v>
      </c>
      <c r="O837" s="192" t="s">
        <v>3448</v>
      </c>
      <c r="P837" s="192" t="s">
        <v>3448</v>
      </c>
      <c r="Q837" s="197">
        <v>-23.3</v>
      </c>
      <c r="R837" s="197">
        <v>0</v>
      </c>
      <c r="S837" s="197">
        <v>39788.58</v>
      </c>
      <c r="T837" s="198" t="s">
        <v>21</v>
      </c>
      <c r="U837" s="199">
        <v>-23.3</v>
      </c>
      <c r="V837" s="199">
        <v>23.3</v>
      </c>
      <c r="W837" s="200">
        <v>0</v>
      </c>
      <c r="X837" s="201">
        <v>44927</v>
      </c>
      <c r="Y837" s="129"/>
      <c r="Z837" s="122" t="s">
        <v>3124</v>
      </c>
      <c r="AA837" s="189" t="s">
        <v>3124</v>
      </c>
      <c r="AB837" s="189" t="s">
        <v>1470</v>
      </c>
    </row>
    <row r="838" spans="1:28" hidden="1">
      <c r="A838" s="189" t="s">
        <v>3213</v>
      </c>
      <c r="B838" s="190">
        <v>44956</v>
      </c>
      <c r="C838" s="191" t="s">
        <v>42</v>
      </c>
      <c r="D838" s="191" t="s">
        <v>3346</v>
      </c>
      <c r="E838" s="128" t="s">
        <v>2312</v>
      </c>
      <c r="F838" s="192" t="s">
        <v>3696</v>
      </c>
      <c r="G838" s="193" t="s">
        <v>3214</v>
      </c>
      <c r="H838" s="192" t="s">
        <v>3348</v>
      </c>
      <c r="I838" s="194">
        <v>138137.31</v>
      </c>
      <c r="J838" s="128" t="s">
        <v>3261</v>
      </c>
      <c r="K838" s="192" t="s">
        <v>3728</v>
      </c>
      <c r="L838" s="195">
        <v>165000</v>
      </c>
      <c r="M838" s="196">
        <v>44956</v>
      </c>
      <c r="N838" s="179" t="s">
        <v>1472</v>
      </c>
      <c r="O838" s="192" t="s">
        <v>3729</v>
      </c>
      <c r="P838" s="192" t="s">
        <v>3729</v>
      </c>
      <c r="Q838" s="197">
        <v>-165000</v>
      </c>
      <c r="R838" s="197">
        <v>0</v>
      </c>
      <c r="S838" s="197">
        <v>-125211.42</v>
      </c>
      <c r="T838" s="198" t="s">
        <v>3730</v>
      </c>
      <c r="U838" s="199">
        <v>-165000</v>
      </c>
      <c r="V838" s="199">
        <v>165000</v>
      </c>
      <c r="W838" s="200">
        <v>0</v>
      </c>
      <c r="X838" s="201">
        <v>44927</v>
      </c>
      <c r="Y838" s="129"/>
      <c r="Z838" s="122" t="s">
        <v>1519</v>
      </c>
      <c r="AA838" s="189" t="s">
        <v>1520</v>
      </c>
      <c r="AB838" s="189" t="s">
        <v>1470</v>
      </c>
    </row>
    <row r="839" spans="1:28" hidden="1">
      <c r="A839" s="189" t="s">
        <v>3213</v>
      </c>
      <c r="B839" s="190">
        <v>44956</v>
      </c>
      <c r="C839" s="191" t="s">
        <v>42</v>
      </c>
      <c r="D839" s="191" t="s">
        <v>3346</v>
      </c>
      <c r="E839" s="128" t="s">
        <v>2312</v>
      </c>
      <c r="F839" s="192" t="s">
        <v>3696</v>
      </c>
      <c r="G839" s="193" t="s">
        <v>3214</v>
      </c>
      <c r="H839" s="192" t="s">
        <v>3348</v>
      </c>
      <c r="I839" s="194">
        <v>138137.31</v>
      </c>
      <c r="J839" s="128" t="s">
        <v>3261</v>
      </c>
      <c r="K839" s="192" t="s">
        <v>3731</v>
      </c>
      <c r="L839" s="195">
        <v>18153</v>
      </c>
      <c r="M839" s="196">
        <v>44956</v>
      </c>
      <c r="N839" s="179" t="s">
        <v>1472</v>
      </c>
      <c r="O839" s="192" t="s">
        <v>3732</v>
      </c>
      <c r="P839" s="192" t="s">
        <v>3732</v>
      </c>
      <c r="Q839" s="197">
        <v>-18153</v>
      </c>
      <c r="R839" s="197">
        <v>0</v>
      </c>
      <c r="S839" s="197">
        <v>-143364.42000000001</v>
      </c>
      <c r="T839" s="198" t="s">
        <v>3733</v>
      </c>
      <c r="U839" s="199">
        <v>-18153</v>
      </c>
      <c r="V839" s="199">
        <v>18153</v>
      </c>
      <c r="W839" s="200">
        <v>0</v>
      </c>
      <c r="X839" s="201">
        <v>44927</v>
      </c>
      <c r="Y839" s="129"/>
      <c r="Z839" s="122" t="s">
        <v>1519</v>
      </c>
      <c r="AA839" s="189" t="s">
        <v>1520</v>
      </c>
      <c r="AB839" s="189" t="s">
        <v>1470</v>
      </c>
    </row>
    <row r="840" spans="1:28" hidden="1">
      <c r="A840" s="189" t="s">
        <v>3213</v>
      </c>
      <c r="B840" s="190">
        <v>44956</v>
      </c>
      <c r="C840" s="191" t="s">
        <v>42</v>
      </c>
      <c r="D840" s="191" t="s">
        <v>3346</v>
      </c>
      <c r="E840" s="128" t="s">
        <v>2312</v>
      </c>
      <c r="F840" s="192" t="s">
        <v>3696</v>
      </c>
      <c r="G840" s="193" t="s">
        <v>3214</v>
      </c>
      <c r="H840" s="192" t="s">
        <v>3348</v>
      </c>
      <c r="I840" s="194">
        <v>138137.31</v>
      </c>
      <c r="J840" s="128" t="s">
        <v>3261</v>
      </c>
      <c r="K840" s="192" t="s">
        <v>3734</v>
      </c>
      <c r="L840" s="195">
        <v>9250</v>
      </c>
      <c r="M840" s="196">
        <v>44956</v>
      </c>
      <c r="N840" s="179" t="s">
        <v>1472</v>
      </c>
      <c r="O840" s="192" t="s">
        <v>3735</v>
      </c>
      <c r="P840" s="192" t="s">
        <v>3735</v>
      </c>
      <c r="Q840" s="197">
        <v>-9250</v>
      </c>
      <c r="R840" s="197">
        <v>0</v>
      </c>
      <c r="S840" s="197">
        <v>-152614.42000000001</v>
      </c>
      <c r="T840" s="198" t="s">
        <v>3736</v>
      </c>
      <c r="U840" s="199">
        <v>-9250</v>
      </c>
      <c r="V840" s="199">
        <v>9250</v>
      </c>
      <c r="W840" s="200">
        <v>0</v>
      </c>
      <c r="X840" s="201">
        <v>44927</v>
      </c>
      <c r="Y840" s="129"/>
      <c r="Z840" s="122" t="s">
        <v>1515</v>
      </c>
      <c r="AA840" s="189" t="s">
        <v>1479</v>
      </c>
      <c r="AB840" s="189" t="s">
        <v>1470</v>
      </c>
    </row>
    <row r="841" spans="1:28" hidden="1">
      <c r="A841" s="189" t="s">
        <v>3213</v>
      </c>
      <c r="B841" s="190">
        <v>44956</v>
      </c>
      <c r="C841" s="191" t="s">
        <v>42</v>
      </c>
      <c r="D841" s="191" t="s">
        <v>3346</v>
      </c>
      <c r="E841" s="128" t="s">
        <v>2312</v>
      </c>
      <c r="F841" s="192" t="s">
        <v>3696</v>
      </c>
      <c r="G841" s="193" t="s">
        <v>3214</v>
      </c>
      <c r="H841" s="192" t="s">
        <v>3348</v>
      </c>
      <c r="I841" s="194">
        <v>138137.31</v>
      </c>
      <c r="J841" s="128" t="s">
        <v>3261</v>
      </c>
      <c r="K841" s="192" t="s">
        <v>3737</v>
      </c>
      <c r="L841" s="195">
        <v>138.75</v>
      </c>
      <c r="M841" s="196">
        <v>44956</v>
      </c>
      <c r="N841" s="179" t="s">
        <v>1472</v>
      </c>
      <c r="O841" s="192" t="s">
        <v>3738</v>
      </c>
      <c r="P841" s="192" t="s">
        <v>3738</v>
      </c>
      <c r="Q841" s="197">
        <v>0</v>
      </c>
      <c r="R841" s="197">
        <v>138.75</v>
      </c>
      <c r="S841" s="197">
        <v>-152475.67000000001</v>
      </c>
      <c r="T841" s="198" t="s">
        <v>3736</v>
      </c>
      <c r="U841" s="199">
        <v>138.75</v>
      </c>
      <c r="V841" s="199">
        <v>138.75</v>
      </c>
      <c r="W841" s="200">
        <v>1</v>
      </c>
      <c r="X841" s="201">
        <v>44927</v>
      </c>
      <c r="Y841" s="129"/>
      <c r="Z841" s="122" t="s">
        <v>1515</v>
      </c>
      <c r="AA841" s="189" t="s">
        <v>1479</v>
      </c>
      <c r="AB841" s="189" t="s">
        <v>1470</v>
      </c>
    </row>
    <row r="842" spans="1:28" hidden="1">
      <c r="A842" s="189" t="s">
        <v>3213</v>
      </c>
      <c r="B842" s="190">
        <v>44956</v>
      </c>
      <c r="C842" s="191" t="s">
        <v>42</v>
      </c>
      <c r="D842" s="191" t="s">
        <v>3346</v>
      </c>
      <c r="E842" s="128" t="s">
        <v>2312</v>
      </c>
      <c r="F842" s="192" t="s">
        <v>3696</v>
      </c>
      <c r="G842" s="193" t="s">
        <v>3214</v>
      </c>
      <c r="H842" s="192" t="s">
        <v>3348</v>
      </c>
      <c r="I842" s="194">
        <v>138137.31</v>
      </c>
      <c r="J842" s="128" t="s">
        <v>3261</v>
      </c>
      <c r="K842" s="192" t="s">
        <v>3739</v>
      </c>
      <c r="L842" s="195">
        <v>430.13</v>
      </c>
      <c r="M842" s="196">
        <v>44956</v>
      </c>
      <c r="N842" s="179" t="s">
        <v>1472</v>
      </c>
      <c r="O842" s="192" t="s">
        <v>3740</v>
      </c>
      <c r="P842" s="192" t="s">
        <v>3740</v>
      </c>
      <c r="Q842" s="197">
        <v>0</v>
      </c>
      <c r="R842" s="197">
        <v>430.13</v>
      </c>
      <c r="S842" s="197">
        <v>-152045.54</v>
      </c>
      <c r="T842" s="198" t="s">
        <v>3736</v>
      </c>
      <c r="U842" s="199">
        <v>430.13</v>
      </c>
      <c r="V842" s="199">
        <v>430.13</v>
      </c>
      <c r="W842" s="200">
        <v>1</v>
      </c>
      <c r="X842" s="201">
        <v>44927</v>
      </c>
      <c r="Y842" s="129"/>
      <c r="Z842" s="122" t="s">
        <v>1515</v>
      </c>
      <c r="AA842" s="189" t="s">
        <v>1479</v>
      </c>
      <c r="AB842" s="189" t="s">
        <v>1470</v>
      </c>
    </row>
    <row r="843" spans="1:28" hidden="1">
      <c r="A843" s="189" t="s">
        <v>3213</v>
      </c>
      <c r="B843" s="190">
        <v>44956</v>
      </c>
      <c r="C843" s="191" t="s">
        <v>42</v>
      </c>
      <c r="D843" s="191" t="s">
        <v>3346</v>
      </c>
      <c r="E843" s="128" t="s">
        <v>2312</v>
      </c>
      <c r="F843" s="192" t="s">
        <v>3696</v>
      </c>
      <c r="G843" s="193" t="s">
        <v>3214</v>
      </c>
      <c r="H843" s="192" t="s">
        <v>3348</v>
      </c>
      <c r="I843" s="194">
        <v>138137.31</v>
      </c>
      <c r="J843" s="128" t="s">
        <v>3261</v>
      </c>
      <c r="K843" s="192" t="s">
        <v>3741</v>
      </c>
      <c r="L843" s="195">
        <v>28000</v>
      </c>
      <c r="M843" s="196">
        <v>44956</v>
      </c>
      <c r="N843" s="179" t="s">
        <v>1472</v>
      </c>
      <c r="O843" s="192" t="s">
        <v>3415</v>
      </c>
      <c r="P843" s="192" t="s">
        <v>3415</v>
      </c>
      <c r="Q843" s="197">
        <v>-28000</v>
      </c>
      <c r="R843" s="197">
        <v>0</v>
      </c>
      <c r="S843" s="197">
        <v>-180045.54</v>
      </c>
      <c r="T843" s="198" t="s">
        <v>809</v>
      </c>
      <c r="U843" s="199">
        <v>-28000</v>
      </c>
      <c r="V843" s="199">
        <v>28000</v>
      </c>
      <c r="W843" s="200">
        <v>0</v>
      </c>
      <c r="X843" s="201">
        <v>44927</v>
      </c>
      <c r="Y843" s="129"/>
      <c r="Z843" s="122" t="s">
        <v>1515</v>
      </c>
      <c r="AA843" s="189" t="s">
        <v>1479</v>
      </c>
      <c r="AB843" s="189" t="s">
        <v>1470</v>
      </c>
    </row>
    <row r="844" spans="1:28" hidden="1">
      <c r="A844" s="189" t="s">
        <v>3213</v>
      </c>
      <c r="B844" s="190">
        <v>44956</v>
      </c>
      <c r="C844" s="191" t="s">
        <v>42</v>
      </c>
      <c r="D844" s="191" t="s">
        <v>3346</v>
      </c>
      <c r="E844" s="128" t="s">
        <v>2312</v>
      </c>
      <c r="F844" s="192" t="s">
        <v>3696</v>
      </c>
      <c r="G844" s="193" t="s">
        <v>3214</v>
      </c>
      <c r="H844" s="192" t="s">
        <v>3348</v>
      </c>
      <c r="I844" s="194">
        <v>138137.31</v>
      </c>
      <c r="J844" s="128" t="s">
        <v>3261</v>
      </c>
      <c r="K844" s="192" t="s">
        <v>3742</v>
      </c>
      <c r="L844" s="195">
        <v>420</v>
      </c>
      <c r="M844" s="196">
        <v>44956</v>
      </c>
      <c r="N844" s="179" t="s">
        <v>1472</v>
      </c>
      <c r="O844" s="192" t="s">
        <v>3417</v>
      </c>
      <c r="P844" s="192" t="s">
        <v>3417</v>
      </c>
      <c r="Q844" s="197">
        <v>0</v>
      </c>
      <c r="R844" s="197">
        <v>420</v>
      </c>
      <c r="S844" s="197">
        <v>-179625.54</v>
      </c>
      <c r="T844" s="198" t="s">
        <v>809</v>
      </c>
      <c r="U844" s="199">
        <v>420</v>
      </c>
      <c r="V844" s="199">
        <v>420</v>
      </c>
      <c r="W844" s="200">
        <v>2</v>
      </c>
      <c r="X844" s="201">
        <v>44927</v>
      </c>
      <c r="Y844" s="129"/>
      <c r="Z844" s="122" t="s">
        <v>1515</v>
      </c>
      <c r="AA844" s="189" t="s">
        <v>1479</v>
      </c>
      <c r="AB844" s="189" t="s">
        <v>1470</v>
      </c>
    </row>
    <row r="845" spans="1:28" hidden="1">
      <c r="A845" s="189" t="s">
        <v>3213</v>
      </c>
      <c r="B845" s="190">
        <v>44956</v>
      </c>
      <c r="C845" s="191" t="s">
        <v>42</v>
      </c>
      <c r="D845" s="191" t="s">
        <v>3346</v>
      </c>
      <c r="E845" s="128" t="s">
        <v>2312</v>
      </c>
      <c r="F845" s="192" t="s">
        <v>3696</v>
      </c>
      <c r="G845" s="193" t="s">
        <v>3214</v>
      </c>
      <c r="H845" s="192" t="s">
        <v>3348</v>
      </c>
      <c r="I845" s="194">
        <v>138137.31</v>
      </c>
      <c r="J845" s="128" t="s">
        <v>3261</v>
      </c>
      <c r="K845" s="192" t="s">
        <v>3743</v>
      </c>
      <c r="L845" s="195">
        <v>1302</v>
      </c>
      <c r="M845" s="196">
        <v>44956</v>
      </c>
      <c r="N845" s="179" t="s">
        <v>1472</v>
      </c>
      <c r="O845" s="192" t="s">
        <v>3419</v>
      </c>
      <c r="P845" s="192" t="s">
        <v>3419</v>
      </c>
      <c r="Q845" s="197">
        <v>0</v>
      </c>
      <c r="R845" s="197">
        <v>1302</v>
      </c>
      <c r="S845" s="197">
        <v>-178323.54</v>
      </c>
      <c r="T845" s="198" t="s">
        <v>809</v>
      </c>
      <c r="U845" s="199">
        <v>1302</v>
      </c>
      <c r="V845" s="199">
        <v>1302</v>
      </c>
      <c r="W845" s="200">
        <v>2</v>
      </c>
      <c r="X845" s="201">
        <v>44927</v>
      </c>
      <c r="Y845" s="129"/>
      <c r="Z845" s="122" t="s">
        <v>1515</v>
      </c>
      <c r="AA845" s="189" t="s">
        <v>1479</v>
      </c>
      <c r="AB845" s="189" t="s">
        <v>1470</v>
      </c>
    </row>
    <row r="846" spans="1:28" hidden="1">
      <c r="A846" s="189" t="s">
        <v>3213</v>
      </c>
      <c r="B846" s="190">
        <v>44956</v>
      </c>
      <c r="C846" s="191" t="s">
        <v>42</v>
      </c>
      <c r="D846" s="191" t="s">
        <v>3346</v>
      </c>
      <c r="E846" s="128" t="s">
        <v>2312</v>
      </c>
      <c r="F846" s="192" t="s">
        <v>3696</v>
      </c>
      <c r="G846" s="193" t="s">
        <v>3214</v>
      </c>
      <c r="H846" s="192" t="s">
        <v>3348</v>
      </c>
      <c r="I846" s="194">
        <v>138137.31</v>
      </c>
      <c r="J846" s="128" t="s">
        <v>1919</v>
      </c>
      <c r="K846" s="192" t="s">
        <v>1919</v>
      </c>
      <c r="L846" s="195" t="s">
        <v>1919</v>
      </c>
      <c r="M846" s="196">
        <v>44956</v>
      </c>
      <c r="N846" s="179" t="s">
        <v>1565</v>
      </c>
      <c r="O846" s="192" t="s">
        <v>3558</v>
      </c>
      <c r="P846" s="192" t="s">
        <v>3558</v>
      </c>
      <c r="Q846" s="197">
        <v>0</v>
      </c>
      <c r="R846" s="197">
        <v>187651.84</v>
      </c>
      <c r="S846" s="197">
        <v>9328.2999999999993</v>
      </c>
      <c r="T846" s="198" t="s">
        <v>21</v>
      </c>
      <c r="U846" s="199">
        <v>187651.84</v>
      </c>
      <c r="V846" s="199">
        <v>187651.84</v>
      </c>
      <c r="W846" s="200">
        <v>0</v>
      </c>
      <c r="X846" s="201">
        <v>44927</v>
      </c>
      <c r="Y846" s="129"/>
      <c r="Z846" s="122" t="s">
        <v>158</v>
      </c>
      <c r="AA846" s="189" t="s">
        <v>158</v>
      </c>
      <c r="AB846" s="189" t="s">
        <v>1474</v>
      </c>
    </row>
    <row r="847" spans="1:28" hidden="1">
      <c r="A847" s="189" t="s">
        <v>3213</v>
      </c>
      <c r="B847" s="190">
        <v>44956</v>
      </c>
      <c r="C847" s="191" t="s">
        <v>42</v>
      </c>
      <c r="D847" s="191" t="s">
        <v>3346</v>
      </c>
      <c r="E847" s="128" t="s">
        <v>2312</v>
      </c>
      <c r="F847" s="192" t="s">
        <v>3696</v>
      </c>
      <c r="G847" s="193" t="s">
        <v>3214</v>
      </c>
      <c r="H847" s="192" t="s">
        <v>3348</v>
      </c>
      <c r="I847" s="194">
        <v>138137.31</v>
      </c>
      <c r="J847" s="128" t="s">
        <v>3261</v>
      </c>
      <c r="K847" s="192" t="s">
        <v>3716</v>
      </c>
      <c r="L847" s="195">
        <v>1.95</v>
      </c>
      <c r="M847" s="196">
        <v>44956</v>
      </c>
      <c r="N847" s="179" t="s">
        <v>1565</v>
      </c>
      <c r="O847" s="192" t="s">
        <v>3446</v>
      </c>
      <c r="P847" s="192" t="s">
        <v>3446</v>
      </c>
      <c r="Q847" s="197">
        <v>-1.95</v>
      </c>
      <c r="R847" s="197">
        <v>0</v>
      </c>
      <c r="S847" s="197">
        <v>9326.35</v>
      </c>
      <c r="T847" s="198" t="s">
        <v>21</v>
      </c>
      <c r="U847" s="199">
        <v>-1.95</v>
      </c>
      <c r="V847" s="199">
        <v>1.95</v>
      </c>
      <c r="W847" s="200">
        <v>0</v>
      </c>
      <c r="X847" s="201">
        <v>44927</v>
      </c>
      <c r="Y847" s="129"/>
      <c r="Z847" s="122" t="s">
        <v>3124</v>
      </c>
      <c r="AA847" s="189" t="s">
        <v>3124</v>
      </c>
      <c r="AB847" s="189" t="s">
        <v>1470</v>
      </c>
    </row>
    <row r="848" spans="1:28" hidden="1">
      <c r="A848" s="189" t="s">
        <v>3213</v>
      </c>
      <c r="B848" s="190">
        <v>44956</v>
      </c>
      <c r="C848" s="191" t="s">
        <v>42</v>
      </c>
      <c r="D848" s="191" t="s">
        <v>3346</v>
      </c>
      <c r="E848" s="128" t="s">
        <v>2312</v>
      </c>
      <c r="F848" s="192" t="s">
        <v>3696</v>
      </c>
      <c r="G848" s="193" t="s">
        <v>3214</v>
      </c>
      <c r="H848" s="192" t="s">
        <v>3348</v>
      </c>
      <c r="I848" s="194">
        <v>138137.31</v>
      </c>
      <c r="J848" s="128" t="s">
        <v>3261</v>
      </c>
      <c r="K848" s="192" t="s">
        <v>3707</v>
      </c>
      <c r="L848" s="195">
        <v>23.3</v>
      </c>
      <c r="M848" s="196">
        <v>44956</v>
      </c>
      <c r="N848" s="179" t="s">
        <v>1565</v>
      </c>
      <c r="O848" s="192" t="s">
        <v>3448</v>
      </c>
      <c r="P848" s="192" t="s">
        <v>3448</v>
      </c>
      <c r="Q848" s="197">
        <v>-23.3</v>
      </c>
      <c r="R848" s="197">
        <v>0</v>
      </c>
      <c r="S848" s="197">
        <v>9303.0499999999993</v>
      </c>
      <c r="T848" s="198" t="s">
        <v>21</v>
      </c>
      <c r="U848" s="199">
        <v>-23.3</v>
      </c>
      <c r="V848" s="199">
        <v>23.3</v>
      </c>
      <c r="W848" s="200">
        <v>0</v>
      </c>
      <c r="X848" s="201">
        <v>44927</v>
      </c>
      <c r="Y848" s="129"/>
      <c r="Z848" s="122" t="s">
        <v>3124</v>
      </c>
      <c r="AA848" s="189" t="s">
        <v>3124</v>
      </c>
      <c r="AB848" s="189" t="s">
        <v>1470</v>
      </c>
    </row>
    <row r="849" spans="1:28" hidden="1">
      <c r="A849" s="189" t="s">
        <v>3213</v>
      </c>
      <c r="B849" s="190">
        <v>44957</v>
      </c>
      <c r="C849" s="191" t="s">
        <v>42</v>
      </c>
      <c r="D849" s="191" t="s">
        <v>3346</v>
      </c>
      <c r="E849" s="128" t="s">
        <v>2312</v>
      </c>
      <c r="F849" s="192" t="s">
        <v>3696</v>
      </c>
      <c r="G849" s="193" t="s">
        <v>3214</v>
      </c>
      <c r="H849" s="192" t="s">
        <v>3348</v>
      </c>
      <c r="I849" s="194">
        <v>138137.31</v>
      </c>
      <c r="J849" s="128" t="s">
        <v>3261</v>
      </c>
      <c r="K849" s="192" t="s">
        <v>3744</v>
      </c>
      <c r="L849" s="195">
        <v>50.25</v>
      </c>
      <c r="M849" s="196">
        <v>44957</v>
      </c>
      <c r="N849" s="179" t="s">
        <v>1472</v>
      </c>
      <c r="O849" s="192" t="s">
        <v>1801</v>
      </c>
      <c r="P849" s="192" t="s">
        <v>1801</v>
      </c>
      <c r="Q849" s="197">
        <v>-50.25</v>
      </c>
      <c r="R849" s="197">
        <v>0</v>
      </c>
      <c r="S849" s="197">
        <v>9252.7999999999993</v>
      </c>
      <c r="T849" s="198" t="s">
        <v>1095</v>
      </c>
      <c r="U849" s="199">
        <v>-50.25</v>
      </c>
      <c r="V849" s="199">
        <v>50.25</v>
      </c>
      <c r="W849" s="200">
        <v>0</v>
      </c>
      <c r="X849" s="201">
        <v>44927</v>
      </c>
      <c r="Y849" s="129"/>
      <c r="Z849" s="122" t="s">
        <v>1515</v>
      </c>
      <c r="AA849" s="189" t="s">
        <v>1479</v>
      </c>
      <c r="AB849" s="189" t="s">
        <v>1470</v>
      </c>
    </row>
    <row r="850" spans="1:28" hidden="1">
      <c r="A850" s="189" t="s">
        <v>3213</v>
      </c>
      <c r="B850" s="190">
        <v>44957</v>
      </c>
      <c r="C850" s="191" t="s">
        <v>42</v>
      </c>
      <c r="D850" s="191" t="s">
        <v>3346</v>
      </c>
      <c r="E850" s="128" t="s">
        <v>2312</v>
      </c>
      <c r="F850" s="192" t="s">
        <v>3696</v>
      </c>
      <c r="G850" s="193" t="s">
        <v>3214</v>
      </c>
      <c r="H850" s="192" t="s">
        <v>3348</v>
      </c>
      <c r="I850" s="194">
        <v>138137.31</v>
      </c>
      <c r="J850" s="128" t="s">
        <v>3261</v>
      </c>
      <c r="K850" s="192" t="s">
        <v>3745</v>
      </c>
      <c r="L850" s="195">
        <v>333.42</v>
      </c>
      <c r="M850" s="196">
        <v>44957</v>
      </c>
      <c r="N850" s="179" t="s">
        <v>1472</v>
      </c>
      <c r="O850" s="192" t="s">
        <v>1801</v>
      </c>
      <c r="P850" s="192" t="s">
        <v>1801</v>
      </c>
      <c r="Q850" s="197">
        <v>-333.42</v>
      </c>
      <c r="R850" s="197">
        <v>0</v>
      </c>
      <c r="S850" s="197">
        <v>8919.3799999999992</v>
      </c>
      <c r="T850" s="198" t="s">
        <v>1095</v>
      </c>
      <c r="U850" s="199">
        <v>-333.42</v>
      </c>
      <c r="V850" s="199">
        <v>333.42</v>
      </c>
      <c r="W850" s="200">
        <v>0</v>
      </c>
      <c r="X850" s="201">
        <v>44927</v>
      </c>
      <c r="Y850" s="129"/>
      <c r="Z850" s="122" t="s">
        <v>1515</v>
      </c>
      <c r="AA850" s="189" t="s">
        <v>1479</v>
      </c>
      <c r="AB850" s="189" t="s">
        <v>1470</v>
      </c>
    </row>
    <row r="851" spans="1:28" hidden="1">
      <c r="A851" s="189" t="s">
        <v>3213</v>
      </c>
      <c r="B851" s="190">
        <v>44957</v>
      </c>
      <c r="C851" s="191" t="s">
        <v>42</v>
      </c>
      <c r="D851" s="191" t="s">
        <v>3346</v>
      </c>
      <c r="E851" s="128" t="s">
        <v>2312</v>
      </c>
      <c r="F851" s="192" t="s">
        <v>3696</v>
      </c>
      <c r="G851" s="193" t="s">
        <v>3214</v>
      </c>
      <c r="H851" s="192" t="s">
        <v>3348</v>
      </c>
      <c r="I851" s="194">
        <v>138137.31</v>
      </c>
      <c r="J851" s="128" t="s">
        <v>3261</v>
      </c>
      <c r="K851" s="192" t="s">
        <v>3746</v>
      </c>
      <c r="L851" s="195">
        <v>582.30999999999995</v>
      </c>
      <c r="M851" s="196">
        <v>44957</v>
      </c>
      <c r="N851" s="179" t="s">
        <v>1472</v>
      </c>
      <c r="O851" s="192" t="s">
        <v>1801</v>
      </c>
      <c r="P851" s="192" t="s">
        <v>1801</v>
      </c>
      <c r="Q851" s="197">
        <v>-582.30999999999995</v>
      </c>
      <c r="R851" s="197">
        <v>0</v>
      </c>
      <c r="S851" s="197">
        <v>8337.07</v>
      </c>
      <c r="T851" s="198" t="s">
        <v>1095</v>
      </c>
      <c r="U851" s="199">
        <v>-582.30999999999995</v>
      </c>
      <c r="V851" s="199">
        <v>582.30999999999995</v>
      </c>
      <c r="W851" s="200">
        <v>0</v>
      </c>
      <c r="X851" s="201">
        <v>44927</v>
      </c>
      <c r="Y851" s="129"/>
      <c r="Z851" s="122" t="s">
        <v>1515</v>
      </c>
      <c r="AA851" s="189" t="s">
        <v>1479</v>
      </c>
      <c r="AB851" s="189" t="s">
        <v>1470</v>
      </c>
    </row>
    <row r="852" spans="1:28" hidden="1">
      <c r="A852" s="189" t="s">
        <v>3213</v>
      </c>
      <c r="B852" s="190">
        <v>44957</v>
      </c>
      <c r="C852" s="191" t="s">
        <v>42</v>
      </c>
      <c r="D852" s="191" t="s">
        <v>3346</v>
      </c>
      <c r="E852" s="128" t="s">
        <v>2312</v>
      </c>
      <c r="F852" s="192" t="s">
        <v>3696</v>
      </c>
      <c r="G852" s="193" t="s">
        <v>3214</v>
      </c>
      <c r="H852" s="192" t="s">
        <v>3348</v>
      </c>
      <c r="I852" s="194">
        <v>138137.31</v>
      </c>
      <c r="J852" s="128" t="s">
        <v>3261</v>
      </c>
      <c r="K852" s="192" t="s">
        <v>3747</v>
      </c>
      <c r="L852" s="195">
        <v>1000000</v>
      </c>
      <c r="M852" s="196">
        <v>44957</v>
      </c>
      <c r="N852" s="179" t="s">
        <v>1495</v>
      </c>
      <c r="O852" s="192" t="s">
        <v>3635</v>
      </c>
      <c r="P852" s="192" t="s">
        <v>3635</v>
      </c>
      <c r="Q852" s="197">
        <v>0</v>
      </c>
      <c r="R852" s="197">
        <v>1000000</v>
      </c>
      <c r="S852" s="197">
        <v>1008337.07</v>
      </c>
      <c r="T852" s="198" t="s">
        <v>21</v>
      </c>
      <c r="U852" s="199">
        <v>1000000</v>
      </c>
      <c r="V852" s="199">
        <v>1000000</v>
      </c>
      <c r="W852" s="200">
        <v>0</v>
      </c>
      <c r="X852" s="201">
        <v>44927</v>
      </c>
      <c r="Y852" s="129"/>
      <c r="Z852" s="122" t="s">
        <v>3636</v>
      </c>
      <c r="AA852" s="189" t="s">
        <v>3636</v>
      </c>
      <c r="AB852" s="189" t="s">
        <v>1470</v>
      </c>
    </row>
    <row r="853" spans="1:28" hidden="1">
      <c r="A853" s="189" t="s">
        <v>3213</v>
      </c>
      <c r="B853" s="190">
        <v>44957</v>
      </c>
      <c r="C853" s="191" t="s">
        <v>42</v>
      </c>
      <c r="D853" s="191" t="s">
        <v>3346</v>
      </c>
      <c r="E853" s="128" t="s">
        <v>2312</v>
      </c>
      <c r="F853" s="192" t="s">
        <v>3696</v>
      </c>
      <c r="G853" s="193" t="s">
        <v>3214</v>
      </c>
      <c r="H853" s="192" t="s">
        <v>3348</v>
      </c>
      <c r="I853" s="194">
        <v>138137.31</v>
      </c>
      <c r="J853" s="128" t="s">
        <v>3261</v>
      </c>
      <c r="K853" s="192" t="s">
        <v>3748</v>
      </c>
      <c r="L853" s="195">
        <v>4250</v>
      </c>
      <c r="M853" s="196">
        <v>44957</v>
      </c>
      <c r="N853" s="179" t="s">
        <v>1472</v>
      </c>
      <c r="O853" s="192" t="s">
        <v>3316</v>
      </c>
      <c r="P853" s="192" t="s">
        <v>3316</v>
      </c>
      <c r="Q853" s="197">
        <v>-4250</v>
      </c>
      <c r="R853" s="197">
        <v>0</v>
      </c>
      <c r="S853" s="197">
        <v>1004087.07</v>
      </c>
      <c r="T853" s="198" t="s">
        <v>1144</v>
      </c>
      <c r="U853" s="199">
        <v>-4250</v>
      </c>
      <c r="V853" s="199">
        <v>4250</v>
      </c>
      <c r="W853" s="200">
        <v>0</v>
      </c>
      <c r="X853" s="201">
        <v>44927</v>
      </c>
      <c r="Y853" s="129"/>
      <c r="Z853" s="122" t="s">
        <v>1515</v>
      </c>
      <c r="AA853" s="189" t="s">
        <v>1479</v>
      </c>
      <c r="AB853" s="189" t="s">
        <v>1470</v>
      </c>
    </row>
    <row r="854" spans="1:28" hidden="1">
      <c r="A854" s="189" t="s">
        <v>3213</v>
      </c>
      <c r="B854" s="190">
        <v>44957</v>
      </c>
      <c r="C854" s="191" t="s">
        <v>42</v>
      </c>
      <c r="D854" s="191" t="s">
        <v>3346</v>
      </c>
      <c r="E854" s="128" t="s">
        <v>2312</v>
      </c>
      <c r="F854" s="192" t="s">
        <v>3696</v>
      </c>
      <c r="G854" s="193" t="s">
        <v>3214</v>
      </c>
      <c r="H854" s="192" t="s">
        <v>3348</v>
      </c>
      <c r="I854" s="194">
        <v>138137.31</v>
      </c>
      <c r="J854" s="128" t="s">
        <v>3261</v>
      </c>
      <c r="K854" s="192" t="s">
        <v>3749</v>
      </c>
      <c r="L854" s="195">
        <v>63.75</v>
      </c>
      <c r="M854" s="196">
        <v>44957</v>
      </c>
      <c r="N854" s="179" t="s">
        <v>1472</v>
      </c>
      <c r="O854" s="192" t="s">
        <v>3318</v>
      </c>
      <c r="P854" s="192" t="s">
        <v>3318</v>
      </c>
      <c r="Q854" s="197">
        <v>0</v>
      </c>
      <c r="R854" s="197">
        <v>63.75</v>
      </c>
      <c r="S854" s="197">
        <v>1004150.82</v>
      </c>
      <c r="T854" s="198" t="s">
        <v>1144</v>
      </c>
      <c r="U854" s="199">
        <v>63.75</v>
      </c>
      <c r="V854" s="199">
        <v>63.75</v>
      </c>
      <c r="W854" s="200">
        <v>1</v>
      </c>
      <c r="X854" s="201">
        <v>44927</v>
      </c>
      <c r="Y854" s="129"/>
      <c r="Z854" s="122" t="s">
        <v>1515</v>
      </c>
      <c r="AA854" s="189" t="s">
        <v>1479</v>
      </c>
      <c r="AB854" s="189" t="s">
        <v>1470</v>
      </c>
    </row>
    <row r="855" spans="1:28" hidden="1">
      <c r="A855" s="189" t="s">
        <v>3213</v>
      </c>
      <c r="B855" s="190">
        <v>44957</v>
      </c>
      <c r="C855" s="191" t="s">
        <v>42</v>
      </c>
      <c r="D855" s="191" t="s">
        <v>3346</v>
      </c>
      <c r="E855" s="128" t="s">
        <v>2312</v>
      </c>
      <c r="F855" s="192" t="s">
        <v>3696</v>
      </c>
      <c r="G855" s="193" t="s">
        <v>3214</v>
      </c>
      <c r="H855" s="192" t="s">
        <v>3348</v>
      </c>
      <c r="I855" s="194">
        <v>138137.31</v>
      </c>
      <c r="J855" s="128" t="s">
        <v>3261</v>
      </c>
      <c r="K855" s="192" t="s">
        <v>3750</v>
      </c>
      <c r="L855" s="195">
        <v>197.63</v>
      </c>
      <c r="M855" s="196">
        <v>44957</v>
      </c>
      <c r="N855" s="179" t="s">
        <v>1472</v>
      </c>
      <c r="O855" s="192" t="s">
        <v>3320</v>
      </c>
      <c r="P855" s="192" t="s">
        <v>3320</v>
      </c>
      <c r="Q855" s="197">
        <v>0</v>
      </c>
      <c r="R855" s="197">
        <v>197.63</v>
      </c>
      <c r="S855" s="197">
        <v>1004348.45</v>
      </c>
      <c r="T855" s="198" t="s">
        <v>1144</v>
      </c>
      <c r="U855" s="199">
        <v>197.63</v>
      </c>
      <c r="V855" s="199">
        <v>197.63</v>
      </c>
      <c r="W855" s="200">
        <v>0</v>
      </c>
      <c r="X855" s="201">
        <v>44927</v>
      </c>
      <c r="Y855" s="129"/>
      <c r="Z855" s="122" t="s">
        <v>1515</v>
      </c>
      <c r="AA855" s="189" t="s">
        <v>1479</v>
      </c>
      <c r="AB855" s="189" t="s">
        <v>1470</v>
      </c>
    </row>
    <row r="856" spans="1:28" hidden="1">
      <c r="A856" s="189" t="s">
        <v>3213</v>
      </c>
      <c r="B856" s="190">
        <v>44957</v>
      </c>
      <c r="C856" s="191" t="s">
        <v>42</v>
      </c>
      <c r="D856" s="191" t="s">
        <v>3346</v>
      </c>
      <c r="E856" s="128" t="s">
        <v>2312</v>
      </c>
      <c r="F856" s="192" t="s">
        <v>3696</v>
      </c>
      <c r="G856" s="193" t="s">
        <v>3214</v>
      </c>
      <c r="H856" s="192" t="s">
        <v>3348</v>
      </c>
      <c r="I856" s="194">
        <v>138137.31</v>
      </c>
      <c r="J856" s="128" t="s">
        <v>3261</v>
      </c>
      <c r="K856" s="192" t="s">
        <v>3751</v>
      </c>
      <c r="L856" s="195">
        <v>50000</v>
      </c>
      <c r="M856" s="196">
        <v>44957</v>
      </c>
      <c r="N856" s="179" t="s">
        <v>1472</v>
      </c>
      <c r="O856" s="192" t="s">
        <v>1839</v>
      </c>
      <c r="P856" s="192" t="s">
        <v>1839</v>
      </c>
      <c r="Q856" s="197">
        <v>-50000</v>
      </c>
      <c r="R856" s="197">
        <v>0</v>
      </c>
      <c r="S856" s="197">
        <v>954348.45</v>
      </c>
      <c r="T856" s="198" t="s">
        <v>1705</v>
      </c>
      <c r="U856" s="199">
        <v>-50000</v>
      </c>
      <c r="V856" s="199">
        <v>50000</v>
      </c>
      <c r="W856" s="200">
        <v>1</v>
      </c>
      <c r="X856" s="201">
        <v>44927</v>
      </c>
      <c r="Y856" s="129"/>
      <c r="Z856" s="122" t="s">
        <v>1515</v>
      </c>
      <c r="AA856" s="189" t="s">
        <v>1479</v>
      </c>
      <c r="AB856" s="189" t="s">
        <v>1470</v>
      </c>
    </row>
    <row r="857" spans="1:28" hidden="1">
      <c r="A857" s="189" t="s">
        <v>3213</v>
      </c>
      <c r="B857" s="190">
        <v>44957</v>
      </c>
      <c r="C857" s="191" t="s">
        <v>42</v>
      </c>
      <c r="D857" s="191" t="s">
        <v>3346</v>
      </c>
      <c r="E857" s="128" t="s">
        <v>2312</v>
      </c>
      <c r="F857" s="192" t="s">
        <v>3696</v>
      </c>
      <c r="G857" s="193" t="s">
        <v>3214</v>
      </c>
      <c r="H857" s="192" t="s">
        <v>3348</v>
      </c>
      <c r="I857" s="194">
        <v>138137.31</v>
      </c>
      <c r="J857" s="128" t="s">
        <v>3261</v>
      </c>
      <c r="K857" s="192" t="s">
        <v>3752</v>
      </c>
      <c r="L857" s="195">
        <v>3240</v>
      </c>
      <c r="M857" s="196">
        <v>44957</v>
      </c>
      <c r="N857" s="179" t="s">
        <v>1472</v>
      </c>
      <c r="O857" s="192" t="s">
        <v>1849</v>
      </c>
      <c r="P857" s="192" t="s">
        <v>1849</v>
      </c>
      <c r="Q857" s="197">
        <v>-3240</v>
      </c>
      <c r="R857" s="197">
        <v>0</v>
      </c>
      <c r="S857" s="197">
        <v>951108.45</v>
      </c>
      <c r="T857" s="198" t="s">
        <v>1124</v>
      </c>
      <c r="U857" s="199">
        <v>-3240</v>
      </c>
      <c r="V857" s="199">
        <v>3240</v>
      </c>
      <c r="W857" s="200">
        <v>0</v>
      </c>
      <c r="X857" s="201">
        <v>44927</v>
      </c>
      <c r="Y857" s="129"/>
      <c r="Z857" s="122" t="s">
        <v>1515</v>
      </c>
      <c r="AA857" s="189" t="s">
        <v>1479</v>
      </c>
      <c r="AB857" s="189" t="s">
        <v>1470</v>
      </c>
    </row>
    <row r="858" spans="1:28" hidden="1">
      <c r="A858" s="189" t="s">
        <v>3213</v>
      </c>
      <c r="B858" s="190">
        <v>44957</v>
      </c>
      <c r="C858" s="191" t="s">
        <v>42</v>
      </c>
      <c r="D858" s="191" t="s">
        <v>3346</v>
      </c>
      <c r="E858" s="128" t="s">
        <v>2312</v>
      </c>
      <c r="F858" s="192" t="s">
        <v>3696</v>
      </c>
      <c r="G858" s="193" t="s">
        <v>3214</v>
      </c>
      <c r="H858" s="192" t="s">
        <v>3348</v>
      </c>
      <c r="I858" s="194">
        <v>138137.31</v>
      </c>
      <c r="J858" s="128" t="s">
        <v>3261</v>
      </c>
      <c r="K858" s="192" t="s">
        <v>3753</v>
      </c>
      <c r="L858" s="195">
        <v>48.6</v>
      </c>
      <c r="M858" s="196">
        <v>44957</v>
      </c>
      <c r="N858" s="179" t="s">
        <v>1472</v>
      </c>
      <c r="O858" s="192" t="s">
        <v>1856</v>
      </c>
      <c r="P858" s="192" t="s">
        <v>1856</v>
      </c>
      <c r="Q858" s="197">
        <v>0</v>
      </c>
      <c r="R858" s="197">
        <v>48.6</v>
      </c>
      <c r="S858" s="197">
        <v>951157.05</v>
      </c>
      <c r="T858" s="198" t="s">
        <v>1124</v>
      </c>
      <c r="U858" s="199">
        <v>48.6</v>
      </c>
      <c r="V858" s="199">
        <v>48.6</v>
      </c>
      <c r="W858" s="200">
        <v>1</v>
      </c>
      <c r="X858" s="201">
        <v>44927</v>
      </c>
      <c r="Y858" s="129"/>
      <c r="Z858" s="122" t="s">
        <v>1515</v>
      </c>
      <c r="AA858" s="189" t="s">
        <v>1479</v>
      </c>
      <c r="AB858" s="189" t="s">
        <v>1470</v>
      </c>
    </row>
    <row r="859" spans="1:28" hidden="1">
      <c r="A859" s="189" t="s">
        <v>3213</v>
      </c>
      <c r="B859" s="190">
        <v>44957</v>
      </c>
      <c r="C859" s="191" t="s">
        <v>42</v>
      </c>
      <c r="D859" s="191" t="s">
        <v>3346</v>
      </c>
      <c r="E859" s="128" t="s">
        <v>2312</v>
      </c>
      <c r="F859" s="192" t="s">
        <v>3696</v>
      </c>
      <c r="G859" s="193" t="s">
        <v>3214</v>
      </c>
      <c r="H859" s="192" t="s">
        <v>3348</v>
      </c>
      <c r="I859" s="194">
        <v>138137.31</v>
      </c>
      <c r="J859" s="128" t="s">
        <v>3261</v>
      </c>
      <c r="K859" s="192" t="s">
        <v>3754</v>
      </c>
      <c r="L859" s="195">
        <v>150.66</v>
      </c>
      <c r="M859" s="196">
        <v>44957</v>
      </c>
      <c r="N859" s="179" t="s">
        <v>1472</v>
      </c>
      <c r="O859" s="192" t="s">
        <v>1855</v>
      </c>
      <c r="P859" s="192" t="s">
        <v>1855</v>
      </c>
      <c r="Q859" s="197">
        <v>0</v>
      </c>
      <c r="R859" s="197">
        <v>150.66</v>
      </c>
      <c r="S859" s="197">
        <v>951307.71</v>
      </c>
      <c r="T859" s="198" t="s">
        <v>1124</v>
      </c>
      <c r="U859" s="199">
        <v>150.66</v>
      </c>
      <c r="V859" s="199">
        <v>150.66</v>
      </c>
      <c r="W859" s="200">
        <v>1</v>
      </c>
      <c r="X859" s="201">
        <v>44927</v>
      </c>
      <c r="Y859" s="129"/>
      <c r="Z859" s="122" t="s">
        <v>1515</v>
      </c>
      <c r="AA859" s="189" t="s">
        <v>1479</v>
      </c>
      <c r="AB859" s="189" t="s">
        <v>1470</v>
      </c>
    </row>
    <row r="860" spans="1:28" hidden="1">
      <c r="A860" s="189" t="s">
        <v>3213</v>
      </c>
      <c r="B860" s="190">
        <v>44957</v>
      </c>
      <c r="C860" s="191" t="s">
        <v>42</v>
      </c>
      <c r="D860" s="191" t="s">
        <v>3346</v>
      </c>
      <c r="E860" s="128" t="s">
        <v>2312</v>
      </c>
      <c r="F860" s="192" t="s">
        <v>3696</v>
      </c>
      <c r="G860" s="193" t="s">
        <v>3214</v>
      </c>
      <c r="H860" s="192" t="s">
        <v>3348</v>
      </c>
      <c r="I860" s="194">
        <v>138137.31</v>
      </c>
      <c r="J860" s="128" t="s">
        <v>3261</v>
      </c>
      <c r="K860" s="192" t="s">
        <v>3755</v>
      </c>
      <c r="L860" s="195">
        <v>1500</v>
      </c>
      <c r="M860" s="196">
        <v>44957</v>
      </c>
      <c r="N860" s="179" t="s">
        <v>1472</v>
      </c>
      <c r="O860" s="192" t="s">
        <v>3756</v>
      </c>
      <c r="P860" s="192" t="s">
        <v>3756</v>
      </c>
      <c r="Q860" s="197">
        <v>-1500</v>
      </c>
      <c r="R860" s="197">
        <v>0</v>
      </c>
      <c r="S860" s="197">
        <v>949807.71</v>
      </c>
      <c r="T860" s="198" t="s">
        <v>3757</v>
      </c>
      <c r="U860" s="199">
        <v>-1500</v>
      </c>
      <c r="V860" s="199">
        <v>1500</v>
      </c>
      <c r="W860" s="200">
        <v>0</v>
      </c>
      <c r="X860" s="201">
        <v>44927</v>
      </c>
      <c r="Y860" s="129"/>
      <c r="Z860" s="122" t="s">
        <v>3663</v>
      </c>
      <c r="AA860" s="189" t="s">
        <v>1520</v>
      </c>
      <c r="AB860" s="189" t="s">
        <v>1470</v>
      </c>
    </row>
    <row r="861" spans="1:28" hidden="1">
      <c r="A861" s="189" t="s">
        <v>3213</v>
      </c>
      <c r="B861" s="190">
        <v>44957</v>
      </c>
      <c r="C861" s="191" t="s">
        <v>42</v>
      </c>
      <c r="D861" s="191" t="s">
        <v>3346</v>
      </c>
      <c r="E861" s="128" t="s">
        <v>2312</v>
      </c>
      <c r="F861" s="192" t="s">
        <v>3696</v>
      </c>
      <c r="G861" s="193" t="s">
        <v>3214</v>
      </c>
      <c r="H861" s="192" t="s">
        <v>3348</v>
      </c>
      <c r="I861" s="194">
        <v>138137.31</v>
      </c>
      <c r="J861" s="128" t="s">
        <v>3261</v>
      </c>
      <c r="K861" s="192" t="s">
        <v>3758</v>
      </c>
      <c r="L861" s="195">
        <v>270000</v>
      </c>
      <c r="M861" s="196">
        <v>44957</v>
      </c>
      <c r="N861" s="179" t="s">
        <v>1472</v>
      </c>
      <c r="O861" s="192" t="s">
        <v>3759</v>
      </c>
      <c r="P861" s="192" t="s">
        <v>3759</v>
      </c>
      <c r="Q861" s="197">
        <v>-270000</v>
      </c>
      <c r="R861" s="197">
        <v>0</v>
      </c>
      <c r="S861" s="197">
        <v>679807.71</v>
      </c>
      <c r="T861" s="198" t="s">
        <v>3760</v>
      </c>
      <c r="U861" s="199">
        <v>-270000</v>
      </c>
      <c r="V861" s="199">
        <v>270000</v>
      </c>
      <c r="W861" s="200">
        <v>0</v>
      </c>
      <c r="X861" s="201">
        <v>44927</v>
      </c>
      <c r="Y861" s="129"/>
      <c r="Z861" s="122" t="s">
        <v>3663</v>
      </c>
      <c r="AA861" s="189" t="s">
        <v>1520</v>
      </c>
      <c r="AB861" s="189" t="s">
        <v>1470</v>
      </c>
    </row>
    <row r="862" spans="1:28" hidden="1">
      <c r="A862" s="189" t="s">
        <v>3213</v>
      </c>
      <c r="B862" s="190">
        <v>44957</v>
      </c>
      <c r="C862" s="191" t="s">
        <v>42</v>
      </c>
      <c r="D862" s="191" t="s">
        <v>3346</v>
      </c>
      <c r="E862" s="128" t="s">
        <v>2312</v>
      </c>
      <c r="F862" s="192" t="s">
        <v>3696</v>
      </c>
      <c r="G862" s="193" t="s">
        <v>3214</v>
      </c>
      <c r="H862" s="192" t="s">
        <v>3348</v>
      </c>
      <c r="I862" s="194">
        <v>138137.31</v>
      </c>
      <c r="J862" s="128" t="s">
        <v>3261</v>
      </c>
      <c r="K862" s="192" t="s">
        <v>3761</v>
      </c>
      <c r="L862" s="195">
        <v>29700</v>
      </c>
      <c r="M862" s="196">
        <v>44957</v>
      </c>
      <c r="N862" s="179" t="s">
        <v>1472</v>
      </c>
      <c r="O862" s="192" t="s">
        <v>3762</v>
      </c>
      <c r="P862" s="192" t="s">
        <v>3762</v>
      </c>
      <c r="Q862" s="197">
        <v>0</v>
      </c>
      <c r="R862" s="197">
        <v>29700</v>
      </c>
      <c r="S862" s="197">
        <v>709507.71</v>
      </c>
      <c r="T862" s="198" t="s">
        <v>3760</v>
      </c>
      <c r="U862" s="199">
        <v>29700</v>
      </c>
      <c r="V862" s="199">
        <v>29700</v>
      </c>
      <c r="W862" s="200">
        <v>2</v>
      </c>
      <c r="X862" s="201">
        <v>44927</v>
      </c>
      <c r="Y862" s="129"/>
      <c r="Z862" s="122" t="s">
        <v>1515</v>
      </c>
      <c r="AA862" s="189" t="s">
        <v>1479</v>
      </c>
      <c r="AB862" s="189" t="s">
        <v>1470</v>
      </c>
    </row>
    <row r="863" spans="1:28" hidden="1">
      <c r="A863" s="189" t="s">
        <v>3213</v>
      </c>
      <c r="B863" s="190">
        <v>44957</v>
      </c>
      <c r="C863" s="191" t="s">
        <v>42</v>
      </c>
      <c r="D863" s="191" t="s">
        <v>3346</v>
      </c>
      <c r="E863" s="128" t="s">
        <v>2312</v>
      </c>
      <c r="F863" s="192" t="s">
        <v>3696</v>
      </c>
      <c r="G863" s="193" t="s">
        <v>3214</v>
      </c>
      <c r="H863" s="192" t="s">
        <v>3348</v>
      </c>
      <c r="I863" s="194">
        <v>138137.31</v>
      </c>
      <c r="J863" s="128" t="s">
        <v>3261</v>
      </c>
      <c r="K863" s="192" t="s">
        <v>3763</v>
      </c>
      <c r="L863" s="195">
        <v>159829.21</v>
      </c>
      <c r="M863" s="196">
        <v>44957</v>
      </c>
      <c r="N863" s="179" t="s">
        <v>1472</v>
      </c>
      <c r="O863" s="192" t="s">
        <v>3764</v>
      </c>
      <c r="P863" s="192" t="s">
        <v>3764</v>
      </c>
      <c r="Q863" s="197">
        <v>-159829.21</v>
      </c>
      <c r="R863" s="197">
        <v>0</v>
      </c>
      <c r="S863" s="197">
        <v>549678.5</v>
      </c>
      <c r="T863" s="198" t="s">
        <v>788</v>
      </c>
      <c r="U863" s="199">
        <v>-159829.21</v>
      </c>
      <c r="V863" s="199">
        <v>159829.21</v>
      </c>
      <c r="W863" s="200">
        <v>0</v>
      </c>
      <c r="X863" s="201">
        <v>44927</v>
      </c>
      <c r="Y863" s="129"/>
      <c r="Z863" s="122" t="s">
        <v>1577</v>
      </c>
      <c r="AA863" s="189" t="s">
        <v>1488</v>
      </c>
      <c r="AB863" s="189" t="s">
        <v>1470</v>
      </c>
    </row>
    <row r="864" spans="1:28" hidden="1">
      <c r="A864" s="189" t="s">
        <v>3213</v>
      </c>
      <c r="B864" s="190">
        <v>44957</v>
      </c>
      <c r="C864" s="191" t="s">
        <v>42</v>
      </c>
      <c r="D864" s="191" t="s">
        <v>3346</v>
      </c>
      <c r="E864" s="128" t="s">
        <v>2312</v>
      </c>
      <c r="F864" s="192" t="s">
        <v>3696</v>
      </c>
      <c r="G864" s="193" t="s">
        <v>3214</v>
      </c>
      <c r="H864" s="192" t="s">
        <v>3348</v>
      </c>
      <c r="I864" s="194">
        <v>138137.31</v>
      </c>
      <c r="J864" s="128" t="s">
        <v>3261</v>
      </c>
      <c r="K864" s="192" t="s">
        <v>3765</v>
      </c>
      <c r="L864" s="195">
        <v>2397.44</v>
      </c>
      <c r="M864" s="196">
        <v>44957</v>
      </c>
      <c r="N864" s="179" t="s">
        <v>1472</v>
      </c>
      <c r="O864" s="192" t="s">
        <v>3766</v>
      </c>
      <c r="P864" s="192" t="s">
        <v>3766</v>
      </c>
      <c r="Q864" s="197">
        <v>0</v>
      </c>
      <c r="R864" s="197">
        <v>2397.44</v>
      </c>
      <c r="S864" s="197">
        <v>552075.93999999994</v>
      </c>
      <c r="T864" s="198" t="s">
        <v>788</v>
      </c>
      <c r="U864" s="199">
        <v>2397.44</v>
      </c>
      <c r="V864" s="199">
        <v>2397.44</v>
      </c>
      <c r="W864" s="200">
        <v>1</v>
      </c>
      <c r="X864" s="201">
        <v>44927</v>
      </c>
      <c r="Y864" s="129"/>
      <c r="Z864" s="122" t="s">
        <v>1577</v>
      </c>
      <c r="AA864" s="189" t="s">
        <v>1488</v>
      </c>
      <c r="AB864" s="189" t="s">
        <v>1470</v>
      </c>
    </row>
    <row r="865" spans="1:28" hidden="1">
      <c r="A865" s="189" t="s">
        <v>3213</v>
      </c>
      <c r="B865" s="190">
        <v>44957</v>
      </c>
      <c r="C865" s="191" t="s">
        <v>42</v>
      </c>
      <c r="D865" s="191" t="s">
        <v>3346</v>
      </c>
      <c r="E865" s="128" t="s">
        <v>2312</v>
      </c>
      <c r="F865" s="192" t="s">
        <v>3696</v>
      </c>
      <c r="G865" s="193" t="s">
        <v>3214</v>
      </c>
      <c r="H865" s="192" t="s">
        <v>3348</v>
      </c>
      <c r="I865" s="194">
        <v>138137.31</v>
      </c>
      <c r="J865" s="128" t="s">
        <v>3261</v>
      </c>
      <c r="K865" s="192" t="s">
        <v>3767</v>
      </c>
      <c r="L865" s="195">
        <v>7432.06</v>
      </c>
      <c r="M865" s="196">
        <v>44957</v>
      </c>
      <c r="N865" s="179" t="s">
        <v>1472</v>
      </c>
      <c r="O865" s="192" t="s">
        <v>3768</v>
      </c>
      <c r="P865" s="192" t="s">
        <v>3768</v>
      </c>
      <c r="Q865" s="197">
        <v>0</v>
      </c>
      <c r="R865" s="197">
        <v>7432.06</v>
      </c>
      <c r="S865" s="197">
        <v>559508</v>
      </c>
      <c r="T865" s="198" t="s">
        <v>788</v>
      </c>
      <c r="U865" s="199">
        <v>7432.06</v>
      </c>
      <c r="V865" s="199">
        <v>7432.06</v>
      </c>
      <c r="W865" s="200">
        <v>0</v>
      </c>
      <c r="X865" s="201">
        <v>44927</v>
      </c>
      <c r="Y865" s="129"/>
      <c r="Z865" s="122" t="s">
        <v>1577</v>
      </c>
      <c r="AA865" s="189" t="s">
        <v>1488</v>
      </c>
      <c r="AB865" s="189" t="s">
        <v>1470</v>
      </c>
    </row>
    <row r="866" spans="1:28" hidden="1">
      <c r="A866" s="189" t="s">
        <v>3213</v>
      </c>
      <c r="B866" s="190">
        <v>44957</v>
      </c>
      <c r="C866" s="191" t="s">
        <v>42</v>
      </c>
      <c r="D866" s="191" t="s">
        <v>3346</v>
      </c>
      <c r="E866" s="128" t="s">
        <v>2312</v>
      </c>
      <c r="F866" s="192" t="s">
        <v>3696</v>
      </c>
      <c r="G866" s="193" t="s">
        <v>3214</v>
      </c>
      <c r="H866" s="192" t="s">
        <v>3348</v>
      </c>
      <c r="I866" s="194">
        <v>138137.31</v>
      </c>
      <c r="J866" s="128" t="s">
        <v>3261</v>
      </c>
      <c r="K866" s="192" t="s">
        <v>3769</v>
      </c>
      <c r="L866" s="195">
        <v>81.55</v>
      </c>
      <c r="M866" s="196">
        <v>44957</v>
      </c>
      <c r="N866" s="179" t="s">
        <v>1565</v>
      </c>
      <c r="O866" s="192" t="s">
        <v>3448</v>
      </c>
      <c r="P866" s="192" t="s">
        <v>3448</v>
      </c>
      <c r="Q866" s="197">
        <v>-81.55</v>
      </c>
      <c r="R866" s="197">
        <v>0</v>
      </c>
      <c r="S866" s="197">
        <v>559426.44999999995</v>
      </c>
      <c r="T866" s="198" t="s">
        <v>21</v>
      </c>
      <c r="U866" s="199">
        <v>-81.55</v>
      </c>
      <c r="V866" s="199">
        <v>81.55</v>
      </c>
      <c r="W866" s="200">
        <v>0</v>
      </c>
      <c r="X866" s="201">
        <v>44927</v>
      </c>
      <c r="Y866" s="129"/>
      <c r="Z866" s="122" t="s">
        <v>3124</v>
      </c>
      <c r="AA866" s="189" t="s">
        <v>3124</v>
      </c>
      <c r="AB866" s="189" t="s">
        <v>1470</v>
      </c>
    </row>
    <row r="867" spans="1:28" hidden="1">
      <c r="A867" s="189" t="s">
        <v>3213</v>
      </c>
      <c r="B867" s="190">
        <v>44957</v>
      </c>
      <c r="C867" s="191" t="s">
        <v>42</v>
      </c>
      <c r="D867" s="191" t="s">
        <v>3346</v>
      </c>
      <c r="E867" s="128" t="s">
        <v>2312</v>
      </c>
      <c r="F867" s="192" t="s">
        <v>3696</v>
      </c>
      <c r="G867" s="193" t="s">
        <v>3214</v>
      </c>
      <c r="H867" s="192" t="s">
        <v>3348</v>
      </c>
      <c r="I867" s="194">
        <v>138137.31</v>
      </c>
      <c r="J867" s="128" t="s">
        <v>3261</v>
      </c>
      <c r="K867" s="192" t="s">
        <v>3770</v>
      </c>
      <c r="L867" s="195">
        <v>40426.089999999997</v>
      </c>
      <c r="M867" s="196">
        <v>44957</v>
      </c>
      <c r="N867" s="179" t="s">
        <v>1472</v>
      </c>
      <c r="O867" s="192" t="s">
        <v>2668</v>
      </c>
      <c r="P867" s="192" t="s">
        <v>2668</v>
      </c>
      <c r="Q867" s="197">
        <v>-40426.089999999997</v>
      </c>
      <c r="R867" s="197">
        <v>0</v>
      </c>
      <c r="S867" s="197">
        <v>519000.36</v>
      </c>
      <c r="T867" s="198" t="s">
        <v>1134</v>
      </c>
      <c r="U867" s="199">
        <v>-40426.089999999997</v>
      </c>
      <c r="V867" s="199">
        <v>40426.089999999997</v>
      </c>
      <c r="W867" s="200">
        <v>0</v>
      </c>
      <c r="X867" s="201">
        <v>44927</v>
      </c>
      <c r="Y867" s="129"/>
      <c r="Z867" s="122" t="s">
        <v>1515</v>
      </c>
      <c r="AA867" s="189" t="s">
        <v>1479</v>
      </c>
      <c r="AB867" s="189" t="s">
        <v>1470</v>
      </c>
    </row>
    <row r="868" spans="1:28" hidden="1">
      <c r="A868" s="189" t="s">
        <v>3213</v>
      </c>
      <c r="B868" s="190">
        <v>44957</v>
      </c>
      <c r="C868" s="191" t="s">
        <v>42</v>
      </c>
      <c r="D868" s="191" t="s">
        <v>3346</v>
      </c>
      <c r="E868" s="128" t="s">
        <v>2312</v>
      </c>
      <c r="F868" s="192" t="s">
        <v>3696</v>
      </c>
      <c r="G868" s="193" t="s">
        <v>3214</v>
      </c>
      <c r="H868" s="192" t="s">
        <v>3348</v>
      </c>
      <c r="I868" s="194">
        <v>138137.31</v>
      </c>
      <c r="J868" s="128" t="s">
        <v>3261</v>
      </c>
      <c r="K868" s="192" t="s">
        <v>3771</v>
      </c>
      <c r="L868" s="195">
        <v>607.5</v>
      </c>
      <c r="M868" s="196">
        <v>44957</v>
      </c>
      <c r="N868" s="179" t="s">
        <v>1472</v>
      </c>
      <c r="O868" s="192" t="s">
        <v>2670</v>
      </c>
      <c r="P868" s="192" t="s">
        <v>2670</v>
      </c>
      <c r="Q868" s="197">
        <v>0</v>
      </c>
      <c r="R868" s="197">
        <v>607.5</v>
      </c>
      <c r="S868" s="197">
        <v>519607.86</v>
      </c>
      <c r="T868" s="198" t="s">
        <v>1134</v>
      </c>
      <c r="U868" s="199">
        <v>607.5</v>
      </c>
      <c r="V868" s="199">
        <v>607.5</v>
      </c>
      <c r="W868" s="200">
        <v>2</v>
      </c>
      <c r="X868" s="201">
        <v>44927</v>
      </c>
      <c r="Y868" s="129"/>
      <c r="Z868" s="122" t="s">
        <v>1515</v>
      </c>
      <c r="AA868" s="189" t="s">
        <v>1479</v>
      </c>
      <c r="AB868" s="189" t="s">
        <v>1470</v>
      </c>
    </row>
    <row r="869" spans="1:28" hidden="1">
      <c r="A869" s="189" t="s">
        <v>3213</v>
      </c>
      <c r="B869" s="190">
        <v>44957</v>
      </c>
      <c r="C869" s="191" t="s">
        <v>42</v>
      </c>
      <c r="D869" s="191" t="s">
        <v>3346</v>
      </c>
      <c r="E869" s="128" t="s">
        <v>2312</v>
      </c>
      <c r="F869" s="192" t="s">
        <v>3696</v>
      </c>
      <c r="G869" s="193" t="s">
        <v>3214</v>
      </c>
      <c r="H869" s="192" t="s">
        <v>3348</v>
      </c>
      <c r="I869" s="194">
        <v>138137.31</v>
      </c>
      <c r="J869" s="128" t="s">
        <v>3261</v>
      </c>
      <c r="K869" s="192" t="s">
        <v>3772</v>
      </c>
      <c r="L869" s="195">
        <v>1809.34</v>
      </c>
      <c r="M869" s="196">
        <v>44957</v>
      </c>
      <c r="N869" s="179" t="s">
        <v>1472</v>
      </c>
      <c r="O869" s="192" t="s">
        <v>2671</v>
      </c>
      <c r="P869" s="192" t="s">
        <v>2671</v>
      </c>
      <c r="Q869" s="197">
        <v>0</v>
      </c>
      <c r="R869" s="197">
        <v>1809.34</v>
      </c>
      <c r="S869" s="197">
        <v>521417.2</v>
      </c>
      <c r="T869" s="198" t="s">
        <v>1134</v>
      </c>
      <c r="U869" s="199">
        <v>1809.34</v>
      </c>
      <c r="V869" s="199">
        <v>1809.34</v>
      </c>
      <c r="W869" s="200">
        <v>0</v>
      </c>
      <c r="X869" s="201">
        <v>44927</v>
      </c>
      <c r="Y869" s="129"/>
      <c r="Z869" s="122" t="s">
        <v>1515</v>
      </c>
      <c r="AA869" s="189" t="s">
        <v>1479</v>
      </c>
      <c r="AB869" s="189" t="s">
        <v>1470</v>
      </c>
    </row>
    <row r="870" spans="1:28" hidden="1">
      <c r="A870" s="189" t="s">
        <v>3050</v>
      </c>
      <c r="B870" s="190">
        <v>44928</v>
      </c>
      <c r="C870" s="191" t="s">
        <v>42</v>
      </c>
      <c r="D870" s="191" t="s">
        <v>3220</v>
      </c>
      <c r="E870" s="128" t="s">
        <v>2312</v>
      </c>
      <c r="F870" s="192" t="s">
        <v>3696</v>
      </c>
      <c r="G870" s="193" t="s">
        <v>3053</v>
      </c>
      <c r="H870" s="192" t="s">
        <v>3221</v>
      </c>
      <c r="I870" s="194">
        <v>0</v>
      </c>
      <c r="J870" s="128">
        <v>0</v>
      </c>
      <c r="K870" s="192">
        <v>0</v>
      </c>
      <c r="L870" s="195">
        <v>0</v>
      </c>
      <c r="M870" s="196">
        <v>44928</v>
      </c>
      <c r="N870" s="179" t="s">
        <v>1472</v>
      </c>
      <c r="O870" s="192" t="s">
        <v>3773</v>
      </c>
      <c r="P870" s="192" t="s">
        <v>3774</v>
      </c>
      <c r="Q870" s="197">
        <v>-419.88</v>
      </c>
      <c r="R870" s="197">
        <v>0</v>
      </c>
      <c r="S870" s="197">
        <v>1755.75</v>
      </c>
      <c r="T870" s="198" t="s">
        <v>3775</v>
      </c>
      <c r="U870" s="199">
        <v>-419.88</v>
      </c>
      <c r="V870" s="199">
        <v>419.88</v>
      </c>
      <c r="W870" s="200">
        <v>0</v>
      </c>
      <c r="X870" s="201">
        <v>44927</v>
      </c>
      <c r="Y870" s="129"/>
      <c r="Z870" s="122" t="s">
        <v>3112</v>
      </c>
      <c r="AA870" s="189" t="s">
        <v>3060</v>
      </c>
      <c r="AB870" s="189" t="s">
        <v>1470</v>
      </c>
    </row>
    <row r="871" spans="1:28" hidden="1">
      <c r="A871" s="189" t="s">
        <v>3050</v>
      </c>
      <c r="B871" s="190">
        <v>44935</v>
      </c>
      <c r="C871" s="191" t="s">
        <v>42</v>
      </c>
      <c r="D871" s="191" t="s">
        <v>3220</v>
      </c>
      <c r="E871" s="128" t="s">
        <v>2312</v>
      </c>
      <c r="F871" s="192" t="s">
        <v>3696</v>
      </c>
      <c r="G871" s="193" t="s">
        <v>3053</v>
      </c>
      <c r="H871" s="192" t="s">
        <v>3221</v>
      </c>
      <c r="I871" s="194">
        <v>0</v>
      </c>
      <c r="J871" s="128">
        <v>0</v>
      </c>
      <c r="K871" s="192">
        <v>0</v>
      </c>
      <c r="L871" s="195">
        <v>0</v>
      </c>
      <c r="M871" s="196">
        <v>44935</v>
      </c>
      <c r="N871" s="179" t="s">
        <v>1565</v>
      </c>
      <c r="O871" s="192" t="s">
        <v>3558</v>
      </c>
      <c r="P871" s="192" t="s">
        <v>3776</v>
      </c>
      <c r="Q871" s="197">
        <v>0</v>
      </c>
      <c r="R871" s="197">
        <v>10000</v>
      </c>
      <c r="S871" s="197">
        <v>11755.75</v>
      </c>
      <c r="T871" s="198" t="s">
        <v>21</v>
      </c>
      <c r="U871" s="199">
        <v>10000</v>
      </c>
      <c r="V871" s="199">
        <v>10000</v>
      </c>
      <c r="W871" s="200">
        <v>20</v>
      </c>
      <c r="X871" s="201">
        <v>44927</v>
      </c>
      <c r="Y871" s="129"/>
      <c r="Z871" s="122" t="s">
        <v>158</v>
      </c>
      <c r="AA871" s="189" t="s">
        <v>158</v>
      </c>
      <c r="AB871" s="189" t="s">
        <v>1474</v>
      </c>
    </row>
    <row r="872" spans="1:28" hidden="1">
      <c r="A872" s="189" t="s">
        <v>3050</v>
      </c>
      <c r="B872" s="190">
        <v>44935</v>
      </c>
      <c r="C872" s="191" t="s">
        <v>42</v>
      </c>
      <c r="D872" s="191" t="s">
        <v>3220</v>
      </c>
      <c r="E872" s="128" t="s">
        <v>2312</v>
      </c>
      <c r="F872" s="192" t="s">
        <v>3696</v>
      </c>
      <c r="G872" s="193" t="s">
        <v>3053</v>
      </c>
      <c r="H872" s="192" t="s">
        <v>3221</v>
      </c>
      <c r="I872" s="194">
        <v>0</v>
      </c>
      <c r="J872" s="128">
        <v>0</v>
      </c>
      <c r="K872" s="192">
        <v>0</v>
      </c>
      <c r="L872" s="195">
        <v>0</v>
      </c>
      <c r="M872" s="196">
        <v>44935</v>
      </c>
      <c r="N872" s="179" t="s">
        <v>1565</v>
      </c>
      <c r="O872" s="192" t="s">
        <v>3777</v>
      </c>
      <c r="P872" s="192" t="s">
        <v>3778</v>
      </c>
      <c r="Q872" s="197">
        <v>-60.95</v>
      </c>
      <c r="R872" s="197">
        <v>0</v>
      </c>
      <c r="S872" s="197">
        <v>11694.8</v>
      </c>
      <c r="T872" s="198" t="s">
        <v>21</v>
      </c>
      <c r="U872" s="199">
        <v>-60.95</v>
      </c>
      <c r="V872" s="199">
        <v>60.95</v>
      </c>
      <c r="W872" s="200">
        <v>0</v>
      </c>
      <c r="X872" s="201">
        <v>44927</v>
      </c>
      <c r="Y872" s="129"/>
      <c r="Z872" s="122" t="s">
        <v>3124</v>
      </c>
      <c r="AA872" s="189" t="s">
        <v>3124</v>
      </c>
      <c r="AB872" s="189" t="s">
        <v>1470</v>
      </c>
    </row>
    <row r="873" spans="1:28" hidden="1">
      <c r="A873" s="189" t="s">
        <v>3050</v>
      </c>
      <c r="B873" s="190">
        <v>44936</v>
      </c>
      <c r="C873" s="191" t="s">
        <v>42</v>
      </c>
      <c r="D873" s="191" t="s">
        <v>3220</v>
      </c>
      <c r="E873" s="128" t="s">
        <v>2312</v>
      </c>
      <c r="F873" s="192" t="s">
        <v>3696</v>
      </c>
      <c r="G873" s="193" t="s">
        <v>3053</v>
      </c>
      <c r="H873" s="192" t="s">
        <v>3221</v>
      </c>
      <c r="I873" s="194">
        <v>0</v>
      </c>
      <c r="J873" s="128">
        <v>0</v>
      </c>
      <c r="K873" s="192">
        <v>0</v>
      </c>
      <c r="L873" s="195">
        <v>0</v>
      </c>
      <c r="M873" s="196">
        <v>44936</v>
      </c>
      <c r="N873" s="179" t="s">
        <v>1472</v>
      </c>
      <c r="O873" s="192" t="s">
        <v>3779</v>
      </c>
      <c r="P873" s="192" t="s">
        <v>3780</v>
      </c>
      <c r="Q873" s="197">
        <v>-9350</v>
      </c>
      <c r="R873" s="197">
        <v>0</v>
      </c>
      <c r="S873" s="197">
        <v>2344.8000000000002</v>
      </c>
      <c r="T873" s="198" t="s">
        <v>3781</v>
      </c>
      <c r="U873" s="199">
        <v>-9350</v>
      </c>
      <c r="V873" s="199">
        <v>9350</v>
      </c>
      <c r="W873" s="200">
        <v>0</v>
      </c>
      <c r="X873" s="201">
        <v>44927</v>
      </c>
      <c r="Y873" s="129"/>
      <c r="Z873" s="122" t="s">
        <v>1515</v>
      </c>
      <c r="AA873" s="189" t="s">
        <v>1479</v>
      </c>
      <c r="AB873" s="189" t="s">
        <v>1470</v>
      </c>
    </row>
    <row r="874" spans="1:28" hidden="1">
      <c r="A874" s="189" t="s">
        <v>3050</v>
      </c>
      <c r="B874" s="190">
        <v>44936</v>
      </c>
      <c r="C874" s="191" t="s">
        <v>42</v>
      </c>
      <c r="D874" s="191" t="s">
        <v>3220</v>
      </c>
      <c r="E874" s="128" t="s">
        <v>2312</v>
      </c>
      <c r="F874" s="192" t="s">
        <v>3696</v>
      </c>
      <c r="G874" s="193" t="s">
        <v>3053</v>
      </c>
      <c r="H874" s="192" t="s">
        <v>3221</v>
      </c>
      <c r="I874" s="194">
        <v>0</v>
      </c>
      <c r="J874" s="128">
        <v>0</v>
      </c>
      <c r="K874" s="192">
        <v>0</v>
      </c>
      <c r="L874" s="195">
        <v>0</v>
      </c>
      <c r="M874" s="196">
        <v>44936</v>
      </c>
      <c r="N874" s="179" t="s">
        <v>1565</v>
      </c>
      <c r="O874" s="192" t="s">
        <v>3448</v>
      </c>
      <c r="P874" s="192" t="s">
        <v>3782</v>
      </c>
      <c r="Q874" s="197">
        <v>-11.05</v>
      </c>
      <c r="R874" s="197">
        <v>0</v>
      </c>
      <c r="S874" s="197">
        <v>2333.75</v>
      </c>
      <c r="T874" s="198" t="s">
        <v>21</v>
      </c>
      <c r="U874" s="199">
        <v>-11.05</v>
      </c>
      <c r="V874" s="199">
        <v>11.05</v>
      </c>
      <c r="W874" s="200">
        <v>0</v>
      </c>
      <c r="X874" s="201">
        <v>44927</v>
      </c>
      <c r="Y874" s="129"/>
      <c r="Z874" s="122" t="s">
        <v>3124</v>
      </c>
      <c r="AA874" s="189" t="s">
        <v>3124</v>
      </c>
      <c r="AB874" s="189" t="s">
        <v>1470</v>
      </c>
    </row>
    <row r="875" spans="1:28" hidden="1">
      <c r="A875" s="189" t="s">
        <v>3050</v>
      </c>
      <c r="B875" s="190">
        <v>44939</v>
      </c>
      <c r="C875" s="191" t="s">
        <v>42</v>
      </c>
      <c r="D875" s="191" t="s">
        <v>3220</v>
      </c>
      <c r="E875" s="128" t="s">
        <v>2312</v>
      </c>
      <c r="F875" s="192" t="s">
        <v>3696</v>
      </c>
      <c r="G875" s="193" t="s">
        <v>3053</v>
      </c>
      <c r="H875" s="192" t="s">
        <v>3221</v>
      </c>
      <c r="I875" s="194">
        <v>0</v>
      </c>
      <c r="J875" s="128">
        <v>0</v>
      </c>
      <c r="K875" s="192">
        <v>0</v>
      </c>
      <c r="L875" s="195">
        <v>0</v>
      </c>
      <c r="M875" s="196">
        <v>44939</v>
      </c>
      <c r="N875" s="179" t="s">
        <v>1565</v>
      </c>
      <c r="O875" s="192" t="s">
        <v>3558</v>
      </c>
      <c r="P875" s="192" t="s">
        <v>3776</v>
      </c>
      <c r="Q875" s="197">
        <v>0</v>
      </c>
      <c r="R875" s="197">
        <v>15000</v>
      </c>
      <c r="S875" s="197">
        <v>17333.75</v>
      </c>
      <c r="T875" s="198" t="s">
        <v>21</v>
      </c>
      <c r="U875" s="199">
        <v>15000</v>
      </c>
      <c r="V875" s="199">
        <v>15000</v>
      </c>
      <c r="W875" s="200">
        <v>0</v>
      </c>
      <c r="X875" s="201">
        <v>44927</v>
      </c>
      <c r="Y875" s="129"/>
      <c r="Z875" s="122" t="s">
        <v>158</v>
      </c>
      <c r="AA875" s="189" t="s">
        <v>158</v>
      </c>
      <c r="AB875" s="189" t="s">
        <v>1474</v>
      </c>
    </row>
    <row r="876" spans="1:28" hidden="1">
      <c r="A876" s="189" t="s">
        <v>3050</v>
      </c>
      <c r="B876" s="190">
        <v>44942</v>
      </c>
      <c r="C876" s="191" t="s">
        <v>42</v>
      </c>
      <c r="D876" s="191" t="s">
        <v>3220</v>
      </c>
      <c r="E876" s="128" t="s">
        <v>2312</v>
      </c>
      <c r="F876" s="192" t="s">
        <v>3696</v>
      </c>
      <c r="G876" s="193" t="s">
        <v>3053</v>
      </c>
      <c r="H876" s="192" t="s">
        <v>3221</v>
      </c>
      <c r="I876" s="194">
        <v>0</v>
      </c>
      <c r="J876" s="128">
        <v>0</v>
      </c>
      <c r="K876" s="192">
        <v>0</v>
      </c>
      <c r="L876" s="195">
        <v>0</v>
      </c>
      <c r="M876" s="196">
        <v>44942</v>
      </c>
      <c r="N876" s="179" t="s">
        <v>1472</v>
      </c>
      <c r="O876" s="192" t="s">
        <v>3226</v>
      </c>
      <c r="P876" s="192" t="s">
        <v>3783</v>
      </c>
      <c r="Q876" s="197">
        <v>-18062.37</v>
      </c>
      <c r="R876" s="197">
        <v>0</v>
      </c>
      <c r="S876" s="197">
        <v>-728.62</v>
      </c>
      <c r="T876" s="198" t="s">
        <v>3227</v>
      </c>
      <c r="U876" s="199">
        <v>-18062.37</v>
      </c>
      <c r="V876" s="199">
        <v>18062.37</v>
      </c>
      <c r="W876" s="200">
        <v>0</v>
      </c>
      <c r="X876" s="201">
        <v>44927</v>
      </c>
      <c r="Y876" s="129"/>
      <c r="Z876" s="122" t="s">
        <v>3189</v>
      </c>
      <c r="AA876" s="189" t="s">
        <v>1488</v>
      </c>
      <c r="AB876" s="189" t="s">
        <v>1470</v>
      </c>
    </row>
    <row r="877" spans="1:28" hidden="1">
      <c r="A877" s="189" t="s">
        <v>3050</v>
      </c>
      <c r="B877" s="190">
        <v>44942</v>
      </c>
      <c r="C877" s="191" t="s">
        <v>42</v>
      </c>
      <c r="D877" s="191" t="s">
        <v>3220</v>
      </c>
      <c r="E877" s="128" t="s">
        <v>2312</v>
      </c>
      <c r="F877" s="192" t="s">
        <v>3696</v>
      </c>
      <c r="G877" s="193" t="s">
        <v>3053</v>
      </c>
      <c r="H877" s="192" t="s">
        <v>3221</v>
      </c>
      <c r="I877" s="194">
        <v>0</v>
      </c>
      <c r="J877" s="128">
        <v>0</v>
      </c>
      <c r="K877" s="192">
        <v>0</v>
      </c>
      <c r="L877" s="195">
        <v>0</v>
      </c>
      <c r="M877" s="196">
        <v>44942</v>
      </c>
      <c r="N877" s="179" t="s">
        <v>1472</v>
      </c>
      <c r="O877" s="192" t="s">
        <v>3784</v>
      </c>
      <c r="P877" s="192" t="s">
        <v>3783</v>
      </c>
      <c r="Q877" s="197">
        <v>0</v>
      </c>
      <c r="R877" s="197">
        <v>270.94</v>
      </c>
      <c r="S877" s="197">
        <v>-457.68</v>
      </c>
      <c r="T877" s="198" t="s">
        <v>3785</v>
      </c>
      <c r="U877" s="199">
        <v>270.94</v>
      </c>
      <c r="V877" s="199">
        <v>270.94</v>
      </c>
      <c r="W877" s="200">
        <v>1</v>
      </c>
      <c r="X877" s="201">
        <v>44927</v>
      </c>
      <c r="Y877" s="129"/>
      <c r="Z877" s="122" t="s">
        <v>3189</v>
      </c>
      <c r="AA877" s="189" t="s">
        <v>1488</v>
      </c>
      <c r="AB877" s="189" t="s">
        <v>1470</v>
      </c>
    </row>
    <row r="878" spans="1:28" hidden="1">
      <c r="A878" s="189" t="s">
        <v>3050</v>
      </c>
      <c r="B878" s="190">
        <v>44942</v>
      </c>
      <c r="C878" s="191" t="s">
        <v>42</v>
      </c>
      <c r="D878" s="191" t="s">
        <v>3220</v>
      </c>
      <c r="E878" s="128" t="s">
        <v>2312</v>
      </c>
      <c r="F878" s="192" t="s">
        <v>3696</v>
      </c>
      <c r="G878" s="193" t="s">
        <v>3053</v>
      </c>
      <c r="H878" s="192" t="s">
        <v>3221</v>
      </c>
      <c r="I878" s="194">
        <v>0</v>
      </c>
      <c r="J878" s="128">
        <v>0</v>
      </c>
      <c r="K878" s="192">
        <v>0</v>
      </c>
      <c r="L878" s="195">
        <v>0</v>
      </c>
      <c r="M878" s="196">
        <v>44942</v>
      </c>
      <c r="N878" s="179" t="s">
        <v>1472</v>
      </c>
      <c r="O878" s="192" t="s">
        <v>3786</v>
      </c>
      <c r="P878" s="192" t="s">
        <v>3783</v>
      </c>
      <c r="Q878" s="197">
        <v>0</v>
      </c>
      <c r="R878" s="197">
        <v>839.9</v>
      </c>
      <c r="S878" s="197">
        <v>382.22</v>
      </c>
      <c r="T878" s="198" t="s">
        <v>3785</v>
      </c>
      <c r="U878" s="199">
        <v>839.9</v>
      </c>
      <c r="V878" s="199">
        <v>839.9</v>
      </c>
      <c r="W878" s="200">
        <v>1</v>
      </c>
      <c r="X878" s="201">
        <v>44927</v>
      </c>
      <c r="Y878" s="129"/>
      <c r="Z878" s="122" t="s">
        <v>3189</v>
      </c>
      <c r="AA878" s="189" t="s">
        <v>1488</v>
      </c>
      <c r="AB878" s="189" t="s">
        <v>1470</v>
      </c>
    </row>
    <row r="879" spans="1:28" hidden="1">
      <c r="A879" s="189" t="s">
        <v>3050</v>
      </c>
      <c r="B879" s="190">
        <v>44942</v>
      </c>
      <c r="C879" s="191" t="s">
        <v>42</v>
      </c>
      <c r="D879" s="191" t="s">
        <v>3220</v>
      </c>
      <c r="E879" s="128" t="s">
        <v>2312</v>
      </c>
      <c r="F879" s="192" t="s">
        <v>3696</v>
      </c>
      <c r="G879" s="193" t="s">
        <v>3053</v>
      </c>
      <c r="H879" s="192" t="s">
        <v>3221</v>
      </c>
      <c r="I879" s="194">
        <v>0</v>
      </c>
      <c r="J879" s="128">
        <v>0</v>
      </c>
      <c r="K879" s="192">
        <v>0</v>
      </c>
      <c r="L879" s="195">
        <v>0</v>
      </c>
      <c r="M879" s="196">
        <v>44942</v>
      </c>
      <c r="N879" s="179" t="s">
        <v>1565</v>
      </c>
      <c r="O879" s="192" t="s">
        <v>3446</v>
      </c>
      <c r="P879" s="192" t="s">
        <v>3778</v>
      </c>
      <c r="Q879" s="197">
        <v>-1.95</v>
      </c>
      <c r="R879" s="197">
        <v>0</v>
      </c>
      <c r="S879" s="197">
        <v>380.27</v>
      </c>
      <c r="T879" s="198" t="s">
        <v>21</v>
      </c>
      <c r="U879" s="199">
        <v>-1.95</v>
      </c>
      <c r="V879" s="199">
        <v>1.95</v>
      </c>
      <c r="W879" s="200">
        <v>0</v>
      </c>
      <c r="X879" s="201">
        <v>44927</v>
      </c>
      <c r="Y879" s="129"/>
      <c r="Z879" s="122" t="s">
        <v>3124</v>
      </c>
      <c r="AA879" s="189" t="s">
        <v>3124</v>
      </c>
      <c r="AB879" s="189" t="s">
        <v>1470</v>
      </c>
    </row>
    <row r="880" spans="1:28" hidden="1">
      <c r="A880" s="189" t="s">
        <v>3050</v>
      </c>
      <c r="B880" s="190">
        <v>44945</v>
      </c>
      <c r="C880" s="191" t="s">
        <v>42</v>
      </c>
      <c r="D880" s="191" t="s">
        <v>3220</v>
      </c>
      <c r="E880" s="128" t="s">
        <v>2312</v>
      </c>
      <c r="F880" s="192" t="s">
        <v>3696</v>
      </c>
      <c r="G880" s="193" t="s">
        <v>3053</v>
      </c>
      <c r="H880" s="192" t="s">
        <v>3221</v>
      </c>
      <c r="I880" s="194">
        <v>0</v>
      </c>
      <c r="J880" s="128">
        <v>0</v>
      </c>
      <c r="K880" s="192">
        <v>0</v>
      </c>
      <c r="L880" s="195">
        <v>0</v>
      </c>
      <c r="M880" s="196">
        <v>44945</v>
      </c>
      <c r="N880" s="179" t="s">
        <v>1565</v>
      </c>
      <c r="O880" s="192" t="s">
        <v>3558</v>
      </c>
      <c r="P880" s="192" t="s">
        <v>3787</v>
      </c>
      <c r="Q880" s="197">
        <v>0</v>
      </c>
      <c r="R880" s="197">
        <v>3000</v>
      </c>
      <c r="S880" s="197">
        <v>3380.27</v>
      </c>
      <c r="T880" s="198" t="s">
        <v>21</v>
      </c>
      <c r="U880" s="199">
        <v>3000</v>
      </c>
      <c r="V880" s="199">
        <v>3000</v>
      </c>
      <c r="W880" s="200">
        <v>3</v>
      </c>
      <c r="X880" s="201">
        <v>44927</v>
      </c>
      <c r="Y880" s="129"/>
      <c r="Z880" s="122" t="s">
        <v>158</v>
      </c>
      <c r="AA880" s="189" t="s">
        <v>158</v>
      </c>
      <c r="AB880" s="189" t="s">
        <v>1474</v>
      </c>
    </row>
    <row r="881" spans="1:28" hidden="1">
      <c r="A881" s="189" t="s">
        <v>3050</v>
      </c>
      <c r="B881" s="190">
        <v>44946</v>
      </c>
      <c r="C881" s="191" t="s">
        <v>42</v>
      </c>
      <c r="D881" s="191" t="s">
        <v>3220</v>
      </c>
      <c r="E881" s="128" t="s">
        <v>2312</v>
      </c>
      <c r="F881" s="192" t="s">
        <v>3696</v>
      </c>
      <c r="G881" s="193" t="s">
        <v>3053</v>
      </c>
      <c r="H881" s="192" t="s">
        <v>3221</v>
      </c>
      <c r="I881" s="194">
        <v>0</v>
      </c>
      <c r="J881" s="128">
        <v>0</v>
      </c>
      <c r="K881" s="192">
        <v>0</v>
      </c>
      <c r="L881" s="195">
        <v>0</v>
      </c>
      <c r="M881" s="196">
        <v>44946</v>
      </c>
      <c r="N881" s="179" t="s">
        <v>1472</v>
      </c>
      <c r="O881" s="192" t="s">
        <v>1801</v>
      </c>
      <c r="P881" s="192" t="s">
        <v>3788</v>
      </c>
      <c r="Q881" s="197">
        <v>-28.49</v>
      </c>
      <c r="R881" s="197">
        <v>0</v>
      </c>
      <c r="S881" s="197">
        <v>3351.78</v>
      </c>
      <c r="T881" s="198" t="s">
        <v>1095</v>
      </c>
      <c r="U881" s="199">
        <v>-28.49</v>
      </c>
      <c r="V881" s="199">
        <v>28.49</v>
      </c>
      <c r="W881" s="200">
        <v>0</v>
      </c>
      <c r="X881" s="201">
        <v>44927</v>
      </c>
      <c r="Y881" s="129"/>
      <c r="Z881" s="122" t="s">
        <v>1515</v>
      </c>
      <c r="AA881" s="189" t="s">
        <v>1479</v>
      </c>
      <c r="AB881" s="189" t="s">
        <v>1470</v>
      </c>
    </row>
    <row r="882" spans="1:28" hidden="1">
      <c r="A882" s="189" t="s">
        <v>3050</v>
      </c>
      <c r="B882" s="190">
        <v>44946</v>
      </c>
      <c r="C882" s="191" t="s">
        <v>42</v>
      </c>
      <c r="D882" s="191" t="s">
        <v>3220</v>
      </c>
      <c r="E882" s="128" t="s">
        <v>2312</v>
      </c>
      <c r="F882" s="192" t="s">
        <v>3696</v>
      </c>
      <c r="G882" s="193" t="s">
        <v>3053</v>
      </c>
      <c r="H882" s="192" t="s">
        <v>3221</v>
      </c>
      <c r="I882" s="194">
        <v>0</v>
      </c>
      <c r="J882" s="128">
        <v>0</v>
      </c>
      <c r="K882" s="192">
        <v>0</v>
      </c>
      <c r="L882" s="195">
        <v>0</v>
      </c>
      <c r="M882" s="196">
        <v>44946</v>
      </c>
      <c r="N882" s="179" t="s">
        <v>1472</v>
      </c>
      <c r="O882" s="192" t="s">
        <v>1801</v>
      </c>
      <c r="P882" s="192" t="s">
        <v>3789</v>
      </c>
      <c r="Q882" s="197">
        <v>-157.57</v>
      </c>
      <c r="R882" s="197">
        <v>0</v>
      </c>
      <c r="S882" s="197">
        <v>3194.21</v>
      </c>
      <c r="T882" s="198" t="s">
        <v>1095</v>
      </c>
      <c r="U882" s="199">
        <v>-157.57</v>
      </c>
      <c r="V882" s="199">
        <v>157.57</v>
      </c>
      <c r="W882" s="200">
        <v>0</v>
      </c>
      <c r="X882" s="201">
        <v>44927</v>
      </c>
      <c r="Y882" s="129"/>
      <c r="Z882" s="122" t="s">
        <v>1515</v>
      </c>
      <c r="AA882" s="189" t="s">
        <v>1479</v>
      </c>
      <c r="AB882" s="189" t="s">
        <v>1470</v>
      </c>
    </row>
    <row r="883" spans="1:28" hidden="1">
      <c r="A883" s="189" t="s">
        <v>3050</v>
      </c>
      <c r="B883" s="190">
        <v>44946</v>
      </c>
      <c r="C883" s="191" t="s">
        <v>42</v>
      </c>
      <c r="D883" s="191" t="s">
        <v>3220</v>
      </c>
      <c r="E883" s="128" t="s">
        <v>2312</v>
      </c>
      <c r="F883" s="192" t="s">
        <v>3696</v>
      </c>
      <c r="G883" s="193" t="s">
        <v>3053</v>
      </c>
      <c r="H883" s="192" t="s">
        <v>3221</v>
      </c>
      <c r="I883" s="194">
        <v>0</v>
      </c>
      <c r="J883" s="128">
        <v>0</v>
      </c>
      <c r="K883" s="192">
        <v>0</v>
      </c>
      <c r="L883" s="195">
        <v>0</v>
      </c>
      <c r="M883" s="196">
        <v>44946</v>
      </c>
      <c r="N883" s="179" t="s">
        <v>1472</v>
      </c>
      <c r="O883" s="192" t="s">
        <v>1801</v>
      </c>
      <c r="P883" s="192" t="s">
        <v>3790</v>
      </c>
      <c r="Q883" s="197">
        <v>-457.5</v>
      </c>
      <c r="R883" s="197">
        <v>0</v>
      </c>
      <c r="S883" s="197">
        <v>2736.71</v>
      </c>
      <c r="T883" s="198" t="s">
        <v>1095</v>
      </c>
      <c r="U883" s="199">
        <v>-457.5</v>
      </c>
      <c r="V883" s="199">
        <v>457.5</v>
      </c>
      <c r="W883" s="200">
        <v>1</v>
      </c>
      <c r="X883" s="201">
        <v>44927</v>
      </c>
      <c r="Y883" s="129"/>
      <c r="Z883" s="122" t="s">
        <v>1515</v>
      </c>
      <c r="AA883" s="189" t="s">
        <v>1479</v>
      </c>
      <c r="AB883" s="189" t="s">
        <v>1470</v>
      </c>
    </row>
    <row r="884" spans="1:28" hidden="1">
      <c r="A884" s="189" t="s">
        <v>3050</v>
      </c>
      <c r="B884" s="190">
        <v>44946</v>
      </c>
      <c r="C884" s="191" t="s">
        <v>42</v>
      </c>
      <c r="D884" s="191" t="s">
        <v>3220</v>
      </c>
      <c r="E884" s="128" t="s">
        <v>2312</v>
      </c>
      <c r="F884" s="192" t="s">
        <v>3696</v>
      </c>
      <c r="G884" s="193" t="s">
        <v>3053</v>
      </c>
      <c r="H884" s="192" t="s">
        <v>3221</v>
      </c>
      <c r="I884" s="194">
        <v>0</v>
      </c>
      <c r="J884" s="128">
        <v>0</v>
      </c>
      <c r="K884" s="192">
        <v>0</v>
      </c>
      <c r="L884" s="195">
        <v>0</v>
      </c>
      <c r="M884" s="196">
        <v>44946</v>
      </c>
      <c r="N884" s="179" t="s">
        <v>1472</v>
      </c>
      <c r="O884" s="192" t="s">
        <v>1801</v>
      </c>
      <c r="P884" s="192" t="s">
        <v>3791</v>
      </c>
      <c r="Q884" s="197">
        <v>-162.56</v>
      </c>
      <c r="R884" s="197">
        <v>0</v>
      </c>
      <c r="S884" s="197">
        <v>2574.15</v>
      </c>
      <c r="T884" s="198" t="s">
        <v>1095</v>
      </c>
      <c r="U884" s="199">
        <v>-162.56</v>
      </c>
      <c r="V884" s="199">
        <v>162.56</v>
      </c>
      <c r="W884" s="200">
        <v>1</v>
      </c>
      <c r="X884" s="201">
        <v>44927</v>
      </c>
      <c r="Y884" s="129"/>
      <c r="Z884" s="122" t="s">
        <v>1515</v>
      </c>
      <c r="AA884" s="189" t="s">
        <v>1479</v>
      </c>
      <c r="AB884" s="189" t="s">
        <v>1470</v>
      </c>
    </row>
    <row r="885" spans="1:28" hidden="1">
      <c r="A885" s="189" t="s">
        <v>3050</v>
      </c>
      <c r="B885" s="190">
        <v>44946</v>
      </c>
      <c r="C885" s="191" t="s">
        <v>42</v>
      </c>
      <c r="D885" s="191" t="s">
        <v>3220</v>
      </c>
      <c r="E885" s="128" t="s">
        <v>2312</v>
      </c>
      <c r="F885" s="192" t="s">
        <v>3696</v>
      </c>
      <c r="G885" s="193" t="s">
        <v>3053</v>
      </c>
      <c r="H885" s="192" t="s">
        <v>3221</v>
      </c>
      <c r="I885" s="194">
        <v>0</v>
      </c>
      <c r="J885" s="128">
        <v>0</v>
      </c>
      <c r="K885" s="192">
        <v>0</v>
      </c>
      <c r="L885" s="195">
        <v>0</v>
      </c>
      <c r="M885" s="196">
        <v>44946</v>
      </c>
      <c r="N885" s="179" t="s">
        <v>1472</v>
      </c>
      <c r="O885" s="192" t="s">
        <v>1801</v>
      </c>
      <c r="P885" s="192" t="s">
        <v>3790</v>
      </c>
      <c r="Q885" s="197">
        <v>-1418.25</v>
      </c>
      <c r="R885" s="197">
        <v>0</v>
      </c>
      <c r="S885" s="197">
        <v>1155.9000000000001</v>
      </c>
      <c r="T885" s="198" t="s">
        <v>1095</v>
      </c>
      <c r="U885" s="199">
        <v>-1418.25</v>
      </c>
      <c r="V885" s="199">
        <v>1418.25</v>
      </c>
      <c r="W885" s="200">
        <v>1</v>
      </c>
      <c r="X885" s="201">
        <v>44927</v>
      </c>
      <c r="Y885" s="129"/>
      <c r="Z885" s="122" t="s">
        <v>1515</v>
      </c>
      <c r="AA885" s="189" t="s">
        <v>1479</v>
      </c>
      <c r="AB885" s="189" t="s">
        <v>1470</v>
      </c>
    </row>
    <row r="886" spans="1:28" hidden="1">
      <c r="A886" s="189" t="s">
        <v>3050</v>
      </c>
      <c r="B886" s="190">
        <v>44946</v>
      </c>
      <c r="C886" s="191" t="s">
        <v>42</v>
      </c>
      <c r="D886" s="191" t="s">
        <v>3220</v>
      </c>
      <c r="E886" s="128" t="s">
        <v>2312</v>
      </c>
      <c r="F886" s="192" t="s">
        <v>3696</v>
      </c>
      <c r="G886" s="193" t="s">
        <v>3053</v>
      </c>
      <c r="H886" s="192" t="s">
        <v>3221</v>
      </c>
      <c r="I886" s="194">
        <v>0</v>
      </c>
      <c r="J886" s="128">
        <v>0</v>
      </c>
      <c r="K886" s="192">
        <v>0</v>
      </c>
      <c r="L886" s="195">
        <v>0</v>
      </c>
      <c r="M886" s="196">
        <v>44946</v>
      </c>
      <c r="N886" s="179" t="s">
        <v>1472</v>
      </c>
      <c r="O886" s="192" t="s">
        <v>1801</v>
      </c>
      <c r="P886" s="192" t="s">
        <v>3791</v>
      </c>
      <c r="Q886" s="197">
        <v>-503.93</v>
      </c>
      <c r="R886" s="197">
        <v>0</v>
      </c>
      <c r="S886" s="197">
        <v>651.97</v>
      </c>
      <c r="T886" s="198" t="s">
        <v>1095</v>
      </c>
      <c r="U886" s="199">
        <v>-503.93</v>
      </c>
      <c r="V886" s="199">
        <v>503.93</v>
      </c>
      <c r="W886" s="200">
        <v>1</v>
      </c>
      <c r="X886" s="201">
        <v>44927</v>
      </c>
      <c r="Y886" s="129"/>
      <c r="Z886" s="122" t="s">
        <v>1515</v>
      </c>
      <c r="AA886" s="189" t="s">
        <v>1479</v>
      </c>
      <c r="AB886" s="189" t="s">
        <v>1470</v>
      </c>
    </row>
    <row r="887" spans="1:28" hidden="1">
      <c r="A887" s="189" t="s">
        <v>3050</v>
      </c>
      <c r="B887" s="190">
        <v>44952</v>
      </c>
      <c r="C887" s="191" t="s">
        <v>42</v>
      </c>
      <c r="D887" s="191" t="s">
        <v>3220</v>
      </c>
      <c r="E887" s="128" t="s">
        <v>2312</v>
      </c>
      <c r="F887" s="192" t="s">
        <v>3696</v>
      </c>
      <c r="G887" s="193" t="s">
        <v>3053</v>
      </c>
      <c r="H887" s="192" t="s">
        <v>3221</v>
      </c>
      <c r="I887" s="194">
        <v>0</v>
      </c>
      <c r="J887" s="128">
        <v>0</v>
      </c>
      <c r="K887" s="192">
        <v>0</v>
      </c>
      <c r="L887" s="195">
        <v>0</v>
      </c>
      <c r="M887" s="196">
        <v>44952</v>
      </c>
      <c r="N887" s="179" t="s">
        <v>1565</v>
      </c>
      <c r="O887" s="192" t="s">
        <v>3558</v>
      </c>
      <c r="P887" s="192" t="s">
        <v>3776</v>
      </c>
      <c r="Q887" s="197">
        <v>0</v>
      </c>
      <c r="R887" s="197">
        <v>65000</v>
      </c>
      <c r="S887" s="197">
        <v>65651.97</v>
      </c>
      <c r="T887" s="198" t="s">
        <v>21</v>
      </c>
      <c r="U887" s="199">
        <v>65000</v>
      </c>
      <c r="V887" s="199">
        <v>65000</v>
      </c>
      <c r="W887" s="200">
        <v>0</v>
      </c>
      <c r="X887" s="201">
        <v>44927</v>
      </c>
      <c r="Y887" s="129"/>
      <c r="Z887" s="122" t="s">
        <v>158</v>
      </c>
      <c r="AA887" s="189" t="s">
        <v>158</v>
      </c>
      <c r="AB887" s="189" t="s">
        <v>1474</v>
      </c>
    </row>
    <row r="888" spans="1:28" hidden="1">
      <c r="A888" s="189" t="s">
        <v>3050</v>
      </c>
      <c r="B888" s="190">
        <v>44953</v>
      </c>
      <c r="C888" s="191" t="s">
        <v>42</v>
      </c>
      <c r="D888" s="191" t="s">
        <v>3220</v>
      </c>
      <c r="E888" s="128" t="s">
        <v>2312</v>
      </c>
      <c r="F888" s="192" t="s">
        <v>3696</v>
      </c>
      <c r="G888" s="193" t="s">
        <v>3053</v>
      </c>
      <c r="H888" s="192" t="s">
        <v>3221</v>
      </c>
      <c r="I888" s="194">
        <v>0</v>
      </c>
      <c r="J888" s="128">
        <v>0</v>
      </c>
      <c r="K888" s="192">
        <v>0</v>
      </c>
      <c r="L888" s="195">
        <v>0</v>
      </c>
      <c r="M888" s="196">
        <v>44953</v>
      </c>
      <c r="N888" s="179" t="s">
        <v>1472</v>
      </c>
      <c r="O888" s="192" t="s">
        <v>2582</v>
      </c>
      <c r="P888" s="192" t="s">
        <v>3792</v>
      </c>
      <c r="Q888" s="197">
        <v>-54423.75</v>
      </c>
      <c r="R888" s="197">
        <v>0</v>
      </c>
      <c r="S888" s="197">
        <v>11228.22</v>
      </c>
      <c r="T888" s="198" t="s">
        <v>832</v>
      </c>
      <c r="U888" s="199">
        <v>-54423.75</v>
      </c>
      <c r="V888" s="199">
        <v>54423.75</v>
      </c>
      <c r="W888" s="200">
        <v>0</v>
      </c>
      <c r="X888" s="201">
        <v>44927</v>
      </c>
      <c r="Y888" s="129"/>
      <c r="Z888" s="122" t="s">
        <v>1586</v>
      </c>
      <c r="AA888" s="189" t="s">
        <v>1586</v>
      </c>
      <c r="AB888" s="189" t="s">
        <v>1470</v>
      </c>
    </row>
    <row r="889" spans="1:28" hidden="1">
      <c r="A889" s="189" t="s">
        <v>3050</v>
      </c>
      <c r="B889" s="190">
        <v>44953</v>
      </c>
      <c r="C889" s="191" t="s">
        <v>42</v>
      </c>
      <c r="D889" s="191" t="s">
        <v>3220</v>
      </c>
      <c r="E889" s="128" t="s">
        <v>2312</v>
      </c>
      <c r="F889" s="192" t="s">
        <v>3696</v>
      </c>
      <c r="G889" s="193" t="s">
        <v>3053</v>
      </c>
      <c r="H889" s="192" t="s">
        <v>3221</v>
      </c>
      <c r="I889" s="194">
        <v>0</v>
      </c>
      <c r="J889" s="128">
        <v>0</v>
      </c>
      <c r="K889" s="192">
        <v>0</v>
      </c>
      <c r="L889" s="195">
        <v>0</v>
      </c>
      <c r="M889" s="196">
        <v>44953</v>
      </c>
      <c r="N889" s="179" t="s">
        <v>1472</v>
      </c>
      <c r="O889" s="192" t="s">
        <v>2582</v>
      </c>
      <c r="P889" s="192" t="s">
        <v>3793</v>
      </c>
      <c r="Q889" s="197">
        <v>-1487.36</v>
      </c>
      <c r="R889" s="197">
        <v>0</v>
      </c>
      <c r="S889" s="197">
        <v>9740.86</v>
      </c>
      <c r="T889" s="198" t="s">
        <v>832</v>
      </c>
      <c r="U889" s="199">
        <v>-1487.36</v>
      </c>
      <c r="V889" s="199">
        <v>1487.36</v>
      </c>
      <c r="W889" s="200">
        <v>0</v>
      </c>
      <c r="X889" s="201">
        <v>44927</v>
      </c>
      <c r="Y889" s="129"/>
      <c r="Z889" s="122" t="s">
        <v>1586</v>
      </c>
      <c r="AA889" s="189" t="s">
        <v>1586</v>
      </c>
      <c r="AB889" s="189" t="s">
        <v>1470</v>
      </c>
    </row>
    <row r="890" spans="1:28" hidden="1">
      <c r="A890" s="189" t="s">
        <v>3050</v>
      </c>
      <c r="B890" s="190">
        <v>44953</v>
      </c>
      <c r="C890" s="191" t="s">
        <v>42</v>
      </c>
      <c r="D890" s="191" t="s">
        <v>3220</v>
      </c>
      <c r="E890" s="128" t="s">
        <v>2312</v>
      </c>
      <c r="F890" s="192" t="s">
        <v>3696</v>
      </c>
      <c r="G890" s="193" t="s">
        <v>3053</v>
      </c>
      <c r="H890" s="192" t="s">
        <v>3221</v>
      </c>
      <c r="I890" s="194">
        <v>0</v>
      </c>
      <c r="J890" s="128">
        <v>0</v>
      </c>
      <c r="K890" s="192">
        <v>0</v>
      </c>
      <c r="L890" s="195">
        <v>0</v>
      </c>
      <c r="M890" s="196">
        <v>44953</v>
      </c>
      <c r="N890" s="179" t="s">
        <v>1565</v>
      </c>
      <c r="O890" s="192" t="s">
        <v>3448</v>
      </c>
      <c r="P890" s="192" t="s">
        <v>3782</v>
      </c>
      <c r="Q890" s="197">
        <v>-23.3</v>
      </c>
      <c r="R890" s="197">
        <v>0</v>
      </c>
      <c r="S890" s="197">
        <v>9717.56</v>
      </c>
      <c r="T890" s="198" t="s">
        <v>21</v>
      </c>
      <c r="U890" s="199">
        <v>-23.3</v>
      </c>
      <c r="V890" s="199">
        <v>23.3</v>
      </c>
      <c r="W890" s="200">
        <v>0</v>
      </c>
      <c r="X890" s="201">
        <v>44927</v>
      </c>
      <c r="Y890" s="129"/>
      <c r="Z890" s="122" t="s">
        <v>3124</v>
      </c>
      <c r="AA890" s="189" t="s">
        <v>3124</v>
      </c>
      <c r="AB890" s="189" t="s">
        <v>1470</v>
      </c>
    </row>
    <row r="891" spans="1:28" hidden="1">
      <c r="A891" s="189" t="s">
        <v>3050</v>
      </c>
      <c r="B891" s="190">
        <v>44956</v>
      </c>
      <c r="C891" s="191" t="s">
        <v>42</v>
      </c>
      <c r="D891" s="191" t="s">
        <v>3220</v>
      </c>
      <c r="E891" s="128" t="s">
        <v>2312</v>
      </c>
      <c r="F891" s="192" t="s">
        <v>3696</v>
      </c>
      <c r="G891" s="193" t="s">
        <v>3053</v>
      </c>
      <c r="H891" s="192" t="s">
        <v>3221</v>
      </c>
      <c r="I891" s="194">
        <v>0</v>
      </c>
      <c r="J891" s="128">
        <v>0</v>
      </c>
      <c r="K891" s="192">
        <v>0</v>
      </c>
      <c r="L891" s="195">
        <v>0</v>
      </c>
      <c r="M891" s="196">
        <v>44956</v>
      </c>
      <c r="N891" s="179" t="s">
        <v>1472</v>
      </c>
      <c r="O891" s="192" t="s">
        <v>3226</v>
      </c>
      <c r="P891" s="192" t="s">
        <v>3794</v>
      </c>
      <c r="Q891" s="197">
        <v>-19020</v>
      </c>
      <c r="R891" s="197">
        <v>0</v>
      </c>
      <c r="S891" s="197">
        <v>-9302.44</v>
      </c>
      <c r="T891" s="198" t="s">
        <v>3227</v>
      </c>
      <c r="U891" s="199">
        <v>-19020</v>
      </c>
      <c r="V891" s="199">
        <v>19020</v>
      </c>
      <c r="W891" s="200">
        <v>0</v>
      </c>
      <c r="X891" s="201">
        <v>44927</v>
      </c>
      <c r="Y891" s="129"/>
      <c r="Z891" s="122" t="s">
        <v>3189</v>
      </c>
      <c r="AA891" s="189" t="s">
        <v>1488</v>
      </c>
      <c r="AB891" s="189" t="s">
        <v>1470</v>
      </c>
    </row>
    <row r="892" spans="1:28" hidden="1">
      <c r="A892" s="189" t="s">
        <v>3050</v>
      </c>
      <c r="B892" s="190">
        <v>44956</v>
      </c>
      <c r="C892" s="191" t="s">
        <v>42</v>
      </c>
      <c r="D892" s="191" t="s">
        <v>3220</v>
      </c>
      <c r="E892" s="128" t="s">
        <v>2312</v>
      </c>
      <c r="F892" s="192" t="s">
        <v>3696</v>
      </c>
      <c r="G892" s="193" t="s">
        <v>3053</v>
      </c>
      <c r="H892" s="192" t="s">
        <v>3221</v>
      </c>
      <c r="I892" s="194">
        <v>0</v>
      </c>
      <c r="J892" s="128">
        <v>0</v>
      </c>
      <c r="K892" s="192">
        <v>0</v>
      </c>
      <c r="L892" s="195">
        <v>0</v>
      </c>
      <c r="M892" s="196">
        <v>44956</v>
      </c>
      <c r="N892" s="179" t="s">
        <v>1472</v>
      </c>
      <c r="O892" s="192" t="s">
        <v>3784</v>
      </c>
      <c r="P892" s="192" t="s">
        <v>3794</v>
      </c>
      <c r="Q892" s="197">
        <v>0</v>
      </c>
      <c r="R892" s="197">
        <v>285.3</v>
      </c>
      <c r="S892" s="197">
        <v>-9017.14</v>
      </c>
      <c r="T892" s="198" t="s">
        <v>3785</v>
      </c>
      <c r="U892" s="199">
        <v>285.3</v>
      </c>
      <c r="V892" s="199">
        <v>285.3</v>
      </c>
      <c r="W892" s="200">
        <v>1</v>
      </c>
      <c r="X892" s="201">
        <v>44927</v>
      </c>
      <c r="Y892" s="129"/>
      <c r="Z892" s="122" t="s">
        <v>3189</v>
      </c>
      <c r="AA892" s="189" t="s">
        <v>1488</v>
      </c>
      <c r="AB892" s="189" t="s">
        <v>1470</v>
      </c>
    </row>
    <row r="893" spans="1:28" hidden="1">
      <c r="A893" s="189" t="s">
        <v>3050</v>
      </c>
      <c r="B893" s="190">
        <v>44956</v>
      </c>
      <c r="C893" s="191" t="s">
        <v>42</v>
      </c>
      <c r="D893" s="191" t="s">
        <v>3220</v>
      </c>
      <c r="E893" s="128" t="s">
        <v>2312</v>
      </c>
      <c r="F893" s="192" t="s">
        <v>3696</v>
      </c>
      <c r="G893" s="193" t="s">
        <v>3053</v>
      </c>
      <c r="H893" s="192" t="s">
        <v>3221</v>
      </c>
      <c r="I893" s="194">
        <v>0</v>
      </c>
      <c r="J893" s="128">
        <v>0</v>
      </c>
      <c r="K893" s="192">
        <v>0</v>
      </c>
      <c r="L893" s="195">
        <v>0</v>
      </c>
      <c r="M893" s="196">
        <v>44956</v>
      </c>
      <c r="N893" s="179" t="s">
        <v>1472</v>
      </c>
      <c r="O893" s="192" t="s">
        <v>3786</v>
      </c>
      <c r="P893" s="192" t="s">
        <v>3794</v>
      </c>
      <c r="Q893" s="197">
        <v>0</v>
      </c>
      <c r="R893" s="197">
        <v>884.43</v>
      </c>
      <c r="S893" s="197">
        <v>-8132.71</v>
      </c>
      <c r="T893" s="198" t="s">
        <v>3785</v>
      </c>
      <c r="U893" s="199">
        <v>884.43</v>
      </c>
      <c r="V893" s="199">
        <v>884.43</v>
      </c>
      <c r="W893" s="200">
        <v>0</v>
      </c>
      <c r="X893" s="201">
        <v>44927</v>
      </c>
      <c r="Y893" s="129"/>
      <c r="Z893" s="122" t="s">
        <v>3189</v>
      </c>
      <c r="AA893" s="189" t="s">
        <v>1488</v>
      </c>
      <c r="AB893" s="189" t="s">
        <v>1470</v>
      </c>
    </row>
    <row r="894" spans="1:28" hidden="1">
      <c r="A894" s="189" t="s">
        <v>3050</v>
      </c>
      <c r="B894" s="190">
        <v>44956</v>
      </c>
      <c r="C894" s="191" t="s">
        <v>42</v>
      </c>
      <c r="D894" s="191" t="s">
        <v>3220</v>
      </c>
      <c r="E894" s="128" t="s">
        <v>2312</v>
      </c>
      <c r="F894" s="192" t="s">
        <v>3696</v>
      </c>
      <c r="G894" s="193" t="s">
        <v>3053</v>
      </c>
      <c r="H894" s="192" t="s">
        <v>3221</v>
      </c>
      <c r="I894" s="194">
        <v>0</v>
      </c>
      <c r="J894" s="128">
        <v>0</v>
      </c>
      <c r="K894" s="192">
        <v>0</v>
      </c>
      <c r="L894" s="195">
        <v>0</v>
      </c>
      <c r="M894" s="196">
        <v>44956</v>
      </c>
      <c r="N894" s="179" t="s">
        <v>1565</v>
      </c>
      <c r="O894" s="192" t="s">
        <v>3558</v>
      </c>
      <c r="P894" s="192" t="s">
        <v>3776</v>
      </c>
      <c r="Q894" s="197">
        <v>0</v>
      </c>
      <c r="R894" s="197">
        <v>20000</v>
      </c>
      <c r="S894" s="197">
        <v>11867.29</v>
      </c>
      <c r="T894" s="198" t="s">
        <v>21</v>
      </c>
      <c r="U894" s="199">
        <v>20000</v>
      </c>
      <c r="V894" s="199">
        <v>20000</v>
      </c>
      <c r="W894" s="200">
        <v>0</v>
      </c>
      <c r="X894" s="201">
        <v>44927</v>
      </c>
      <c r="Y894" s="129"/>
      <c r="Z894" s="122" t="s">
        <v>158</v>
      </c>
      <c r="AA894" s="189" t="s">
        <v>158</v>
      </c>
      <c r="AB894" s="189" t="s">
        <v>1474</v>
      </c>
    </row>
    <row r="895" spans="1:28" hidden="1">
      <c r="A895" s="189" t="s">
        <v>3050</v>
      </c>
      <c r="B895" s="190">
        <v>44956</v>
      </c>
      <c r="C895" s="191" t="s">
        <v>42</v>
      </c>
      <c r="D895" s="191" t="s">
        <v>3220</v>
      </c>
      <c r="E895" s="128" t="s">
        <v>2312</v>
      </c>
      <c r="F895" s="192" t="s">
        <v>3696</v>
      </c>
      <c r="G895" s="193" t="s">
        <v>3053</v>
      </c>
      <c r="H895" s="192" t="s">
        <v>3221</v>
      </c>
      <c r="I895" s="194">
        <v>0</v>
      </c>
      <c r="J895" s="128">
        <v>0</v>
      </c>
      <c r="K895" s="192">
        <v>0</v>
      </c>
      <c r="L895" s="195">
        <v>0</v>
      </c>
      <c r="M895" s="196">
        <v>44956</v>
      </c>
      <c r="N895" s="179" t="s">
        <v>1565</v>
      </c>
      <c r="O895" s="192" t="s">
        <v>3446</v>
      </c>
      <c r="P895" s="192" t="s">
        <v>3795</v>
      </c>
      <c r="Q895" s="197">
        <v>-1.95</v>
      </c>
      <c r="R895" s="197">
        <v>0</v>
      </c>
      <c r="S895" s="197">
        <v>11865.34</v>
      </c>
      <c r="T895" s="198" t="s">
        <v>21</v>
      </c>
      <c r="U895" s="199">
        <v>-1.95</v>
      </c>
      <c r="V895" s="199">
        <v>1.95</v>
      </c>
      <c r="W895" s="200">
        <v>0</v>
      </c>
      <c r="X895" s="201">
        <v>44927</v>
      </c>
      <c r="Y895" s="129"/>
      <c r="Z895" s="122" t="s">
        <v>3124</v>
      </c>
      <c r="AA895" s="189" t="s">
        <v>3124</v>
      </c>
      <c r="AB895" s="189" t="s">
        <v>1470</v>
      </c>
    </row>
    <row r="896" spans="1:28" hidden="1">
      <c r="A896" s="189" t="s">
        <v>3050</v>
      </c>
      <c r="B896" s="190">
        <v>44957</v>
      </c>
      <c r="C896" s="191" t="s">
        <v>42</v>
      </c>
      <c r="D896" s="191" t="s">
        <v>3220</v>
      </c>
      <c r="E896" s="128" t="s">
        <v>2312</v>
      </c>
      <c r="F896" s="192" t="s">
        <v>3696</v>
      </c>
      <c r="G896" s="193" t="s">
        <v>3053</v>
      </c>
      <c r="H896" s="192" t="s">
        <v>3221</v>
      </c>
      <c r="I896" s="194">
        <v>0</v>
      </c>
      <c r="J896" s="128">
        <v>0</v>
      </c>
      <c r="K896" s="192">
        <v>0</v>
      </c>
      <c r="L896" s="195">
        <v>0</v>
      </c>
      <c r="M896" s="196">
        <v>44957</v>
      </c>
      <c r="N896" s="179" t="s">
        <v>1472</v>
      </c>
      <c r="O896" s="192" t="s">
        <v>1801</v>
      </c>
      <c r="P896" s="192" t="s">
        <v>3796</v>
      </c>
      <c r="Q896" s="197">
        <v>-1218.5999999999999</v>
      </c>
      <c r="R896" s="197">
        <v>0</v>
      </c>
      <c r="S896" s="197">
        <v>10646.74</v>
      </c>
      <c r="T896" s="198" t="s">
        <v>1095</v>
      </c>
      <c r="U896" s="199">
        <v>-1218.5999999999999</v>
      </c>
      <c r="V896" s="199">
        <v>1218.5999999999999</v>
      </c>
      <c r="W896" s="200">
        <v>0</v>
      </c>
      <c r="X896" s="201">
        <v>44927</v>
      </c>
      <c r="Y896" s="129"/>
      <c r="Z896" s="122" t="s">
        <v>1515</v>
      </c>
      <c r="AA896" s="189" t="s">
        <v>1479</v>
      </c>
      <c r="AB896" s="189" t="s">
        <v>1470</v>
      </c>
    </row>
    <row r="897" spans="1:28">
      <c r="A897" s="189" t="s">
        <v>3676</v>
      </c>
      <c r="B897" s="190">
        <v>44929</v>
      </c>
      <c r="C897" s="191" t="s">
        <v>3677</v>
      </c>
      <c r="D897" s="191" t="s">
        <v>3678</v>
      </c>
      <c r="E897" s="128"/>
      <c r="F897" s="192"/>
      <c r="G897" s="193"/>
      <c r="H897" s="192" t="s">
        <v>3678</v>
      </c>
      <c r="I897" s="194"/>
      <c r="J897" s="128"/>
      <c r="K897" s="192"/>
      <c r="L897" s="195"/>
      <c r="M897" s="196">
        <v>44929</v>
      </c>
      <c r="N897" s="179"/>
      <c r="O897" s="192" t="s">
        <v>3797</v>
      </c>
      <c r="P897" s="192">
        <v>6327</v>
      </c>
      <c r="Q897" s="197">
        <v>-61</v>
      </c>
      <c r="R897" s="197">
        <v>0</v>
      </c>
      <c r="S897" s="197"/>
      <c r="T897" s="198" t="s">
        <v>21</v>
      </c>
      <c r="U897" s="199">
        <v>-61</v>
      </c>
      <c r="V897" s="199">
        <v>61</v>
      </c>
      <c r="W897" s="200">
        <v>0</v>
      </c>
      <c r="X897" s="201">
        <v>44927</v>
      </c>
      <c r="Y897" s="129"/>
      <c r="Z897" s="122" t="s">
        <v>1482</v>
      </c>
      <c r="AA897" s="189" t="s">
        <v>1482</v>
      </c>
      <c r="AB897" s="189" t="s">
        <v>1470</v>
      </c>
    </row>
    <row r="898" spans="1:28">
      <c r="A898" s="189" t="s">
        <v>3676</v>
      </c>
      <c r="B898" s="190">
        <v>44929</v>
      </c>
      <c r="C898" s="191" t="s">
        <v>3677</v>
      </c>
      <c r="D898" s="191" t="s">
        <v>3678</v>
      </c>
      <c r="E898" s="128"/>
      <c r="F898" s="192"/>
      <c r="G898" s="193"/>
      <c r="H898" s="192" t="s">
        <v>3678</v>
      </c>
      <c r="I898" s="194"/>
      <c r="J898" s="128"/>
      <c r="K898" s="192"/>
      <c r="L898" s="195"/>
      <c r="M898" s="196">
        <v>44929</v>
      </c>
      <c r="N898" s="179"/>
      <c r="O898" s="192" t="s">
        <v>36</v>
      </c>
      <c r="P898" s="192">
        <v>6327</v>
      </c>
      <c r="Q898" s="197">
        <v>-2.5</v>
      </c>
      <c r="R898" s="197">
        <v>0</v>
      </c>
      <c r="S898" s="197"/>
      <c r="T898" s="198" t="s">
        <v>21</v>
      </c>
      <c r="U898" s="199">
        <v>-2.5</v>
      </c>
      <c r="V898" s="199">
        <v>2.5</v>
      </c>
      <c r="W898" s="200">
        <v>0</v>
      </c>
      <c r="X898" s="201">
        <v>44927</v>
      </c>
      <c r="Y898" s="129"/>
      <c r="Z898" s="122" t="s">
        <v>1482</v>
      </c>
      <c r="AA898" s="189" t="s">
        <v>1482</v>
      </c>
      <c r="AB898" s="189" t="s">
        <v>1470</v>
      </c>
    </row>
    <row r="899" spans="1:28">
      <c r="A899" s="189" t="s">
        <v>3676</v>
      </c>
      <c r="B899" s="190">
        <v>44942</v>
      </c>
      <c r="C899" s="191" t="s">
        <v>3677</v>
      </c>
      <c r="D899" s="191" t="s">
        <v>3678</v>
      </c>
      <c r="E899" s="128"/>
      <c r="F899" s="192"/>
      <c r="G899" s="193"/>
      <c r="H899" s="192" t="s">
        <v>3678</v>
      </c>
      <c r="I899" s="194"/>
      <c r="J899" s="128"/>
      <c r="K899" s="192"/>
      <c r="L899" s="195"/>
      <c r="M899" s="196">
        <v>44942</v>
      </c>
      <c r="N899" s="179"/>
      <c r="O899" s="192" t="s">
        <v>23</v>
      </c>
      <c r="P899" s="192" t="s">
        <v>21</v>
      </c>
      <c r="Q899" s="197">
        <v>-11751.29</v>
      </c>
      <c r="R899" s="197">
        <v>0</v>
      </c>
      <c r="S899" s="197"/>
      <c r="T899" s="198" t="s">
        <v>21</v>
      </c>
      <c r="U899" s="199">
        <v>-11751.29</v>
      </c>
      <c r="V899" s="199">
        <v>11751.29</v>
      </c>
      <c r="W899" s="200">
        <v>0</v>
      </c>
      <c r="X899" s="201">
        <v>44927</v>
      </c>
      <c r="Y899" s="129"/>
      <c r="Z899" s="122" t="s">
        <v>3688</v>
      </c>
      <c r="AA899" s="189" t="s">
        <v>3688</v>
      </c>
      <c r="AB899" s="189" t="s">
        <v>1470</v>
      </c>
    </row>
    <row r="900" spans="1:28">
      <c r="A900" s="189" t="s">
        <v>3676</v>
      </c>
      <c r="B900" s="190">
        <v>44942</v>
      </c>
      <c r="C900" s="191" t="s">
        <v>3677</v>
      </c>
      <c r="D900" s="191" t="s">
        <v>3678</v>
      </c>
      <c r="E900" s="128"/>
      <c r="F900" s="192"/>
      <c r="G900" s="193"/>
      <c r="H900" s="192" t="s">
        <v>3678</v>
      </c>
      <c r="I900" s="194"/>
      <c r="J900" s="128"/>
      <c r="K900" s="192"/>
      <c r="L900" s="195"/>
      <c r="M900" s="196">
        <v>44942</v>
      </c>
      <c r="N900" s="179"/>
      <c r="O900" s="192" t="s">
        <v>26</v>
      </c>
      <c r="P900" s="192" t="s">
        <v>21</v>
      </c>
      <c r="Q900" s="197">
        <v>0</v>
      </c>
      <c r="R900" s="197">
        <v>14.57</v>
      </c>
      <c r="S900" s="197"/>
      <c r="T900" s="198" t="s">
        <v>21</v>
      </c>
      <c r="U900" s="199">
        <v>14.57</v>
      </c>
      <c r="V900" s="199">
        <v>14.57</v>
      </c>
      <c r="W900" s="200">
        <v>0</v>
      </c>
      <c r="X900" s="201">
        <v>44927</v>
      </c>
      <c r="Y900" s="129"/>
      <c r="Z900" s="122" t="s">
        <v>1556</v>
      </c>
      <c r="AA900" s="189" t="s">
        <v>1557</v>
      </c>
      <c r="AB900" s="189" t="s">
        <v>1470</v>
      </c>
    </row>
    <row r="901" spans="1:28">
      <c r="A901" s="189" t="s">
        <v>3676</v>
      </c>
      <c r="B901" s="190">
        <v>44945</v>
      </c>
      <c r="C901" s="191" t="s">
        <v>3677</v>
      </c>
      <c r="D901" s="191" t="s">
        <v>3678</v>
      </c>
      <c r="E901" s="128"/>
      <c r="F901" s="192"/>
      <c r="G901" s="193"/>
      <c r="H901" s="192" t="s">
        <v>3678</v>
      </c>
      <c r="I901" s="194"/>
      <c r="J901" s="128"/>
      <c r="K901" s="192"/>
      <c r="L901" s="195"/>
      <c r="M901" s="196">
        <v>44945</v>
      </c>
      <c r="N901" s="179"/>
      <c r="O901" s="192" t="s">
        <v>29</v>
      </c>
      <c r="P901" s="192">
        <v>6327</v>
      </c>
      <c r="Q901" s="197">
        <v>-6451.54</v>
      </c>
      <c r="R901" s="197">
        <v>0</v>
      </c>
      <c r="S901" s="197"/>
      <c r="T901" s="198" t="s">
        <v>21</v>
      </c>
      <c r="U901" s="199">
        <v>-6451.54</v>
      </c>
      <c r="V901" s="199">
        <v>6451.54</v>
      </c>
      <c r="W901" s="200">
        <v>0</v>
      </c>
      <c r="X901" s="201">
        <v>44927</v>
      </c>
      <c r="Y901" s="129"/>
      <c r="Z901" s="122" t="s">
        <v>1484</v>
      </c>
      <c r="AA901" s="189" t="s">
        <v>1484</v>
      </c>
      <c r="AB901" s="189" t="s">
        <v>1470</v>
      </c>
    </row>
    <row r="902" spans="1:28">
      <c r="A902" s="189" t="s">
        <v>3676</v>
      </c>
      <c r="B902" s="190">
        <v>44945</v>
      </c>
      <c r="C902" s="191" t="s">
        <v>3677</v>
      </c>
      <c r="D902" s="191" t="s">
        <v>3678</v>
      </c>
      <c r="E902" s="128"/>
      <c r="F902" s="192"/>
      <c r="G902" s="193"/>
      <c r="H902" s="192" t="s">
        <v>3678</v>
      </c>
      <c r="I902" s="194"/>
      <c r="J902" s="128"/>
      <c r="K902" s="192"/>
      <c r="L902" s="195"/>
      <c r="M902" s="196">
        <v>44945</v>
      </c>
      <c r="N902" s="179"/>
      <c r="O902" s="192" t="s">
        <v>29</v>
      </c>
      <c r="P902" s="192">
        <v>6327</v>
      </c>
      <c r="Q902" s="197">
        <v>-1255.19</v>
      </c>
      <c r="R902" s="197">
        <v>0</v>
      </c>
      <c r="S902" s="197"/>
      <c r="T902" s="198" t="s">
        <v>21</v>
      </c>
      <c r="U902" s="199">
        <v>-1255.19</v>
      </c>
      <c r="V902" s="199">
        <v>1255.19</v>
      </c>
      <c r="W902" s="200">
        <v>0</v>
      </c>
      <c r="X902" s="201">
        <v>44927</v>
      </c>
      <c r="Y902" s="129"/>
      <c r="Z902" s="122" t="s">
        <v>1484</v>
      </c>
      <c r="AA902" s="189" t="s">
        <v>1484</v>
      </c>
      <c r="AB902" s="189" t="s">
        <v>1470</v>
      </c>
    </row>
    <row r="903" spans="1:28">
      <c r="A903" s="189" t="s">
        <v>3676</v>
      </c>
      <c r="B903" s="190">
        <v>44945</v>
      </c>
      <c r="C903" s="191" t="s">
        <v>3677</v>
      </c>
      <c r="D903" s="191" t="s">
        <v>3678</v>
      </c>
      <c r="E903" s="128"/>
      <c r="F903" s="192"/>
      <c r="G903" s="193"/>
      <c r="H903" s="192" t="s">
        <v>3678</v>
      </c>
      <c r="I903" s="194"/>
      <c r="J903" s="128"/>
      <c r="K903" s="192"/>
      <c r="L903" s="195"/>
      <c r="M903" s="196">
        <v>44945</v>
      </c>
      <c r="N903" s="179"/>
      <c r="O903" s="192" t="s">
        <v>26</v>
      </c>
      <c r="P903" s="192" t="s">
        <v>21</v>
      </c>
      <c r="Q903" s="197">
        <v>0</v>
      </c>
      <c r="R903" s="197">
        <v>10.91</v>
      </c>
      <c r="S903" s="197"/>
      <c r="T903" s="198" t="s">
        <v>21</v>
      </c>
      <c r="U903" s="199">
        <v>10.91</v>
      </c>
      <c r="V903" s="199">
        <v>10.91</v>
      </c>
      <c r="W903" s="200">
        <v>0</v>
      </c>
      <c r="X903" s="201">
        <v>44927</v>
      </c>
      <c r="Y903" s="129"/>
      <c r="Z903" s="122" t="s">
        <v>1556</v>
      </c>
      <c r="AA903" s="189" t="s">
        <v>1557</v>
      </c>
      <c r="AB903" s="189" t="s">
        <v>1470</v>
      </c>
    </row>
    <row r="904" spans="1:28">
      <c r="A904" s="189" t="s">
        <v>3676</v>
      </c>
      <c r="B904" s="190">
        <v>44953</v>
      </c>
      <c r="C904" s="191" t="s">
        <v>3677</v>
      </c>
      <c r="D904" s="191" t="s">
        <v>3678</v>
      </c>
      <c r="E904" s="128"/>
      <c r="F904" s="192"/>
      <c r="G904" s="193"/>
      <c r="H904" s="192" t="s">
        <v>3678</v>
      </c>
      <c r="I904" s="194"/>
      <c r="J904" s="128"/>
      <c r="K904" s="192"/>
      <c r="L904" s="195"/>
      <c r="M904" s="196">
        <v>44953</v>
      </c>
      <c r="N904" s="179"/>
      <c r="O904" s="192" t="s">
        <v>125</v>
      </c>
      <c r="P904" s="192">
        <v>6327</v>
      </c>
      <c r="Q904" s="197">
        <v>-4830.47</v>
      </c>
      <c r="R904" s="197">
        <v>0</v>
      </c>
      <c r="S904" s="197"/>
      <c r="T904" s="198" t="s">
        <v>21</v>
      </c>
      <c r="U904" s="199">
        <v>-4830.47</v>
      </c>
      <c r="V904" s="199">
        <v>4830.47</v>
      </c>
      <c r="W904" s="200">
        <v>0</v>
      </c>
      <c r="X904" s="201">
        <v>44927</v>
      </c>
      <c r="Y904" s="129"/>
      <c r="Z904" s="122" t="s">
        <v>3693</v>
      </c>
      <c r="AA904" s="189" t="s">
        <v>3694</v>
      </c>
      <c r="AB904" s="189" t="s">
        <v>1470</v>
      </c>
    </row>
    <row r="905" spans="1:28">
      <c r="A905" s="189" t="s">
        <v>3676</v>
      </c>
      <c r="B905" s="190">
        <v>44953</v>
      </c>
      <c r="C905" s="191" t="s">
        <v>3677</v>
      </c>
      <c r="D905" s="191" t="s">
        <v>3678</v>
      </c>
      <c r="E905" s="128"/>
      <c r="F905" s="192"/>
      <c r="G905" s="193"/>
      <c r="H905" s="192" t="s">
        <v>3678</v>
      </c>
      <c r="I905" s="194"/>
      <c r="J905" s="128"/>
      <c r="K905" s="192"/>
      <c r="L905" s="195"/>
      <c r="M905" s="196">
        <v>44953</v>
      </c>
      <c r="N905" s="179"/>
      <c r="O905" s="192" t="s">
        <v>138</v>
      </c>
      <c r="P905" s="192">
        <v>4464</v>
      </c>
      <c r="Q905" s="197">
        <v>-349866.95</v>
      </c>
      <c r="R905" s="197">
        <v>0</v>
      </c>
      <c r="S905" s="197"/>
      <c r="T905" s="198" t="s">
        <v>21</v>
      </c>
      <c r="U905" s="199">
        <v>-349866.95</v>
      </c>
      <c r="V905" s="199">
        <v>349866.95</v>
      </c>
      <c r="W905" s="200">
        <v>0</v>
      </c>
      <c r="X905" s="201">
        <v>44927</v>
      </c>
      <c r="Y905" s="129"/>
      <c r="Z905" s="122" t="s">
        <v>1591</v>
      </c>
      <c r="AA905" s="189" t="s">
        <v>1591</v>
      </c>
      <c r="AB905" s="189" t="s">
        <v>1470</v>
      </c>
    </row>
    <row r="906" spans="1:28">
      <c r="A906" s="189" t="s">
        <v>3676</v>
      </c>
      <c r="B906" s="190">
        <v>44953</v>
      </c>
      <c r="C906" s="191" t="s">
        <v>3677</v>
      </c>
      <c r="D906" s="191" t="s">
        <v>3678</v>
      </c>
      <c r="E906" s="128"/>
      <c r="F906" s="192"/>
      <c r="G906" s="193"/>
      <c r="H906" s="192" t="s">
        <v>3678</v>
      </c>
      <c r="I906" s="194"/>
      <c r="J906" s="128"/>
      <c r="K906" s="192"/>
      <c r="L906" s="195"/>
      <c r="M906" s="196">
        <v>44953</v>
      </c>
      <c r="N906" s="179"/>
      <c r="O906" s="192" t="s">
        <v>3689</v>
      </c>
      <c r="P906" s="192" t="s">
        <v>21</v>
      </c>
      <c r="Q906" s="197">
        <v>0</v>
      </c>
      <c r="R906" s="197">
        <v>1487.36</v>
      </c>
      <c r="S906" s="197"/>
      <c r="T906" s="198" t="s">
        <v>21</v>
      </c>
      <c r="U906" s="199">
        <v>1487.36</v>
      </c>
      <c r="V906" s="199">
        <v>1487.36</v>
      </c>
      <c r="W906" s="200">
        <v>0</v>
      </c>
      <c r="X906" s="201">
        <v>44927</v>
      </c>
      <c r="Y906" s="129"/>
      <c r="Z906" s="122" t="s">
        <v>3690</v>
      </c>
      <c r="AA906" s="189" t="s">
        <v>3690</v>
      </c>
      <c r="AB906" s="189" t="s">
        <v>1470</v>
      </c>
    </row>
    <row r="907" spans="1:28">
      <c r="A907" s="189" t="s">
        <v>3676</v>
      </c>
      <c r="B907" s="190">
        <v>44953</v>
      </c>
      <c r="C907" s="191" t="s">
        <v>3677</v>
      </c>
      <c r="D907" s="191" t="s">
        <v>3678</v>
      </c>
      <c r="E907" s="128"/>
      <c r="F907" s="192"/>
      <c r="G907" s="193"/>
      <c r="H907" s="192" t="s">
        <v>3678</v>
      </c>
      <c r="I907" s="194"/>
      <c r="J907" s="128"/>
      <c r="K907" s="192"/>
      <c r="L907" s="195"/>
      <c r="M907" s="196">
        <v>44953</v>
      </c>
      <c r="N907" s="179"/>
      <c r="O907" s="192" t="s">
        <v>3689</v>
      </c>
      <c r="P907" s="192" t="s">
        <v>21</v>
      </c>
      <c r="Q907" s="197">
        <v>0</v>
      </c>
      <c r="R907" s="197">
        <v>54423.75</v>
      </c>
      <c r="S907" s="197"/>
      <c r="T907" s="198" t="s">
        <v>21</v>
      </c>
      <c r="U907" s="199">
        <v>54423.75</v>
      </c>
      <c r="V907" s="199">
        <v>54423.75</v>
      </c>
      <c r="W907" s="200">
        <v>0</v>
      </c>
      <c r="X907" s="201">
        <v>44927</v>
      </c>
      <c r="Y907" s="129"/>
      <c r="Z907" s="122" t="s">
        <v>3690</v>
      </c>
      <c r="AA907" s="189" t="s">
        <v>3690</v>
      </c>
      <c r="AB907" s="189" t="s">
        <v>1470</v>
      </c>
    </row>
    <row r="908" spans="1:28">
      <c r="A908" s="189" t="s">
        <v>3676</v>
      </c>
      <c r="B908" s="190">
        <v>44953</v>
      </c>
      <c r="C908" s="191" t="s">
        <v>3677</v>
      </c>
      <c r="D908" s="191" t="s">
        <v>3678</v>
      </c>
      <c r="E908" s="128"/>
      <c r="F908" s="192"/>
      <c r="G908" s="193"/>
      <c r="H908" s="192" t="s">
        <v>3678</v>
      </c>
      <c r="I908" s="194"/>
      <c r="J908" s="128"/>
      <c r="K908" s="192"/>
      <c r="L908" s="195"/>
      <c r="M908" s="196">
        <v>44953</v>
      </c>
      <c r="N908" s="179"/>
      <c r="O908" s="192" t="s">
        <v>3691</v>
      </c>
      <c r="P908" s="192" t="s">
        <v>21</v>
      </c>
      <c r="Q908" s="197">
        <v>0</v>
      </c>
      <c r="R908" s="197">
        <v>8428.4</v>
      </c>
      <c r="S908" s="197"/>
      <c r="T908" s="198" t="s">
        <v>21</v>
      </c>
      <c r="U908" s="199">
        <v>8428.4</v>
      </c>
      <c r="V908" s="199">
        <v>8428.4</v>
      </c>
      <c r="W908" s="200">
        <v>0</v>
      </c>
      <c r="X908" s="201">
        <v>44927</v>
      </c>
      <c r="Y908" s="129"/>
      <c r="Z908" s="122" t="s">
        <v>3692</v>
      </c>
      <c r="AA908" s="189" t="s">
        <v>3692</v>
      </c>
      <c r="AB908" s="189" t="s">
        <v>1470</v>
      </c>
    </row>
    <row r="909" spans="1:28">
      <c r="A909" s="189" t="s">
        <v>3676</v>
      </c>
      <c r="B909" s="190">
        <v>44953</v>
      </c>
      <c r="C909" s="191" t="s">
        <v>3677</v>
      </c>
      <c r="D909" s="191" t="s">
        <v>3678</v>
      </c>
      <c r="E909" s="128"/>
      <c r="F909" s="192"/>
      <c r="G909" s="193"/>
      <c r="H909" s="192" t="s">
        <v>3678</v>
      </c>
      <c r="I909" s="194"/>
      <c r="J909" s="128"/>
      <c r="K909" s="192"/>
      <c r="L909" s="195"/>
      <c r="M909" s="196">
        <v>44953</v>
      </c>
      <c r="N909" s="179"/>
      <c r="O909" s="192" t="s">
        <v>3691</v>
      </c>
      <c r="P909" s="192" t="s">
        <v>21</v>
      </c>
      <c r="Q909" s="197">
        <v>0</v>
      </c>
      <c r="R909" s="197">
        <v>295443.20000000001</v>
      </c>
      <c r="S909" s="197"/>
      <c r="T909" s="198" t="s">
        <v>21</v>
      </c>
      <c r="U909" s="199">
        <v>295443.20000000001</v>
      </c>
      <c r="V909" s="199">
        <v>295443.20000000001</v>
      </c>
      <c r="W909" s="200">
        <v>0</v>
      </c>
      <c r="X909" s="201">
        <v>44927</v>
      </c>
      <c r="Y909" s="129"/>
      <c r="Z909" s="122" t="s">
        <v>3692</v>
      </c>
      <c r="AA909" s="189" t="s">
        <v>3692</v>
      </c>
      <c r="AB909" s="189" t="s">
        <v>1470</v>
      </c>
    </row>
    <row r="910" spans="1:28">
      <c r="A910" s="189" t="s">
        <v>3676</v>
      </c>
      <c r="B910" s="190">
        <v>44956</v>
      </c>
      <c r="C910" s="191" t="s">
        <v>3677</v>
      </c>
      <c r="D910" s="191" t="s">
        <v>3678</v>
      </c>
      <c r="E910" s="128"/>
      <c r="F910" s="192"/>
      <c r="G910" s="193"/>
      <c r="H910" s="192" t="s">
        <v>3678</v>
      </c>
      <c r="I910" s="194"/>
      <c r="J910" s="128"/>
      <c r="K910" s="192"/>
      <c r="L910" s="195"/>
      <c r="M910" s="196">
        <v>44956</v>
      </c>
      <c r="N910" s="179"/>
      <c r="O910" s="192" t="s">
        <v>138</v>
      </c>
      <c r="P910" s="192">
        <v>6717</v>
      </c>
      <c r="Q910" s="197">
        <v>0</v>
      </c>
      <c r="R910" s="197">
        <v>0.01</v>
      </c>
      <c r="S910" s="197"/>
      <c r="T910" s="198" t="s">
        <v>21</v>
      </c>
      <c r="U910" s="199">
        <v>0.01</v>
      </c>
      <c r="V910" s="199">
        <v>0.01</v>
      </c>
      <c r="W910" s="200">
        <v>0</v>
      </c>
      <c r="X910" s="201">
        <v>44927</v>
      </c>
      <c r="Y910" s="129"/>
      <c r="Z910" s="122" t="s">
        <v>2097</v>
      </c>
      <c r="AA910" s="189" t="s">
        <v>2097</v>
      </c>
      <c r="AB910" s="189" t="s">
        <v>1470</v>
      </c>
    </row>
    <row r="911" spans="1:28">
      <c r="A911" s="189" t="s">
        <v>3676</v>
      </c>
      <c r="B911" s="190">
        <v>44957</v>
      </c>
      <c r="C911" s="191" t="s">
        <v>3677</v>
      </c>
      <c r="D911" s="191" t="s">
        <v>3678</v>
      </c>
      <c r="E911" s="128"/>
      <c r="F911" s="192"/>
      <c r="G911" s="193"/>
      <c r="H911" s="192" t="s">
        <v>3678</v>
      </c>
      <c r="I911" s="194"/>
      <c r="J911" s="128"/>
      <c r="K911" s="192"/>
      <c r="L911" s="195"/>
      <c r="M911" s="196">
        <v>44957</v>
      </c>
      <c r="N911" s="179"/>
      <c r="O911" s="192" t="s">
        <v>30</v>
      </c>
      <c r="P911" s="192">
        <v>6327</v>
      </c>
      <c r="Q911" s="197">
        <v>-1000000</v>
      </c>
      <c r="R911" s="197">
        <v>0</v>
      </c>
      <c r="S911" s="197"/>
      <c r="T911" s="198" t="s">
        <v>21</v>
      </c>
      <c r="U911" s="199">
        <v>-1000000</v>
      </c>
      <c r="V911" s="199">
        <v>1000000</v>
      </c>
      <c r="W911" s="200">
        <v>0</v>
      </c>
      <c r="X911" s="201">
        <v>44927</v>
      </c>
      <c r="Y911" s="129"/>
      <c r="Z911" s="122" t="s">
        <v>3683</v>
      </c>
      <c r="AA911" s="189" t="s">
        <v>3683</v>
      </c>
      <c r="AB911" s="189" t="s">
        <v>1470</v>
      </c>
    </row>
    <row r="912" spans="1:28">
      <c r="A912" s="189" t="s">
        <v>3676</v>
      </c>
      <c r="B912" s="190">
        <v>44957</v>
      </c>
      <c r="C912" s="191" t="s">
        <v>3677</v>
      </c>
      <c r="D912" s="191" t="s">
        <v>3678</v>
      </c>
      <c r="E912" s="128"/>
      <c r="F912" s="192"/>
      <c r="G912" s="193"/>
      <c r="H912" s="192" t="s">
        <v>3678</v>
      </c>
      <c r="I912" s="194"/>
      <c r="J912" s="128"/>
      <c r="K912" s="192"/>
      <c r="L912" s="195"/>
      <c r="M912" s="196">
        <v>44957</v>
      </c>
      <c r="N912" s="179"/>
      <c r="O912" s="192" t="s">
        <v>33</v>
      </c>
      <c r="P912" s="192">
        <v>6327</v>
      </c>
      <c r="Q912" s="197">
        <v>-3.5</v>
      </c>
      <c r="R912" s="197">
        <v>0</v>
      </c>
      <c r="S912" s="197"/>
      <c r="T912" s="198" t="s">
        <v>21</v>
      </c>
      <c r="U912" s="199">
        <v>-3.5</v>
      </c>
      <c r="V912" s="199">
        <v>3.5</v>
      </c>
      <c r="W912" s="200">
        <v>0</v>
      </c>
      <c r="X912" s="201">
        <v>44927</v>
      </c>
      <c r="Y912" s="129"/>
      <c r="Z912" s="122" t="s">
        <v>1482</v>
      </c>
      <c r="AA912" s="189" t="s">
        <v>1482</v>
      </c>
      <c r="AB912" s="189" t="s">
        <v>1470</v>
      </c>
    </row>
    <row r="913" spans="1:28">
      <c r="A913" s="189" t="s">
        <v>3676</v>
      </c>
      <c r="B913" s="190">
        <v>44957</v>
      </c>
      <c r="C913" s="191" t="s">
        <v>3677</v>
      </c>
      <c r="D913" s="191" t="s">
        <v>3678</v>
      </c>
      <c r="E913" s="128"/>
      <c r="F913" s="192"/>
      <c r="G913" s="193"/>
      <c r="H913" s="192" t="s">
        <v>3678</v>
      </c>
      <c r="I913" s="194"/>
      <c r="J913" s="128"/>
      <c r="K913" s="192"/>
      <c r="L913" s="195"/>
      <c r="M913" s="196">
        <v>44957</v>
      </c>
      <c r="N913" s="179"/>
      <c r="O913" s="192" t="s">
        <v>3798</v>
      </c>
      <c r="P913" s="192">
        <v>4175</v>
      </c>
      <c r="Q913" s="197">
        <v>0</v>
      </c>
      <c r="R913" s="197">
        <v>1000000.81</v>
      </c>
      <c r="S913" s="197"/>
      <c r="T913" s="198" t="s">
        <v>21</v>
      </c>
      <c r="U913" s="199">
        <v>1000000.81</v>
      </c>
      <c r="V913" s="199">
        <v>1000000.81</v>
      </c>
      <c r="W913" s="200">
        <v>0</v>
      </c>
      <c r="X913" s="201">
        <v>44927</v>
      </c>
      <c r="Y913" s="129"/>
      <c r="Z913" s="122" t="s">
        <v>3686</v>
      </c>
      <c r="AA913" s="189" t="s">
        <v>3686</v>
      </c>
      <c r="AB913" s="189" t="s">
        <v>1470</v>
      </c>
    </row>
    <row r="914" spans="1:28" hidden="1">
      <c r="A914" s="189" t="s">
        <v>3213</v>
      </c>
      <c r="B914" s="190">
        <v>44958</v>
      </c>
      <c r="C914" s="191" t="s">
        <v>42</v>
      </c>
      <c r="D914" s="191" t="s">
        <v>3346</v>
      </c>
      <c r="E914" s="128" t="s">
        <v>2312</v>
      </c>
      <c r="F914" s="192" t="s">
        <v>3799</v>
      </c>
      <c r="G914" s="193" t="s">
        <v>3214</v>
      </c>
      <c r="H914" s="192" t="s">
        <v>3348</v>
      </c>
      <c r="I914" s="194">
        <v>521417.2</v>
      </c>
      <c r="J914" s="128" t="s">
        <v>1919</v>
      </c>
      <c r="K914" s="192" t="s">
        <v>1919</v>
      </c>
      <c r="L914" s="195" t="s">
        <v>1919</v>
      </c>
      <c r="M914" s="196">
        <v>44958</v>
      </c>
      <c r="N914" s="179" t="s">
        <v>1472</v>
      </c>
      <c r="O914" s="192" t="s">
        <v>1868</v>
      </c>
      <c r="P914" s="192" t="s">
        <v>793</v>
      </c>
      <c r="Q914" s="197">
        <v>-100000</v>
      </c>
      <c r="R914" s="197">
        <v>0</v>
      </c>
      <c r="S914" s="197">
        <v>421417.2</v>
      </c>
      <c r="T914" s="198" t="s">
        <v>813</v>
      </c>
      <c r="U914" s="199">
        <v>-100000</v>
      </c>
      <c r="V914" s="199">
        <v>100000</v>
      </c>
      <c r="W914" s="200">
        <v>1</v>
      </c>
      <c r="X914" s="201">
        <v>44958</v>
      </c>
      <c r="Y914" s="129"/>
      <c r="Z914" s="122" t="s">
        <v>1577</v>
      </c>
      <c r="AA914" s="189" t="s">
        <v>1488</v>
      </c>
      <c r="AB914" s="189" t="s">
        <v>1470</v>
      </c>
    </row>
    <row r="915" spans="1:28" hidden="1">
      <c r="A915" s="189" t="s">
        <v>3213</v>
      </c>
      <c r="B915" s="190">
        <v>44958</v>
      </c>
      <c r="C915" s="191" t="s">
        <v>42</v>
      </c>
      <c r="D915" s="191" t="s">
        <v>3346</v>
      </c>
      <c r="E915" s="128" t="s">
        <v>2312</v>
      </c>
      <c r="F915" s="192" t="s">
        <v>3799</v>
      </c>
      <c r="G915" s="193" t="s">
        <v>3214</v>
      </c>
      <c r="H915" s="192" t="s">
        <v>3348</v>
      </c>
      <c r="I915" s="194">
        <v>521417.2</v>
      </c>
      <c r="J915" s="128" t="s">
        <v>1919</v>
      </c>
      <c r="K915" s="192" t="s">
        <v>1919</v>
      </c>
      <c r="L915" s="195" t="s">
        <v>1919</v>
      </c>
      <c r="M915" s="196">
        <v>44958</v>
      </c>
      <c r="N915" s="179" t="s">
        <v>1565</v>
      </c>
      <c r="O915" s="192" t="s">
        <v>3386</v>
      </c>
      <c r="P915" s="192" t="s">
        <v>3800</v>
      </c>
      <c r="Q915" s="197">
        <v>-5.6</v>
      </c>
      <c r="R915" s="197">
        <v>0</v>
      </c>
      <c r="S915" s="197">
        <v>421411.6</v>
      </c>
      <c r="T915" s="198" t="s">
        <v>21</v>
      </c>
      <c r="U915" s="199">
        <v>-5.6</v>
      </c>
      <c r="V915" s="199">
        <v>5.6</v>
      </c>
      <c r="W915" s="200">
        <v>0</v>
      </c>
      <c r="X915" s="201">
        <v>44958</v>
      </c>
      <c r="Y915" s="129"/>
      <c r="Z915" s="122" t="s">
        <v>3124</v>
      </c>
      <c r="AA915" s="189" t="s">
        <v>3124</v>
      </c>
      <c r="AB915" s="189" t="s">
        <v>1470</v>
      </c>
    </row>
    <row r="916" spans="1:28" hidden="1">
      <c r="A916" s="189" t="s">
        <v>3213</v>
      </c>
      <c r="B916" s="190">
        <v>44958</v>
      </c>
      <c r="C916" s="191" t="s">
        <v>42</v>
      </c>
      <c r="D916" s="191" t="s">
        <v>3346</v>
      </c>
      <c r="E916" s="128" t="s">
        <v>2312</v>
      </c>
      <c r="F916" s="192" t="s">
        <v>3799</v>
      </c>
      <c r="G916" s="193" t="s">
        <v>3214</v>
      </c>
      <c r="H916" s="192" t="s">
        <v>3348</v>
      </c>
      <c r="I916" s="194">
        <v>521417.2</v>
      </c>
      <c r="J916" s="128" t="s">
        <v>1919</v>
      </c>
      <c r="K916" s="192" t="s">
        <v>1919</v>
      </c>
      <c r="L916" s="195" t="s">
        <v>1919</v>
      </c>
      <c r="M916" s="196">
        <v>44958</v>
      </c>
      <c r="N916" s="179" t="s">
        <v>1565</v>
      </c>
      <c r="O916" s="192" t="s">
        <v>3551</v>
      </c>
      <c r="P916" s="192" t="s">
        <v>3801</v>
      </c>
      <c r="Q916" s="197">
        <v>-521411.71</v>
      </c>
      <c r="R916" s="197">
        <v>0</v>
      </c>
      <c r="S916" s="197">
        <v>-100000.11</v>
      </c>
      <c r="T916" s="198" t="s">
        <v>21</v>
      </c>
      <c r="U916" s="199">
        <v>-521411.71</v>
      </c>
      <c r="V916" s="199">
        <v>521411.71</v>
      </c>
      <c r="W916" s="200">
        <v>0</v>
      </c>
      <c r="X916" s="201">
        <v>44958</v>
      </c>
      <c r="Y916" s="129"/>
      <c r="Z916" s="122" t="s">
        <v>158</v>
      </c>
      <c r="AA916" s="189" t="s">
        <v>158</v>
      </c>
      <c r="AB916" s="189" t="s">
        <v>1474</v>
      </c>
    </row>
    <row r="917" spans="1:28" hidden="1">
      <c r="A917" s="189" t="s">
        <v>3213</v>
      </c>
      <c r="B917" s="190">
        <v>44958</v>
      </c>
      <c r="C917" s="191" t="s">
        <v>42</v>
      </c>
      <c r="D917" s="191" t="s">
        <v>3346</v>
      </c>
      <c r="E917" s="128" t="s">
        <v>2312</v>
      </c>
      <c r="F917" s="192" t="s">
        <v>3799</v>
      </c>
      <c r="G917" s="193" t="s">
        <v>3214</v>
      </c>
      <c r="H917" s="192" t="s">
        <v>3348</v>
      </c>
      <c r="I917" s="194">
        <v>521417.2</v>
      </c>
      <c r="J917" s="128" t="s">
        <v>1919</v>
      </c>
      <c r="K917" s="192" t="s">
        <v>1919</v>
      </c>
      <c r="L917" s="195" t="s">
        <v>1919</v>
      </c>
      <c r="M917" s="196">
        <v>44958</v>
      </c>
      <c r="N917" s="179" t="s">
        <v>1565</v>
      </c>
      <c r="O917" s="192" t="s">
        <v>3448</v>
      </c>
      <c r="P917" s="192" t="s">
        <v>3802</v>
      </c>
      <c r="Q917" s="197">
        <v>-11.65</v>
      </c>
      <c r="R917" s="197">
        <v>0</v>
      </c>
      <c r="S917" s="197">
        <v>-100011.76</v>
      </c>
      <c r="T917" s="198" t="s">
        <v>21</v>
      </c>
      <c r="U917" s="199">
        <v>-11.65</v>
      </c>
      <c r="V917" s="199">
        <v>11.65</v>
      </c>
      <c r="W917" s="200">
        <v>0</v>
      </c>
      <c r="X917" s="201">
        <v>44958</v>
      </c>
      <c r="Y917" s="129"/>
      <c r="Z917" s="122" t="s">
        <v>3124</v>
      </c>
      <c r="AA917" s="189" t="s">
        <v>3124</v>
      </c>
      <c r="AB917" s="189" t="s">
        <v>1470</v>
      </c>
    </row>
    <row r="918" spans="1:28" hidden="1">
      <c r="A918" s="189" t="s">
        <v>3213</v>
      </c>
      <c r="B918" s="190">
        <v>44958</v>
      </c>
      <c r="C918" s="191" t="s">
        <v>42</v>
      </c>
      <c r="D918" s="191" t="s">
        <v>3346</v>
      </c>
      <c r="E918" s="128" t="s">
        <v>2312</v>
      </c>
      <c r="F918" s="192" t="s">
        <v>3799</v>
      </c>
      <c r="G918" s="193" t="s">
        <v>3214</v>
      </c>
      <c r="H918" s="192" t="s">
        <v>3348</v>
      </c>
      <c r="I918" s="194">
        <v>521417.2</v>
      </c>
      <c r="J918" s="128" t="s">
        <v>1919</v>
      </c>
      <c r="K918" s="192" t="s">
        <v>1919</v>
      </c>
      <c r="L918" s="195" t="s">
        <v>1919</v>
      </c>
      <c r="M918" s="196">
        <v>44958</v>
      </c>
      <c r="N918" s="179" t="s">
        <v>1500</v>
      </c>
      <c r="O918" s="192" t="s">
        <v>3803</v>
      </c>
      <c r="P918" s="192" t="s">
        <v>3804</v>
      </c>
      <c r="Q918" s="197">
        <v>0</v>
      </c>
      <c r="R918" s="197">
        <v>521411.71</v>
      </c>
      <c r="S918" s="197">
        <v>421399.95</v>
      </c>
      <c r="T918" s="198" t="s">
        <v>21</v>
      </c>
      <c r="U918" s="199">
        <v>521411.71</v>
      </c>
      <c r="V918" s="199">
        <v>521411.71</v>
      </c>
      <c r="W918" s="200">
        <v>0</v>
      </c>
      <c r="X918" s="201">
        <v>44958</v>
      </c>
      <c r="Y918" s="129"/>
      <c r="Z918" s="122" t="s">
        <v>158</v>
      </c>
      <c r="AA918" s="189" t="s">
        <v>158</v>
      </c>
      <c r="AB918" s="189" t="s">
        <v>1474</v>
      </c>
    </row>
    <row r="919" spans="1:28" hidden="1">
      <c r="A919" s="189" t="s">
        <v>3213</v>
      </c>
      <c r="B919" s="190">
        <v>44958</v>
      </c>
      <c r="C919" s="191" t="s">
        <v>42</v>
      </c>
      <c r="D919" s="191" t="s">
        <v>3346</v>
      </c>
      <c r="E919" s="128" t="s">
        <v>2312</v>
      </c>
      <c r="F919" s="192" t="s">
        <v>3799</v>
      </c>
      <c r="G919" s="193" t="s">
        <v>3214</v>
      </c>
      <c r="H919" s="192" t="s">
        <v>3348</v>
      </c>
      <c r="I919" s="194">
        <v>521417.2</v>
      </c>
      <c r="J919" s="128" t="s">
        <v>1919</v>
      </c>
      <c r="K919" s="192" t="s">
        <v>1919</v>
      </c>
      <c r="L919" s="195" t="s">
        <v>1919</v>
      </c>
      <c r="M919" s="196">
        <v>44958</v>
      </c>
      <c r="N919" s="179" t="s">
        <v>1565</v>
      </c>
      <c r="O919" s="192" t="s">
        <v>3551</v>
      </c>
      <c r="P919" s="192" t="s">
        <v>3801</v>
      </c>
      <c r="Q919" s="197">
        <v>-421399.06</v>
      </c>
      <c r="R919" s="197">
        <v>0</v>
      </c>
      <c r="S919" s="197">
        <v>0.89</v>
      </c>
      <c r="T919" s="198" t="s">
        <v>21</v>
      </c>
      <c r="U919" s="199">
        <v>-421399.06</v>
      </c>
      <c r="V919" s="199">
        <v>421399.06</v>
      </c>
      <c r="W919" s="200">
        <v>0</v>
      </c>
      <c r="X919" s="201">
        <v>44958</v>
      </c>
      <c r="Y919" s="129"/>
      <c r="Z919" s="122" t="s">
        <v>158</v>
      </c>
      <c r="AA919" s="189" t="s">
        <v>158</v>
      </c>
      <c r="AB919" s="189" t="s">
        <v>1474</v>
      </c>
    </row>
    <row r="920" spans="1:28" hidden="1">
      <c r="A920" s="189" t="s">
        <v>3213</v>
      </c>
      <c r="B920" s="190">
        <v>44959</v>
      </c>
      <c r="C920" s="191" t="s">
        <v>42</v>
      </c>
      <c r="D920" s="191" t="s">
        <v>3346</v>
      </c>
      <c r="E920" s="128" t="s">
        <v>2312</v>
      </c>
      <c r="F920" s="192" t="s">
        <v>3799</v>
      </c>
      <c r="G920" s="193" t="s">
        <v>3214</v>
      </c>
      <c r="H920" s="192" t="s">
        <v>3348</v>
      </c>
      <c r="I920" s="194">
        <v>521417.2</v>
      </c>
      <c r="J920" s="128" t="s">
        <v>1919</v>
      </c>
      <c r="K920" s="192" t="s">
        <v>1919</v>
      </c>
      <c r="L920" s="195" t="s">
        <v>1919</v>
      </c>
      <c r="M920" s="196">
        <v>44959</v>
      </c>
      <c r="N920" s="179" t="s">
        <v>1472</v>
      </c>
      <c r="O920" s="192" t="s">
        <v>3111</v>
      </c>
      <c r="P920" s="192" t="s">
        <v>3805</v>
      </c>
      <c r="Q920" s="197">
        <v>-385.25</v>
      </c>
      <c r="R920" s="197">
        <v>0</v>
      </c>
      <c r="S920" s="197">
        <v>-384.36</v>
      </c>
      <c r="T920" s="198" t="s">
        <v>1002</v>
      </c>
      <c r="U920" s="199">
        <v>-385.25</v>
      </c>
      <c r="V920" s="199">
        <v>385.25</v>
      </c>
      <c r="W920" s="200">
        <v>0</v>
      </c>
      <c r="X920" s="201">
        <v>44958</v>
      </c>
      <c r="Y920" s="129"/>
      <c r="Z920" s="122" t="s">
        <v>3112</v>
      </c>
      <c r="AA920" s="189" t="s">
        <v>3060</v>
      </c>
      <c r="AB920" s="189" t="s">
        <v>1470</v>
      </c>
    </row>
    <row r="921" spans="1:28" hidden="1">
      <c r="A921" s="189" t="s">
        <v>3213</v>
      </c>
      <c r="B921" s="190">
        <v>44959</v>
      </c>
      <c r="C921" s="191" t="s">
        <v>42</v>
      </c>
      <c r="D921" s="191" t="s">
        <v>3346</v>
      </c>
      <c r="E921" s="128" t="s">
        <v>2312</v>
      </c>
      <c r="F921" s="192" t="s">
        <v>3799</v>
      </c>
      <c r="G921" s="193" t="s">
        <v>3214</v>
      </c>
      <c r="H921" s="192" t="s">
        <v>3348</v>
      </c>
      <c r="I921" s="194">
        <v>521417.2</v>
      </c>
      <c r="J921" s="128" t="s">
        <v>1919</v>
      </c>
      <c r="K921" s="192" t="s">
        <v>1919</v>
      </c>
      <c r="L921" s="195" t="s">
        <v>1919</v>
      </c>
      <c r="M921" s="196">
        <v>44959</v>
      </c>
      <c r="N921" s="179" t="s">
        <v>1495</v>
      </c>
      <c r="O921" s="192" t="s">
        <v>3635</v>
      </c>
      <c r="P921" s="192" t="s">
        <v>3806</v>
      </c>
      <c r="Q921" s="197">
        <v>0</v>
      </c>
      <c r="R921" s="197">
        <v>12513000</v>
      </c>
      <c r="S921" s="197">
        <v>12512615.640000001</v>
      </c>
      <c r="T921" s="198" t="s">
        <v>21</v>
      </c>
      <c r="U921" s="199">
        <v>12513000</v>
      </c>
      <c r="V921" s="199">
        <v>12513000</v>
      </c>
      <c r="W921" s="200">
        <v>0</v>
      </c>
      <c r="X921" s="201">
        <v>44958</v>
      </c>
      <c r="Y921" s="129"/>
      <c r="Z921" s="122" t="s">
        <v>3636</v>
      </c>
      <c r="AA921" s="189" t="s">
        <v>3636</v>
      </c>
      <c r="AB921" s="189" t="s">
        <v>1470</v>
      </c>
    </row>
    <row r="922" spans="1:28" hidden="1">
      <c r="A922" s="189" t="s">
        <v>3213</v>
      </c>
      <c r="B922" s="190">
        <v>44959</v>
      </c>
      <c r="C922" s="191" t="s">
        <v>42</v>
      </c>
      <c r="D922" s="191" t="s">
        <v>3346</v>
      </c>
      <c r="E922" s="128" t="s">
        <v>2312</v>
      </c>
      <c r="F922" s="192" t="s">
        <v>3799</v>
      </c>
      <c r="G922" s="193" t="s">
        <v>3214</v>
      </c>
      <c r="H922" s="192" t="s">
        <v>3348</v>
      </c>
      <c r="I922" s="194">
        <v>521417.2</v>
      </c>
      <c r="J922" s="128" t="s">
        <v>1919</v>
      </c>
      <c r="K922" s="192" t="s">
        <v>1919</v>
      </c>
      <c r="L922" s="195" t="s">
        <v>1919</v>
      </c>
      <c r="M922" s="196">
        <v>44959</v>
      </c>
      <c r="N922" s="179" t="s">
        <v>1472</v>
      </c>
      <c r="O922" s="192" t="s">
        <v>3375</v>
      </c>
      <c r="P922" s="192" t="s">
        <v>3807</v>
      </c>
      <c r="Q922" s="197">
        <v>-2000</v>
      </c>
      <c r="R922" s="197">
        <v>0</v>
      </c>
      <c r="S922" s="197">
        <v>12510615.640000001</v>
      </c>
      <c r="T922" s="198" t="s">
        <v>1653</v>
      </c>
      <c r="U922" s="199">
        <v>-2000</v>
      </c>
      <c r="V922" s="199">
        <v>2000</v>
      </c>
      <c r="W922" s="200">
        <v>0</v>
      </c>
      <c r="X922" s="201">
        <v>44958</v>
      </c>
      <c r="Y922" s="129"/>
      <c r="Z922" s="122" t="s">
        <v>1519</v>
      </c>
      <c r="AA922" s="189" t="s">
        <v>1520</v>
      </c>
      <c r="AB922" s="189" t="s">
        <v>1470</v>
      </c>
    </row>
    <row r="923" spans="1:28" hidden="1">
      <c r="A923" s="189" t="s">
        <v>3213</v>
      </c>
      <c r="B923" s="190">
        <v>44959</v>
      </c>
      <c r="C923" s="191" t="s">
        <v>42</v>
      </c>
      <c r="D923" s="191" t="s">
        <v>3346</v>
      </c>
      <c r="E923" s="128" t="s">
        <v>2312</v>
      </c>
      <c r="F923" s="192" t="s">
        <v>3799</v>
      </c>
      <c r="G923" s="193" t="s">
        <v>3214</v>
      </c>
      <c r="H923" s="192" t="s">
        <v>3348</v>
      </c>
      <c r="I923" s="194">
        <v>521417.2</v>
      </c>
      <c r="J923" s="128" t="s">
        <v>1919</v>
      </c>
      <c r="K923" s="192" t="s">
        <v>1919</v>
      </c>
      <c r="L923" s="195" t="s">
        <v>1919</v>
      </c>
      <c r="M923" s="196">
        <v>44959</v>
      </c>
      <c r="N923" s="179" t="s">
        <v>1472</v>
      </c>
      <c r="O923" s="192" t="s">
        <v>3808</v>
      </c>
      <c r="P923" s="192" t="s">
        <v>3809</v>
      </c>
      <c r="Q923" s="197">
        <v>-13500</v>
      </c>
      <c r="R923" s="197">
        <v>0</v>
      </c>
      <c r="S923" s="197">
        <v>12497115.640000001</v>
      </c>
      <c r="T923" s="198" t="s">
        <v>3810</v>
      </c>
      <c r="U923" s="199">
        <v>-13500</v>
      </c>
      <c r="V923" s="199">
        <v>13500</v>
      </c>
      <c r="W923" s="200">
        <v>0</v>
      </c>
      <c r="X923" s="201">
        <v>44958</v>
      </c>
      <c r="Y923" s="129"/>
      <c r="Z923" s="122" t="s">
        <v>1519</v>
      </c>
      <c r="AA923" s="189" t="s">
        <v>1520</v>
      </c>
      <c r="AB923" s="189" t="s">
        <v>1470</v>
      </c>
    </row>
    <row r="924" spans="1:28" hidden="1">
      <c r="A924" s="189" t="s">
        <v>3213</v>
      </c>
      <c r="B924" s="190">
        <v>44959</v>
      </c>
      <c r="C924" s="191" t="s">
        <v>42</v>
      </c>
      <c r="D924" s="191" t="s">
        <v>3346</v>
      </c>
      <c r="E924" s="128" t="s">
        <v>2312</v>
      </c>
      <c r="F924" s="192" t="s">
        <v>3799</v>
      </c>
      <c r="G924" s="193" t="s">
        <v>3214</v>
      </c>
      <c r="H924" s="192" t="s">
        <v>3348</v>
      </c>
      <c r="I924" s="194">
        <v>521417.2</v>
      </c>
      <c r="J924" s="128" t="s">
        <v>1919</v>
      </c>
      <c r="K924" s="192" t="s">
        <v>1919</v>
      </c>
      <c r="L924" s="195" t="s">
        <v>1919</v>
      </c>
      <c r="M924" s="196">
        <v>44959</v>
      </c>
      <c r="N924" s="179" t="s">
        <v>1565</v>
      </c>
      <c r="O924" s="192" t="s">
        <v>3386</v>
      </c>
      <c r="P924" s="192" t="s">
        <v>3811</v>
      </c>
      <c r="Q924" s="197">
        <v>-9</v>
      </c>
      <c r="R924" s="197">
        <v>0</v>
      </c>
      <c r="S924" s="197">
        <v>12497106.640000001</v>
      </c>
      <c r="T924" s="198" t="s">
        <v>21</v>
      </c>
      <c r="U924" s="199">
        <v>-9</v>
      </c>
      <c r="V924" s="199">
        <v>9</v>
      </c>
      <c r="W924" s="200">
        <v>0</v>
      </c>
      <c r="X924" s="201">
        <v>44958</v>
      </c>
      <c r="Y924" s="129"/>
      <c r="Z924" s="122" t="s">
        <v>3124</v>
      </c>
      <c r="AA924" s="189" t="s">
        <v>3124</v>
      </c>
      <c r="AB924" s="189" t="s">
        <v>1470</v>
      </c>
    </row>
    <row r="925" spans="1:28" hidden="1">
      <c r="A925" s="189" t="s">
        <v>3213</v>
      </c>
      <c r="B925" s="190">
        <v>44960</v>
      </c>
      <c r="C925" s="191" t="s">
        <v>42</v>
      </c>
      <c r="D925" s="191" t="s">
        <v>3346</v>
      </c>
      <c r="E925" s="128" t="s">
        <v>2312</v>
      </c>
      <c r="F925" s="192" t="s">
        <v>3799</v>
      </c>
      <c r="G925" s="193" t="s">
        <v>3214</v>
      </c>
      <c r="H925" s="192" t="s">
        <v>3348</v>
      </c>
      <c r="I925" s="194">
        <v>521417.2</v>
      </c>
      <c r="J925" s="128" t="s">
        <v>1919</v>
      </c>
      <c r="K925" s="192" t="s">
        <v>1919</v>
      </c>
      <c r="L925" s="195" t="s">
        <v>1919</v>
      </c>
      <c r="M925" s="196">
        <v>44960</v>
      </c>
      <c r="N925" s="179" t="s">
        <v>1472</v>
      </c>
      <c r="O925" s="192" t="s">
        <v>2498</v>
      </c>
      <c r="P925" s="192" t="s">
        <v>3812</v>
      </c>
      <c r="Q925" s="197">
        <v>-7200</v>
      </c>
      <c r="R925" s="197">
        <v>0</v>
      </c>
      <c r="S925" s="197">
        <v>12489906.640000001</v>
      </c>
      <c r="T925" s="198" t="s">
        <v>858</v>
      </c>
      <c r="U925" s="199">
        <v>-7200</v>
      </c>
      <c r="V925" s="199">
        <v>7200</v>
      </c>
      <c r="W925" s="200">
        <v>0</v>
      </c>
      <c r="X925" s="201">
        <v>44958</v>
      </c>
      <c r="Y925" s="129"/>
      <c r="Z925" s="122" t="s">
        <v>3189</v>
      </c>
      <c r="AA925" s="189" t="s">
        <v>1488</v>
      </c>
      <c r="AB925" s="189" t="s">
        <v>1470</v>
      </c>
    </row>
    <row r="926" spans="1:28" hidden="1">
      <c r="A926" s="189" t="s">
        <v>3213</v>
      </c>
      <c r="B926" s="190">
        <v>44960</v>
      </c>
      <c r="C926" s="191" t="s">
        <v>42</v>
      </c>
      <c r="D926" s="191" t="s">
        <v>3346</v>
      </c>
      <c r="E926" s="128" t="s">
        <v>2312</v>
      </c>
      <c r="F926" s="192" t="s">
        <v>3799</v>
      </c>
      <c r="G926" s="193" t="s">
        <v>3214</v>
      </c>
      <c r="H926" s="192" t="s">
        <v>3348</v>
      </c>
      <c r="I926" s="194">
        <v>521417.2</v>
      </c>
      <c r="J926" s="128" t="s">
        <v>1919</v>
      </c>
      <c r="K926" s="192" t="s">
        <v>1919</v>
      </c>
      <c r="L926" s="195" t="s">
        <v>1919</v>
      </c>
      <c r="M926" s="196">
        <v>44960</v>
      </c>
      <c r="N926" s="179" t="s">
        <v>1472</v>
      </c>
      <c r="O926" s="192" t="s">
        <v>2500</v>
      </c>
      <c r="P926" s="192" t="s">
        <v>3812</v>
      </c>
      <c r="Q926" s="197">
        <v>0</v>
      </c>
      <c r="R926" s="197">
        <v>108</v>
      </c>
      <c r="S926" s="197">
        <v>12490014.640000001</v>
      </c>
      <c r="T926" s="198" t="s">
        <v>858</v>
      </c>
      <c r="U926" s="199">
        <v>108</v>
      </c>
      <c r="V926" s="199">
        <v>108</v>
      </c>
      <c r="W926" s="200">
        <v>0</v>
      </c>
      <c r="X926" s="201">
        <v>44958</v>
      </c>
      <c r="Y926" s="129"/>
      <c r="Z926" s="122" t="s">
        <v>3189</v>
      </c>
      <c r="AA926" s="189" t="s">
        <v>1488</v>
      </c>
      <c r="AB926" s="189" t="s">
        <v>1470</v>
      </c>
    </row>
    <row r="927" spans="1:28" hidden="1">
      <c r="A927" s="189" t="s">
        <v>3213</v>
      </c>
      <c r="B927" s="190">
        <v>44960</v>
      </c>
      <c r="C927" s="191" t="s">
        <v>42</v>
      </c>
      <c r="D927" s="191" t="s">
        <v>3346</v>
      </c>
      <c r="E927" s="128" t="s">
        <v>2312</v>
      </c>
      <c r="F927" s="192" t="s">
        <v>3799</v>
      </c>
      <c r="G927" s="193" t="s">
        <v>3214</v>
      </c>
      <c r="H927" s="192" t="s">
        <v>3348</v>
      </c>
      <c r="I927" s="194">
        <v>521417.2</v>
      </c>
      <c r="J927" s="128" t="s">
        <v>1919</v>
      </c>
      <c r="K927" s="192" t="s">
        <v>1919</v>
      </c>
      <c r="L927" s="195" t="s">
        <v>1919</v>
      </c>
      <c r="M927" s="196">
        <v>44960</v>
      </c>
      <c r="N927" s="179" t="s">
        <v>1472</v>
      </c>
      <c r="O927" s="192" t="s">
        <v>2501</v>
      </c>
      <c r="P927" s="192" t="s">
        <v>3812</v>
      </c>
      <c r="Q927" s="197">
        <v>0</v>
      </c>
      <c r="R927" s="197">
        <v>334.8</v>
      </c>
      <c r="S927" s="197">
        <v>12490349.439999999</v>
      </c>
      <c r="T927" s="198" t="s">
        <v>858</v>
      </c>
      <c r="U927" s="199">
        <v>334.8</v>
      </c>
      <c r="V927" s="199">
        <v>334.8</v>
      </c>
      <c r="W927" s="200">
        <v>1</v>
      </c>
      <c r="X927" s="201">
        <v>44958</v>
      </c>
      <c r="Y927" s="129"/>
      <c r="Z927" s="122" t="s">
        <v>3189</v>
      </c>
      <c r="AA927" s="189" t="s">
        <v>1488</v>
      </c>
      <c r="AB927" s="189" t="s">
        <v>1470</v>
      </c>
    </row>
    <row r="928" spans="1:28" hidden="1">
      <c r="A928" s="189" t="s">
        <v>3213</v>
      </c>
      <c r="B928" s="190">
        <v>44960</v>
      </c>
      <c r="C928" s="191" t="s">
        <v>42</v>
      </c>
      <c r="D928" s="191" t="s">
        <v>3346</v>
      </c>
      <c r="E928" s="128" t="s">
        <v>2312</v>
      </c>
      <c r="F928" s="192" t="s">
        <v>3799</v>
      </c>
      <c r="G928" s="193" t="s">
        <v>3214</v>
      </c>
      <c r="H928" s="192" t="s">
        <v>3348</v>
      </c>
      <c r="I928" s="194">
        <v>521417.2</v>
      </c>
      <c r="J928" s="128" t="s">
        <v>1919</v>
      </c>
      <c r="K928" s="192" t="s">
        <v>1919</v>
      </c>
      <c r="L928" s="195" t="s">
        <v>1919</v>
      </c>
      <c r="M928" s="196">
        <v>44960</v>
      </c>
      <c r="N928" s="179" t="s">
        <v>1472</v>
      </c>
      <c r="O928" s="192" t="s">
        <v>3623</v>
      </c>
      <c r="P928" s="192" t="s">
        <v>3813</v>
      </c>
      <c r="Q928" s="197">
        <v>-211.38</v>
      </c>
      <c r="R928" s="197">
        <v>0</v>
      </c>
      <c r="S928" s="197">
        <v>12490138.060000001</v>
      </c>
      <c r="T928" s="198" t="s">
        <v>866</v>
      </c>
      <c r="U928" s="199">
        <v>-211.38</v>
      </c>
      <c r="V928" s="199">
        <v>211.38</v>
      </c>
      <c r="W928" s="200">
        <v>0</v>
      </c>
      <c r="X928" s="201">
        <v>44958</v>
      </c>
      <c r="Y928" s="129"/>
      <c r="Z928" s="122" t="s">
        <v>3076</v>
      </c>
      <c r="AA928" s="189" t="s">
        <v>1479</v>
      </c>
      <c r="AB928" s="189" t="s">
        <v>1470</v>
      </c>
    </row>
    <row r="929" spans="1:28" hidden="1">
      <c r="A929" s="189" t="s">
        <v>3213</v>
      </c>
      <c r="B929" s="190">
        <v>44960</v>
      </c>
      <c r="C929" s="191" t="s">
        <v>42</v>
      </c>
      <c r="D929" s="191" t="s">
        <v>3346</v>
      </c>
      <c r="E929" s="128" t="s">
        <v>2312</v>
      </c>
      <c r="F929" s="192" t="s">
        <v>3799</v>
      </c>
      <c r="G929" s="193" t="s">
        <v>3214</v>
      </c>
      <c r="H929" s="192" t="s">
        <v>3348</v>
      </c>
      <c r="I929" s="194">
        <v>521417.2</v>
      </c>
      <c r="J929" s="128" t="s">
        <v>1919</v>
      </c>
      <c r="K929" s="192" t="s">
        <v>1919</v>
      </c>
      <c r="L929" s="195" t="s">
        <v>1919</v>
      </c>
      <c r="M929" s="196">
        <v>44960</v>
      </c>
      <c r="N929" s="179" t="s">
        <v>1472</v>
      </c>
      <c r="O929" s="192" t="s">
        <v>3259</v>
      </c>
      <c r="P929" s="192" t="s">
        <v>3814</v>
      </c>
      <c r="Q929" s="197">
        <v>-243.93</v>
      </c>
      <c r="R929" s="197">
        <v>0</v>
      </c>
      <c r="S929" s="197">
        <v>12489894.130000001</v>
      </c>
      <c r="T929" s="198" t="s">
        <v>952</v>
      </c>
      <c r="U929" s="199">
        <v>-243.93</v>
      </c>
      <c r="V929" s="199">
        <v>243.93</v>
      </c>
      <c r="W929" s="200">
        <v>0</v>
      </c>
      <c r="X929" s="201">
        <v>44958</v>
      </c>
      <c r="Y929" s="129"/>
      <c r="Z929" s="122" t="s">
        <v>3059</v>
      </c>
      <c r="AA929" s="189" t="s">
        <v>3060</v>
      </c>
      <c r="AB929" s="189" t="s">
        <v>1470</v>
      </c>
    </row>
    <row r="930" spans="1:28" hidden="1">
      <c r="A930" s="189" t="s">
        <v>3213</v>
      </c>
      <c r="B930" s="190">
        <v>44960</v>
      </c>
      <c r="C930" s="191" t="s">
        <v>42</v>
      </c>
      <c r="D930" s="191" t="s">
        <v>3346</v>
      </c>
      <c r="E930" s="128" t="s">
        <v>2312</v>
      </c>
      <c r="F930" s="192" t="s">
        <v>3799</v>
      </c>
      <c r="G930" s="193" t="s">
        <v>3214</v>
      </c>
      <c r="H930" s="192" t="s">
        <v>3348</v>
      </c>
      <c r="I930" s="194">
        <v>521417.2</v>
      </c>
      <c r="J930" s="128" t="s">
        <v>1919</v>
      </c>
      <c r="K930" s="192" t="s">
        <v>1919</v>
      </c>
      <c r="L930" s="195" t="s">
        <v>1919</v>
      </c>
      <c r="M930" s="196">
        <v>44960</v>
      </c>
      <c r="N930" s="179" t="s">
        <v>1472</v>
      </c>
      <c r="O930" s="192" t="s">
        <v>3815</v>
      </c>
      <c r="P930" s="192" t="s">
        <v>3816</v>
      </c>
      <c r="Q930" s="197">
        <v>-1000</v>
      </c>
      <c r="R930" s="197">
        <v>0</v>
      </c>
      <c r="S930" s="197">
        <v>12488894.130000001</v>
      </c>
      <c r="T930" s="198" t="s">
        <v>2109</v>
      </c>
      <c r="U930" s="199">
        <v>-1000</v>
      </c>
      <c r="V930" s="199">
        <v>1000</v>
      </c>
      <c r="W930" s="200">
        <v>0</v>
      </c>
      <c r="X930" s="201">
        <v>44958</v>
      </c>
      <c r="Y930" s="129"/>
      <c r="Z930" s="122" t="s">
        <v>3663</v>
      </c>
      <c r="AA930" s="189" t="s">
        <v>1520</v>
      </c>
      <c r="AB930" s="189" t="s">
        <v>1470</v>
      </c>
    </row>
    <row r="931" spans="1:28" hidden="1">
      <c r="A931" s="189" t="s">
        <v>3213</v>
      </c>
      <c r="B931" s="190">
        <v>44960</v>
      </c>
      <c r="C931" s="191" t="s">
        <v>42</v>
      </c>
      <c r="D931" s="191" t="s">
        <v>3346</v>
      </c>
      <c r="E931" s="128" t="s">
        <v>2312</v>
      </c>
      <c r="F931" s="192" t="s">
        <v>3799</v>
      </c>
      <c r="G931" s="193" t="s">
        <v>3214</v>
      </c>
      <c r="H931" s="192" t="s">
        <v>3348</v>
      </c>
      <c r="I931" s="194">
        <v>521417.2</v>
      </c>
      <c r="J931" s="128" t="s">
        <v>1919</v>
      </c>
      <c r="K931" s="192" t="s">
        <v>1919</v>
      </c>
      <c r="L931" s="195" t="s">
        <v>1919</v>
      </c>
      <c r="M931" s="196">
        <v>44960</v>
      </c>
      <c r="N931" s="179" t="s">
        <v>1472</v>
      </c>
      <c r="O931" s="192" t="s">
        <v>3670</v>
      </c>
      <c r="P931" s="192" t="s">
        <v>3817</v>
      </c>
      <c r="Q931" s="197">
        <v>-3413.28</v>
      </c>
      <c r="R931" s="197">
        <v>0</v>
      </c>
      <c r="S931" s="197">
        <v>12485480.85</v>
      </c>
      <c r="T931" s="198" t="s">
        <v>1695</v>
      </c>
      <c r="U931" s="199">
        <v>-3413.28</v>
      </c>
      <c r="V931" s="199">
        <v>3413.28</v>
      </c>
      <c r="W931" s="200">
        <v>0</v>
      </c>
      <c r="X931" s="201">
        <v>44958</v>
      </c>
      <c r="Y931" s="129"/>
      <c r="Z931" s="122" t="s">
        <v>3671</v>
      </c>
      <c r="AA931" s="189" t="s">
        <v>1488</v>
      </c>
      <c r="AB931" s="189" t="s">
        <v>1470</v>
      </c>
    </row>
    <row r="932" spans="1:28" hidden="1">
      <c r="A932" s="189" t="s">
        <v>3213</v>
      </c>
      <c r="B932" s="190">
        <v>44960</v>
      </c>
      <c r="C932" s="191" t="s">
        <v>42</v>
      </c>
      <c r="D932" s="191" t="s">
        <v>3346</v>
      </c>
      <c r="E932" s="128" t="s">
        <v>2312</v>
      </c>
      <c r="F932" s="192" t="s">
        <v>3799</v>
      </c>
      <c r="G932" s="193" t="s">
        <v>3214</v>
      </c>
      <c r="H932" s="192" t="s">
        <v>3348</v>
      </c>
      <c r="I932" s="194">
        <v>521417.2</v>
      </c>
      <c r="J932" s="128" t="s">
        <v>1919</v>
      </c>
      <c r="K932" s="192" t="s">
        <v>1919</v>
      </c>
      <c r="L932" s="195" t="s">
        <v>1919</v>
      </c>
      <c r="M932" s="196">
        <v>44960</v>
      </c>
      <c r="N932" s="179" t="s">
        <v>1565</v>
      </c>
      <c r="O932" s="192" t="s">
        <v>3551</v>
      </c>
      <c r="P932" s="192" t="s">
        <v>3801</v>
      </c>
      <c r="Q932" s="197">
        <v>-12485480.960000001</v>
      </c>
      <c r="R932" s="197">
        <v>0</v>
      </c>
      <c r="S932" s="197">
        <v>-0.11</v>
      </c>
      <c r="T932" s="198" t="s">
        <v>21</v>
      </c>
      <c r="U932" s="199">
        <v>-12485480.960000001</v>
      </c>
      <c r="V932" s="199">
        <v>12485480.960000001</v>
      </c>
      <c r="W932" s="200">
        <v>0</v>
      </c>
      <c r="X932" s="201">
        <v>44958</v>
      </c>
      <c r="Y932" s="129"/>
      <c r="Z932" s="122" t="s">
        <v>158</v>
      </c>
      <c r="AA932" s="189" t="s">
        <v>158</v>
      </c>
      <c r="AB932" s="189" t="s">
        <v>1474</v>
      </c>
    </row>
    <row r="933" spans="1:28" hidden="1">
      <c r="A933" s="189" t="s">
        <v>3213</v>
      </c>
      <c r="B933" s="190">
        <v>44960</v>
      </c>
      <c r="C933" s="191" t="s">
        <v>42</v>
      </c>
      <c r="D933" s="191" t="s">
        <v>3346</v>
      </c>
      <c r="E933" s="128" t="s">
        <v>2312</v>
      </c>
      <c r="F933" s="192" t="s">
        <v>3799</v>
      </c>
      <c r="G933" s="193" t="s">
        <v>3214</v>
      </c>
      <c r="H933" s="192" t="s">
        <v>3348</v>
      </c>
      <c r="I933" s="194">
        <v>521417.2</v>
      </c>
      <c r="J933" s="128" t="s">
        <v>1919</v>
      </c>
      <c r="K933" s="192" t="s">
        <v>1919</v>
      </c>
      <c r="L933" s="195" t="s">
        <v>1919</v>
      </c>
      <c r="M933" s="196">
        <v>44960</v>
      </c>
      <c r="N933" s="179" t="s">
        <v>1565</v>
      </c>
      <c r="O933" s="192" t="s">
        <v>3448</v>
      </c>
      <c r="P933" s="192" t="s">
        <v>3795</v>
      </c>
      <c r="Q933" s="197">
        <v>-58.25</v>
      </c>
      <c r="R933" s="197">
        <v>0</v>
      </c>
      <c r="S933" s="197">
        <v>-58.36</v>
      </c>
      <c r="T933" s="198" t="s">
        <v>21</v>
      </c>
      <c r="U933" s="199">
        <v>-58.25</v>
      </c>
      <c r="V933" s="199">
        <v>58.25</v>
      </c>
      <c r="W933" s="200">
        <v>0</v>
      </c>
      <c r="X933" s="201">
        <v>44958</v>
      </c>
      <c r="Y933" s="129"/>
      <c r="Z933" s="122" t="s">
        <v>3124</v>
      </c>
      <c r="AA933" s="189" t="s">
        <v>3124</v>
      </c>
      <c r="AB933" s="189" t="s">
        <v>1470</v>
      </c>
    </row>
    <row r="934" spans="1:28" hidden="1">
      <c r="A934" s="189" t="s">
        <v>3213</v>
      </c>
      <c r="B934" s="190">
        <v>44960</v>
      </c>
      <c r="C934" s="191" t="s">
        <v>42</v>
      </c>
      <c r="D934" s="191" t="s">
        <v>3346</v>
      </c>
      <c r="E934" s="128" t="s">
        <v>2312</v>
      </c>
      <c r="F934" s="192" t="s">
        <v>3799</v>
      </c>
      <c r="G934" s="193" t="s">
        <v>3214</v>
      </c>
      <c r="H934" s="192" t="s">
        <v>3348</v>
      </c>
      <c r="I934" s="194">
        <v>521417.2</v>
      </c>
      <c r="J934" s="128" t="s">
        <v>1919</v>
      </c>
      <c r="K934" s="192" t="s">
        <v>1919</v>
      </c>
      <c r="L934" s="195" t="s">
        <v>1919</v>
      </c>
      <c r="M934" s="196">
        <v>44960</v>
      </c>
      <c r="N934" s="179" t="s">
        <v>1500</v>
      </c>
      <c r="O934" s="192" t="s">
        <v>3803</v>
      </c>
      <c r="P934" s="192" t="s">
        <v>2742</v>
      </c>
      <c r="Q934" s="197">
        <v>0</v>
      </c>
      <c r="R934" s="197">
        <v>12485480.960000001</v>
      </c>
      <c r="S934" s="197">
        <v>12485422.6</v>
      </c>
      <c r="T934" s="198" t="s">
        <v>21</v>
      </c>
      <c r="U934" s="199">
        <v>12485480.960000001</v>
      </c>
      <c r="V934" s="199">
        <v>12485480.960000001</v>
      </c>
      <c r="W934" s="200">
        <v>0</v>
      </c>
      <c r="X934" s="201">
        <v>44958</v>
      </c>
      <c r="Y934" s="129"/>
      <c r="Z934" s="122" t="s">
        <v>158</v>
      </c>
      <c r="AA934" s="189" t="s">
        <v>158</v>
      </c>
      <c r="AB934" s="189" t="s">
        <v>1474</v>
      </c>
    </row>
    <row r="935" spans="1:28" hidden="1">
      <c r="A935" s="189" t="s">
        <v>3213</v>
      </c>
      <c r="B935" s="190">
        <v>44960</v>
      </c>
      <c r="C935" s="191" t="s">
        <v>42</v>
      </c>
      <c r="D935" s="191" t="s">
        <v>3346</v>
      </c>
      <c r="E935" s="128" t="s">
        <v>2312</v>
      </c>
      <c r="F935" s="192" t="s">
        <v>3799</v>
      </c>
      <c r="G935" s="193" t="s">
        <v>3214</v>
      </c>
      <c r="H935" s="192" t="s">
        <v>3348</v>
      </c>
      <c r="I935" s="194">
        <v>521417.2</v>
      </c>
      <c r="J935" s="128" t="s">
        <v>1919</v>
      </c>
      <c r="K935" s="192" t="s">
        <v>1919</v>
      </c>
      <c r="L935" s="195" t="s">
        <v>1919</v>
      </c>
      <c r="M935" s="196">
        <v>44960</v>
      </c>
      <c r="N935" s="179" t="s">
        <v>1565</v>
      </c>
      <c r="O935" s="192" t="s">
        <v>3551</v>
      </c>
      <c r="P935" s="192" t="s">
        <v>3818</v>
      </c>
      <c r="Q935" s="197">
        <v>-12485380.960000001</v>
      </c>
      <c r="R935" s="197">
        <v>0</v>
      </c>
      <c r="S935" s="197">
        <v>41.64</v>
      </c>
      <c r="T935" s="198" t="s">
        <v>21</v>
      </c>
      <c r="U935" s="199">
        <v>-12485380.960000001</v>
      </c>
      <c r="V935" s="199">
        <v>12485380.960000001</v>
      </c>
      <c r="W935" s="200">
        <v>0</v>
      </c>
      <c r="X935" s="201">
        <v>44958</v>
      </c>
      <c r="Y935" s="129"/>
      <c r="Z935" s="122" t="s">
        <v>158</v>
      </c>
      <c r="AA935" s="189" t="s">
        <v>158</v>
      </c>
      <c r="AB935" s="189" t="s">
        <v>1474</v>
      </c>
    </row>
    <row r="936" spans="1:28" hidden="1">
      <c r="A936" s="189" t="s">
        <v>3213</v>
      </c>
      <c r="B936" s="190">
        <v>44965</v>
      </c>
      <c r="C936" s="191" t="s">
        <v>42</v>
      </c>
      <c r="D936" s="191" t="s">
        <v>3346</v>
      </c>
      <c r="E936" s="128" t="s">
        <v>2312</v>
      </c>
      <c r="F936" s="192" t="s">
        <v>3799</v>
      </c>
      <c r="G936" s="193" t="s">
        <v>3214</v>
      </c>
      <c r="H936" s="192" t="s">
        <v>3348</v>
      </c>
      <c r="I936" s="194">
        <v>521417.2</v>
      </c>
      <c r="J936" s="128" t="s">
        <v>1919</v>
      </c>
      <c r="K936" s="192" t="s">
        <v>1919</v>
      </c>
      <c r="L936" s="195" t="s">
        <v>1919</v>
      </c>
      <c r="M936" s="196">
        <v>44965</v>
      </c>
      <c r="N936" s="179" t="s">
        <v>1472</v>
      </c>
      <c r="O936" s="192" t="s">
        <v>3819</v>
      </c>
      <c r="P936" s="192" t="s">
        <v>3820</v>
      </c>
      <c r="Q936" s="197">
        <v>-1800</v>
      </c>
      <c r="R936" s="197">
        <v>0</v>
      </c>
      <c r="S936" s="197">
        <v>-1758.36</v>
      </c>
      <c r="T936" s="198" t="s">
        <v>3821</v>
      </c>
      <c r="U936" s="199">
        <v>-1800</v>
      </c>
      <c r="V936" s="199">
        <v>1800</v>
      </c>
      <c r="W936" s="200">
        <v>0</v>
      </c>
      <c r="X936" s="201">
        <v>44958</v>
      </c>
      <c r="Y936" s="129"/>
      <c r="Z936" s="122" t="s">
        <v>1515</v>
      </c>
      <c r="AA936" s="189" t="s">
        <v>1479</v>
      </c>
      <c r="AB936" s="189" t="s">
        <v>1470</v>
      </c>
    </row>
    <row r="937" spans="1:28" hidden="1">
      <c r="A937" s="189" t="s">
        <v>3213</v>
      </c>
      <c r="B937" s="190">
        <v>44965</v>
      </c>
      <c r="C937" s="191" t="s">
        <v>42</v>
      </c>
      <c r="D937" s="191" t="s">
        <v>3346</v>
      </c>
      <c r="E937" s="128" t="s">
        <v>2312</v>
      </c>
      <c r="F937" s="192" t="s">
        <v>3799</v>
      </c>
      <c r="G937" s="193" t="s">
        <v>3214</v>
      </c>
      <c r="H937" s="192" t="s">
        <v>3348</v>
      </c>
      <c r="I937" s="194">
        <v>521417.2</v>
      </c>
      <c r="J937" s="128" t="s">
        <v>1919</v>
      </c>
      <c r="K937" s="192" t="s">
        <v>1919</v>
      </c>
      <c r="L937" s="195" t="s">
        <v>1919</v>
      </c>
      <c r="M937" s="196">
        <v>44965</v>
      </c>
      <c r="N937" s="179" t="s">
        <v>1472</v>
      </c>
      <c r="O937" s="192" t="s">
        <v>3822</v>
      </c>
      <c r="P937" s="192" t="s">
        <v>3823</v>
      </c>
      <c r="Q937" s="197">
        <v>-982.6</v>
      </c>
      <c r="R937" s="197">
        <v>0</v>
      </c>
      <c r="S937" s="197">
        <v>-2740.96</v>
      </c>
      <c r="T937" s="198" t="s">
        <v>3824</v>
      </c>
      <c r="U937" s="199">
        <v>-982.6</v>
      </c>
      <c r="V937" s="199">
        <v>982.6</v>
      </c>
      <c r="W937" s="200">
        <v>0</v>
      </c>
      <c r="X937" s="201">
        <v>44958</v>
      </c>
      <c r="Y937" s="129"/>
      <c r="Z937" s="122" t="s">
        <v>1515</v>
      </c>
      <c r="AA937" s="189" t="s">
        <v>1479</v>
      </c>
      <c r="AB937" s="189" t="s">
        <v>1470</v>
      </c>
    </row>
    <row r="938" spans="1:28" hidden="1">
      <c r="A938" s="189" t="s">
        <v>3213</v>
      </c>
      <c r="B938" s="190">
        <v>44965</v>
      </c>
      <c r="C938" s="191" t="s">
        <v>42</v>
      </c>
      <c r="D938" s="191" t="s">
        <v>3346</v>
      </c>
      <c r="E938" s="128" t="s">
        <v>2312</v>
      </c>
      <c r="F938" s="192" t="s">
        <v>3799</v>
      </c>
      <c r="G938" s="193" t="s">
        <v>3214</v>
      </c>
      <c r="H938" s="192" t="s">
        <v>3348</v>
      </c>
      <c r="I938" s="194">
        <v>521417.2</v>
      </c>
      <c r="J938" s="128" t="s">
        <v>1919</v>
      </c>
      <c r="K938" s="192" t="s">
        <v>1919</v>
      </c>
      <c r="L938" s="195" t="s">
        <v>1919</v>
      </c>
      <c r="M938" s="196">
        <v>44965</v>
      </c>
      <c r="N938" s="179" t="s">
        <v>1472</v>
      </c>
      <c r="O938" s="192" t="s">
        <v>3825</v>
      </c>
      <c r="P938" s="192" t="s">
        <v>3826</v>
      </c>
      <c r="Q938" s="197">
        <v>-1800</v>
      </c>
      <c r="R938" s="197">
        <v>0</v>
      </c>
      <c r="S938" s="197">
        <v>-4540.96</v>
      </c>
      <c r="T938" s="198" t="s">
        <v>3827</v>
      </c>
      <c r="U938" s="199">
        <v>-1800</v>
      </c>
      <c r="V938" s="199">
        <v>1800</v>
      </c>
      <c r="W938" s="200">
        <v>0</v>
      </c>
      <c r="X938" s="201">
        <v>44958</v>
      </c>
      <c r="Y938" s="129"/>
      <c r="Z938" s="122" t="s">
        <v>1515</v>
      </c>
      <c r="AA938" s="189" t="s">
        <v>1479</v>
      </c>
      <c r="AB938" s="189" t="s">
        <v>1470</v>
      </c>
    </row>
    <row r="939" spans="1:28" hidden="1">
      <c r="A939" s="189" t="s">
        <v>3213</v>
      </c>
      <c r="B939" s="190">
        <v>44965</v>
      </c>
      <c r="C939" s="191" t="s">
        <v>42</v>
      </c>
      <c r="D939" s="191" t="s">
        <v>3346</v>
      </c>
      <c r="E939" s="128" t="s">
        <v>2312</v>
      </c>
      <c r="F939" s="192" t="s">
        <v>3799</v>
      </c>
      <c r="G939" s="193" t="s">
        <v>3214</v>
      </c>
      <c r="H939" s="192" t="s">
        <v>3348</v>
      </c>
      <c r="I939" s="194">
        <v>521417.2</v>
      </c>
      <c r="J939" s="128" t="s">
        <v>1919</v>
      </c>
      <c r="K939" s="192" t="s">
        <v>1919</v>
      </c>
      <c r="L939" s="195" t="s">
        <v>1919</v>
      </c>
      <c r="M939" s="196">
        <v>44965</v>
      </c>
      <c r="N939" s="179" t="s">
        <v>1565</v>
      </c>
      <c r="O939" s="192" t="s">
        <v>3558</v>
      </c>
      <c r="P939" s="192" t="s">
        <v>3828</v>
      </c>
      <c r="Q939" s="197">
        <v>0</v>
      </c>
      <c r="R939" s="197">
        <v>5600</v>
      </c>
      <c r="S939" s="197">
        <v>1059.04</v>
      </c>
      <c r="T939" s="198" t="s">
        <v>21</v>
      </c>
      <c r="U939" s="199">
        <v>5600</v>
      </c>
      <c r="V939" s="199">
        <v>5600</v>
      </c>
      <c r="W939" s="200">
        <v>1</v>
      </c>
      <c r="X939" s="201">
        <v>44958</v>
      </c>
      <c r="Y939" s="129"/>
      <c r="Z939" s="122" t="s">
        <v>158</v>
      </c>
      <c r="AA939" s="189" t="s">
        <v>158</v>
      </c>
      <c r="AB939" s="189" t="s">
        <v>1474</v>
      </c>
    </row>
    <row r="940" spans="1:28" hidden="1">
      <c r="A940" s="189" t="s">
        <v>3213</v>
      </c>
      <c r="B940" s="190">
        <v>44965</v>
      </c>
      <c r="C940" s="191" t="s">
        <v>42</v>
      </c>
      <c r="D940" s="191" t="s">
        <v>3346</v>
      </c>
      <c r="E940" s="128" t="s">
        <v>2312</v>
      </c>
      <c r="F940" s="192" t="s">
        <v>3799</v>
      </c>
      <c r="G940" s="193" t="s">
        <v>3214</v>
      </c>
      <c r="H940" s="192" t="s">
        <v>3348</v>
      </c>
      <c r="I940" s="194">
        <v>521417.2</v>
      </c>
      <c r="J940" s="128" t="s">
        <v>1919</v>
      </c>
      <c r="K940" s="192" t="s">
        <v>1919</v>
      </c>
      <c r="L940" s="195" t="s">
        <v>1919</v>
      </c>
      <c r="M940" s="196">
        <v>44965</v>
      </c>
      <c r="N940" s="179" t="s">
        <v>1500</v>
      </c>
      <c r="O940" s="192" t="s">
        <v>3829</v>
      </c>
      <c r="P940" s="192" t="s">
        <v>2742</v>
      </c>
      <c r="Q940" s="197">
        <v>0</v>
      </c>
      <c r="R940" s="197">
        <v>982.6</v>
      </c>
      <c r="S940" s="197">
        <v>2041.64</v>
      </c>
      <c r="T940" s="198" t="s">
        <v>21</v>
      </c>
      <c r="U940" s="199">
        <v>982.6</v>
      </c>
      <c r="V940" s="199">
        <v>982.6</v>
      </c>
      <c r="W940" s="200">
        <v>0</v>
      </c>
      <c r="X940" s="201">
        <v>44958</v>
      </c>
      <c r="Y940" s="129"/>
      <c r="Z940" s="122" t="s">
        <v>1515</v>
      </c>
      <c r="AA940" s="189" t="s">
        <v>1479</v>
      </c>
      <c r="AB940" s="189" t="s">
        <v>1470</v>
      </c>
    </row>
    <row r="941" spans="1:28" hidden="1">
      <c r="A941" s="189" t="s">
        <v>3213</v>
      </c>
      <c r="B941" s="190">
        <v>44965</v>
      </c>
      <c r="C941" s="191" t="s">
        <v>42</v>
      </c>
      <c r="D941" s="191" t="s">
        <v>3346</v>
      </c>
      <c r="E941" s="128" t="s">
        <v>2312</v>
      </c>
      <c r="F941" s="192" t="s">
        <v>3799</v>
      </c>
      <c r="G941" s="193" t="s">
        <v>3214</v>
      </c>
      <c r="H941" s="192" t="s">
        <v>3348</v>
      </c>
      <c r="I941" s="194">
        <v>521417.2</v>
      </c>
      <c r="J941" s="128" t="s">
        <v>1919</v>
      </c>
      <c r="K941" s="192" t="s">
        <v>1919</v>
      </c>
      <c r="L941" s="195" t="s">
        <v>1919</v>
      </c>
      <c r="M941" s="196">
        <v>44965</v>
      </c>
      <c r="N941" s="179" t="s">
        <v>1565</v>
      </c>
      <c r="O941" s="192" t="s">
        <v>3530</v>
      </c>
      <c r="P941" s="192" t="s">
        <v>3830</v>
      </c>
      <c r="Q941" s="197">
        <v>-1.95</v>
      </c>
      <c r="R941" s="197">
        <v>0</v>
      </c>
      <c r="S941" s="197">
        <v>2039.69</v>
      </c>
      <c r="T941" s="198" t="s">
        <v>21</v>
      </c>
      <c r="U941" s="199">
        <v>-1.95</v>
      </c>
      <c r="V941" s="199">
        <v>1.95</v>
      </c>
      <c r="W941" s="200">
        <v>0</v>
      </c>
      <c r="X941" s="201">
        <v>44958</v>
      </c>
      <c r="Y941" s="129"/>
      <c r="Z941" s="122" t="s">
        <v>3124</v>
      </c>
      <c r="AA941" s="189" t="s">
        <v>3124</v>
      </c>
      <c r="AB941" s="189" t="s">
        <v>1470</v>
      </c>
    </row>
    <row r="942" spans="1:28" hidden="1">
      <c r="A942" s="189" t="s">
        <v>3213</v>
      </c>
      <c r="B942" s="190">
        <v>44965</v>
      </c>
      <c r="C942" s="191" t="s">
        <v>42</v>
      </c>
      <c r="D942" s="191" t="s">
        <v>3346</v>
      </c>
      <c r="E942" s="128" t="s">
        <v>2312</v>
      </c>
      <c r="F942" s="192" t="s">
        <v>3799</v>
      </c>
      <c r="G942" s="193" t="s">
        <v>3214</v>
      </c>
      <c r="H942" s="192" t="s">
        <v>3348</v>
      </c>
      <c r="I942" s="194">
        <v>521417.2</v>
      </c>
      <c r="J942" s="128" t="s">
        <v>1919</v>
      </c>
      <c r="K942" s="192" t="s">
        <v>1919</v>
      </c>
      <c r="L942" s="195" t="s">
        <v>1919</v>
      </c>
      <c r="M942" s="196">
        <v>44965</v>
      </c>
      <c r="N942" s="179" t="s">
        <v>1565</v>
      </c>
      <c r="O942" s="192" t="s">
        <v>3448</v>
      </c>
      <c r="P942" s="192" t="s">
        <v>3831</v>
      </c>
      <c r="Q942" s="197">
        <v>-23.3</v>
      </c>
      <c r="R942" s="197">
        <v>0</v>
      </c>
      <c r="S942" s="197">
        <v>2016.39</v>
      </c>
      <c r="T942" s="198" t="s">
        <v>21</v>
      </c>
      <c r="U942" s="199">
        <v>-23.3</v>
      </c>
      <c r="V942" s="199">
        <v>23.3</v>
      </c>
      <c r="W942" s="200">
        <v>0</v>
      </c>
      <c r="X942" s="201">
        <v>44958</v>
      </c>
      <c r="Y942" s="129"/>
      <c r="Z942" s="122" t="s">
        <v>3124</v>
      </c>
      <c r="AA942" s="189" t="s">
        <v>3124</v>
      </c>
      <c r="AB942" s="189" t="s">
        <v>1470</v>
      </c>
    </row>
    <row r="943" spans="1:28" hidden="1">
      <c r="A943" s="189" t="s">
        <v>3213</v>
      </c>
      <c r="B943" s="190">
        <v>44966</v>
      </c>
      <c r="C943" s="191" t="s">
        <v>42</v>
      </c>
      <c r="D943" s="191" t="s">
        <v>3346</v>
      </c>
      <c r="E943" s="128" t="s">
        <v>2312</v>
      </c>
      <c r="F943" s="192" t="s">
        <v>3799</v>
      </c>
      <c r="G943" s="193" t="s">
        <v>3214</v>
      </c>
      <c r="H943" s="192" t="s">
        <v>3348</v>
      </c>
      <c r="I943" s="194">
        <v>521417.2</v>
      </c>
      <c r="J943" s="128" t="s">
        <v>1919</v>
      </c>
      <c r="K943" s="192" t="s">
        <v>1919</v>
      </c>
      <c r="L943" s="195" t="s">
        <v>1919</v>
      </c>
      <c r="M943" s="196">
        <v>44966</v>
      </c>
      <c r="N943" s="179" t="s">
        <v>1472</v>
      </c>
      <c r="O943" s="192" t="s">
        <v>3832</v>
      </c>
      <c r="P943" s="192" t="s">
        <v>3833</v>
      </c>
      <c r="Q943" s="197">
        <v>-1000</v>
      </c>
      <c r="R943" s="197">
        <v>0</v>
      </c>
      <c r="S943" s="197">
        <v>1016.39</v>
      </c>
      <c r="T943" s="198" t="s">
        <v>3834</v>
      </c>
      <c r="U943" s="199">
        <v>-1000</v>
      </c>
      <c r="V943" s="199">
        <v>1000</v>
      </c>
      <c r="W943" s="200">
        <v>0</v>
      </c>
      <c r="X943" s="201">
        <v>44958</v>
      </c>
      <c r="Y943" s="129"/>
      <c r="Z943" s="122" t="s">
        <v>1515</v>
      </c>
      <c r="AA943" s="189" t="s">
        <v>1479</v>
      </c>
      <c r="AB943" s="189" t="s">
        <v>1470</v>
      </c>
    </row>
    <row r="944" spans="1:28" hidden="1">
      <c r="A944" s="189" t="s">
        <v>3213</v>
      </c>
      <c r="B944" s="190">
        <v>44967</v>
      </c>
      <c r="C944" s="191" t="s">
        <v>42</v>
      </c>
      <c r="D944" s="191" t="s">
        <v>3346</v>
      </c>
      <c r="E944" s="128" t="s">
        <v>2312</v>
      </c>
      <c r="F944" s="192" t="s">
        <v>3799</v>
      </c>
      <c r="G944" s="193" t="s">
        <v>3214</v>
      </c>
      <c r="H944" s="192" t="s">
        <v>3348</v>
      </c>
      <c r="I944" s="194">
        <v>521417.2</v>
      </c>
      <c r="J944" s="128" t="s">
        <v>1919</v>
      </c>
      <c r="K944" s="192" t="s">
        <v>1919</v>
      </c>
      <c r="L944" s="195" t="s">
        <v>1919</v>
      </c>
      <c r="M944" s="196">
        <v>44967</v>
      </c>
      <c r="N944" s="179" t="s">
        <v>1472</v>
      </c>
      <c r="O944" s="192" t="s">
        <v>3835</v>
      </c>
      <c r="P944" s="192" t="s">
        <v>3836</v>
      </c>
      <c r="Q944" s="197">
        <v>-1280</v>
      </c>
      <c r="R944" s="197">
        <v>0</v>
      </c>
      <c r="S944" s="197">
        <v>-263.61</v>
      </c>
      <c r="T944" s="198" t="s">
        <v>3837</v>
      </c>
      <c r="U944" s="199">
        <v>-1280</v>
      </c>
      <c r="V944" s="199">
        <v>1280</v>
      </c>
      <c r="W944" s="200">
        <v>0</v>
      </c>
      <c r="X944" s="201">
        <v>44958</v>
      </c>
      <c r="Y944" s="129"/>
      <c r="Z944" s="122" t="s">
        <v>1515</v>
      </c>
      <c r="AA944" s="189" t="s">
        <v>1479</v>
      </c>
      <c r="AB944" s="189" t="s">
        <v>1470</v>
      </c>
    </row>
    <row r="945" spans="1:28" hidden="1">
      <c r="A945" s="189" t="s">
        <v>3213</v>
      </c>
      <c r="B945" s="190">
        <v>44967</v>
      </c>
      <c r="C945" s="191" t="s">
        <v>42</v>
      </c>
      <c r="D945" s="191" t="s">
        <v>3346</v>
      </c>
      <c r="E945" s="128" t="s">
        <v>2312</v>
      </c>
      <c r="F945" s="192" t="s">
        <v>3799</v>
      </c>
      <c r="G945" s="193" t="s">
        <v>3214</v>
      </c>
      <c r="H945" s="192" t="s">
        <v>3348</v>
      </c>
      <c r="I945" s="194">
        <v>521417.2</v>
      </c>
      <c r="J945" s="128" t="s">
        <v>1919</v>
      </c>
      <c r="K945" s="192" t="s">
        <v>1919</v>
      </c>
      <c r="L945" s="195" t="s">
        <v>1919</v>
      </c>
      <c r="M945" s="196">
        <v>44967</v>
      </c>
      <c r="N945" s="179" t="s">
        <v>1472</v>
      </c>
      <c r="O945" s="192" t="s">
        <v>1839</v>
      </c>
      <c r="P945" s="192" t="s">
        <v>3838</v>
      </c>
      <c r="Q945" s="197">
        <v>-50000</v>
      </c>
      <c r="R945" s="197">
        <v>0</v>
      </c>
      <c r="S945" s="197">
        <v>-50263.61</v>
      </c>
      <c r="T945" s="198" t="s">
        <v>1705</v>
      </c>
      <c r="U945" s="199">
        <v>-50000</v>
      </c>
      <c r="V945" s="199">
        <v>50000</v>
      </c>
      <c r="W945" s="200">
        <v>1</v>
      </c>
      <c r="X945" s="201">
        <v>44958</v>
      </c>
      <c r="Y945" s="129"/>
      <c r="Z945" s="122" t="s">
        <v>1515</v>
      </c>
      <c r="AA945" s="189" t="s">
        <v>1479</v>
      </c>
      <c r="AB945" s="189" t="s">
        <v>1470</v>
      </c>
    </row>
    <row r="946" spans="1:28" hidden="1">
      <c r="A946" s="189" t="s">
        <v>3213</v>
      </c>
      <c r="B946" s="190">
        <v>44967</v>
      </c>
      <c r="C946" s="191" t="s">
        <v>42</v>
      </c>
      <c r="D946" s="191" t="s">
        <v>3346</v>
      </c>
      <c r="E946" s="128" t="s">
        <v>2312</v>
      </c>
      <c r="F946" s="192" t="s">
        <v>3799</v>
      </c>
      <c r="G946" s="193" t="s">
        <v>3214</v>
      </c>
      <c r="H946" s="192" t="s">
        <v>3348</v>
      </c>
      <c r="I946" s="194">
        <v>521417.2</v>
      </c>
      <c r="J946" s="128" t="s">
        <v>1919</v>
      </c>
      <c r="K946" s="192" t="s">
        <v>1919</v>
      </c>
      <c r="L946" s="195" t="s">
        <v>1919</v>
      </c>
      <c r="M946" s="196">
        <v>44967</v>
      </c>
      <c r="N946" s="179" t="s">
        <v>1472</v>
      </c>
      <c r="O946" s="192" t="s">
        <v>3316</v>
      </c>
      <c r="P946" s="192" t="s">
        <v>3839</v>
      </c>
      <c r="Q946" s="197">
        <v>-1500</v>
      </c>
      <c r="R946" s="197">
        <v>0</v>
      </c>
      <c r="S946" s="197">
        <v>-51763.61</v>
      </c>
      <c r="T946" s="198" t="s">
        <v>1144</v>
      </c>
      <c r="U946" s="199">
        <v>-1500</v>
      </c>
      <c r="V946" s="199">
        <v>1500</v>
      </c>
      <c r="W946" s="200">
        <v>0</v>
      </c>
      <c r="X946" s="201">
        <v>44958</v>
      </c>
      <c r="Y946" s="129"/>
      <c r="Z946" s="122" t="s">
        <v>1515</v>
      </c>
      <c r="AA946" s="189" t="s">
        <v>1479</v>
      </c>
      <c r="AB946" s="189" t="s">
        <v>1470</v>
      </c>
    </row>
    <row r="947" spans="1:28" hidden="1">
      <c r="A947" s="189" t="s">
        <v>3213</v>
      </c>
      <c r="B947" s="190">
        <v>44967</v>
      </c>
      <c r="C947" s="191" t="s">
        <v>42</v>
      </c>
      <c r="D947" s="191" t="s">
        <v>3346</v>
      </c>
      <c r="E947" s="128" t="s">
        <v>2312</v>
      </c>
      <c r="F947" s="192" t="s">
        <v>3799</v>
      </c>
      <c r="G947" s="193" t="s">
        <v>3214</v>
      </c>
      <c r="H947" s="192" t="s">
        <v>3348</v>
      </c>
      <c r="I947" s="194">
        <v>521417.2</v>
      </c>
      <c r="J947" s="128" t="s">
        <v>1919</v>
      </c>
      <c r="K947" s="192" t="s">
        <v>1919</v>
      </c>
      <c r="L947" s="195" t="s">
        <v>1919</v>
      </c>
      <c r="M947" s="196">
        <v>44967</v>
      </c>
      <c r="N947" s="179" t="s">
        <v>1472</v>
      </c>
      <c r="O947" s="192" t="s">
        <v>3318</v>
      </c>
      <c r="P947" s="192" t="s">
        <v>3839</v>
      </c>
      <c r="Q947" s="197">
        <v>0</v>
      </c>
      <c r="R947" s="197">
        <v>22.5</v>
      </c>
      <c r="S947" s="197">
        <v>-51741.11</v>
      </c>
      <c r="T947" s="198" t="s">
        <v>1144</v>
      </c>
      <c r="U947" s="199">
        <v>22.5</v>
      </c>
      <c r="V947" s="199">
        <v>22.5</v>
      </c>
      <c r="W947" s="200">
        <v>1</v>
      </c>
      <c r="X947" s="201">
        <v>44958</v>
      </c>
      <c r="Y947" s="129"/>
      <c r="Z947" s="122" t="s">
        <v>1515</v>
      </c>
      <c r="AA947" s="189" t="s">
        <v>1479</v>
      </c>
      <c r="AB947" s="189" t="s">
        <v>1470</v>
      </c>
    </row>
    <row r="948" spans="1:28" hidden="1">
      <c r="A948" s="189" t="s">
        <v>3213</v>
      </c>
      <c r="B948" s="190">
        <v>44967</v>
      </c>
      <c r="C948" s="191" t="s">
        <v>42</v>
      </c>
      <c r="D948" s="191" t="s">
        <v>3346</v>
      </c>
      <c r="E948" s="128" t="s">
        <v>2312</v>
      </c>
      <c r="F948" s="192" t="s">
        <v>3799</v>
      </c>
      <c r="G948" s="193" t="s">
        <v>3214</v>
      </c>
      <c r="H948" s="192" t="s">
        <v>3348</v>
      </c>
      <c r="I948" s="194">
        <v>521417.2</v>
      </c>
      <c r="J948" s="128" t="s">
        <v>1919</v>
      </c>
      <c r="K948" s="192" t="s">
        <v>1919</v>
      </c>
      <c r="L948" s="195" t="s">
        <v>1919</v>
      </c>
      <c r="M948" s="196">
        <v>44967</v>
      </c>
      <c r="N948" s="179" t="s">
        <v>1472</v>
      </c>
      <c r="O948" s="192" t="s">
        <v>3320</v>
      </c>
      <c r="P948" s="192" t="s">
        <v>3839</v>
      </c>
      <c r="Q948" s="197">
        <v>0</v>
      </c>
      <c r="R948" s="197">
        <v>69.75</v>
      </c>
      <c r="S948" s="197">
        <v>-51671.360000000001</v>
      </c>
      <c r="T948" s="198" t="s">
        <v>1144</v>
      </c>
      <c r="U948" s="199">
        <v>69.75</v>
      </c>
      <c r="V948" s="199">
        <v>69.75</v>
      </c>
      <c r="W948" s="200">
        <v>1</v>
      </c>
      <c r="X948" s="201">
        <v>44958</v>
      </c>
      <c r="Y948" s="129"/>
      <c r="Z948" s="122" t="s">
        <v>1515</v>
      </c>
      <c r="AA948" s="189" t="s">
        <v>1479</v>
      </c>
      <c r="AB948" s="189" t="s">
        <v>1470</v>
      </c>
    </row>
    <row r="949" spans="1:28" hidden="1">
      <c r="A949" s="189" t="s">
        <v>3213</v>
      </c>
      <c r="B949" s="190">
        <v>44967</v>
      </c>
      <c r="C949" s="191" t="s">
        <v>42</v>
      </c>
      <c r="D949" s="191" t="s">
        <v>3346</v>
      </c>
      <c r="E949" s="128" t="s">
        <v>2312</v>
      </c>
      <c r="F949" s="192" t="s">
        <v>3799</v>
      </c>
      <c r="G949" s="193" t="s">
        <v>3214</v>
      </c>
      <c r="H949" s="192" t="s">
        <v>3348</v>
      </c>
      <c r="I949" s="194">
        <v>521417.2</v>
      </c>
      <c r="J949" s="128" t="s">
        <v>1919</v>
      </c>
      <c r="K949" s="192" t="s">
        <v>1919</v>
      </c>
      <c r="L949" s="195" t="s">
        <v>1919</v>
      </c>
      <c r="M949" s="196">
        <v>44967</v>
      </c>
      <c r="N949" s="179" t="s">
        <v>1472</v>
      </c>
      <c r="O949" s="192" t="s">
        <v>1842</v>
      </c>
      <c r="P949" s="192" t="s">
        <v>3840</v>
      </c>
      <c r="Q949" s="197">
        <v>-1200</v>
      </c>
      <c r="R949" s="197">
        <v>0</v>
      </c>
      <c r="S949" s="197">
        <v>-52871.360000000001</v>
      </c>
      <c r="T949" s="198" t="s">
        <v>960</v>
      </c>
      <c r="U949" s="199">
        <v>-1200</v>
      </c>
      <c r="V949" s="199">
        <v>1200</v>
      </c>
      <c r="W949" s="200">
        <v>0</v>
      </c>
      <c r="X949" s="201">
        <v>44958</v>
      </c>
      <c r="Y949" s="129"/>
      <c r="Z949" s="122" t="s">
        <v>3663</v>
      </c>
      <c r="AA949" s="189" t="s">
        <v>1520</v>
      </c>
      <c r="AB949" s="189" t="s">
        <v>1470</v>
      </c>
    </row>
    <row r="950" spans="1:28" hidden="1">
      <c r="A950" s="189" t="s">
        <v>3213</v>
      </c>
      <c r="B950" s="190">
        <v>44967</v>
      </c>
      <c r="C950" s="191" t="s">
        <v>42</v>
      </c>
      <c r="D950" s="191" t="s">
        <v>3346</v>
      </c>
      <c r="E950" s="128" t="s">
        <v>2312</v>
      </c>
      <c r="F950" s="192" t="s">
        <v>3799</v>
      </c>
      <c r="G950" s="193" t="s">
        <v>3214</v>
      </c>
      <c r="H950" s="192" t="s">
        <v>3348</v>
      </c>
      <c r="I950" s="194">
        <v>521417.2</v>
      </c>
      <c r="J950" s="128" t="s">
        <v>1919</v>
      </c>
      <c r="K950" s="192" t="s">
        <v>1919</v>
      </c>
      <c r="L950" s="195" t="s">
        <v>1919</v>
      </c>
      <c r="M950" s="196">
        <v>44967</v>
      </c>
      <c r="N950" s="179" t="s">
        <v>1472</v>
      </c>
      <c r="O950" s="192" t="s">
        <v>3841</v>
      </c>
      <c r="P950" s="192" t="s">
        <v>3842</v>
      </c>
      <c r="Q950" s="197">
        <v>-3740.51</v>
      </c>
      <c r="R950" s="197">
        <v>0</v>
      </c>
      <c r="S950" s="197">
        <v>-56611.87</v>
      </c>
      <c r="T950" s="198" t="s">
        <v>3843</v>
      </c>
      <c r="U950" s="199">
        <v>-3740.51</v>
      </c>
      <c r="V950" s="199">
        <v>3740.51</v>
      </c>
      <c r="W950" s="200">
        <v>0</v>
      </c>
      <c r="X950" s="201">
        <v>44958</v>
      </c>
      <c r="Y950" s="129"/>
      <c r="Z950" s="122" t="s">
        <v>1515</v>
      </c>
      <c r="AA950" s="189" t="s">
        <v>1479</v>
      </c>
      <c r="AB950" s="189" t="s">
        <v>1470</v>
      </c>
    </row>
    <row r="951" spans="1:28" hidden="1">
      <c r="A951" s="189" t="s">
        <v>3213</v>
      </c>
      <c r="B951" s="190">
        <v>44967</v>
      </c>
      <c r="C951" s="191" t="s">
        <v>42</v>
      </c>
      <c r="D951" s="191" t="s">
        <v>3346</v>
      </c>
      <c r="E951" s="128" t="s">
        <v>2312</v>
      </c>
      <c r="F951" s="192" t="s">
        <v>3799</v>
      </c>
      <c r="G951" s="193" t="s">
        <v>3214</v>
      </c>
      <c r="H951" s="192" t="s">
        <v>3348</v>
      </c>
      <c r="I951" s="194">
        <v>521417.2</v>
      </c>
      <c r="J951" s="128" t="s">
        <v>1919</v>
      </c>
      <c r="K951" s="192" t="s">
        <v>1919</v>
      </c>
      <c r="L951" s="195" t="s">
        <v>1919</v>
      </c>
      <c r="M951" s="196">
        <v>44967</v>
      </c>
      <c r="N951" s="179" t="s">
        <v>1472</v>
      </c>
      <c r="O951" s="192" t="s">
        <v>3844</v>
      </c>
      <c r="P951" s="192" t="s">
        <v>3845</v>
      </c>
      <c r="Q951" s="197">
        <v>-5440</v>
      </c>
      <c r="R951" s="197">
        <v>0</v>
      </c>
      <c r="S951" s="197">
        <v>-62051.87</v>
      </c>
      <c r="T951" s="198" t="s">
        <v>3846</v>
      </c>
      <c r="U951" s="199">
        <v>-5440</v>
      </c>
      <c r="V951" s="199">
        <v>5440</v>
      </c>
      <c r="W951" s="200">
        <v>0</v>
      </c>
      <c r="X951" s="201">
        <v>44958</v>
      </c>
      <c r="Y951" s="129"/>
      <c r="Z951" s="122" t="s">
        <v>1515</v>
      </c>
      <c r="AA951" s="189" t="s">
        <v>1479</v>
      </c>
      <c r="AB951" s="189" t="s">
        <v>1470</v>
      </c>
    </row>
    <row r="952" spans="1:28" hidden="1">
      <c r="A952" s="189" t="s">
        <v>3213</v>
      </c>
      <c r="B952" s="190">
        <v>44967</v>
      </c>
      <c r="C952" s="191" t="s">
        <v>42</v>
      </c>
      <c r="D952" s="191" t="s">
        <v>3346</v>
      </c>
      <c r="E952" s="128" t="s">
        <v>2312</v>
      </c>
      <c r="F952" s="192" t="s">
        <v>3799</v>
      </c>
      <c r="G952" s="193" t="s">
        <v>3214</v>
      </c>
      <c r="H952" s="192" t="s">
        <v>3348</v>
      </c>
      <c r="I952" s="194">
        <v>521417.2</v>
      </c>
      <c r="J952" s="128" t="s">
        <v>1919</v>
      </c>
      <c r="K952" s="192" t="s">
        <v>1919</v>
      </c>
      <c r="L952" s="195" t="s">
        <v>1919</v>
      </c>
      <c r="M952" s="196">
        <v>44967</v>
      </c>
      <c r="N952" s="179" t="s">
        <v>1472</v>
      </c>
      <c r="O952" s="192" t="s">
        <v>3847</v>
      </c>
      <c r="P952" s="192" t="s">
        <v>3848</v>
      </c>
      <c r="Q952" s="197">
        <v>-7743.2</v>
      </c>
      <c r="R952" s="197">
        <v>0</v>
      </c>
      <c r="S952" s="197">
        <v>-69795.070000000007</v>
      </c>
      <c r="T952" s="198" t="s">
        <v>3849</v>
      </c>
      <c r="U952" s="199">
        <v>-7743.2</v>
      </c>
      <c r="V952" s="199">
        <v>7743.2</v>
      </c>
      <c r="W952" s="200">
        <v>0</v>
      </c>
      <c r="X952" s="201">
        <v>44958</v>
      </c>
      <c r="Y952" s="129"/>
      <c r="Z952" s="122" t="s">
        <v>1515</v>
      </c>
      <c r="AA952" s="189" t="s">
        <v>1479</v>
      </c>
      <c r="AB952" s="189" t="s">
        <v>1470</v>
      </c>
    </row>
    <row r="953" spans="1:28" hidden="1">
      <c r="A953" s="189" t="s">
        <v>3213</v>
      </c>
      <c r="B953" s="190">
        <v>44967</v>
      </c>
      <c r="C953" s="191" t="s">
        <v>42</v>
      </c>
      <c r="D953" s="191" t="s">
        <v>3346</v>
      </c>
      <c r="E953" s="128" t="s">
        <v>2312</v>
      </c>
      <c r="F953" s="192" t="s">
        <v>3799</v>
      </c>
      <c r="G953" s="193" t="s">
        <v>3214</v>
      </c>
      <c r="H953" s="192" t="s">
        <v>3348</v>
      </c>
      <c r="I953" s="194">
        <v>521417.2</v>
      </c>
      <c r="J953" s="128" t="s">
        <v>1919</v>
      </c>
      <c r="K953" s="192" t="s">
        <v>1919</v>
      </c>
      <c r="L953" s="195" t="s">
        <v>1919</v>
      </c>
      <c r="M953" s="196">
        <v>44967</v>
      </c>
      <c r="N953" s="179" t="s">
        <v>1472</v>
      </c>
      <c r="O953" s="192" t="s">
        <v>3850</v>
      </c>
      <c r="P953" s="192" t="s">
        <v>3851</v>
      </c>
      <c r="Q953" s="197">
        <v>-6310</v>
      </c>
      <c r="R953" s="197">
        <v>0</v>
      </c>
      <c r="S953" s="197">
        <v>-76105.070000000007</v>
      </c>
      <c r="T953" s="198" t="s">
        <v>3852</v>
      </c>
      <c r="U953" s="199">
        <v>-6310</v>
      </c>
      <c r="V953" s="199">
        <v>6310</v>
      </c>
      <c r="W953" s="200">
        <v>0</v>
      </c>
      <c r="X953" s="201">
        <v>44958</v>
      </c>
      <c r="Y953" s="129"/>
      <c r="Z953" s="122" t="s">
        <v>1515</v>
      </c>
      <c r="AA953" s="189" t="s">
        <v>1479</v>
      </c>
      <c r="AB953" s="189" t="s">
        <v>1470</v>
      </c>
    </row>
    <row r="954" spans="1:28" hidden="1">
      <c r="A954" s="189" t="s">
        <v>3213</v>
      </c>
      <c r="B954" s="190">
        <v>44967</v>
      </c>
      <c r="C954" s="191" t="s">
        <v>42</v>
      </c>
      <c r="D954" s="191" t="s">
        <v>3346</v>
      </c>
      <c r="E954" s="128" t="s">
        <v>2312</v>
      </c>
      <c r="F954" s="192" t="s">
        <v>3799</v>
      </c>
      <c r="G954" s="193" t="s">
        <v>3214</v>
      </c>
      <c r="H954" s="192" t="s">
        <v>3348</v>
      </c>
      <c r="I954" s="194">
        <v>521417.2</v>
      </c>
      <c r="J954" s="128" t="s">
        <v>1919</v>
      </c>
      <c r="K954" s="192" t="s">
        <v>1919</v>
      </c>
      <c r="L954" s="195" t="s">
        <v>1919</v>
      </c>
      <c r="M954" s="196">
        <v>44967</v>
      </c>
      <c r="N954" s="179" t="s">
        <v>1472</v>
      </c>
      <c r="O954" s="192" t="s">
        <v>3850</v>
      </c>
      <c r="P954" s="192" t="s">
        <v>3853</v>
      </c>
      <c r="Q954" s="197">
        <v>-1430</v>
      </c>
      <c r="R954" s="197">
        <v>0</v>
      </c>
      <c r="S954" s="197">
        <v>-77535.070000000007</v>
      </c>
      <c r="T954" s="198" t="s">
        <v>3852</v>
      </c>
      <c r="U954" s="199">
        <v>-1430</v>
      </c>
      <c r="V954" s="199">
        <v>1430</v>
      </c>
      <c r="W954" s="200">
        <v>0</v>
      </c>
      <c r="X954" s="201">
        <v>44958</v>
      </c>
      <c r="Y954" s="129"/>
      <c r="Z954" s="122" t="s">
        <v>1515</v>
      </c>
      <c r="AA954" s="189" t="s">
        <v>1479</v>
      </c>
      <c r="AB954" s="189" t="s">
        <v>1470</v>
      </c>
    </row>
    <row r="955" spans="1:28" hidden="1">
      <c r="A955" s="189" t="s">
        <v>3213</v>
      </c>
      <c r="B955" s="190">
        <v>44967</v>
      </c>
      <c r="C955" s="191" t="s">
        <v>42</v>
      </c>
      <c r="D955" s="191" t="s">
        <v>3346</v>
      </c>
      <c r="E955" s="128" t="s">
        <v>2312</v>
      </c>
      <c r="F955" s="192" t="s">
        <v>3799</v>
      </c>
      <c r="G955" s="193" t="s">
        <v>3214</v>
      </c>
      <c r="H955" s="192" t="s">
        <v>3348</v>
      </c>
      <c r="I955" s="194">
        <v>521417.2</v>
      </c>
      <c r="J955" s="128" t="s">
        <v>1919</v>
      </c>
      <c r="K955" s="192" t="s">
        <v>1919</v>
      </c>
      <c r="L955" s="195" t="s">
        <v>1919</v>
      </c>
      <c r="M955" s="196">
        <v>44967</v>
      </c>
      <c r="N955" s="179" t="s">
        <v>1472</v>
      </c>
      <c r="O955" s="192" t="s">
        <v>3854</v>
      </c>
      <c r="P955" s="192" t="s">
        <v>3855</v>
      </c>
      <c r="Q955" s="197">
        <v>-6507.4</v>
      </c>
      <c r="R955" s="197">
        <v>0</v>
      </c>
      <c r="S955" s="197">
        <v>-84042.47</v>
      </c>
      <c r="T955" s="198" t="s">
        <v>3856</v>
      </c>
      <c r="U955" s="199">
        <v>-6507.4</v>
      </c>
      <c r="V955" s="199">
        <v>6507.4</v>
      </c>
      <c r="W955" s="200">
        <v>0</v>
      </c>
      <c r="X955" s="201">
        <v>44958</v>
      </c>
      <c r="Y955" s="129"/>
      <c r="Z955" s="122" t="s">
        <v>1515</v>
      </c>
      <c r="AA955" s="189" t="s">
        <v>1479</v>
      </c>
      <c r="AB955" s="189" t="s">
        <v>1470</v>
      </c>
    </row>
    <row r="956" spans="1:28" hidden="1">
      <c r="A956" s="189" t="s">
        <v>3213</v>
      </c>
      <c r="B956" s="190">
        <v>44967</v>
      </c>
      <c r="C956" s="191" t="s">
        <v>42</v>
      </c>
      <c r="D956" s="191" t="s">
        <v>3346</v>
      </c>
      <c r="E956" s="128" t="s">
        <v>2312</v>
      </c>
      <c r="F956" s="192" t="s">
        <v>3799</v>
      </c>
      <c r="G956" s="193" t="s">
        <v>3214</v>
      </c>
      <c r="H956" s="192" t="s">
        <v>3348</v>
      </c>
      <c r="I956" s="194">
        <v>521417.2</v>
      </c>
      <c r="J956" s="128" t="s">
        <v>1919</v>
      </c>
      <c r="K956" s="192" t="s">
        <v>1919</v>
      </c>
      <c r="L956" s="195" t="s">
        <v>1919</v>
      </c>
      <c r="M956" s="196">
        <v>44967</v>
      </c>
      <c r="N956" s="179" t="s">
        <v>1472</v>
      </c>
      <c r="O956" s="192" t="s">
        <v>1741</v>
      </c>
      <c r="P956" s="192" t="s">
        <v>3857</v>
      </c>
      <c r="Q956" s="197">
        <v>-5604</v>
      </c>
      <c r="R956" s="197">
        <v>0</v>
      </c>
      <c r="S956" s="197">
        <v>-89646.47</v>
      </c>
      <c r="T956" s="198" t="s">
        <v>1947</v>
      </c>
      <c r="U956" s="199">
        <v>-5604</v>
      </c>
      <c r="V956" s="199">
        <v>5604</v>
      </c>
      <c r="W956" s="200">
        <v>0</v>
      </c>
      <c r="X956" s="201">
        <v>44958</v>
      </c>
      <c r="Y956" s="129"/>
      <c r="Z956" s="122" t="s">
        <v>1515</v>
      </c>
      <c r="AA956" s="189" t="s">
        <v>1479</v>
      </c>
      <c r="AB956" s="189" t="s">
        <v>1470</v>
      </c>
    </row>
    <row r="957" spans="1:28" hidden="1">
      <c r="A957" s="189" t="s">
        <v>3213</v>
      </c>
      <c r="B957" s="190">
        <v>44967</v>
      </c>
      <c r="C957" s="191" t="s">
        <v>42</v>
      </c>
      <c r="D957" s="191" t="s">
        <v>3346</v>
      </c>
      <c r="E957" s="128" t="s">
        <v>2312</v>
      </c>
      <c r="F957" s="192" t="s">
        <v>3799</v>
      </c>
      <c r="G957" s="193" t="s">
        <v>3214</v>
      </c>
      <c r="H957" s="192" t="s">
        <v>3348</v>
      </c>
      <c r="I957" s="194">
        <v>521417.2</v>
      </c>
      <c r="J957" s="128" t="s">
        <v>1919</v>
      </c>
      <c r="K957" s="192" t="s">
        <v>1919</v>
      </c>
      <c r="L957" s="195" t="s">
        <v>1919</v>
      </c>
      <c r="M957" s="196">
        <v>44967</v>
      </c>
      <c r="N957" s="179" t="s">
        <v>1472</v>
      </c>
      <c r="O957" s="192" t="s">
        <v>3858</v>
      </c>
      <c r="P957" s="192" t="s">
        <v>3859</v>
      </c>
      <c r="Q957" s="197">
        <v>-3578</v>
      </c>
      <c r="R957" s="197">
        <v>0</v>
      </c>
      <c r="S957" s="197">
        <v>-93224.47</v>
      </c>
      <c r="T957" s="198" t="s">
        <v>3860</v>
      </c>
      <c r="U957" s="199">
        <v>-3578</v>
      </c>
      <c r="V957" s="199">
        <v>3578</v>
      </c>
      <c r="W957" s="200">
        <v>0</v>
      </c>
      <c r="X957" s="201">
        <v>44958</v>
      </c>
      <c r="Y957" s="129"/>
      <c r="Z957" s="122" t="s">
        <v>1515</v>
      </c>
      <c r="AA957" s="189" t="s">
        <v>1479</v>
      </c>
      <c r="AB957" s="189" t="s">
        <v>1470</v>
      </c>
    </row>
    <row r="958" spans="1:28" hidden="1">
      <c r="A958" s="189" t="s">
        <v>3213</v>
      </c>
      <c r="B958" s="190">
        <v>44967</v>
      </c>
      <c r="C958" s="191" t="s">
        <v>42</v>
      </c>
      <c r="D958" s="191" t="s">
        <v>3346</v>
      </c>
      <c r="E958" s="128" t="s">
        <v>2312</v>
      </c>
      <c r="F958" s="192" t="s">
        <v>3799</v>
      </c>
      <c r="G958" s="193" t="s">
        <v>3214</v>
      </c>
      <c r="H958" s="192" t="s">
        <v>3348</v>
      </c>
      <c r="I958" s="194">
        <v>521417.2</v>
      </c>
      <c r="J958" s="128" t="s">
        <v>1919</v>
      </c>
      <c r="K958" s="192" t="s">
        <v>1919</v>
      </c>
      <c r="L958" s="195" t="s">
        <v>1919</v>
      </c>
      <c r="M958" s="196">
        <v>44967</v>
      </c>
      <c r="N958" s="179" t="s">
        <v>1472</v>
      </c>
      <c r="O958" s="192" t="s">
        <v>3861</v>
      </c>
      <c r="P958" s="192" t="s">
        <v>3862</v>
      </c>
      <c r="Q958" s="197">
        <v>-1387.63</v>
      </c>
      <c r="R958" s="197">
        <v>0</v>
      </c>
      <c r="S958" s="197">
        <v>-94612.1</v>
      </c>
      <c r="T958" s="198" t="s">
        <v>3863</v>
      </c>
      <c r="U958" s="199">
        <v>-1387.63</v>
      </c>
      <c r="V958" s="199">
        <v>1387.63</v>
      </c>
      <c r="W958" s="200">
        <v>0</v>
      </c>
      <c r="X958" s="201">
        <v>44958</v>
      </c>
      <c r="Y958" s="129"/>
      <c r="Z958" s="122" t="s">
        <v>1515</v>
      </c>
      <c r="AA958" s="189" t="s">
        <v>1479</v>
      </c>
      <c r="AB958" s="189" t="s">
        <v>1470</v>
      </c>
    </row>
    <row r="959" spans="1:28" hidden="1">
      <c r="A959" s="189" t="s">
        <v>3213</v>
      </c>
      <c r="B959" s="190">
        <v>44967</v>
      </c>
      <c r="C959" s="191" t="s">
        <v>42</v>
      </c>
      <c r="D959" s="191" t="s">
        <v>3346</v>
      </c>
      <c r="E959" s="128" t="s">
        <v>2312</v>
      </c>
      <c r="F959" s="192" t="s">
        <v>3799</v>
      </c>
      <c r="G959" s="193" t="s">
        <v>3214</v>
      </c>
      <c r="H959" s="192" t="s">
        <v>3348</v>
      </c>
      <c r="I959" s="194">
        <v>521417.2</v>
      </c>
      <c r="J959" s="128" t="s">
        <v>1919</v>
      </c>
      <c r="K959" s="192" t="s">
        <v>1919</v>
      </c>
      <c r="L959" s="195" t="s">
        <v>1919</v>
      </c>
      <c r="M959" s="196">
        <v>44967</v>
      </c>
      <c r="N959" s="179" t="s">
        <v>1472</v>
      </c>
      <c r="O959" s="192" t="s">
        <v>3281</v>
      </c>
      <c r="P959" s="192" t="s">
        <v>3864</v>
      </c>
      <c r="Q959" s="197">
        <v>-17877.189999999999</v>
      </c>
      <c r="R959" s="197">
        <v>0</v>
      </c>
      <c r="S959" s="197">
        <v>-112489.29</v>
      </c>
      <c r="T959" s="198" t="s">
        <v>3282</v>
      </c>
      <c r="U959" s="199">
        <v>-17877.189999999999</v>
      </c>
      <c r="V959" s="199">
        <v>17877.189999999999</v>
      </c>
      <c r="W959" s="200">
        <v>0</v>
      </c>
      <c r="X959" s="201">
        <v>44958</v>
      </c>
      <c r="Y959" s="129"/>
      <c r="Z959" s="122" t="s">
        <v>1548</v>
      </c>
      <c r="AA959" s="189" t="s">
        <v>1488</v>
      </c>
      <c r="AB959" s="189" t="s">
        <v>1470</v>
      </c>
    </row>
    <row r="960" spans="1:28" hidden="1">
      <c r="A960" s="189" t="s">
        <v>3213</v>
      </c>
      <c r="B960" s="190">
        <v>44967</v>
      </c>
      <c r="C960" s="191" t="s">
        <v>42</v>
      </c>
      <c r="D960" s="191" t="s">
        <v>3346</v>
      </c>
      <c r="E960" s="128" t="s">
        <v>2312</v>
      </c>
      <c r="F960" s="192" t="s">
        <v>3799</v>
      </c>
      <c r="G960" s="193" t="s">
        <v>3214</v>
      </c>
      <c r="H960" s="192" t="s">
        <v>3348</v>
      </c>
      <c r="I960" s="194">
        <v>521417.2</v>
      </c>
      <c r="J960" s="128" t="s">
        <v>1919</v>
      </c>
      <c r="K960" s="192" t="s">
        <v>1919</v>
      </c>
      <c r="L960" s="195" t="s">
        <v>1919</v>
      </c>
      <c r="M960" s="196">
        <v>44967</v>
      </c>
      <c r="N960" s="179" t="s">
        <v>1472</v>
      </c>
      <c r="O960" s="192" t="s">
        <v>3865</v>
      </c>
      <c r="P960" s="192" t="s">
        <v>3866</v>
      </c>
      <c r="Q960" s="197">
        <v>-1110</v>
      </c>
      <c r="R960" s="197">
        <v>0</v>
      </c>
      <c r="S960" s="197">
        <v>-113599.29</v>
      </c>
      <c r="T960" s="198" t="s">
        <v>3867</v>
      </c>
      <c r="U960" s="199">
        <v>-1110</v>
      </c>
      <c r="V960" s="199">
        <v>1110</v>
      </c>
      <c r="W960" s="200">
        <v>0</v>
      </c>
      <c r="X960" s="201">
        <v>44958</v>
      </c>
      <c r="Y960" s="129"/>
      <c r="Z960" s="122" t="s">
        <v>1515</v>
      </c>
      <c r="AA960" s="189" t="s">
        <v>1479</v>
      </c>
      <c r="AB960" s="189" t="s">
        <v>1470</v>
      </c>
    </row>
    <row r="961" spans="1:28" hidden="1">
      <c r="A961" s="189" t="s">
        <v>3213</v>
      </c>
      <c r="B961" s="190">
        <v>44967</v>
      </c>
      <c r="C961" s="191" t="s">
        <v>42</v>
      </c>
      <c r="D961" s="191" t="s">
        <v>3346</v>
      </c>
      <c r="E961" s="128" t="s">
        <v>2312</v>
      </c>
      <c r="F961" s="192" t="s">
        <v>3799</v>
      </c>
      <c r="G961" s="193" t="s">
        <v>3214</v>
      </c>
      <c r="H961" s="192" t="s">
        <v>3348</v>
      </c>
      <c r="I961" s="194">
        <v>521417.2</v>
      </c>
      <c r="J961" s="128" t="s">
        <v>1919</v>
      </c>
      <c r="K961" s="192" t="s">
        <v>1919</v>
      </c>
      <c r="L961" s="195" t="s">
        <v>1919</v>
      </c>
      <c r="M961" s="196">
        <v>44967</v>
      </c>
      <c r="N961" s="179" t="s">
        <v>1565</v>
      </c>
      <c r="O961" s="192" t="s">
        <v>3558</v>
      </c>
      <c r="P961" s="192" t="s">
        <v>3776</v>
      </c>
      <c r="Q961" s="197">
        <v>0</v>
      </c>
      <c r="R961" s="197">
        <v>115000</v>
      </c>
      <c r="S961" s="197">
        <v>1400.71</v>
      </c>
      <c r="T961" s="198" t="s">
        <v>21</v>
      </c>
      <c r="U961" s="199">
        <v>115000</v>
      </c>
      <c r="V961" s="199">
        <v>115000</v>
      </c>
      <c r="W961" s="200">
        <v>0</v>
      </c>
      <c r="X961" s="201">
        <v>44958</v>
      </c>
      <c r="Y961" s="129"/>
      <c r="Z961" s="122" t="s">
        <v>158</v>
      </c>
      <c r="AA961" s="189" t="s">
        <v>158</v>
      </c>
      <c r="AB961" s="189" t="s">
        <v>1474</v>
      </c>
    </row>
    <row r="962" spans="1:28" hidden="1">
      <c r="A962" s="189" t="s">
        <v>3213</v>
      </c>
      <c r="B962" s="190">
        <v>44967</v>
      </c>
      <c r="C962" s="191" t="s">
        <v>42</v>
      </c>
      <c r="D962" s="191" t="s">
        <v>3346</v>
      </c>
      <c r="E962" s="128" t="s">
        <v>2312</v>
      </c>
      <c r="F962" s="192" t="s">
        <v>3799</v>
      </c>
      <c r="G962" s="193" t="s">
        <v>3214</v>
      </c>
      <c r="H962" s="192" t="s">
        <v>3348</v>
      </c>
      <c r="I962" s="194">
        <v>521417.2</v>
      </c>
      <c r="J962" s="128" t="s">
        <v>1919</v>
      </c>
      <c r="K962" s="192" t="s">
        <v>1919</v>
      </c>
      <c r="L962" s="195" t="s">
        <v>1919</v>
      </c>
      <c r="M962" s="196">
        <v>44967</v>
      </c>
      <c r="N962" s="179" t="s">
        <v>1565</v>
      </c>
      <c r="O962" s="192" t="s">
        <v>3448</v>
      </c>
      <c r="P962" s="192" t="s">
        <v>3868</v>
      </c>
      <c r="Q962" s="197">
        <v>-34.950000000000003</v>
      </c>
      <c r="R962" s="197">
        <v>0</v>
      </c>
      <c r="S962" s="197">
        <v>1365.76</v>
      </c>
      <c r="T962" s="198" t="s">
        <v>21</v>
      </c>
      <c r="U962" s="199">
        <v>-34.950000000000003</v>
      </c>
      <c r="V962" s="199">
        <v>34.950000000000003</v>
      </c>
      <c r="W962" s="200">
        <v>0</v>
      </c>
      <c r="X962" s="201">
        <v>44958</v>
      </c>
      <c r="Y962" s="129"/>
      <c r="Z962" s="122" t="s">
        <v>3124</v>
      </c>
      <c r="AA962" s="189" t="s">
        <v>3124</v>
      </c>
      <c r="AB962" s="189" t="s">
        <v>1470</v>
      </c>
    </row>
    <row r="963" spans="1:28" hidden="1">
      <c r="A963" s="189" t="s">
        <v>3213</v>
      </c>
      <c r="B963" s="190">
        <v>44970</v>
      </c>
      <c r="C963" s="191" t="s">
        <v>42</v>
      </c>
      <c r="D963" s="191" t="s">
        <v>3346</v>
      </c>
      <c r="E963" s="128" t="s">
        <v>2312</v>
      </c>
      <c r="F963" s="192" t="s">
        <v>3799</v>
      </c>
      <c r="G963" s="193" t="s">
        <v>3214</v>
      </c>
      <c r="H963" s="192" t="s">
        <v>3348</v>
      </c>
      <c r="I963" s="194">
        <v>521417.2</v>
      </c>
      <c r="J963" s="128" t="s">
        <v>1919</v>
      </c>
      <c r="K963" s="192" t="s">
        <v>1919</v>
      </c>
      <c r="L963" s="195" t="s">
        <v>1919</v>
      </c>
      <c r="M963" s="196">
        <v>44970</v>
      </c>
      <c r="N963" s="179" t="s">
        <v>1565</v>
      </c>
      <c r="O963" s="192" t="s">
        <v>3386</v>
      </c>
      <c r="P963" s="192" t="s">
        <v>3869</v>
      </c>
      <c r="Q963" s="197">
        <v>-9</v>
      </c>
      <c r="R963" s="197">
        <v>0</v>
      </c>
      <c r="S963" s="197">
        <v>1356.76</v>
      </c>
      <c r="T963" s="198" t="s">
        <v>21</v>
      </c>
      <c r="U963" s="199">
        <v>-9</v>
      </c>
      <c r="V963" s="199">
        <v>9</v>
      </c>
      <c r="W963" s="200">
        <v>0</v>
      </c>
      <c r="X963" s="201">
        <v>44958</v>
      </c>
      <c r="Y963" s="129"/>
      <c r="Z963" s="122" t="s">
        <v>3124</v>
      </c>
      <c r="AA963" s="189" t="s">
        <v>3124</v>
      </c>
      <c r="AB963" s="189" t="s">
        <v>1470</v>
      </c>
    </row>
    <row r="964" spans="1:28" hidden="1">
      <c r="A964" s="189" t="s">
        <v>3213</v>
      </c>
      <c r="B964" s="190">
        <v>44971</v>
      </c>
      <c r="C964" s="191" t="s">
        <v>42</v>
      </c>
      <c r="D964" s="191" t="s">
        <v>3346</v>
      </c>
      <c r="E964" s="128" t="s">
        <v>2312</v>
      </c>
      <c r="F964" s="192" t="s">
        <v>3799</v>
      </c>
      <c r="G964" s="193" t="s">
        <v>3214</v>
      </c>
      <c r="H964" s="192" t="s">
        <v>3348</v>
      </c>
      <c r="I964" s="194">
        <v>521417.2</v>
      </c>
      <c r="J964" s="128" t="s">
        <v>1919</v>
      </c>
      <c r="K964" s="192" t="s">
        <v>1919</v>
      </c>
      <c r="L964" s="195" t="s">
        <v>1919</v>
      </c>
      <c r="M964" s="196">
        <v>44971</v>
      </c>
      <c r="N964" s="179" t="s">
        <v>1472</v>
      </c>
      <c r="O964" s="192" t="s">
        <v>3870</v>
      </c>
      <c r="P964" s="192" t="s">
        <v>3871</v>
      </c>
      <c r="Q964" s="197">
        <v>-1400</v>
      </c>
      <c r="R964" s="197">
        <v>0</v>
      </c>
      <c r="S964" s="197">
        <v>-43.24</v>
      </c>
      <c r="T964" s="198" t="s">
        <v>3872</v>
      </c>
      <c r="U964" s="199">
        <v>-1400</v>
      </c>
      <c r="V964" s="199">
        <v>1400</v>
      </c>
      <c r="W964" s="200">
        <v>0</v>
      </c>
      <c r="X964" s="201">
        <v>44958</v>
      </c>
      <c r="Y964" s="129"/>
      <c r="Z964" s="122" t="s">
        <v>1515</v>
      </c>
      <c r="AA964" s="189" t="s">
        <v>1479</v>
      </c>
      <c r="AB964" s="189" t="s">
        <v>1470</v>
      </c>
    </row>
    <row r="965" spans="1:28" hidden="1">
      <c r="A965" s="189" t="s">
        <v>3213</v>
      </c>
      <c r="B965" s="190">
        <v>44971</v>
      </c>
      <c r="C965" s="191" t="s">
        <v>42</v>
      </c>
      <c r="D965" s="191" t="s">
        <v>3346</v>
      </c>
      <c r="E965" s="128" t="s">
        <v>2312</v>
      </c>
      <c r="F965" s="192" t="s">
        <v>3799</v>
      </c>
      <c r="G965" s="193" t="s">
        <v>3214</v>
      </c>
      <c r="H965" s="192" t="s">
        <v>3348</v>
      </c>
      <c r="I965" s="194">
        <v>521417.2</v>
      </c>
      <c r="J965" s="128" t="s">
        <v>1919</v>
      </c>
      <c r="K965" s="192" t="s">
        <v>1919</v>
      </c>
      <c r="L965" s="195" t="s">
        <v>1919</v>
      </c>
      <c r="M965" s="196">
        <v>44971</v>
      </c>
      <c r="N965" s="179" t="s">
        <v>1565</v>
      </c>
      <c r="O965" s="192" t="s">
        <v>3558</v>
      </c>
      <c r="P965" s="192" t="s">
        <v>3776</v>
      </c>
      <c r="Q965" s="197">
        <v>0</v>
      </c>
      <c r="R965" s="197">
        <v>1560000</v>
      </c>
      <c r="S965" s="197">
        <v>1559956.76</v>
      </c>
      <c r="T965" s="198" t="s">
        <v>21</v>
      </c>
      <c r="U965" s="199">
        <v>1560000</v>
      </c>
      <c r="V965" s="199">
        <v>1560000</v>
      </c>
      <c r="W965" s="200">
        <v>0</v>
      </c>
      <c r="X965" s="201">
        <v>44958</v>
      </c>
      <c r="Y965" s="129"/>
      <c r="Z965" s="122" t="s">
        <v>158</v>
      </c>
      <c r="AA965" s="189" t="s">
        <v>158</v>
      </c>
      <c r="AB965" s="189" t="s">
        <v>1474</v>
      </c>
    </row>
    <row r="966" spans="1:28" hidden="1">
      <c r="A966" s="189" t="s">
        <v>3213</v>
      </c>
      <c r="B966" s="190">
        <v>44972</v>
      </c>
      <c r="C966" s="191" t="s">
        <v>42</v>
      </c>
      <c r="D966" s="191" t="s">
        <v>3346</v>
      </c>
      <c r="E966" s="128" t="s">
        <v>2312</v>
      </c>
      <c r="F966" s="192" t="s">
        <v>3799</v>
      </c>
      <c r="G966" s="193" t="s">
        <v>3214</v>
      </c>
      <c r="H966" s="192" t="s">
        <v>3348</v>
      </c>
      <c r="I966" s="194">
        <v>521417.2</v>
      </c>
      <c r="J966" s="128" t="s">
        <v>1919</v>
      </c>
      <c r="K966" s="192" t="s">
        <v>1919</v>
      </c>
      <c r="L966" s="195" t="s">
        <v>1919</v>
      </c>
      <c r="M966" s="196">
        <v>44972</v>
      </c>
      <c r="N966" s="179" t="s">
        <v>1472</v>
      </c>
      <c r="O966" s="192" t="s">
        <v>3873</v>
      </c>
      <c r="P966" s="192" t="s">
        <v>3874</v>
      </c>
      <c r="Q966" s="197">
        <v>-50903</v>
      </c>
      <c r="R966" s="197">
        <v>0</v>
      </c>
      <c r="S966" s="197">
        <v>1509053.76</v>
      </c>
      <c r="T966" s="198" t="s">
        <v>3875</v>
      </c>
      <c r="U966" s="199">
        <v>-50903</v>
      </c>
      <c r="V966" s="199">
        <v>50903</v>
      </c>
      <c r="W966" s="200">
        <v>0</v>
      </c>
      <c r="X966" s="201">
        <v>44958</v>
      </c>
      <c r="Y966" s="129"/>
      <c r="Z966" s="122" t="s">
        <v>1515</v>
      </c>
      <c r="AA966" s="189" t="s">
        <v>1479</v>
      </c>
      <c r="AB966" s="189" t="s">
        <v>1470</v>
      </c>
    </row>
    <row r="967" spans="1:28" hidden="1">
      <c r="A967" s="189" t="s">
        <v>3213</v>
      </c>
      <c r="B967" s="190">
        <v>44972</v>
      </c>
      <c r="C967" s="191" t="s">
        <v>42</v>
      </c>
      <c r="D967" s="191" t="s">
        <v>3346</v>
      </c>
      <c r="E967" s="128" t="s">
        <v>2312</v>
      </c>
      <c r="F967" s="192" t="s">
        <v>3799</v>
      </c>
      <c r="G967" s="193" t="s">
        <v>3214</v>
      </c>
      <c r="H967" s="192" t="s">
        <v>3348</v>
      </c>
      <c r="I967" s="194">
        <v>521417.2</v>
      </c>
      <c r="J967" s="128" t="s">
        <v>1919</v>
      </c>
      <c r="K967" s="192" t="s">
        <v>1919</v>
      </c>
      <c r="L967" s="195" t="s">
        <v>1919</v>
      </c>
      <c r="M967" s="196">
        <v>44972</v>
      </c>
      <c r="N967" s="179" t="s">
        <v>1472</v>
      </c>
      <c r="O967" s="192" t="s">
        <v>3876</v>
      </c>
      <c r="P967" s="192" t="s">
        <v>3877</v>
      </c>
      <c r="Q967" s="197">
        <v>-2018</v>
      </c>
      <c r="R967" s="197">
        <v>0</v>
      </c>
      <c r="S967" s="197">
        <v>1507035.76</v>
      </c>
      <c r="T967" s="198" t="s">
        <v>3878</v>
      </c>
      <c r="U967" s="199">
        <v>-2018</v>
      </c>
      <c r="V967" s="199">
        <v>2018</v>
      </c>
      <c r="W967" s="200">
        <v>0</v>
      </c>
      <c r="X967" s="201">
        <v>44958</v>
      </c>
      <c r="Y967" s="129"/>
      <c r="Z967" s="122" t="s">
        <v>1515</v>
      </c>
      <c r="AA967" s="189" t="s">
        <v>1479</v>
      </c>
      <c r="AB967" s="189" t="s">
        <v>1470</v>
      </c>
    </row>
    <row r="968" spans="1:28" hidden="1">
      <c r="A968" s="189" t="s">
        <v>3213</v>
      </c>
      <c r="B968" s="190">
        <v>44972</v>
      </c>
      <c r="C968" s="191" t="s">
        <v>42</v>
      </c>
      <c r="D968" s="191" t="s">
        <v>3346</v>
      </c>
      <c r="E968" s="128" t="s">
        <v>2312</v>
      </c>
      <c r="F968" s="192" t="s">
        <v>3799</v>
      </c>
      <c r="G968" s="193" t="s">
        <v>3214</v>
      </c>
      <c r="H968" s="192" t="s">
        <v>3348</v>
      </c>
      <c r="I968" s="194">
        <v>521417.2</v>
      </c>
      <c r="J968" s="128" t="s">
        <v>1919</v>
      </c>
      <c r="K968" s="192" t="s">
        <v>1919</v>
      </c>
      <c r="L968" s="195" t="s">
        <v>1919</v>
      </c>
      <c r="M968" s="196">
        <v>44972</v>
      </c>
      <c r="N968" s="179" t="s">
        <v>1472</v>
      </c>
      <c r="O968" s="192" t="s">
        <v>3879</v>
      </c>
      <c r="P968" s="192" t="s">
        <v>3880</v>
      </c>
      <c r="Q968" s="197">
        <v>-7200</v>
      </c>
      <c r="R968" s="197">
        <v>0</v>
      </c>
      <c r="S968" s="197">
        <v>1499835.76</v>
      </c>
      <c r="T968" s="198" t="s">
        <v>3881</v>
      </c>
      <c r="U968" s="199">
        <v>-7200</v>
      </c>
      <c r="V968" s="199">
        <v>7200</v>
      </c>
      <c r="W968" s="200">
        <v>0</v>
      </c>
      <c r="X968" s="201">
        <v>44958</v>
      </c>
      <c r="Y968" s="129"/>
      <c r="Z968" s="122" t="s">
        <v>3663</v>
      </c>
      <c r="AA968" s="189" t="s">
        <v>1520</v>
      </c>
      <c r="AB968" s="189" t="s">
        <v>1470</v>
      </c>
    </row>
    <row r="969" spans="1:28" hidden="1">
      <c r="A969" s="189" t="s">
        <v>3213</v>
      </c>
      <c r="B969" s="190">
        <v>44972</v>
      </c>
      <c r="C969" s="191" t="s">
        <v>42</v>
      </c>
      <c r="D969" s="191" t="s">
        <v>3346</v>
      </c>
      <c r="E969" s="128" t="s">
        <v>2312</v>
      </c>
      <c r="F969" s="192" t="s">
        <v>3799</v>
      </c>
      <c r="G969" s="193" t="s">
        <v>3214</v>
      </c>
      <c r="H969" s="192" t="s">
        <v>3348</v>
      </c>
      <c r="I969" s="194">
        <v>521417.2</v>
      </c>
      <c r="J969" s="128" t="s">
        <v>1919</v>
      </c>
      <c r="K969" s="192" t="s">
        <v>1919</v>
      </c>
      <c r="L969" s="195" t="s">
        <v>1919</v>
      </c>
      <c r="M969" s="196">
        <v>44972</v>
      </c>
      <c r="N969" s="179" t="s">
        <v>1472</v>
      </c>
      <c r="O969" s="192" t="s">
        <v>1766</v>
      </c>
      <c r="P969" s="192" t="s">
        <v>3871</v>
      </c>
      <c r="Q969" s="197">
        <v>-1300</v>
      </c>
      <c r="R969" s="197">
        <v>0</v>
      </c>
      <c r="S969" s="197">
        <v>1498535.76</v>
      </c>
      <c r="T969" s="198" t="s">
        <v>1925</v>
      </c>
      <c r="U969" s="199">
        <v>-1300</v>
      </c>
      <c r="V969" s="199">
        <v>1300</v>
      </c>
      <c r="W969" s="200">
        <v>0</v>
      </c>
      <c r="X969" s="201">
        <v>44958</v>
      </c>
      <c r="Y969" s="129"/>
      <c r="Z969" s="122" t="s">
        <v>1515</v>
      </c>
      <c r="AA969" s="189" t="s">
        <v>1479</v>
      </c>
      <c r="AB969" s="189" t="s">
        <v>1470</v>
      </c>
    </row>
    <row r="970" spans="1:28" hidden="1">
      <c r="A970" s="189" t="s">
        <v>3213</v>
      </c>
      <c r="B970" s="190">
        <v>44972</v>
      </c>
      <c r="C970" s="191" t="s">
        <v>42</v>
      </c>
      <c r="D970" s="191" t="s">
        <v>3346</v>
      </c>
      <c r="E970" s="128" t="s">
        <v>2312</v>
      </c>
      <c r="F970" s="192" t="s">
        <v>3799</v>
      </c>
      <c r="G970" s="193" t="s">
        <v>3214</v>
      </c>
      <c r="H970" s="192" t="s">
        <v>3348</v>
      </c>
      <c r="I970" s="194">
        <v>521417.2</v>
      </c>
      <c r="J970" s="128" t="s">
        <v>1919</v>
      </c>
      <c r="K970" s="192" t="s">
        <v>1919</v>
      </c>
      <c r="L970" s="195" t="s">
        <v>1919</v>
      </c>
      <c r="M970" s="196">
        <v>44972</v>
      </c>
      <c r="N970" s="179" t="s">
        <v>1565</v>
      </c>
      <c r="O970" s="192" t="s">
        <v>3530</v>
      </c>
      <c r="P970" s="192" t="s">
        <v>3882</v>
      </c>
      <c r="Q970" s="197">
        <v>-1.95</v>
      </c>
      <c r="R970" s="197">
        <v>0</v>
      </c>
      <c r="S970" s="197">
        <v>1498533.81</v>
      </c>
      <c r="T970" s="198" t="s">
        <v>21</v>
      </c>
      <c r="U970" s="199">
        <v>-1.95</v>
      </c>
      <c r="V970" s="199">
        <v>1.95</v>
      </c>
      <c r="W970" s="200">
        <v>0</v>
      </c>
      <c r="X970" s="201">
        <v>44958</v>
      </c>
      <c r="Y970" s="129"/>
      <c r="Z970" s="122" t="s">
        <v>3124</v>
      </c>
      <c r="AA970" s="189" t="s">
        <v>3124</v>
      </c>
      <c r="AB970" s="189" t="s">
        <v>1470</v>
      </c>
    </row>
    <row r="971" spans="1:28" hidden="1">
      <c r="A971" s="189" t="s">
        <v>3213</v>
      </c>
      <c r="B971" s="190">
        <v>44972</v>
      </c>
      <c r="C971" s="191" t="s">
        <v>42</v>
      </c>
      <c r="D971" s="191" t="s">
        <v>3346</v>
      </c>
      <c r="E971" s="128" t="s">
        <v>2312</v>
      </c>
      <c r="F971" s="192" t="s">
        <v>3799</v>
      </c>
      <c r="G971" s="193" t="s">
        <v>3214</v>
      </c>
      <c r="H971" s="192" t="s">
        <v>3348</v>
      </c>
      <c r="I971" s="194">
        <v>521417.2</v>
      </c>
      <c r="J971" s="128" t="s">
        <v>1919</v>
      </c>
      <c r="K971" s="192" t="s">
        <v>1919</v>
      </c>
      <c r="L971" s="195" t="s">
        <v>1919</v>
      </c>
      <c r="M971" s="196">
        <v>44972</v>
      </c>
      <c r="N971" s="179" t="s">
        <v>1565</v>
      </c>
      <c r="O971" s="192" t="s">
        <v>3448</v>
      </c>
      <c r="P971" s="192" t="s">
        <v>3883</v>
      </c>
      <c r="Q971" s="197">
        <v>-23.3</v>
      </c>
      <c r="R971" s="197">
        <v>0</v>
      </c>
      <c r="S971" s="197">
        <v>1498510.51</v>
      </c>
      <c r="T971" s="198" t="s">
        <v>21</v>
      </c>
      <c r="U971" s="199">
        <v>-23.3</v>
      </c>
      <c r="V971" s="199">
        <v>23.3</v>
      </c>
      <c r="W971" s="200">
        <v>0</v>
      </c>
      <c r="X971" s="201">
        <v>44958</v>
      </c>
      <c r="Y971" s="129"/>
      <c r="Z971" s="122" t="s">
        <v>3124</v>
      </c>
      <c r="AA971" s="189" t="s">
        <v>3124</v>
      </c>
      <c r="AB971" s="189" t="s">
        <v>1470</v>
      </c>
    </row>
    <row r="972" spans="1:28" hidden="1">
      <c r="A972" s="189" t="s">
        <v>3213</v>
      </c>
      <c r="B972" s="190">
        <v>44972</v>
      </c>
      <c r="C972" s="191" t="s">
        <v>42</v>
      </c>
      <c r="D972" s="191" t="s">
        <v>3346</v>
      </c>
      <c r="E972" s="128" t="s">
        <v>2312</v>
      </c>
      <c r="F972" s="192" t="s">
        <v>3799</v>
      </c>
      <c r="G972" s="193" t="s">
        <v>3214</v>
      </c>
      <c r="H972" s="192" t="s">
        <v>3348</v>
      </c>
      <c r="I972" s="194">
        <v>521417.2</v>
      </c>
      <c r="J972" s="128" t="s">
        <v>1919</v>
      </c>
      <c r="K972" s="192" t="s">
        <v>1919</v>
      </c>
      <c r="L972" s="195" t="s">
        <v>1919</v>
      </c>
      <c r="M972" s="196">
        <v>44972</v>
      </c>
      <c r="N972" s="179" t="s">
        <v>1565</v>
      </c>
      <c r="O972" s="192" t="s">
        <v>3380</v>
      </c>
      <c r="P972" s="192" t="s">
        <v>3884</v>
      </c>
      <c r="Q972" s="197">
        <v>-88.9</v>
      </c>
      <c r="R972" s="197">
        <v>0</v>
      </c>
      <c r="S972" s="197">
        <v>1498421.61</v>
      </c>
      <c r="T972" s="198" t="s">
        <v>21</v>
      </c>
      <c r="U972" s="199">
        <v>-88.9</v>
      </c>
      <c r="V972" s="199">
        <v>88.9</v>
      </c>
      <c r="W972" s="200">
        <v>0</v>
      </c>
      <c r="X972" s="201">
        <v>44958</v>
      </c>
      <c r="Y972" s="129"/>
      <c r="Z972" s="122" t="s">
        <v>3124</v>
      </c>
      <c r="AA972" s="189" t="s">
        <v>3124</v>
      </c>
      <c r="AB972" s="189" t="s">
        <v>1470</v>
      </c>
    </row>
    <row r="973" spans="1:28" hidden="1">
      <c r="A973" s="189" t="s">
        <v>3213</v>
      </c>
      <c r="B973" s="190">
        <v>44972</v>
      </c>
      <c r="C973" s="191" t="s">
        <v>42</v>
      </c>
      <c r="D973" s="191" t="s">
        <v>3346</v>
      </c>
      <c r="E973" s="128" t="s">
        <v>2312</v>
      </c>
      <c r="F973" s="192" t="s">
        <v>3799</v>
      </c>
      <c r="G973" s="193" t="s">
        <v>3214</v>
      </c>
      <c r="H973" s="192" t="s">
        <v>3348</v>
      </c>
      <c r="I973" s="194">
        <v>521417.2</v>
      </c>
      <c r="J973" s="128" t="s">
        <v>1919</v>
      </c>
      <c r="K973" s="192" t="s">
        <v>1919</v>
      </c>
      <c r="L973" s="195" t="s">
        <v>1919</v>
      </c>
      <c r="M973" s="196">
        <v>44972</v>
      </c>
      <c r="N973" s="179" t="s">
        <v>1472</v>
      </c>
      <c r="O973" s="192" t="s">
        <v>3885</v>
      </c>
      <c r="P973" s="192" t="s">
        <v>3871</v>
      </c>
      <c r="Q973" s="197">
        <v>-9228.5</v>
      </c>
      <c r="R973" s="197">
        <v>0</v>
      </c>
      <c r="S973" s="197">
        <v>1489193.11</v>
      </c>
      <c r="T973" s="198" t="s">
        <v>3886</v>
      </c>
      <c r="U973" s="199">
        <v>-9228.5</v>
      </c>
      <c r="V973" s="199">
        <v>9228.5</v>
      </c>
      <c r="W973" s="200">
        <v>0</v>
      </c>
      <c r="X973" s="201">
        <v>44958</v>
      </c>
      <c r="Y973" s="129"/>
      <c r="Z973" s="122" t="s">
        <v>1515</v>
      </c>
      <c r="AA973" s="189" t="s">
        <v>1479</v>
      </c>
      <c r="AB973" s="189" t="s">
        <v>1470</v>
      </c>
    </row>
    <row r="974" spans="1:28" hidden="1">
      <c r="A974" s="189" t="s">
        <v>3213</v>
      </c>
      <c r="B974" s="190">
        <v>44974</v>
      </c>
      <c r="C974" s="191" t="s">
        <v>42</v>
      </c>
      <c r="D974" s="191" t="s">
        <v>3346</v>
      </c>
      <c r="E974" s="128" t="s">
        <v>2312</v>
      </c>
      <c r="F974" s="192" t="s">
        <v>3799</v>
      </c>
      <c r="G974" s="193" t="s">
        <v>3214</v>
      </c>
      <c r="H974" s="192" t="s">
        <v>3348</v>
      </c>
      <c r="I974" s="194">
        <v>521417.2</v>
      </c>
      <c r="J974" s="128" t="s">
        <v>1919</v>
      </c>
      <c r="K974" s="192" t="s">
        <v>1919</v>
      </c>
      <c r="L974" s="195" t="s">
        <v>1919</v>
      </c>
      <c r="M974" s="196">
        <v>44974</v>
      </c>
      <c r="N974" s="179" t="s">
        <v>1472</v>
      </c>
      <c r="O974" s="192" t="s">
        <v>3887</v>
      </c>
      <c r="P974" s="192" t="s">
        <v>3888</v>
      </c>
      <c r="Q974" s="197">
        <v>-7000</v>
      </c>
      <c r="R974" s="197">
        <v>0</v>
      </c>
      <c r="S974" s="197">
        <v>1482193.11</v>
      </c>
      <c r="T974" s="198" t="s">
        <v>3889</v>
      </c>
      <c r="U974" s="199">
        <v>-7000</v>
      </c>
      <c r="V974" s="199">
        <v>7000</v>
      </c>
      <c r="W974" s="200">
        <v>0</v>
      </c>
      <c r="X974" s="201">
        <v>44958</v>
      </c>
      <c r="Y974" s="129"/>
      <c r="Z974" s="122" t="s">
        <v>1519</v>
      </c>
      <c r="AA974" s="189" t="s">
        <v>1520</v>
      </c>
      <c r="AB974" s="189" t="s">
        <v>1470</v>
      </c>
    </row>
    <row r="975" spans="1:28" hidden="1">
      <c r="A975" s="189" t="s">
        <v>3213</v>
      </c>
      <c r="B975" s="190">
        <v>44974</v>
      </c>
      <c r="C975" s="191" t="s">
        <v>42</v>
      </c>
      <c r="D975" s="191" t="s">
        <v>3346</v>
      </c>
      <c r="E975" s="128" t="s">
        <v>2312</v>
      </c>
      <c r="F975" s="192" t="s">
        <v>3799</v>
      </c>
      <c r="G975" s="193" t="s">
        <v>3214</v>
      </c>
      <c r="H975" s="192" t="s">
        <v>3348</v>
      </c>
      <c r="I975" s="194">
        <v>521417.2</v>
      </c>
      <c r="J975" s="128" t="s">
        <v>1919</v>
      </c>
      <c r="K975" s="192" t="s">
        <v>1919</v>
      </c>
      <c r="L975" s="195" t="s">
        <v>1919</v>
      </c>
      <c r="M975" s="196">
        <v>44974</v>
      </c>
      <c r="N975" s="179" t="s">
        <v>1472</v>
      </c>
      <c r="O975" s="192" t="s">
        <v>1801</v>
      </c>
      <c r="P975" s="192" t="s">
        <v>3890</v>
      </c>
      <c r="Q975" s="197">
        <v>-63.75</v>
      </c>
      <c r="R975" s="197">
        <v>0</v>
      </c>
      <c r="S975" s="197">
        <v>1482129.36</v>
      </c>
      <c r="T975" s="198" t="s">
        <v>1095</v>
      </c>
      <c r="U975" s="199">
        <v>-63.75</v>
      </c>
      <c r="V975" s="199">
        <v>63.75</v>
      </c>
      <c r="W975" s="200">
        <v>2</v>
      </c>
      <c r="X975" s="201">
        <v>44958</v>
      </c>
      <c r="Y975" s="129"/>
      <c r="Z975" s="122" t="s">
        <v>1515</v>
      </c>
      <c r="AA975" s="189" t="s">
        <v>1479</v>
      </c>
      <c r="AB975" s="189" t="s">
        <v>1470</v>
      </c>
    </row>
    <row r="976" spans="1:28" hidden="1">
      <c r="A976" s="189" t="s">
        <v>3213</v>
      </c>
      <c r="B976" s="190">
        <v>44974</v>
      </c>
      <c r="C976" s="191" t="s">
        <v>42</v>
      </c>
      <c r="D976" s="191" t="s">
        <v>3346</v>
      </c>
      <c r="E976" s="128" t="s">
        <v>2312</v>
      </c>
      <c r="F976" s="192" t="s">
        <v>3799</v>
      </c>
      <c r="G976" s="193" t="s">
        <v>3214</v>
      </c>
      <c r="H976" s="192" t="s">
        <v>3348</v>
      </c>
      <c r="I976" s="194">
        <v>521417.2</v>
      </c>
      <c r="J976" s="128" t="s">
        <v>1919</v>
      </c>
      <c r="K976" s="192" t="s">
        <v>1919</v>
      </c>
      <c r="L976" s="195" t="s">
        <v>1919</v>
      </c>
      <c r="M976" s="196">
        <v>44974</v>
      </c>
      <c r="N976" s="179" t="s">
        <v>1472</v>
      </c>
      <c r="O976" s="192" t="s">
        <v>1801</v>
      </c>
      <c r="P976" s="192" t="s">
        <v>3891</v>
      </c>
      <c r="Q976" s="197">
        <v>-607.5</v>
      </c>
      <c r="R976" s="197">
        <v>0</v>
      </c>
      <c r="S976" s="197">
        <v>1481521.86</v>
      </c>
      <c r="T976" s="198" t="s">
        <v>1095</v>
      </c>
      <c r="U976" s="199">
        <v>-607.5</v>
      </c>
      <c r="V976" s="199">
        <v>607.5</v>
      </c>
      <c r="W976" s="200">
        <v>2</v>
      </c>
      <c r="X976" s="201">
        <v>44958</v>
      </c>
      <c r="Y976" s="129"/>
      <c r="Z976" s="122" t="s">
        <v>1515</v>
      </c>
      <c r="AA976" s="189" t="s">
        <v>1479</v>
      </c>
      <c r="AB976" s="189" t="s">
        <v>1470</v>
      </c>
    </row>
    <row r="977" spans="1:28" hidden="1">
      <c r="A977" s="189" t="s">
        <v>3213</v>
      </c>
      <c r="B977" s="190">
        <v>44974</v>
      </c>
      <c r="C977" s="191" t="s">
        <v>42</v>
      </c>
      <c r="D977" s="191" t="s">
        <v>3346</v>
      </c>
      <c r="E977" s="128" t="s">
        <v>2312</v>
      </c>
      <c r="F977" s="192" t="s">
        <v>3799</v>
      </c>
      <c r="G977" s="193" t="s">
        <v>3214</v>
      </c>
      <c r="H977" s="192" t="s">
        <v>3348</v>
      </c>
      <c r="I977" s="194">
        <v>521417.2</v>
      </c>
      <c r="J977" s="128" t="s">
        <v>1919</v>
      </c>
      <c r="K977" s="192" t="s">
        <v>1919</v>
      </c>
      <c r="L977" s="195" t="s">
        <v>1919</v>
      </c>
      <c r="M977" s="196">
        <v>44974</v>
      </c>
      <c r="N977" s="179" t="s">
        <v>1472</v>
      </c>
      <c r="O977" s="192" t="s">
        <v>1801</v>
      </c>
      <c r="P977" s="192" t="s">
        <v>3892</v>
      </c>
      <c r="Q977" s="197">
        <v>-48.6</v>
      </c>
      <c r="R977" s="197">
        <v>0</v>
      </c>
      <c r="S977" s="197">
        <v>1481473.26</v>
      </c>
      <c r="T977" s="198" t="s">
        <v>1095</v>
      </c>
      <c r="U977" s="199">
        <v>-48.6</v>
      </c>
      <c r="V977" s="199">
        <v>48.6</v>
      </c>
      <c r="W977" s="200">
        <v>1</v>
      </c>
      <c r="X977" s="201">
        <v>44958</v>
      </c>
      <c r="Y977" s="129"/>
      <c r="Z977" s="122" t="s">
        <v>1515</v>
      </c>
      <c r="AA977" s="189" t="s">
        <v>1479</v>
      </c>
      <c r="AB977" s="189" t="s">
        <v>1470</v>
      </c>
    </row>
    <row r="978" spans="1:28" hidden="1">
      <c r="A978" s="189" t="s">
        <v>3213</v>
      </c>
      <c r="B978" s="190">
        <v>44974</v>
      </c>
      <c r="C978" s="191" t="s">
        <v>42</v>
      </c>
      <c r="D978" s="191" t="s">
        <v>3346</v>
      </c>
      <c r="E978" s="128" t="s">
        <v>2312</v>
      </c>
      <c r="F978" s="192" t="s">
        <v>3799</v>
      </c>
      <c r="G978" s="193" t="s">
        <v>3214</v>
      </c>
      <c r="H978" s="192" t="s">
        <v>3348</v>
      </c>
      <c r="I978" s="194">
        <v>521417.2</v>
      </c>
      <c r="J978" s="128" t="s">
        <v>1919</v>
      </c>
      <c r="K978" s="192" t="s">
        <v>1919</v>
      </c>
      <c r="L978" s="195" t="s">
        <v>1919</v>
      </c>
      <c r="M978" s="196">
        <v>44974</v>
      </c>
      <c r="N978" s="179" t="s">
        <v>1472</v>
      </c>
      <c r="O978" s="192" t="s">
        <v>1801</v>
      </c>
      <c r="P978" s="192" t="s">
        <v>3892</v>
      </c>
      <c r="Q978" s="197">
        <v>-150.66</v>
      </c>
      <c r="R978" s="197">
        <v>0</v>
      </c>
      <c r="S978" s="197">
        <v>1481322.6</v>
      </c>
      <c r="T978" s="198" t="s">
        <v>1095</v>
      </c>
      <c r="U978" s="199">
        <v>-150.66</v>
      </c>
      <c r="V978" s="199">
        <v>150.66</v>
      </c>
      <c r="W978" s="200">
        <v>1</v>
      </c>
      <c r="X978" s="201">
        <v>44958</v>
      </c>
      <c r="Y978" s="129"/>
      <c r="Z978" s="122" t="s">
        <v>1515</v>
      </c>
      <c r="AA978" s="189" t="s">
        <v>1479</v>
      </c>
      <c r="AB978" s="189" t="s">
        <v>1470</v>
      </c>
    </row>
    <row r="979" spans="1:28" hidden="1">
      <c r="A979" s="189" t="s">
        <v>3213</v>
      </c>
      <c r="B979" s="190">
        <v>44974</v>
      </c>
      <c r="C979" s="191" t="s">
        <v>42</v>
      </c>
      <c r="D979" s="191" t="s">
        <v>3346</v>
      </c>
      <c r="E979" s="128" t="s">
        <v>2312</v>
      </c>
      <c r="F979" s="192" t="s">
        <v>3799</v>
      </c>
      <c r="G979" s="193" t="s">
        <v>3214</v>
      </c>
      <c r="H979" s="192" t="s">
        <v>3348</v>
      </c>
      <c r="I979" s="194">
        <v>521417.2</v>
      </c>
      <c r="J979" s="128" t="s">
        <v>1919</v>
      </c>
      <c r="K979" s="192" t="s">
        <v>1919</v>
      </c>
      <c r="L979" s="195" t="s">
        <v>1919</v>
      </c>
      <c r="M979" s="196">
        <v>44974</v>
      </c>
      <c r="N979" s="179" t="s">
        <v>1472</v>
      </c>
      <c r="O979" s="192" t="s">
        <v>1801</v>
      </c>
      <c r="P979" s="192" t="s">
        <v>3893</v>
      </c>
      <c r="Q979" s="197">
        <v>-2397.44</v>
      </c>
      <c r="R979" s="197">
        <v>0</v>
      </c>
      <c r="S979" s="197">
        <v>1478925.16</v>
      </c>
      <c r="T979" s="198" t="s">
        <v>1095</v>
      </c>
      <c r="U979" s="199">
        <v>-2397.44</v>
      </c>
      <c r="V979" s="199">
        <v>2397.44</v>
      </c>
      <c r="W979" s="200">
        <v>1</v>
      </c>
      <c r="X979" s="201">
        <v>44958</v>
      </c>
      <c r="Y979" s="129"/>
      <c r="Z979" s="122" t="s">
        <v>1515</v>
      </c>
      <c r="AA979" s="189" t="s">
        <v>1479</v>
      </c>
      <c r="AB979" s="189" t="s">
        <v>1470</v>
      </c>
    </row>
    <row r="980" spans="1:28" hidden="1">
      <c r="A980" s="189" t="s">
        <v>3213</v>
      </c>
      <c r="B980" s="190">
        <v>44974</v>
      </c>
      <c r="C980" s="191" t="s">
        <v>42</v>
      </c>
      <c r="D980" s="191" t="s">
        <v>3346</v>
      </c>
      <c r="E980" s="128" t="s">
        <v>2312</v>
      </c>
      <c r="F980" s="192" t="s">
        <v>3799</v>
      </c>
      <c r="G980" s="193" t="s">
        <v>3214</v>
      </c>
      <c r="H980" s="192" t="s">
        <v>3348</v>
      </c>
      <c r="I980" s="194">
        <v>521417.2</v>
      </c>
      <c r="J980" s="128" t="s">
        <v>1919</v>
      </c>
      <c r="K980" s="192" t="s">
        <v>1919</v>
      </c>
      <c r="L980" s="195" t="s">
        <v>1919</v>
      </c>
      <c r="M980" s="196">
        <v>44974</v>
      </c>
      <c r="N980" s="179" t="s">
        <v>1472</v>
      </c>
      <c r="O980" s="192" t="s">
        <v>1801</v>
      </c>
      <c r="P980" s="192" t="s">
        <v>3893</v>
      </c>
      <c r="Q980" s="197">
        <v>-7432.08</v>
      </c>
      <c r="R980" s="197">
        <v>0</v>
      </c>
      <c r="S980" s="197">
        <v>1471493.08</v>
      </c>
      <c r="T980" s="198" t="s">
        <v>1095</v>
      </c>
      <c r="U980" s="199">
        <v>-7432.08</v>
      </c>
      <c r="V980" s="199">
        <v>7432.08</v>
      </c>
      <c r="W980" s="200">
        <v>0</v>
      </c>
      <c r="X980" s="201">
        <v>44958</v>
      </c>
      <c r="Y980" s="129"/>
      <c r="Z980" s="122" t="s">
        <v>1515</v>
      </c>
      <c r="AA980" s="189" t="s">
        <v>1479</v>
      </c>
      <c r="AB980" s="189" t="s">
        <v>1470</v>
      </c>
    </row>
    <row r="981" spans="1:28" hidden="1">
      <c r="A981" s="189" t="s">
        <v>3213</v>
      </c>
      <c r="B981" s="190">
        <v>44974</v>
      </c>
      <c r="C981" s="191" t="s">
        <v>42</v>
      </c>
      <c r="D981" s="191" t="s">
        <v>3346</v>
      </c>
      <c r="E981" s="128" t="s">
        <v>2312</v>
      </c>
      <c r="F981" s="192" t="s">
        <v>3799</v>
      </c>
      <c r="G981" s="193" t="s">
        <v>3214</v>
      </c>
      <c r="H981" s="192" t="s">
        <v>3348</v>
      </c>
      <c r="I981" s="194">
        <v>521417.2</v>
      </c>
      <c r="J981" s="128" t="s">
        <v>1919</v>
      </c>
      <c r="K981" s="192" t="s">
        <v>1919</v>
      </c>
      <c r="L981" s="195" t="s">
        <v>1919</v>
      </c>
      <c r="M981" s="196">
        <v>44974</v>
      </c>
      <c r="N981" s="179" t="s">
        <v>1472</v>
      </c>
      <c r="O981" s="192" t="s">
        <v>1801</v>
      </c>
      <c r="P981" s="192" t="s">
        <v>3894</v>
      </c>
      <c r="Q981" s="197">
        <v>-108</v>
      </c>
      <c r="R981" s="197">
        <v>0</v>
      </c>
      <c r="S981" s="197">
        <v>1471385.08</v>
      </c>
      <c r="T981" s="198" t="s">
        <v>1095</v>
      </c>
      <c r="U981" s="199">
        <v>-108</v>
      </c>
      <c r="V981" s="199">
        <v>108</v>
      </c>
      <c r="W981" s="200">
        <v>0</v>
      </c>
      <c r="X981" s="201">
        <v>44958</v>
      </c>
      <c r="Y981" s="129"/>
      <c r="Z981" s="122" t="s">
        <v>1515</v>
      </c>
      <c r="AA981" s="189" t="s">
        <v>1479</v>
      </c>
      <c r="AB981" s="189" t="s">
        <v>1470</v>
      </c>
    </row>
    <row r="982" spans="1:28" hidden="1">
      <c r="A982" s="189" t="s">
        <v>3213</v>
      </c>
      <c r="B982" s="190">
        <v>44974</v>
      </c>
      <c r="C982" s="191" t="s">
        <v>42</v>
      </c>
      <c r="D982" s="191" t="s">
        <v>3346</v>
      </c>
      <c r="E982" s="128" t="s">
        <v>2312</v>
      </c>
      <c r="F982" s="192" t="s">
        <v>3799</v>
      </c>
      <c r="G982" s="193" t="s">
        <v>3214</v>
      </c>
      <c r="H982" s="192" t="s">
        <v>3348</v>
      </c>
      <c r="I982" s="194">
        <v>521417.2</v>
      </c>
      <c r="J982" s="128" t="s">
        <v>1919</v>
      </c>
      <c r="K982" s="192" t="s">
        <v>1919</v>
      </c>
      <c r="L982" s="195" t="s">
        <v>1919</v>
      </c>
      <c r="M982" s="196">
        <v>44974</v>
      </c>
      <c r="N982" s="179" t="s">
        <v>1472</v>
      </c>
      <c r="O982" s="192" t="s">
        <v>3895</v>
      </c>
      <c r="P982" s="192" t="s">
        <v>3896</v>
      </c>
      <c r="Q982" s="197">
        <v>-29700</v>
      </c>
      <c r="R982" s="197">
        <v>0</v>
      </c>
      <c r="S982" s="197">
        <v>1441685.08</v>
      </c>
      <c r="T982" s="198" t="s">
        <v>2093</v>
      </c>
      <c r="U982" s="199">
        <v>-29700</v>
      </c>
      <c r="V982" s="199">
        <v>29700</v>
      </c>
      <c r="W982" s="200">
        <v>1</v>
      </c>
      <c r="X982" s="201">
        <v>44958</v>
      </c>
      <c r="Y982" s="129"/>
      <c r="Z982" s="122" t="s">
        <v>1515</v>
      </c>
      <c r="AA982" s="189" t="s">
        <v>1479</v>
      </c>
      <c r="AB982" s="189" t="s">
        <v>1470</v>
      </c>
    </row>
    <row r="983" spans="1:28" hidden="1">
      <c r="A983" s="189" t="s">
        <v>3213</v>
      </c>
      <c r="B983" s="190">
        <v>44974</v>
      </c>
      <c r="C983" s="191" t="s">
        <v>42</v>
      </c>
      <c r="D983" s="191" t="s">
        <v>3346</v>
      </c>
      <c r="E983" s="128" t="s">
        <v>2312</v>
      </c>
      <c r="F983" s="192" t="s">
        <v>3799</v>
      </c>
      <c r="G983" s="193" t="s">
        <v>3214</v>
      </c>
      <c r="H983" s="192" t="s">
        <v>3348</v>
      </c>
      <c r="I983" s="194">
        <v>521417.2</v>
      </c>
      <c r="J983" s="128" t="s">
        <v>1919</v>
      </c>
      <c r="K983" s="192" t="s">
        <v>1919</v>
      </c>
      <c r="L983" s="195" t="s">
        <v>1919</v>
      </c>
      <c r="M983" s="196">
        <v>44974</v>
      </c>
      <c r="N983" s="179" t="s">
        <v>1472</v>
      </c>
      <c r="O983" s="192" t="s">
        <v>1801</v>
      </c>
      <c r="P983" s="192" t="s">
        <v>3890</v>
      </c>
      <c r="Q983" s="197">
        <v>-197.62</v>
      </c>
      <c r="R983" s="197">
        <v>0</v>
      </c>
      <c r="S983" s="197">
        <v>1441487.46</v>
      </c>
      <c r="T983" s="198" t="s">
        <v>1095</v>
      </c>
      <c r="U983" s="199">
        <v>-197.62</v>
      </c>
      <c r="V983" s="199">
        <v>197.62</v>
      </c>
      <c r="W983" s="200">
        <v>1</v>
      </c>
      <c r="X983" s="201">
        <v>44958</v>
      </c>
      <c r="Y983" s="129"/>
      <c r="Z983" s="122" t="s">
        <v>1515</v>
      </c>
      <c r="AA983" s="189" t="s">
        <v>1479</v>
      </c>
      <c r="AB983" s="189" t="s">
        <v>1470</v>
      </c>
    </row>
    <row r="984" spans="1:28" hidden="1">
      <c r="A984" s="189" t="s">
        <v>3213</v>
      </c>
      <c r="B984" s="190">
        <v>44974</v>
      </c>
      <c r="C984" s="191" t="s">
        <v>42</v>
      </c>
      <c r="D984" s="191" t="s">
        <v>3346</v>
      </c>
      <c r="E984" s="128" t="s">
        <v>2312</v>
      </c>
      <c r="F984" s="192" t="s">
        <v>3799</v>
      </c>
      <c r="G984" s="193" t="s">
        <v>3214</v>
      </c>
      <c r="H984" s="192" t="s">
        <v>3348</v>
      </c>
      <c r="I984" s="194">
        <v>521417.2</v>
      </c>
      <c r="J984" s="128" t="s">
        <v>1919</v>
      </c>
      <c r="K984" s="192" t="s">
        <v>1919</v>
      </c>
      <c r="L984" s="195" t="s">
        <v>1919</v>
      </c>
      <c r="M984" s="196">
        <v>44974</v>
      </c>
      <c r="N984" s="179" t="s">
        <v>1472</v>
      </c>
      <c r="O984" s="192" t="s">
        <v>1801</v>
      </c>
      <c r="P984" s="192" t="s">
        <v>3897</v>
      </c>
      <c r="Q984" s="197">
        <v>-138.75</v>
      </c>
      <c r="R984" s="197">
        <v>0</v>
      </c>
      <c r="S984" s="197">
        <v>1441348.71</v>
      </c>
      <c r="T984" s="198" t="s">
        <v>1095</v>
      </c>
      <c r="U984" s="199">
        <v>-138.75</v>
      </c>
      <c r="V984" s="199">
        <v>138.75</v>
      </c>
      <c r="W984" s="200">
        <v>2</v>
      </c>
      <c r="X984" s="201">
        <v>44958</v>
      </c>
      <c r="Y984" s="129"/>
      <c r="Z984" s="122" t="s">
        <v>1515</v>
      </c>
      <c r="AA984" s="189" t="s">
        <v>1479</v>
      </c>
      <c r="AB984" s="189" t="s">
        <v>1470</v>
      </c>
    </row>
    <row r="985" spans="1:28" hidden="1">
      <c r="A985" s="189" t="s">
        <v>3213</v>
      </c>
      <c r="B985" s="190">
        <v>44974</v>
      </c>
      <c r="C985" s="191" t="s">
        <v>42</v>
      </c>
      <c r="D985" s="191" t="s">
        <v>3346</v>
      </c>
      <c r="E985" s="128" t="s">
        <v>2312</v>
      </c>
      <c r="F985" s="192" t="s">
        <v>3799</v>
      </c>
      <c r="G985" s="193" t="s">
        <v>3214</v>
      </c>
      <c r="H985" s="192" t="s">
        <v>3348</v>
      </c>
      <c r="I985" s="194">
        <v>521417.2</v>
      </c>
      <c r="J985" s="128" t="s">
        <v>1919</v>
      </c>
      <c r="K985" s="192" t="s">
        <v>1919</v>
      </c>
      <c r="L985" s="195" t="s">
        <v>1919</v>
      </c>
      <c r="M985" s="196">
        <v>44974</v>
      </c>
      <c r="N985" s="179" t="s">
        <v>1472</v>
      </c>
      <c r="O985" s="192" t="s">
        <v>1801</v>
      </c>
      <c r="P985" s="192" t="s">
        <v>3897</v>
      </c>
      <c r="Q985" s="197">
        <v>-430.13</v>
      </c>
      <c r="R985" s="197">
        <v>0</v>
      </c>
      <c r="S985" s="197">
        <v>1440918.58</v>
      </c>
      <c r="T985" s="198" t="s">
        <v>1095</v>
      </c>
      <c r="U985" s="199">
        <v>-430.13</v>
      </c>
      <c r="V985" s="199">
        <v>430.13</v>
      </c>
      <c r="W985" s="200">
        <v>1</v>
      </c>
      <c r="X985" s="201">
        <v>44958</v>
      </c>
      <c r="Y985" s="129"/>
      <c r="Z985" s="122" t="s">
        <v>1515</v>
      </c>
      <c r="AA985" s="189" t="s">
        <v>1479</v>
      </c>
      <c r="AB985" s="189" t="s">
        <v>1470</v>
      </c>
    </row>
    <row r="986" spans="1:28" hidden="1">
      <c r="A986" s="189" t="s">
        <v>3213</v>
      </c>
      <c r="B986" s="190">
        <v>44974</v>
      </c>
      <c r="C986" s="191" t="s">
        <v>42</v>
      </c>
      <c r="D986" s="191" t="s">
        <v>3346</v>
      </c>
      <c r="E986" s="128" t="s">
        <v>2312</v>
      </c>
      <c r="F986" s="192" t="s">
        <v>3799</v>
      </c>
      <c r="G986" s="193" t="s">
        <v>3214</v>
      </c>
      <c r="H986" s="192" t="s">
        <v>3348</v>
      </c>
      <c r="I986" s="194">
        <v>521417.2</v>
      </c>
      <c r="J986" s="128" t="s">
        <v>1919</v>
      </c>
      <c r="K986" s="192" t="s">
        <v>1919</v>
      </c>
      <c r="L986" s="195" t="s">
        <v>1919</v>
      </c>
      <c r="M986" s="196">
        <v>44974</v>
      </c>
      <c r="N986" s="179" t="s">
        <v>1472</v>
      </c>
      <c r="O986" s="192" t="s">
        <v>1801</v>
      </c>
      <c r="P986" s="192" t="s">
        <v>3898</v>
      </c>
      <c r="Q986" s="197">
        <v>-1302</v>
      </c>
      <c r="R986" s="197">
        <v>0</v>
      </c>
      <c r="S986" s="197">
        <v>1439616.58</v>
      </c>
      <c r="T986" s="198" t="s">
        <v>1095</v>
      </c>
      <c r="U986" s="199">
        <v>-1302</v>
      </c>
      <c r="V986" s="199">
        <v>1302</v>
      </c>
      <c r="W986" s="200">
        <v>2</v>
      </c>
      <c r="X986" s="201">
        <v>44958</v>
      </c>
      <c r="Y986" s="129"/>
      <c r="Z986" s="122" t="s">
        <v>1515</v>
      </c>
      <c r="AA986" s="189" t="s">
        <v>1479</v>
      </c>
      <c r="AB986" s="189" t="s">
        <v>1470</v>
      </c>
    </row>
    <row r="987" spans="1:28" hidden="1">
      <c r="A987" s="189" t="s">
        <v>3213</v>
      </c>
      <c r="B987" s="190">
        <v>44974</v>
      </c>
      <c r="C987" s="191" t="s">
        <v>42</v>
      </c>
      <c r="D987" s="191" t="s">
        <v>3346</v>
      </c>
      <c r="E987" s="128" t="s">
        <v>2312</v>
      </c>
      <c r="F987" s="192" t="s">
        <v>3799</v>
      </c>
      <c r="G987" s="193" t="s">
        <v>3214</v>
      </c>
      <c r="H987" s="192" t="s">
        <v>3348</v>
      </c>
      <c r="I987" s="194">
        <v>521417.2</v>
      </c>
      <c r="J987" s="128" t="s">
        <v>1919</v>
      </c>
      <c r="K987" s="192" t="s">
        <v>1919</v>
      </c>
      <c r="L987" s="195" t="s">
        <v>1919</v>
      </c>
      <c r="M987" s="196">
        <v>44974</v>
      </c>
      <c r="N987" s="179" t="s">
        <v>1472</v>
      </c>
      <c r="O987" s="192" t="s">
        <v>3263</v>
      </c>
      <c r="P987" s="192" t="s">
        <v>3899</v>
      </c>
      <c r="Q987" s="197">
        <v>-1164534.95</v>
      </c>
      <c r="R987" s="197">
        <v>0</v>
      </c>
      <c r="S987" s="197">
        <v>275081.63</v>
      </c>
      <c r="T987" s="198" t="s">
        <v>3264</v>
      </c>
      <c r="U987" s="199">
        <v>-1164534.95</v>
      </c>
      <c r="V987" s="199">
        <v>1164534.95</v>
      </c>
      <c r="W987" s="200">
        <v>0</v>
      </c>
      <c r="X987" s="201">
        <v>44958</v>
      </c>
      <c r="Y987" s="129"/>
      <c r="Z987" s="122" t="s">
        <v>1490</v>
      </c>
      <c r="AA987" s="189" t="s">
        <v>1488</v>
      </c>
      <c r="AB987" s="189" t="s">
        <v>1470</v>
      </c>
    </row>
    <row r="988" spans="1:28" hidden="1">
      <c r="A988" s="189" t="s">
        <v>3213</v>
      </c>
      <c r="B988" s="190">
        <v>44974</v>
      </c>
      <c r="C988" s="191" t="s">
        <v>42</v>
      </c>
      <c r="D988" s="191" t="s">
        <v>3346</v>
      </c>
      <c r="E988" s="128" t="s">
        <v>2312</v>
      </c>
      <c r="F988" s="192" t="s">
        <v>3799</v>
      </c>
      <c r="G988" s="193" t="s">
        <v>3214</v>
      </c>
      <c r="H988" s="192" t="s">
        <v>3348</v>
      </c>
      <c r="I988" s="194">
        <v>521417.2</v>
      </c>
      <c r="J988" s="128" t="s">
        <v>1919</v>
      </c>
      <c r="K988" s="192" t="s">
        <v>1919</v>
      </c>
      <c r="L988" s="195" t="s">
        <v>1919</v>
      </c>
      <c r="M988" s="196">
        <v>44974</v>
      </c>
      <c r="N988" s="179" t="s">
        <v>1472</v>
      </c>
      <c r="O988" s="192" t="s">
        <v>1801</v>
      </c>
      <c r="P988" s="192" t="s">
        <v>3891</v>
      </c>
      <c r="Q988" s="197">
        <v>-1809.35</v>
      </c>
      <c r="R988" s="197">
        <v>0</v>
      </c>
      <c r="S988" s="197">
        <v>273272.28000000003</v>
      </c>
      <c r="T988" s="198" t="s">
        <v>1095</v>
      </c>
      <c r="U988" s="199">
        <v>-1809.35</v>
      </c>
      <c r="V988" s="199">
        <v>1809.35</v>
      </c>
      <c r="W988" s="200">
        <v>0</v>
      </c>
      <c r="X988" s="201">
        <v>44958</v>
      </c>
      <c r="Y988" s="129"/>
      <c r="Z988" s="122" t="s">
        <v>1515</v>
      </c>
      <c r="AA988" s="189" t="s">
        <v>1479</v>
      </c>
      <c r="AB988" s="189" t="s">
        <v>1470</v>
      </c>
    </row>
    <row r="989" spans="1:28" hidden="1">
      <c r="A989" s="189" t="s">
        <v>3213</v>
      </c>
      <c r="B989" s="190">
        <v>44974</v>
      </c>
      <c r="C989" s="191" t="s">
        <v>42</v>
      </c>
      <c r="D989" s="191" t="s">
        <v>3346</v>
      </c>
      <c r="E989" s="128" t="s">
        <v>2312</v>
      </c>
      <c r="F989" s="192" t="s">
        <v>3799</v>
      </c>
      <c r="G989" s="193" t="s">
        <v>3214</v>
      </c>
      <c r="H989" s="192" t="s">
        <v>3348</v>
      </c>
      <c r="I989" s="194">
        <v>521417.2</v>
      </c>
      <c r="J989" s="128" t="s">
        <v>1919</v>
      </c>
      <c r="K989" s="192" t="s">
        <v>1919</v>
      </c>
      <c r="L989" s="195" t="s">
        <v>1919</v>
      </c>
      <c r="M989" s="196">
        <v>44974</v>
      </c>
      <c r="N989" s="179" t="s">
        <v>1472</v>
      </c>
      <c r="O989" s="192" t="s">
        <v>1801</v>
      </c>
      <c r="P989" s="192" t="s">
        <v>3898</v>
      </c>
      <c r="Q989" s="197">
        <v>-420</v>
      </c>
      <c r="R989" s="197">
        <v>0</v>
      </c>
      <c r="S989" s="197">
        <v>272852.28000000003</v>
      </c>
      <c r="T989" s="198" t="s">
        <v>1095</v>
      </c>
      <c r="U989" s="199">
        <v>-420</v>
      </c>
      <c r="V989" s="199">
        <v>420</v>
      </c>
      <c r="W989" s="200">
        <v>2</v>
      </c>
      <c r="X989" s="201">
        <v>44958</v>
      </c>
      <c r="Y989" s="129"/>
      <c r="Z989" s="122" t="s">
        <v>1515</v>
      </c>
      <c r="AA989" s="189" t="s">
        <v>1479</v>
      </c>
      <c r="AB989" s="189" t="s">
        <v>1470</v>
      </c>
    </row>
    <row r="990" spans="1:28" hidden="1">
      <c r="A990" s="189" t="s">
        <v>3213</v>
      </c>
      <c r="B990" s="190">
        <v>44974</v>
      </c>
      <c r="C990" s="191" t="s">
        <v>42</v>
      </c>
      <c r="D990" s="191" t="s">
        <v>3346</v>
      </c>
      <c r="E990" s="128" t="s">
        <v>2312</v>
      </c>
      <c r="F990" s="192" t="s">
        <v>3799</v>
      </c>
      <c r="G990" s="193" t="s">
        <v>3214</v>
      </c>
      <c r="H990" s="192" t="s">
        <v>3348</v>
      </c>
      <c r="I990" s="194">
        <v>521417.2</v>
      </c>
      <c r="J990" s="128" t="s">
        <v>1919</v>
      </c>
      <c r="K990" s="192" t="s">
        <v>1919</v>
      </c>
      <c r="L990" s="195" t="s">
        <v>1919</v>
      </c>
      <c r="M990" s="196">
        <v>44974</v>
      </c>
      <c r="N990" s="179" t="s">
        <v>1565</v>
      </c>
      <c r="O990" s="192" t="s">
        <v>3448</v>
      </c>
      <c r="P990" s="192" t="s">
        <v>3900</v>
      </c>
      <c r="Q990" s="197">
        <v>-11.65</v>
      </c>
      <c r="R990" s="197">
        <v>0</v>
      </c>
      <c r="S990" s="197">
        <v>272840.63</v>
      </c>
      <c r="T990" s="198" t="s">
        <v>21</v>
      </c>
      <c r="U990" s="199">
        <v>-11.65</v>
      </c>
      <c r="V990" s="199">
        <v>11.65</v>
      </c>
      <c r="W990" s="200">
        <v>0</v>
      </c>
      <c r="X990" s="201">
        <v>44958</v>
      </c>
      <c r="Y990" s="129"/>
      <c r="Z990" s="122" t="s">
        <v>3124</v>
      </c>
      <c r="AA990" s="189" t="s">
        <v>3124</v>
      </c>
      <c r="AB990" s="189" t="s">
        <v>1470</v>
      </c>
    </row>
    <row r="991" spans="1:28" hidden="1">
      <c r="A991" s="189" t="s">
        <v>3213</v>
      </c>
      <c r="B991" s="190">
        <v>44979</v>
      </c>
      <c r="C991" s="191" t="s">
        <v>42</v>
      </c>
      <c r="D991" s="191" t="s">
        <v>3346</v>
      </c>
      <c r="E991" s="128" t="s">
        <v>2312</v>
      </c>
      <c r="F991" s="192" t="s">
        <v>3799</v>
      </c>
      <c r="G991" s="193" t="s">
        <v>3214</v>
      </c>
      <c r="H991" s="192" t="s">
        <v>3348</v>
      </c>
      <c r="I991" s="194">
        <v>521417.2</v>
      </c>
      <c r="J991" s="128" t="s">
        <v>1919</v>
      </c>
      <c r="K991" s="192" t="s">
        <v>1919</v>
      </c>
      <c r="L991" s="195" t="s">
        <v>1919</v>
      </c>
      <c r="M991" s="196">
        <v>44979</v>
      </c>
      <c r="N991" s="179" t="s">
        <v>1472</v>
      </c>
      <c r="O991" s="192" t="s">
        <v>3604</v>
      </c>
      <c r="P991" s="192" t="s">
        <v>3901</v>
      </c>
      <c r="Q991" s="197">
        <v>-170677</v>
      </c>
      <c r="R991" s="197">
        <v>0</v>
      </c>
      <c r="S991" s="197">
        <v>102163.63</v>
      </c>
      <c r="T991" s="198" t="s">
        <v>989</v>
      </c>
      <c r="U991" s="199">
        <v>-170677</v>
      </c>
      <c r="V991" s="199">
        <v>170677</v>
      </c>
      <c r="W991" s="200">
        <v>0</v>
      </c>
      <c r="X991" s="201">
        <v>44958</v>
      </c>
      <c r="Y991" s="129"/>
      <c r="Z991" s="122" t="s">
        <v>3668</v>
      </c>
      <c r="AA991" s="189" t="s">
        <v>3060</v>
      </c>
      <c r="AB991" s="189" t="s">
        <v>1470</v>
      </c>
    </row>
    <row r="992" spans="1:28" hidden="1">
      <c r="A992" s="189" t="s">
        <v>3213</v>
      </c>
      <c r="B992" s="190">
        <v>44979</v>
      </c>
      <c r="C992" s="191" t="s">
        <v>42</v>
      </c>
      <c r="D992" s="191" t="s">
        <v>3346</v>
      </c>
      <c r="E992" s="128" t="s">
        <v>2312</v>
      </c>
      <c r="F992" s="192" t="s">
        <v>3799</v>
      </c>
      <c r="G992" s="193" t="s">
        <v>3214</v>
      </c>
      <c r="H992" s="192" t="s">
        <v>3348</v>
      </c>
      <c r="I992" s="194">
        <v>521417.2</v>
      </c>
      <c r="J992" s="128" t="s">
        <v>1919</v>
      </c>
      <c r="K992" s="192" t="s">
        <v>1919</v>
      </c>
      <c r="L992" s="195" t="s">
        <v>1919</v>
      </c>
      <c r="M992" s="196">
        <v>44979</v>
      </c>
      <c r="N992" s="179" t="s">
        <v>1472</v>
      </c>
      <c r="O992" s="192" t="s">
        <v>2664</v>
      </c>
      <c r="P992" s="192" t="s">
        <v>3902</v>
      </c>
      <c r="Q992" s="197">
        <v>-433.02</v>
      </c>
      <c r="R992" s="197">
        <v>0</v>
      </c>
      <c r="S992" s="197">
        <v>101730.61</v>
      </c>
      <c r="T992" s="198" t="s">
        <v>934</v>
      </c>
      <c r="U992" s="199">
        <v>-433.02</v>
      </c>
      <c r="V992" s="199">
        <v>433.02</v>
      </c>
      <c r="W992" s="200">
        <v>0</v>
      </c>
      <c r="X992" s="201">
        <v>44958</v>
      </c>
      <c r="Y992" s="129"/>
      <c r="Z992" s="122" t="s">
        <v>1515</v>
      </c>
      <c r="AA992" s="189" t="s">
        <v>1479</v>
      </c>
      <c r="AB992" s="189" t="s">
        <v>1470</v>
      </c>
    </row>
    <row r="993" spans="1:28" hidden="1">
      <c r="A993" s="189" t="s">
        <v>3213</v>
      </c>
      <c r="B993" s="190">
        <v>44979</v>
      </c>
      <c r="C993" s="191" t="s">
        <v>42</v>
      </c>
      <c r="D993" s="191" t="s">
        <v>3346</v>
      </c>
      <c r="E993" s="128" t="s">
        <v>2312</v>
      </c>
      <c r="F993" s="192" t="s">
        <v>3799</v>
      </c>
      <c r="G993" s="193" t="s">
        <v>3214</v>
      </c>
      <c r="H993" s="192" t="s">
        <v>3348</v>
      </c>
      <c r="I993" s="194">
        <v>521417.2</v>
      </c>
      <c r="J993" s="128" t="s">
        <v>1919</v>
      </c>
      <c r="K993" s="192" t="s">
        <v>1919</v>
      </c>
      <c r="L993" s="195" t="s">
        <v>1919</v>
      </c>
      <c r="M993" s="196">
        <v>44979</v>
      </c>
      <c r="N993" s="179" t="s">
        <v>1472</v>
      </c>
      <c r="O993" s="192" t="s">
        <v>3903</v>
      </c>
      <c r="P993" s="192" t="s">
        <v>3904</v>
      </c>
      <c r="Q993" s="197">
        <v>-10230</v>
      </c>
      <c r="R993" s="197">
        <v>0</v>
      </c>
      <c r="S993" s="197">
        <v>91500.61</v>
      </c>
      <c r="T993" s="198" t="s">
        <v>3905</v>
      </c>
      <c r="U993" s="199">
        <v>-10230</v>
      </c>
      <c r="V993" s="199">
        <v>10230</v>
      </c>
      <c r="W993" s="200">
        <v>0</v>
      </c>
      <c r="X993" s="201">
        <v>44958</v>
      </c>
      <c r="Y993" s="129"/>
      <c r="Z993" s="122" t="s">
        <v>3189</v>
      </c>
      <c r="AA993" s="189" t="s">
        <v>1488</v>
      </c>
      <c r="AB993" s="189" t="s">
        <v>1470</v>
      </c>
    </row>
    <row r="994" spans="1:28" hidden="1">
      <c r="A994" s="189" t="s">
        <v>3213</v>
      </c>
      <c r="B994" s="190">
        <v>44979</v>
      </c>
      <c r="C994" s="191" t="s">
        <v>42</v>
      </c>
      <c r="D994" s="191" t="s">
        <v>3346</v>
      </c>
      <c r="E994" s="128" t="s">
        <v>2312</v>
      </c>
      <c r="F994" s="192" t="s">
        <v>3799</v>
      </c>
      <c r="G994" s="193" t="s">
        <v>3214</v>
      </c>
      <c r="H994" s="192" t="s">
        <v>3348</v>
      </c>
      <c r="I994" s="194">
        <v>521417.2</v>
      </c>
      <c r="J994" s="128" t="s">
        <v>1919</v>
      </c>
      <c r="K994" s="192" t="s">
        <v>1919</v>
      </c>
      <c r="L994" s="195" t="s">
        <v>1919</v>
      </c>
      <c r="M994" s="196">
        <v>44979</v>
      </c>
      <c r="N994" s="179" t="s">
        <v>1472</v>
      </c>
      <c r="O994" s="192" t="s">
        <v>1766</v>
      </c>
      <c r="P994" s="192" t="s">
        <v>3906</v>
      </c>
      <c r="Q994" s="197">
        <v>-2300</v>
      </c>
      <c r="R994" s="197">
        <v>0</v>
      </c>
      <c r="S994" s="197">
        <v>89200.61</v>
      </c>
      <c r="T994" s="198" t="s">
        <v>1925</v>
      </c>
      <c r="U994" s="199">
        <v>-2300</v>
      </c>
      <c r="V994" s="199">
        <v>2300</v>
      </c>
      <c r="W994" s="200">
        <v>0</v>
      </c>
      <c r="X994" s="201">
        <v>44958</v>
      </c>
      <c r="Y994" s="129"/>
      <c r="Z994" s="122" t="s">
        <v>1515</v>
      </c>
      <c r="AA994" s="189" t="s">
        <v>1479</v>
      </c>
      <c r="AB994" s="189" t="s">
        <v>1470</v>
      </c>
    </row>
    <row r="995" spans="1:28" hidden="1">
      <c r="A995" s="189" t="s">
        <v>3213</v>
      </c>
      <c r="B995" s="190">
        <v>44979</v>
      </c>
      <c r="C995" s="191" t="s">
        <v>42</v>
      </c>
      <c r="D995" s="191" t="s">
        <v>3346</v>
      </c>
      <c r="E995" s="128" t="s">
        <v>2312</v>
      </c>
      <c r="F995" s="192" t="s">
        <v>3799</v>
      </c>
      <c r="G995" s="193" t="s">
        <v>3214</v>
      </c>
      <c r="H995" s="192" t="s">
        <v>3348</v>
      </c>
      <c r="I995" s="194">
        <v>521417.2</v>
      </c>
      <c r="J995" s="128" t="s">
        <v>1919</v>
      </c>
      <c r="K995" s="192" t="s">
        <v>1919</v>
      </c>
      <c r="L995" s="195" t="s">
        <v>1919</v>
      </c>
      <c r="M995" s="196">
        <v>44979</v>
      </c>
      <c r="N995" s="179" t="s">
        <v>1472</v>
      </c>
      <c r="O995" s="192" t="s">
        <v>3907</v>
      </c>
      <c r="P995" s="192" t="s">
        <v>3908</v>
      </c>
      <c r="Q995" s="197">
        <v>-57930.44</v>
      </c>
      <c r="R995" s="197">
        <v>0</v>
      </c>
      <c r="S995" s="197">
        <v>31270.17</v>
      </c>
      <c r="T995" s="198" t="s">
        <v>3909</v>
      </c>
      <c r="U995" s="199">
        <v>-57930.44</v>
      </c>
      <c r="V995" s="199">
        <v>57930.44</v>
      </c>
      <c r="W995" s="200">
        <v>0</v>
      </c>
      <c r="X995" s="201">
        <v>44958</v>
      </c>
      <c r="Y995" s="129"/>
      <c r="Z995" s="122" t="s">
        <v>1515</v>
      </c>
      <c r="AA995" s="189" t="s">
        <v>1479</v>
      </c>
      <c r="AB995" s="189" t="s">
        <v>1470</v>
      </c>
    </row>
    <row r="996" spans="1:28" hidden="1">
      <c r="A996" s="189" t="s">
        <v>3213</v>
      </c>
      <c r="B996" s="190">
        <v>44979</v>
      </c>
      <c r="C996" s="191" t="s">
        <v>42</v>
      </c>
      <c r="D996" s="191" t="s">
        <v>3346</v>
      </c>
      <c r="E996" s="128" t="s">
        <v>2312</v>
      </c>
      <c r="F996" s="192" t="s">
        <v>3799</v>
      </c>
      <c r="G996" s="193" t="s">
        <v>3214</v>
      </c>
      <c r="H996" s="192" t="s">
        <v>3348</v>
      </c>
      <c r="I996" s="194">
        <v>521417.2</v>
      </c>
      <c r="J996" s="128" t="s">
        <v>1919</v>
      </c>
      <c r="K996" s="192" t="s">
        <v>1919</v>
      </c>
      <c r="L996" s="195" t="s">
        <v>1919</v>
      </c>
      <c r="M996" s="196">
        <v>44979</v>
      </c>
      <c r="N996" s="179" t="s">
        <v>1472</v>
      </c>
      <c r="O996" s="192" t="s">
        <v>3910</v>
      </c>
      <c r="P996" s="192" t="s">
        <v>3911</v>
      </c>
      <c r="Q996" s="197">
        <v>-2958</v>
      </c>
      <c r="R996" s="197">
        <v>0</v>
      </c>
      <c r="S996" s="197">
        <v>28312.17</v>
      </c>
      <c r="T996" s="198" t="s">
        <v>3912</v>
      </c>
      <c r="U996" s="199">
        <v>-2958</v>
      </c>
      <c r="V996" s="199">
        <v>2958</v>
      </c>
      <c r="W996" s="200">
        <v>0</v>
      </c>
      <c r="X996" s="201">
        <v>44958</v>
      </c>
      <c r="Y996" s="129"/>
      <c r="Z996" s="122" t="s">
        <v>1515</v>
      </c>
      <c r="AA996" s="189" t="s">
        <v>1479</v>
      </c>
      <c r="AB996" s="189" t="s">
        <v>1470</v>
      </c>
    </row>
    <row r="997" spans="1:28" hidden="1">
      <c r="A997" s="189" t="s">
        <v>3213</v>
      </c>
      <c r="B997" s="190">
        <v>44979</v>
      </c>
      <c r="C997" s="191" t="s">
        <v>42</v>
      </c>
      <c r="D997" s="191" t="s">
        <v>3346</v>
      </c>
      <c r="E997" s="128" t="s">
        <v>2312</v>
      </c>
      <c r="F997" s="192" t="s">
        <v>3799</v>
      </c>
      <c r="G997" s="193" t="s">
        <v>3214</v>
      </c>
      <c r="H997" s="192" t="s">
        <v>3348</v>
      </c>
      <c r="I997" s="194">
        <v>521417.2</v>
      </c>
      <c r="J997" s="128" t="s">
        <v>1919</v>
      </c>
      <c r="K997" s="192" t="s">
        <v>1919</v>
      </c>
      <c r="L997" s="195" t="s">
        <v>1919</v>
      </c>
      <c r="M997" s="196">
        <v>44979</v>
      </c>
      <c r="N997" s="179" t="s">
        <v>1472</v>
      </c>
      <c r="O997" s="192" t="s">
        <v>3913</v>
      </c>
      <c r="P997" s="192" t="s">
        <v>3914</v>
      </c>
      <c r="Q997" s="197">
        <v>-77937.5</v>
      </c>
      <c r="R997" s="197">
        <v>0</v>
      </c>
      <c r="S997" s="197">
        <v>-49625.33</v>
      </c>
      <c r="T997" s="198" t="s">
        <v>3915</v>
      </c>
      <c r="U997" s="199">
        <v>-77937.5</v>
      </c>
      <c r="V997" s="199">
        <v>77937.5</v>
      </c>
      <c r="W997" s="200">
        <v>0</v>
      </c>
      <c r="X997" s="201">
        <v>44958</v>
      </c>
      <c r="Y997" s="129"/>
      <c r="Z997" s="122" t="s">
        <v>1515</v>
      </c>
      <c r="AA997" s="189" t="s">
        <v>1479</v>
      </c>
      <c r="AB997" s="189" t="s">
        <v>1470</v>
      </c>
    </row>
    <row r="998" spans="1:28" hidden="1">
      <c r="A998" s="189" t="s">
        <v>3213</v>
      </c>
      <c r="B998" s="190">
        <v>44979</v>
      </c>
      <c r="C998" s="191" t="s">
        <v>42</v>
      </c>
      <c r="D998" s="191" t="s">
        <v>3346</v>
      </c>
      <c r="E998" s="128" t="s">
        <v>2312</v>
      </c>
      <c r="F998" s="192" t="s">
        <v>3799</v>
      </c>
      <c r="G998" s="193" t="s">
        <v>3214</v>
      </c>
      <c r="H998" s="192" t="s">
        <v>3348</v>
      </c>
      <c r="I998" s="194">
        <v>521417.2</v>
      </c>
      <c r="J998" s="128" t="s">
        <v>1919</v>
      </c>
      <c r="K998" s="192" t="s">
        <v>1919</v>
      </c>
      <c r="L998" s="195" t="s">
        <v>1919</v>
      </c>
      <c r="M998" s="196">
        <v>44979</v>
      </c>
      <c r="N998" s="179" t="s">
        <v>1472</v>
      </c>
      <c r="O998" s="192" t="s">
        <v>3916</v>
      </c>
      <c r="P998" s="192" t="s">
        <v>3917</v>
      </c>
      <c r="Q998" s="197">
        <v>-1974</v>
      </c>
      <c r="R998" s="197">
        <v>0</v>
      </c>
      <c r="S998" s="197">
        <v>-51599.33</v>
      </c>
      <c r="T998" s="198" t="s">
        <v>3918</v>
      </c>
      <c r="U998" s="199">
        <v>-1974</v>
      </c>
      <c r="V998" s="199">
        <v>1974</v>
      </c>
      <c r="W998" s="200">
        <v>0</v>
      </c>
      <c r="X998" s="201">
        <v>44958</v>
      </c>
      <c r="Y998" s="129"/>
      <c r="Z998" s="122" t="s">
        <v>1515</v>
      </c>
      <c r="AA998" s="189" t="s">
        <v>1479</v>
      </c>
      <c r="AB998" s="189" t="s">
        <v>1470</v>
      </c>
    </row>
    <row r="999" spans="1:28" hidden="1">
      <c r="A999" s="189" t="s">
        <v>3213</v>
      </c>
      <c r="B999" s="190">
        <v>44979</v>
      </c>
      <c r="C999" s="191" t="s">
        <v>42</v>
      </c>
      <c r="D999" s="191" t="s">
        <v>3346</v>
      </c>
      <c r="E999" s="128" t="s">
        <v>2312</v>
      </c>
      <c r="F999" s="192" t="s">
        <v>3799</v>
      </c>
      <c r="G999" s="193" t="s">
        <v>3214</v>
      </c>
      <c r="H999" s="192" t="s">
        <v>3348</v>
      </c>
      <c r="I999" s="194">
        <v>521417.2</v>
      </c>
      <c r="J999" s="128" t="s">
        <v>1919</v>
      </c>
      <c r="K999" s="192" t="s">
        <v>1919</v>
      </c>
      <c r="L999" s="195" t="s">
        <v>1919</v>
      </c>
      <c r="M999" s="196">
        <v>44979</v>
      </c>
      <c r="N999" s="179" t="s">
        <v>1472</v>
      </c>
      <c r="O999" s="192" t="s">
        <v>3847</v>
      </c>
      <c r="P999" s="192" t="s">
        <v>3919</v>
      </c>
      <c r="Q999" s="197">
        <v>-7257.6</v>
      </c>
      <c r="R999" s="197">
        <v>0</v>
      </c>
      <c r="S999" s="197">
        <v>-58856.93</v>
      </c>
      <c r="T999" s="198" t="s">
        <v>3849</v>
      </c>
      <c r="U999" s="199">
        <v>-7257.6</v>
      </c>
      <c r="V999" s="199">
        <v>7257.6</v>
      </c>
      <c r="W999" s="200">
        <v>0</v>
      </c>
      <c r="X999" s="201">
        <v>44958</v>
      </c>
      <c r="Y999" s="129"/>
      <c r="Z999" s="122" t="s">
        <v>1515</v>
      </c>
      <c r="AA999" s="189" t="s">
        <v>1479</v>
      </c>
      <c r="AB999" s="189" t="s">
        <v>1470</v>
      </c>
    </row>
    <row r="1000" spans="1:28" hidden="1">
      <c r="A1000" s="189" t="s">
        <v>3213</v>
      </c>
      <c r="B1000" s="190">
        <v>44979</v>
      </c>
      <c r="C1000" s="191" t="s">
        <v>42</v>
      </c>
      <c r="D1000" s="191" t="s">
        <v>3346</v>
      </c>
      <c r="E1000" s="128" t="s">
        <v>2312</v>
      </c>
      <c r="F1000" s="192" t="s">
        <v>3799</v>
      </c>
      <c r="G1000" s="193" t="s">
        <v>3214</v>
      </c>
      <c r="H1000" s="192" t="s">
        <v>3348</v>
      </c>
      <c r="I1000" s="194">
        <v>521417.2</v>
      </c>
      <c r="J1000" s="128" t="s">
        <v>1919</v>
      </c>
      <c r="K1000" s="192" t="s">
        <v>1919</v>
      </c>
      <c r="L1000" s="195" t="s">
        <v>1919</v>
      </c>
      <c r="M1000" s="196">
        <v>44979</v>
      </c>
      <c r="N1000" s="179" t="s">
        <v>1565</v>
      </c>
      <c r="O1000" s="192" t="s">
        <v>3558</v>
      </c>
      <c r="P1000" s="192" t="s">
        <v>3920</v>
      </c>
      <c r="Q1000" s="197">
        <v>0</v>
      </c>
      <c r="R1000" s="197">
        <v>130000</v>
      </c>
      <c r="S1000" s="197">
        <v>71143.070000000007</v>
      </c>
      <c r="T1000" s="198" t="s">
        <v>21</v>
      </c>
      <c r="U1000" s="199">
        <v>130000</v>
      </c>
      <c r="V1000" s="199">
        <v>130000</v>
      </c>
      <c r="W1000" s="200">
        <v>0</v>
      </c>
      <c r="X1000" s="201">
        <v>44958</v>
      </c>
      <c r="Y1000" s="129"/>
      <c r="Z1000" s="122" t="s">
        <v>158</v>
      </c>
      <c r="AA1000" s="189" t="s">
        <v>158</v>
      </c>
      <c r="AB1000" s="189" t="s">
        <v>1474</v>
      </c>
    </row>
    <row r="1001" spans="1:28" hidden="1">
      <c r="A1001" s="189" t="s">
        <v>3213</v>
      </c>
      <c r="B1001" s="190">
        <v>44979</v>
      </c>
      <c r="C1001" s="191" t="s">
        <v>42</v>
      </c>
      <c r="D1001" s="191" t="s">
        <v>3346</v>
      </c>
      <c r="E1001" s="128" t="s">
        <v>2312</v>
      </c>
      <c r="F1001" s="192" t="s">
        <v>3799</v>
      </c>
      <c r="G1001" s="193" t="s">
        <v>3214</v>
      </c>
      <c r="H1001" s="192" t="s">
        <v>3348</v>
      </c>
      <c r="I1001" s="194">
        <v>521417.2</v>
      </c>
      <c r="J1001" s="128" t="s">
        <v>1919</v>
      </c>
      <c r="K1001" s="192" t="s">
        <v>1919</v>
      </c>
      <c r="L1001" s="195" t="s">
        <v>1919</v>
      </c>
      <c r="M1001" s="196">
        <v>44979</v>
      </c>
      <c r="N1001" s="179" t="s">
        <v>1472</v>
      </c>
      <c r="O1001" s="192" t="s">
        <v>3921</v>
      </c>
      <c r="P1001" s="192" t="s">
        <v>3922</v>
      </c>
      <c r="Q1001" s="197">
        <v>-2060</v>
      </c>
      <c r="R1001" s="197">
        <v>0</v>
      </c>
      <c r="S1001" s="197">
        <v>69083.070000000007</v>
      </c>
      <c r="T1001" s="198" t="s">
        <v>3923</v>
      </c>
      <c r="U1001" s="199">
        <v>-2060</v>
      </c>
      <c r="V1001" s="199">
        <v>2060</v>
      </c>
      <c r="W1001" s="200">
        <v>0</v>
      </c>
      <c r="X1001" s="201">
        <v>44958</v>
      </c>
      <c r="Y1001" s="129"/>
      <c r="Z1001" s="122" t="s">
        <v>1515</v>
      </c>
      <c r="AA1001" s="189" t="s">
        <v>1479</v>
      </c>
      <c r="AB1001" s="189" t="s">
        <v>1470</v>
      </c>
    </row>
    <row r="1002" spans="1:28" hidden="1">
      <c r="A1002" s="189" t="s">
        <v>3213</v>
      </c>
      <c r="B1002" s="190">
        <v>44979</v>
      </c>
      <c r="C1002" s="191" t="s">
        <v>42</v>
      </c>
      <c r="D1002" s="191" t="s">
        <v>3346</v>
      </c>
      <c r="E1002" s="128" t="s">
        <v>2312</v>
      </c>
      <c r="F1002" s="192" t="s">
        <v>3799</v>
      </c>
      <c r="G1002" s="193" t="s">
        <v>3214</v>
      </c>
      <c r="H1002" s="192" t="s">
        <v>3348</v>
      </c>
      <c r="I1002" s="194">
        <v>521417.2</v>
      </c>
      <c r="J1002" s="128" t="s">
        <v>1919</v>
      </c>
      <c r="K1002" s="192" t="s">
        <v>1919</v>
      </c>
      <c r="L1002" s="195" t="s">
        <v>1919</v>
      </c>
      <c r="M1002" s="196">
        <v>44979</v>
      </c>
      <c r="N1002" s="179" t="s">
        <v>1472</v>
      </c>
      <c r="O1002" s="192" t="s">
        <v>3924</v>
      </c>
      <c r="P1002" s="192" t="s">
        <v>3925</v>
      </c>
      <c r="Q1002" s="197">
        <v>-2296.19</v>
      </c>
      <c r="R1002" s="197">
        <v>0</v>
      </c>
      <c r="S1002" s="197">
        <v>66786.880000000005</v>
      </c>
      <c r="T1002" s="198" t="s">
        <v>3926</v>
      </c>
      <c r="U1002" s="199">
        <v>-2296.19</v>
      </c>
      <c r="V1002" s="199">
        <v>2296.19</v>
      </c>
      <c r="W1002" s="200">
        <v>0</v>
      </c>
      <c r="X1002" s="201">
        <v>44958</v>
      </c>
      <c r="Y1002" s="129"/>
      <c r="Z1002" s="122" t="s">
        <v>1515</v>
      </c>
      <c r="AA1002" s="189" t="s">
        <v>1479</v>
      </c>
      <c r="AB1002" s="189" t="s">
        <v>1470</v>
      </c>
    </row>
    <row r="1003" spans="1:28" hidden="1">
      <c r="A1003" s="189" t="s">
        <v>3213</v>
      </c>
      <c r="B1003" s="190">
        <v>44979</v>
      </c>
      <c r="C1003" s="191" t="s">
        <v>42</v>
      </c>
      <c r="D1003" s="191" t="s">
        <v>3346</v>
      </c>
      <c r="E1003" s="128" t="s">
        <v>2312</v>
      </c>
      <c r="F1003" s="192" t="s">
        <v>3799</v>
      </c>
      <c r="G1003" s="193" t="s">
        <v>3214</v>
      </c>
      <c r="H1003" s="192" t="s">
        <v>3348</v>
      </c>
      <c r="I1003" s="194">
        <v>521417.2</v>
      </c>
      <c r="J1003" s="128" t="s">
        <v>1919</v>
      </c>
      <c r="K1003" s="192" t="s">
        <v>1919</v>
      </c>
      <c r="L1003" s="195" t="s">
        <v>1919</v>
      </c>
      <c r="M1003" s="196">
        <v>44979</v>
      </c>
      <c r="N1003" s="179" t="s">
        <v>1565</v>
      </c>
      <c r="O1003" s="192" t="s">
        <v>3448</v>
      </c>
      <c r="P1003" s="192" t="s">
        <v>3927</v>
      </c>
      <c r="Q1003" s="197">
        <v>-23.3</v>
      </c>
      <c r="R1003" s="197">
        <v>0</v>
      </c>
      <c r="S1003" s="197">
        <v>66763.58</v>
      </c>
      <c r="T1003" s="198" t="s">
        <v>21</v>
      </c>
      <c r="U1003" s="199">
        <v>-23.3</v>
      </c>
      <c r="V1003" s="199">
        <v>23.3</v>
      </c>
      <c r="W1003" s="200">
        <v>0</v>
      </c>
      <c r="X1003" s="201">
        <v>44958</v>
      </c>
      <c r="Y1003" s="129"/>
      <c r="Z1003" s="122" t="s">
        <v>3124</v>
      </c>
      <c r="AA1003" s="189" t="s">
        <v>3124</v>
      </c>
      <c r="AB1003" s="189" t="s">
        <v>1470</v>
      </c>
    </row>
    <row r="1004" spans="1:28" hidden="1">
      <c r="A1004" s="189" t="s">
        <v>3213</v>
      </c>
      <c r="B1004" s="190">
        <v>44979</v>
      </c>
      <c r="C1004" s="191" t="s">
        <v>42</v>
      </c>
      <c r="D1004" s="191" t="s">
        <v>3346</v>
      </c>
      <c r="E1004" s="128" t="s">
        <v>2312</v>
      </c>
      <c r="F1004" s="192" t="s">
        <v>3799</v>
      </c>
      <c r="G1004" s="193" t="s">
        <v>3214</v>
      </c>
      <c r="H1004" s="192" t="s">
        <v>3348</v>
      </c>
      <c r="I1004" s="194">
        <v>521417.2</v>
      </c>
      <c r="J1004" s="128" t="s">
        <v>1919</v>
      </c>
      <c r="K1004" s="192" t="s">
        <v>1919</v>
      </c>
      <c r="L1004" s="195" t="s">
        <v>1919</v>
      </c>
      <c r="M1004" s="196">
        <v>44979</v>
      </c>
      <c r="N1004" s="179" t="s">
        <v>1565</v>
      </c>
      <c r="O1004" s="192" t="s">
        <v>3530</v>
      </c>
      <c r="P1004" s="192" t="s">
        <v>3928</v>
      </c>
      <c r="Q1004" s="197">
        <v>-3.9</v>
      </c>
      <c r="R1004" s="197">
        <v>0</v>
      </c>
      <c r="S1004" s="197">
        <v>66759.679999999993</v>
      </c>
      <c r="T1004" s="198" t="s">
        <v>21</v>
      </c>
      <c r="U1004" s="199">
        <v>-3.9</v>
      </c>
      <c r="V1004" s="199">
        <v>3.9</v>
      </c>
      <c r="W1004" s="200">
        <v>0</v>
      </c>
      <c r="X1004" s="201">
        <v>44958</v>
      </c>
      <c r="Y1004" s="129"/>
      <c r="Z1004" s="122" t="s">
        <v>3124</v>
      </c>
      <c r="AA1004" s="189" t="s">
        <v>3124</v>
      </c>
      <c r="AB1004" s="189" t="s">
        <v>1470</v>
      </c>
    </row>
    <row r="1005" spans="1:28" hidden="1">
      <c r="A1005" s="189" t="s">
        <v>3213</v>
      </c>
      <c r="B1005" s="190">
        <v>44979</v>
      </c>
      <c r="C1005" s="191" t="s">
        <v>42</v>
      </c>
      <c r="D1005" s="191" t="s">
        <v>3346</v>
      </c>
      <c r="E1005" s="128" t="s">
        <v>2312</v>
      </c>
      <c r="F1005" s="192" t="s">
        <v>3799</v>
      </c>
      <c r="G1005" s="193" t="s">
        <v>3214</v>
      </c>
      <c r="H1005" s="192" t="s">
        <v>3348</v>
      </c>
      <c r="I1005" s="194">
        <v>521417.2</v>
      </c>
      <c r="J1005" s="128" t="s">
        <v>1919</v>
      </c>
      <c r="K1005" s="192" t="s">
        <v>1919</v>
      </c>
      <c r="L1005" s="195" t="s">
        <v>1919</v>
      </c>
      <c r="M1005" s="196">
        <v>44979</v>
      </c>
      <c r="N1005" s="179" t="s">
        <v>1472</v>
      </c>
      <c r="O1005" s="192" t="s">
        <v>3929</v>
      </c>
      <c r="P1005" s="192" t="s">
        <v>3930</v>
      </c>
      <c r="Q1005" s="197">
        <v>-639</v>
      </c>
      <c r="R1005" s="197">
        <v>0</v>
      </c>
      <c r="S1005" s="197">
        <v>66120.679999999993</v>
      </c>
      <c r="T1005" s="198" t="s">
        <v>3931</v>
      </c>
      <c r="U1005" s="199">
        <v>-639</v>
      </c>
      <c r="V1005" s="199">
        <v>639</v>
      </c>
      <c r="W1005" s="200">
        <v>0</v>
      </c>
      <c r="X1005" s="201">
        <v>44958</v>
      </c>
      <c r="Y1005" s="129"/>
      <c r="Z1005" s="122" t="s">
        <v>1515</v>
      </c>
      <c r="AA1005" s="189" t="s">
        <v>1479</v>
      </c>
      <c r="AB1005" s="189" t="s">
        <v>1470</v>
      </c>
    </row>
    <row r="1006" spans="1:28" hidden="1">
      <c r="A1006" s="189" t="s">
        <v>3213</v>
      </c>
      <c r="B1006" s="190">
        <v>44979</v>
      </c>
      <c r="C1006" s="191" t="s">
        <v>42</v>
      </c>
      <c r="D1006" s="191" t="s">
        <v>3346</v>
      </c>
      <c r="E1006" s="128" t="s">
        <v>2312</v>
      </c>
      <c r="F1006" s="192" t="s">
        <v>3799</v>
      </c>
      <c r="G1006" s="193" t="s">
        <v>3214</v>
      </c>
      <c r="H1006" s="192" t="s">
        <v>3348</v>
      </c>
      <c r="I1006" s="194">
        <v>521417.2</v>
      </c>
      <c r="J1006" s="128" t="s">
        <v>1919</v>
      </c>
      <c r="K1006" s="192" t="s">
        <v>1919</v>
      </c>
      <c r="L1006" s="195" t="s">
        <v>1919</v>
      </c>
      <c r="M1006" s="196">
        <v>44979</v>
      </c>
      <c r="N1006" s="179" t="s">
        <v>1472</v>
      </c>
      <c r="O1006" s="192" t="s">
        <v>3932</v>
      </c>
      <c r="P1006" s="192" t="s">
        <v>3930</v>
      </c>
      <c r="Q1006" s="197">
        <v>-3.01</v>
      </c>
      <c r="R1006" s="197">
        <v>0</v>
      </c>
      <c r="S1006" s="197">
        <v>66117.67</v>
      </c>
      <c r="T1006" s="198" t="s">
        <v>21</v>
      </c>
      <c r="U1006" s="199">
        <v>-3.01</v>
      </c>
      <c r="V1006" s="199">
        <v>3.01</v>
      </c>
      <c r="W1006" s="200">
        <v>0</v>
      </c>
      <c r="X1006" s="201">
        <v>44958</v>
      </c>
      <c r="Y1006" s="129"/>
      <c r="Z1006" s="122" t="s">
        <v>1515</v>
      </c>
      <c r="AA1006" s="189" t="s">
        <v>1479</v>
      </c>
      <c r="AB1006" s="189" t="s">
        <v>1470</v>
      </c>
    </row>
    <row r="1007" spans="1:28" hidden="1">
      <c r="A1007" s="189" t="s">
        <v>3213</v>
      </c>
      <c r="B1007" s="190">
        <v>44980</v>
      </c>
      <c r="C1007" s="191" t="s">
        <v>42</v>
      </c>
      <c r="D1007" s="191" t="s">
        <v>3346</v>
      </c>
      <c r="E1007" s="128" t="s">
        <v>2312</v>
      </c>
      <c r="F1007" s="192" t="s">
        <v>3799</v>
      </c>
      <c r="G1007" s="193" t="s">
        <v>3214</v>
      </c>
      <c r="H1007" s="192" t="s">
        <v>3348</v>
      </c>
      <c r="I1007" s="194">
        <v>521417.2</v>
      </c>
      <c r="J1007" s="128" t="s">
        <v>1919</v>
      </c>
      <c r="K1007" s="192" t="s">
        <v>1919</v>
      </c>
      <c r="L1007" s="195" t="s">
        <v>1919</v>
      </c>
      <c r="M1007" s="196">
        <v>44980</v>
      </c>
      <c r="N1007" s="179" t="s">
        <v>1472</v>
      </c>
      <c r="O1007" s="192" t="s">
        <v>2430</v>
      </c>
      <c r="P1007" s="192" t="s">
        <v>3933</v>
      </c>
      <c r="Q1007" s="197">
        <v>-12067.48</v>
      </c>
      <c r="R1007" s="197">
        <v>0</v>
      </c>
      <c r="S1007" s="197">
        <v>54050.19</v>
      </c>
      <c r="T1007" s="198" t="s">
        <v>2431</v>
      </c>
      <c r="U1007" s="199">
        <v>-12067.48</v>
      </c>
      <c r="V1007" s="199">
        <v>12067.48</v>
      </c>
      <c r="W1007" s="200">
        <v>0</v>
      </c>
      <c r="X1007" s="201">
        <v>44958</v>
      </c>
      <c r="Y1007" s="129"/>
      <c r="Z1007" s="122" t="s">
        <v>1515</v>
      </c>
      <c r="AA1007" s="189" t="s">
        <v>1479</v>
      </c>
      <c r="AB1007" s="189" t="s">
        <v>1470</v>
      </c>
    </row>
    <row r="1008" spans="1:28" hidden="1">
      <c r="A1008" s="189" t="s">
        <v>3213</v>
      </c>
      <c r="B1008" s="190">
        <v>44980</v>
      </c>
      <c r="C1008" s="191" t="s">
        <v>42</v>
      </c>
      <c r="D1008" s="191" t="s">
        <v>3346</v>
      </c>
      <c r="E1008" s="128" t="s">
        <v>2312</v>
      </c>
      <c r="F1008" s="192" t="s">
        <v>3799</v>
      </c>
      <c r="G1008" s="193" t="s">
        <v>3214</v>
      </c>
      <c r="H1008" s="192" t="s">
        <v>3348</v>
      </c>
      <c r="I1008" s="194">
        <v>521417.2</v>
      </c>
      <c r="J1008" s="128" t="s">
        <v>1919</v>
      </c>
      <c r="K1008" s="192" t="s">
        <v>1919</v>
      </c>
      <c r="L1008" s="195" t="s">
        <v>1919</v>
      </c>
      <c r="M1008" s="196">
        <v>44980</v>
      </c>
      <c r="N1008" s="179" t="s">
        <v>1472</v>
      </c>
      <c r="O1008" s="192" t="s">
        <v>3854</v>
      </c>
      <c r="P1008" s="192" t="s">
        <v>3934</v>
      </c>
      <c r="Q1008" s="197">
        <v>-5712.56</v>
      </c>
      <c r="R1008" s="197">
        <v>0</v>
      </c>
      <c r="S1008" s="197">
        <v>48337.63</v>
      </c>
      <c r="T1008" s="198" t="s">
        <v>3856</v>
      </c>
      <c r="U1008" s="199">
        <v>-5712.56</v>
      </c>
      <c r="V1008" s="199">
        <v>5712.56</v>
      </c>
      <c r="W1008" s="200">
        <v>0</v>
      </c>
      <c r="X1008" s="201">
        <v>44958</v>
      </c>
      <c r="Y1008" s="129"/>
      <c r="Z1008" s="122" t="s">
        <v>1515</v>
      </c>
      <c r="AA1008" s="189" t="s">
        <v>1479</v>
      </c>
      <c r="AB1008" s="189" t="s">
        <v>1470</v>
      </c>
    </row>
    <row r="1009" spans="1:28" hidden="1">
      <c r="A1009" s="189" t="s">
        <v>3213</v>
      </c>
      <c r="B1009" s="190">
        <v>44981</v>
      </c>
      <c r="C1009" s="191" t="s">
        <v>42</v>
      </c>
      <c r="D1009" s="191" t="s">
        <v>3346</v>
      </c>
      <c r="E1009" s="128" t="s">
        <v>2312</v>
      </c>
      <c r="F1009" s="192" t="s">
        <v>3799</v>
      </c>
      <c r="G1009" s="193" t="s">
        <v>3214</v>
      </c>
      <c r="H1009" s="192" t="s">
        <v>3348</v>
      </c>
      <c r="I1009" s="194">
        <v>521417.2</v>
      </c>
      <c r="J1009" s="128" t="s">
        <v>1919</v>
      </c>
      <c r="K1009" s="192" t="s">
        <v>1919</v>
      </c>
      <c r="L1009" s="195" t="s">
        <v>1919</v>
      </c>
      <c r="M1009" s="196">
        <v>44981</v>
      </c>
      <c r="N1009" s="179" t="s">
        <v>1472</v>
      </c>
      <c r="O1009" s="192" t="s">
        <v>3935</v>
      </c>
      <c r="P1009" s="192" t="s">
        <v>3936</v>
      </c>
      <c r="Q1009" s="197">
        <v>-3500</v>
      </c>
      <c r="R1009" s="197">
        <v>0</v>
      </c>
      <c r="S1009" s="197">
        <v>44837.63</v>
      </c>
      <c r="T1009" s="198" t="s">
        <v>2019</v>
      </c>
      <c r="U1009" s="199">
        <v>-3500</v>
      </c>
      <c r="V1009" s="199">
        <v>3500</v>
      </c>
      <c r="W1009" s="200">
        <v>0</v>
      </c>
      <c r="X1009" s="201">
        <v>44958</v>
      </c>
      <c r="Y1009" s="129"/>
      <c r="Z1009" s="122" t="s">
        <v>3663</v>
      </c>
      <c r="AA1009" s="189" t="s">
        <v>1520</v>
      </c>
      <c r="AB1009" s="189" t="s">
        <v>1470</v>
      </c>
    </row>
    <row r="1010" spans="1:28" hidden="1">
      <c r="A1010" s="189" t="s">
        <v>3213</v>
      </c>
      <c r="B1010" s="190">
        <v>44981</v>
      </c>
      <c r="C1010" s="191" t="s">
        <v>42</v>
      </c>
      <c r="D1010" s="191" t="s">
        <v>3346</v>
      </c>
      <c r="E1010" s="128" t="s">
        <v>2312</v>
      </c>
      <c r="F1010" s="192" t="s">
        <v>3799</v>
      </c>
      <c r="G1010" s="193" t="s">
        <v>3214</v>
      </c>
      <c r="H1010" s="192" t="s">
        <v>3348</v>
      </c>
      <c r="I1010" s="194">
        <v>521417.2</v>
      </c>
      <c r="J1010" s="128" t="s">
        <v>1919</v>
      </c>
      <c r="K1010" s="192" t="s">
        <v>1919</v>
      </c>
      <c r="L1010" s="195" t="s">
        <v>1919</v>
      </c>
      <c r="M1010" s="196">
        <v>44981</v>
      </c>
      <c r="N1010" s="179" t="s">
        <v>1472</v>
      </c>
      <c r="O1010" s="192" t="s">
        <v>3670</v>
      </c>
      <c r="P1010" s="192" t="s">
        <v>789</v>
      </c>
      <c r="Q1010" s="197">
        <v>-800</v>
      </c>
      <c r="R1010" s="197">
        <v>0</v>
      </c>
      <c r="S1010" s="197">
        <v>44037.63</v>
      </c>
      <c r="T1010" s="198" t="s">
        <v>1695</v>
      </c>
      <c r="U1010" s="199">
        <v>-800</v>
      </c>
      <c r="V1010" s="199">
        <v>800</v>
      </c>
      <c r="W1010" s="200">
        <v>0</v>
      </c>
      <c r="X1010" s="201">
        <v>44958</v>
      </c>
      <c r="Y1010" s="129"/>
      <c r="Z1010" s="122" t="s">
        <v>3671</v>
      </c>
      <c r="AA1010" s="189" t="s">
        <v>1488</v>
      </c>
      <c r="AB1010" s="189" t="s">
        <v>1470</v>
      </c>
    </row>
    <row r="1011" spans="1:28" hidden="1">
      <c r="A1011" s="189" t="s">
        <v>3213</v>
      </c>
      <c r="B1011" s="190">
        <v>44981</v>
      </c>
      <c r="C1011" s="191" t="s">
        <v>42</v>
      </c>
      <c r="D1011" s="191" t="s">
        <v>3346</v>
      </c>
      <c r="E1011" s="128" t="s">
        <v>2312</v>
      </c>
      <c r="F1011" s="192" t="s">
        <v>3799</v>
      </c>
      <c r="G1011" s="193" t="s">
        <v>3214</v>
      </c>
      <c r="H1011" s="192" t="s">
        <v>3348</v>
      </c>
      <c r="I1011" s="194">
        <v>521417.2</v>
      </c>
      <c r="J1011" s="128" t="s">
        <v>1919</v>
      </c>
      <c r="K1011" s="192" t="s">
        <v>1919</v>
      </c>
      <c r="L1011" s="195" t="s">
        <v>1919</v>
      </c>
      <c r="M1011" s="196">
        <v>44981</v>
      </c>
      <c r="N1011" s="179" t="s">
        <v>1472</v>
      </c>
      <c r="O1011" s="192" t="s">
        <v>2582</v>
      </c>
      <c r="P1011" s="192" t="s">
        <v>3937</v>
      </c>
      <c r="Q1011" s="197">
        <v>-241386.53</v>
      </c>
      <c r="R1011" s="197">
        <v>0</v>
      </c>
      <c r="S1011" s="197">
        <v>-197348.9</v>
      </c>
      <c r="T1011" s="198" t="s">
        <v>832</v>
      </c>
      <c r="U1011" s="199">
        <v>-241386.53</v>
      </c>
      <c r="V1011" s="199">
        <v>241386.53</v>
      </c>
      <c r="W1011" s="200">
        <v>0</v>
      </c>
      <c r="X1011" s="201">
        <v>44958</v>
      </c>
      <c r="Y1011" s="129"/>
      <c r="Z1011" s="122" t="s">
        <v>1586</v>
      </c>
      <c r="AA1011" s="189" t="s">
        <v>1586</v>
      </c>
      <c r="AB1011" s="189" t="s">
        <v>1470</v>
      </c>
    </row>
    <row r="1012" spans="1:28" hidden="1">
      <c r="A1012" s="189" t="s">
        <v>3213</v>
      </c>
      <c r="B1012" s="190">
        <v>44981</v>
      </c>
      <c r="C1012" s="191" t="s">
        <v>42</v>
      </c>
      <c r="D1012" s="191" t="s">
        <v>3346</v>
      </c>
      <c r="E1012" s="128" t="s">
        <v>2312</v>
      </c>
      <c r="F1012" s="192" t="s">
        <v>3799</v>
      </c>
      <c r="G1012" s="193" t="s">
        <v>3214</v>
      </c>
      <c r="H1012" s="192" t="s">
        <v>3348</v>
      </c>
      <c r="I1012" s="194">
        <v>521417.2</v>
      </c>
      <c r="J1012" s="128" t="s">
        <v>1919</v>
      </c>
      <c r="K1012" s="192" t="s">
        <v>1919</v>
      </c>
      <c r="L1012" s="195" t="s">
        <v>1919</v>
      </c>
      <c r="M1012" s="196">
        <v>44981</v>
      </c>
      <c r="N1012" s="179" t="s">
        <v>1472</v>
      </c>
      <c r="O1012" s="192" t="s">
        <v>2582</v>
      </c>
      <c r="P1012" s="192" t="s">
        <v>3938</v>
      </c>
      <c r="Q1012" s="197">
        <v>-9163.2800000000007</v>
      </c>
      <c r="R1012" s="197">
        <v>0</v>
      </c>
      <c r="S1012" s="197">
        <v>-206512.18</v>
      </c>
      <c r="T1012" s="198" t="s">
        <v>832</v>
      </c>
      <c r="U1012" s="199">
        <v>-9163.2800000000007</v>
      </c>
      <c r="V1012" s="199">
        <v>9163.2800000000007</v>
      </c>
      <c r="W1012" s="200">
        <v>0</v>
      </c>
      <c r="X1012" s="201">
        <v>44958</v>
      </c>
      <c r="Y1012" s="129"/>
      <c r="Z1012" s="122" t="s">
        <v>1586</v>
      </c>
      <c r="AA1012" s="189" t="s">
        <v>1586</v>
      </c>
      <c r="AB1012" s="189" t="s">
        <v>1470</v>
      </c>
    </row>
    <row r="1013" spans="1:28" hidden="1">
      <c r="A1013" s="189" t="s">
        <v>3213</v>
      </c>
      <c r="B1013" s="190">
        <v>44981</v>
      </c>
      <c r="C1013" s="191" t="s">
        <v>42</v>
      </c>
      <c r="D1013" s="191" t="s">
        <v>3346</v>
      </c>
      <c r="E1013" s="128" t="s">
        <v>2312</v>
      </c>
      <c r="F1013" s="192" t="s">
        <v>3799</v>
      </c>
      <c r="G1013" s="193" t="s">
        <v>3214</v>
      </c>
      <c r="H1013" s="192" t="s">
        <v>3348</v>
      </c>
      <c r="I1013" s="194">
        <v>521417.2</v>
      </c>
      <c r="J1013" s="128" t="s">
        <v>1919</v>
      </c>
      <c r="K1013" s="192" t="s">
        <v>1919</v>
      </c>
      <c r="L1013" s="195" t="s">
        <v>1919</v>
      </c>
      <c r="M1013" s="196">
        <v>44981</v>
      </c>
      <c r="N1013" s="179" t="s">
        <v>1472</v>
      </c>
      <c r="O1013" s="192" t="s">
        <v>3939</v>
      </c>
      <c r="P1013" s="192" t="s">
        <v>3940</v>
      </c>
      <c r="Q1013" s="197">
        <v>-3102.4</v>
      </c>
      <c r="R1013" s="197">
        <v>0</v>
      </c>
      <c r="S1013" s="197">
        <v>-209614.58</v>
      </c>
      <c r="T1013" s="198" t="s">
        <v>3941</v>
      </c>
      <c r="U1013" s="199">
        <v>-3102.4</v>
      </c>
      <c r="V1013" s="199">
        <v>3102.4</v>
      </c>
      <c r="W1013" s="200">
        <v>0</v>
      </c>
      <c r="X1013" s="201">
        <v>44958</v>
      </c>
      <c r="Y1013" s="129"/>
      <c r="Z1013" s="122" t="s">
        <v>1515</v>
      </c>
      <c r="AA1013" s="189" t="s">
        <v>1479</v>
      </c>
      <c r="AB1013" s="189" t="s">
        <v>1470</v>
      </c>
    </row>
    <row r="1014" spans="1:28" hidden="1">
      <c r="A1014" s="189" t="s">
        <v>3213</v>
      </c>
      <c r="B1014" s="190">
        <v>44981</v>
      </c>
      <c r="C1014" s="191" t="s">
        <v>42</v>
      </c>
      <c r="D1014" s="191" t="s">
        <v>3346</v>
      </c>
      <c r="E1014" s="128" t="s">
        <v>2312</v>
      </c>
      <c r="F1014" s="192" t="s">
        <v>3799</v>
      </c>
      <c r="G1014" s="193" t="s">
        <v>3214</v>
      </c>
      <c r="H1014" s="192" t="s">
        <v>3348</v>
      </c>
      <c r="I1014" s="194">
        <v>521417.2</v>
      </c>
      <c r="J1014" s="128" t="s">
        <v>1919</v>
      </c>
      <c r="K1014" s="192" t="s">
        <v>1919</v>
      </c>
      <c r="L1014" s="195" t="s">
        <v>1919</v>
      </c>
      <c r="M1014" s="196">
        <v>44981</v>
      </c>
      <c r="N1014" s="179" t="s">
        <v>1472</v>
      </c>
      <c r="O1014" s="192" t="s">
        <v>3942</v>
      </c>
      <c r="P1014" s="192" t="s">
        <v>3943</v>
      </c>
      <c r="Q1014" s="197">
        <v>-158934</v>
      </c>
      <c r="R1014" s="197">
        <v>0</v>
      </c>
      <c r="S1014" s="197">
        <v>-368548.58</v>
      </c>
      <c r="T1014" s="198" t="s">
        <v>2213</v>
      </c>
      <c r="U1014" s="199">
        <v>-158934</v>
      </c>
      <c r="V1014" s="199">
        <v>158934</v>
      </c>
      <c r="W1014" s="200">
        <v>0</v>
      </c>
      <c r="X1014" s="201">
        <v>44958</v>
      </c>
      <c r="Y1014" s="129"/>
      <c r="Z1014" s="122" t="s">
        <v>1515</v>
      </c>
      <c r="AA1014" s="189" t="s">
        <v>1479</v>
      </c>
      <c r="AB1014" s="189" t="s">
        <v>1470</v>
      </c>
    </row>
    <row r="1015" spans="1:28" hidden="1">
      <c r="A1015" s="189" t="s">
        <v>3213</v>
      </c>
      <c r="B1015" s="190">
        <v>44981</v>
      </c>
      <c r="C1015" s="191" t="s">
        <v>42</v>
      </c>
      <c r="D1015" s="191" t="s">
        <v>3346</v>
      </c>
      <c r="E1015" s="128" t="s">
        <v>2312</v>
      </c>
      <c r="F1015" s="192" t="s">
        <v>3799</v>
      </c>
      <c r="G1015" s="193" t="s">
        <v>3214</v>
      </c>
      <c r="H1015" s="192" t="s">
        <v>3348</v>
      </c>
      <c r="I1015" s="194">
        <v>521417.2</v>
      </c>
      <c r="J1015" s="128" t="s">
        <v>1919</v>
      </c>
      <c r="K1015" s="192" t="s">
        <v>1919</v>
      </c>
      <c r="L1015" s="195" t="s">
        <v>1919</v>
      </c>
      <c r="M1015" s="196">
        <v>44981</v>
      </c>
      <c r="N1015" s="179" t="s">
        <v>1472</v>
      </c>
      <c r="O1015" s="192" t="s">
        <v>3879</v>
      </c>
      <c r="P1015" s="192" t="s">
        <v>3880</v>
      </c>
      <c r="Q1015" s="197">
        <v>-16800</v>
      </c>
      <c r="R1015" s="197">
        <v>0</v>
      </c>
      <c r="S1015" s="197">
        <v>-385348.58</v>
      </c>
      <c r="T1015" s="198" t="s">
        <v>3881</v>
      </c>
      <c r="U1015" s="199">
        <v>-16800</v>
      </c>
      <c r="V1015" s="199">
        <v>16800</v>
      </c>
      <c r="W1015" s="200">
        <v>0</v>
      </c>
      <c r="X1015" s="201">
        <v>44958</v>
      </c>
      <c r="Y1015" s="129"/>
      <c r="Z1015" s="122" t="s">
        <v>3663</v>
      </c>
      <c r="AA1015" s="189" t="s">
        <v>1520</v>
      </c>
      <c r="AB1015" s="189" t="s">
        <v>1470</v>
      </c>
    </row>
    <row r="1016" spans="1:28" hidden="1">
      <c r="A1016" s="189" t="s">
        <v>3213</v>
      </c>
      <c r="B1016" s="190">
        <v>44981</v>
      </c>
      <c r="C1016" s="191" t="s">
        <v>42</v>
      </c>
      <c r="D1016" s="191" t="s">
        <v>3346</v>
      </c>
      <c r="E1016" s="128" t="s">
        <v>2312</v>
      </c>
      <c r="F1016" s="192" t="s">
        <v>3799</v>
      </c>
      <c r="G1016" s="193" t="s">
        <v>3214</v>
      </c>
      <c r="H1016" s="192" t="s">
        <v>3348</v>
      </c>
      <c r="I1016" s="194">
        <v>521417.2</v>
      </c>
      <c r="J1016" s="128" t="s">
        <v>1919</v>
      </c>
      <c r="K1016" s="192" t="s">
        <v>1919</v>
      </c>
      <c r="L1016" s="195" t="s">
        <v>1919</v>
      </c>
      <c r="M1016" s="196">
        <v>44981</v>
      </c>
      <c r="N1016" s="179" t="s">
        <v>1472</v>
      </c>
      <c r="O1016" s="192" t="s">
        <v>3944</v>
      </c>
      <c r="P1016" s="192" t="s">
        <v>3945</v>
      </c>
      <c r="Q1016" s="197">
        <v>-21000</v>
      </c>
      <c r="R1016" s="197">
        <v>0</v>
      </c>
      <c r="S1016" s="197">
        <v>-406348.58</v>
      </c>
      <c r="T1016" s="198" t="s">
        <v>3946</v>
      </c>
      <c r="U1016" s="199">
        <v>-21000</v>
      </c>
      <c r="V1016" s="199">
        <v>21000</v>
      </c>
      <c r="W1016" s="200">
        <v>0</v>
      </c>
      <c r="X1016" s="201">
        <v>44958</v>
      </c>
      <c r="Y1016" s="129"/>
      <c r="Z1016" s="122" t="s">
        <v>1515</v>
      </c>
      <c r="AA1016" s="189" t="s">
        <v>1479</v>
      </c>
      <c r="AB1016" s="189" t="s">
        <v>1470</v>
      </c>
    </row>
    <row r="1017" spans="1:28" hidden="1">
      <c r="A1017" s="189" t="s">
        <v>3213</v>
      </c>
      <c r="B1017" s="190">
        <v>44981</v>
      </c>
      <c r="C1017" s="191" t="s">
        <v>42</v>
      </c>
      <c r="D1017" s="191" t="s">
        <v>3346</v>
      </c>
      <c r="E1017" s="128" t="s">
        <v>2312</v>
      </c>
      <c r="F1017" s="192" t="s">
        <v>3799</v>
      </c>
      <c r="G1017" s="193" t="s">
        <v>3214</v>
      </c>
      <c r="H1017" s="192" t="s">
        <v>3348</v>
      </c>
      <c r="I1017" s="194">
        <v>521417.2</v>
      </c>
      <c r="J1017" s="128" t="s">
        <v>1919</v>
      </c>
      <c r="K1017" s="192" t="s">
        <v>1919</v>
      </c>
      <c r="L1017" s="195" t="s">
        <v>1919</v>
      </c>
      <c r="M1017" s="196">
        <v>44981</v>
      </c>
      <c r="N1017" s="179" t="s">
        <v>1565</v>
      </c>
      <c r="O1017" s="192" t="s">
        <v>3558</v>
      </c>
      <c r="P1017" s="192" t="s">
        <v>3776</v>
      </c>
      <c r="Q1017" s="197">
        <v>0</v>
      </c>
      <c r="R1017" s="197">
        <v>172150.79</v>
      </c>
      <c r="S1017" s="197">
        <v>-234197.79</v>
      </c>
      <c r="T1017" s="198" t="s">
        <v>21</v>
      </c>
      <c r="U1017" s="199">
        <v>172150.79</v>
      </c>
      <c r="V1017" s="199">
        <v>172150.79</v>
      </c>
      <c r="W1017" s="200">
        <v>0</v>
      </c>
      <c r="X1017" s="201">
        <v>44958</v>
      </c>
      <c r="Y1017" s="129"/>
      <c r="Z1017" s="122" t="s">
        <v>158</v>
      </c>
      <c r="AA1017" s="189" t="s">
        <v>158</v>
      </c>
      <c r="AB1017" s="189" t="s">
        <v>1474</v>
      </c>
    </row>
    <row r="1018" spans="1:28" hidden="1">
      <c r="A1018" s="189" t="s">
        <v>3213</v>
      </c>
      <c r="B1018" s="190">
        <v>44981</v>
      </c>
      <c r="C1018" s="191" t="s">
        <v>42</v>
      </c>
      <c r="D1018" s="191" t="s">
        <v>3346</v>
      </c>
      <c r="E1018" s="128" t="s">
        <v>2312</v>
      </c>
      <c r="F1018" s="192" t="s">
        <v>3799</v>
      </c>
      <c r="G1018" s="193" t="s">
        <v>3214</v>
      </c>
      <c r="H1018" s="192" t="s">
        <v>3348</v>
      </c>
      <c r="I1018" s="194">
        <v>521417.2</v>
      </c>
      <c r="J1018" s="128" t="s">
        <v>1919</v>
      </c>
      <c r="K1018" s="192" t="s">
        <v>1919</v>
      </c>
      <c r="L1018" s="195" t="s">
        <v>1919</v>
      </c>
      <c r="M1018" s="196">
        <v>44981</v>
      </c>
      <c r="N1018" s="179" t="s">
        <v>1565</v>
      </c>
      <c r="O1018" s="192" t="s">
        <v>3558</v>
      </c>
      <c r="P1018" s="192" t="s">
        <v>3947</v>
      </c>
      <c r="Q1018" s="197">
        <v>0</v>
      </c>
      <c r="R1018" s="197">
        <v>1123470.27</v>
      </c>
      <c r="S1018" s="197">
        <v>889272.48</v>
      </c>
      <c r="T1018" s="198" t="s">
        <v>21</v>
      </c>
      <c r="U1018" s="199">
        <v>1123470.27</v>
      </c>
      <c r="V1018" s="199">
        <v>1123470.27</v>
      </c>
      <c r="W1018" s="200">
        <v>0</v>
      </c>
      <c r="X1018" s="201">
        <v>44958</v>
      </c>
      <c r="Y1018" s="129"/>
      <c r="Z1018" s="122" t="s">
        <v>158</v>
      </c>
      <c r="AA1018" s="189" t="s">
        <v>158</v>
      </c>
      <c r="AB1018" s="189" t="s">
        <v>1474</v>
      </c>
    </row>
    <row r="1019" spans="1:28" hidden="1">
      <c r="A1019" s="189" t="s">
        <v>3213</v>
      </c>
      <c r="B1019" s="190">
        <v>44981</v>
      </c>
      <c r="C1019" s="191" t="s">
        <v>42</v>
      </c>
      <c r="D1019" s="191" t="s">
        <v>3346</v>
      </c>
      <c r="E1019" s="128" t="s">
        <v>2312</v>
      </c>
      <c r="F1019" s="192" t="s">
        <v>3799</v>
      </c>
      <c r="G1019" s="193" t="s">
        <v>3214</v>
      </c>
      <c r="H1019" s="192" t="s">
        <v>3348</v>
      </c>
      <c r="I1019" s="194">
        <v>521417.2</v>
      </c>
      <c r="J1019" s="128" t="s">
        <v>1919</v>
      </c>
      <c r="K1019" s="192" t="s">
        <v>1919</v>
      </c>
      <c r="L1019" s="195" t="s">
        <v>1919</v>
      </c>
      <c r="M1019" s="196">
        <v>44981</v>
      </c>
      <c r="N1019" s="179" t="s">
        <v>1565</v>
      </c>
      <c r="O1019" s="192" t="s">
        <v>3530</v>
      </c>
      <c r="P1019" s="192" t="s">
        <v>3948</v>
      </c>
      <c r="Q1019" s="197">
        <v>-1.95</v>
      </c>
      <c r="R1019" s="197">
        <v>0</v>
      </c>
      <c r="S1019" s="197">
        <v>889270.53</v>
      </c>
      <c r="T1019" s="198" t="s">
        <v>21</v>
      </c>
      <c r="U1019" s="199">
        <v>-1.95</v>
      </c>
      <c r="V1019" s="199">
        <v>1.95</v>
      </c>
      <c r="W1019" s="200">
        <v>0</v>
      </c>
      <c r="X1019" s="201">
        <v>44958</v>
      </c>
      <c r="Y1019" s="129"/>
      <c r="Z1019" s="122" t="s">
        <v>3124</v>
      </c>
      <c r="AA1019" s="189" t="s">
        <v>3124</v>
      </c>
      <c r="AB1019" s="189" t="s">
        <v>1470</v>
      </c>
    </row>
    <row r="1020" spans="1:28" hidden="1">
      <c r="A1020" s="189" t="s">
        <v>3213</v>
      </c>
      <c r="B1020" s="190">
        <v>44981</v>
      </c>
      <c r="C1020" s="191" t="s">
        <v>42</v>
      </c>
      <c r="D1020" s="191" t="s">
        <v>3346</v>
      </c>
      <c r="E1020" s="128" t="s">
        <v>2312</v>
      </c>
      <c r="F1020" s="192" t="s">
        <v>3799</v>
      </c>
      <c r="G1020" s="193" t="s">
        <v>3214</v>
      </c>
      <c r="H1020" s="192" t="s">
        <v>3348</v>
      </c>
      <c r="I1020" s="194">
        <v>521417.2</v>
      </c>
      <c r="J1020" s="128" t="s">
        <v>1919</v>
      </c>
      <c r="K1020" s="192" t="s">
        <v>1919</v>
      </c>
      <c r="L1020" s="195" t="s">
        <v>1919</v>
      </c>
      <c r="M1020" s="196">
        <v>44981</v>
      </c>
      <c r="N1020" s="179" t="s">
        <v>1565</v>
      </c>
      <c r="O1020" s="192" t="s">
        <v>3448</v>
      </c>
      <c r="P1020" s="192" t="s">
        <v>3949</v>
      </c>
      <c r="Q1020" s="197">
        <v>-46.6</v>
      </c>
      <c r="R1020" s="197">
        <v>0</v>
      </c>
      <c r="S1020" s="197">
        <v>889223.93</v>
      </c>
      <c r="T1020" s="198" t="s">
        <v>21</v>
      </c>
      <c r="U1020" s="199">
        <v>-46.6</v>
      </c>
      <c r="V1020" s="199">
        <v>46.6</v>
      </c>
      <c r="W1020" s="200">
        <v>0</v>
      </c>
      <c r="X1020" s="201">
        <v>44958</v>
      </c>
      <c r="Y1020" s="129"/>
      <c r="Z1020" s="122" t="s">
        <v>3124</v>
      </c>
      <c r="AA1020" s="189" t="s">
        <v>3124</v>
      </c>
      <c r="AB1020" s="189" t="s">
        <v>1470</v>
      </c>
    </row>
    <row r="1021" spans="1:28" hidden="1">
      <c r="A1021" s="189" t="s">
        <v>3213</v>
      </c>
      <c r="B1021" s="190">
        <v>44984</v>
      </c>
      <c r="C1021" s="191" t="s">
        <v>42</v>
      </c>
      <c r="D1021" s="191" t="s">
        <v>3346</v>
      </c>
      <c r="E1021" s="128" t="s">
        <v>2312</v>
      </c>
      <c r="F1021" s="192" t="s">
        <v>3799</v>
      </c>
      <c r="G1021" s="193" t="s">
        <v>3214</v>
      </c>
      <c r="H1021" s="192" t="s">
        <v>3348</v>
      </c>
      <c r="I1021" s="194">
        <v>521417.2</v>
      </c>
      <c r="J1021" s="128" t="s">
        <v>1919</v>
      </c>
      <c r="K1021" s="192" t="s">
        <v>1919</v>
      </c>
      <c r="L1021" s="195" t="s">
        <v>1919</v>
      </c>
      <c r="M1021" s="196">
        <v>44984</v>
      </c>
      <c r="N1021" s="179" t="s">
        <v>1472</v>
      </c>
      <c r="O1021" s="192" t="s">
        <v>3950</v>
      </c>
      <c r="P1021" s="192" t="s">
        <v>3951</v>
      </c>
      <c r="Q1021" s="197">
        <v>-12401.28</v>
      </c>
      <c r="R1021" s="197">
        <v>0</v>
      </c>
      <c r="S1021" s="197">
        <v>876822.65</v>
      </c>
      <c r="T1021" s="198" t="s">
        <v>3952</v>
      </c>
      <c r="U1021" s="199">
        <v>-12401.28</v>
      </c>
      <c r="V1021" s="199">
        <v>12401.28</v>
      </c>
      <c r="W1021" s="200">
        <v>0</v>
      </c>
      <c r="X1021" s="201">
        <v>44958</v>
      </c>
      <c r="Y1021" s="129"/>
      <c r="Z1021" s="122" t="s">
        <v>1515</v>
      </c>
      <c r="AA1021" s="189" t="s">
        <v>1479</v>
      </c>
      <c r="AB1021" s="189" t="s">
        <v>1470</v>
      </c>
    </row>
    <row r="1022" spans="1:28" hidden="1">
      <c r="A1022" s="189" t="s">
        <v>3213</v>
      </c>
      <c r="B1022" s="190">
        <v>44984</v>
      </c>
      <c r="C1022" s="191" t="s">
        <v>42</v>
      </c>
      <c r="D1022" s="191" t="s">
        <v>3346</v>
      </c>
      <c r="E1022" s="128" t="s">
        <v>2312</v>
      </c>
      <c r="F1022" s="192" t="s">
        <v>3799</v>
      </c>
      <c r="G1022" s="193" t="s">
        <v>3214</v>
      </c>
      <c r="H1022" s="192" t="s">
        <v>3348</v>
      </c>
      <c r="I1022" s="194">
        <v>521417.2</v>
      </c>
      <c r="J1022" s="128" t="s">
        <v>1919</v>
      </c>
      <c r="K1022" s="192" t="s">
        <v>1919</v>
      </c>
      <c r="L1022" s="195" t="s">
        <v>1919</v>
      </c>
      <c r="M1022" s="196">
        <v>44984</v>
      </c>
      <c r="N1022" s="179" t="s">
        <v>1472</v>
      </c>
      <c r="O1022" s="192" t="s">
        <v>3950</v>
      </c>
      <c r="P1022" s="192" t="s">
        <v>3953</v>
      </c>
      <c r="Q1022" s="197">
        <v>-6292</v>
      </c>
      <c r="R1022" s="197">
        <v>0</v>
      </c>
      <c r="S1022" s="197">
        <v>870530.65</v>
      </c>
      <c r="T1022" s="198" t="s">
        <v>3952</v>
      </c>
      <c r="U1022" s="199">
        <v>-6292</v>
      </c>
      <c r="V1022" s="199">
        <v>6292</v>
      </c>
      <c r="W1022" s="200">
        <v>0</v>
      </c>
      <c r="X1022" s="201">
        <v>44958</v>
      </c>
      <c r="Y1022" s="129"/>
      <c r="Z1022" s="122" t="s">
        <v>1515</v>
      </c>
      <c r="AA1022" s="189" t="s">
        <v>1479</v>
      </c>
      <c r="AB1022" s="189" t="s">
        <v>1470</v>
      </c>
    </row>
    <row r="1023" spans="1:28" hidden="1">
      <c r="A1023" s="189" t="s">
        <v>3213</v>
      </c>
      <c r="B1023" s="190">
        <v>44984</v>
      </c>
      <c r="C1023" s="191" t="s">
        <v>42</v>
      </c>
      <c r="D1023" s="191" t="s">
        <v>3346</v>
      </c>
      <c r="E1023" s="128" t="s">
        <v>2312</v>
      </c>
      <c r="F1023" s="192" t="s">
        <v>3799</v>
      </c>
      <c r="G1023" s="193" t="s">
        <v>3214</v>
      </c>
      <c r="H1023" s="192" t="s">
        <v>3348</v>
      </c>
      <c r="I1023" s="194">
        <v>521417.2</v>
      </c>
      <c r="J1023" s="128" t="s">
        <v>1919</v>
      </c>
      <c r="K1023" s="192" t="s">
        <v>1919</v>
      </c>
      <c r="L1023" s="195" t="s">
        <v>1919</v>
      </c>
      <c r="M1023" s="196">
        <v>44984</v>
      </c>
      <c r="N1023" s="179" t="s">
        <v>1472</v>
      </c>
      <c r="O1023" s="192" t="s">
        <v>3954</v>
      </c>
      <c r="P1023" s="192" t="s">
        <v>3955</v>
      </c>
      <c r="Q1023" s="197">
        <v>-28000</v>
      </c>
      <c r="R1023" s="197">
        <v>0</v>
      </c>
      <c r="S1023" s="197">
        <v>842530.65</v>
      </c>
      <c r="T1023" s="198" t="s">
        <v>3956</v>
      </c>
      <c r="U1023" s="199">
        <v>-28000</v>
      </c>
      <c r="V1023" s="199">
        <v>28000</v>
      </c>
      <c r="W1023" s="200">
        <v>0</v>
      </c>
      <c r="X1023" s="201">
        <v>44958</v>
      </c>
      <c r="Y1023" s="129"/>
      <c r="Z1023" s="122" t="s">
        <v>3663</v>
      </c>
      <c r="AA1023" s="189" t="s">
        <v>1520</v>
      </c>
      <c r="AB1023" s="189" t="s">
        <v>1470</v>
      </c>
    </row>
    <row r="1024" spans="1:28" hidden="1">
      <c r="A1024" s="189" t="s">
        <v>3213</v>
      </c>
      <c r="B1024" s="190">
        <v>44984</v>
      </c>
      <c r="C1024" s="191" t="s">
        <v>42</v>
      </c>
      <c r="D1024" s="191" t="s">
        <v>3346</v>
      </c>
      <c r="E1024" s="128" t="s">
        <v>2312</v>
      </c>
      <c r="F1024" s="192" t="s">
        <v>3799</v>
      </c>
      <c r="G1024" s="193" t="s">
        <v>3214</v>
      </c>
      <c r="H1024" s="192" t="s">
        <v>3348</v>
      </c>
      <c r="I1024" s="194">
        <v>521417.2</v>
      </c>
      <c r="J1024" s="128" t="s">
        <v>1919</v>
      </c>
      <c r="K1024" s="192" t="s">
        <v>1919</v>
      </c>
      <c r="L1024" s="195" t="s">
        <v>1919</v>
      </c>
      <c r="M1024" s="196">
        <v>44984</v>
      </c>
      <c r="N1024" s="179" t="s">
        <v>1472</v>
      </c>
      <c r="O1024" s="192" t="s">
        <v>2430</v>
      </c>
      <c r="P1024" s="192" t="s">
        <v>3957</v>
      </c>
      <c r="Q1024" s="197">
        <v>-24800</v>
      </c>
      <c r="R1024" s="197">
        <v>0</v>
      </c>
      <c r="S1024" s="197">
        <v>817730.65</v>
      </c>
      <c r="T1024" s="198" t="s">
        <v>2431</v>
      </c>
      <c r="U1024" s="199">
        <v>-24800</v>
      </c>
      <c r="V1024" s="199">
        <v>24800</v>
      </c>
      <c r="W1024" s="200">
        <v>0</v>
      </c>
      <c r="X1024" s="201">
        <v>44958</v>
      </c>
      <c r="Y1024" s="129"/>
      <c r="Z1024" s="122" t="s">
        <v>1515</v>
      </c>
      <c r="AA1024" s="189" t="s">
        <v>1479</v>
      </c>
      <c r="AB1024" s="189" t="s">
        <v>1470</v>
      </c>
    </row>
    <row r="1025" spans="1:28" hidden="1">
      <c r="A1025" s="189" t="s">
        <v>3213</v>
      </c>
      <c r="B1025" s="190">
        <v>44984</v>
      </c>
      <c r="C1025" s="191" t="s">
        <v>42</v>
      </c>
      <c r="D1025" s="191" t="s">
        <v>3346</v>
      </c>
      <c r="E1025" s="128" t="s">
        <v>2312</v>
      </c>
      <c r="F1025" s="192" t="s">
        <v>3799</v>
      </c>
      <c r="G1025" s="193" t="s">
        <v>3214</v>
      </c>
      <c r="H1025" s="192" t="s">
        <v>3348</v>
      </c>
      <c r="I1025" s="194">
        <v>521417.2</v>
      </c>
      <c r="J1025" s="128" t="s">
        <v>1919</v>
      </c>
      <c r="K1025" s="192" t="s">
        <v>1919</v>
      </c>
      <c r="L1025" s="195" t="s">
        <v>1919</v>
      </c>
      <c r="M1025" s="196">
        <v>44984</v>
      </c>
      <c r="N1025" s="179" t="s">
        <v>1472</v>
      </c>
      <c r="O1025" s="192" t="s">
        <v>3907</v>
      </c>
      <c r="P1025" s="192" t="s">
        <v>3958</v>
      </c>
      <c r="Q1025" s="197">
        <v>-10414</v>
      </c>
      <c r="R1025" s="197">
        <v>0</v>
      </c>
      <c r="S1025" s="197">
        <v>807316.65</v>
      </c>
      <c r="T1025" s="198" t="s">
        <v>3909</v>
      </c>
      <c r="U1025" s="199">
        <v>-10414</v>
      </c>
      <c r="V1025" s="199">
        <v>10414</v>
      </c>
      <c r="W1025" s="200">
        <v>0</v>
      </c>
      <c r="X1025" s="201">
        <v>44958</v>
      </c>
      <c r="Y1025" s="129"/>
      <c r="Z1025" s="122" t="s">
        <v>1515</v>
      </c>
      <c r="AA1025" s="189" t="s">
        <v>1479</v>
      </c>
      <c r="AB1025" s="189" t="s">
        <v>1470</v>
      </c>
    </row>
    <row r="1026" spans="1:28" hidden="1">
      <c r="A1026" s="189" t="s">
        <v>3213</v>
      </c>
      <c r="B1026" s="190">
        <v>44984</v>
      </c>
      <c r="C1026" s="191" t="s">
        <v>42</v>
      </c>
      <c r="D1026" s="191" t="s">
        <v>3346</v>
      </c>
      <c r="E1026" s="128" t="s">
        <v>2312</v>
      </c>
      <c r="F1026" s="192" t="s">
        <v>3799</v>
      </c>
      <c r="G1026" s="193" t="s">
        <v>3214</v>
      </c>
      <c r="H1026" s="192" t="s">
        <v>3348</v>
      </c>
      <c r="I1026" s="194">
        <v>521417.2</v>
      </c>
      <c r="J1026" s="128" t="s">
        <v>1919</v>
      </c>
      <c r="K1026" s="192" t="s">
        <v>1919</v>
      </c>
      <c r="L1026" s="195" t="s">
        <v>1919</v>
      </c>
      <c r="M1026" s="196">
        <v>44984</v>
      </c>
      <c r="N1026" s="179" t="s">
        <v>1472</v>
      </c>
      <c r="O1026" s="192" t="s">
        <v>3959</v>
      </c>
      <c r="P1026" s="192" t="s">
        <v>3960</v>
      </c>
      <c r="Q1026" s="197">
        <v>-9574.1200000000008</v>
      </c>
      <c r="R1026" s="197">
        <v>0</v>
      </c>
      <c r="S1026" s="197">
        <v>797742.53</v>
      </c>
      <c r="T1026" s="198" t="s">
        <v>3961</v>
      </c>
      <c r="U1026" s="199">
        <v>-9574.1200000000008</v>
      </c>
      <c r="V1026" s="199">
        <v>9574.1200000000008</v>
      </c>
      <c r="W1026" s="200">
        <v>0</v>
      </c>
      <c r="X1026" s="201">
        <v>44958</v>
      </c>
      <c r="Y1026" s="129"/>
      <c r="Z1026" s="122" t="s">
        <v>1515</v>
      </c>
      <c r="AA1026" s="189" t="s">
        <v>1479</v>
      </c>
      <c r="AB1026" s="189" t="s">
        <v>1470</v>
      </c>
    </row>
    <row r="1027" spans="1:28" hidden="1">
      <c r="A1027" s="189" t="s">
        <v>3213</v>
      </c>
      <c r="B1027" s="190">
        <v>44984</v>
      </c>
      <c r="C1027" s="191" t="s">
        <v>42</v>
      </c>
      <c r="D1027" s="191" t="s">
        <v>3346</v>
      </c>
      <c r="E1027" s="128" t="s">
        <v>2312</v>
      </c>
      <c r="F1027" s="192" t="s">
        <v>3799</v>
      </c>
      <c r="G1027" s="193" t="s">
        <v>3214</v>
      </c>
      <c r="H1027" s="192" t="s">
        <v>3348</v>
      </c>
      <c r="I1027" s="194">
        <v>521417.2</v>
      </c>
      <c r="J1027" s="128" t="s">
        <v>1919</v>
      </c>
      <c r="K1027" s="192" t="s">
        <v>1919</v>
      </c>
      <c r="L1027" s="195" t="s">
        <v>1919</v>
      </c>
      <c r="M1027" s="196">
        <v>44984</v>
      </c>
      <c r="N1027" s="179" t="s">
        <v>1472</v>
      </c>
      <c r="O1027" s="192" t="s">
        <v>3962</v>
      </c>
      <c r="P1027" s="192" t="s">
        <v>3963</v>
      </c>
      <c r="Q1027" s="197">
        <v>-27615.1</v>
      </c>
      <c r="R1027" s="197">
        <v>0</v>
      </c>
      <c r="S1027" s="197">
        <v>770127.43</v>
      </c>
      <c r="T1027" s="198" t="s">
        <v>3964</v>
      </c>
      <c r="U1027" s="199">
        <v>-27615.1</v>
      </c>
      <c r="V1027" s="199">
        <v>27615.1</v>
      </c>
      <c r="W1027" s="200">
        <v>0</v>
      </c>
      <c r="X1027" s="201">
        <v>44958</v>
      </c>
      <c r="Y1027" s="129"/>
      <c r="Z1027" s="122" t="s">
        <v>1515</v>
      </c>
      <c r="AA1027" s="189" t="s">
        <v>1479</v>
      </c>
      <c r="AB1027" s="189" t="s">
        <v>1470</v>
      </c>
    </row>
    <row r="1028" spans="1:28" hidden="1">
      <c r="A1028" s="189" t="s">
        <v>3213</v>
      </c>
      <c r="B1028" s="190">
        <v>44984</v>
      </c>
      <c r="C1028" s="191" t="s">
        <v>42</v>
      </c>
      <c r="D1028" s="191" t="s">
        <v>3346</v>
      </c>
      <c r="E1028" s="128" t="s">
        <v>2312</v>
      </c>
      <c r="F1028" s="192" t="s">
        <v>3799</v>
      </c>
      <c r="G1028" s="193" t="s">
        <v>3214</v>
      </c>
      <c r="H1028" s="192" t="s">
        <v>3348</v>
      </c>
      <c r="I1028" s="194">
        <v>521417.2</v>
      </c>
      <c r="J1028" s="128" t="s">
        <v>1919</v>
      </c>
      <c r="K1028" s="192" t="s">
        <v>1919</v>
      </c>
      <c r="L1028" s="195" t="s">
        <v>1919</v>
      </c>
      <c r="M1028" s="196">
        <v>44984</v>
      </c>
      <c r="N1028" s="179" t="s">
        <v>1472</v>
      </c>
      <c r="O1028" s="192" t="s">
        <v>3965</v>
      </c>
      <c r="P1028" s="192" t="s">
        <v>3966</v>
      </c>
      <c r="Q1028" s="197">
        <v>-2420.6</v>
      </c>
      <c r="R1028" s="197">
        <v>0</v>
      </c>
      <c r="S1028" s="197">
        <v>767706.83</v>
      </c>
      <c r="T1028" s="198" t="s">
        <v>3967</v>
      </c>
      <c r="U1028" s="199">
        <v>-2420.6</v>
      </c>
      <c r="V1028" s="199">
        <v>2420.6</v>
      </c>
      <c r="W1028" s="200">
        <v>0</v>
      </c>
      <c r="X1028" s="201">
        <v>44958</v>
      </c>
      <c r="Y1028" s="129"/>
      <c r="Z1028" s="122" t="s">
        <v>1515</v>
      </c>
      <c r="AA1028" s="189" t="s">
        <v>1479</v>
      </c>
      <c r="AB1028" s="189" t="s">
        <v>1470</v>
      </c>
    </row>
    <row r="1029" spans="1:28" hidden="1">
      <c r="A1029" s="189" t="s">
        <v>3213</v>
      </c>
      <c r="B1029" s="190">
        <v>44984</v>
      </c>
      <c r="C1029" s="191" t="s">
        <v>42</v>
      </c>
      <c r="D1029" s="191" t="s">
        <v>3346</v>
      </c>
      <c r="E1029" s="128" t="s">
        <v>2312</v>
      </c>
      <c r="F1029" s="192" t="s">
        <v>3799</v>
      </c>
      <c r="G1029" s="193" t="s">
        <v>3214</v>
      </c>
      <c r="H1029" s="192" t="s">
        <v>3348</v>
      </c>
      <c r="I1029" s="194">
        <v>521417.2</v>
      </c>
      <c r="J1029" s="128" t="s">
        <v>1919</v>
      </c>
      <c r="K1029" s="192" t="s">
        <v>1919</v>
      </c>
      <c r="L1029" s="195" t="s">
        <v>1919</v>
      </c>
      <c r="M1029" s="196">
        <v>44984</v>
      </c>
      <c r="N1029" s="179" t="s">
        <v>1472</v>
      </c>
      <c r="O1029" s="192" t="s">
        <v>3968</v>
      </c>
      <c r="P1029" s="192" t="s">
        <v>3969</v>
      </c>
      <c r="Q1029" s="197">
        <v>-46675</v>
      </c>
      <c r="R1029" s="197">
        <v>0</v>
      </c>
      <c r="S1029" s="197">
        <v>721031.83</v>
      </c>
      <c r="T1029" s="198" t="s">
        <v>3970</v>
      </c>
      <c r="U1029" s="199">
        <v>-46675</v>
      </c>
      <c r="V1029" s="199">
        <v>46675</v>
      </c>
      <c r="W1029" s="200">
        <v>0</v>
      </c>
      <c r="X1029" s="201">
        <v>44958</v>
      </c>
      <c r="Y1029" s="129"/>
      <c r="Z1029" s="122" t="s">
        <v>1515</v>
      </c>
      <c r="AA1029" s="189" t="s">
        <v>1479</v>
      </c>
      <c r="AB1029" s="189" t="s">
        <v>1470</v>
      </c>
    </row>
    <row r="1030" spans="1:28" hidden="1">
      <c r="A1030" s="189" t="s">
        <v>3213</v>
      </c>
      <c r="B1030" s="190">
        <v>44984</v>
      </c>
      <c r="C1030" s="191" t="s">
        <v>42</v>
      </c>
      <c r="D1030" s="191" t="s">
        <v>3346</v>
      </c>
      <c r="E1030" s="128" t="s">
        <v>2312</v>
      </c>
      <c r="F1030" s="192" t="s">
        <v>3799</v>
      </c>
      <c r="G1030" s="193" t="s">
        <v>3214</v>
      </c>
      <c r="H1030" s="192" t="s">
        <v>3348</v>
      </c>
      <c r="I1030" s="194">
        <v>521417.2</v>
      </c>
      <c r="J1030" s="128" t="s">
        <v>1919</v>
      </c>
      <c r="K1030" s="192" t="s">
        <v>1919</v>
      </c>
      <c r="L1030" s="195" t="s">
        <v>1919</v>
      </c>
      <c r="M1030" s="196">
        <v>44984</v>
      </c>
      <c r="N1030" s="179" t="s">
        <v>1472</v>
      </c>
      <c r="O1030" s="192" t="s">
        <v>3729</v>
      </c>
      <c r="P1030" s="192" t="s">
        <v>3971</v>
      </c>
      <c r="Q1030" s="197">
        <v>-115500</v>
      </c>
      <c r="R1030" s="197">
        <v>0</v>
      </c>
      <c r="S1030" s="197">
        <v>605531.82999999996</v>
      </c>
      <c r="T1030" s="198" t="s">
        <v>3730</v>
      </c>
      <c r="U1030" s="199">
        <v>-115500</v>
      </c>
      <c r="V1030" s="199">
        <v>115500</v>
      </c>
      <c r="W1030" s="200">
        <v>0</v>
      </c>
      <c r="X1030" s="201">
        <v>44958</v>
      </c>
      <c r="Y1030" s="129"/>
      <c r="Z1030" s="122" t="s">
        <v>1519</v>
      </c>
      <c r="AA1030" s="189" t="s">
        <v>1520</v>
      </c>
      <c r="AB1030" s="189" t="s">
        <v>1470</v>
      </c>
    </row>
    <row r="1031" spans="1:28" hidden="1">
      <c r="A1031" s="189" t="s">
        <v>3213</v>
      </c>
      <c r="B1031" s="190">
        <v>44984</v>
      </c>
      <c r="C1031" s="191" t="s">
        <v>42</v>
      </c>
      <c r="D1031" s="191" t="s">
        <v>3346</v>
      </c>
      <c r="E1031" s="128" t="s">
        <v>2312</v>
      </c>
      <c r="F1031" s="192" t="s">
        <v>3799</v>
      </c>
      <c r="G1031" s="193" t="s">
        <v>3214</v>
      </c>
      <c r="H1031" s="192" t="s">
        <v>3348</v>
      </c>
      <c r="I1031" s="194">
        <v>521417.2</v>
      </c>
      <c r="J1031" s="128" t="s">
        <v>1919</v>
      </c>
      <c r="K1031" s="192" t="s">
        <v>1919</v>
      </c>
      <c r="L1031" s="195" t="s">
        <v>1919</v>
      </c>
      <c r="M1031" s="196">
        <v>44984</v>
      </c>
      <c r="N1031" s="179" t="s">
        <v>1565</v>
      </c>
      <c r="O1031" s="192" t="s">
        <v>3448</v>
      </c>
      <c r="P1031" s="192" t="s">
        <v>3972</v>
      </c>
      <c r="Q1031" s="197">
        <v>-23.3</v>
      </c>
      <c r="R1031" s="197">
        <v>0</v>
      </c>
      <c r="S1031" s="197">
        <v>605508.53</v>
      </c>
      <c r="T1031" s="198" t="s">
        <v>21</v>
      </c>
      <c r="U1031" s="199">
        <v>-23.3</v>
      </c>
      <c r="V1031" s="199">
        <v>23.3</v>
      </c>
      <c r="W1031" s="200">
        <v>0</v>
      </c>
      <c r="X1031" s="201">
        <v>44958</v>
      </c>
      <c r="Y1031" s="129"/>
      <c r="Z1031" s="122" t="s">
        <v>3124</v>
      </c>
      <c r="AA1031" s="189" t="s">
        <v>3124</v>
      </c>
      <c r="AB1031" s="189" t="s">
        <v>1470</v>
      </c>
    </row>
    <row r="1032" spans="1:28" hidden="1">
      <c r="A1032" s="189" t="s">
        <v>3213</v>
      </c>
      <c r="B1032" s="190">
        <v>44985</v>
      </c>
      <c r="C1032" s="191" t="s">
        <v>42</v>
      </c>
      <c r="D1032" s="191" t="s">
        <v>3346</v>
      </c>
      <c r="E1032" s="128" t="s">
        <v>2312</v>
      </c>
      <c r="F1032" s="192" t="s">
        <v>3799</v>
      </c>
      <c r="G1032" s="193" t="s">
        <v>3214</v>
      </c>
      <c r="H1032" s="192" t="s">
        <v>3348</v>
      </c>
      <c r="I1032" s="194">
        <v>521417.2</v>
      </c>
      <c r="J1032" s="128" t="s">
        <v>1919</v>
      </c>
      <c r="K1032" s="192" t="s">
        <v>1919</v>
      </c>
      <c r="L1032" s="195" t="s">
        <v>1919</v>
      </c>
      <c r="M1032" s="196">
        <v>44985</v>
      </c>
      <c r="N1032" s="179" t="s">
        <v>1472</v>
      </c>
      <c r="O1032" s="192" t="s">
        <v>3973</v>
      </c>
      <c r="P1032" s="192" t="s">
        <v>3974</v>
      </c>
      <c r="Q1032" s="197">
        <v>-52103.98</v>
      </c>
      <c r="R1032" s="197">
        <v>0</v>
      </c>
      <c r="S1032" s="197">
        <v>553404.55000000005</v>
      </c>
      <c r="T1032" s="198" t="s">
        <v>3975</v>
      </c>
      <c r="U1032" s="199">
        <v>-52103.98</v>
      </c>
      <c r="V1032" s="199">
        <v>52103.98</v>
      </c>
      <c r="W1032" s="200">
        <v>0</v>
      </c>
      <c r="X1032" s="201">
        <v>44958</v>
      </c>
      <c r="Y1032" s="129"/>
      <c r="Z1032" s="122" t="s">
        <v>1515</v>
      </c>
      <c r="AA1032" s="189" t="s">
        <v>1479</v>
      </c>
      <c r="AB1032" s="189" t="s">
        <v>1470</v>
      </c>
    </row>
    <row r="1033" spans="1:28" hidden="1">
      <c r="A1033" s="189" t="s">
        <v>3213</v>
      </c>
      <c r="B1033" s="190">
        <v>44985</v>
      </c>
      <c r="C1033" s="191" t="s">
        <v>42</v>
      </c>
      <c r="D1033" s="191" t="s">
        <v>3346</v>
      </c>
      <c r="E1033" s="128" t="s">
        <v>2312</v>
      </c>
      <c r="F1033" s="192" t="s">
        <v>3799</v>
      </c>
      <c r="G1033" s="193" t="s">
        <v>3214</v>
      </c>
      <c r="H1033" s="192" t="s">
        <v>3348</v>
      </c>
      <c r="I1033" s="194">
        <v>521417.2</v>
      </c>
      <c r="J1033" s="128" t="s">
        <v>1919</v>
      </c>
      <c r="K1033" s="192" t="s">
        <v>1919</v>
      </c>
      <c r="L1033" s="195" t="s">
        <v>1919</v>
      </c>
      <c r="M1033" s="196">
        <v>44985</v>
      </c>
      <c r="N1033" s="179" t="s">
        <v>1472</v>
      </c>
      <c r="O1033" s="192" t="s">
        <v>3759</v>
      </c>
      <c r="P1033" s="192" t="s">
        <v>3976</v>
      </c>
      <c r="Q1033" s="197">
        <v>-270000</v>
      </c>
      <c r="R1033" s="197">
        <v>0</v>
      </c>
      <c r="S1033" s="197">
        <v>283404.55</v>
      </c>
      <c r="T1033" s="198" t="s">
        <v>3760</v>
      </c>
      <c r="U1033" s="199">
        <v>-270000</v>
      </c>
      <c r="V1033" s="199">
        <v>270000</v>
      </c>
      <c r="W1033" s="200">
        <v>0</v>
      </c>
      <c r="X1033" s="201">
        <v>44958</v>
      </c>
      <c r="Y1033" s="129"/>
      <c r="Z1033" s="122" t="s">
        <v>3663</v>
      </c>
      <c r="AA1033" s="189" t="s">
        <v>1520</v>
      </c>
      <c r="AB1033" s="189" t="s">
        <v>1470</v>
      </c>
    </row>
    <row r="1034" spans="1:28" hidden="1">
      <c r="A1034" s="189" t="s">
        <v>3213</v>
      </c>
      <c r="B1034" s="190">
        <v>44985</v>
      </c>
      <c r="C1034" s="191" t="s">
        <v>42</v>
      </c>
      <c r="D1034" s="191" t="s">
        <v>3346</v>
      </c>
      <c r="E1034" s="128" t="s">
        <v>2312</v>
      </c>
      <c r="F1034" s="192" t="s">
        <v>3799</v>
      </c>
      <c r="G1034" s="193" t="s">
        <v>3214</v>
      </c>
      <c r="H1034" s="192" t="s">
        <v>3348</v>
      </c>
      <c r="I1034" s="194">
        <v>521417.2</v>
      </c>
      <c r="J1034" s="128" t="s">
        <v>1919</v>
      </c>
      <c r="K1034" s="192" t="s">
        <v>1919</v>
      </c>
      <c r="L1034" s="195" t="s">
        <v>1919</v>
      </c>
      <c r="M1034" s="196">
        <v>44985</v>
      </c>
      <c r="N1034" s="179" t="s">
        <v>1472</v>
      </c>
      <c r="O1034" s="192" t="s">
        <v>3762</v>
      </c>
      <c r="P1034" s="192" t="s">
        <v>3976</v>
      </c>
      <c r="Q1034" s="197">
        <v>0</v>
      </c>
      <c r="R1034" s="197">
        <v>29700</v>
      </c>
      <c r="S1034" s="197">
        <v>313104.55</v>
      </c>
      <c r="T1034" s="198" t="s">
        <v>3760</v>
      </c>
      <c r="U1034" s="199">
        <v>29700</v>
      </c>
      <c r="V1034" s="199">
        <v>29700</v>
      </c>
      <c r="W1034" s="200">
        <v>1</v>
      </c>
      <c r="X1034" s="201">
        <v>44958</v>
      </c>
      <c r="Y1034" s="129"/>
      <c r="Z1034" s="122" t="s">
        <v>1515</v>
      </c>
      <c r="AA1034" s="189" t="s">
        <v>1479</v>
      </c>
      <c r="AB1034" s="189" t="s">
        <v>1470</v>
      </c>
    </row>
    <row r="1035" spans="1:28" hidden="1">
      <c r="A1035" s="189" t="s">
        <v>3213</v>
      </c>
      <c r="B1035" s="190">
        <v>44985</v>
      </c>
      <c r="C1035" s="191" t="s">
        <v>42</v>
      </c>
      <c r="D1035" s="191" t="s">
        <v>3346</v>
      </c>
      <c r="E1035" s="128" t="s">
        <v>2312</v>
      </c>
      <c r="F1035" s="192" t="s">
        <v>3799</v>
      </c>
      <c r="G1035" s="193" t="s">
        <v>3214</v>
      </c>
      <c r="H1035" s="192" t="s">
        <v>3348</v>
      </c>
      <c r="I1035" s="194">
        <v>521417.2</v>
      </c>
      <c r="J1035" s="128" t="s">
        <v>1919</v>
      </c>
      <c r="K1035" s="192" t="s">
        <v>1919</v>
      </c>
      <c r="L1035" s="195" t="s">
        <v>1919</v>
      </c>
      <c r="M1035" s="196">
        <v>44985</v>
      </c>
      <c r="N1035" s="179" t="s">
        <v>1472</v>
      </c>
      <c r="O1035" s="192" t="s">
        <v>3977</v>
      </c>
      <c r="P1035" s="192" t="s">
        <v>3978</v>
      </c>
      <c r="Q1035" s="197">
        <v>-4400</v>
      </c>
      <c r="R1035" s="197">
        <v>0</v>
      </c>
      <c r="S1035" s="197">
        <v>308704.55</v>
      </c>
      <c r="T1035" s="198" t="s">
        <v>3979</v>
      </c>
      <c r="U1035" s="199">
        <v>-4400</v>
      </c>
      <c r="V1035" s="199">
        <v>4400</v>
      </c>
      <c r="W1035" s="200">
        <v>0</v>
      </c>
      <c r="X1035" s="201">
        <v>44958</v>
      </c>
      <c r="Y1035" s="129"/>
      <c r="Z1035" s="122" t="s">
        <v>1515</v>
      </c>
      <c r="AA1035" s="189" t="s">
        <v>1479</v>
      </c>
      <c r="AB1035" s="189" t="s">
        <v>1470</v>
      </c>
    </row>
    <row r="1036" spans="1:28" hidden="1">
      <c r="A1036" s="189" t="s">
        <v>3213</v>
      </c>
      <c r="B1036" s="190">
        <v>44985</v>
      </c>
      <c r="C1036" s="191" t="s">
        <v>42</v>
      </c>
      <c r="D1036" s="191" t="s">
        <v>3346</v>
      </c>
      <c r="E1036" s="128" t="s">
        <v>2312</v>
      </c>
      <c r="F1036" s="192" t="s">
        <v>3799</v>
      </c>
      <c r="G1036" s="193" t="s">
        <v>3214</v>
      </c>
      <c r="H1036" s="192" t="s">
        <v>3348</v>
      </c>
      <c r="I1036" s="194">
        <v>521417.2</v>
      </c>
      <c r="J1036" s="128" t="s">
        <v>1919</v>
      </c>
      <c r="K1036" s="192" t="s">
        <v>1919</v>
      </c>
      <c r="L1036" s="195" t="s">
        <v>1919</v>
      </c>
      <c r="M1036" s="196">
        <v>44985</v>
      </c>
      <c r="N1036" s="179" t="s">
        <v>1472</v>
      </c>
      <c r="O1036" s="192" t="s">
        <v>3980</v>
      </c>
      <c r="P1036" s="192" t="s">
        <v>3978</v>
      </c>
      <c r="Q1036" s="197">
        <v>0</v>
      </c>
      <c r="R1036" s="197">
        <v>66</v>
      </c>
      <c r="S1036" s="197">
        <v>308770.55</v>
      </c>
      <c r="T1036" s="198" t="s">
        <v>3979</v>
      </c>
      <c r="U1036" s="199">
        <v>66</v>
      </c>
      <c r="V1036" s="199">
        <v>66</v>
      </c>
      <c r="W1036" s="200">
        <v>1</v>
      </c>
      <c r="X1036" s="201">
        <v>44958</v>
      </c>
      <c r="Y1036" s="129"/>
      <c r="Z1036" s="122" t="s">
        <v>1515</v>
      </c>
      <c r="AA1036" s="189" t="s">
        <v>1479</v>
      </c>
      <c r="AB1036" s="189" t="s">
        <v>1470</v>
      </c>
    </row>
    <row r="1037" spans="1:28" hidden="1">
      <c r="A1037" s="189" t="s">
        <v>3213</v>
      </c>
      <c r="B1037" s="190">
        <v>44985</v>
      </c>
      <c r="C1037" s="191" t="s">
        <v>42</v>
      </c>
      <c r="D1037" s="191" t="s">
        <v>3346</v>
      </c>
      <c r="E1037" s="128" t="s">
        <v>2312</v>
      </c>
      <c r="F1037" s="192" t="s">
        <v>3799</v>
      </c>
      <c r="G1037" s="193" t="s">
        <v>3214</v>
      </c>
      <c r="H1037" s="192" t="s">
        <v>3348</v>
      </c>
      <c r="I1037" s="194">
        <v>521417.2</v>
      </c>
      <c r="J1037" s="128" t="s">
        <v>1919</v>
      </c>
      <c r="K1037" s="192" t="s">
        <v>1919</v>
      </c>
      <c r="L1037" s="195" t="s">
        <v>1919</v>
      </c>
      <c r="M1037" s="196">
        <v>44985</v>
      </c>
      <c r="N1037" s="179" t="s">
        <v>1472</v>
      </c>
      <c r="O1037" s="192" t="s">
        <v>3981</v>
      </c>
      <c r="P1037" s="192" t="s">
        <v>3978</v>
      </c>
      <c r="Q1037" s="197">
        <v>0</v>
      </c>
      <c r="R1037" s="197">
        <v>204.6</v>
      </c>
      <c r="S1037" s="197">
        <v>308975.15000000002</v>
      </c>
      <c r="T1037" s="198" t="s">
        <v>3979</v>
      </c>
      <c r="U1037" s="199">
        <v>204.6</v>
      </c>
      <c r="V1037" s="199">
        <v>204.6</v>
      </c>
      <c r="W1037" s="200">
        <v>1</v>
      </c>
      <c r="X1037" s="201">
        <v>44958</v>
      </c>
      <c r="Y1037" s="129"/>
      <c r="Z1037" s="122" t="s">
        <v>1515</v>
      </c>
      <c r="AA1037" s="189" t="s">
        <v>1479</v>
      </c>
      <c r="AB1037" s="189" t="s">
        <v>1470</v>
      </c>
    </row>
    <row r="1038" spans="1:28" hidden="1">
      <c r="A1038" s="189" t="s">
        <v>3213</v>
      </c>
      <c r="B1038" s="190">
        <v>44985</v>
      </c>
      <c r="C1038" s="191" t="s">
        <v>42</v>
      </c>
      <c r="D1038" s="191" t="s">
        <v>3346</v>
      </c>
      <c r="E1038" s="128" t="s">
        <v>2312</v>
      </c>
      <c r="F1038" s="192" t="s">
        <v>3799</v>
      </c>
      <c r="G1038" s="193" t="s">
        <v>3214</v>
      </c>
      <c r="H1038" s="192" t="s">
        <v>3348</v>
      </c>
      <c r="I1038" s="194">
        <v>521417.2</v>
      </c>
      <c r="J1038" s="128" t="s">
        <v>1919</v>
      </c>
      <c r="K1038" s="192" t="s">
        <v>1919</v>
      </c>
      <c r="L1038" s="195" t="s">
        <v>1919</v>
      </c>
      <c r="M1038" s="196">
        <v>44985</v>
      </c>
      <c r="N1038" s="179" t="s">
        <v>1472</v>
      </c>
      <c r="O1038" s="192" t="s">
        <v>3415</v>
      </c>
      <c r="P1038" s="192" t="s">
        <v>3982</v>
      </c>
      <c r="Q1038" s="197">
        <v>-28000</v>
      </c>
      <c r="R1038" s="197">
        <v>0</v>
      </c>
      <c r="S1038" s="197">
        <v>280975.15000000002</v>
      </c>
      <c r="T1038" s="198" t="s">
        <v>809</v>
      </c>
      <c r="U1038" s="199">
        <v>-28000</v>
      </c>
      <c r="V1038" s="199">
        <v>28000</v>
      </c>
      <c r="W1038" s="200">
        <v>0</v>
      </c>
      <c r="X1038" s="201">
        <v>44958</v>
      </c>
      <c r="Y1038" s="129"/>
      <c r="Z1038" s="122" t="s">
        <v>1515</v>
      </c>
      <c r="AA1038" s="189" t="s">
        <v>1479</v>
      </c>
      <c r="AB1038" s="189" t="s">
        <v>1470</v>
      </c>
    </row>
    <row r="1039" spans="1:28" hidden="1">
      <c r="A1039" s="189" t="s">
        <v>3213</v>
      </c>
      <c r="B1039" s="190">
        <v>44985</v>
      </c>
      <c r="C1039" s="191" t="s">
        <v>42</v>
      </c>
      <c r="D1039" s="191" t="s">
        <v>3346</v>
      </c>
      <c r="E1039" s="128" t="s">
        <v>2312</v>
      </c>
      <c r="F1039" s="192" t="s">
        <v>3799</v>
      </c>
      <c r="G1039" s="193" t="s">
        <v>3214</v>
      </c>
      <c r="H1039" s="192" t="s">
        <v>3348</v>
      </c>
      <c r="I1039" s="194">
        <v>521417.2</v>
      </c>
      <c r="J1039" s="128" t="s">
        <v>1919</v>
      </c>
      <c r="K1039" s="192" t="s">
        <v>1919</v>
      </c>
      <c r="L1039" s="195" t="s">
        <v>1919</v>
      </c>
      <c r="M1039" s="196">
        <v>44985</v>
      </c>
      <c r="N1039" s="179" t="s">
        <v>1472</v>
      </c>
      <c r="O1039" s="192" t="s">
        <v>3417</v>
      </c>
      <c r="P1039" s="192" t="s">
        <v>3982</v>
      </c>
      <c r="Q1039" s="197">
        <v>0</v>
      </c>
      <c r="R1039" s="197">
        <v>420</v>
      </c>
      <c r="S1039" s="197">
        <v>281395.15000000002</v>
      </c>
      <c r="T1039" s="198" t="s">
        <v>809</v>
      </c>
      <c r="U1039" s="199">
        <v>420</v>
      </c>
      <c r="V1039" s="199">
        <v>420</v>
      </c>
      <c r="W1039" s="200">
        <v>1</v>
      </c>
      <c r="X1039" s="201">
        <v>44958</v>
      </c>
      <c r="Y1039" s="129"/>
      <c r="Z1039" s="122" t="s">
        <v>1515</v>
      </c>
      <c r="AA1039" s="189" t="s">
        <v>1479</v>
      </c>
      <c r="AB1039" s="189" t="s">
        <v>1470</v>
      </c>
    </row>
    <row r="1040" spans="1:28" hidden="1">
      <c r="A1040" s="189" t="s">
        <v>3213</v>
      </c>
      <c r="B1040" s="190">
        <v>44985</v>
      </c>
      <c r="C1040" s="191" t="s">
        <v>42</v>
      </c>
      <c r="D1040" s="191" t="s">
        <v>3346</v>
      </c>
      <c r="E1040" s="128" t="s">
        <v>2312</v>
      </c>
      <c r="F1040" s="192" t="s">
        <v>3799</v>
      </c>
      <c r="G1040" s="193" t="s">
        <v>3214</v>
      </c>
      <c r="H1040" s="192" t="s">
        <v>3348</v>
      </c>
      <c r="I1040" s="194">
        <v>521417.2</v>
      </c>
      <c r="J1040" s="128" t="s">
        <v>1919</v>
      </c>
      <c r="K1040" s="192" t="s">
        <v>1919</v>
      </c>
      <c r="L1040" s="195" t="s">
        <v>1919</v>
      </c>
      <c r="M1040" s="196">
        <v>44985</v>
      </c>
      <c r="N1040" s="179" t="s">
        <v>1472</v>
      </c>
      <c r="O1040" s="192" t="s">
        <v>3419</v>
      </c>
      <c r="P1040" s="192" t="s">
        <v>3982</v>
      </c>
      <c r="Q1040" s="197">
        <v>0</v>
      </c>
      <c r="R1040" s="197">
        <v>1302</v>
      </c>
      <c r="S1040" s="197">
        <v>282697.15000000002</v>
      </c>
      <c r="T1040" s="198" t="s">
        <v>809</v>
      </c>
      <c r="U1040" s="199">
        <v>1302</v>
      </c>
      <c r="V1040" s="199">
        <v>1302</v>
      </c>
      <c r="W1040" s="200">
        <v>1</v>
      </c>
      <c r="X1040" s="201">
        <v>44958</v>
      </c>
      <c r="Y1040" s="129"/>
      <c r="Z1040" s="122" t="s">
        <v>1515</v>
      </c>
      <c r="AA1040" s="189" t="s">
        <v>1479</v>
      </c>
      <c r="AB1040" s="189" t="s">
        <v>1470</v>
      </c>
    </row>
    <row r="1041" spans="1:28" hidden="1">
      <c r="A1041" s="189" t="s">
        <v>3213</v>
      </c>
      <c r="B1041" s="190">
        <v>44985</v>
      </c>
      <c r="C1041" s="191" t="s">
        <v>42</v>
      </c>
      <c r="D1041" s="191" t="s">
        <v>3346</v>
      </c>
      <c r="E1041" s="128" t="s">
        <v>2312</v>
      </c>
      <c r="F1041" s="192" t="s">
        <v>3799</v>
      </c>
      <c r="G1041" s="193" t="s">
        <v>3214</v>
      </c>
      <c r="H1041" s="192" t="s">
        <v>3348</v>
      </c>
      <c r="I1041" s="194">
        <v>521417.2</v>
      </c>
      <c r="J1041" s="128" t="s">
        <v>1919</v>
      </c>
      <c r="K1041" s="192" t="s">
        <v>1919</v>
      </c>
      <c r="L1041" s="195" t="s">
        <v>1919</v>
      </c>
      <c r="M1041" s="196">
        <v>44985</v>
      </c>
      <c r="N1041" s="179" t="s">
        <v>1472</v>
      </c>
      <c r="O1041" s="192" t="s">
        <v>3983</v>
      </c>
      <c r="P1041" s="192" t="s">
        <v>3984</v>
      </c>
      <c r="Q1041" s="197">
        <v>-9661.4</v>
      </c>
      <c r="R1041" s="197">
        <v>0</v>
      </c>
      <c r="S1041" s="197">
        <v>273035.75</v>
      </c>
      <c r="T1041" s="198" t="s">
        <v>2074</v>
      </c>
      <c r="U1041" s="199">
        <v>-9661.4</v>
      </c>
      <c r="V1041" s="199">
        <v>9661.4</v>
      </c>
      <c r="W1041" s="200">
        <v>0</v>
      </c>
      <c r="X1041" s="201">
        <v>44958</v>
      </c>
      <c r="Y1041" s="129"/>
      <c r="Z1041" s="122" t="s">
        <v>1515</v>
      </c>
      <c r="AA1041" s="189" t="s">
        <v>1479</v>
      </c>
      <c r="AB1041" s="189" t="s">
        <v>1470</v>
      </c>
    </row>
    <row r="1042" spans="1:28" hidden="1">
      <c r="A1042" s="189" t="s">
        <v>3213</v>
      </c>
      <c r="B1042" s="190">
        <v>44985</v>
      </c>
      <c r="C1042" s="191" t="s">
        <v>42</v>
      </c>
      <c r="D1042" s="191" t="s">
        <v>3346</v>
      </c>
      <c r="E1042" s="128" t="s">
        <v>2312</v>
      </c>
      <c r="F1042" s="192" t="s">
        <v>3799</v>
      </c>
      <c r="G1042" s="193" t="s">
        <v>3214</v>
      </c>
      <c r="H1042" s="192" t="s">
        <v>3348</v>
      </c>
      <c r="I1042" s="194">
        <v>521417.2</v>
      </c>
      <c r="J1042" s="128" t="s">
        <v>1919</v>
      </c>
      <c r="K1042" s="192" t="s">
        <v>1919</v>
      </c>
      <c r="L1042" s="195" t="s">
        <v>1919</v>
      </c>
      <c r="M1042" s="196">
        <v>44985</v>
      </c>
      <c r="N1042" s="179" t="s">
        <v>1472</v>
      </c>
      <c r="O1042" s="192" t="s">
        <v>3985</v>
      </c>
      <c r="P1042" s="192" t="s">
        <v>3986</v>
      </c>
      <c r="Q1042" s="197">
        <v>-22400</v>
      </c>
      <c r="R1042" s="197">
        <v>0</v>
      </c>
      <c r="S1042" s="197">
        <v>250635.75</v>
      </c>
      <c r="T1042" s="198" t="s">
        <v>3987</v>
      </c>
      <c r="U1042" s="199">
        <v>-22400</v>
      </c>
      <c r="V1042" s="199">
        <v>22400</v>
      </c>
      <c r="W1042" s="200">
        <v>0</v>
      </c>
      <c r="X1042" s="201">
        <v>44958</v>
      </c>
      <c r="Y1042" s="129"/>
      <c r="Z1042" s="122" t="s">
        <v>1515</v>
      </c>
      <c r="AA1042" s="189" t="s">
        <v>1479</v>
      </c>
      <c r="AB1042" s="189" t="s">
        <v>1470</v>
      </c>
    </row>
    <row r="1043" spans="1:28" hidden="1">
      <c r="A1043" s="189" t="s">
        <v>3213</v>
      </c>
      <c r="B1043" s="190">
        <v>44985</v>
      </c>
      <c r="C1043" s="191" t="s">
        <v>42</v>
      </c>
      <c r="D1043" s="191" t="s">
        <v>3346</v>
      </c>
      <c r="E1043" s="128" t="s">
        <v>2312</v>
      </c>
      <c r="F1043" s="192" t="s">
        <v>3799</v>
      </c>
      <c r="G1043" s="193" t="s">
        <v>3214</v>
      </c>
      <c r="H1043" s="192" t="s">
        <v>3348</v>
      </c>
      <c r="I1043" s="194">
        <v>521417.2</v>
      </c>
      <c r="J1043" s="128" t="s">
        <v>1919</v>
      </c>
      <c r="K1043" s="192" t="s">
        <v>1919</v>
      </c>
      <c r="L1043" s="195" t="s">
        <v>1919</v>
      </c>
      <c r="M1043" s="196">
        <v>44985</v>
      </c>
      <c r="N1043" s="179" t="s">
        <v>1472</v>
      </c>
      <c r="O1043" s="192" t="s">
        <v>3988</v>
      </c>
      <c r="P1043" s="192" t="s">
        <v>3986</v>
      </c>
      <c r="Q1043" s="197">
        <v>0</v>
      </c>
      <c r="R1043" s="197">
        <v>2464</v>
      </c>
      <c r="S1043" s="197">
        <v>253099.75</v>
      </c>
      <c r="T1043" s="198" t="s">
        <v>3987</v>
      </c>
      <c r="U1043" s="199">
        <v>2464</v>
      </c>
      <c r="V1043" s="199">
        <v>2464</v>
      </c>
      <c r="W1043" s="200">
        <v>1</v>
      </c>
      <c r="X1043" s="201">
        <v>44958</v>
      </c>
      <c r="Y1043" s="129"/>
      <c r="Z1043" s="122" t="s">
        <v>1515</v>
      </c>
      <c r="AA1043" s="189" t="s">
        <v>1479</v>
      </c>
      <c r="AB1043" s="189" t="s">
        <v>1470</v>
      </c>
    </row>
    <row r="1044" spans="1:28" hidden="1">
      <c r="A1044" s="189" t="s">
        <v>3213</v>
      </c>
      <c r="B1044" s="190">
        <v>44985</v>
      </c>
      <c r="C1044" s="191" t="s">
        <v>42</v>
      </c>
      <c r="D1044" s="191" t="s">
        <v>3346</v>
      </c>
      <c r="E1044" s="128" t="s">
        <v>2312</v>
      </c>
      <c r="F1044" s="192" t="s">
        <v>3799</v>
      </c>
      <c r="G1044" s="193" t="s">
        <v>3214</v>
      </c>
      <c r="H1044" s="192" t="s">
        <v>3348</v>
      </c>
      <c r="I1044" s="194">
        <v>521417.2</v>
      </c>
      <c r="J1044" s="128" t="s">
        <v>1919</v>
      </c>
      <c r="K1044" s="192" t="s">
        <v>1919</v>
      </c>
      <c r="L1044" s="195" t="s">
        <v>1919</v>
      </c>
      <c r="M1044" s="196">
        <v>44985</v>
      </c>
      <c r="N1044" s="179" t="s">
        <v>1472</v>
      </c>
      <c r="O1044" s="192" t="s">
        <v>3850</v>
      </c>
      <c r="P1044" s="192" t="s">
        <v>3989</v>
      </c>
      <c r="Q1044" s="197">
        <v>-2860</v>
      </c>
      <c r="R1044" s="197">
        <v>0</v>
      </c>
      <c r="S1044" s="197">
        <v>250239.75</v>
      </c>
      <c r="T1044" s="198" t="s">
        <v>3852</v>
      </c>
      <c r="U1044" s="199">
        <v>-2860</v>
      </c>
      <c r="V1044" s="199">
        <v>2860</v>
      </c>
      <c r="W1044" s="200">
        <v>0</v>
      </c>
      <c r="X1044" s="201">
        <v>44958</v>
      </c>
      <c r="Y1044" s="129"/>
      <c r="Z1044" s="122" t="s">
        <v>1515</v>
      </c>
      <c r="AA1044" s="189" t="s">
        <v>1479</v>
      </c>
      <c r="AB1044" s="189" t="s">
        <v>1470</v>
      </c>
    </row>
    <row r="1045" spans="1:28" hidden="1">
      <c r="A1045" s="189" t="s">
        <v>3213</v>
      </c>
      <c r="B1045" s="190">
        <v>44985</v>
      </c>
      <c r="C1045" s="191" t="s">
        <v>42</v>
      </c>
      <c r="D1045" s="191" t="s">
        <v>3346</v>
      </c>
      <c r="E1045" s="128" t="s">
        <v>2312</v>
      </c>
      <c r="F1045" s="192" t="s">
        <v>3799</v>
      </c>
      <c r="G1045" s="193" t="s">
        <v>3214</v>
      </c>
      <c r="H1045" s="192" t="s">
        <v>3348</v>
      </c>
      <c r="I1045" s="194">
        <v>521417.2</v>
      </c>
      <c r="J1045" s="128" t="s">
        <v>1919</v>
      </c>
      <c r="K1045" s="192" t="s">
        <v>1919</v>
      </c>
      <c r="L1045" s="195" t="s">
        <v>1919</v>
      </c>
      <c r="M1045" s="196">
        <v>44985</v>
      </c>
      <c r="N1045" s="179" t="s">
        <v>1472</v>
      </c>
      <c r="O1045" s="192" t="s">
        <v>3523</v>
      </c>
      <c r="P1045" s="192" t="s">
        <v>3990</v>
      </c>
      <c r="Q1045" s="197">
        <v>-50000</v>
      </c>
      <c r="R1045" s="197">
        <v>0</v>
      </c>
      <c r="S1045" s="197">
        <v>200239.75</v>
      </c>
      <c r="T1045" s="198" t="s">
        <v>3524</v>
      </c>
      <c r="U1045" s="199">
        <v>-50000</v>
      </c>
      <c r="V1045" s="199">
        <v>50000</v>
      </c>
      <c r="W1045" s="200">
        <v>1</v>
      </c>
      <c r="X1045" s="201">
        <v>44958</v>
      </c>
      <c r="Y1045" s="129"/>
      <c r="Z1045" s="122" t="s">
        <v>1515</v>
      </c>
      <c r="AA1045" s="189" t="s">
        <v>1479</v>
      </c>
      <c r="AB1045" s="189" t="s">
        <v>1470</v>
      </c>
    </row>
    <row r="1046" spans="1:28" hidden="1">
      <c r="A1046" s="189" t="s">
        <v>3213</v>
      </c>
      <c r="B1046" s="190">
        <v>44985</v>
      </c>
      <c r="C1046" s="191" t="s">
        <v>42</v>
      </c>
      <c r="D1046" s="191" t="s">
        <v>3346</v>
      </c>
      <c r="E1046" s="128" t="s">
        <v>2312</v>
      </c>
      <c r="F1046" s="192" t="s">
        <v>3799</v>
      </c>
      <c r="G1046" s="193" t="s">
        <v>3214</v>
      </c>
      <c r="H1046" s="192" t="s">
        <v>3348</v>
      </c>
      <c r="I1046" s="194">
        <v>521417.2</v>
      </c>
      <c r="J1046" s="128" t="s">
        <v>1919</v>
      </c>
      <c r="K1046" s="192" t="s">
        <v>1919</v>
      </c>
      <c r="L1046" s="195" t="s">
        <v>1919</v>
      </c>
      <c r="M1046" s="196">
        <v>44985</v>
      </c>
      <c r="N1046" s="179" t="s">
        <v>1472</v>
      </c>
      <c r="O1046" s="192" t="s">
        <v>3991</v>
      </c>
      <c r="P1046" s="192" t="s">
        <v>3992</v>
      </c>
      <c r="Q1046" s="197">
        <v>-7000</v>
      </c>
      <c r="R1046" s="197">
        <v>0</v>
      </c>
      <c r="S1046" s="197">
        <v>193239.75</v>
      </c>
      <c r="T1046" s="198" t="s">
        <v>2163</v>
      </c>
      <c r="U1046" s="199">
        <v>-7000</v>
      </c>
      <c r="V1046" s="199">
        <v>7000</v>
      </c>
      <c r="W1046" s="200">
        <v>0</v>
      </c>
      <c r="X1046" s="201">
        <v>44958</v>
      </c>
      <c r="Y1046" s="129"/>
      <c r="Z1046" s="122" t="s">
        <v>1515</v>
      </c>
      <c r="AA1046" s="189" t="s">
        <v>1479</v>
      </c>
      <c r="AB1046" s="189" t="s">
        <v>1470</v>
      </c>
    </row>
    <row r="1047" spans="1:28" hidden="1">
      <c r="A1047" s="189" t="s">
        <v>3213</v>
      </c>
      <c r="B1047" s="190">
        <v>44985</v>
      </c>
      <c r="C1047" s="191" t="s">
        <v>42</v>
      </c>
      <c r="D1047" s="191" t="s">
        <v>3346</v>
      </c>
      <c r="E1047" s="128" t="s">
        <v>2312</v>
      </c>
      <c r="F1047" s="192" t="s">
        <v>3799</v>
      </c>
      <c r="G1047" s="193" t="s">
        <v>3214</v>
      </c>
      <c r="H1047" s="192" t="s">
        <v>3348</v>
      </c>
      <c r="I1047" s="194">
        <v>521417.2</v>
      </c>
      <c r="J1047" s="128" t="s">
        <v>1919</v>
      </c>
      <c r="K1047" s="192" t="s">
        <v>1919</v>
      </c>
      <c r="L1047" s="195" t="s">
        <v>1919</v>
      </c>
      <c r="M1047" s="196">
        <v>44985</v>
      </c>
      <c r="N1047" s="179" t="s">
        <v>1472</v>
      </c>
      <c r="O1047" s="192" t="s">
        <v>1766</v>
      </c>
      <c r="P1047" s="192" t="s">
        <v>3993</v>
      </c>
      <c r="Q1047" s="197">
        <v>-700</v>
      </c>
      <c r="R1047" s="197">
        <v>0</v>
      </c>
      <c r="S1047" s="197">
        <v>192539.75</v>
      </c>
      <c r="T1047" s="198" t="s">
        <v>1925</v>
      </c>
      <c r="U1047" s="199">
        <v>-700</v>
      </c>
      <c r="V1047" s="199">
        <v>700</v>
      </c>
      <c r="W1047" s="200">
        <v>0</v>
      </c>
      <c r="X1047" s="201">
        <v>44958</v>
      </c>
      <c r="Y1047" s="129"/>
      <c r="Z1047" s="122" t="s">
        <v>1515</v>
      </c>
      <c r="AA1047" s="189" t="s">
        <v>1479</v>
      </c>
      <c r="AB1047" s="189" t="s">
        <v>1470</v>
      </c>
    </row>
    <row r="1048" spans="1:28" hidden="1">
      <c r="A1048" s="189" t="s">
        <v>3213</v>
      </c>
      <c r="B1048" s="190">
        <v>44985</v>
      </c>
      <c r="C1048" s="191" t="s">
        <v>42</v>
      </c>
      <c r="D1048" s="191" t="s">
        <v>3346</v>
      </c>
      <c r="E1048" s="128" t="s">
        <v>2312</v>
      </c>
      <c r="F1048" s="192" t="s">
        <v>3799</v>
      </c>
      <c r="G1048" s="193" t="s">
        <v>3214</v>
      </c>
      <c r="H1048" s="192" t="s">
        <v>3348</v>
      </c>
      <c r="I1048" s="194">
        <v>521417.2</v>
      </c>
      <c r="J1048" s="128" t="s">
        <v>1919</v>
      </c>
      <c r="K1048" s="192" t="s">
        <v>1919</v>
      </c>
      <c r="L1048" s="195" t="s">
        <v>1919</v>
      </c>
      <c r="M1048" s="196">
        <v>44985</v>
      </c>
      <c r="N1048" s="179" t="s">
        <v>1472</v>
      </c>
      <c r="O1048" s="192" t="s">
        <v>3670</v>
      </c>
      <c r="P1048" s="192" t="s">
        <v>2243</v>
      </c>
      <c r="Q1048" s="197">
        <v>-400</v>
      </c>
      <c r="R1048" s="197">
        <v>0</v>
      </c>
      <c r="S1048" s="197">
        <v>192139.75</v>
      </c>
      <c r="T1048" s="198" t="s">
        <v>1695</v>
      </c>
      <c r="U1048" s="199">
        <v>-400</v>
      </c>
      <c r="V1048" s="199">
        <v>400</v>
      </c>
      <c r="W1048" s="200">
        <v>0</v>
      </c>
      <c r="X1048" s="201">
        <v>44958</v>
      </c>
      <c r="Y1048" s="129"/>
      <c r="Z1048" s="122" t="s">
        <v>3671</v>
      </c>
      <c r="AA1048" s="189" t="s">
        <v>1488</v>
      </c>
      <c r="AB1048" s="189" t="s">
        <v>1470</v>
      </c>
    </row>
    <row r="1049" spans="1:28" hidden="1">
      <c r="A1049" s="189" t="s">
        <v>3213</v>
      </c>
      <c r="B1049" s="190">
        <v>44985</v>
      </c>
      <c r="C1049" s="191" t="s">
        <v>42</v>
      </c>
      <c r="D1049" s="191" t="s">
        <v>3346</v>
      </c>
      <c r="E1049" s="128" t="s">
        <v>2312</v>
      </c>
      <c r="F1049" s="192" t="s">
        <v>3799</v>
      </c>
      <c r="G1049" s="193" t="s">
        <v>3214</v>
      </c>
      <c r="H1049" s="192" t="s">
        <v>3348</v>
      </c>
      <c r="I1049" s="194">
        <v>521417.2</v>
      </c>
      <c r="J1049" s="128" t="s">
        <v>1919</v>
      </c>
      <c r="K1049" s="192" t="s">
        <v>1919</v>
      </c>
      <c r="L1049" s="195" t="s">
        <v>1919</v>
      </c>
      <c r="M1049" s="196">
        <v>44985</v>
      </c>
      <c r="N1049" s="179" t="s">
        <v>1472</v>
      </c>
      <c r="O1049" s="192" t="s">
        <v>3994</v>
      </c>
      <c r="P1049" s="192" t="s">
        <v>3995</v>
      </c>
      <c r="Q1049" s="197">
        <v>-13950</v>
      </c>
      <c r="R1049" s="197">
        <v>0</v>
      </c>
      <c r="S1049" s="197">
        <v>178189.75</v>
      </c>
      <c r="T1049" s="198" t="s">
        <v>3996</v>
      </c>
      <c r="U1049" s="199">
        <v>-13950</v>
      </c>
      <c r="V1049" s="199">
        <v>13950</v>
      </c>
      <c r="W1049" s="200">
        <v>0</v>
      </c>
      <c r="X1049" s="201">
        <v>44958</v>
      </c>
      <c r="Y1049" s="129"/>
      <c r="Z1049" s="122" t="s">
        <v>1515</v>
      </c>
      <c r="AA1049" s="189" t="s">
        <v>1479</v>
      </c>
      <c r="AB1049" s="189" t="s">
        <v>1470</v>
      </c>
    </row>
    <row r="1050" spans="1:28" hidden="1">
      <c r="A1050" s="189" t="s">
        <v>3213</v>
      </c>
      <c r="B1050" s="190">
        <v>44985</v>
      </c>
      <c r="C1050" s="191" t="s">
        <v>42</v>
      </c>
      <c r="D1050" s="191" t="s">
        <v>3346</v>
      </c>
      <c r="E1050" s="128" t="s">
        <v>2312</v>
      </c>
      <c r="F1050" s="192" t="s">
        <v>3799</v>
      </c>
      <c r="G1050" s="193" t="s">
        <v>3214</v>
      </c>
      <c r="H1050" s="192" t="s">
        <v>3348</v>
      </c>
      <c r="I1050" s="194">
        <v>521417.2</v>
      </c>
      <c r="J1050" s="128" t="s">
        <v>1919</v>
      </c>
      <c r="K1050" s="192" t="s">
        <v>1919</v>
      </c>
      <c r="L1050" s="195" t="s">
        <v>1919</v>
      </c>
      <c r="M1050" s="196">
        <v>44985</v>
      </c>
      <c r="N1050" s="179" t="s">
        <v>1472</v>
      </c>
      <c r="O1050" s="192" t="s">
        <v>3997</v>
      </c>
      <c r="P1050" s="192" t="s">
        <v>3998</v>
      </c>
      <c r="Q1050" s="197">
        <v>-3100</v>
      </c>
      <c r="R1050" s="197">
        <v>0</v>
      </c>
      <c r="S1050" s="197">
        <v>175089.75</v>
      </c>
      <c r="T1050" s="198" t="s">
        <v>3999</v>
      </c>
      <c r="U1050" s="199">
        <v>-3100</v>
      </c>
      <c r="V1050" s="199">
        <v>3100</v>
      </c>
      <c r="W1050" s="200">
        <v>0</v>
      </c>
      <c r="X1050" s="201">
        <v>44958</v>
      </c>
      <c r="Y1050" s="129"/>
      <c r="Z1050" s="122" t="s">
        <v>3663</v>
      </c>
      <c r="AA1050" s="189" t="s">
        <v>1520</v>
      </c>
      <c r="AB1050" s="189" t="s">
        <v>1470</v>
      </c>
    </row>
    <row r="1051" spans="1:28" hidden="1">
      <c r="A1051" s="189" t="s">
        <v>3213</v>
      </c>
      <c r="B1051" s="190">
        <v>44985</v>
      </c>
      <c r="C1051" s="191" t="s">
        <v>42</v>
      </c>
      <c r="D1051" s="191" t="s">
        <v>3346</v>
      </c>
      <c r="E1051" s="128" t="s">
        <v>2312</v>
      </c>
      <c r="F1051" s="192" t="s">
        <v>3799</v>
      </c>
      <c r="G1051" s="193" t="s">
        <v>3214</v>
      </c>
      <c r="H1051" s="192" t="s">
        <v>3348</v>
      </c>
      <c r="I1051" s="194">
        <v>521417.2</v>
      </c>
      <c r="J1051" s="128">
        <v>0</v>
      </c>
      <c r="K1051" s="192">
        <v>0</v>
      </c>
      <c r="L1051" s="195">
        <v>0</v>
      </c>
      <c r="M1051" s="196">
        <v>44985</v>
      </c>
      <c r="N1051" s="179" t="s">
        <v>1565</v>
      </c>
      <c r="O1051" s="192" t="s">
        <v>3530</v>
      </c>
      <c r="P1051" s="192" t="s">
        <v>3868</v>
      </c>
      <c r="Q1051" s="197">
        <v>-1.95</v>
      </c>
      <c r="R1051" s="197">
        <v>0</v>
      </c>
      <c r="S1051" s="197">
        <v>175087.8</v>
      </c>
      <c r="T1051" s="198" t="s">
        <v>21</v>
      </c>
      <c r="U1051" s="199">
        <v>-1.95</v>
      </c>
      <c r="V1051" s="199">
        <v>1.95</v>
      </c>
      <c r="W1051" s="200">
        <v>0</v>
      </c>
      <c r="X1051" s="201">
        <v>44958</v>
      </c>
      <c r="Y1051" s="129"/>
      <c r="Z1051" s="122" t="s">
        <v>3124</v>
      </c>
      <c r="AA1051" s="189" t="s">
        <v>3124</v>
      </c>
      <c r="AB1051" s="189" t="s">
        <v>1470</v>
      </c>
    </row>
    <row r="1052" spans="1:28" hidden="1">
      <c r="A1052" s="189" t="s">
        <v>3213</v>
      </c>
      <c r="B1052" s="190">
        <v>44985</v>
      </c>
      <c r="C1052" s="191" t="s">
        <v>42</v>
      </c>
      <c r="D1052" s="191" t="s">
        <v>3346</v>
      </c>
      <c r="E1052" s="128" t="s">
        <v>2312</v>
      </c>
      <c r="F1052" s="192" t="s">
        <v>3799</v>
      </c>
      <c r="G1052" s="193" t="s">
        <v>3214</v>
      </c>
      <c r="H1052" s="192" t="s">
        <v>3348</v>
      </c>
      <c r="I1052" s="194">
        <v>521417.2</v>
      </c>
      <c r="J1052" s="128" t="s">
        <v>1919</v>
      </c>
      <c r="K1052" s="192" t="s">
        <v>1919</v>
      </c>
      <c r="L1052" s="195" t="s">
        <v>1919</v>
      </c>
      <c r="M1052" s="196">
        <v>44985</v>
      </c>
      <c r="N1052" s="179" t="s">
        <v>1565</v>
      </c>
      <c r="O1052" s="192" t="s">
        <v>3448</v>
      </c>
      <c r="P1052" s="192" t="s">
        <v>3802</v>
      </c>
      <c r="Q1052" s="197">
        <v>-34.950000000000003</v>
      </c>
      <c r="R1052" s="197">
        <v>0</v>
      </c>
      <c r="S1052" s="197">
        <v>175052.85</v>
      </c>
      <c r="T1052" s="198" t="s">
        <v>21</v>
      </c>
      <c r="U1052" s="199">
        <v>-34.950000000000003</v>
      </c>
      <c r="V1052" s="199">
        <v>34.950000000000003</v>
      </c>
      <c r="W1052" s="200">
        <v>0</v>
      </c>
      <c r="X1052" s="201">
        <v>44958</v>
      </c>
      <c r="Y1052" s="129"/>
      <c r="Z1052" s="122" t="s">
        <v>3124</v>
      </c>
      <c r="AA1052" s="189" t="s">
        <v>3124</v>
      </c>
      <c r="AB1052" s="189" t="s">
        <v>1470</v>
      </c>
    </row>
    <row r="1053" spans="1:28" hidden="1">
      <c r="A1053" s="189" t="s">
        <v>3050</v>
      </c>
      <c r="B1053" s="190">
        <v>44958</v>
      </c>
      <c r="C1053" s="191" t="s">
        <v>42</v>
      </c>
      <c r="D1053" s="191" t="s">
        <v>3220</v>
      </c>
      <c r="E1053" s="128" t="s">
        <v>2312</v>
      </c>
      <c r="F1053" s="192" t="s">
        <v>3799</v>
      </c>
      <c r="G1053" s="193" t="s">
        <v>3053</v>
      </c>
      <c r="H1053" s="192" t="s">
        <v>3221</v>
      </c>
      <c r="I1053" s="194">
        <v>10646.74</v>
      </c>
      <c r="J1053" s="128" t="s">
        <v>1919</v>
      </c>
      <c r="K1053" s="192" t="s">
        <v>1919</v>
      </c>
      <c r="L1053" s="195" t="s">
        <v>1919</v>
      </c>
      <c r="M1053" s="196">
        <v>44958</v>
      </c>
      <c r="N1053" s="179" t="s">
        <v>1472</v>
      </c>
      <c r="O1053" s="192" t="s">
        <v>3245</v>
      </c>
      <c r="P1053" s="192" t="s">
        <v>4000</v>
      </c>
      <c r="Q1053" s="197">
        <v>-7000</v>
      </c>
      <c r="R1053" s="197">
        <v>0</v>
      </c>
      <c r="S1053" s="197">
        <v>3646.74</v>
      </c>
      <c r="T1053" s="198" t="s">
        <v>3246</v>
      </c>
      <c r="U1053" s="199">
        <v>-7000</v>
      </c>
      <c r="V1053" s="199">
        <v>7000</v>
      </c>
      <c r="W1053" s="200">
        <v>1</v>
      </c>
      <c r="X1053" s="201">
        <v>44958</v>
      </c>
      <c r="Y1053" s="129"/>
      <c r="Z1053" s="122" t="s">
        <v>1490</v>
      </c>
      <c r="AA1053" s="189" t="s">
        <v>1488</v>
      </c>
      <c r="AB1053" s="189" t="s">
        <v>1470</v>
      </c>
    </row>
    <row r="1054" spans="1:28" hidden="1">
      <c r="A1054" s="189" t="s">
        <v>3050</v>
      </c>
      <c r="B1054" s="190">
        <v>44958</v>
      </c>
      <c r="C1054" s="191" t="s">
        <v>42</v>
      </c>
      <c r="D1054" s="191" t="s">
        <v>3220</v>
      </c>
      <c r="E1054" s="128" t="s">
        <v>2312</v>
      </c>
      <c r="F1054" s="192" t="s">
        <v>3799</v>
      </c>
      <c r="G1054" s="193" t="s">
        <v>3053</v>
      </c>
      <c r="H1054" s="192" t="s">
        <v>3221</v>
      </c>
      <c r="I1054" s="194">
        <v>10646.74</v>
      </c>
      <c r="J1054" s="128" t="s">
        <v>1919</v>
      </c>
      <c r="K1054" s="192" t="s">
        <v>1919</v>
      </c>
      <c r="L1054" s="195" t="s">
        <v>1919</v>
      </c>
      <c r="M1054" s="196">
        <v>44958</v>
      </c>
      <c r="N1054" s="179" t="s">
        <v>1565</v>
      </c>
      <c r="O1054" s="192" t="s">
        <v>3530</v>
      </c>
      <c r="P1054" s="192" t="s">
        <v>3778</v>
      </c>
      <c r="Q1054" s="197">
        <v>-1.95</v>
      </c>
      <c r="R1054" s="197">
        <v>0</v>
      </c>
      <c r="S1054" s="197">
        <v>3644.79</v>
      </c>
      <c r="T1054" s="198" t="s">
        <v>21</v>
      </c>
      <c r="U1054" s="199">
        <v>-1.95</v>
      </c>
      <c r="V1054" s="199">
        <v>1.95</v>
      </c>
      <c r="W1054" s="200">
        <v>0</v>
      </c>
      <c r="X1054" s="201">
        <v>44958</v>
      </c>
      <c r="Y1054" s="129"/>
      <c r="Z1054" s="122" t="s">
        <v>3124</v>
      </c>
      <c r="AA1054" s="189" t="s">
        <v>3124</v>
      </c>
      <c r="AB1054" s="189" t="s">
        <v>1470</v>
      </c>
    </row>
    <row r="1055" spans="1:28" hidden="1">
      <c r="A1055" s="189" t="s">
        <v>3050</v>
      </c>
      <c r="B1055" s="190">
        <v>44959</v>
      </c>
      <c r="C1055" s="191" t="s">
        <v>42</v>
      </c>
      <c r="D1055" s="191" t="s">
        <v>3220</v>
      </c>
      <c r="E1055" s="128" t="s">
        <v>2312</v>
      </c>
      <c r="F1055" s="192" t="s">
        <v>3799</v>
      </c>
      <c r="G1055" s="193" t="s">
        <v>3053</v>
      </c>
      <c r="H1055" s="192" t="s">
        <v>3221</v>
      </c>
      <c r="I1055" s="194">
        <v>10646.74</v>
      </c>
      <c r="J1055" s="128" t="s">
        <v>1919</v>
      </c>
      <c r="K1055" s="192" t="s">
        <v>1919</v>
      </c>
      <c r="L1055" s="195" t="s">
        <v>1919</v>
      </c>
      <c r="M1055" s="196">
        <v>44959</v>
      </c>
      <c r="N1055" s="179" t="s">
        <v>1472</v>
      </c>
      <c r="O1055" s="192" t="s">
        <v>3111</v>
      </c>
      <c r="P1055" s="192" t="s">
        <v>4001</v>
      </c>
      <c r="Q1055" s="197">
        <v>-419.88</v>
      </c>
      <c r="R1055" s="197">
        <v>0</v>
      </c>
      <c r="S1055" s="197">
        <v>3224.91</v>
      </c>
      <c r="T1055" s="198" t="s">
        <v>1002</v>
      </c>
      <c r="U1055" s="199">
        <v>-419.88</v>
      </c>
      <c r="V1055" s="199">
        <v>419.88</v>
      </c>
      <c r="W1055" s="200">
        <v>0</v>
      </c>
      <c r="X1055" s="201">
        <v>44958</v>
      </c>
      <c r="Y1055" s="129"/>
      <c r="Z1055" s="122" t="s">
        <v>3112</v>
      </c>
      <c r="AA1055" s="189" t="s">
        <v>3060</v>
      </c>
      <c r="AB1055" s="189" t="s">
        <v>1470</v>
      </c>
    </row>
    <row r="1056" spans="1:28" hidden="1">
      <c r="A1056" s="189" t="s">
        <v>3050</v>
      </c>
      <c r="B1056" s="190">
        <v>44959</v>
      </c>
      <c r="C1056" s="191" t="s">
        <v>42</v>
      </c>
      <c r="D1056" s="191" t="s">
        <v>3220</v>
      </c>
      <c r="E1056" s="128" t="s">
        <v>2312</v>
      </c>
      <c r="F1056" s="192" t="s">
        <v>3799</v>
      </c>
      <c r="G1056" s="193" t="s">
        <v>3053</v>
      </c>
      <c r="H1056" s="192" t="s">
        <v>3221</v>
      </c>
      <c r="I1056" s="194">
        <v>10646.74</v>
      </c>
      <c r="J1056" s="128" t="s">
        <v>1919</v>
      </c>
      <c r="K1056" s="192" t="s">
        <v>1919</v>
      </c>
      <c r="L1056" s="195" t="s">
        <v>1919</v>
      </c>
      <c r="M1056" s="196">
        <v>44959</v>
      </c>
      <c r="N1056" s="179" t="s">
        <v>1495</v>
      </c>
      <c r="O1056" s="192" t="s">
        <v>3635</v>
      </c>
      <c r="P1056" s="192" t="s">
        <v>3806</v>
      </c>
      <c r="Q1056" s="197">
        <v>0</v>
      </c>
      <c r="R1056" s="197">
        <v>250.83</v>
      </c>
      <c r="S1056" s="197">
        <v>3475.74</v>
      </c>
      <c r="T1056" s="198" t="s">
        <v>21</v>
      </c>
      <c r="U1056" s="199">
        <v>250.83</v>
      </c>
      <c r="V1056" s="199">
        <v>250.83</v>
      </c>
      <c r="W1056" s="200">
        <v>0</v>
      </c>
      <c r="X1056" s="201">
        <v>44958</v>
      </c>
      <c r="Y1056" s="129"/>
      <c r="Z1056" s="122" t="s">
        <v>3636</v>
      </c>
      <c r="AA1056" s="189" t="s">
        <v>3636</v>
      </c>
      <c r="AB1056" s="189" t="s">
        <v>1470</v>
      </c>
    </row>
    <row r="1057" spans="1:28" hidden="1">
      <c r="A1057" s="189" t="s">
        <v>3050</v>
      </c>
      <c r="B1057" s="190">
        <v>44960</v>
      </c>
      <c r="C1057" s="191" t="s">
        <v>42</v>
      </c>
      <c r="D1057" s="191" t="s">
        <v>3220</v>
      </c>
      <c r="E1057" s="128" t="s">
        <v>2312</v>
      </c>
      <c r="F1057" s="192" t="s">
        <v>3799</v>
      </c>
      <c r="G1057" s="193" t="s">
        <v>3053</v>
      </c>
      <c r="H1057" s="192" t="s">
        <v>3221</v>
      </c>
      <c r="I1057" s="194">
        <v>10646.74</v>
      </c>
      <c r="J1057" s="128" t="s">
        <v>1919</v>
      </c>
      <c r="K1057" s="192" t="s">
        <v>1919</v>
      </c>
      <c r="L1057" s="195" t="s">
        <v>1919</v>
      </c>
      <c r="M1057" s="196">
        <v>44960</v>
      </c>
      <c r="N1057" s="179" t="s">
        <v>1472</v>
      </c>
      <c r="O1057" s="192" t="s">
        <v>4002</v>
      </c>
      <c r="P1057" s="192" t="s">
        <v>4003</v>
      </c>
      <c r="Q1057" s="197">
        <v>-8250</v>
      </c>
      <c r="R1057" s="197">
        <v>0</v>
      </c>
      <c r="S1057" s="197">
        <v>-4774.26</v>
      </c>
      <c r="T1057" s="198" t="s">
        <v>4004</v>
      </c>
      <c r="U1057" s="199">
        <v>-8250</v>
      </c>
      <c r="V1057" s="199">
        <v>8250</v>
      </c>
      <c r="W1057" s="200">
        <v>0</v>
      </c>
      <c r="X1057" s="201">
        <v>44958</v>
      </c>
      <c r="Y1057" s="129"/>
      <c r="Z1057" s="122" t="s">
        <v>1515</v>
      </c>
      <c r="AA1057" s="189" t="s">
        <v>1479</v>
      </c>
      <c r="AB1057" s="189" t="s">
        <v>1470</v>
      </c>
    </row>
    <row r="1058" spans="1:28" hidden="1">
      <c r="A1058" s="189" t="s">
        <v>3050</v>
      </c>
      <c r="B1058" s="190">
        <v>44960</v>
      </c>
      <c r="C1058" s="191" t="s">
        <v>42</v>
      </c>
      <c r="D1058" s="191" t="s">
        <v>3220</v>
      </c>
      <c r="E1058" s="128" t="s">
        <v>2312</v>
      </c>
      <c r="F1058" s="192" t="s">
        <v>3799</v>
      </c>
      <c r="G1058" s="193" t="s">
        <v>3053</v>
      </c>
      <c r="H1058" s="192" t="s">
        <v>3221</v>
      </c>
      <c r="I1058" s="194">
        <v>10646.74</v>
      </c>
      <c r="J1058" s="128" t="s">
        <v>1919</v>
      </c>
      <c r="K1058" s="192" t="s">
        <v>1919</v>
      </c>
      <c r="L1058" s="195" t="s">
        <v>1919</v>
      </c>
      <c r="M1058" s="196">
        <v>44960</v>
      </c>
      <c r="N1058" s="179" t="s">
        <v>1472</v>
      </c>
      <c r="O1058" s="192" t="s">
        <v>3259</v>
      </c>
      <c r="P1058" s="192" t="s">
        <v>4005</v>
      </c>
      <c r="Q1058" s="197">
        <v>-243.93</v>
      </c>
      <c r="R1058" s="197">
        <v>0</v>
      </c>
      <c r="S1058" s="197">
        <v>-5018.1899999999996</v>
      </c>
      <c r="T1058" s="198" t="s">
        <v>952</v>
      </c>
      <c r="U1058" s="199">
        <v>-243.93</v>
      </c>
      <c r="V1058" s="199">
        <v>243.93</v>
      </c>
      <c r="W1058" s="200">
        <v>0</v>
      </c>
      <c r="X1058" s="201">
        <v>44958</v>
      </c>
      <c r="Y1058" s="129"/>
      <c r="Z1058" s="122" t="s">
        <v>3059</v>
      </c>
      <c r="AA1058" s="189" t="s">
        <v>3060</v>
      </c>
      <c r="AB1058" s="189" t="s">
        <v>1470</v>
      </c>
    </row>
    <row r="1059" spans="1:28" hidden="1">
      <c r="A1059" s="189" t="s">
        <v>3050</v>
      </c>
      <c r="B1059" s="190">
        <v>44960</v>
      </c>
      <c r="C1059" s="191" t="s">
        <v>42</v>
      </c>
      <c r="D1059" s="191" t="s">
        <v>3220</v>
      </c>
      <c r="E1059" s="128" t="s">
        <v>2312</v>
      </c>
      <c r="F1059" s="192" t="s">
        <v>3799</v>
      </c>
      <c r="G1059" s="193" t="s">
        <v>3053</v>
      </c>
      <c r="H1059" s="192" t="s">
        <v>3221</v>
      </c>
      <c r="I1059" s="194">
        <v>10646.74</v>
      </c>
      <c r="J1059" s="128" t="s">
        <v>1919</v>
      </c>
      <c r="K1059" s="192" t="s">
        <v>1919</v>
      </c>
      <c r="L1059" s="195" t="s">
        <v>1919</v>
      </c>
      <c r="M1059" s="196">
        <v>44960</v>
      </c>
      <c r="N1059" s="179" t="s">
        <v>1472</v>
      </c>
      <c r="O1059" s="192" t="s">
        <v>3623</v>
      </c>
      <c r="P1059" s="192" t="s">
        <v>4006</v>
      </c>
      <c r="Q1059" s="197">
        <v>-211.38</v>
      </c>
      <c r="R1059" s="197">
        <v>0</v>
      </c>
      <c r="S1059" s="197">
        <v>-5229.57</v>
      </c>
      <c r="T1059" s="198" t="s">
        <v>866</v>
      </c>
      <c r="U1059" s="199">
        <v>-211.38</v>
      </c>
      <c r="V1059" s="199">
        <v>211.38</v>
      </c>
      <c r="W1059" s="200">
        <v>0</v>
      </c>
      <c r="X1059" s="201">
        <v>44958</v>
      </c>
      <c r="Y1059" s="129"/>
      <c r="Z1059" s="122" t="s">
        <v>3076</v>
      </c>
      <c r="AA1059" s="189" t="s">
        <v>1479</v>
      </c>
      <c r="AB1059" s="189" t="s">
        <v>1470</v>
      </c>
    </row>
    <row r="1060" spans="1:28" hidden="1">
      <c r="A1060" s="189" t="s">
        <v>3050</v>
      </c>
      <c r="B1060" s="190">
        <v>44960</v>
      </c>
      <c r="C1060" s="191" t="s">
        <v>42</v>
      </c>
      <c r="D1060" s="191" t="s">
        <v>3220</v>
      </c>
      <c r="E1060" s="128" t="s">
        <v>2312</v>
      </c>
      <c r="F1060" s="192" t="s">
        <v>3799</v>
      </c>
      <c r="G1060" s="193" t="s">
        <v>3053</v>
      </c>
      <c r="H1060" s="192" t="s">
        <v>3221</v>
      </c>
      <c r="I1060" s="194">
        <v>10646.74</v>
      </c>
      <c r="J1060" s="128" t="s">
        <v>1919</v>
      </c>
      <c r="K1060" s="192" t="s">
        <v>1919</v>
      </c>
      <c r="L1060" s="195" t="s">
        <v>1919</v>
      </c>
      <c r="M1060" s="196">
        <v>44960</v>
      </c>
      <c r="N1060" s="179" t="s">
        <v>1565</v>
      </c>
      <c r="O1060" s="192" t="s">
        <v>3558</v>
      </c>
      <c r="P1060" s="192" t="s">
        <v>3776</v>
      </c>
      <c r="Q1060" s="197">
        <v>0</v>
      </c>
      <c r="R1060" s="197">
        <v>10000</v>
      </c>
      <c r="S1060" s="197">
        <v>4770.43</v>
      </c>
      <c r="T1060" s="198" t="s">
        <v>21</v>
      </c>
      <c r="U1060" s="199">
        <v>10000</v>
      </c>
      <c r="V1060" s="199">
        <v>10000</v>
      </c>
      <c r="W1060" s="200">
        <v>19</v>
      </c>
      <c r="X1060" s="201">
        <v>44958</v>
      </c>
      <c r="Y1060" s="129"/>
      <c r="Z1060" s="122" t="s">
        <v>158</v>
      </c>
      <c r="AA1060" s="189" t="s">
        <v>158</v>
      </c>
      <c r="AB1060" s="189" t="s">
        <v>1474</v>
      </c>
    </row>
    <row r="1061" spans="1:28" hidden="1">
      <c r="A1061" s="189" t="s">
        <v>3050</v>
      </c>
      <c r="B1061" s="190">
        <v>44960</v>
      </c>
      <c r="C1061" s="191" t="s">
        <v>42</v>
      </c>
      <c r="D1061" s="191" t="s">
        <v>3220</v>
      </c>
      <c r="E1061" s="128" t="s">
        <v>2312</v>
      </c>
      <c r="F1061" s="192" t="s">
        <v>3799</v>
      </c>
      <c r="G1061" s="193" t="s">
        <v>3053</v>
      </c>
      <c r="H1061" s="192" t="s">
        <v>3221</v>
      </c>
      <c r="I1061" s="194">
        <v>10646.74</v>
      </c>
      <c r="J1061" s="128" t="s">
        <v>1919</v>
      </c>
      <c r="K1061" s="192" t="s">
        <v>1919</v>
      </c>
      <c r="L1061" s="195" t="s">
        <v>1919</v>
      </c>
      <c r="M1061" s="196">
        <v>44960</v>
      </c>
      <c r="N1061" s="179" t="s">
        <v>1565</v>
      </c>
      <c r="O1061" s="192" t="s">
        <v>2762</v>
      </c>
      <c r="P1061" s="192" t="s">
        <v>3778</v>
      </c>
      <c r="Q1061" s="197">
        <v>-34.950000000000003</v>
      </c>
      <c r="R1061" s="197">
        <v>0</v>
      </c>
      <c r="S1061" s="197">
        <v>4735.4799999999996</v>
      </c>
      <c r="T1061" s="198" t="s">
        <v>21</v>
      </c>
      <c r="U1061" s="199">
        <v>-34.950000000000003</v>
      </c>
      <c r="V1061" s="199">
        <v>34.950000000000003</v>
      </c>
      <c r="W1061" s="200">
        <v>0</v>
      </c>
      <c r="X1061" s="201">
        <v>44958</v>
      </c>
      <c r="Y1061" s="129"/>
      <c r="Z1061" s="122" t="s">
        <v>3124</v>
      </c>
      <c r="AA1061" s="189" t="s">
        <v>3124</v>
      </c>
      <c r="AB1061" s="189" t="s">
        <v>1470</v>
      </c>
    </row>
    <row r="1062" spans="1:28" hidden="1">
      <c r="A1062" s="189" t="s">
        <v>3050</v>
      </c>
      <c r="B1062" s="190">
        <v>44965</v>
      </c>
      <c r="C1062" s="191" t="s">
        <v>42</v>
      </c>
      <c r="D1062" s="191" t="s">
        <v>3220</v>
      </c>
      <c r="E1062" s="128" t="s">
        <v>2312</v>
      </c>
      <c r="F1062" s="192" t="s">
        <v>3799</v>
      </c>
      <c r="G1062" s="193" t="s">
        <v>3053</v>
      </c>
      <c r="H1062" s="192" t="s">
        <v>3221</v>
      </c>
      <c r="I1062" s="194">
        <v>10646.74</v>
      </c>
      <c r="J1062" s="128" t="s">
        <v>1919</v>
      </c>
      <c r="K1062" s="192" t="s">
        <v>1919</v>
      </c>
      <c r="L1062" s="195" t="s">
        <v>1919</v>
      </c>
      <c r="M1062" s="196">
        <v>44965</v>
      </c>
      <c r="N1062" s="179" t="s">
        <v>1565</v>
      </c>
      <c r="O1062" s="192" t="s">
        <v>1759</v>
      </c>
      <c r="P1062" s="192" t="s">
        <v>4007</v>
      </c>
      <c r="Q1062" s="197">
        <v>-69.099999999999994</v>
      </c>
      <c r="R1062" s="197">
        <v>0</v>
      </c>
      <c r="S1062" s="197">
        <v>4666.38</v>
      </c>
      <c r="T1062" s="198" t="s">
        <v>21</v>
      </c>
      <c r="U1062" s="199">
        <v>-69.099999999999994</v>
      </c>
      <c r="V1062" s="199">
        <v>69.099999999999994</v>
      </c>
      <c r="W1062" s="200">
        <v>0</v>
      </c>
      <c r="X1062" s="201">
        <v>44958</v>
      </c>
      <c r="Y1062" s="129"/>
      <c r="Z1062" s="122" t="s">
        <v>3124</v>
      </c>
      <c r="AA1062" s="189" t="s">
        <v>3124</v>
      </c>
      <c r="AB1062" s="189" t="s">
        <v>1470</v>
      </c>
    </row>
    <row r="1063" spans="1:28" hidden="1">
      <c r="A1063" s="189" t="s">
        <v>3050</v>
      </c>
      <c r="B1063" s="190">
        <v>44966</v>
      </c>
      <c r="C1063" s="191" t="s">
        <v>42</v>
      </c>
      <c r="D1063" s="191" t="s">
        <v>3220</v>
      </c>
      <c r="E1063" s="128" t="s">
        <v>2312</v>
      </c>
      <c r="F1063" s="192" t="s">
        <v>3799</v>
      </c>
      <c r="G1063" s="193" t="s">
        <v>3053</v>
      </c>
      <c r="H1063" s="192" t="s">
        <v>3221</v>
      </c>
      <c r="I1063" s="194">
        <v>10646.74</v>
      </c>
      <c r="J1063" s="128" t="s">
        <v>1919</v>
      </c>
      <c r="K1063" s="192" t="s">
        <v>1919</v>
      </c>
      <c r="L1063" s="195" t="s">
        <v>1919</v>
      </c>
      <c r="M1063" s="196">
        <v>44966</v>
      </c>
      <c r="N1063" s="179" t="s">
        <v>1472</v>
      </c>
      <c r="O1063" s="192" t="s">
        <v>3284</v>
      </c>
      <c r="P1063" s="192" t="s">
        <v>4008</v>
      </c>
      <c r="Q1063" s="197">
        <v>-165</v>
      </c>
      <c r="R1063" s="197">
        <v>0</v>
      </c>
      <c r="S1063" s="197">
        <v>4501.38</v>
      </c>
      <c r="T1063" s="198" t="s">
        <v>784</v>
      </c>
      <c r="U1063" s="199">
        <v>-165</v>
      </c>
      <c r="V1063" s="199">
        <v>165</v>
      </c>
      <c r="W1063" s="200">
        <v>0</v>
      </c>
      <c r="X1063" s="201">
        <v>44958</v>
      </c>
      <c r="Y1063" s="129"/>
      <c r="Z1063" s="122" t="s">
        <v>1519</v>
      </c>
      <c r="AA1063" s="189" t="s">
        <v>1520</v>
      </c>
      <c r="AB1063" s="189" t="s">
        <v>1470</v>
      </c>
    </row>
    <row r="1064" spans="1:28" hidden="1">
      <c r="A1064" s="189" t="s">
        <v>3050</v>
      </c>
      <c r="B1064" s="190">
        <v>44966</v>
      </c>
      <c r="C1064" s="191" t="s">
        <v>42</v>
      </c>
      <c r="D1064" s="191" t="s">
        <v>3220</v>
      </c>
      <c r="E1064" s="128" t="s">
        <v>2312</v>
      </c>
      <c r="F1064" s="192" t="s">
        <v>3799</v>
      </c>
      <c r="G1064" s="193" t="s">
        <v>3053</v>
      </c>
      <c r="H1064" s="192" t="s">
        <v>3221</v>
      </c>
      <c r="I1064" s="194">
        <v>10646.74</v>
      </c>
      <c r="J1064" s="128" t="s">
        <v>1919</v>
      </c>
      <c r="K1064" s="192" t="s">
        <v>1919</v>
      </c>
      <c r="L1064" s="195" t="s">
        <v>1919</v>
      </c>
      <c r="M1064" s="196">
        <v>44966</v>
      </c>
      <c r="N1064" s="179" t="s">
        <v>1472</v>
      </c>
      <c r="O1064" s="192" t="s">
        <v>4009</v>
      </c>
      <c r="P1064" s="192" t="s">
        <v>4008</v>
      </c>
      <c r="Q1064" s="197">
        <v>0</v>
      </c>
      <c r="R1064" s="197">
        <v>165</v>
      </c>
      <c r="S1064" s="197">
        <v>4666.38</v>
      </c>
      <c r="T1064" s="198" t="s">
        <v>784</v>
      </c>
      <c r="U1064" s="199">
        <v>165</v>
      </c>
      <c r="V1064" s="199">
        <v>165</v>
      </c>
      <c r="W1064" s="200">
        <v>0</v>
      </c>
      <c r="X1064" s="201">
        <v>44958</v>
      </c>
      <c r="Y1064" s="129"/>
      <c r="Z1064" s="122" t="s">
        <v>1519</v>
      </c>
      <c r="AA1064" s="189" t="s">
        <v>1520</v>
      </c>
      <c r="AB1064" s="189" t="s">
        <v>1470</v>
      </c>
    </row>
    <row r="1065" spans="1:28" hidden="1">
      <c r="A1065" s="189" t="s">
        <v>3050</v>
      </c>
      <c r="B1065" s="190">
        <v>44967</v>
      </c>
      <c r="C1065" s="191" t="s">
        <v>42</v>
      </c>
      <c r="D1065" s="191" t="s">
        <v>3220</v>
      </c>
      <c r="E1065" s="128" t="s">
        <v>2312</v>
      </c>
      <c r="F1065" s="192" t="s">
        <v>3799</v>
      </c>
      <c r="G1065" s="193" t="s">
        <v>3053</v>
      </c>
      <c r="H1065" s="192" t="s">
        <v>3221</v>
      </c>
      <c r="I1065" s="194">
        <v>10646.74</v>
      </c>
      <c r="J1065" s="128" t="s">
        <v>1919</v>
      </c>
      <c r="K1065" s="192" t="s">
        <v>1919</v>
      </c>
      <c r="L1065" s="195" t="s">
        <v>1919</v>
      </c>
      <c r="M1065" s="196">
        <v>44967</v>
      </c>
      <c r="N1065" s="179" t="s">
        <v>1472</v>
      </c>
      <c r="O1065" s="192" t="s">
        <v>3168</v>
      </c>
      <c r="P1065" s="192" t="s">
        <v>4010</v>
      </c>
      <c r="Q1065" s="197">
        <v>-10000</v>
      </c>
      <c r="R1065" s="197">
        <v>0</v>
      </c>
      <c r="S1065" s="197">
        <v>-5333.62</v>
      </c>
      <c r="T1065" s="198" t="s">
        <v>3169</v>
      </c>
      <c r="U1065" s="199">
        <v>-10000</v>
      </c>
      <c r="V1065" s="199">
        <v>10000</v>
      </c>
      <c r="W1065" s="200">
        <v>8</v>
      </c>
      <c r="X1065" s="201">
        <v>44958</v>
      </c>
      <c r="Y1065" s="129"/>
      <c r="Z1065" s="122" t="s">
        <v>1490</v>
      </c>
      <c r="AA1065" s="189" t="s">
        <v>1488</v>
      </c>
      <c r="AB1065" s="189" t="s">
        <v>1470</v>
      </c>
    </row>
    <row r="1066" spans="1:28" hidden="1">
      <c r="A1066" s="189" t="s">
        <v>3050</v>
      </c>
      <c r="B1066" s="190">
        <v>44967</v>
      </c>
      <c r="C1066" s="191" t="s">
        <v>42</v>
      </c>
      <c r="D1066" s="191" t="s">
        <v>3220</v>
      </c>
      <c r="E1066" s="128" t="s">
        <v>2312</v>
      </c>
      <c r="F1066" s="192" t="s">
        <v>3799</v>
      </c>
      <c r="G1066" s="193" t="s">
        <v>3053</v>
      </c>
      <c r="H1066" s="192" t="s">
        <v>3221</v>
      </c>
      <c r="I1066" s="194">
        <v>10646.74</v>
      </c>
      <c r="J1066" s="128" t="s">
        <v>1919</v>
      </c>
      <c r="K1066" s="192" t="s">
        <v>1919</v>
      </c>
      <c r="L1066" s="195" t="s">
        <v>1919</v>
      </c>
      <c r="M1066" s="196">
        <v>44967</v>
      </c>
      <c r="N1066" s="179" t="s">
        <v>1472</v>
      </c>
      <c r="O1066" s="192" t="s">
        <v>3779</v>
      </c>
      <c r="P1066" s="192" t="s">
        <v>4011</v>
      </c>
      <c r="Q1066" s="197">
        <v>-8500</v>
      </c>
      <c r="R1066" s="197">
        <v>0</v>
      </c>
      <c r="S1066" s="197">
        <v>-13833.62</v>
      </c>
      <c r="T1066" s="198" t="s">
        <v>3781</v>
      </c>
      <c r="U1066" s="199">
        <v>-8500</v>
      </c>
      <c r="V1066" s="199">
        <v>8500</v>
      </c>
      <c r="W1066" s="200">
        <v>1</v>
      </c>
      <c r="X1066" s="201">
        <v>44958</v>
      </c>
      <c r="Y1066" s="129"/>
      <c r="Z1066" s="122" t="s">
        <v>1515</v>
      </c>
      <c r="AA1066" s="189" t="s">
        <v>1479</v>
      </c>
      <c r="AB1066" s="189" t="s">
        <v>1470</v>
      </c>
    </row>
    <row r="1067" spans="1:28" hidden="1">
      <c r="A1067" s="189" t="s">
        <v>3050</v>
      </c>
      <c r="B1067" s="190">
        <v>44967</v>
      </c>
      <c r="C1067" s="191" t="s">
        <v>42</v>
      </c>
      <c r="D1067" s="191" t="s">
        <v>3220</v>
      </c>
      <c r="E1067" s="128" t="s">
        <v>2312</v>
      </c>
      <c r="F1067" s="192" t="s">
        <v>3799</v>
      </c>
      <c r="G1067" s="193" t="s">
        <v>3053</v>
      </c>
      <c r="H1067" s="192" t="s">
        <v>3221</v>
      </c>
      <c r="I1067" s="194">
        <v>10646.74</v>
      </c>
      <c r="J1067" s="128" t="s">
        <v>1919</v>
      </c>
      <c r="K1067" s="192" t="s">
        <v>1919</v>
      </c>
      <c r="L1067" s="195" t="s">
        <v>1919</v>
      </c>
      <c r="M1067" s="196">
        <v>44967</v>
      </c>
      <c r="N1067" s="179" t="s">
        <v>1472</v>
      </c>
      <c r="O1067" s="192" t="s">
        <v>3226</v>
      </c>
      <c r="P1067" s="192" t="s">
        <v>4012</v>
      </c>
      <c r="Q1067" s="197">
        <v>-31700</v>
      </c>
      <c r="R1067" s="197">
        <v>0</v>
      </c>
      <c r="S1067" s="197">
        <v>-45533.62</v>
      </c>
      <c r="T1067" s="198" t="s">
        <v>3227</v>
      </c>
      <c r="U1067" s="199">
        <v>-31700</v>
      </c>
      <c r="V1067" s="199">
        <v>31700</v>
      </c>
      <c r="W1067" s="200">
        <v>0</v>
      </c>
      <c r="X1067" s="201">
        <v>44958</v>
      </c>
      <c r="Y1067" s="129"/>
      <c r="Z1067" s="122" t="s">
        <v>3189</v>
      </c>
      <c r="AA1067" s="189" t="s">
        <v>1488</v>
      </c>
      <c r="AB1067" s="189" t="s">
        <v>1470</v>
      </c>
    </row>
    <row r="1068" spans="1:28" hidden="1">
      <c r="A1068" s="189" t="s">
        <v>3050</v>
      </c>
      <c r="B1068" s="190">
        <v>44967</v>
      </c>
      <c r="C1068" s="191" t="s">
        <v>42</v>
      </c>
      <c r="D1068" s="191" t="s">
        <v>3220</v>
      </c>
      <c r="E1068" s="128" t="s">
        <v>2312</v>
      </c>
      <c r="F1068" s="192" t="s">
        <v>3799</v>
      </c>
      <c r="G1068" s="193" t="s">
        <v>3053</v>
      </c>
      <c r="H1068" s="192" t="s">
        <v>3221</v>
      </c>
      <c r="I1068" s="194">
        <v>10646.74</v>
      </c>
      <c r="J1068" s="128" t="s">
        <v>1919</v>
      </c>
      <c r="K1068" s="192" t="s">
        <v>1919</v>
      </c>
      <c r="L1068" s="195" t="s">
        <v>1919</v>
      </c>
      <c r="M1068" s="196">
        <v>44967</v>
      </c>
      <c r="N1068" s="179" t="s">
        <v>1472</v>
      </c>
      <c r="O1068" s="192" t="s">
        <v>3229</v>
      </c>
      <c r="P1068" s="192" t="s">
        <v>4012</v>
      </c>
      <c r="Q1068" s="197">
        <v>0</v>
      </c>
      <c r="R1068" s="197">
        <v>475.5</v>
      </c>
      <c r="S1068" s="197">
        <v>-45058.12</v>
      </c>
      <c r="T1068" s="198" t="s">
        <v>3227</v>
      </c>
      <c r="U1068" s="199">
        <v>475.5</v>
      </c>
      <c r="V1068" s="199">
        <v>475.5</v>
      </c>
      <c r="W1068" s="200">
        <v>1</v>
      </c>
      <c r="X1068" s="201">
        <v>44958</v>
      </c>
      <c r="Y1068" s="129"/>
      <c r="Z1068" s="122" t="s">
        <v>3189</v>
      </c>
      <c r="AA1068" s="189" t="s">
        <v>1488</v>
      </c>
      <c r="AB1068" s="189" t="s">
        <v>1470</v>
      </c>
    </row>
    <row r="1069" spans="1:28" hidden="1">
      <c r="A1069" s="189" t="s">
        <v>3050</v>
      </c>
      <c r="B1069" s="190">
        <v>44967</v>
      </c>
      <c r="C1069" s="191" t="s">
        <v>42</v>
      </c>
      <c r="D1069" s="191" t="s">
        <v>3220</v>
      </c>
      <c r="E1069" s="128" t="s">
        <v>2312</v>
      </c>
      <c r="F1069" s="192" t="s">
        <v>3799</v>
      </c>
      <c r="G1069" s="193" t="s">
        <v>3053</v>
      </c>
      <c r="H1069" s="192" t="s">
        <v>3221</v>
      </c>
      <c r="I1069" s="194">
        <v>10646.74</v>
      </c>
      <c r="J1069" s="128" t="s">
        <v>1919</v>
      </c>
      <c r="K1069" s="192" t="s">
        <v>1919</v>
      </c>
      <c r="L1069" s="195" t="s">
        <v>1919</v>
      </c>
      <c r="M1069" s="196">
        <v>44967</v>
      </c>
      <c r="N1069" s="179" t="s">
        <v>1472</v>
      </c>
      <c r="O1069" s="192" t="s">
        <v>3231</v>
      </c>
      <c r="P1069" s="192" t="s">
        <v>4012</v>
      </c>
      <c r="Q1069" s="197">
        <v>0</v>
      </c>
      <c r="R1069" s="197">
        <v>1474.05</v>
      </c>
      <c r="S1069" s="197">
        <v>-43584.07</v>
      </c>
      <c r="T1069" s="198" t="s">
        <v>3227</v>
      </c>
      <c r="U1069" s="199">
        <v>1474.05</v>
      </c>
      <c r="V1069" s="199">
        <v>1474.05</v>
      </c>
      <c r="W1069" s="200">
        <v>1</v>
      </c>
      <c r="X1069" s="201">
        <v>44958</v>
      </c>
      <c r="Y1069" s="129"/>
      <c r="Z1069" s="122" t="s">
        <v>3189</v>
      </c>
      <c r="AA1069" s="189" t="s">
        <v>1488</v>
      </c>
      <c r="AB1069" s="189" t="s">
        <v>1470</v>
      </c>
    </row>
    <row r="1070" spans="1:28" hidden="1">
      <c r="A1070" s="189" t="s">
        <v>3050</v>
      </c>
      <c r="B1070" s="190">
        <v>44967</v>
      </c>
      <c r="C1070" s="191" t="s">
        <v>42</v>
      </c>
      <c r="D1070" s="191" t="s">
        <v>3220</v>
      </c>
      <c r="E1070" s="128" t="s">
        <v>2312</v>
      </c>
      <c r="F1070" s="192" t="s">
        <v>3799</v>
      </c>
      <c r="G1070" s="193" t="s">
        <v>3053</v>
      </c>
      <c r="H1070" s="192" t="s">
        <v>3221</v>
      </c>
      <c r="I1070" s="194">
        <v>10646.74</v>
      </c>
      <c r="J1070" s="128" t="s">
        <v>1919</v>
      </c>
      <c r="K1070" s="192" t="s">
        <v>1919</v>
      </c>
      <c r="L1070" s="195" t="s">
        <v>1919</v>
      </c>
      <c r="M1070" s="196">
        <v>44967</v>
      </c>
      <c r="N1070" s="179" t="s">
        <v>1472</v>
      </c>
      <c r="O1070" s="192" t="s">
        <v>3226</v>
      </c>
      <c r="P1070" s="192" t="s">
        <v>4013</v>
      </c>
      <c r="Q1070" s="197">
        <v>-7224.95</v>
      </c>
      <c r="R1070" s="197">
        <v>0</v>
      </c>
      <c r="S1070" s="197">
        <v>-50809.02</v>
      </c>
      <c r="T1070" s="198" t="s">
        <v>3227</v>
      </c>
      <c r="U1070" s="199">
        <v>-7224.95</v>
      </c>
      <c r="V1070" s="199">
        <v>7224.95</v>
      </c>
      <c r="W1070" s="200">
        <v>0</v>
      </c>
      <c r="X1070" s="201">
        <v>44958</v>
      </c>
      <c r="Y1070" s="129"/>
      <c r="Z1070" s="122" t="s">
        <v>3189</v>
      </c>
      <c r="AA1070" s="189" t="s">
        <v>1488</v>
      </c>
      <c r="AB1070" s="189" t="s">
        <v>1470</v>
      </c>
    </row>
    <row r="1071" spans="1:28" hidden="1">
      <c r="A1071" s="189" t="s">
        <v>3050</v>
      </c>
      <c r="B1071" s="190">
        <v>44967</v>
      </c>
      <c r="C1071" s="191" t="s">
        <v>42</v>
      </c>
      <c r="D1071" s="191" t="s">
        <v>3220</v>
      </c>
      <c r="E1071" s="128" t="s">
        <v>2312</v>
      </c>
      <c r="F1071" s="192" t="s">
        <v>3799</v>
      </c>
      <c r="G1071" s="193" t="s">
        <v>3053</v>
      </c>
      <c r="H1071" s="192" t="s">
        <v>3221</v>
      </c>
      <c r="I1071" s="194">
        <v>10646.74</v>
      </c>
      <c r="J1071" s="128" t="s">
        <v>1919</v>
      </c>
      <c r="K1071" s="192" t="s">
        <v>1919</v>
      </c>
      <c r="L1071" s="195" t="s">
        <v>1919</v>
      </c>
      <c r="M1071" s="196">
        <v>44967</v>
      </c>
      <c r="N1071" s="179" t="s">
        <v>1472</v>
      </c>
      <c r="O1071" s="192" t="s">
        <v>3229</v>
      </c>
      <c r="P1071" s="192" t="s">
        <v>4013</v>
      </c>
      <c r="Q1071" s="197">
        <v>0</v>
      </c>
      <c r="R1071" s="197">
        <v>108.37</v>
      </c>
      <c r="S1071" s="197">
        <v>-50700.65</v>
      </c>
      <c r="T1071" s="198" t="s">
        <v>3227</v>
      </c>
      <c r="U1071" s="199">
        <v>108.37</v>
      </c>
      <c r="V1071" s="199">
        <v>108.37</v>
      </c>
      <c r="W1071" s="200">
        <v>1</v>
      </c>
      <c r="X1071" s="201">
        <v>44958</v>
      </c>
      <c r="Y1071" s="129"/>
      <c r="Z1071" s="122" t="s">
        <v>3189</v>
      </c>
      <c r="AA1071" s="189" t="s">
        <v>1488</v>
      </c>
      <c r="AB1071" s="189" t="s">
        <v>1470</v>
      </c>
    </row>
    <row r="1072" spans="1:28" hidden="1">
      <c r="A1072" s="189" t="s">
        <v>3050</v>
      </c>
      <c r="B1072" s="190">
        <v>44967</v>
      </c>
      <c r="C1072" s="191" t="s">
        <v>42</v>
      </c>
      <c r="D1072" s="191" t="s">
        <v>3220</v>
      </c>
      <c r="E1072" s="128" t="s">
        <v>2312</v>
      </c>
      <c r="F1072" s="192" t="s">
        <v>3799</v>
      </c>
      <c r="G1072" s="193" t="s">
        <v>3053</v>
      </c>
      <c r="H1072" s="192" t="s">
        <v>3221</v>
      </c>
      <c r="I1072" s="194">
        <v>10646.74</v>
      </c>
      <c r="J1072" s="128" t="s">
        <v>1919</v>
      </c>
      <c r="K1072" s="192" t="s">
        <v>1919</v>
      </c>
      <c r="L1072" s="195" t="s">
        <v>1919</v>
      </c>
      <c r="M1072" s="196">
        <v>44967</v>
      </c>
      <c r="N1072" s="179" t="s">
        <v>1472</v>
      </c>
      <c r="O1072" s="192" t="s">
        <v>3231</v>
      </c>
      <c r="P1072" s="192" t="s">
        <v>4013</v>
      </c>
      <c r="Q1072" s="197">
        <v>0</v>
      </c>
      <c r="R1072" s="197">
        <v>335.96</v>
      </c>
      <c r="S1072" s="197">
        <v>-50364.69</v>
      </c>
      <c r="T1072" s="198" t="s">
        <v>3227</v>
      </c>
      <c r="U1072" s="199">
        <v>335.96</v>
      </c>
      <c r="V1072" s="199">
        <v>335.96</v>
      </c>
      <c r="W1072" s="200">
        <v>1</v>
      </c>
      <c r="X1072" s="201">
        <v>44958</v>
      </c>
      <c r="Y1072" s="129"/>
      <c r="Z1072" s="122" t="s">
        <v>3189</v>
      </c>
      <c r="AA1072" s="189" t="s">
        <v>1488</v>
      </c>
      <c r="AB1072" s="189" t="s">
        <v>1470</v>
      </c>
    </row>
    <row r="1073" spans="1:28" hidden="1">
      <c r="A1073" s="189" t="s">
        <v>3050</v>
      </c>
      <c r="B1073" s="190">
        <v>44967</v>
      </c>
      <c r="C1073" s="191" t="s">
        <v>42</v>
      </c>
      <c r="D1073" s="191" t="s">
        <v>3220</v>
      </c>
      <c r="E1073" s="128" t="s">
        <v>2312</v>
      </c>
      <c r="F1073" s="192" t="s">
        <v>3799</v>
      </c>
      <c r="G1073" s="193" t="s">
        <v>3053</v>
      </c>
      <c r="H1073" s="192" t="s">
        <v>3221</v>
      </c>
      <c r="I1073" s="194">
        <v>10646.74</v>
      </c>
      <c r="J1073" s="128" t="s">
        <v>1919</v>
      </c>
      <c r="K1073" s="192" t="s">
        <v>1919</v>
      </c>
      <c r="L1073" s="195" t="s">
        <v>1919</v>
      </c>
      <c r="M1073" s="196">
        <v>44967</v>
      </c>
      <c r="N1073" s="179" t="s">
        <v>1565</v>
      </c>
      <c r="O1073" s="192" t="s">
        <v>3558</v>
      </c>
      <c r="P1073" s="192" t="s">
        <v>3776</v>
      </c>
      <c r="Q1073" s="197">
        <v>0</v>
      </c>
      <c r="R1073" s="197">
        <v>52000</v>
      </c>
      <c r="S1073" s="197">
        <v>1635.31</v>
      </c>
      <c r="T1073" s="198" t="s">
        <v>21</v>
      </c>
      <c r="U1073" s="199">
        <v>52000</v>
      </c>
      <c r="V1073" s="199">
        <v>52000</v>
      </c>
      <c r="W1073" s="200">
        <v>0</v>
      </c>
      <c r="X1073" s="201">
        <v>44958</v>
      </c>
      <c r="Y1073" s="129"/>
      <c r="Z1073" s="122" t="s">
        <v>158</v>
      </c>
      <c r="AA1073" s="189" t="s">
        <v>158</v>
      </c>
      <c r="AB1073" s="189" t="s">
        <v>1474</v>
      </c>
    </row>
    <row r="1074" spans="1:28" hidden="1">
      <c r="A1074" s="189" t="s">
        <v>3050</v>
      </c>
      <c r="B1074" s="190">
        <v>44967</v>
      </c>
      <c r="C1074" s="191" t="s">
        <v>42</v>
      </c>
      <c r="D1074" s="191" t="s">
        <v>3220</v>
      </c>
      <c r="E1074" s="128" t="s">
        <v>2312</v>
      </c>
      <c r="F1074" s="192" t="s">
        <v>3799</v>
      </c>
      <c r="G1074" s="193" t="s">
        <v>3053</v>
      </c>
      <c r="H1074" s="192" t="s">
        <v>3221</v>
      </c>
      <c r="I1074" s="194">
        <v>10646.74</v>
      </c>
      <c r="J1074" s="128" t="s">
        <v>1919</v>
      </c>
      <c r="K1074" s="192" t="s">
        <v>1919</v>
      </c>
      <c r="L1074" s="195" t="s">
        <v>1919</v>
      </c>
      <c r="M1074" s="196">
        <v>44967</v>
      </c>
      <c r="N1074" s="179" t="s">
        <v>1565</v>
      </c>
      <c r="O1074" s="192" t="s">
        <v>3530</v>
      </c>
      <c r="P1074" s="192" t="s">
        <v>3795</v>
      </c>
      <c r="Q1074" s="197">
        <v>-3.9</v>
      </c>
      <c r="R1074" s="197">
        <v>0</v>
      </c>
      <c r="S1074" s="197">
        <v>1631.41</v>
      </c>
      <c r="T1074" s="198" t="s">
        <v>21</v>
      </c>
      <c r="U1074" s="199">
        <v>-3.9</v>
      </c>
      <c r="V1074" s="199">
        <v>3.9</v>
      </c>
      <c r="W1074" s="200">
        <v>0</v>
      </c>
      <c r="X1074" s="201">
        <v>44958</v>
      </c>
      <c r="Y1074" s="129"/>
      <c r="Z1074" s="122" t="s">
        <v>3124</v>
      </c>
      <c r="AA1074" s="189" t="s">
        <v>3124</v>
      </c>
      <c r="AB1074" s="189" t="s">
        <v>1470</v>
      </c>
    </row>
    <row r="1075" spans="1:28" hidden="1">
      <c r="A1075" s="189" t="s">
        <v>3050</v>
      </c>
      <c r="B1075" s="190">
        <v>44967</v>
      </c>
      <c r="C1075" s="191" t="s">
        <v>42</v>
      </c>
      <c r="D1075" s="191" t="s">
        <v>3220</v>
      </c>
      <c r="E1075" s="128" t="s">
        <v>2312</v>
      </c>
      <c r="F1075" s="192" t="s">
        <v>3799</v>
      </c>
      <c r="G1075" s="193" t="s">
        <v>3053</v>
      </c>
      <c r="H1075" s="192" t="s">
        <v>3221</v>
      </c>
      <c r="I1075" s="194">
        <v>10646.74</v>
      </c>
      <c r="J1075" s="128" t="s">
        <v>1919</v>
      </c>
      <c r="K1075" s="192" t="s">
        <v>1919</v>
      </c>
      <c r="L1075" s="195" t="s">
        <v>1919</v>
      </c>
      <c r="M1075" s="196">
        <v>44967</v>
      </c>
      <c r="N1075" s="179" t="s">
        <v>1565</v>
      </c>
      <c r="O1075" s="192" t="s">
        <v>3448</v>
      </c>
      <c r="P1075" s="192" t="s">
        <v>3948</v>
      </c>
      <c r="Q1075" s="197">
        <v>-23.3</v>
      </c>
      <c r="R1075" s="197">
        <v>0</v>
      </c>
      <c r="S1075" s="197">
        <v>1608.11</v>
      </c>
      <c r="T1075" s="198" t="s">
        <v>21</v>
      </c>
      <c r="U1075" s="199">
        <v>-23.3</v>
      </c>
      <c r="V1075" s="199">
        <v>23.3</v>
      </c>
      <c r="W1075" s="200">
        <v>0</v>
      </c>
      <c r="X1075" s="201">
        <v>44958</v>
      </c>
      <c r="Y1075" s="129"/>
      <c r="Z1075" s="122" t="s">
        <v>3124</v>
      </c>
      <c r="AA1075" s="189" t="s">
        <v>3124</v>
      </c>
      <c r="AB1075" s="189" t="s">
        <v>1470</v>
      </c>
    </row>
    <row r="1076" spans="1:28" hidden="1">
      <c r="A1076" s="189" t="s">
        <v>3050</v>
      </c>
      <c r="B1076" s="190">
        <v>44971</v>
      </c>
      <c r="C1076" s="191" t="s">
        <v>42</v>
      </c>
      <c r="D1076" s="191" t="s">
        <v>3220</v>
      </c>
      <c r="E1076" s="128" t="s">
        <v>2312</v>
      </c>
      <c r="F1076" s="192" t="s">
        <v>3799</v>
      </c>
      <c r="G1076" s="193" t="s">
        <v>3053</v>
      </c>
      <c r="H1076" s="192" t="s">
        <v>3221</v>
      </c>
      <c r="I1076" s="194">
        <v>10646.74</v>
      </c>
      <c r="J1076" s="128" t="s">
        <v>1919</v>
      </c>
      <c r="K1076" s="192" t="s">
        <v>1919</v>
      </c>
      <c r="L1076" s="195" t="s">
        <v>1919</v>
      </c>
      <c r="M1076" s="196">
        <v>44971</v>
      </c>
      <c r="N1076" s="179" t="s">
        <v>1565</v>
      </c>
      <c r="O1076" s="192" t="s">
        <v>3558</v>
      </c>
      <c r="P1076" s="192" t="s">
        <v>4014</v>
      </c>
      <c r="Q1076" s="197">
        <v>0</v>
      </c>
      <c r="R1076" s="197">
        <v>6000</v>
      </c>
      <c r="S1076" s="197">
        <v>7608.11</v>
      </c>
      <c r="T1076" s="198" t="s">
        <v>21</v>
      </c>
      <c r="U1076" s="199">
        <v>6000</v>
      </c>
      <c r="V1076" s="199">
        <v>6000</v>
      </c>
      <c r="W1076" s="200">
        <v>1</v>
      </c>
      <c r="X1076" s="201">
        <v>44958</v>
      </c>
      <c r="Y1076" s="129"/>
      <c r="Z1076" s="122" t="s">
        <v>158</v>
      </c>
      <c r="AA1076" s="189" t="s">
        <v>158</v>
      </c>
      <c r="AB1076" s="189" t="s">
        <v>1474</v>
      </c>
    </row>
    <row r="1077" spans="1:28" hidden="1">
      <c r="A1077" s="189" t="s">
        <v>3050</v>
      </c>
      <c r="B1077" s="190">
        <v>44974</v>
      </c>
      <c r="C1077" s="191" t="s">
        <v>42</v>
      </c>
      <c r="D1077" s="191" t="s">
        <v>3220</v>
      </c>
      <c r="E1077" s="128" t="s">
        <v>2312</v>
      </c>
      <c r="F1077" s="192" t="s">
        <v>3799</v>
      </c>
      <c r="G1077" s="193" t="s">
        <v>3053</v>
      </c>
      <c r="H1077" s="192" t="s">
        <v>3221</v>
      </c>
      <c r="I1077" s="194">
        <v>10646.74</v>
      </c>
      <c r="J1077" s="128" t="s">
        <v>1919</v>
      </c>
      <c r="K1077" s="192" t="s">
        <v>1919</v>
      </c>
      <c r="L1077" s="195" t="s">
        <v>1919</v>
      </c>
      <c r="M1077" s="196">
        <v>44974</v>
      </c>
      <c r="N1077" s="179" t="s">
        <v>1472</v>
      </c>
      <c r="O1077" s="192" t="s">
        <v>1801</v>
      </c>
      <c r="P1077" s="192" t="s">
        <v>4015</v>
      </c>
      <c r="Q1077" s="197">
        <v>-270.94</v>
      </c>
      <c r="R1077" s="197">
        <v>0</v>
      </c>
      <c r="S1077" s="197">
        <v>7337.17</v>
      </c>
      <c r="T1077" s="198" t="s">
        <v>1095</v>
      </c>
      <c r="U1077" s="199">
        <v>-270.94</v>
      </c>
      <c r="V1077" s="199">
        <v>270.94</v>
      </c>
      <c r="W1077" s="200">
        <v>1</v>
      </c>
      <c r="X1077" s="201">
        <v>44958</v>
      </c>
      <c r="Y1077" s="129"/>
      <c r="Z1077" s="122" t="s">
        <v>1515</v>
      </c>
      <c r="AA1077" s="189" t="s">
        <v>1479</v>
      </c>
      <c r="AB1077" s="189" t="s">
        <v>1470</v>
      </c>
    </row>
    <row r="1078" spans="1:28" hidden="1">
      <c r="A1078" s="189" t="s">
        <v>3050</v>
      </c>
      <c r="B1078" s="190">
        <v>44974</v>
      </c>
      <c r="C1078" s="191" t="s">
        <v>42</v>
      </c>
      <c r="D1078" s="191" t="s">
        <v>3220</v>
      </c>
      <c r="E1078" s="128" t="s">
        <v>2312</v>
      </c>
      <c r="F1078" s="192" t="s">
        <v>3799</v>
      </c>
      <c r="G1078" s="193" t="s">
        <v>3053</v>
      </c>
      <c r="H1078" s="192" t="s">
        <v>3221</v>
      </c>
      <c r="I1078" s="194">
        <v>10646.74</v>
      </c>
      <c r="J1078" s="128" t="s">
        <v>1919</v>
      </c>
      <c r="K1078" s="192" t="s">
        <v>1919</v>
      </c>
      <c r="L1078" s="195" t="s">
        <v>1919</v>
      </c>
      <c r="M1078" s="196">
        <v>44974</v>
      </c>
      <c r="N1078" s="179" t="s">
        <v>1472</v>
      </c>
      <c r="O1078" s="192" t="s">
        <v>1801</v>
      </c>
      <c r="P1078" s="192" t="s">
        <v>4015</v>
      </c>
      <c r="Q1078" s="197">
        <v>-839.9</v>
      </c>
      <c r="R1078" s="197">
        <v>0</v>
      </c>
      <c r="S1078" s="197">
        <v>6497.27</v>
      </c>
      <c r="T1078" s="198" t="s">
        <v>1095</v>
      </c>
      <c r="U1078" s="199">
        <v>-839.9</v>
      </c>
      <c r="V1078" s="199">
        <v>839.9</v>
      </c>
      <c r="W1078" s="200">
        <v>1</v>
      </c>
      <c r="X1078" s="201">
        <v>44958</v>
      </c>
      <c r="Y1078" s="129"/>
      <c r="Z1078" s="122" t="s">
        <v>1515</v>
      </c>
      <c r="AA1078" s="189" t="s">
        <v>1479</v>
      </c>
      <c r="AB1078" s="189" t="s">
        <v>1470</v>
      </c>
    </row>
    <row r="1079" spans="1:28" hidden="1">
      <c r="A1079" s="189" t="s">
        <v>3050</v>
      </c>
      <c r="B1079" s="190">
        <v>44974</v>
      </c>
      <c r="C1079" s="191" t="s">
        <v>42</v>
      </c>
      <c r="D1079" s="191" t="s">
        <v>3220</v>
      </c>
      <c r="E1079" s="128" t="s">
        <v>2312</v>
      </c>
      <c r="F1079" s="192" t="s">
        <v>3799</v>
      </c>
      <c r="G1079" s="193" t="s">
        <v>3053</v>
      </c>
      <c r="H1079" s="192" t="s">
        <v>3221</v>
      </c>
      <c r="I1079" s="194">
        <v>10646.74</v>
      </c>
      <c r="J1079" s="128" t="s">
        <v>1919</v>
      </c>
      <c r="K1079" s="192" t="s">
        <v>1919</v>
      </c>
      <c r="L1079" s="195" t="s">
        <v>1919</v>
      </c>
      <c r="M1079" s="196">
        <v>44974</v>
      </c>
      <c r="N1079" s="179" t="s">
        <v>1472</v>
      </c>
      <c r="O1079" s="192" t="s">
        <v>1801</v>
      </c>
      <c r="P1079" s="192" t="s">
        <v>4016</v>
      </c>
      <c r="Q1079" s="197">
        <v>-285.3</v>
      </c>
      <c r="R1079" s="197">
        <v>0</v>
      </c>
      <c r="S1079" s="197">
        <v>6211.97</v>
      </c>
      <c r="T1079" s="198" t="s">
        <v>1095</v>
      </c>
      <c r="U1079" s="199">
        <v>-285.3</v>
      </c>
      <c r="V1079" s="199">
        <v>285.3</v>
      </c>
      <c r="W1079" s="200">
        <v>1</v>
      </c>
      <c r="X1079" s="201">
        <v>44958</v>
      </c>
      <c r="Y1079" s="129"/>
      <c r="Z1079" s="122" t="s">
        <v>1515</v>
      </c>
      <c r="AA1079" s="189" t="s">
        <v>1479</v>
      </c>
      <c r="AB1079" s="189" t="s">
        <v>1470</v>
      </c>
    </row>
    <row r="1080" spans="1:28" hidden="1">
      <c r="A1080" s="189" t="s">
        <v>3050</v>
      </c>
      <c r="B1080" s="190">
        <v>44974</v>
      </c>
      <c r="C1080" s="191" t="s">
        <v>42</v>
      </c>
      <c r="D1080" s="191" t="s">
        <v>3220</v>
      </c>
      <c r="E1080" s="128" t="s">
        <v>2312</v>
      </c>
      <c r="F1080" s="192" t="s">
        <v>3799</v>
      </c>
      <c r="G1080" s="193" t="s">
        <v>3053</v>
      </c>
      <c r="H1080" s="192" t="s">
        <v>3221</v>
      </c>
      <c r="I1080" s="194">
        <v>10646.74</v>
      </c>
      <c r="J1080" s="128" t="s">
        <v>1919</v>
      </c>
      <c r="K1080" s="192" t="s">
        <v>1919</v>
      </c>
      <c r="L1080" s="195" t="s">
        <v>1919</v>
      </c>
      <c r="M1080" s="196">
        <v>44974</v>
      </c>
      <c r="N1080" s="179" t="s">
        <v>1472</v>
      </c>
      <c r="O1080" s="192" t="s">
        <v>1801</v>
      </c>
      <c r="P1080" s="192" t="s">
        <v>4016</v>
      </c>
      <c r="Q1080" s="197">
        <v>-884.84</v>
      </c>
      <c r="R1080" s="197">
        <v>0</v>
      </c>
      <c r="S1080" s="197">
        <v>5327.13</v>
      </c>
      <c r="T1080" s="198" t="s">
        <v>1095</v>
      </c>
      <c r="U1080" s="199">
        <v>-884.84</v>
      </c>
      <c r="V1080" s="199">
        <v>884.84</v>
      </c>
      <c r="W1080" s="200">
        <v>0</v>
      </c>
      <c r="X1080" s="201">
        <v>44958</v>
      </c>
      <c r="Y1080" s="129"/>
      <c r="Z1080" s="122" t="s">
        <v>1515</v>
      </c>
      <c r="AA1080" s="189" t="s">
        <v>1479</v>
      </c>
      <c r="AB1080" s="189" t="s">
        <v>1470</v>
      </c>
    </row>
    <row r="1081" spans="1:28" hidden="1">
      <c r="A1081" s="189" t="s">
        <v>3050</v>
      </c>
      <c r="B1081" s="190">
        <v>44979</v>
      </c>
      <c r="C1081" s="191" t="s">
        <v>42</v>
      </c>
      <c r="D1081" s="191" t="s">
        <v>3220</v>
      </c>
      <c r="E1081" s="128" t="s">
        <v>2312</v>
      </c>
      <c r="F1081" s="192" t="s">
        <v>3799</v>
      </c>
      <c r="G1081" s="193" t="s">
        <v>3053</v>
      </c>
      <c r="H1081" s="192" t="s">
        <v>3221</v>
      </c>
      <c r="I1081" s="194">
        <v>10646.74</v>
      </c>
      <c r="J1081" s="128" t="s">
        <v>1919</v>
      </c>
      <c r="K1081" s="192" t="s">
        <v>1919</v>
      </c>
      <c r="L1081" s="195" t="s">
        <v>1919</v>
      </c>
      <c r="M1081" s="196">
        <v>44979</v>
      </c>
      <c r="N1081" s="179" t="s">
        <v>1472</v>
      </c>
      <c r="O1081" s="192" t="s">
        <v>3278</v>
      </c>
      <c r="P1081" s="192" t="s">
        <v>4017</v>
      </c>
      <c r="Q1081" s="197">
        <v>-3668.22</v>
      </c>
      <c r="R1081" s="197">
        <v>0</v>
      </c>
      <c r="S1081" s="197">
        <v>1658.91</v>
      </c>
      <c r="T1081" s="198" t="s">
        <v>904</v>
      </c>
      <c r="U1081" s="199">
        <v>-3668.22</v>
      </c>
      <c r="V1081" s="199">
        <v>3668.22</v>
      </c>
      <c r="W1081" s="200">
        <v>0</v>
      </c>
      <c r="X1081" s="201">
        <v>44958</v>
      </c>
      <c r="Y1081" s="129"/>
      <c r="Z1081" s="122" t="s">
        <v>3076</v>
      </c>
      <c r="AA1081" s="189" t="s">
        <v>1479</v>
      </c>
      <c r="AB1081" s="189" t="s">
        <v>1470</v>
      </c>
    </row>
    <row r="1082" spans="1:28" hidden="1">
      <c r="A1082" s="189" t="s">
        <v>3050</v>
      </c>
      <c r="B1082" s="190">
        <v>44981</v>
      </c>
      <c r="C1082" s="191" t="s">
        <v>42</v>
      </c>
      <c r="D1082" s="191" t="s">
        <v>3220</v>
      </c>
      <c r="E1082" s="128" t="s">
        <v>2312</v>
      </c>
      <c r="F1082" s="192" t="s">
        <v>3799</v>
      </c>
      <c r="G1082" s="193" t="s">
        <v>3053</v>
      </c>
      <c r="H1082" s="192" t="s">
        <v>3221</v>
      </c>
      <c r="I1082" s="194">
        <v>10646.74</v>
      </c>
      <c r="J1082" s="128" t="s">
        <v>1919</v>
      </c>
      <c r="K1082" s="192" t="s">
        <v>1919</v>
      </c>
      <c r="L1082" s="195" t="s">
        <v>1919</v>
      </c>
      <c r="M1082" s="196">
        <v>44981</v>
      </c>
      <c r="N1082" s="179" t="s">
        <v>1472</v>
      </c>
      <c r="O1082" s="192" t="s">
        <v>2582</v>
      </c>
      <c r="P1082" s="192" t="s">
        <v>4018</v>
      </c>
      <c r="Q1082" s="197">
        <v>-44465.94</v>
      </c>
      <c r="R1082" s="197">
        <v>0</v>
      </c>
      <c r="S1082" s="197">
        <v>-42807.03</v>
      </c>
      <c r="T1082" s="198" t="s">
        <v>832</v>
      </c>
      <c r="U1082" s="199">
        <v>-44465.94</v>
      </c>
      <c r="V1082" s="199">
        <v>44465.94</v>
      </c>
      <c r="W1082" s="200">
        <v>0</v>
      </c>
      <c r="X1082" s="201">
        <v>44958</v>
      </c>
      <c r="Y1082" s="129"/>
      <c r="Z1082" s="122" t="s">
        <v>1586</v>
      </c>
      <c r="AA1082" s="189" t="s">
        <v>1586</v>
      </c>
      <c r="AB1082" s="189" t="s">
        <v>1470</v>
      </c>
    </row>
    <row r="1083" spans="1:28" hidden="1">
      <c r="A1083" s="189" t="s">
        <v>3050</v>
      </c>
      <c r="B1083" s="190">
        <v>44981</v>
      </c>
      <c r="C1083" s="191" t="s">
        <v>42</v>
      </c>
      <c r="D1083" s="191" t="s">
        <v>3220</v>
      </c>
      <c r="E1083" s="128" t="s">
        <v>2312</v>
      </c>
      <c r="F1083" s="192" t="s">
        <v>3799</v>
      </c>
      <c r="G1083" s="193" t="s">
        <v>3053</v>
      </c>
      <c r="H1083" s="192" t="s">
        <v>3221</v>
      </c>
      <c r="I1083" s="194">
        <v>10646.74</v>
      </c>
      <c r="J1083" s="128" t="s">
        <v>1919</v>
      </c>
      <c r="K1083" s="192" t="s">
        <v>1919</v>
      </c>
      <c r="L1083" s="195" t="s">
        <v>1919</v>
      </c>
      <c r="M1083" s="196">
        <v>44981</v>
      </c>
      <c r="N1083" s="179" t="s">
        <v>1472</v>
      </c>
      <c r="O1083" s="192" t="s">
        <v>2582</v>
      </c>
      <c r="P1083" s="192" t="s">
        <v>4019</v>
      </c>
      <c r="Q1083" s="197">
        <v>-4126.6899999999996</v>
      </c>
      <c r="R1083" s="197">
        <v>0</v>
      </c>
      <c r="S1083" s="197">
        <v>-46933.72</v>
      </c>
      <c r="T1083" s="198" t="s">
        <v>832</v>
      </c>
      <c r="U1083" s="199">
        <v>-4126.6899999999996</v>
      </c>
      <c r="V1083" s="199">
        <v>4126.6899999999996</v>
      </c>
      <c r="W1083" s="200">
        <v>0</v>
      </c>
      <c r="X1083" s="201">
        <v>44958</v>
      </c>
      <c r="Y1083" s="129"/>
      <c r="Z1083" s="122" t="s">
        <v>1586</v>
      </c>
      <c r="AA1083" s="189" t="s">
        <v>1586</v>
      </c>
      <c r="AB1083" s="189" t="s">
        <v>1470</v>
      </c>
    </row>
    <row r="1084" spans="1:28" hidden="1">
      <c r="A1084" s="189" t="s">
        <v>3050</v>
      </c>
      <c r="B1084" s="190">
        <v>44981</v>
      </c>
      <c r="C1084" s="191" t="s">
        <v>42</v>
      </c>
      <c r="D1084" s="191" t="s">
        <v>3220</v>
      </c>
      <c r="E1084" s="128" t="s">
        <v>2312</v>
      </c>
      <c r="F1084" s="192" t="s">
        <v>3799</v>
      </c>
      <c r="G1084" s="193" t="s">
        <v>3053</v>
      </c>
      <c r="H1084" s="192" t="s">
        <v>3221</v>
      </c>
      <c r="I1084" s="194">
        <v>10646.74</v>
      </c>
      <c r="J1084" s="128" t="s">
        <v>1919</v>
      </c>
      <c r="K1084" s="192" t="s">
        <v>1919</v>
      </c>
      <c r="L1084" s="195" t="s">
        <v>1919</v>
      </c>
      <c r="M1084" s="196">
        <v>44981</v>
      </c>
      <c r="N1084" s="179" t="s">
        <v>1565</v>
      </c>
      <c r="O1084" s="192" t="s">
        <v>3558</v>
      </c>
      <c r="P1084" s="192" t="s">
        <v>4020</v>
      </c>
      <c r="Q1084" s="197">
        <v>0</v>
      </c>
      <c r="R1084" s="197">
        <v>25856.720000000001</v>
      </c>
      <c r="S1084" s="197">
        <v>-21077</v>
      </c>
      <c r="T1084" s="198" t="s">
        <v>21</v>
      </c>
      <c r="U1084" s="199">
        <v>25856.720000000001</v>
      </c>
      <c r="V1084" s="199">
        <v>25856.720000000001</v>
      </c>
      <c r="W1084" s="200">
        <v>0</v>
      </c>
      <c r="X1084" s="201">
        <v>44958</v>
      </c>
      <c r="Y1084" s="129"/>
      <c r="Z1084" s="122" t="s">
        <v>158</v>
      </c>
      <c r="AA1084" s="189" t="s">
        <v>158</v>
      </c>
      <c r="AB1084" s="189" t="s">
        <v>1474</v>
      </c>
    </row>
    <row r="1085" spans="1:28" hidden="1">
      <c r="A1085" s="189" t="s">
        <v>3050</v>
      </c>
      <c r="B1085" s="190">
        <v>44981</v>
      </c>
      <c r="C1085" s="191" t="s">
        <v>42</v>
      </c>
      <c r="D1085" s="191" t="s">
        <v>3220</v>
      </c>
      <c r="E1085" s="128" t="s">
        <v>2312</v>
      </c>
      <c r="F1085" s="192" t="s">
        <v>3799</v>
      </c>
      <c r="G1085" s="193" t="s">
        <v>3053</v>
      </c>
      <c r="H1085" s="192" t="s">
        <v>3221</v>
      </c>
      <c r="I1085" s="194">
        <v>10646.74</v>
      </c>
      <c r="J1085" s="128">
        <v>0</v>
      </c>
      <c r="K1085" s="192">
        <v>0</v>
      </c>
      <c r="L1085" s="195">
        <v>0</v>
      </c>
      <c r="M1085" s="196">
        <v>44981</v>
      </c>
      <c r="N1085" s="179" t="s">
        <v>1565</v>
      </c>
      <c r="O1085" s="192" t="s">
        <v>2762</v>
      </c>
      <c r="P1085" s="192" t="s">
        <v>4021</v>
      </c>
      <c r="Q1085" s="197">
        <v>-23.3</v>
      </c>
      <c r="R1085" s="197">
        <v>0</v>
      </c>
      <c r="S1085" s="197">
        <v>-21100.3</v>
      </c>
      <c r="T1085" s="198" t="s">
        <v>21</v>
      </c>
      <c r="U1085" s="199">
        <v>-23.3</v>
      </c>
      <c r="V1085" s="199">
        <v>23.3</v>
      </c>
      <c r="W1085" s="200">
        <v>0</v>
      </c>
      <c r="X1085" s="201">
        <v>44958</v>
      </c>
      <c r="Y1085" s="129"/>
      <c r="Z1085" s="122" t="s">
        <v>3124</v>
      </c>
      <c r="AA1085" s="189" t="s">
        <v>3124</v>
      </c>
      <c r="AB1085" s="189" t="s">
        <v>1470</v>
      </c>
    </row>
    <row r="1086" spans="1:28" hidden="1">
      <c r="A1086" s="189" t="s">
        <v>3050</v>
      </c>
      <c r="B1086" s="190">
        <v>44981</v>
      </c>
      <c r="C1086" s="191" t="s">
        <v>42</v>
      </c>
      <c r="D1086" s="191" t="s">
        <v>3220</v>
      </c>
      <c r="E1086" s="128" t="s">
        <v>2312</v>
      </c>
      <c r="F1086" s="192" t="s">
        <v>3799</v>
      </c>
      <c r="G1086" s="193" t="s">
        <v>3053</v>
      </c>
      <c r="H1086" s="192" t="s">
        <v>3221</v>
      </c>
      <c r="I1086" s="194">
        <v>10646.74</v>
      </c>
      <c r="J1086" s="128" t="s">
        <v>1919</v>
      </c>
      <c r="K1086" s="192" t="s">
        <v>1919</v>
      </c>
      <c r="L1086" s="195" t="s">
        <v>1919</v>
      </c>
      <c r="M1086" s="196">
        <v>44981</v>
      </c>
      <c r="N1086" s="179" t="s">
        <v>1495</v>
      </c>
      <c r="O1086" s="192" t="s">
        <v>3063</v>
      </c>
      <c r="P1086" s="192" t="s">
        <v>4022</v>
      </c>
      <c r="Q1086" s="197">
        <v>0</v>
      </c>
      <c r="R1086" s="197">
        <v>30000</v>
      </c>
      <c r="S1086" s="197">
        <v>8899.7000000000007</v>
      </c>
      <c r="T1086" s="198" t="s">
        <v>21</v>
      </c>
      <c r="U1086" s="199">
        <v>30000</v>
      </c>
      <c r="V1086" s="199">
        <v>30000</v>
      </c>
      <c r="W1086" s="200">
        <v>1</v>
      </c>
      <c r="X1086" s="201">
        <v>44958</v>
      </c>
      <c r="Y1086" s="129"/>
      <c r="Z1086" s="122" t="s">
        <v>3064</v>
      </c>
      <c r="AA1086" s="189" t="s">
        <v>3064</v>
      </c>
      <c r="AB1086" s="189" t="s">
        <v>1470</v>
      </c>
    </row>
    <row r="1087" spans="1:28">
      <c r="A1087" s="189" t="s">
        <v>3676</v>
      </c>
      <c r="B1087" s="190">
        <v>44959</v>
      </c>
      <c r="C1087" s="191" t="s">
        <v>3677</v>
      </c>
      <c r="D1087" s="191" t="s">
        <v>3678</v>
      </c>
      <c r="E1087" s="128" t="s">
        <v>1542</v>
      </c>
      <c r="F1087" s="192">
        <v>44959</v>
      </c>
      <c r="G1087" s="193" t="s">
        <v>1542</v>
      </c>
      <c r="H1087" s="192" t="s">
        <v>3678</v>
      </c>
      <c r="I1087" s="194" t="s">
        <v>1542</v>
      </c>
      <c r="J1087" s="128" t="s">
        <v>1542</v>
      </c>
      <c r="K1087" s="192" t="s">
        <v>1542</v>
      </c>
      <c r="L1087" s="195" t="s">
        <v>1542</v>
      </c>
      <c r="M1087" s="196">
        <v>44959</v>
      </c>
      <c r="N1087" s="179"/>
      <c r="O1087" s="192" t="s">
        <v>30</v>
      </c>
      <c r="P1087" s="192">
        <v>6327</v>
      </c>
      <c r="Q1087" s="197">
        <v>-12513000</v>
      </c>
      <c r="R1087" s="197">
        <v>0</v>
      </c>
      <c r="S1087" s="197"/>
      <c r="T1087" s="198" t="s">
        <v>21</v>
      </c>
      <c r="U1087" s="199">
        <v>-12513000</v>
      </c>
      <c r="V1087" s="199">
        <v>12513000</v>
      </c>
      <c r="W1087" s="200">
        <v>0</v>
      </c>
      <c r="X1087" s="201">
        <v>44958</v>
      </c>
      <c r="Y1087" s="129"/>
      <c r="Z1087" s="122" t="s">
        <v>3683</v>
      </c>
      <c r="AA1087" s="189" t="s">
        <v>3683</v>
      </c>
      <c r="AB1087" s="189" t="s">
        <v>1470</v>
      </c>
    </row>
    <row r="1088" spans="1:28">
      <c r="A1088" s="189" t="s">
        <v>3676</v>
      </c>
      <c r="B1088" s="190">
        <v>44959</v>
      </c>
      <c r="C1088" s="191" t="s">
        <v>3677</v>
      </c>
      <c r="D1088" s="191" t="s">
        <v>3678</v>
      </c>
      <c r="E1088" s="128" t="s">
        <v>1542</v>
      </c>
      <c r="F1088" s="192">
        <v>44959</v>
      </c>
      <c r="G1088" s="193" t="s">
        <v>1542</v>
      </c>
      <c r="H1088" s="192" t="s">
        <v>3678</v>
      </c>
      <c r="I1088" s="194" t="s">
        <v>1542</v>
      </c>
      <c r="J1088" s="128" t="s">
        <v>1542</v>
      </c>
      <c r="K1088" s="192" t="s">
        <v>1542</v>
      </c>
      <c r="L1088" s="195" t="s">
        <v>1542</v>
      </c>
      <c r="M1088" s="196">
        <v>44959</v>
      </c>
      <c r="N1088" s="179"/>
      <c r="O1088" s="192" t="s">
        <v>30</v>
      </c>
      <c r="P1088" s="192">
        <v>6327</v>
      </c>
      <c r="Q1088" s="197">
        <v>-250.83</v>
      </c>
      <c r="R1088" s="197">
        <v>0</v>
      </c>
      <c r="S1088" s="197"/>
      <c r="T1088" s="198" t="s">
        <v>21</v>
      </c>
      <c r="U1088" s="199">
        <v>-250.83</v>
      </c>
      <c r="V1088" s="199">
        <v>250.83</v>
      </c>
      <c r="W1088" s="200">
        <v>0</v>
      </c>
      <c r="X1088" s="201">
        <v>44958</v>
      </c>
      <c r="Y1088" s="129"/>
      <c r="Z1088" s="122" t="s">
        <v>3683</v>
      </c>
      <c r="AA1088" s="189" t="s">
        <v>3683</v>
      </c>
      <c r="AB1088" s="189" t="s">
        <v>1470</v>
      </c>
    </row>
    <row r="1089" spans="1:28">
      <c r="A1089" s="189" t="s">
        <v>3676</v>
      </c>
      <c r="B1089" s="190">
        <v>44959</v>
      </c>
      <c r="C1089" s="191" t="s">
        <v>3677</v>
      </c>
      <c r="D1089" s="191" t="s">
        <v>3678</v>
      </c>
      <c r="E1089" s="128" t="s">
        <v>1542</v>
      </c>
      <c r="F1089" s="192">
        <v>44959</v>
      </c>
      <c r="G1089" s="193" t="s">
        <v>1542</v>
      </c>
      <c r="H1089" s="192" t="s">
        <v>3678</v>
      </c>
      <c r="I1089" s="194" t="s">
        <v>1542</v>
      </c>
      <c r="J1089" s="128" t="s">
        <v>1542</v>
      </c>
      <c r="K1089" s="192" t="s">
        <v>1542</v>
      </c>
      <c r="L1089" s="195" t="s">
        <v>1542</v>
      </c>
      <c r="M1089" s="196">
        <v>44959</v>
      </c>
      <c r="N1089" s="179"/>
      <c r="O1089" s="192" t="s">
        <v>33</v>
      </c>
      <c r="P1089" s="192">
        <v>6327</v>
      </c>
      <c r="Q1089" s="197">
        <v>-7</v>
      </c>
      <c r="R1089" s="197">
        <v>0</v>
      </c>
      <c r="S1089" s="197"/>
      <c r="T1089" s="198" t="s">
        <v>21</v>
      </c>
      <c r="U1089" s="199">
        <v>-7</v>
      </c>
      <c r="V1089" s="199">
        <v>7</v>
      </c>
      <c r="W1089" s="200">
        <v>0</v>
      </c>
      <c r="X1089" s="201">
        <v>44958</v>
      </c>
      <c r="Y1089" s="129"/>
      <c r="Z1089" s="122" t="s">
        <v>1482</v>
      </c>
      <c r="AA1089" s="189" t="s">
        <v>1482</v>
      </c>
      <c r="AB1089" s="189" t="s">
        <v>1470</v>
      </c>
    </row>
    <row r="1090" spans="1:28">
      <c r="A1090" s="189" t="s">
        <v>3676</v>
      </c>
      <c r="B1090" s="190">
        <v>44959</v>
      </c>
      <c r="C1090" s="191" t="s">
        <v>3677</v>
      </c>
      <c r="D1090" s="191" t="s">
        <v>3678</v>
      </c>
      <c r="E1090" s="128" t="s">
        <v>1542</v>
      </c>
      <c r="F1090" s="192">
        <v>44959</v>
      </c>
      <c r="G1090" s="193" t="s">
        <v>1542</v>
      </c>
      <c r="H1090" s="192" t="s">
        <v>3678</v>
      </c>
      <c r="I1090" s="194" t="s">
        <v>1542</v>
      </c>
      <c r="J1090" s="128" t="s">
        <v>1542</v>
      </c>
      <c r="K1090" s="192" t="s">
        <v>1542</v>
      </c>
      <c r="L1090" s="195" t="s">
        <v>1542</v>
      </c>
      <c r="M1090" s="196">
        <v>44959</v>
      </c>
      <c r="N1090" s="179"/>
      <c r="O1090" s="192" t="s">
        <v>3798</v>
      </c>
      <c r="P1090" s="192">
        <v>4175</v>
      </c>
      <c r="Q1090" s="197">
        <v>0</v>
      </c>
      <c r="R1090" s="197">
        <v>12513251.130000001</v>
      </c>
      <c r="S1090" s="197"/>
      <c r="T1090" s="198" t="s">
        <v>21</v>
      </c>
      <c r="U1090" s="199">
        <v>12513251.130000001</v>
      </c>
      <c r="V1090" s="199">
        <v>12513251.130000001</v>
      </c>
      <c r="W1090" s="200">
        <v>0</v>
      </c>
      <c r="X1090" s="201">
        <v>44958</v>
      </c>
      <c r="Y1090" s="129"/>
      <c r="Z1090" s="122" t="s">
        <v>3686</v>
      </c>
      <c r="AA1090" s="189" t="s">
        <v>3686</v>
      </c>
      <c r="AB1090" s="189" t="s">
        <v>1470</v>
      </c>
    </row>
    <row r="1091" spans="1:28">
      <c r="A1091" s="189" t="s">
        <v>3676</v>
      </c>
      <c r="B1091" s="190">
        <v>44959</v>
      </c>
      <c r="C1091" s="191" t="s">
        <v>3677</v>
      </c>
      <c r="D1091" s="191" t="s">
        <v>3678</v>
      </c>
      <c r="E1091" s="128" t="s">
        <v>1542</v>
      </c>
      <c r="F1091" s="192">
        <v>44959</v>
      </c>
      <c r="G1091" s="193" t="s">
        <v>1542</v>
      </c>
      <c r="H1091" s="192" t="s">
        <v>3678</v>
      </c>
      <c r="I1091" s="194" t="s">
        <v>1542</v>
      </c>
      <c r="J1091" s="128" t="s">
        <v>1542</v>
      </c>
      <c r="K1091" s="192" t="s">
        <v>1542</v>
      </c>
      <c r="L1091" s="195" t="s">
        <v>1542</v>
      </c>
      <c r="M1091" s="196">
        <v>44959</v>
      </c>
      <c r="N1091" s="179"/>
      <c r="O1091" s="192" t="s">
        <v>4023</v>
      </c>
      <c r="P1091" s="192">
        <v>6327</v>
      </c>
      <c r="Q1091" s="197">
        <v>-61</v>
      </c>
      <c r="R1091" s="197">
        <v>0</v>
      </c>
      <c r="S1091" s="197"/>
      <c r="T1091" s="198" t="s">
        <v>21</v>
      </c>
      <c r="U1091" s="199">
        <v>-61</v>
      </c>
      <c r="V1091" s="199">
        <v>61</v>
      </c>
      <c r="W1091" s="200">
        <v>0</v>
      </c>
      <c r="X1091" s="201">
        <v>44958</v>
      </c>
      <c r="Y1091" s="129"/>
      <c r="Z1091" s="122" t="s">
        <v>1482</v>
      </c>
      <c r="AA1091" s="189" t="s">
        <v>1482</v>
      </c>
      <c r="AB1091" s="189" t="s">
        <v>1470</v>
      </c>
    </row>
    <row r="1092" spans="1:28">
      <c r="A1092" s="189" t="s">
        <v>3676</v>
      </c>
      <c r="B1092" s="190">
        <v>44959</v>
      </c>
      <c r="C1092" s="191" t="s">
        <v>3677</v>
      </c>
      <c r="D1092" s="191" t="s">
        <v>3678</v>
      </c>
      <c r="E1092" s="128" t="s">
        <v>1542</v>
      </c>
      <c r="F1092" s="192">
        <v>44959</v>
      </c>
      <c r="G1092" s="193" t="s">
        <v>1542</v>
      </c>
      <c r="H1092" s="192" t="s">
        <v>3678</v>
      </c>
      <c r="I1092" s="194" t="s">
        <v>1542</v>
      </c>
      <c r="J1092" s="128" t="s">
        <v>1542</v>
      </c>
      <c r="K1092" s="192" t="s">
        <v>1542</v>
      </c>
      <c r="L1092" s="195" t="s">
        <v>1542</v>
      </c>
      <c r="M1092" s="196">
        <v>44959</v>
      </c>
      <c r="N1092" s="179"/>
      <c r="O1092" s="192" t="s">
        <v>26</v>
      </c>
      <c r="P1092" s="192" t="s">
        <v>21</v>
      </c>
      <c r="Q1092" s="197">
        <v>0</v>
      </c>
      <c r="R1092" s="197">
        <v>0.14000000000000001</v>
      </c>
      <c r="S1092" s="197"/>
      <c r="T1092" s="198" t="s">
        <v>21</v>
      </c>
      <c r="U1092" s="199">
        <v>0.14000000000000001</v>
      </c>
      <c r="V1092" s="199">
        <v>0.14000000000000001</v>
      </c>
      <c r="W1092" s="200">
        <v>0</v>
      </c>
      <c r="X1092" s="201">
        <v>44958</v>
      </c>
      <c r="Y1092" s="129"/>
      <c r="Z1092" s="122" t="s">
        <v>1556</v>
      </c>
      <c r="AA1092" s="189" t="s">
        <v>1557</v>
      </c>
      <c r="AB1092" s="189" t="s">
        <v>1470</v>
      </c>
    </row>
    <row r="1093" spans="1:28">
      <c r="A1093" s="189" t="s">
        <v>3676</v>
      </c>
      <c r="B1093" s="190">
        <v>44965</v>
      </c>
      <c r="C1093" s="191" t="s">
        <v>3677</v>
      </c>
      <c r="D1093" s="191" t="s">
        <v>3678</v>
      </c>
      <c r="E1093" s="128" t="s">
        <v>1542</v>
      </c>
      <c r="F1093" s="192">
        <v>44965</v>
      </c>
      <c r="G1093" s="193" t="s">
        <v>1542</v>
      </c>
      <c r="H1093" s="192" t="s">
        <v>3678</v>
      </c>
      <c r="I1093" s="194" t="s">
        <v>1542</v>
      </c>
      <c r="J1093" s="128" t="s">
        <v>1542</v>
      </c>
      <c r="K1093" s="192" t="s">
        <v>1542</v>
      </c>
      <c r="L1093" s="195" t="s">
        <v>1542</v>
      </c>
      <c r="M1093" s="196">
        <v>44965</v>
      </c>
      <c r="N1093" s="179"/>
      <c r="O1093" s="192" t="s">
        <v>23</v>
      </c>
      <c r="P1093" s="192" t="s">
        <v>21</v>
      </c>
      <c r="Q1093" s="197">
        <v>-270260</v>
      </c>
      <c r="R1093" s="197">
        <v>0</v>
      </c>
      <c r="S1093" s="197"/>
      <c r="T1093" s="198" t="s">
        <v>21</v>
      </c>
      <c r="U1093" s="199">
        <v>-270260</v>
      </c>
      <c r="V1093" s="199">
        <v>270260</v>
      </c>
      <c r="W1093" s="200">
        <v>0</v>
      </c>
      <c r="X1093" s="201">
        <v>44958</v>
      </c>
      <c r="Y1093" s="129"/>
      <c r="Z1093" s="122" t="s">
        <v>3688</v>
      </c>
      <c r="AA1093" s="189" t="s">
        <v>3688</v>
      </c>
      <c r="AB1093" s="189" t="s">
        <v>1470</v>
      </c>
    </row>
    <row r="1094" spans="1:28">
      <c r="A1094" s="189" t="s">
        <v>3676</v>
      </c>
      <c r="B1094" s="190">
        <v>44965</v>
      </c>
      <c r="C1094" s="191" t="s">
        <v>3677</v>
      </c>
      <c r="D1094" s="191" t="s">
        <v>3678</v>
      </c>
      <c r="E1094" s="128" t="s">
        <v>1542</v>
      </c>
      <c r="F1094" s="192">
        <v>44965</v>
      </c>
      <c r="G1094" s="193" t="s">
        <v>1542</v>
      </c>
      <c r="H1094" s="192" t="s">
        <v>3678</v>
      </c>
      <c r="I1094" s="194" t="s">
        <v>1542</v>
      </c>
      <c r="J1094" s="128" t="s">
        <v>1542</v>
      </c>
      <c r="K1094" s="192" t="s">
        <v>1542</v>
      </c>
      <c r="L1094" s="195" t="s">
        <v>1542</v>
      </c>
      <c r="M1094" s="196">
        <v>44965</v>
      </c>
      <c r="N1094" s="179"/>
      <c r="O1094" s="192" t="s">
        <v>26</v>
      </c>
      <c r="P1094" s="192" t="s">
        <v>21</v>
      </c>
      <c r="Q1094" s="197">
        <v>0</v>
      </c>
      <c r="R1094" s="197">
        <v>605.84</v>
      </c>
      <c r="S1094" s="197"/>
      <c r="T1094" s="198" t="s">
        <v>21</v>
      </c>
      <c r="U1094" s="199">
        <v>605.84</v>
      </c>
      <c r="V1094" s="199">
        <v>605.84</v>
      </c>
      <c r="W1094" s="200">
        <v>0</v>
      </c>
      <c r="X1094" s="201">
        <v>44958</v>
      </c>
      <c r="Y1094" s="129"/>
      <c r="Z1094" s="122" t="s">
        <v>1556</v>
      </c>
      <c r="AA1094" s="189" t="s">
        <v>1557</v>
      </c>
      <c r="AB1094" s="189" t="s">
        <v>1470</v>
      </c>
    </row>
    <row r="1095" spans="1:28">
      <c r="A1095" s="189" t="s">
        <v>3676</v>
      </c>
      <c r="B1095" s="190">
        <v>44974</v>
      </c>
      <c r="C1095" s="191" t="s">
        <v>3677</v>
      </c>
      <c r="D1095" s="191" t="s">
        <v>3678</v>
      </c>
      <c r="E1095" s="128" t="s">
        <v>1542</v>
      </c>
      <c r="F1095" s="192">
        <v>44974</v>
      </c>
      <c r="G1095" s="193" t="s">
        <v>1542</v>
      </c>
      <c r="H1095" s="192" t="s">
        <v>3678</v>
      </c>
      <c r="I1095" s="194" t="s">
        <v>1542</v>
      </c>
      <c r="J1095" s="128" t="s">
        <v>1542</v>
      </c>
      <c r="K1095" s="192" t="s">
        <v>1542</v>
      </c>
      <c r="L1095" s="195" t="s">
        <v>1542</v>
      </c>
      <c r="M1095" s="196">
        <v>44974</v>
      </c>
      <c r="N1095" s="179"/>
      <c r="O1095" s="192" t="s">
        <v>29</v>
      </c>
      <c r="P1095" s="192">
        <v>6327</v>
      </c>
      <c r="Q1095" s="197">
        <v>-1003.12</v>
      </c>
      <c r="R1095" s="197">
        <v>0</v>
      </c>
      <c r="S1095" s="197"/>
      <c r="T1095" s="198" t="s">
        <v>21</v>
      </c>
      <c r="U1095" s="199">
        <v>-1003.12</v>
      </c>
      <c r="V1095" s="199">
        <v>1003.12</v>
      </c>
      <c r="W1095" s="200">
        <v>0</v>
      </c>
      <c r="X1095" s="201">
        <v>44958</v>
      </c>
      <c r="Y1095" s="129"/>
      <c r="Z1095" s="122" t="s">
        <v>1484</v>
      </c>
      <c r="AA1095" s="189" t="s">
        <v>1484</v>
      </c>
      <c r="AB1095" s="189" t="s">
        <v>1470</v>
      </c>
    </row>
    <row r="1096" spans="1:28">
      <c r="A1096" s="189" t="s">
        <v>3676</v>
      </c>
      <c r="B1096" s="190">
        <v>44974</v>
      </c>
      <c r="C1096" s="191" t="s">
        <v>3677</v>
      </c>
      <c r="D1096" s="191" t="s">
        <v>3678</v>
      </c>
      <c r="E1096" s="128" t="s">
        <v>1542</v>
      </c>
      <c r="F1096" s="192">
        <v>44974</v>
      </c>
      <c r="G1096" s="193" t="s">
        <v>1542</v>
      </c>
      <c r="H1096" s="192" t="s">
        <v>3678</v>
      </c>
      <c r="I1096" s="194" t="s">
        <v>1542</v>
      </c>
      <c r="J1096" s="128" t="s">
        <v>1542</v>
      </c>
      <c r="K1096" s="192" t="s">
        <v>1542</v>
      </c>
      <c r="L1096" s="195" t="s">
        <v>1542</v>
      </c>
      <c r="M1096" s="196">
        <v>44974</v>
      </c>
      <c r="N1096" s="179"/>
      <c r="O1096" s="192" t="s">
        <v>26</v>
      </c>
      <c r="P1096" s="192" t="s">
        <v>21</v>
      </c>
      <c r="Q1096" s="197">
        <v>0</v>
      </c>
      <c r="R1096" s="197">
        <v>2.66</v>
      </c>
      <c r="S1096" s="197"/>
      <c r="T1096" s="198" t="s">
        <v>21</v>
      </c>
      <c r="U1096" s="199">
        <v>2.66</v>
      </c>
      <c r="V1096" s="199">
        <v>2.66</v>
      </c>
      <c r="W1096" s="200">
        <v>0</v>
      </c>
      <c r="X1096" s="201">
        <v>44958</v>
      </c>
      <c r="Y1096" s="129"/>
      <c r="Z1096" s="122" t="s">
        <v>1556</v>
      </c>
      <c r="AA1096" s="189" t="s">
        <v>1557</v>
      </c>
      <c r="AB1096" s="189" t="s">
        <v>1470</v>
      </c>
    </row>
    <row r="1097" spans="1:28">
      <c r="A1097" s="189" t="s">
        <v>3676</v>
      </c>
      <c r="B1097" s="190">
        <v>44981</v>
      </c>
      <c r="C1097" s="191" t="s">
        <v>3677</v>
      </c>
      <c r="D1097" s="191" t="s">
        <v>3678</v>
      </c>
      <c r="E1097" s="128" t="s">
        <v>1542</v>
      </c>
      <c r="F1097" s="192">
        <v>44981</v>
      </c>
      <c r="G1097" s="193" t="s">
        <v>1542</v>
      </c>
      <c r="H1097" s="192" t="s">
        <v>3678</v>
      </c>
      <c r="I1097" s="194" t="s">
        <v>1542</v>
      </c>
      <c r="J1097" s="128" t="s">
        <v>1542</v>
      </c>
      <c r="K1097" s="192" t="s">
        <v>1542</v>
      </c>
      <c r="L1097" s="195" t="s">
        <v>1542</v>
      </c>
      <c r="M1097" s="196">
        <v>44981</v>
      </c>
      <c r="N1097" s="179"/>
      <c r="O1097" s="192" t="s">
        <v>23</v>
      </c>
      <c r="P1097" s="192" t="s">
        <v>21</v>
      </c>
      <c r="Q1097" s="197">
        <v>-5631</v>
      </c>
      <c r="R1097" s="197">
        <v>0</v>
      </c>
      <c r="S1097" s="197"/>
      <c r="T1097" s="198" t="s">
        <v>21</v>
      </c>
      <c r="U1097" s="199">
        <v>-5631</v>
      </c>
      <c r="V1097" s="199">
        <v>5631</v>
      </c>
      <c r="W1097" s="200">
        <v>0</v>
      </c>
      <c r="X1097" s="201">
        <v>44958</v>
      </c>
      <c r="Y1097" s="129"/>
      <c r="Z1097" s="122" t="s">
        <v>3688</v>
      </c>
      <c r="AA1097" s="189" t="s">
        <v>3688</v>
      </c>
      <c r="AB1097" s="189" t="s">
        <v>1470</v>
      </c>
    </row>
    <row r="1098" spans="1:28">
      <c r="A1098" s="189" t="s">
        <v>3676</v>
      </c>
      <c r="B1098" s="190">
        <v>44981</v>
      </c>
      <c r="C1098" s="191" t="s">
        <v>3677</v>
      </c>
      <c r="D1098" s="191" t="s">
        <v>3678</v>
      </c>
      <c r="E1098" s="128" t="s">
        <v>1542</v>
      </c>
      <c r="F1098" s="192">
        <v>44981</v>
      </c>
      <c r="G1098" s="193" t="s">
        <v>1542</v>
      </c>
      <c r="H1098" s="192" t="s">
        <v>3678</v>
      </c>
      <c r="I1098" s="194" t="s">
        <v>1542</v>
      </c>
      <c r="J1098" s="128" t="s">
        <v>1542</v>
      </c>
      <c r="K1098" s="192" t="s">
        <v>1542</v>
      </c>
      <c r="L1098" s="195" t="s">
        <v>1542</v>
      </c>
      <c r="M1098" s="196">
        <v>44981</v>
      </c>
      <c r="N1098" s="179"/>
      <c r="O1098" s="192" t="s">
        <v>138</v>
      </c>
      <c r="P1098" s="192">
        <v>4464</v>
      </c>
      <c r="Q1098" s="197">
        <v>-285852.46999999997</v>
      </c>
      <c r="R1098" s="197">
        <v>0</v>
      </c>
      <c r="S1098" s="197"/>
      <c r="T1098" s="198" t="s">
        <v>21</v>
      </c>
      <c r="U1098" s="199">
        <v>-285852.46999999997</v>
      </c>
      <c r="V1098" s="199">
        <v>285852.46999999997</v>
      </c>
      <c r="W1098" s="200">
        <v>0</v>
      </c>
      <c r="X1098" s="201">
        <v>44958</v>
      </c>
      <c r="Y1098" s="129"/>
      <c r="Z1098" s="122" t="s">
        <v>1591</v>
      </c>
      <c r="AA1098" s="189" t="s">
        <v>1591</v>
      </c>
      <c r="AB1098" s="189" t="s">
        <v>1470</v>
      </c>
    </row>
    <row r="1099" spans="1:28">
      <c r="A1099" s="189" t="s">
        <v>3676</v>
      </c>
      <c r="B1099" s="190">
        <v>44981</v>
      </c>
      <c r="C1099" s="191" t="s">
        <v>3677</v>
      </c>
      <c r="D1099" s="191" t="s">
        <v>3678</v>
      </c>
      <c r="E1099" s="128" t="s">
        <v>1542</v>
      </c>
      <c r="F1099" s="192">
        <v>44981</v>
      </c>
      <c r="G1099" s="193" t="s">
        <v>1542</v>
      </c>
      <c r="H1099" s="192" t="s">
        <v>3678</v>
      </c>
      <c r="I1099" s="194" t="s">
        <v>1542</v>
      </c>
      <c r="J1099" s="128" t="s">
        <v>1542</v>
      </c>
      <c r="K1099" s="192" t="s">
        <v>1542</v>
      </c>
      <c r="L1099" s="195" t="s">
        <v>1542</v>
      </c>
      <c r="M1099" s="196">
        <v>44981</v>
      </c>
      <c r="N1099" s="179"/>
      <c r="O1099" s="192" t="s">
        <v>4024</v>
      </c>
      <c r="P1099" s="192">
        <v>9121</v>
      </c>
      <c r="Q1099" s="197">
        <v>0</v>
      </c>
      <c r="R1099" s="197">
        <v>44465.94</v>
      </c>
      <c r="S1099" s="197"/>
      <c r="T1099" s="198" t="s">
        <v>21</v>
      </c>
      <c r="U1099" s="199">
        <v>44465.94</v>
      </c>
      <c r="V1099" s="199">
        <v>44465.94</v>
      </c>
      <c r="W1099" s="200">
        <v>0</v>
      </c>
      <c r="X1099" s="201">
        <v>44958</v>
      </c>
      <c r="Y1099" s="129"/>
      <c r="Z1099" s="122" t="s">
        <v>3690</v>
      </c>
      <c r="AA1099" s="189" t="s">
        <v>3690</v>
      </c>
      <c r="AB1099" s="189" t="s">
        <v>1470</v>
      </c>
    </row>
    <row r="1100" spans="1:28">
      <c r="A1100" s="189" t="s">
        <v>3676</v>
      </c>
      <c r="B1100" s="190">
        <v>44981</v>
      </c>
      <c r="C1100" s="191" t="s">
        <v>3677</v>
      </c>
      <c r="D1100" s="191" t="s">
        <v>3678</v>
      </c>
      <c r="E1100" s="128" t="s">
        <v>1542</v>
      </c>
      <c r="F1100" s="192">
        <v>44981</v>
      </c>
      <c r="G1100" s="193" t="s">
        <v>1542</v>
      </c>
      <c r="H1100" s="192" t="s">
        <v>3678</v>
      </c>
      <c r="I1100" s="194" t="s">
        <v>1542</v>
      </c>
      <c r="J1100" s="128" t="s">
        <v>1542</v>
      </c>
      <c r="K1100" s="192" t="s">
        <v>1542</v>
      </c>
      <c r="L1100" s="195" t="s">
        <v>1542</v>
      </c>
      <c r="M1100" s="196">
        <v>44981</v>
      </c>
      <c r="N1100" s="179"/>
      <c r="O1100" s="192" t="s">
        <v>4024</v>
      </c>
      <c r="P1100" s="192">
        <v>9123</v>
      </c>
      <c r="Q1100" s="197">
        <v>0</v>
      </c>
      <c r="R1100" s="197">
        <v>4126.6899999999996</v>
      </c>
      <c r="S1100" s="197"/>
      <c r="T1100" s="198" t="s">
        <v>21</v>
      </c>
      <c r="U1100" s="199">
        <v>4126.6899999999996</v>
      </c>
      <c r="V1100" s="199">
        <v>4126.6899999999996</v>
      </c>
      <c r="W1100" s="200">
        <v>0</v>
      </c>
      <c r="X1100" s="201">
        <v>44958</v>
      </c>
      <c r="Y1100" s="129"/>
      <c r="Z1100" s="122" t="s">
        <v>3690</v>
      </c>
      <c r="AA1100" s="189" t="s">
        <v>3690</v>
      </c>
      <c r="AB1100" s="189" t="s">
        <v>1470</v>
      </c>
    </row>
    <row r="1101" spans="1:28">
      <c r="A1101" s="189" t="s">
        <v>3676</v>
      </c>
      <c r="B1101" s="190">
        <v>44981</v>
      </c>
      <c r="C1101" s="191" t="s">
        <v>3677</v>
      </c>
      <c r="D1101" s="191" t="s">
        <v>3678</v>
      </c>
      <c r="E1101" s="128" t="s">
        <v>1542</v>
      </c>
      <c r="F1101" s="192">
        <v>44981</v>
      </c>
      <c r="G1101" s="193" t="s">
        <v>1542</v>
      </c>
      <c r="H1101" s="192" t="s">
        <v>3678</v>
      </c>
      <c r="I1101" s="194" t="s">
        <v>1542</v>
      </c>
      <c r="J1101" s="128" t="s">
        <v>1542</v>
      </c>
      <c r="K1101" s="192" t="s">
        <v>1542</v>
      </c>
      <c r="L1101" s="195" t="s">
        <v>1542</v>
      </c>
      <c r="M1101" s="196">
        <v>44981</v>
      </c>
      <c r="N1101" s="179"/>
      <c r="O1101" s="192" t="s">
        <v>4025</v>
      </c>
      <c r="P1101" s="192">
        <v>9026</v>
      </c>
      <c r="Q1101" s="197">
        <v>0</v>
      </c>
      <c r="R1101" s="197">
        <v>9163.2800000000007</v>
      </c>
      <c r="S1101" s="197"/>
      <c r="T1101" s="198" t="s">
        <v>21</v>
      </c>
      <c r="U1101" s="199">
        <v>9163.2800000000007</v>
      </c>
      <c r="V1101" s="199">
        <v>9163.2800000000007</v>
      </c>
      <c r="W1101" s="200">
        <v>0</v>
      </c>
      <c r="X1101" s="201">
        <v>44958</v>
      </c>
      <c r="Y1101" s="129"/>
      <c r="Z1101" s="122" t="s">
        <v>3692</v>
      </c>
      <c r="AA1101" s="189" t="s">
        <v>3692</v>
      </c>
      <c r="AB1101" s="189" t="s">
        <v>1470</v>
      </c>
    </row>
    <row r="1102" spans="1:28">
      <c r="A1102" s="189" t="s">
        <v>3676</v>
      </c>
      <c r="B1102" s="190">
        <v>44981</v>
      </c>
      <c r="C1102" s="191" t="s">
        <v>3677</v>
      </c>
      <c r="D1102" s="191" t="s">
        <v>3678</v>
      </c>
      <c r="E1102" s="128" t="s">
        <v>1542</v>
      </c>
      <c r="F1102" s="192">
        <v>44981</v>
      </c>
      <c r="G1102" s="193" t="s">
        <v>1542</v>
      </c>
      <c r="H1102" s="192" t="s">
        <v>3678</v>
      </c>
      <c r="I1102" s="194" t="s">
        <v>1542</v>
      </c>
      <c r="J1102" s="128" t="s">
        <v>1542</v>
      </c>
      <c r="K1102" s="192" t="s">
        <v>1542</v>
      </c>
      <c r="L1102" s="195" t="s">
        <v>1542</v>
      </c>
      <c r="M1102" s="196">
        <v>44981</v>
      </c>
      <c r="N1102" s="179"/>
      <c r="O1102" s="192" t="s">
        <v>4025</v>
      </c>
      <c r="P1102" s="192">
        <v>9130</v>
      </c>
      <c r="Q1102" s="197">
        <v>0</v>
      </c>
      <c r="R1102" s="197">
        <v>241386.53</v>
      </c>
      <c r="S1102" s="197"/>
      <c r="T1102" s="198" t="s">
        <v>21</v>
      </c>
      <c r="U1102" s="199">
        <v>241386.53</v>
      </c>
      <c r="V1102" s="199">
        <v>241386.53</v>
      </c>
      <c r="W1102" s="200">
        <v>0</v>
      </c>
      <c r="X1102" s="201">
        <v>44958</v>
      </c>
      <c r="Y1102" s="129"/>
      <c r="Z1102" s="122" t="s">
        <v>3692</v>
      </c>
      <c r="AA1102" s="189" t="s">
        <v>3692</v>
      </c>
      <c r="AB1102" s="189" t="s">
        <v>1470</v>
      </c>
    </row>
    <row r="1103" spans="1:28">
      <c r="A1103" s="189" t="s">
        <v>3676</v>
      </c>
      <c r="B1103" s="190">
        <v>44984</v>
      </c>
      <c r="C1103" s="191" t="s">
        <v>3677</v>
      </c>
      <c r="D1103" s="191" t="s">
        <v>3678</v>
      </c>
      <c r="E1103" s="128" t="s">
        <v>1542</v>
      </c>
      <c r="F1103" s="192">
        <v>44984</v>
      </c>
      <c r="G1103" s="193" t="s">
        <v>1542</v>
      </c>
      <c r="H1103" s="192" t="s">
        <v>3678</v>
      </c>
      <c r="I1103" s="194" t="s">
        <v>1542</v>
      </c>
      <c r="J1103" s="128" t="s">
        <v>1542</v>
      </c>
      <c r="K1103" s="192" t="s">
        <v>1542</v>
      </c>
      <c r="L1103" s="195" t="s">
        <v>1542</v>
      </c>
      <c r="M1103" s="196">
        <v>44984</v>
      </c>
      <c r="N1103" s="179"/>
      <c r="O1103" s="192" t="s">
        <v>125</v>
      </c>
      <c r="P1103" s="192">
        <v>6327</v>
      </c>
      <c r="Q1103" s="197">
        <v>-6875.49</v>
      </c>
      <c r="R1103" s="197">
        <v>0</v>
      </c>
      <c r="S1103" s="197"/>
      <c r="T1103" s="198" t="s">
        <v>21</v>
      </c>
      <c r="U1103" s="199">
        <v>-6875.49</v>
      </c>
      <c r="V1103" s="199">
        <v>6875.49</v>
      </c>
      <c r="W1103" s="200">
        <v>0</v>
      </c>
      <c r="X1103" s="201">
        <v>44958</v>
      </c>
      <c r="Y1103" s="129"/>
      <c r="Z1103" s="122" t="s">
        <v>3693</v>
      </c>
      <c r="AA1103" s="189" t="s">
        <v>3694</v>
      </c>
      <c r="AB1103" s="189" t="s">
        <v>1470</v>
      </c>
    </row>
    <row r="1104" spans="1:28">
      <c r="A1104" s="189" t="s">
        <v>3676</v>
      </c>
      <c r="B1104" s="190">
        <v>44984</v>
      </c>
      <c r="C1104" s="191" t="s">
        <v>3677</v>
      </c>
      <c r="D1104" s="191" t="s">
        <v>3678</v>
      </c>
      <c r="E1104" s="128" t="s">
        <v>1542</v>
      </c>
      <c r="F1104" s="192">
        <v>44984</v>
      </c>
      <c r="G1104" s="193" t="s">
        <v>1542</v>
      </c>
      <c r="H1104" s="192" t="s">
        <v>3678</v>
      </c>
      <c r="I1104" s="194" t="s">
        <v>1542</v>
      </c>
      <c r="J1104" s="128" t="s">
        <v>1542</v>
      </c>
      <c r="K1104" s="192" t="s">
        <v>1542</v>
      </c>
      <c r="L1104" s="195" t="s">
        <v>1542</v>
      </c>
      <c r="M1104" s="196">
        <v>44984</v>
      </c>
      <c r="N1104" s="179"/>
      <c r="O1104" s="192" t="s">
        <v>138</v>
      </c>
      <c r="P1104" s="192">
        <v>6717</v>
      </c>
      <c r="Q1104" s="197">
        <v>0</v>
      </c>
      <c r="R1104" s="197">
        <v>0.01</v>
      </c>
      <c r="S1104" s="197"/>
      <c r="T1104" s="198" t="s">
        <v>21</v>
      </c>
      <c r="U1104" s="199">
        <v>0.01</v>
      </c>
      <c r="V1104" s="199">
        <v>0.01</v>
      </c>
      <c r="W1104" s="200">
        <v>0</v>
      </c>
      <c r="X1104" s="201">
        <v>44958</v>
      </c>
      <c r="Y1104" s="129"/>
      <c r="Z1104" s="122" t="s">
        <v>2097</v>
      </c>
      <c r="AA1104" s="189" t="s">
        <v>2097</v>
      </c>
      <c r="AB1104" s="189" t="s">
        <v>1470</v>
      </c>
    </row>
    <row r="1105" spans="1:28">
      <c r="A1105" s="189" t="s">
        <v>3676</v>
      </c>
      <c r="B1105" s="190">
        <v>44984</v>
      </c>
      <c r="C1105" s="191" t="s">
        <v>3677</v>
      </c>
      <c r="D1105" s="191" t="s">
        <v>3678</v>
      </c>
      <c r="E1105" s="128" t="s">
        <v>1542</v>
      </c>
      <c r="F1105" s="192">
        <v>44984</v>
      </c>
      <c r="G1105" s="193" t="s">
        <v>1542</v>
      </c>
      <c r="H1105" s="192" t="s">
        <v>3678</v>
      </c>
      <c r="I1105" s="194" t="s">
        <v>1542</v>
      </c>
      <c r="J1105" s="128" t="s">
        <v>1542</v>
      </c>
      <c r="K1105" s="192" t="s">
        <v>1542</v>
      </c>
      <c r="L1105" s="195" t="s">
        <v>1542</v>
      </c>
      <c r="M1105" s="196">
        <v>44984</v>
      </c>
      <c r="N1105" s="179"/>
      <c r="O1105" s="192" t="s">
        <v>26</v>
      </c>
      <c r="P1105" s="192" t="s">
        <v>21</v>
      </c>
      <c r="Q1105" s="197">
        <v>0</v>
      </c>
      <c r="R1105" s="197">
        <v>19.87</v>
      </c>
      <c r="S1105" s="197"/>
      <c r="T1105" s="198" t="s">
        <v>21</v>
      </c>
      <c r="U1105" s="199">
        <v>19.87</v>
      </c>
      <c r="V1105" s="199">
        <v>19.87</v>
      </c>
      <c r="W1105" s="200">
        <v>0</v>
      </c>
      <c r="X1105" s="201">
        <v>44958</v>
      </c>
      <c r="Y1105" s="129"/>
      <c r="Z1105" s="122" t="s">
        <v>1556</v>
      </c>
      <c r="AA1105" s="189" t="s">
        <v>1557</v>
      </c>
      <c r="AB1105" s="189" t="s">
        <v>1470</v>
      </c>
    </row>
    <row r="1106" spans="1:28">
      <c r="A1106" s="189" t="s">
        <v>3676</v>
      </c>
      <c r="B1106" s="190">
        <v>44985</v>
      </c>
      <c r="C1106" s="191" t="s">
        <v>3677</v>
      </c>
      <c r="D1106" s="191" t="s">
        <v>3678</v>
      </c>
      <c r="E1106" s="128" t="s">
        <v>1542</v>
      </c>
      <c r="F1106" s="192">
        <v>44985</v>
      </c>
      <c r="G1106" s="193" t="s">
        <v>1542</v>
      </c>
      <c r="H1106" s="192" t="s">
        <v>3678</v>
      </c>
      <c r="I1106" s="194" t="s">
        <v>1542</v>
      </c>
      <c r="J1106" s="128" t="s">
        <v>1542</v>
      </c>
      <c r="K1106" s="192" t="s">
        <v>1542</v>
      </c>
      <c r="L1106" s="195" t="s">
        <v>1542</v>
      </c>
      <c r="M1106" s="196">
        <v>44985</v>
      </c>
      <c r="N1106" s="179"/>
      <c r="O1106" s="192" t="s">
        <v>4026</v>
      </c>
      <c r="P1106" s="192">
        <v>335</v>
      </c>
      <c r="Q1106" s="197">
        <v>0</v>
      </c>
      <c r="R1106" s="197">
        <v>13.94</v>
      </c>
      <c r="S1106" s="197"/>
      <c r="T1106" s="198" t="s">
        <v>21</v>
      </c>
      <c r="U1106" s="199">
        <v>13.94</v>
      </c>
      <c r="V1106" s="199">
        <v>13.94</v>
      </c>
      <c r="W1106" s="200">
        <v>0</v>
      </c>
      <c r="X1106" s="201">
        <v>44958</v>
      </c>
      <c r="Y1106" s="129"/>
      <c r="Z1106" s="122" t="s">
        <v>1718</v>
      </c>
      <c r="AA1106" s="189" t="s">
        <v>1718</v>
      </c>
      <c r="AB1106" s="189" t="s">
        <v>1470</v>
      </c>
    </row>
    <row r="1107" spans="1:28" hidden="1">
      <c r="A1107" s="189" t="s">
        <v>3213</v>
      </c>
      <c r="B1107" s="190">
        <v>44986</v>
      </c>
      <c r="C1107" s="191" t="s">
        <v>42</v>
      </c>
      <c r="D1107" s="191" t="s">
        <v>3346</v>
      </c>
      <c r="E1107" s="128" t="s">
        <v>2312</v>
      </c>
      <c r="F1107" s="192" t="s">
        <v>4027</v>
      </c>
      <c r="G1107" s="193" t="s">
        <v>3214</v>
      </c>
      <c r="H1107" s="192" t="s">
        <v>3348</v>
      </c>
      <c r="I1107" s="194">
        <v>175052.85</v>
      </c>
      <c r="J1107" s="128" t="s">
        <v>3261</v>
      </c>
      <c r="K1107" s="192" t="s">
        <v>1572</v>
      </c>
      <c r="L1107" s="195">
        <v>3500</v>
      </c>
      <c r="M1107" s="196">
        <v>44986</v>
      </c>
      <c r="N1107" s="179" t="s">
        <v>1472</v>
      </c>
      <c r="O1107" s="192" t="s">
        <v>3935</v>
      </c>
      <c r="P1107" s="192" t="s">
        <v>3936</v>
      </c>
      <c r="Q1107" s="197">
        <v>-3500</v>
      </c>
      <c r="R1107" s="197">
        <v>0</v>
      </c>
      <c r="S1107" s="197">
        <v>171552.85</v>
      </c>
      <c r="T1107" s="198" t="s">
        <v>2019</v>
      </c>
      <c r="U1107" s="199">
        <v>-3500</v>
      </c>
      <c r="V1107" s="199">
        <v>3500</v>
      </c>
      <c r="W1107" s="200">
        <v>0</v>
      </c>
      <c r="X1107" s="201">
        <v>44986</v>
      </c>
      <c r="Y1107" s="129"/>
      <c r="Z1107" s="122" t="s">
        <v>1519</v>
      </c>
      <c r="AA1107" s="189" t="s">
        <v>1520</v>
      </c>
      <c r="AB1107" s="189" t="s">
        <v>1470</v>
      </c>
    </row>
    <row r="1108" spans="1:28" hidden="1">
      <c r="A1108" s="189" t="s">
        <v>3213</v>
      </c>
      <c r="B1108" s="190">
        <v>44986</v>
      </c>
      <c r="C1108" s="191" t="s">
        <v>42</v>
      </c>
      <c r="D1108" s="191" t="s">
        <v>3346</v>
      </c>
      <c r="E1108" s="128" t="s">
        <v>2312</v>
      </c>
      <c r="F1108" s="192" t="s">
        <v>4027</v>
      </c>
      <c r="G1108" s="193" t="s">
        <v>3214</v>
      </c>
      <c r="H1108" s="192" t="s">
        <v>3348</v>
      </c>
      <c r="I1108" s="194">
        <v>175052.85</v>
      </c>
      <c r="J1108" s="128" t="s">
        <v>3261</v>
      </c>
      <c r="K1108" s="192" t="s">
        <v>1647</v>
      </c>
      <c r="L1108" s="195">
        <v>15000</v>
      </c>
      <c r="M1108" s="196">
        <v>44986</v>
      </c>
      <c r="N1108" s="179" t="s">
        <v>1472</v>
      </c>
      <c r="O1108" s="192" t="s">
        <v>4028</v>
      </c>
      <c r="P1108" s="192" t="s">
        <v>4029</v>
      </c>
      <c r="Q1108" s="197">
        <v>-15000</v>
      </c>
      <c r="R1108" s="197">
        <v>0</v>
      </c>
      <c r="S1108" s="197">
        <v>156552.85</v>
      </c>
      <c r="T1108" s="198" t="s">
        <v>4030</v>
      </c>
      <c r="U1108" s="199">
        <v>-15000</v>
      </c>
      <c r="V1108" s="199">
        <v>15000</v>
      </c>
      <c r="W1108" s="200">
        <v>0</v>
      </c>
      <c r="X1108" s="201">
        <v>44986</v>
      </c>
      <c r="Y1108" s="129"/>
      <c r="Z1108" s="122" t="s">
        <v>4031</v>
      </c>
      <c r="AA1108" s="189" t="s">
        <v>4032</v>
      </c>
      <c r="AB1108" s="189" t="s">
        <v>1470</v>
      </c>
    </row>
    <row r="1109" spans="1:28" hidden="1">
      <c r="A1109" s="189" t="s">
        <v>3213</v>
      </c>
      <c r="B1109" s="190">
        <v>44986</v>
      </c>
      <c r="C1109" s="191" t="s">
        <v>42</v>
      </c>
      <c r="D1109" s="191" t="s">
        <v>3346</v>
      </c>
      <c r="E1109" s="128" t="s">
        <v>2312</v>
      </c>
      <c r="F1109" s="192" t="s">
        <v>4027</v>
      </c>
      <c r="G1109" s="193" t="s">
        <v>3214</v>
      </c>
      <c r="H1109" s="192" t="s">
        <v>3348</v>
      </c>
      <c r="I1109" s="194">
        <v>175052.85</v>
      </c>
      <c r="J1109" s="128" t="s">
        <v>3261</v>
      </c>
      <c r="K1109" s="192" t="s">
        <v>1755</v>
      </c>
      <c r="L1109" s="195">
        <v>525</v>
      </c>
      <c r="M1109" s="196">
        <v>44986</v>
      </c>
      <c r="N1109" s="179" t="s">
        <v>1472</v>
      </c>
      <c r="O1109" s="192" t="s">
        <v>4033</v>
      </c>
      <c r="P1109" s="192" t="s">
        <v>4029</v>
      </c>
      <c r="Q1109" s="197">
        <v>0</v>
      </c>
      <c r="R1109" s="197">
        <v>525</v>
      </c>
      <c r="S1109" s="197">
        <v>157077.85</v>
      </c>
      <c r="T1109" s="198" t="s">
        <v>4030</v>
      </c>
      <c r="U1109" s="199">
        <v>525</v>
      </c>
      <c r="V1109" s="199">
        <v>525</v>
      </c>
      <c r="W1109" s="200">
        <v>0</v>
      </c>
      <c r="X1109" s="201">
        <v>44986</v>
      </c>
      <c r="Y1109" s="129"/>
      <c r="Z1109" s="122" t="s">
        <v>4031</v>
      </c>
      <c r="AA1109" s="189" t="s">
        <v>4032</v>
      </c>
      <c r="AB1109" s="189" t="s">
        <v>1470</v>
      </c>
    </row>
    <row r="1110" spans="1:28" hidden="1">
      <c r="A1110" s="189" t="s">
        <v>3213</v>
      </c>
      <c r="B1110" s="190">
        <v>44986</v>
      </c>
      <c r="C1110" s="191" t="s">
        <v>42</v>
      </c>
      <c r="D1110" s="191" t="s">
        <v>3346</v>
      </c>
      <c r="E1110" s="128" t="s">
        <v>2312</v>
      </c>
      <c r="F1110" s="192" t="s">
        <v>4027</v>
      </c>
      <c r="G1110" s="193" t="s">
        <v>3214</v>
      </c>
      <c r="H1110" s="192" t="s">
        <v>3348</v>
      </c>
      <c r="I1110" s="194">
        <v>175052.85</v>
      </c>
      <c r="J1110" s="128" t="s">
        <v>3261</v>
      </c>
      <c r="K1110" s="192" t="s">
        <v>1647</v>
      </c>
      <c r="L1110" s="195">
        <v>7000</v>
      </c>
      <c r="M1110" s="196">
        <v>44986</v>
      </c>
      <c r="N1110" s="179" t="s">
        <v>1472</v>
      </c>
      <c r="O1110" s="192" t="s">
        <v>4034</v>
      </c>
      <c r="P1110" s="192" t="s">
        <v>4035</v>
      </c>
      <c r="Q1110" s="197">
        <v>-7000</v>
      </c>
      <c r="R1110" s="197">
        <v>0</v>
      </c>
      <c r="S1110" s="197">
        <v>150077.85</v>
      </c>
      <c r="T1110" s="198" t="s">
        <v>4036</v>
      </c>
      <c r="U1110" s="199">
        <v>-7000</v>
      </c>
      <c r="V1110" s="199">
        <v>7000</v>
      </c>
      <c r="W1110" s="200">
        <v>0</v>
      </c>
      <c r="X1110" s="201">
        <v>44986</v>
      </c>
      <c r="Y1110" s="129"/>
      <c r="Z1110" s="122" t="s">
        <v>4031</v>
      </c>
      <c r="AA1110" s="189" t="s">
        <v>4032</v>
      </c>
      <c r="AB1110" s="189" t="s">
        <v>1470</v>
      </c>
    </row>
    <row r="1111" spans="1:28" hidden="1">
      <c r="A1111" s="189" t="s">
        <v>3213</v>
      </c>
      <c r="B1111" s="190">
        <v>44986</v>
      </c>
      <c r="C1111" s="191" t="s">
        <v>42</v>
      </c>
      <c r="D1111" s="191" t="s">
        <v>3346</v>
      </c>
      <c r="E1111" s="128" t="s">
        <v>2312</v>
      </c>
      <c r="F1111" s="192" t="s">
        <v>4027</v>
      </c>
      <c r="G1111" s="193" t="s">
        <v>3214</v>
      </c>
      <c r="H1111" s="192" t="s">
        <v>3348</v>
      </c>
      <c r="I1111" s="194">
        <v>175052.85</v>
      </c>
      <c r="J1111" s="128" t="s">
        <v>3261</v>
      </c>
      <c r="K1111" s="192" t="s">
        <v>1647</v>
      </c>
      <c r="L1111" s="195">
        <v>7066</v>
      </c>
      <c r="M1111" s="196">
        <v>44986</v>
      </c>
      <c r="N1111" s="179" t="s">
        <v>1472</v>
      </c>
      <c r="O1111" s="192" t="s">
        <v>4037</v>
      </c>
      <c r="P1111" s="192" t="s">
        <v>4038</v>
      </c>
      <c r="Q1111" s="197">
        <v>-7066</v>
      </c>
      <c r="R1111" s="197">
        <v>0</v>
      </c>
      <c r="S1111" s="197">
        <v>143011.85</v>
      </c>
      <c r="T1111" s="198" t="s">
        <v>4039</v>
      </c>
      <c r="U1111" s="199">
        <v>-7066</v>
      </c>
      <c r="V1111" s="199">
        <v>7066</v>
      </c>
      <c r="W1111" s="200">
        <v>0</v>
      </c>
      <c r="X1111" s="201">
        <v>44986</v>
      </c>
      <c r="Y1111" s="129"/>
      <c r="Z1111" s="122" t="s">
        <v>4031</v>
      </c>
      <c r="AA1111" s="189" t="s">
        <v>4032</v>
      </c>
      <c r="AB1111" s="189" t="s">
        <v>1470</v>
      </c>
    </row>
    <row r="1112" spans="1:28" hidden="1">
      <c r="A1112" s="189" t="s">
        <v>3213</v>
      </c>
      <c r="B1112" s="190">
        <v>44986</v>
      </c>
      <c r="C1112" s="191" t="s">
        <v>42</v>
      </c>
      <c r="D1112" s="191" t="s">
        <v>3346</v>
      </c>
      <c r="E1112" s="128" t="s">
        <v>2312</v>
      </c>
      <c r="F1112" s="192" t="s">
        <v>4027</v>
      </c>
      <c r="G1112" s="193" t="s">
        <v>3214</v>
      </c>
      <c r="H1112" s="192" t="s">
        <v>3348</v>
      </c>
      <c r="I1112" s="194">
        <v>175052.85</v>
      </c>
      <c r="J1112" s="128" t="s">
        <v>3261</v>
      </c>
      <c r="K1112" s="192" t="s">
        <v>4040</v>
      </c>
      <c r="L1112" s="195">
        <v>6824</v>
      </c>
      <c r="M1112" s="196">
        <v>44986</v>
      </c>
      <c r="N1112" s="179" t="s">
        <v>1472</v>
      </c>
      <c r="O1112" s="192" t="s">
        <v>4041</v>
      </c>
      <c r="P1112" s="192" t="s">
        <v>4042</v>
      </c>
      <c r="Q1112" s="197">
        <v>-6824</v>
      </c>
      <c r="R1112" s="197">
        <v>0</v>
      </c>
      <c r="S1112" s="197">
        <v>136187.85</v>
      </c>
      <c r="T1112" s="198" t="s">
        <v>4043</v>
      </c>
      <c r="U1112" s="199">
        <v>-6824</v>
      </c>
      <c r="V1112" s="199">
        <v>6824</v>
      </c>
      <c r="W1112" s="200">
        <v>0</v>
      </c>
      <c r="X1112" s="201">
        <v>44986</v>
      </c>
      <c r="Y1112" s="129"/>
      <c r="Z1112" s="122" t="s">
        <v>1515</v>
      </c>
      <c r="AA1112" s="189" t="s">
        <v>1479</v>
      </c>
      <c r="AB1112" s="189" t="s">
        <v>1470</v>
      </c>
    </row>
    <row r="1113" spans="1:28" hidden="1">
      <c r="A1113" s="189" t="s">
        <v>3213</v>
      </c>
      <c r="B1113" s="190">
        <v>44986</v>
      </c>
      <c r="C1113" s="191" t="s">
        <v>42</v>
      </c>
      <c r="D1113" s="191" t="s">
        <v>3346</v>
      </c>
      <c r="E1113" s="128" t="s">
        <v>2312</v>
      </c>
      <c r="F1113" s="192" t="s">
        <v>4027</v>
      </c>
      <c r="G1113" s="193" t="s">
        <v>3214</v>
      </c>
      <c r="H1113" s="192" t="s">
        <v>3348</v>
      </c>
      <c r="I1113" s="194">
        <v>175052.85</v>
      </c>
      <c r="J1113" s="128" t="s">
        <v>3261</v>
      </c>
      <c r="K1113" s="192" t="s">
        <v>1499</v>
      </c>
      <c r="L1113" s="195">
        <v>9</v>
      </c>
      <c r="M1113" s="196">
        <v>44986</v>
      </c>
      <c r="N1113" s="179" t="s">
        <v>1565</v>
      </c>
      <c r="O1113" s="192" t="s">
        <v>3386</v>
      </c>
      <c r="P1113" s="192" t="s">
        <v>4044</v>
      </c>
      <c r="Q1113" s="197">
        <v>-9</v>
      </c>
      <c r="R1113" s="197">
        <v>0</v>
      </c>
      <c r="S1113" s="197">
        <v>136178.85</v>
      </c>
      <c r="T1113" s="198" t="s">
        <v>21</v>
      </c>
      <c r="U1113" s="199">
        <v>-9</v>
      </c>
      <c r="V1113" s="199">
        <v>9</v>
      </c>
      <c r="W1113" s="200">
        <v>0</v>
      </c>
      <c r="X1113" s="201">
        <v>44986</v>
      </c>
      <c r="Y1113" s="129"/>
      <c r="Z1113" s="122" t="s">
        <v>3124</v>
      </c>
      <c r="AA1113" s="189" t="s">
        <v>3124</v>
      </c>
      <c r="AB1113" s="189" t="s">
        <v>1470</v>
      </c>
    </row>
    <row r="1114" spans="1:28" hidden="1">
      <c r="A1114" s="189" t="s">
        <v>3213</v>
      </c>
      <c r="B1114" s="190">
        <v>44986</v>
      </c>
      <c r="C1114" s="191" t="s">
        <v>42</v>
      </c>
      <c r="D1114" s="191" t="s">
        <v>3346</v>
      </c>
      <c r="E1114" s="128" t="s">
        <v>2312</v>
      </c>
      <c r="F1114" s="192" t="s">
        <v>4027</v>
      </c>
      <c r="G1114" s="193" t="s">
        <v>3214</v>
      </c>
      <c r="H1114" s="192" t="s">
        <v>3348</v>
      </c>
      <c r="I1114" s="194">
        <v>175052.85</v>
      </c>
      <c r="J1114" s="128" t="s">
        <v>4045</v>
      </c>
      <c r="K1114" s="192" t="s">
        <v>4040</v>
      </c>
      <c r="L1114" s="195">
        <v>854.96</v>
      </c>
      <c r="M1114" s="196">
        <v>44986</v>
      </c>
      <c r="N1114" s="179" t="s">
        <v>1565</v>
      </c>
      <c r="O1114" s="192" t="s">
        <v>3558</v>
      </c>
      <c r="P1114" s="192" t="s">
        <v>3776</v>
      </c>
      <c r="Q1114" s="197">
        <v>0</v>
      </c>
      <c r="R1114" s="197">
        <v>150000</v>
      </c>
      <c r="S1114" s="197">
        <v>286178.84999999998</v>
      </c>
      <c r="T1114" s="198" t="s">
        <v>21</v>
      </c>
      <c r="U1114" s="199">
        <v>150000</v>
      </c>
      <c r="V1114" s="199">
        <v>150000</v>
      </c>
      <c r="W1114" s="200">
        <v>2</v>
      </c>
      <c r="X1114" s="201">
        <v>44986</v>
      </c>
      <c r="Y1114" s="129"/>
      <c r="Z1114" s="122" t="s">
        <v>158</v>
      </c>
      <c r="AA1114" s="189" t="s">
        <v>158</v>
      </c>
      <c r="AB1114" s="189" t="s">
        <v>1474</v>
      </c>
    </row>
    <row r="1115" spans="1:28" hidden="1">
      <c r="A1115" s="189" t="s">
        <v>3213</v>
      </c>
      <c r="B1115" s="190">
        <v>44986</v>
      </c>
      <c r="C1115" s="191" t="s">
        <v>42</v>
      </c>
      <c r="D1115" s="191" t="s">
        <v>3346</v>
      </c>
      <c r="E1115" s="128" t="s">
        <v>2312</v>
      </c>
      <c r="F1115" s="192" t="s">
        <v>4027</v>
      </c>
      <c r="G1115" s="193" t="s">
        <v>3214</v>
      </c>
      <c r="H1115" s="192" t="s">
        <v>3348</v>
      </c>
      <c r="I1115" s="194">
        <v>175052.85</v>
      </c>
      <c r="J1115" s="128" t="s">
        <v>4045</v>
      </c>
      <c r="K1115" s="192" t="s">
        <v>4040</v>
      </c>
      <c r="L1115" s="195">
        <v>854.96</v>
      </c>
      <c r="M1115" s="196">
        <v>44986</v>
      </c>
      <c r="N1115" s="179" t="s">
        <v>1472</v>
      </c>
      <c r="O1115" s="192" t="s">
        <v>4046</v>
      </c>
      <c r="P1115" s="192" t="s">
        <v>4047</v>
      </c>
      <c r="Q1115" s="197">
        <v>-854.96</v>
      </c>
      <c r="R1115" s="197">
        <v>0</v>
      </c>
      <c r="S1115" s="197">
        <v>285323.89</v>
      </c>
      <c r="T1115" s="198" t="s">
        <v>4048</v>
      </c>
      <c r="U1115" s="199">
        <v>-854.96</v>
      </c>
      <c r="V1115" s="199">
        <v>854.96</v>
      </c>
      <c r="W1115" s="200">
        <v>0</v>
      </c>
      <c r="X1115" s="201">
        <v>44986</v>
      </c>
      <c r="Y1115" s="129"/>
      <c r="Z1115" s="122" t="s">
        <v>1515</v>
      </c>
      <c r="AA1115" s="189" t="s">
        <v>1479</v>
      </c>
      <c r="AB1115" s="189" t="s">
        <v>1470</v>
      </c>
    </row>
    <row r="1116" spans="1:28" hidden="1">
      <c r="A1116" s="189" t="s">
        <v>3213</v>
      </c>
      <c r="B1116" s="190">
        <v>44986</v>
      </c>
      <c r="C1116" s="191" t="s">
        <v>42</v>
      </c>
      <c r="D1116" s="191" t="s">
        <v>3346</v>
      </c>
      <c r="E1116" s="128" t="s">
        <v>2312</v>
      </c>
      <c r="F1116" s="192" t="s">
        <v>4027</v>
      </c>
      <c r="G1116" s="193" t="s">
        <v>3214</v>
      </c>
      <c r="H1116" s="192" t="s">
        <v>3348</v>
      </c>
      <c r="I1116" s="194">
        <v>175052.85</v>
      </c>
      <c r="J1116" s="128" t="s">
        <v>3261</v>
      </c>
      <c r="K1116" s="192" t="s">
        <v>2149</v>
      </c>
      <c r="L1116" s="195">
        <v>3000</v>
      </c>
      <c r="M1116" s="196">
        <v>44986</v>
      </c>
      <c r="N1116" s="179" t="s">
        <v>1472</v>
      </c>
      <c r="O1116" s="192" t="s">
        <v>4049</v>
      </c>
      <c r="P1116" s="192" t="s">
        <v>4050</v>
      </c>
      <c r="Q1116" s="197">
        <v>-3000</v>
      </c>
      <c r="R1116" s="197">
        <v>0</v>
      </c>
      <c r="S1116" s="197">
        <v>282323.89</v>
      </c>
      <c r="T1116" s="198" t="s">
        <v>4051</v>
      </c>
      <c r="U1116" s="199">
        <v>-3000</v>
      </c>
      <c r="V1116" s="199">
        <v>3000</v>
      </c>
      <c r="W1116" s="200">
        <v>0</v>
      </c>
      <c r="X1116" s="201">
        <v>44986</v>
      </c>
      <c r="Y1116" s="129"/>
      <c r="Z1116" s="122" t="s">
        <v>1519</v>
      </c>
      <c r="AA1116" s="189" t="s">
        <v>1520</v>
      </c>
      <c r="AB1116" s="189" t="s">
        <v>1470</v>
      </c>
    </row>
    <row r="1117" spans="1:28" hidden="1">
      <c r="A1117" s="189" t="s">
        <v>3213</v>
      </c>
      <c r="B1117" s="190">
        <v>44986</v>
      </c>
      <c r="C1117" s="191" t="s">
        <v>42</v>
      </c>
      <c r="D1117" s="191" t="s">
        <v>3346</v>
      </c>
      <c r="E1117" s="128" t="s">
        <v>2312</v>
      </c>
      <c r="F1117" s="192" t="s">
        <v>4027</v>
      </c>
      <c r="G1117" s="193" t="s">
        <v>3214</v>
      </c>
      <c r="H1117" s="192" t="s">
        <v>3348</v>
      </c>
      <c r="I1117" s="194">
        <v>175052.85</v>
      </c>
      <c r="J1117" s="128" t="s">
        <v>3261</v>
      </c>
      <c r="K1117" s="192" t="s">
        <v>4052</v>
      </c>
      <c r="L1117" s="195">
        <v>5000</v>
      </c>
      <c r="M1117" s="196">
        <v>44986</v>
      </c>
      <c r="N1117" s="179" t="s">
        <v>1472</v>
      </c>
      <c r="O1117" s="192" t="s">
        <v>3921</v>
      </c>
      <c r="P1117" s="192" t="s">
        <v>4053</v>
      </c>
      <c r="Q1117" s="197">
        <v>-5000</v>
      </c>
      <c r="R1117" s="197">
        <v>0</v>
      </c>
      <c r="S1117" s="197">
        <v>277323.89</v>
      </c>
      <c r="T1117" s="198" t="s">
        <v>3923</v>
      </c>
      <c r="U1117" s="199">
        <v>-5000</v>
      </c>
      <c r="V1117" s="199">
        <v>5000</v>
      </c>
      <c r="W1117" s="200">
        <v>0</v>
      </c>
      <c r="X1117" s="201">
        <v>44986</v>
      </c>
      <c r="Y1117" s="129"/>
      <c r="Z1117" s="122" t="s">
        <v>1515</v>
      </c>
      <c r="AA1117" s="189" t="s">
        <v>1479</v>
      </c>
      <c r="AB1117" s="189" t="s">
        <v>1470</v>
      </c>
    </row>
    <row r="1118" spans="1:28" hidden="1">
      <c r="A1118" s="189" t="s">
        <v>3213</v>
      </c>
      <c r="B1118" s="190">
        <v>44986</v>
      </c>
      <c r="C1118" s="191" t="s">
        <v>42</v>
      </c>
      <c r="D1118" s="191" t="s">
        <v>3346</v>
      </c>
      <c r="E1118" s="128" t="s">
        <v>2312</v>
      </c>
      <c r="F1118" s="192" t="s">
        <v>4027</v>
      </c>
      <c r="G1118" s="193" t="s">
        <v>3214</v>
      </c>
      <c r="H1118" s="192" t="s">
        <v>3348</v>
      </c>
      <c r="I1118" s="194">
        <v>175052.85</v>
      </c>
      <c r="J1118" s="128" t="s">
        <v>3261</v>
      </c>
      <c r="K1118" s="192" t="s">
        <v>2149</v>
      </c>
      <c r="L1118" s="195">
        <v>450</v>
      </c>
      <c r="M1118" s="196">
        <v>44986</v>
      </c>
      <c r="N1118" s="179" t="s">
        <v>1472</v>
      </c>
      <c r="O1118" s="192" t="s">
        <v>4054</v>
      </c>
      <c r="P1118" s="192" t="s">
        <v>4050</v>
      </c>
      <c r="Q1118" s="197">
        <v>-450</v>
      </c>
      <c r="R1118" s="197">
        <v>0</v>
      </c>
      <c r="S1118" s="197">
        <v>276873.89</v>
      </c>
      <c r="T1118" s="198" t="s">
        <v>4055</v>
      </c>
      <c r="U1118" s="199">
        <v>-450</v>
      </c>
      <c r="V1118" s="199">
        <v>450</v>
      </c>
      <c r="W1118" s="200">
        <v>0</v>
      </c>
      <c r="X1118" s="201">
        <v>44986</v>
      </c>
      <c r="Y1118" s="129"/>
      <c r="Z1118" s="122" t="s">
        <v>3112</v>
      </c>
      <c r="AA1118" s="189" t="s">
        <v>3060</v>
      </c>
      <c r="AB1118" s="189" t="s">
        <v>1470</v>
      </c>
    </row>
    <row r="1119" spans="1:28" hidden="1">
      <c r="A1119" s="189" t="s">
        <v>3213</v>
      </c>
      <c r="B1119" s="190">
        <v>44986</v>
      </c>
      <c r="C1119" s="191" t="s">
        <v>42</v>
      </c>
      <c r="D1119" s="191" t="s">
        <v>3346</v>
      </c>
      <c r="E1119" s="128" t="s">
        <v>2312</v>
      </c>
      <c r="F1119" s="192" t="s">
        <v>4027</v>
      </c>
      <c r="G1119" s="193" t="s">
        <v>3214</v>
      </c>
      <c r="H1119" s="192" t="s">
        <v>3348</v>
      </c>
      <c r="I1119" s="194">
        <v>175052.85</v>
      </c>
      <c r="J1119" s="128" t="s">
        <v>3261</v>
      </c>
      <c r="K1119" s="192" t="s">
        <v>2149</v>
      </c>
      <c r="L1119" s="195">
        <v>900</v>
      </c>
      <c r="M1119" s="196">
        <v>44986</v>
      </c>
      <c r="N1119" s="179" t="s">
        <v>1472</v>
      </c>
      <c r="O1119" s="192" t="s">
        <v>4056</v>
      </c>
      <c r="P1119" s="192" t="s">
        <v>4057</v>
      </c>
      <c r="Q1119" s="197">
        <v>-900</v>
      </c>
      <c r="R1119" s="197">
        <v>0</v>
      </c>
      <c r="S1119" s="197">
        <v>275973.89</v>
      </c>
      <c r="T1119" s="198" t="s">
        <v>4058</v>
      </c>
      <c r="U1119" s="199">
        <v>-900</v>
      </c>
      <c r="V1119" s="199">
        <v>900</v>
      </c>
      <c r="W1119" s="200">
        <v>0</v>
      </c>
      <c r="X1119" s="201">
        <v>44986</v>
      </c>
      <c r="Y1119" s="129"/>
      <c r="Z1119" s="122" t="s">
        <v>1519</v>
      </c>
      <c r="AA1119" s="189" t="s">
        <v>1520</v>
      </c>
      <c r="AB1119" s="189" t="s">
        <v>1470</v>
      </c>
    </row>
    <row r="1120" spans="1:28" hidden="1">
      <c r="A1120" s="189" t="s">
        <v>3213</v>
      </c>
      <c r="B1120" s="190">
        <v>44986</v>
      </c>
      <c r="C1120" s="191" t="s">
        <v>42</v>
      </c>
      <c r="D1120" s="191" t="s">
        <v>3346</v>
      </c>
      <c r="E1120" s="128" t="s">
        <v>2312</v>
      </c>
      <c r="F1120" s="192" t="s">
        <v>4027</v>
      </c>
      <c r="G1120" s="193" t="s">
        <v>3214</v>
      </c>
      <c r="H1120" s="192" t="s">
        <v>3348</v>
      </c>
      <c r="I1120" s="194">
        <v>175052.85</v>
      </c>
      <c r="J1120" s="128" t="s">
        <v>3261</v>
      </c>
      <c r="K1120" s="192" t="s">
        <v>2253</v>
      </c>
      <c r="L1120" s="195">
        <v>96.62</v>
      </c>
      <c r="M1120" s="196">
        <v>44986</v>
      </c>
      <c r="N1120" s="179" t="s">
        <v>1472</v>
      </c>
      <c r="O1120" s="192" t="s">
        <v>4059</v>
      </c>
      <c r="P1120" s="192" t="s">
        <v>4060</v>
      </c>
      <c r="Q1120" s="197">
        <v>-96.62</v>
      </c>
      <c r="R1120" s="197">
        <v>0</v>
      </c>
      <c r="S1120" s="197">
        <v>275877.27</v>
      </c>
      <c r="T1120" s="198" t="s">
        <v>4061</v>
      </c>
      <c r="U1120" s="199">
        <v>-96.62</v>
      </c>
      <c r="V1120" s="199">
        <v>96.62</v>
      </c>
      <c r="W1120" s="200">
        <v>0</v>
      </c>
      <c r="X1120" s="201">
        <v>44986</v>
      </c>
      <c r="Y1120" s="129"/>
      <c r="Z1120" s="122" t="s">
        <v>1515</v>
      </c>
      <c r="AA1120" s="189" t="s">
        <v>1479</v>
      </c>
      <c r="AB1120" s="189" t="s">
        <v>1470</v>
      </c>
    </row>
    <row r="1121" spans="1:28" hidden="1">
      <c r="A1121" s="189" t="s">
        <v>3213</v>
      </c>
      <c r="B1121" s="190">
        <v>44986</v>
      </c>
      <c r="C1121" s="191" t="s">
        <v>42</v>
      </c>
      <c r="D1121" s="191" t="s">
        <v>3346</v>
      </c>
      <c r="E1121" s="128" t="s">
        <v>2312</v>
      </c>
      <c r="F1121" s="192" t="s">
        <v>4027</v>
      </c>
      <c r="G1121" s="193" t="s">
        <v>3214</v>
      </c>
      <c r="H1121" s="192" t="s">
        <v>3348</v>
      </c>
      <c r="I1121" s="194">
        <v>175052.85</v>
      </c>
      <c r="J1121" s="128" t="s">
        <v>3261</v>
      </c>
      <c r="K1121" s="192" t="s">
        <v>1612</v>
      </c>
      <c r="L1121" s="195">
        <v>171.67</v>
      </c>
      <c r="M1121" s="196">
        <v>44986</v>
      </c>
      <c r="N1121" s="179" t="s">
        <v>1472</v>
      </c>
      <c r="O1121" s="192" t="s">
        <v>4062</v>
      </c>
      <c r="P1121" s="192" t="s">
        <v>4063</v>
      </c>
      <c r="Q1121" s="197">
        <v>-171.67</v>
      </c>
      <c r="R1121" s="197">
        <v>0</v>
      </c>
      <c r="S1121" s="197">
        <v>275705.59999999998</v>
      </c>
      <c r="T1121" s="198" t="s">
        <v>2186</v>
      </c>
      <c r="U1121" s="199">
        <v>-171.67</v>
      </c>
      <c r="V1121" s="199">
        <v>171.67</v>
      </c>
      <c r="W1121" s="200">
        <v>0</v>
      </c>
      <c r="X1121" s="201">
        <v>44986</v>
      </c>
      <c r="Y1121" s="129"/>
      <c r="Z1121" s="122" t="s">
        <v>3189</v>
      </c>
      <c r="AA1121" s="189" t="s">
        <v>1488</v>
      </c>
      <c r="AB1121" s="189" t="s">
        <v>1470</v>
      </c>
    </row>
    <row r="1122" spans="1:28" hidden="1">
      <c r="A1122" s="189" t="s">
        <v>3213</v>
      </c>
      <c r="B1122" s="190">
        <v>44986</v>
      </c>
      <c r="C1122" s="191" t="s">
        <v>42</v>
      </c>
      <c r="D1122" s="191" t="s">
        <v>3346</v>
      </c>
      <c r="E1122" s="128" t="s">
        <v>2312</v>
      </c>
      <c r="F1122" s="192" t="s">
        <v>4027</v>
      </c>
      <c r="G1122" s="193" t="s">
        <v>3214</v>
      </c>
      <c r="H1122" s="192" t="s">
        <v>3348</v>
      </c>
      <c r="I1122" s="194">
        <v>175052.85</v>
      </c>
      <c r="J1122" s="128" t="s">
        <v>3261</v>
      </c>
      <c r="K1122" s="192" t="s">
        <v>1527</v>
      </c>
      <c r="L1122" s="195">
        <v>115.18</v>
      </c>
      <c r="M1122" s="196">
        <v>44986</v>
      </c>
      <c r="N1122" s="179" t="s">
        <v>1472</v>
      </c>
      <c r="O1122" s="192" t="s">
        <v>3596</v>
      </c>
      <c r="P1122" s="192" t="s">
        <v>4064</v>
      </c>
      <c r="Q1122" s="197">
        <v>-115.18</v>
      </c>
      <c r="R1122" s="197">
        <v>0</v>
      </c>
      <c r="S1122" s="197">
        <v>275590.42</v>
      </c>
      <c r="T1122" s="198" t="s">
        <v>898</v>
      </c>
      <c r="U1122" s="199">
        <v>-115.18</v>
      </c>
      <c r="V1122" s="199">
        <v>115.18</v>
      </c>
      <c r="W1122" s="200">
        <v>0</v>
      </c>
      <c r="X1122" s="201">
        <v>44986</v>
      </c>
      <c r="Y1122" s="129"/>
      <c r="Z1122" s="122" t="s">
        <v>1515</v>
      </c>
      <c r="AA1122" s="189" t="s">
        <v>1479</v>
      </c>
      <c r="AB1122" s="189" t="s">
        <v>1470</v>
      </c>
    </row>
    <row r="1123" spans="1:28" hidden="1">
      <c r="A1123" s="189" t="s">
        <v>3213</v>
      </c>
      <c r="B1123" s="190">
        <v>44986</v>
      </c>
      <c r="C1123" s="191" t="s">
        <v>42</v>
      </c>
      <c r="D1123" s="191" t="s">
        <v>3346</v>
      </c>
      <c r="E1123" s="128" t="s">
        <v>2312</v>
      </c>
      <c r="F1123" s="192" t="s">
        <v>4027</v>
      </c>
      <c r="G1123" s="193" t="s">
        <v>3214</v>
      </c>
      <c r="H1123" s="192" t="s">
        <v>3348</v>
      </c>
      <c r="I1123" s="194">
        <v>175052.85</v>
      </c>
      <c r="J1123" s="128" t="s">
        <v>3261</v>
      </c>
      <c r="K1123" s="192" t="s">
        <v>1576</v>
      </c>
      <c r="L1123" s="195">
        <v>100000</v>
      </c>
      <c r="M1123" s="196">
        <v>44986</v>
      </c>
      <c r="N1123" s="179" t="s">
        <v>1472</v>
      </c>
      <c r="O1123" s="192" t="s">
        <v>4065</v>
      </c>
      <c r="P1123" s="192" t="s">
        <v>2682</v>
      </c>
      <c r="Q1123" s="197">
        <v>-100000</v>
      </c>
      <c r="R1123" s="197">
        <v>0</v>
      </c>
      <c r="S1123" s="197">
        <v>175590.42</v>
      </c>
      <c r="T1123" s="198" t="s">
        <v>4066</v>
      </c>
      <c r="U1123" s="199">
        <v>-100000</v>
      </c>
      <c r="V1123" s="199">
        <v>100000</v>
      </c>
      <c r="W1123" s="200">
        <v>1</v>
      </c>
      <c r="X1123" s="201">
        <v>44986</v>
      </c>
      <c r="Y1123" s="129"/>
      <c r="Z1123" s="122" t="s">
        <v>1577</v>
      </c>
      <c r="AA1123" s="189" t="s">
        <v>1488</v>
      </c>
      <c r="AB1123" s="189" t="s">
        <v>1470</v>
      </c>
    </row>
    <row r="1124" spans="1:28" hidden="1">
      <c r="A1124" s="189" t="s">
        <v>3213</v>
      </c>
      <c r="B1124" s="190">
        <v>44986</v>
      </c>
      <c r="C1124" s="191" t="s">
        <v>42</v>
      </c>
      <c r="D1124" s="191" t="s">
        <v>3346</v>
      </c>
      <c r="E1124" s="128" t="s">
        <v>2312</v>
      </c>
      <c r="F1124" s="192" t="s">
        <v>4027</v>
      </c>
      <c r="G1124" s="193" t="s">
        <v>3214</v>
      </c>
      <c r="H1124" s="192" t="s">
        <v>3348</v>
      </c>
      <c r="I1124" s="194">
        <v>175052.85</v>
      </c>
      <c r="J1124" s="128" t="s">
        <v>3261</v>
      </c>
      <c r="K1124" s="192" t="s">
        <v>1576</v>
      </c>
      <c r="L1124" s="195">
        <v>53276.51</v>
      </c>
      <c r="M1124" s="196">
        <v>44986</v>
      </c>
      <c r="N1124" s="179" t="s">
        <v>1472</v>
      </c>
      <c r="O1124" s="192" t="s">
        <v>4067</v>
      </c>
      <c r="P1124" s="192" t="s">
        <v>4068</v>
      </c>
      <c r="Q1124" s="197">
        <v>-53276.51</v>
      </c>
      <c r="R1124" s="197">
        <v>0</v>
      </c>
      <c r="S1124" s="197">
        <v>122313.91</v>
      </c>
      <c r="T1124" s="198" t="s">
        <v>4069</v>
      </c>
      <c r="U1124" s="199">
        <v>-53276.51</v>
      </c>
      <c r="V1124" s="199">
        <v>53276.51</v>
      </c>
      <c r="W1124" s="200">
        <v>0</v>
      </c>
      <c r="X1124" s="201">
        <v>44986</v>
      </c>
      <c r="Y1124" s="129"/>
      <c r="Z1124" s="122" t="s">
        <v>1577</v>
      </c>
      <c r="AA1124" s="189" t="s">
        <v>1488</v>
      </c>
      <c r="AB1124" s="189" t="s">
        <v>1470</v>
      </c>
    </row>
    <row r="1125" spans="1:28" hidden="1">
      <c r="A1125" s="189" t="s">
        <v>3213</v>
      </c>
      <c r="B1125" s="190">
        <v>44986</v>
      </c>
      <c r="C1125" s="191" t="s">
        <v>42</v>
      </c>
      <c r="D1125" s="191" t="s">
        <v>3346</v>
      </c>
      <c r="E1125" s="128" t="s">
        <v>2312</v>
      </c>
      <c r="F1125" s="192" t="s">
        <v>4027</v>
      </c>
      <c r="G1125" s="193" t="s">
        <v>3214</v>
      </c>
      <c r="H1125" s="192" t="s">
        <v>3348</v>
      </c>
      <c r="I1125" s="194">
        <v>175052.85</v>
      </c>
      <c r="J1125" s="128" t="s">
        <v>3261</v>
      </c>
      <c r="K1125" s="192" t="s">
        <v>1504</v>
      </c>
      <c r="L1125" s="195">
        <v>799.15</v>
      </c>
      <c r="M1125" s="196">
        <v>44986</v>
      </c>
      <c r="N1125" s="179" t="s">
        <v>1472</v>
      </c>
      <c r="O1125" s="192" t="s">
        <v>4070</v>
      </c>
      <c r="P1125" s="192" t="s">
        <v>4068</v>
      </c>
      <c r="Q1125" s="197">
        <v>0</v>
      </c>
      <c r="R1125" s="197">
        <v>799.15</v>
      </c>
      <c r="S1125" s="197">
        <v>123113.06</v>
      </c>
      <c r="T1125" s="198" t="s">
        <v>4071</v>
      </c>
      <c r="U1125" s="199">
        <v>799.15</v>
      </c>
      <c r="V1125" s="199">
        <v>799.15</v>
      </c>
      <c r="W1125" s="200">
        <v>0</v>
      </c>
      <c r="X1125" s="201">
        <v>44986</v>
      </c>
      <c r="Y1125" s="129"/>
      <c r="Z1125" s="122" t="s">
        <v>1577</v>
      </c>
      <c r="AA1125" s="189" t="s">
        <v>1488</v>
      </c>
      <c r="AB1125" s="189" t="s">
        <v>1470</v>
      </c>
    </row>
    <row r="1126" spans="1:28" hidden="1">
      <c r="A1126" s="189" t="s">
        <v>3213</v>
      </c>
      <c r="B1126" s="190">
        <v>44986</v>
      </c>
      <c r="C1126" s="191" t="s">
        <v>42</v>
      </c>
      <c r="D1126" s="191" t="s">
        <v>3346</v>
      </c>
      <c r="E1126" s="128" t="s">
        <v>2312</v>
      </c>
      <c r="F1126" s="192" t="s">
        <v>4027</v>
      </c>
      <c r="G1126" s="193" t="s">
        <v>3214</v>
      </c>
      <c r="H1126" s="192" t="s">
        <v>3348</v>
      </c>
      <c r="I1126" s="194">
        <v>175052.85</v>
      </c>
      <c r="J1126" s="128" t="s">
        <v>21</v>
      </c>
      <c r="K1126" s="192" t="s">
        <v>1733</v>
      </c>
      <c r="L1126" s="195">
        <v>2477.36</v>
      </c>
      <c r="M1126" s="196">
        <v>44986</v>
      </c>
      <c r="N1126" s="179" t="s">
        <v>1472</v>
      </c>
      <c r="O1126" s="192" t="s">
        <v>4072</v>
      </c>
      <c r="P1126" s="192" t="s">
        <v>4068</v>
      </c>
      <c r="Q1126" s="197">
        <v>0</v>
      </c>
      <c r="R1126" s="197">
        <v>2477.36</v>
      </c>
      <c r="S1126" s="197">
        <v>125590.42</v>
      </c>
      <c r="T1126" s="198" t="s">
        <v>4071</v>
      </c>
      <c r="U1126" s="199">
        <v>2477.36</v>
      </c>
      <c r="V1126" s="199">
        <v>2477.36</v>
      </c>
      <c r="W1126" s="200">
        <v>0</v>
      </c>
      <c r="X1126" s="201">
        <v>44986</v>
      </c>
      <c r="Y1126" s="129"/>
      <c r="Z1126" s="122" t="s">
        <v>1577</v>
      </c>
      <c r="AA1126" s="189" t="s">
        <v>1488</v>
      </c>
      <c r="AB1126" s="189" t="s">
        <v>1470</v>
      </c>
    </row>
    <row r="1127" spans="1:28" hidden="1">
      <c r="A1127" s="189" t="s">
        <v>3213</v>
      </c>
      <c r="B1127" s="190">
        <v>44986</v>
      </c>
      <c r="C1127" s="191" t="s">
        <v>42</v>
      </c>
      <c r="D1127" s="191" t="s">
        <v>3346</v>
      </c>
      <c r="E1127" s="128" t="s">
        <v>2312</v>
      </c>
      <c r="F1127" s="192" t="s">
        <v>4027</v>
      </c>
      <c r="G1127" s="193" t="s">
        <v>3214</v>
      </c>
      <c r="H1127" s="192" t="s">
        <v>3348</v>
      </c>
      <c r="I1127" s="194">
        <v>175052.85</v>
      </c>
      <c r="J1127" s="128" t="s">
        <v>4045</v>
      </c>
      <c r="K1127" s="192" t="s">
        <v>1612</v>
      </c>
      <c r="L1127" s="195">
        <v>435</v>
      </c>
      <c r="M1127" s="196">
        <v>44986</v>
      </c>
      <c r="N1127" s="179" t="s">
        <v>1472</v>
      </c>
      <c r="O1127" s="192" t="s">
        <v>4073</v>
      </c>
      <c r="P1127" s="192" t="s">
        <v>4074</v>
      </c>
      <c r="Q1127" s="197">
        <v>-435</v>
      </c>
      <c r="R1127" s="197">
        <v>0</v>
      </c>
      <c r="S1127" s="197">
        <v>125155.42</v>
      </c>
      <c r="T1127" s="198" t="s">
        <v>4075</v>
      </c>
      <c r="U1127" s="199">
        <v>-435</v>
      </c>
      <c r="V1127" s="199">
        <v>435</v>
      </c>
      <c r="W1127" s="200">
        <v>0</v>
      </c>
      <c r="X1127" s="201">
        <v>44986</v>
      </c>
      <c r="Y1127" s="129"/>
      <c r="Z1127" s="122" t="s">
        <v>3189</v>
      </c>
      <c r="AA1127" s="189" t="s">
        <v>1488</v>
      </c>
      <c r="AB1127" s="189" t="s">
        <v>1470</v>
      </c>
    </row>
    <row r="1128" spans="1:28" hidden="1">
      <c r="A1128" s="189" t="s">
        <v>3213</v>
      </c>
      <c r="B1128" s="190">
        <v>44986</v>
      </c>
      <c r="C1128" s="191" t="s">
        <v>42</v>
      </c>
      <c r="D1128" s="191" t="s">
        <v>3346</v>
      </c>
      <c r="E1128" s="128" t="s">
        <v>2312</v>
      </c>
      <c r="F1128" s="192" t="s">
        <v>4027</v>
      </c>
      <c r="G1128" s="193" t="s">
        <v>3214</v>
      </c>
      <c r="H1128" s="192" t="s">
        <v>3348</v>
      </c>
      <c r="I1128" s="194">
        <v>175052.85</v>
      </c>
      <c r="J1128" s="128" t="s">
        <v>3261</v>
      </c>
      <c r="K1128" s="192" t="s">
        <v>1612</v>
      </c>
      <c r="L1128" s="195">
        <v>950</v>
      </c>
      <c r="M1128" s="196">
        <v>44986</v>
      </c>
      <c r="N1128" s="179" t="s">
        <v>1472</v>
      </c>
      <c r="O1128" s="192" t="s">
        <v>3815</v>
      </c>
      <c r="P1128" s="192" t="s">
        <v>4076</v>
      </c>
      <c r="Q1128" s="197">
        <v>-950</v>
      </c>
      <c r="R1128" s="197">
        <v>0</v>
      </c>
      <c r="S1128" s="197">
        <v>124205.42</v>
      </c>
      <c r="T1128" s="198" t="s">
        <v>2109</v>
      </c>
      <c r="U1128" s="199">
        <v>-950</v>
      </c>
      <c r="V1128" s="199">
        <v>950</v>
      </c>
      <c r="W1128" s="200">
        <v>0</v>
      </c>
      <c r="X1128" s="201">
        <v>44986</v>
      </c>
      <c r="Y1128" s="129"/>
      <c r="Z1128" s="122" t="s">
        <v>3189</v>
      </c>
      <c r="AA1128" s="189" t="s">
        <v>1488</v>
      </c>
      <c r="AB1128" s="189" t="s">
        <v>1470</v>
      </c>
    </row>
    <row r="1129" spans="1:28" hidden="1">
      <c r="A1129" s="189" t="s">
        <v>3213</v>
      </c>
      <c r="B1129" s="190">
        <v>44986</v>
      </c>
      <c r="C1129" s="191" t="s">
        <v>42</v>
      </c>
      <c r="D1129" s="191" t="s">
        <v>3346</v>
      </c>
      <c r="E1129" s="128" t="s">
        <v>2312</v>
      </c>
      <c r="F1129" s="192" t="s">
        <v>4027</v>
      </c>
      <c r="G1129" s="193" t="s">
        <v>3214</v>
      </c>
      <c r="H1129" s="192" t="s">
        <v>3348</v>
      </c>
      <c r="I1129" s="194">
        <v>175052.85</v>
      </c>
      <c r="J1129" s="128" t="s">
        <v>3261</v>
      </c>
      <c r="K1129" s="192" t="s">
        <v>1499</v>
      </c>
      <c r="L1129" s="195">
        <v>9</v>
      </c>
      <c r="M1129" s="196">
        <v>44986</v>
      </c>
      <c r="N1129" s="179" t="s">
        <v>1565</v>
      </c>
      <c r="O1129" s="192" t="s">
        <v>3386</v>
      </c>
      <c r="P1129" s="192" t="s">
        <v>4044</v>
      </c>
      <c r="Q1129" s="197">
        <v>-9</v>
      </c>
      <c r="R1129" s="197">
        <v>0</v>
      </c>
      <c r="S1129" s="197">
        <v>124196.42</v>
      </c>
      <c r="T1129" s="198" t="s">
        <v>21</v>
      </c>
      <c r="U1129" s="199">
        <v>-9</v>
      </c>
      <c r="V1129" s="199">
        <v>9</v>
      </c>
      <c r="W1129" s="200">
        <v>0</v>
      </c>
      <c r="X1129" s="201">
        <v>44986</v>
      </c>
      <c r="Y1129" s="129"/>
      <c r="Z1129" s="122" t="s">
        <v>3124</v>
      </c>
      <c r="AA1129" s="189" t="s">
        <v>3124</v>
      </c>
      <c r="AB1129" s="189" t="s">
        <v>1470</v>
      </c>
    </row>
    <row r="1130" spans="1:28" hidden="1">
      <c r="A1130" s="189" t="s">
        <v>3213</v>
      </c>
      <c r="B1130" s="190">
        <v>44986</v>
      </c>
      <c r="C1130" s="191" t="s">
        <v>42</v>
      </c>
      <c r="D1130" s="191" t="s">
        <v>3346</v>
      </c>
      <c r="E1130" s="128" t="s">
        <v>2312</v>
      </c>
      <c r="F1130" s="192" t="s">
        <v>4027</v>
      </c>
      <c r="G1130" s="193" t="s">
        <v>3214</v>
      </c>
      <c r="H1130" s="192" t="s">
        <v>3348</v>
      </c>
      <c r="I1130" s="194">
        <v>175052.85</v>
      </c>
      <c r="J1130" s="128" t="s">
        <v>3261</v>
      </c>
      <c r="K1130" s="192" t="s">
        <v>1499</v>
      </c>
      <c r="L1130" s="195">
        <v>9</v>
      </c>
      <c r="M1130" s="196">
        <v>44986</v>
      </c>
      <c r="N1130" s="179" t="s">
        <v>1565</v>
      </c>
      <c r="O1130" s="192" t="s">
        <v>3386</v>
      </c>
      <c r="P1130" s="192" t="s">
        <v>4077</v>
      </c>
      <c r="Q1130" s="197">
        <v>-9</v>
      </c>
      <c r="R1130" s="197">
        <v>0</v>
      </c>
      <c r="S1130" s="197">
        <v>124187.42</v>
      </c>
      <c r="T1130" s="198" t="s">
        <v>21</v>
      </c>
      <c r="U1130" s="199">
        <v>-9</v>
      </c>
      <c r="V1130" s="199">
        <v>9</v>
      </c>
      <c r="W1130" s="200">
        <v>0</v>
      </c>
      <c r="X1130" s="201">
        <v>44986</v>
      </c>
      <c r="Y1130" s="129"/>
      <c r="Z1130" s="122" t="s">
        <v>3124</v>
      </c>
      <c r="AA1130" s="189" t="s">
        <v>3124</v>
      </c>
      <c r="AB1130" s="189" t="s">
        <v>1470</v>
      </c>
    </row>
    <row r="1131" spans="1:28" hidden="1">
      <c r="A1131" s="189" t="s">
        <v>3213</v>
      </c>
      <c r="B1131" s="190">
        <v>44986</v>
      </c>
      <c r="C1131" s="191" t="s">
        <v>42</v>
      </c>
      <c r="D1131" s="191" t="s">
        <v>3346</v>
      </c>
      <c r="E1131" s="128" t="s">
        <v>2312</v>
      </c>
      <c r="F1131" s="192" t="s">
        <v>4027</v>
      </c>
      <c r="G1131" s="193" t="s">
        <v>3214</v>
      </c>
      <c r="H1131" s="192" t="s">
        <v>3348</v>
      </c>
      <c r="I1131" s="194">
        <v>175052.85</v>
      </c>
      <c r="J1131" s="128" t="s">
        <v>3261</v>
      </c>
      <c r="K1131" s="192" t="s">
        <v>1499</v>
      </c>
      <c r="L1131" s="195">
        <v>18</v>
      </c>
      <c r="M1131" s="196">
        <v>44986</v>
      </c>
      <c r="N1131" s="179" t="s">
        <v>1565</v>
      </c>
      <c r="O1131" s="192" t="s">
        <v>3386</v>
      </c>
      <c r="P1131" s="192" t="s">
        <v>4078</v>
      </c>
      <c r="Q1131" s="197">
        <v>-18</v>
      </c>
      <c r="R1131" s="197">
        <v>0</v>
      </c>
      <c r="S1131" s="197">
        <v>124169.42</v>
      </c>
      <c r="T1131" s="198" t="s">
        <v>21</v>
      </c>
      <c r="U1131" s="199">
        <v>-18</v>
      </c>
      <c r="V1131" s="199">
        <v>18</v>
      </c>
      <c r="W1131" s="200">
        <v>0</v>
      </c>
      <c r="X1131" s="201">
        <v>44986</v>
      </c>
      <c r="Y1131" s="129"/>
      <c r="Z1131" s="122" t="s">
        <v>3124</v>
      </c>
      <c r="AA1131" s="189" t="s">
        <v>3124</v>
      </c>
      <c r="AB1131" s="189" t="s">
        <v>1470</v>
      </c>
    </row>
    <row r="1132" spans="1:28" hidden="1">
      <c r="A1132" s="189" t="s">
        <v>3213</v>
      </c>
      <c r="B1132" s="190">
        <v>44986</v>
      </c>
      <c r="C1132" s="191" t="s">
        <v>42</v>
      </c>
      <c r="D1132" s="191" t="s">
        <v>3346</v>
      </c>
      <c r="E1132" s="128" t="s">
        <v>2312</v>
      </c>
      <c r="F1132" s="192" t="s">
        <v>4027</v>
      </c>
      <c r="G1132" s="193" t="s">
        <v>3214</v>
      </c>
      <c r="H1132" s="192" t="s">
        <v>3348</v>
      </c>
      <c r="I1132" s="194">
        <v>175052.85</v>
      </c>
      <c r="J1132" s="128" t="s">
        <v>3261</v>
      </c>
      <c r="K1132" s="192" t="s">
        <v>1499</v>
      </c>
      <c r="L1132" s="195">
        <v>3.9</v>
      </c>
      <c r="M1132" s="196">
        <v>44986</v>
      </c>
      <c r="N1132" s="179" t="s">
        <v>1565</v>
      </c>
      <c r="O1132" s="192" t="s">
        <v>3530</v>
      </c>
      <c r="P1132" s="192" t="s">
        <v>4079</v>
      </c>
      <c r="Q1132" s="197">
        <v>-3.9</v>
      </c>
      <c r="R1132" s="197">
        <v>0</v>
      </c>
      <c r="S1132" s="197">
        <v>124165.52</v>
      </c>
      <c r="T1132" s="198" t="s">
        <v>21</v>
      </c>
      <c r="U1132" s="199">
        <v>-3.9</v>
      </c>
      <c r="V1132" s="199">
        <v>3.9</v>
      </c>
      <c r="W1132" s="200">
        <v>0</v>
      </c>
      <c r="X1132" s="201">
        <v>44986</v>
      </c>
      <c r="Y1132" s="129"/>
      <c r="Z1132" s="122" t="s">
        <v>3124</v>
      </c>
      <c r="AA1132" s="189" t="s">
        <v>3124</v>
      </c>
      <c r="AB1132" s="189" t="s">
        <v>1470</v>
      </c>
    </row>
    <row r="1133" spans="1:28" hidden="1">
      <c r="A1133" s="189" t="s">
        <v>3213</v>
      </c>
      <c r="B1133" s="190">
        <v>44986</v>
      </c>
      <c r="C1133" s="191" t="s">
        <v>42</v>
      </c>
      <c r="D1133" s="191" t="s">
        <v>3346</v>
      </c>
      <c r="E1133" s="128" t="s">
        <v>2312</v>
      </c>
      <c r="F1133" s="192" t="s">
        <v>4027</v>
      </c>
      <c r="G1133" s="193" t="s">
        <v>3214</v>
      </c>
      <c r="H1133" s="192" t="s">
        <v>3348</v>
      </c>
      <c r="I1133" s="194">
        <v>175052.85</v>
      </c>
      <c r="J1133" s="128" t="s">
        <v>3261</v>
      </c>
      <c r="K1133" s="192" t="s">
        <v>1499</v>
      </c>
      <c r="L1133" s="195">
        <v>11.65</v>
      </c>
      <c r="M1133" s="196">
        <v>44986</v>
      </c>
      <c r="N1133" s="179" t="s">
        <v>1565</v>
      </c>
      <c r="O1133" s="192" t="s">
        <v>3448</v>
      </c>
      <c r="P1133" s="192" t="s">
        <v>4080</v>
      </c>
      <c r="Q1133" s="197">
        <v>-11.65</v>
      </c>
      <c r="R1133" s="197">
        <v>0</v>
      </c>
      <c r="S1133" s="197">
        <v>124153.87</v>
      </c>
      <c r="T1133" s="198" t="s">
        <v>21</v>
      </c>
      <c r="U1133" s="199">
        <v>-11.65</v>
      </c>
      <c r="V1133" s="199">
        <v>11.65</v>
      </c>
      <c r="W1133" s="200">
        <v>0</v>
      </c>
      <c r="X1133" s="201">
        <v>44986</v>
      </c>
      <c r="Y1133" s="129"/>
      <c r="Z1133" s="122" t="s">
        <v>3124</v>
      </c>
      <c r="AA1133" s="189" t="s">
        <v>3124</v>
      </c>
      <c r="AB1133" s="189" t="s">
        <v>1470</v>
      </c>
    </row>
    <row r="1134" spans="1:28" hidden="1">
      <c r="A1134" s="189" t="s">
        <v>3213</v>
      </c>
      <c r="B1134" s="190">
        <v>44987</v>
      </c>
      <c r="C1134" s="191" t="s">
        <v>42</v>
      </c>
      <c r="D1134" s="191" t="s">
        <v>3346</v>
      </c>
      <c r="E1134" s="128" t="s">
        <v>2312</v>
      </c>
      <c r="F1134" s="192" t="s">
        <v>4027</v>
      </c>
      <c r="G1134" s="193" t="s">
        <v>3214</v>
      </c>
      <c r="H1134" s="192" t="s">
        <v>3348</v>
      </c>
      <c r="I1134" s="194">
        <v>175052.85</v>
      </c>
      <c r="J1134" s="128" t="s">
        <v>3261</v>
      </c>
      <c r="K1134" s="192" t="s">
        <v>1647</v>
      </c>
      <c r="L1134" s="195">
        <v>33660</v>
      </c>
      <c r="M1134" s="196">
        <v>44987</v>
      </c>
      <c r="N1134" s="179" t="s">
        <v>1472</v>
      </c>
      <c r="O1134" s="192" t="s">
        <v>4081</v>
      </c>
      <c r="P1134" s="192" t="s">
        <v>4082</v>
      </c>
      <c r="Q1134" s="197">
        <v>-33660</v>
      </c>
      <c r="R1134" s="197">
        <v>0</v>
      </c>
      <c r="S1134" s="197">
        <v>90493.87</v>
      </c>
      <c r="T1134" s="198" t="s">
        <v>4083</v>
      </c>
      <c r="U1134" s="199">
        <v>-33660</v>
      </c>
      <c r="V1134" s="199">
        <v>33660</v>
      </c>
      <c r="W1134" s="200">
        <v>0</v>
      </c>
      <c r="X1134" s="201">
        <v>44986</v>
      </c>
      <c r="Y1134" s="129"/>
      <c r="Z1134" s="122" t="s">
        <v>4031</v>
      </c>
      <c r="AA1134" s="189" t="s">
        <v>4032</v>
      </c>
      <c r="AB1134" s="189" t="s">
        <v>1470</v>
      </c>
    </row>
    <row r="1135" spans="1:28" hidden="1">
      <c r="A1135" s="189" t="s">
        <v>3213</v>
      </c>
      <c r="B1135" s="190">
        <v>44987</v>
      </c>
      <c r="C1135" s="191" t="s">
        <v>42</v>
      </c>
      <c r="D1135" s="191" t="s">
        <v>3346</v>
      </c>
      <c r="E1135" s="128" t="s">
        <v>2312</v>
      </c>
      <c r="F1135" s="192" t="s">
        <v>4027</v>
      </c>
      <c r="G1135" s="193" t="s">
        <v>3214</v>
      </c>
      <c r="H1135" s="192" t="s">
        <v>3348</v>
      </c>
      <c r="I1135" s="194">
        <v>175052.85</v>
      </c>
      <c r="J1135" s="128" t="s">
        <v>3261</v>
      </c>
      <c r="K1135" s="192" t="s">
        <v>1647</v>
      </c>
      <c r="L1135" s="195">
        <v>14053.7</v>
      </c>
      <c r="M1135" s="196">
        <v>44987</v>
      </c>
      <c r="N1135" s="179" t="s">
        <v>1472</v>
      </c>
      <c r="O1135" s="192" t="s">
        <v>4084</v>
      </c>
      <c r="P1135" s="192" t="s">
        <v>4085</v>
      </c>
      <c r="Q1135" s="197">
        <v>-14053.7</v>
      </c>
      <c r="R1135" s="197">
        <v>0</v>
      </c>
      <c r="S1135" s="197">
        <v>76440.17</v>
      </c>
      <c r="T1135" s="198" t="s">
        <v>4086</v>
      </c>
      <c r="U1135" s="199">
        <v>-14053.7</v>
      </c>
      <c r="V1135" s="199">
        <v>14053.7</v>
      </c>
      <c r="W1135" s="200">
        <v>0</v>
      </c>
      <c r="X1135" s="201">
        <v>44986</v>
      </c>
      <c r="Y1135" s="129"/>
      <c r="Z1135" s="122" t="s">
        <v>4031</v>
      </c>
      <c r="AA1135" s="189" t="s">
        <v>4032</v>
      </c>
      <c r="AB1135" s="189" t="s">
        <v>1470</v>
      </c>
    </row>
    <row r="1136" spans="1:28" hidden="1">
      <c r="A1136" s="189" t="s">
        <v>3213</v>
      </c>
      <c r="B1136" s="190">
        <v>44987</v>
      </c>
      <c r="C1136" s="191" t="s">
        <v>42</v>
      </c>
      <c r="D1136" s="191" t="s">
        <v>3346</v>
      </c>
      <c r="E1136" s="128" t="s">
        <v>2312</v>
      </c>
      <c r="F1136" s="192" t="s">
        <v>4027</v>
      </c>
      <c r="G1136" s="193" t="s">
        <v>3214</v>
      </c>
      <c r="H1136" s="192" t="s">
        <v>3348</v>
      </c>
      <c r="I1136" s="194">
        <v>175052.85</v>
      </c>
      <c r="J1136" s="128" t="s">
        <v>3261</v>
      </c>
      <c r="K1136" s="192" t="s">
        <v>1588</v>
      </c>
      <c r="L1136" s="195">
        <v>385.25</v>
      </c>
      <c r="M1136" s="196">
        <v>44987</v>
      </c>
      <c r="N1136" s="179" t="s">
        <v>1472</v>
      </c>
      <c r="O1136" s="192" t="s">
        <v>3773</v>
      </c>
      <c r="P1136" s="192" t="s">
        <v>4087</v>
      </c>
      <c r="Q1136" s="197">
        <v>-385.25</v>
      </c>
      <c r="R1136" s="197">
        <v>0</v>
      </c>
      <c r="S1136" s="197">
        <v>76054.92</v>
      </c>
      <c r="T1136" s="198" t="s">
        <v>3775</v>
      </c>
      <c r="U1136" s="199">
        <v>-385.25</v>
      </c>
      <c r="V1136" s="199">
        <v>385.25</v>
      </c>
      <c r="W1136" s="200">
        <v>0</v>
      </c>
      <c r="X1136" s="201">
        <v>44986</v>
      </c>
      <c r="Y1136" s="129"/>
      <c r="Z1136" s="122" t="s">
        <v>3112</v>
      </c>
      <c r="AA1136" s="189" t="s">
        <v>3060</v>
      </c>
      <c r="AB1136" s="189" t="s">
        <v>1470</v>
      </c>
    </row>
    <row r="1137" spans="1:28" hidden="1">
      <c r="A1137" s="189" t="s">
        <v>3213</v>
      </c>
      <c r="B1137" s="190">
        <v>44987</v>
      </c>
      <c r="C1137" s="191" t="s">
        <v>42</v>
      </c>
      <c r="D1137" s="191" t="s">
        <v>3346</v>
      </c>
      <c r="E1137" s="128" t="s">
        <v>2312</v>
      </c>
      <c r="F1137" s="192" t="s">
        <v>4027</v>
      </c>
      <c r="G1137" s="193" t="s">
        <v>3214</v>
      </c>
      <c r="H1137" s="192" t="s">
        <v>3348</v>
      </c>
      <c r="I1137" s="194">
        <v>175052.85</v>
      </c>
      <c r="J1137" s="128" t="s">
        <v>3261</v>
      </c>
      <c r="K1137" s="192" t="s">
        <v>1499</v>
      </c>
      <c r="L1137" s="195">
        <v>5.6</v>
      </c>
      <c r="M1137" s="196">
        <v>44987</v>
      </c>
      <c r="N1137" s="179" t="s">
        <v>1565</v>
      </c>
      <c r="O1137" s="192" t="s">
        <v>3558</v>
      </c>
      <c r="P1137" s="192" t="s">
        <v>3776</v>
      </c>
      <c r="Q1137" s="197">
        <v>0</v>
      </c>
      <c r="R1137" s="197">
        <v>200000</v>
      </c>
      <c r="S1137" s="197">
        <v>276054.92</v>
      </c>
      <c r="T1137" s="198" t="s">
        <v>21</v>
      </c>
      <c r="U1137" s="199">
        <v>200000</v>
      </c>
      <c r="V1137" s="199">
        <v>200000</v>
      </c>
      <c r="W1137" s="200">
        <v>0</v>
      </c>
      <c r="X1137" s="201">
        <v>44986</v>
      </c>
      <c r="Y1137" s="129"/>
      <c r="Z1137" s="122" t="s">
        <v>158</v>
      </c>
      <c r="AA1137" s="189" t="s">
        <v>158</v>
      </c>
      <c r="AB1137" s="189" t="s">
        <v>1474</v>
      </c>
    </row>
    <row r="1138" spans="1:28" hidden="1">
      <c r="A1138" s="189" t="s">
        <v>3213</v>
      </c>
      <c r="B1138" s="190">
        <v>44987</v>
      </c>
      <c r="C1138" s="191" t="s">
        <v>42</v>
      </c>
      <c r="D1138" s="191" t="s">
        <v>3346</v>
      </c>
      <c r="E1138" s="128" t="s">
        <v>2312</v>
      </c>
      <c r="F1138" s="192" t="s">
        <v>4027</v>
      </c>
      <c r="G1138" s="193" t="s">
        <v>3214</v>
      </c>
      <c r="H1138" s="192" t="s">
        <v>3348</v>
      </c>
      <c r="I1138" s="194">
        <v>175052.85</v>
      </c>
      <c r="J1138" s="128" t="s">
        <v>3261</v>
      </c>
      <c r="K1138" s="192" t="s">
        <v>1499</v>
      </c>
      <c r="L1138" s="195">
        <v>5.6</v>
      </c>
      <c r="M1138" s="196">
        <v>44987</v>
      </c>
      <c r="N1138" s="179" t="s">
        <v>1565</v>
      </c>
      <c r="O1138" s="192" t="s">
        <v>3386</v>
      </c>
      <c r="P1138" s="192" t="s">
        <v>3795</v>
      </c>
      <c r="Q1138" s="197">
        <v>-5.6</v>
      </c>
      <c r="R1138" s="197">
        <v>0</v>
      </c>
      <c r="S1138" s="197">
        <v>276049.32</v>
      </c>
      <c r="T1138" s="198" t="s">
        <v>21</v>
      </c>
      <c r="U1138" s="199">
        <v>-5.6</v>
      </c>
      <c r="V1138" s="199">
        <v>5.6</v>
      </c>
      <c r="W1138" s="200">
        <v>0</v>
      </c>
      <c r="X1138" s="201">
        <v>44986</v>
      </c>
      <c r="Y1138" s="129"/>
      <c r="Z1138" s="122" t="s">
        <v>3124</v>
      </c>
      <c r="AA1138" s="189" t="s">
        <v>3124</v>
      </c>
      <c r="AB1138" s="189" t="s">
        <v>1470</v>
      </c>
    </row>
    <row r="1139" spans="1:28" hidden="1">
      <c r="A1139" s="189" t="s">
        <v>3213</v>
      </c>
      <c r="B1139" s="190">
        <v>44987</v>
      </c>
      <c r="C1139" s="191" t="s">
        <v>42</v>
      </c>
      <c r="D1139" s="191" t="s">
        <v>3346</v>
      </c>
      <c r="E1139" s="128" t="s">
        <v>2312</v>
      </c>
      <c r="F1139" s="192" t="s">
        <v>4027</v>
      </c>
      <c r="G1139" s="193" t="s">
        <v>3214</v>
      </c>
      <c r="H1139" s="192" t="s">
        <v>3348</v>
      </c>
      <c r="I1139" s="194">
        <v>175052.85</v>
      </c>
      <c r="J1139" s="128" t="s">
        <v>3261</v>
      </c>
      <c r="K1139" s="192" t="s">
        <v>1499</v>
      </c>
      <c r="L1139" s="195">
        <v>9</v>
      </c>
      <c r="M1139" s="196">
        <v>44987</v>
      </c>
      <c r="N1139" s="179" t="s">
        <v>1565</v>
      </c>
      <c r="O1139" s="192" t="s">
        <v>3386</v>
      </c>
      <c r="P1139" s="192" t="s">
        <v>3802</v>
      </c>
      <c r="Q1139" s="197">
        <v>-9</v>
      </c>
      <c r="R1139" s="197">
        <v>0</v>
      </c>
      <c r="S1139" s="197">
        <v>276040.32000000001</v>
      </c>
      <c r="T1139" s="198" t="s">
        <v>21</v>
      </c>
      <c r="U1139" s="199">
        <v>-9</v>
      </c>
      <c r="V1139" s="199">
        <v>9</v>
      </c>
      <c r="W1139" s="200">
        <v>0</v>
      </c>
      <c r="X1139" s="201">
        <v>44986</v>
      </c>
      <c r="Y1139" s="129"/>
      <c r="Z1139" s="122" t="s">
        <v>3124</v>
      </c>
      <c r="AA1139" s="189" t="s">
        <v>3124</v>
      </c>
      <c r="AB1139" s="189" t="s">
        <v>1470</v>
      </c>
    </row>
    <row r="1140" spans="1:28" hidden="1">
      <c r="A1140" s="189" t="s">
        <v>3213</v>
      </c>
      <c r="B1140" s="190">
        <v>44987</v>
      </c>
      <c r="C1140" s="191" t="s">
        <v>42</v>
      </c>
      <c r="D1140" s="191" t="s">
        <v>3346</v>
      </c>
      <c r="E1140" s="128" t="s">
        <v>2312</v>
      </c>
      <c r="F1140" s="192" t="s">
        <v>4027</v>
      </c>
      <c r="G1140" s="193" t="s">
        <v>3214</v>
      </c>
      <c r="H1140" s="192" t="s">
        <v>3348</v>
      </c>
      <c r="I1140" s="194">
        <v>175052.85</v>
      </c>
      <c r="J1140" s="128" t="s">
        <v>3261</v>
      </c>
      <c r="K1140" s="192" t="s">
        <v>1499</v>
      </c>
      <c r="L1140" s="195">
        <v>9</v>
      </c>
      <c r="M1140" s="196">
        <v>44987</v>
      </c>
      <c r="N1140" s="179" t="s">
        <v>1565</v>
      </c>
      <c r="O1140" s="192" t="s">
        <v>3386</v>
      </c>
      <c r="P1140" s="192" t="s">
        <v>4088</v>
      </c>
      <c r="Q1140" s="197">
        <v>-9</v>
      </c>
      <c r="R1140" s="197">
        <v>0</v>
      </c>
      <c r="S1140" s="197">
        <v>276031.32</v>
      </c>
      <c r="T1140" s="198" t="s">
        <v>21</v>
      </c>
      <c r="U1140" s="199">
        <v>-9</v>
      </c>
      <c r="V1140" s="199">
        <v>9</v>
      </c>
      <c r="W1140" s="200">
        <v>0</v>
      </c>
      <c r="X1140" s="201">
        <v>44986</v>
      </c>
      <c r="Y1140" s="129"/>
      <c r="Z1140" s="122" t="s">
        <v>3124</v>
      </c>
      <c r="AA1140" s="189" t="s">
        <v>3124</v>
      </c>
      <c r="AB1140" s="189" t="s">
        <v>1470</v>
      </c>
    </row>
    <row r="1141" spans="1:28" hidden="1">
      <c r="A1141" s="189" t="s">
        <v>3213</v>
      </c>
      <c r="B1141" s="190">
        <v>44987</v>
      </c>
      <c r="C1141" s="191" t="s">
        <v>42</v>
      </c>
      <c r="D1141" s="191" t="s">
        <v>3346</v>
      </c>
      <c r="E1141" s="128" t="s">
        <v>2312</v>
      </c>
      <c r="F1141" s="192" t="s">
        <v>4027</v>
      </c>
      <c r="G1141" s="193" t="s">
        <v>3214</v>
      </c>
      <c r="H1141" s="192" t="s">
        <v>3348</v>
      </c>
      <c r="I1141" s="194">
        <v>175052.85</v>
      </c>
      <c r="J1141" s="128" t="s">
        <v>3261</v>
      </c>
      <c r="K1141" s="192" t="s">
        <v>1499</v>
      </c>
      <c r="L1141" s="195">
        <v>9</v>
      </c>
      <c r="M1141" s="196">
        <v>44987</v>
      </c>
      <c r="N1141" s="179" t="s">
        <v>1565</v>
      </c>
      <c r="O1141" s="192" t="s">
        <v>3386</v>
      </c>
      <c r="P1141" s="192" t="s">
        <v>3811</v>
      </c>
      <c r="Q1141" s="197">
        <v>-9</v>
      </c>
      <c r="R1141" s="197">
        <v>0</v>
      </c>
      <c r="S1141" s="197">
        <v>276022.32</v>
      </c>
      <c r="T1141" s="198" t="s">
        <v>21</v>
      </c>
      <c r="U1141" s="199">
        <v>-9</v>
      </c>
      <c r="V1141" s="199">
        <v>9</v>
      </c>
      <c r="W1141" s="200">
        <v>0</v>
      </c>
      <c r="X1141" s="201">
        <v>44986</v>
      </c>
      <c r="Y1141" s="129"/>
      <c r="Z1141" s="122" t="s">
        <v>3124</v>
      </c>
      <c r="AA1141" s="189" t="s">
        <v>3124</v>
      </c>
      <c r="AB1141" s="189" t="s">
        <v>1470</v>
      </c>
    </row>
    <row r="1142" spans="1:28" hidden="1">
      <c r="A1142" s="189" t="s">
        <v>3213</v>
      </c>
      <c r="B1142" s="190">
        <v>44987</v>
      </c>
      <c r="C1142" s="191" t="s">
        <v>42</v>
      </c>
      <c r="D1142" s="191" t="s">
        <v>3346</v>
      </c>
      <c r="E1142" s="128" t="s">
        <v>2312</v>
      </c>
      <c r="F1142" s="192" t="s">
        <v>4027</v>
      </c>
      <c r="G1142" s="193" t="s">
        <v>3214</v>
      </c>
      <c r="H1142" s="192" t="s">
        <v>3348</v>
      </c>
      <c r="I1142" s="194">
        <v>175052.85</v>
      </c>
      <c r="J1142" s="128" t="s">
        <v>3261</v>
      </c>
      <c r="K1142" s="192" t="s">
        <v>1499</v>
      </c>
      <c r="L1142" s="195">
        <v>9</v>
      </c>
      <c r="M1142" s="196">
        <v>44987</v>
      </c>
      <c r="N1142" s="179" t="s">
        <v>1565</v>
      </c>
      <c r="O1142" s="192" t="s">
        <v>3386</v>
      </c>
      <c r="P1142" s="192" t="s">
        <v>4089</v>
      </c>
      <c r="Q1142" s="197">
        <v>-9</v>
      </c>
      <c r="R1142" s="197">
        <v>0</v>
      </c>
      <c r="S1142" s="197">
        <v>276013.32</v>
      </c>
      <c r="T1142" s="198" t="s">
        <v>21</v>
      </c>
      <c r="U1142" s="199">
        <v>-9</v>
      </c>
      <c r="V1142" s="199">
        <v>9</v>
      </c>
      <c r="W1142" s="200">
        <v>0</v>
      </c>
      <c r="X1142" s="201">
        <v>44986</v>
      </c>
      <c r="Y1142" s="129"/>
      <c r="Z1142" s="122" t="s">
        <v>3124</v>
      </c>
      <c r="AA1142" s="189" t="s">
        <v>3124</v>
      </c>
      <c r="AB1142" s="189" t="s">
        <v>1470</v>
      </c>
    </row>
    <row r="1143" spans="1:28" hidden="1">
      <c r="A1143" s="189" t="s">
        <v>3213</v>
      </c>
      <c r="B1143" s="190">
        <v>44987</v>
      </c>
      <c r="C1143" s="191" t="s">
        <v>42</v>
      </c>
      <c r="D1143" s="191" t="s">
        <v>3346</v>
      </c>
      <c r="E1143" s="128" t="s">
        <v>2312</v>
      </c>
      <c r="F1143" s="192" t="s">
        <v>4027</v>
      </c>
      <c r="G1143" s="193" t="s">
        <v>3214</v>
      </c>
      <c r="H1143" s="192" t="s">
        <v>3348</v>
      </c>
      <c r="I1143" s="194">
        <v>175052.85</v>
      </c>
      <c r="J1143" s="128" t="s">
        <v>3261</v>
      </c>
      <c r="K1143" s="192" t="s">
        <v>1499</v>
      </c>
      <c r="L1143" s="195">
        <v>1.95</v>
      </c>
      <c r="M1143" s="196">
        <v>44987</v>
      </c>
      <c r="N1143" s="179" t="s">
        <v>1565</v>
      </c>
      <c r="O1143" s="192" t="s">
        <v>3530</v>
      </c>
      <c r="P1143" s="192" t="s">
        <v>4090</v>
      </c>
      <c r="Q1143" s="197">
        <v>-1.95</v>
      </c>
      <c r="R1143" s="197">
        <v>0</v>
      </c>
      <c r="S1143" s="197">
        <v>276011.37</v>
      </c>
      <c r="T1143" s="198" t="s">
        <v>21</v>
      </c>
      <c r="U1143" s="199">
        <v>-1.95</v>
      </c>
      <c r="V1143" s="199">
        <v>1.95</v>
      </c>
      <c r="W1143" s="200">
        <v>0</v>
      </c>
      <c r="X1143" s="201">
        <v>44986</v>
      </c>
      <c r="Y1143" s="129"/>
      <c r="Z1143" s="122" t="s">
        <v>3124</v>
      </c>
      <c r="AA1143" s="189" t="s">
        <v>3124</v>
      </c>
      <c r="AB1143" s="189" t="s">
        <v>1470</v>
      </c>
    </row>
    <row r="1144" spans="1:28" hidden="1">
      <c r="A1144" s="189" t="s">
        <v>3213</v>
      </c>
      <c r="B1144" s="190">
        <v>44987</v>
      </c>
      <c r="C1144" s="191" t="s">
        <v>42</v>
      </c>
      <c r="D1144" s="191" t="s">
        <v>3346</v>
      </c>
      <c r="E1144" s="128" t="s">
        <v>2312</v>
      </c>
      <c r="F1144" s="192" t="s">
        <v>4027</v>
      </c>
      <c r="G1144" s="193" t="s">
        <v>3214</v>
      </c>
      <c r="H1144" s="192" t="s">
        <v>3348</v>
      </c>
      <c r="I1144" s="194">
        <v>175052.85</v>
      </c>
      <c r="J1144" s="128" t="s">
        <v>3261</v>
      </c>
      <c r="K1144" s="192" t="s">
        <v>1499</v>
      </c>
      <c r="L1144" s="195">
        <v>23.3</v>
      </c>
      <c r="M1144" s="196">
        <v>44987</v>
      </c>
      <c r="N1144" s="179" t="s">
        <v>1565</v>
      </c>
      <c r="O1144" s="192" t="s">
        <v>3448</v>
      </c>
      <c r="P1144" s="192" t="s">
        <v>4091</v>
      </c>
      <c r="Q1144" s="197">
        <v>-23.3</v>
      </c>
      <c r="R1144" s="197">
        <v>0</v>
      </c>
      <c r="S1144" s="197">
        <v>275988.07</v>
      </c>
      <c r="T1144" s="198" t="s">
        <v>21</v>
      </c>
      <c r="U1144" s="199">
        <v>-23.3</v>
      </c>
      <c r="V1144" s="199">
        <v>23.3</v>
      </c>
      <c r="W1144" s="200">
        <v>0</v>
      </c>
      <c r="X1144" s="201">
        <v>44986</v>
      </c>
      <c r="Y1144" s="129"/>
      <c r="Z1144" s="122" t="s">
        <v>3124</v>
      </c>
      <c r="AA1144" s="189" t="s">
        <v>3124</v>
      </c>
      <c r="AB1144" s="189" t="s">
        <v>1470</v>
      </c>
    </row>
    <row r="1145" spans="1:28" hidden="1">
      <c r="A1145" s="189" t="s">
        <v>3213</v>
      </c>
      <c r="B1145" s="190">
        <v>44987</v>
      </c>
      <c r="C1145" s="191" t="s">
        <v>42</v>
      </c>
      <c r="D1145" s="191" t="s">
        <v>3346</v>
      </c>
      <c r="E1145" s="128" t="s">
        <v>2312</v>
      </c>
      <c r="F1145" s="192" t="s">
        <v>4027</v>
      </c>
      <c r="G1145" s="193" t="s">
        <v>3214</v>
      </c>
      <c r="H1145" s="192" t="s">
        <v>3348</v>
      </c>
      <c r="I1145" s="194">
        <v>175052.85</v>
      </c>
      <c r="J1145" s="128" t="s">
        <v>3261</v>
      </c>
      <c r="K1145" s="192" t="s">
        <v>1655</v>
      </c>
      <c r="L1145" s="195">
        <v>2700</v>
      </c>
      <c r="M1145" s="196">
        <v>44987</v>
      </c>
      <c r="N1145" s="179" t="s">
        <v>1472</v>
      </c>
      <c r="O1145" s="192" t="s">
        <v>3887</v>
      </c>
      <c r="P1145" s="192" t="s">
        <v>4092</v>
      </c>
      <c r="Q1145" s="197">
        <v>-2700</v>
      </c>
      <c r="R1145" s="197">
        <v>0</v>
      </c>
      <c r="S1145" s="197">
        <v>273288.07</v>
      </c>
      <c r="T1145" s="198" t="s">
        <v>3889</v>
      </c>
      <c r="U1145" s="199">
        <v>-2700</v>
      </c>
      <c r="V1145" s="199">
        <v>2700</v>
      </c>
      <c r="W1145" s="200">
        <v>0</v>
      </c>
      <c r="X1145" s="201">
        <v>44986</v>
      </c>
      <c r="Y1145" s="129"/>
      <c r="Z1145" s="122" t="s">
        <v>1519</v>
      </c>
      <c r="AA1145" s="189" t="s">
        <v>1520</v>
      </c>
      <c r="AB1145" s="189" t="s">
        <v>1470</v>
      </c>
    </row>
    <row r="1146" spans="1:28" hidden="1">
      <c r="A1146" s="189" t="s">
        <v>3213</v>
      </c>
      <c r="B1146" s="190">
        <v>44987</v>
      </c>
      <c r="C1146" s="191" t="s">
        <v>42</v>
      </c>
      <c r="D1146" s="191" t="s">
        <v>3346</v>
      </c>
      <c r="E1146" s="128" t="s">
        <v>2312</v>
      </c>
      <c r="F1146" s="192" t="s">
        <v>4027</v>
      </c>
      <c r="G1146" s="193" t="s">
        <v>3214</v>
      </c>
      <c r="H1146" s="192" t="s">
        <v>3348</v>
      </c>
      <c r="I1146" s="194">
        <v>175052.85</v>
      </c>
      <c r="J1146" s="128" t="s">
        <v>3261</v>
      </c>
      <c r="K1146" s="192" t="s">
        <v>2162</v>
      </c>
      <c r="L1146" s="195">
        <v>3000</v>
      </c>
      <c r="M1146" s="196">
        <v>44987</v>
      </c>
      <c r="N1146" s="179" t="s">
        <v>1472</v>
      </c>
      <c r="O1146" s="192" t="s">
        <v>3991</v>
      </c>
      <c r="P1146" s="192" t="s">
        <v>4093</v>
      </c>
      <c r="Q1146" s="197">
        <v>-3000</v>
      </c>
      <c r="R1146" s="197">
        <v>0</v>
      </c>
      <c r="S1146" s="197">
        <v>270288.07</v>
      </c>
      <c r="T1146" s="198" t="s">
        <v>2163</v>
      </c>
      <c r="U1146" s="199">
        <v>-3000</v>
      </c>
      <c r="V1146" s="199">
        <v>3000</v>
      </c>
      <c r="W1146" s="200">
        <v>0</v>
      </c>
      <c r="X1146" s="201">
        <v>44986</v>
      </c>
      <c r="Y1146" s="129"/>
      <c r="Z1146" s="122" t="s">
        <v>1519</v>
      </c>
      <c r="AA1146" s="189" t="s">
        <v>1520</v>
      </c>
      <c r="AB1146" s="189" t="s">
        <v>1470</v>
      </c>
    </row>
    <row r="1147" spans="1:28" hidden="1">
      <c r="A1147" s="189" t="s">
        <v>3213</v>
      </c>
      <c r="B1147" s="190">
        <v>44987</v>
      </c>
      <c r="C1147" s="191" t="s">
        <v>42</v>
      </c>
      <c r="D1147" s="191" t="s">
        <v>3346</v>
      </c>
      <c r="E1147" s="128" t="s">
        <v>2312</v>
      </c>
      <c r="F1147" s="192" t="s">
        <v>4027</v>
      </c>
      <c r="G1147" s="193" t="s">
        <v>3214</v>
      </c>
      <c r="H1147" s="192" t="s">
        <v>3348</v>
      </c>
      <c r="I1147" s="194">
        <v>175052.85</v>
      </c>
      <c r="J1147" s="128" t="s">
        <v>3261</v>
      </c>
      <c r="K1147" s="192" t="s">
        <v>1572</v>
      </c>
      <c r="L1147" s="195">
        <v>25000</v>
      </c>
      <c r="M1147" s="196">
        <v>44987</v>
      </c>
      <c r="N1147" s="179" t="s">
        <v>1472</v>
      </c>
      <c r="O1147" s="192" t="s">
        <v>3935</v>
      </c>
      <c r="P1147" s="192" t="s">
        <v>4094</v>
      </c>
      <c r="Q1147" s="197">
        <v>-25000</v>
      </c>
      <c r="R1147" s="197">
        <v>0</v>
      </c>
      <c r="S1147" s="197">
        <v>245288.07</v>
      </c>
      <c r="T1147" s="198" t="s">
        <v>2019</v>
      </c>
      <c r="U1147" s="199">
        <v>-25000</v>
      </c>
      <c r="V1147" s="199">
        <v>25000</v>
      </c>
      <c r="W1147" s="200">
        <v>0</v>
      </c>
      <c r="X1147" s="201">
        <v>44986</v>
      </c>
      <c r="Y1147" s="129"/>
      <c r="Z1147" s="122" t="s">
        <v>1519</v>
      </c>
      <c r="AA1147" s="189" t="s">
        <v>1520</v>
      </c>
      <c r="AB1147" s="189" t="s">
        <v>1470</v>
      </c>
    </row>
    <row r="1148" spans="1:28" hidden="1">
      <c r="A1148" s="189" t="s">
        <v>3213</v>
      </c>
      <c r="B1148" s="190">
        <v>44988</v>
      </c>
      <c r="C1148" s="191" t="s">
        <v>42</v>
      </c>
      <c r="D1148" s="191" t="s">
        <v>3346</v>
      </c>
      <c r="E1148" s="128" t="s">
        <v>2312</v>
      </c>
      <c r="F1148" s="192" t="s">
        <v>4027</v>
      </c>
      <c r="G1148" s="193" t="s">
        <v>3214</v>
      </c>
      <c r="H1148" s="192" t="s">
        <v>3348</v>
      </c>
      <c r="I1148" s="194">
        <v>175052.85</v>
      </c>
      <c r="J1148" s="128" t="s">
        <v>3261</v>
      </c>
      <c r="K1148" s="192" t="s">
        <v>4040</v>
      </c>
      <c r="L1148" s="195">
        <v>2352</v>
      </c>
      <c r="M1148" s="196">
        <v>44988</v>
      </c>
      <c r="N1148" s="179" t="s">
        <v>1472</v>
      </c>
      <c r="O1148" s="192" t="s">
        <v>4095</v>
      </c>
      <c r="P1148" s="192" t="s">
        <v>4096</v>
      </c>
      <c r="Q1148" s="197">
        <v>-2352</v>
      </c>
      <c r="R1148" s="197">
        <v>0</v>
      </c>
      <c r="S1148" s="197">
        <v>242936.07</v>
      </c>
      <c r="T1148" s="198" t="s">
        <v>4097</v>
      </c>
      <c r="U1148" s="199">
        <v>-2352</v>
      </c>
      <c r="V1148" s="199">
        <v>2352</v>
      </c>
      <c r="W1148" s="200">
        <v>0</v>
      </c>
      <c r="X1148" s="201">
        <v>44986</v>
      </c>
      <c r="Y1148" s="129"/>
      <c r="Z1148" s="122" t="s">
        <v>1515</v>
      </c>
      <c r="AA1148" s="189" t="s">
        <v>1479</v>
      </c>
      <c r="AB1148" s="189" t="s">
        <v>1470</v>
      </c>
    </row>
    <row r="1149" spans="1:28" hidden="1">
      <c r="A1149" s="189" t="s">
        <v>3213</v>
      </c>
      <c r="B1149" s="190">
        <v>44988</v>
      </c>
      <c r="C1149" s="191" t="s">
        <v>42</v>
      </c>
      <c r="D1149" s="191" t="s">
        <v>3346</v>
      </c>
      <c r="E1149" s="128" t="s">
        <v>2312</v>
      </c>
      <c r="F1149" s="192" t="s">
        <v>4027</v>
      </c>
      <c r="G1149" s="193" t="s">
        <v>3214</v>
      </c>
      <c r="H1149" s="192" t="s">
        <v>3348</v>
      </c>
      <c r="I1149" s="194">
        <v>175052.85</v>
      </c>
      <c r="J1149" s="128" t="s">
        <v>3261</v>
      </c>
      <c r="K1149" s="192" t="s">
        <v>1647</v>
      </c>
      <c r="L1149" s="195">
        <v>48835.8</v>
      </c>
      <c r="M1149" s="196">
        <v>44988</v>
      </c>
      <c r="N1149" s="179" t="s">
        <v>1472</v>
      </c>
      <c r="O1149" s="192" t="s">
        <v>4098</v>
      </c>
      <c r="P1149" s="192" t="s">
        <v>4099</v>
      </c>
      <c r="Q1149" s="197">
        <v>-48835.8</v>
      </c>
      <c r="R1149" s="197">
        <v>0</v>
      </c>
      <c r="S1149" s="197">
        <v>194100.27</v>
      </c>
      <c r="T1149" s="198" t="s">
        <v>4100</v>
      </c>
      <c r="U1149" s="199">
        <v>-48835.8</v>
      </c>
      <c r="V1149" s="199">
        <v>48835.8</v>
      </c>
      <c r="W1149" s="200">
        <v>0</v>
      </c>
      <c r="X1149" s="201">
        <v>44986</v>
      </c>
      <c r="Y1149" s="129"/>
      <c r="Z1149" s="122" t="s">
        <v>4031</v>
      </c>
      <c r="AA1149" s="189" t="s">
        <v>4032</v>
      </c>
      <c r="AB1149" s="189" t="s">
        <v>1470</v>
      </c>
    </row>
    <row r="1150" spans="1:28" hidden="1">
      <c r="A1150" s="189" t="s">
        <v>3213</v>
      </c>
      <c r="B1150" s="190">
        <v>44988</v>
      </c>
      <c r="C1150" s="191" t="s">
        <v>42</v>
      </c>
      <c r="D1150" s="191" t="s">
        <v>3346</v>
      </c>
      <c r="E1150" s="128" t="s">
        <v>2312</v>
      </c>
      <c r="F1150" s="192" t="s">
        <v>4027</v>
      </c>
      <c r="G1150" s="193" t="s">
        <v>3214</v>
      </c>
      <c r="H1150" s="192" t="s">
        <v>3348</v>
      </c>
      <c r="I1150" s="194">
        <v>175052.85</v>
      </c>
      <c r="J1150" s="128" t="s">
        <v>3261</v>
      </c>
      <c r="K1150" s="192" t="s">
        <v>1647</v>
      </c>
      <c r="L1150" s="195">
        <v>1525.6</v>
      </c>
      <c r="M1150" s="196">
        <v>44988</v>
      </c>
      <c r="N1150" s="179" t="s">
        <v>1472</v>
      </c>
      <c r="O1150" s="192" t="s">
        <v>3854</v>
      </c>
      <c r="P1150" s="192" t="s">
        <v>4101</v>
      </c>
      <c r="Q1150" s="197">
        <v>-1525.6</v>
      </c>
      <c r="R1150" s="197">
        <v>0</v>
      </c>
      <c r="S1150" s="197">
        <v>192574.67</v>
      </c>
      <c r="T1150" s="198" t="s">
        <v>3856</v>
      </c>
      <c r="U1150" s="199">
        <v>-1525.6</v>
      </c>
      <c r="V1150" s="199">
        <v>1525.6</v>
      </c>
      <c r="W1150" s="200">
        <v>0</v>
      </c>
      <c r="X1150" s="201">
        <v>44986</v>
      </c>
      <c r="Y1150" s="129"/>
      <c r="Z1150" s="122" t="s">
        <v>4031</v>
      </c>
      <c r="AA1150" s="189" t="s">
        <v>4032</v>
      </c>
      <c r="AB1150" s="189" t="s">
        <v>1470</v>
      </c>
    </row>
    <row r="1151" spans="1:28" hidden="1">
      <c r="A1151" s="189" t="s">
        <v>3213</v>
      </c>
      <c r="B1151" s="190">
        <v>44988</v>
      </c>
      <c r="C1151" s="191" t="s">
        <v>42</v>
      </c>
      <c r="D1151" s="191" t="s">
        <v>3346</v>
      </c>
      <c r="E1151" s="128" t="s">
        <v>2312</v>
      </c>
      <c r="F1151" s="192" t="s">
        <v>4027</v>
      </c>
      <c r="G1151" s="193" t="s">
        <v>3214</v>
      </c>
      <c r="H1151" s="192" t="s">
        <v>3348</v>
      </c>
      <c r="I1151" s="194">
        <v>175052.85</v>
      </c>
      <c r="J1151" s="128" t="s">
        <v>3261</v>
      </c>
      <c r="K1151" s="192" t="s">
        <v>1499</v>
      </c>
      <c r="L1151" s="195">
        <v>1.65</v>
      </c>
      <c r="M1151" s="196">
        <v>44988</v>
      </c>
      <c r="N1151" s="179" t="s">
        <v>1565</v>
      </c>
      <c r="O1151" s="192" t="s">
        <v>3386</v>
      </c>
      <c r="P1151" s="192" t="s">
        <v>3782</v>
      </c>
      <c r="Q1151" s="197">
        <v>-1.65</v>
      </c>
      <c r="R1151" s="197">
        <v>0</v>
      </c>
      <c r="S1151" s="197">
        <v>192573.02</v>
      </c>
      <c r="T1151" s="198" t="s">
        <v>21</v>
      </c>
      <c r="U1151" s="199">
        <v>-1.65</v>
      </c>
      <c r="V1151" s="199">
        <v>1.65</v>
      </c>
      <c r="W1151" s="200">
        <v>0</v>
      </c>
      <c r="X1151" s="201">
        <v>44986</v>
      </c>
      <c r="Y1151" s="129"/>
      <c r="Z1151" s="122" t="s">
        <v>3124</v>
      </c>
      <c r="AA1151" s="189" t="s">
        <v>3124</v>
      </c>
      <c r="AB1151" s="189" t="s">
        <v>1470</v>
      </c>
    </row>
    <row r="1152" spans="1:28" hidden="1">
      <c r="A1152" s="189" t="s">
        <v>3213</v>
      </c>
      <c r="B1152" s="190">
        <v>44988</v>
      </c>
      <c r="C1152" s="191" t="s">
        <v>42</v>
      </c>
      <c r="D1152" s="191" t="s">
        <v>3346</v>
      </c>
      <c r="E1152" s="128" t="s">
        <v>2312</v>
      </c>
      <c r="F1152" s="192" t="s">
        <v>4027</v>
      </c>
      <c r="G1152" s="193" t="s">
        <v>3214</v>
      </c>
      <c r="H1152" s="192" t="s">
        <v>3348</v>
      </c>
      <c r="I1152" s="194">
        <v>175052.85</v>
      </c>
      <c r="J1152" s="128" t="s">
        <v>3261</v>
      </c>
      <c r="K1152" s="192" t="s">
        <v>1499</v>
      </c>
      <c r="L1152" s="195">
        <v>6.3</v>
      </c>
      <c r="M1152" s="196">
        <v>44988</v>
      </c>
      <c r="N1152" s="179" t="s">
        <v>1565</v>
      </c>
      <c r="O1152" s="192" t="s">
        <v>3386</v>
      </c>
      <c r="P1152" s="192" t="s">
        <v>3972</v>
      </c>
      <c r="Q1152" s="197">
        <v>-6.3</v>
      </c>
      <c r="R1152" s="197">
        <v>0</v>
      </c>
      <c r="S1152" s="197">
        <v>192566.72</v>
      </c>
      <c r="T1152" s="198" t="s">
        <v>21</v>
      </c>
      <c r="U1152" s="199">
        <v>-6.3</v>
      </c>
      <c r="V1152" s="199">
        <v>6.3</v>
      </c>
      <c r="W1152" s="200">
        <v>0</v>
      </c>
      <c r="X1152" s="201">
        <v>44986</v>
      </c>
      <c r="Y1152" s="129"/>
      <c r="Z1152" s="122" t="s">
        <v>3124</v>
      </c>
      <c r="AA1152" s="189" t="s">
        <v>3124</v>
      </c>
      <c r="AB1152" s="189" t="s">
        <v>1470</v>
      </c>
    </row>
    <row r="1153" spans="1:28" hidden="1">
      <c r="A1153" s="189" t="s">
        <v>3213</v>
      </c>
      <c r="B1153" s="190">
        <v>44988</v>
      </c>
      <c r="C1153" s="191" t="s">
        <v>42</v>
      </c>
      <c r="D1153" s="191" t="s">
        <v>3346</v>
      </c>
      <c r="E1153" s="128" t="s">
        <v>2312</v>
      </c>
      <c r="F1153" s="192" t="s">
        <v>4027</v>
      </c>
      <c r="G1153" s="193" t="s">
        <v>3214</v>
      </c>
      <c r="H1153" s="192" t="s">
        <v>3348</v>
      </c>
      <c r="I1153" s="194">
        <v>175052.85</v>
      </c>
      <c r="J1153" s="128" t="s">
        <v>3261</v>
      </c>
      <c r="K1153" s="192" t="s">
        <v>1499</v>
      </c>
      <c r="L1153" s="195">
        <v>9</v>
      </c>
      <c r="M1153" s="196">
        <v>44988</v>
      </c>
      <c r="N1153" s="179" t="s">
        <v>1565</v>
      </c>
      <c r="O1153" s="192" t="s">
        <v>3386</v>
      </c>
      <c r="P1153" s="192" t="s">
        <v>4102</v>
      </c>
      <c r="Q1153" s="197">
        <v>-9</v>
      </c>
      <c r="R1153" s="197">
        <v>0</v>
      </c>
      <c r="S1153" s="197">
        <v>192557.72</v>
      </c>
      <c r="T1153" s="198" t="s">
        <v>21</v>
      </c>
      <c r="U1153" s="199">
        <v>-9</v>
      </c>
      <c r="V1153" s="199">
        <v>9</v>
      </c>
      <c r="W1153" s="200">
        <v>0</v>
      </c>
      <c r="X1153" s="201">
        <v>44986</v>
      </c>
      <c r="Y1153" s="129"/>
      <c r="Z1153" s="122" t="s">
        <v>3124</v>
      </c>
      <c r="AA1153" s="189" t="s">
        <v>3124</v>
      </c>
      <c r="AB1153" s="189" t="s">
        <v>1470</v>
      </c>
    </row>
    <row r="1154" spans="1:28" hidden="1">
      <c r="A1154" s="189" t="s">
        <v>3213</v>
      </c>
      <c r="B1154" s="190">
        <v>44988</v>
      </c>
      <c r="C1154" s="191" t="s">
        <v>42</v>
      </c>
      <c r="D1154" s="191" t="s">
        <v>3346</v>
      </c>
      <c r="E1154" s="128" t="s">
        <v>2312</v>
      </c>
      <c r="F1154" s="192" t="s">
        <v>4027</v>
      </c>
      <c r="G1154" s="193" t="s">
        <v>3214</v>
      </c>
      <c r="H1154" s="192" t="s">
        <v>3348</v>
      </c>
      <c r="I1154" s="194">
        <v>175052.85</v>
      </c>
      <c r="J1154" s="128" t="s">
        <v>3261</v>
      </c>
      <c r="K1154" s="192" t="s">
        <v>1499</v>
      </c>
      <c r="L1154" s="195">
        <v>9</v>
      </c>
      <c r="M1154" s="196">
        <v>44988</v>
      </c>
      <c r="N1154" s="179" t="s">
        <v>1565</v>
      </c>
      <c r="O1154" s="192" t="s">
        <v>3386</v>
      </c>
      <c r="P1154" s="192" t="s">
        <v>3900</v>
      </c>
      <c r="Q1154" s="197">
        <v>-9</v>
      </c>
      <c r="R1154" s="197">
        <v>0</v>
      </c>
      <c r="S1154" s="197">
        <v>192548.72</v>
      </c>
      <c r="T1154" s="198" t="s">
        <v>21</v>
      </c>
      <c r="U1154" s="199">
        <v>-9</v>
      </c>
      <c r="V1154" s="199">
        <v>9</v>
      </c>
      <c r="W1154" s="200">
        <v>0</v>
      </c>
      <c r="X1154" s="201">
        <v>44986</v>
      </c>
      <c r="Y1154" s="129"/>
      <c r="Z1154" s="122" t="s">
        <v>3124</v>
      </c>
      <c r="AA1154" s="189" t="s">
        <v>3124</v>
      </c>
      <c r="AB1154" s="189" t="s">
        <v>1470</v>
      </c>
    </row>
    <row r="1155" spans="1:28" hidden="1">
      <c r="A1155" s="189" t="s">
        <v>3213</v>
      </c>
      <c r="B1155" s="190">
        <v>44988</v>
      </c>
      <c r="C1155" s="191" t="s">
        <v>42</v>
      </c>
      <c r="D1155" s="191" t="s">
        <v>3346</v>
      </c>
      <c r="E1155" s="128" t="s">
        <v>2312</v>
      </c>
      <c r="F1155" s="192" t="s">
        <v>4027</v>
      </c>
      <c r="G1155" s="193" t="s">
        <v>3214</v>
      </c>
      <c r="H1155" s="192" t="s">
        <v>3348</v>
      </c>
      <c r="I1155" s="194">
        <v>175052.85</v>
      </c>
      <c r="J1155" s="128" t="s">
        <v>3261</v>
      </c>
      <c r="K1155" s="192" t="s">
        <v>1499</v>
      </c>
      <c r="L1155" s="195">
        <v>9</v>
      </c>
      <c r="M1155" s="196">
        <v>44988</v>
      </c>
      <c r="N1155" s="179" t="s">
        <v>1565</v>
      </c>
      <c r="O1155" s="192" t="s">
        <v>3386</v>
      </c>
      <c r="P1155" s="192" t="s">
        <v>4103</v>
      </c>
      <c r="Q1155" s="197">
        <v>-9</v>
      </c>
      <c r="R1155" s="197">
        <v>0</v>
      </c>
      <c r="S1155" s="197">
        <v>192539.72</v>
      </c>
      <c r="T1155" s="198" t="s">
        <v>21</v>
      </c>
      <c r="U1155" s="199">
        <v>-9</v>
      </c>
      <c r="V1155" s="199">
        <v>9</v>
      </c>
      <c r="W1155" s="200">
        <v>0</v>
      </c>
      <c r="X1155" s="201">
        <v>44986</v>
      </c>
      <c r="Y1155" s="129"/>
      <c r="Z1155" s="122" t="s">
        <v>3124</v>
      </c>
      <c r="AA1155" s="189" t="s">
        <v>3124</v>
      </c>
      <c r="AB1155" s="189" t="s">
        <v>1470</v>
      </c>
    </row>
    <row r="1156" spans="1:28" hidden="1">
      <c r="A1156" s="189" t="s">
        <v>3213</v>
      </c>
      <c r="B1156" s="190">
        <v>44988</v>
      </c>
      <c r="C1156" s="191" t="s">
        <v>42</v>
      </c>
      <c r="D1156" s="191" t="s">
        <v>3346</v>
      </c>
      <c r="E1156" s="128" t="s">
        <v>2312</v>
      </c>
      <c r="F1156" s="192" t="s">
        <v>4027</v>
      </c>
      <c r="G1156" s="193" t="s">
        <v>3214</v>
      </c>
      <c r="H1156" s="192" t="s">
        <v>3348</v>
      </c>
      <c r="I1156" s="194">
        <v>175052.85</v>
      </c>
      <c r="J1156" s="128" t="s">
        <v>3261</v>
      </c>
      <c r="K1156" s="192" t="s">
        <v>1499</v>
      </c>
      <c r="L1156" s="195">
        <v>9</v>
      </c>
      <c r="M1156" s="196">
        <v>44988</v>
      </c>
      <c r="N1156" s="179" t="s">
        <v>1565</v>
      </c>
      <c r="O1156" s="192" t="s">
        <v>3386</v>
      </c>
      <c r="P1156" s="192" t="s">
        <v>4104</v>
      </c>
      <c r="Q1156" s="197">
        <v>-9</v>
      </c>
      <c r="R1156" s="197">
        <v>0</v>
      </c>
      <c r="S1156" s="197">
        <v>192530.72</v>
      </c>
      <c r="T1156" s="198" t="s">
        <v>21</v>
      </c>
      <c r="U1156" s="199">
        <v>-9</v>
      </c>
      <c r="V1156" s="199">
        <v>9</v>
      </c>
      <c r="W1156" s="200">
        <v>0</v>
      </c>
      <c r="X1156" s="201">
        <v>44986</v>
      </c>
      <c r="Y1156" s="129"/>
      <c r="Z1156" s="122" t="s">
        <v>3124</v>
      </c>
      <c r="AA1156" s="189" t="s">
        <v>3124</v>
      </c>
      <c r="AB1156" s="189" t="s">
        <v>1470</v>
      </c>
    </row>
    <row r="1157" spans="1:28" hidden="1">
      <c r="A1157" s="189" t="s">
        <v>3213</v>
      </c>
      <c r="B1157" s="190">
        <v>44988</v>
      </c>
      <c r="C1157" s="191" t="s">
        <v>42</v>
      </c>
      <c r="D1157" s="191" t="s">
        <v>3346</v>
      </c>
      <c r="E1157" s="128" t="s">
        <v>2312</v>
      </c>
      <c r="F1157" s="192" t="s">
        <v>4027</v>
      </c>
      <c r="G1157" s="193" t="s">
        <v>3214</v>
      </c>
      <c r="H1157" s="192" t="s">
        <v>3348</v>
      </c>
      <c r="I1157" s="194">
        <v>175052.85</v>
      </c>
      <c r="J1157" s="128" t="s">
        <v>3261</v>
      </c>
      <c r="K1157" s="192" t="s">
        <v>1499</v>
      </c>
      <c r="L1157" s="195">
        <v>9</v>
      </c>
      <c r="M1157" s="196">
        <v>44988</v>
      </c>
      <c r="N1157" s="179" t="s">
        <v>1565</v>
      </c>
      <c r="O1157" s="192" t="s">
        <v>3386</v>
      </c>
      <c r="P1157" s="192" t="s">
        <v>4105</v>
      </c>
      <c r="Q1157" s="197">
        <v>-9</v>
      </c>
      <c r="R1157" s="197">
        <v>0</v>
      </c>
      <c r="S1157" s="197">
        <v>192521.72</v>
      </c>
      <c r="T1157" s="198" t="s">
        <v>21</v>
      </c>
      <c r="U1157" s="199">
        <v>-9</v>
      </c>
      <c r="V1157" s="199">
        <v>9</v>
      </c>
      <c r="W1157" s="200">
        <v>0</v>
      </c>
      <c r="X1157" s="201">
        <v>44986</v>
      </c>
      <c r="Y1157" s="129"/>
      <c r="Z1157" s="122" t="s">
        <v>3124</v>
      </c>
      <c r="AA1157" s="189" t="s">
        <v>3124</v>
      </c>
      <c r="AB1157" s="189" t="s">
        <v>1470</v>
      </c>
    </row>
    <row r="1158" spans="1:28" hidden="1">
      <c r="A1158" s="189" t="s">
        <v>3213</v>
      </c>
      <c r="B1158" s="190">
        <v>44988</v>
      </c>
      <c r="C1158" s="191" t="s">
        <v>42</v>
      </c>
      <c r="D1158" s="191" t="s">
        <v>3346</v>
      </c>
      <c r="E1158" s="128" t="s">
        <v>2312</v>
      </c>
      <c r="F1158" s="192" t="s">
        <v>4027</v>
      </c>
      <c r="G1158" s="193" t="s">
        <v>3214</v>
      </c>
      <c r="H1158" s="192" t="s">
        <v>3348</v>
      </c>
      <c r="I1158" s="194">
        <v>175052.85</v>
      </c>
      <c r="J1158" s="128" t="s">
        <v>3261</v>
      </c>
      <c r="K1158" s="192" t="s">
        <v>1572</v>
      </c>
      <c r="L1158" s="195">
        <v>2018</v>
      </c>
      <c r="M1158" s="196">
        <v>44988</v>
      </c>
      <c r="N1158" s="179" t="s">
        <v>1472</v>
      </c>
      <c r="O1158" s="192" t="s">
        <v>4106</v>
      </c>
      <c r="P1158" s="192" t="s">
        <v>3877</v>
      </c>
      <c r="Q1158" s="197">
        <v>-2018</v>
      </c>
      <c r="R1158" s="197">
        <v>0</v>
      </c>
      <c r="S1158" s="197">
        <v>190503.72</v>
      </c>
      <c r="T1158" s="198" t="s">
        <v>4107</v>
      </c>
      <c r="U1158" s="199">
        <v>-2018</v>
      </c>
      <c r="V1158" s="199">
        <v>2018</v>
      </c>
      <c r="W1158" s="200">
        <v>0</v>
      </c>
      <c r="X1158" s="201">
        <v>44986</v>
      </c>
      <c r="Y1158" s="129"/>
      <c r="Z1158" s="122" t="s">
        <v>1519</v>
      </c>
      <c r="AA1158" s="189" t="s">
        <v>1520</v>
      </c>
      <c r="AB1158" s="189" t="s">
        <v>1470</v>
      </c>
    </row>
    <row r="1159" spans="1:28" hidden="1">
      <c r="A1159" s="189" t="s">
        <v>3213</v>
      </c>
      <c r="B1159" s="190">
        <v>44991</v>
      </c>
      <c r="C1159" s="191" t="s">
        <v>42</v>
      </c>
      <c r="D1159" s="191" t="s">
        <v>3346</v>
      </c>
      <c r="E1159" s="128" t="s">
        <v>2312</v>
      </c>
      <c r="F1159" s="192" t="s">
        <v>4027</v>
      </c>
      <c r="G1159" s="193" t="s">
        <v>3214</v>
      </c>
      <c r="H1159" s="192" t="s">
        <v>3348</v>
      </c>
      <c r="I1159" s="194">
        <v>175052.85</v>
      </c>
      <c r="J1159" s="128" t="s">
        <v>3261</v>
      </c>
      <c r="K1159" s="192" t="s">
        <v>1575</v>
      </c>
      <c r="L1159" s="195">
        <v>25000</v>
      </c>
      <c r="M1159" s="196">
        <v>44991</v>
      </c>
      <c r="N1159" s="179" t="s">
        <v>1472</v>
      </c>
      <c r="O1159" s="192" t="s">
        <v>1743</v>
      </c>
      <c r="P1159" s="192" t="s">
        <v>4108</v>
      </c>
      <c r="Q1159" s="197">
        <v>-25000</v>
      </c>
      <c r="R1159" s="197">
        <v>0</v>
      </c>
      <c r="S1159" s="197">
        <v>165503.72</v>
      </c>
      <c r="T1159" s="198" t="s">
        <v>4109</v>
      </c>
      <c r="U1159" s="199">
        <v>-25000</v>
      </c>
      <c r="V1159" s="199">
        <v>25000</v>
      </c>
      <c r="W1159" s="200">
        <v>0</v>
      </c>
      <c r="X1159" s="201">
        <v>44986</v>
      </c>
      <c r="Y1159" s="129"/>
      <c r="Z1159" s="122" t="s">
        <v>1519</v>
      </c>
      <c r="AA1159" s="189" t="s">
        <v>1520</v>
      </c>
      <c r="AB1159" s="189" t="s">
        <v>1470</v>
      </c>
    </row>
    <row r="1160" spans="1:28" hidden="1">
      <c r="A1160" s="189" t="s">
        <v>3213</v>
      </c>
      <c r="B1160" s="190">
        <v>44991</v>
      </c>
      <c r="C1160" s="191" t="s">
        <v>42</v>
      </c>
      <c r="D1160" s="191" t="s">
        <v>3346</v>
      </c>
      <c r="E1160" s="128" t="s">
        <v>2312</v>
      </c>
      <c r="F1160" s="192" t="s">
        <v>4027</v>
      </c>
      <c r="G1160" s="193" t="s">
        <v>3214</v>
      </c>
      <c r="H1160" s="192" t="s">
        <v>3348</v>
      </c>
      <c r="I1160" s="194">
        <v>175052.85</v>
      </c>
      <c r="J1160" s="128" t="s">
        <v>3261</v>
      </c>
      <c r="K1160" s="192" t="s">
        <v>1647</v>
      </c>
      <c r="L1160" s="195">
        <v>5973.24</v>
      </c>
      <c r="M1160" s="196">
        <v>44991</v>
      </c>
      <c r="N1160" s="179" t="s">
        <v>1472</v>
      </c>
      <c r="O1160" s="192" t="s">
        <v>4110</v>
      </c>
      <c r="P1160" s="192" t="s">
        <v>1683</v>
      </c>
      <c r="Q1160" s="197">
        <v>-5973.24</v>
      </c>
      <c r="R1160" s="197">
        <v>0</v>
      </c>
      <c r="S1160" s="197">
        <v>159530.48000000001</v>
      </c>
      <c r="T1160" s="198" t="s">
        <v>4111</v>
      </c>
      <c r="U1160" s="199">
        <v>-5973.24</v>
      </c>
      <c r="V1160" s="199">
        <v>5973.24</v>
      </c>
      <c r="W1160" s="200">
        <v>0</v>
      </c>
      <c r="X1160" s="201">
        <v>44986</v>
      </c>
      <c r="Y1160" s="129"/>
      <c r="Z1160" s="122" t="s">
        <v>4031</v>
      </c>
      <c r="AA1160" s="189" t="s">
        <v>4032</v>
      </c>
      <c r="AB1160" s="189" t="s">
        <v>1470</v>
      </c>
    </row>
    <row r="1161" spans="1:28" hidden="1">
      <c r="A1161" s="189" t="s">
        <v>3213</v>
      </c>
      <c r="B1161" s="190">
        <v>44991</v>
      </c>
      <c r="C1161" s="191" t="s">
        <v>42</v>
      </c>
      <c r="D1161" s="191" t="s">
        <v>3346</v>
      </c>
      <c r="E1161" s="128" t="s">
        <v>2312</v>
      </c>
      <c r="F1161" s="192" t="s">
        <v>4027</v>
      </c>
      <c r="G1161" s="193" t="s">
        <v>3214</v>
      </c>
      <c r="H1161" s="192" t="s">
        <v>3348</v>
      </c>
      <c r="I1161" s="194">
        <v>175052.85</v>
      </c>
      <c r="J1161" s="128" t="s">
        <v>3261</v>
      </c>
      <c r="K1161" s="192" t="s">
        <v>1647</v>
      </c>
      <c r="L1161" s="195">
        <v>23848</v>
      </c>
      <c r="M1161" s="196">
        <v>44991</v>
      </c>
      <c r="N1161" s="179" t="s">
        <v>1472</v>
      </c>
      <c r="O1161" s="192" t="s">
        <v>4112</v>
      </c>
      <c r="P1161" s="192" t="s">
        <v>4113</v>
      </c>
      <c r="Q1161" s="197">
        <v>-23848</v>
      </c>
      <c r="R1161" s="197">
        <v>0</v>
      </c>
      <c r="S1161" s="197">
        <v>135682.48000000001</v>
      </c>
      <c r="T1161" s="198" t="s">
        <v>4114</v>
      </c>
      <c r="U1161" s="199">
        <v>-23848</v>
      </c>
      <c r="V1161" s="199">
        <v>23848</v>
      </c>
      <c r="W1161" s="200">
        <v>0</v>
      </c>
      <c r="X1161" s="201">
        <v>44986</v>
      </c>
      <c r="Y1161" s="129"/>
      <c r="Z1161" s="122" t="s">
        <v>4031</v>
      </c>
      <c r="AA1161" s="189" t="s">
        <v>4032</v>
      </c>
      <c r="AB1161" s="189" t="s">
        <v>1470</v>
      </c>
    </row>
    <row r="1162" spans="1:28" hidden="1">
      <c r="A1162" s="189" t="s">
        <v>3213</v>
      </c>
      <c r="B1162" s="190">
        <v>44991</v>
      </c>
      <c r="C1162" s="191" t="s">
        <v>42</v>
      </c>
      <c r="D1162" s="191" t="s">
        <v>3346</v>
      </c>
      <c r="E1162" s="128" t="s">
        <v>2312</v>
      </c>
      <c r="F1162" s="192" t="s">
        <v>4027</v>
      </c>
      <c r="G1162" s="193" t="s">
        <v>3214</v>
      </c>
      <c r="H1162" s="192" t="s">
        <v>3348</v>
      </c>
      <c r="I1162" s="194">
        <v>175052.85</v>
      </c>
      <c r="J1162" s="128" t="s">
        <v>3261</v>
      </c>
      <c r="K1162" s="192" t="s">
        <v>1647</v>
      </c>
      <c r="L1162" s="195">
        <v>4274</v>
      </c>
      <c r="M1162" s="196">
        <v>44991</v>
      </c>
      <c r="N1162" s="179" t="s">
        <v>1472</v>
      </c>
      <c r="O1162" s="192" t="s">
        <v>4115</v>
      </c>
      <c r="P1162" s="192" t="s">
        <v>4116</v>
      </c>
      <c r="Q1162" s="197">
        <v>-4274</v>
      </c>
      <c r="R1162" s="197">
        <v>0</v>
      </c>
      <c r="S1162" s="197">
        <v>131408.48000000001</v>
      </c>
      <c r="T1162" s="198" t="s">
        <v>4117</v>
      </c>
      <c r="U1162" s="199">
        <v>-4274</v>
      </c>
      <c r="V1162" s="199">
        <v>4274</v>
      </c>
      <c r="W1162" s="200">
        <v>0</v>
      </c>
      <c r="X1162" s="201">
        <v>44986</v>
      </c>
      <c r="Y1162" s="129"/>
      <c r="Z1162" s="122" t="s">
        <v>4031</v>
      </c>
      <c r="AA1162" s="189" t="s">
        <v>4032</v>
      </c>
      <c r="AB1162" s="189" t="s">
        <v>1470</v>
      </c>
    </row>
    <row r="1163" spans="1:28" hidden="1">
      <c r="A1163" s="189" t="s">
        <v>3213</v>
      </c>
      <c r="B1163" s="190">
        <v>44991</v>
      </c>
      <c r="C1163" s="191" t="s">
        <v>42</v>
      </c>
      <c r="D1163" s="191" t="s">
        <v>3346</v>
      </c>
      <c r="E1163" s="128" t="s">
        <v>2312</v>
      </c>
      <c r="F1163" s="192" t="s">
        <v>4027</v>
      </c>
      <c r="G1163" s="193" t="s">
        <v>3214</v>
      </c>
      <c r="H1163" s="192" t="s">
        <v>3348</v>
      </c>
      <c r="I1163" s="194">
        <v>175052.85</v>
      </c>
      <c r="J1163" s="128" t="s">
        <v>3261</v>
      </c>
      <c r="K1163" s="192" t="s">
        <v>1647</v>
      </c>
      <c r="L1163" s="195">
        <v>1422.4</v>
      </c>
      <c r="M1163" s="196">
        <v>44991</v>
      </c>
      <c r="N1163" s="179" t="s">
        <v>1472</v>
      </c>
      <c r="O1163" s="192" t="s">
        <v>3965</v>
      </c>
      <c r="P1163" s="192" t="s">
        <v>4118</v>
      </c>
      <c r="Q1163" s="197">
        <v>-1422.4</v>
      </c>
      <c r="R1163" s="197">
        <v>0</v>
      </c>
      <c r="S1163" s="197">
        <v>129986.08</v>
      </c>
      <c r="T1163" s="198" t="s">
        <v>3967</v>
      </c>
      <c r="U1163" s="199">
        <v>-1422.4</v>
      </c>
      <c r="V1163" s="199">
        <v>1422.4</v>
      </c>
      <c r="W1163" s="200">
        <v>0</v>
      </c>
      <c r="X1163" s="201">
        <v>44986</v>
      </c>
      <c r="Y1163" s="129"/>
      <c r="Z1163" s="122" t="s">
        <v>4031</v>
      </c>
      <c r="AA1163" s="189" t="s">
        <v>4032</v>
      </c>
      <c r="AB1163" s="189" t="s">
        <v>1470</v>
      </c>
    </row>
    <row r="1164" spans="1:28" hidden="1">
      <c r="A1164" s="189" t="s">
        <v>3213</v>
      </c>
      <c r="B1164" s="190">
        <v>44991</v>
      </c>
      <c r="C1164" s="191" t="s">
        <v>42</v>
      </c>
      <c r="D1164" s="191" t="s">
        <v>3346</v>
      </c>
      <c r="E1164" s="128" t="s">
        <v>2312</v>
      </c>
      <c r="F1164" s="192" t="s">
        <v>4027</v>
      </c>
      <c r="G1164" s="193" t="s">
        <v>3214</v>
      </c>
      <c r="H1164" s="192" t="s">
        <v>3348</v>
      </c>
      <c r="I1164" s="194">
        <v>175052.85</v>
      </c>
      <c r="J1164" s="128" t="s">
        <v>3261</v>
      </c>
      <c r="K1164" s="192" t="s">
        <v>1499</v>
      </c>
      <c r="L1164" s="195">
        <v>1.95</v>
      </c>
      <c r="M1164" s="196">
        <v>44991</v>
      </c>
      <c r="N1164" s="179" t="s">
        <v>1565</v>
      </c>
      <c r="O1164" s="192" t="s">
        <v>3446</v>
      </c>
      <c r="P1164" s="192" t="s">
        <v>3778</v>
      </c>
      <c r="Q1164" s="197">
        <v>-1.95</v>
      </c>
      <c r="R1164" s="197">
        <v>0</v>
      </c>
      <c r="S1164" s="197">
        <v>129984.13</v>
      </c>
      <c r="T1164" s="198" t="s">
        <v>21</v>
      </c>
      <c r="U1164" s="199">
        <v>-1.95</v>
      </c>
      <c r="V1164" s="199">
        <v>1.95</v>
      </c>
      <c r="W1164" s="200">
        <v>0</v>
      </c>
      <c r="X1164" s="201">
        <v>44986</v>
      </c>
      <c r="Y1164" s="129"/>
      <c r="Z1164" s="122" t="s">
        <v>3124</v>
      </c>
      <c r="AA1164" s="189" t="s">
        <v>3124</v>
      </c>
      <c r="AB1164" s="189" t="s">
        <v>1470</v>
      </c>
    </row>
    <row r="1165" spans="1:28" hidden="1">
      <c r="A1165" s="189" t="s">
        <v>3213</v>
      </c>
      <c r="B1165" s="190">
        <v>44991</v>
      </c>
      <c r="C1165" s="191" t="s">
        <v>42</v>
      </c>
      <c r="D1165" s="191" t="s">
        <v>3346</v>
      </c>
      <c r="E1165" s="128" t="s">
        <v>2312</v>
      </c>
      <c r="F1165" s="192" t="s">
        <v>4027</v>
      </c>
      <c r="G1165" s="193" t="s">
        <v>3214</v>
      </c>
      <c r="H1165" s="192" t="s">
        <v>3348</v>
      </c>
      <c r="I1165" s="194">
        <v>175052.85</v>
      </c>
      <c r="J1165" s="128" t="s">
        <v>3261</v>
      </c>
      <c r="K1165" s="192" t="s">
        <v>1499</v>
      </c>
      <c r="L1165" s="195">
        <v>11.65</v>
      </c>
      <c r="M1165" s="196">
        <v>44991</v>
      </c>
      <c r="N1165" s="179" t="s">
        <v>1565</v>
      </c>
      <c r="O1165" s="192" t="s">
        <v>3448</v>
      </c>
      <c r="P1165" s="192" t="s">
        <v>3795</v>
      </c>
      <c r="Q1165" s="197">
        <v>-11.65</v>
      </c>
      <c r="R1165" s="197">
        <v>0</v>
      </c>
      <c r="S1165" s="197">
        <v>129972.48</v>
      </c>
      <c r="T1165" s="198" t="s">
        <v>21</v>
      </c>
      <c r="U1165" s="199">
        <v>-11.65</v>
      </c>
      <c r="V1165" s="199">
        <v>11.65</v>
      </c>
      <c r="W1165" s="200">
        <v>0</v>
      </c>
      <c r="X1165" s="201">
        <v>44986</v>
      </c>
      <c r="Y1165" s="129"/>
      <c r="Z1165" s="122" t="s">
        <v>3124</v>
      </c>
      <c r="AA1165" s="189" t="s">
        <v>3124</v>
      </c>
      <c r="AB1165" s="189" t="s">
        <v>1470</v>
      </c>
    </row>
    <row r="1166" spans="1:28" hidden="1">
      <c r="A1166" s="189" t="s">
        <v>3213</v>
      </c>
      <c r="B1166" s="190">
        <v>44992</v>
      </c>
      <c r="C1166" s="191" t="s">
        <v>42</v>
      </c>
      <c r="D1166" s="191" t="s">
        <v>3346</v>
      </c>
      <c r="E1166" s="128" t="s">
        <v>2312</v>
      </c>
      <c r="F1166" s="192" t="s">
        <v>4027</v>
      </c>
      <c r="G1166" s="193" t="s">
        <v>3214</v>
      </c>
      <c r="H1166" s="192" t="s">
        <v>3348</v>
      </c>
      <c r="I1166" s="194">
        <v>175052.85</v>
      </c>
      <c r="J1166" s="128" t="s">
        <v>3261</v>
      </c>
      <c r="K1166" s="192" t="s">
        <v>1530</v>
      </c>
      <c r="L1166" s="195">
        <v>9600</v>
      </c>
      <c r="M1166" s="196">
        <v>44992</v>
      </c>
      <c r="N1166" s="179" t="s">
        <v>1472</v>
      </c>
      <c r="O1166" s="192" t="s">
        <v>2498</v>
      </c>
      <c r="P1166" s="192" t="s">
        <v>4119</v>
      </c>
      <c r="Q1166" s="197">
        <v>-9600</v>
      </c>
      <c r="R1166" s="197">
        <v>0</v>
      </c>
      <c r="S1166" s="197">
        <v>120372.48</v>
      </c>
      <c r="T1166" s="198" t="s">
        <v>858</v>
      </c>
      <c r="U1166" s="199">
        <v>-9600</v>
      </c>
      <c r="V1166" s="199">
        <v>9600</v>
      </c>
      <c r="W1166" s="200">
        <v>0</v>
      </c>
      <c r="X1166" s="201">
        <v>44986</v>
      </c>
      <c r="Y1166" s="129"/>
      <c r="Z1166" s="122" t="s">
        <v>3189</v>
      </c>
      <c r="AA1166" s="189" t="s">
        <v>1488</v>
      </c>
      <c r="AB1166" s="189" t="s">
        <v>1470</v>
      </c>
    </row>
    <row r="1167" spans="1:28" hidden="1">
      <c r="A1167" s="189" t="s">
        <v>3213</v>
      </c>
      <c r="B1167" s="190">
        <v>44992</v>
      </c>
      <c r="C1167" s="191" t="s">
        <v>42</v>
      </c>
      <c r="D1167" s="191" t="s">
        <v>3346</v>
      </c>
      <c r="E1167" s="128" t="s">
        <v>2312</v>
      </c>
      <c r="F1167" s="192" t="s">
        <v>4027</v>
      </c>
      <c r="G1167" s="193" t="s">
        <v>3214</v>
      </c>
      <c r="H1167" s="192" t="s">
        <v>3348</v>
      </c>
      <c r="I1167" s="194">
        <v>175052.85</v>
      </c>
      <c r="J1167" s="128" t="s">
        <v>3261</v>
      </c>
      <c r="K1167" s="192" t="s">
        <v>1504</v>
      </c>
      <c r="L1167" s="195">
        <v>144</v>
      </c>
      <c r="M1167" s="196">
        <v>44992</v>
      </c>
      <c r="N1167" s="179" t="s">
        <v>1472</v>
      </c>
      <c r="O1167" s="192" t="s">
        <v>2500</v>
      </c>
      <c r="P1167" s="192" t="s">
        <v>4119</v>
      </c>
      <c r="Q1167" s="197">
        <v>0</v>
      </c>
      <c r="R1167" s="197">
        <v>144</v>
      </c>
      <c r="S1167" s="197">
        <v>120516.48</v>
      </c>
      <c r="T1167" s="198" t="s">
        <v>858</v>
      </c>
      <c r="U1167" s="199">
        <v>144</v>
      </c>
      <c r="V1167" s="199">
        <v>144</v>
      </c>
      <c r="W1167" s="200">
        <v>0</v>
      </c>
      <c r="X1167" s="201">
        <v>44986</v>
      </c>
      <c r="Y1167" s="129"/>
      <c r="Z1167" s="122" t="s">
        <v>3189</v>
      </c>
      <c r="AA1167" s="189" t="s">
        <v>1488</v>
      </c>
      <c r="AB1167" s="189" t="s">
        <v>1470</v>
      </c>
    </row>
    <row r="1168" spans="1:28" hidden="1">
      <c r="A1168" s="189" t="s">
        <v>3213</v>
      </c>
      <c r="B1168" s="190">
        <v>44992</v>
      </c>
      <c r="C1168" s="191" t="s">
        <v>42</v>
      </c>
      <c r="D1168" s="191" t="s">
        <v>3346</v>
      </c>
      <c r="E1168" s="128" t="s">
        <v>2312</v>
      </c>
      <c r="F1168" s="192" t="s">
        <v>4027</v>
      </c>
      <c r="G1168" s="193" t="s">
        <v>3214</v>
      </c>
      <c r="H1168" s="192" t="s">
        <v>3348</v>
      </c>
      <c r="I1168" s="194">
        <v>175052.85</v>
      </c>
      <c r="J1168" s="128" t="s">
        <v>21</v>
      </c>
      <c r="K1168" s="192" t="s">
        <v>1733</v>
      </c>
      <c r="L1168" s="195">
        <v>446.4</v>
      </c>
      <c r="M1168" s="196">
        <v>44992</v>
      </c>
      <c r="N1168" s="179" t="s">
        <v>1472</v>
      </c>
      <c r="O1168" s="192" t="s">
        <v>2501</v>
      </c>
      <c r="P1168" s="192" t="s">
        <v>4119</v>
      </c>
      <c r="Q1168" s="197">
        <v>0</v>
      </c>
      <c r="R1168" s="197">
        <v>446.4</v>
      </c>
      <c r="S1168" s="197">
        <v>120962.88</v>
      </c>
      <c r="T1168" s="198" t="s">
        <v>858</v>
      </c>
      <c r="U1168" s="199">
        <v>446.4</v>
      </c>
      <c r="V1168" s="199">
        <v>446.4</v>
      </c>
      <c r="W1168" s="200">
        <v>0</v>
      </c>
      <c r="X1168" s="201">
        <v>44986</v>
      </c>
      <c r="Y1168" s="129"/>
      <c r="Z1168" s="122" t="s">
        <v>3189</v>
      </c>
      <c r="AA1168" s="189" t="s">
        <v>1488</v>
      </c>
      <c r="AB1168" s="189" t="s">
        <v>1470</v>
      </c>
    </row>
    <row r="1169" spans="1:28" hidden="1">
      <c r="A1169" s="189" t="s">
        <v>3213</v>
      </c>
      <c r="B1169" s="190">
        <v>44992</v>
      </c>
      <c r="C1169" s="191" t="s">
        <v>42</v>
      </c>
      <c r="D1169" s="191" t="s">
        <v>3346</v>
      </c>
      <c r="E1169" s="128" t="s">
        <v>2312</v>
      </c>
      <c r="F1169" s="192" t="s">
        <v>4027</v>
      </c>
      <c r="G1169" s="193" t="s">
        <v>3214</v>
      </c>
      <c r="H1169" s="192" t="s">
        <v>3348</v>
      </c>
      <c r="I1169" s="194">
        <v>175052.85</v>
      </c>
      <c r="J1169" s="128" t="s">
        <v>3261</v>
      </c>
      <c r="K1169" s="192" t="s">
        <v>1765</v>
      </c>
      <c r="L1169" s="195">
        <v>2500</v>
      </c>
      <c r="M1169" s="196">
        <v>44992</v>
      </c>
      <c r="N1169" s="179" t="s">
        <v>1472</v>
      </c>
      <c r="O1169" s="192" t="s">
        <v>1766</v>
      </c>
      <c r="P1169" s="192" t="s">
        <v>4120</v>
      </c>
      <c r="Q1169" s="197">
        <v>-2500</v>
      </c>
      <c r="R1169" s="197">
        <v>0</v>
      </c>
      <c r="S1169" s="197">
        <v>118462.88</v>
      </c>
      <c r="T1169" s="198" t="s">
        <v>1925</v>
      </c>
      <c r="U1169" s="199">
        <v>-2500</v>
      </c>
      <c r="V1169" s="199">
        <v>2500</v>
      </c>
      <c r="W1169" s="200">
        <v>0</v>
      </c>
      <c r="X1169" s="201">
        <v>44986</v>
      </c>
      <c r="Y1169" s="129"/>
      <c r="Z1169" s="122" t="s">
        <v>4121</v>
      </c>
      <c r="AA1169" s="189" t="s">
        <v>4121</v>
      </c>
      <c r="AB1169" s="189" t="s">
        <v>1470</v>
      </c>
    </row>
    <row r="1170" spans="1:28" hidden="1">
      <c r="A1170" s="189" t="s">
        <v>3213</v>
      </c>
      <c r="B1170" s="190">
        <v>44992</v>
      </c>
      <c r="C1170" s="191" t="s">
        <v>42</v>
      </c>
      <c r="D1170" s="191" t="s">
        <v>3346</v>
      </c>
      <c r="E1170" s="128" t="s">
        <v>2312</v>
      </c>
      <c r="F1170" s="192" t="s">
        <v>4027</v>
      </c>
      <c r="G1170" s="193" t="s">
        <v>3214</v>
      </c>
      <c r="H1170" s="192" t="s">
        <v>3348</v>
      </c>
      <c r="I1170" s="194">
        <v>175052.85</v>
      </c>
      <c r="J1170" s="128" t="s">
        <v>3261</v>
      </c>
      <c r="K1170" s="192" t="s">
        <v>1647</v>
      </c>
      <c r="L1170" s="195">
        <v>5358.7</v>
      </c>
      <c r="M1170" s="196">
        <v>44992</v>
      </c>
      <c r="N1170" s="179" t="s">
        <v>1472</v>
      </c>
      <c r="O1170" s="192" t="s">
        <v>1788</v>
      </c>
      <c r="P1170" s="192" t="s">
        <v>4122</v>
      </c>
      <c r="Q1170" s="197">
        <v>-5358.7</v>
      </c>
      <c r="R1170" s="197">
        <v>0</v>
      </c>
      <c r="S1170" s="197">
        <v>113104.18</v>
      </c>
      <c r="T1170" s="198" t="s">
        <v>4123</v>
      </c>
      <c r="U1170" s="199">
        <v>-5358.7</v>
      </c>
      <c r="V1170" s="199">
        <v>5358.7</v>
      </c>
      <c r="W1170" s="200">
        <v>0</v>
      </c>
      <c r="X1170" s="201">
        <v>44986</v>
      </c>
      <c r="Y1170" s="129"/>
      <c r="Z1170" s="122" t="s">
        <v>4031</v>
      </c>
      <c r="AA1170" s="189" t="s">
        <v>4032</v>
      </c>
      <c r="AB1170" s="189" t="s">
        <v>1470</v>
      </c>
    </row>
    <row r="1171" spans="1:28" hidden="1">
      <c r="A1171" s="189" t="s">
        <v>3213</v>
      </c>
      <c r="B1171" s="190">
        <v>44992</v>
      </c>
      <c r="C1171" s="191" t="s">
        <v>42</v>
      </c>
      <c r="D1171" s="191" t="s">
        <v>3346</v>
      </c>
      <c r="E1171" s="128" t="s">
        <v>2312</v>
      </c>
      <c r="F1171" s="192" t="s">
        <v>4027</v>
      </c>
      <c r="G1171" s="193" t="s">
        <v>3214</v>
      </c>
      <c r="H1171" s="192" t="s">
        <v>3348</v>
      </c>
      <c r="I1171" s="194">
        <v>175052.85</v>
      </c>
      <c r="J1171" s="128" t="s">
        <v>3261</v>
      </c>
      <c r="K1171" s="192" t="s">
        <v>1499</v>
      </c>
      <c r="L1171" s="195">
        <v>23.3</v>
      </c>
      <c r="M1171" s="196">
        <v>44992</v>
      </c>
      <c r="N1171" s="179" t="s">
        <v>1565</v>
      </c>
      <c r="O1171" s="192" t="s">
        <v>3448</v>
      </c>
      <c r="P1171" s="192" t="s">
        <v>4124</v>
      </c>
      <c r="Q1171" s="197">
        <v>-23.3</v>
      </c>
      <c r="R1171" s="197">
        <v>0</v>
      </c>
      <c r="S1171" s="197">
        <v>113080.88</v>
      </c>
      <c r="T1171" s="198" t="s">
        <v>21</v>
      </c>
      <c r="U1171" s="199">
        <v>-23.3</v>
      </c>
      <c r="V1171" s="199">
        <v>23.3</v>
      </c>
      <c r="W1171" s="200">
        <v>0</v>
      </c>
      <c r="X1171" s="201">
        <v>44986</v>
      </c>
      <c r="Y1171" s="129"/>
      <c r="Z1171" s="122" t="s">
        <v>3124</v>
      </c>
      <c r="AA1171" s="189" t="s">
        <v>3124</v>
      </c>
      <c r="AB1171" s="189" t="s">
        <v>1470</v>
      </c>
    </row>
    <row r="1172" spans="1:28" hidden="1">
      <c r="A1172" s="189" t="s">
        <v>3213</v>
      </c>
      <c r="B1172" s="190">
        <v>44992</v>
      </c>
      <c r="C1172" s="191" t="s">
        <v>42</v>
      </c>
      <c r="D1172" s="191" t="s">
        <v>3346</v>
      </c>
      <c r="E1172" s="128" t="s">
        <v>2312</v>
      </c>
      <c r="F1172" s="192" t="s">
        <v>4027</v>
      </c>
      <c r="G1172" s="193" t="s">
        <v>3214</v>
      </c>
      <c r="H1172" s="192" t="s">
        <v>3348</v>
      </c>
      <c r="I1172" s="194">
        <v>175052.85</v>
      </c>
      <c r="J1172" s="128" t="s">
        <v>3261</v>
      </c>
      <c r="K1172" s="192" t="s">
        <v>1499</v>
      </c>
      <c r="L1172" s="195">
        <v>9</v>
      </c>
      <c r="M1172" s="196">
        <v>44992</v>
      </c>
      <c r="N1172" s="179" t="s">
        <v>1565</v>
      </c>
      <c r="O1172" s="192" t="s">
        <v>3386</v>
      </c>
      <c r="P1172" s="192" t="s">
        <v>4125</v>
      </c>
      <c r="Q1172" s="197">
        <v>-9</v>
      </c>
      <c r="R1172" s="197">
        <v>0</v>
      </c>
      <c r="S1172" s="197">
        <v>113071.88</v>
      </c>
      <c r="T1172" s="198" t="s">
        <v>21</v>
      </c>
      <c r="U1172" s="199">
        <v>-9</v>
      </c>
      <c r="V1172" s="199">
        <v>9</v>
      </c>
      <c r="W1172" s="200">
        <v>0</v>
      </c>
      <c r="X1172" s="201">
        <v>44986</v>
      </c>
      <c r="Y1172" s="129"/>
      <c r="Z1172" s="122" t="s">
        <v>3124</v>
      </c>
      <c r="AA1172" s="189" t="s">
        <v>3124</v>
      </c>
      <c r="AB1172" s="189" t="s">
        <v>1470</v>
      </c>
    </row>
    <row r="1173" spans="1:28" hidden="1">
      <c r="A1173" s="189" t="s">
        <v>3213</v>
      </c>
      <c r="B1173" s="190">
        <v>44993</v>
      </c>
      <c r="C1173" s="191" t="s">
        <v>42</v>
      </c>
      <c r="D1173" s="191" t="s">
        <v>3346</v>
      </c>
      <c r="E1173" s="128" t="s">
        <v>2312</v>
      </c>
      <c r="F1173" s="192" t="s">
        <v>4027</v>
      </c>
      <c r="G1173" s="193" t="s">
        <v>3214</v>
      </c>
      <c r="H1173" s="192" t="s">
        <v>3348</v>
      </c>
      <c r="I1173" s="194">
        <v>175052.85</v>
      </c>
      <c r="J1173" s="128" t="s">
        <v>3261</v>
      </c>
      <c r="K1173" s="192" t="s">
        <v>1647</v>
      </c>
      <c r="L1173" s="195">
        <v>2571</v>
      </c>
      <c r="M1173" s="196">
        <v>44993</v>
      </c>
      <c r="N1173" s="179" t="s">
        <v>1472</v>
      </c>
      <c r="O1173" s="192" t="s">
        <v>1781</v>
      </c>
      <c r="P1173" s="192" t="s">
        <v>4126</v>
      </c>
      <c r="Q1173" s="197">
        <v>-2571</v>
      </c>
      <c r="R1173" s="197">
        <v>0</v>
      </c>
      <c r="S1173" s="197">
        <v>110500.88</v>
      </c>
      <c r="T1173" s="198" t="s">
        <v>4127</v>
      </c>
      <c r="U1173" s="199">
        <v>-2571</v>
      </c>
      <c r="V1173" s="199">
        <v>2571</v>
      </c>
      <c r="W1173" s="200">
        <v>0</v>
      </c>
      <c r="X1173" s="201">
        <v>44986</v>
      </c>
      <c r="Y1173" s="129"/>
      <c r="Z1173" s="122" t="s">
        <v>4031</v>
      </c>
      <c r="AA1173" s="189" t="s">
        <v>4032</v>
      </c>
      <c r="AB1173" s="189" t="s">
        <v>1470</v>
      </c>
    </row>
    <row r="1174" spans="1:28" hidden="1">
      <c r="A1174" s="189" t="s">
        <v>3213</v>
      </c>
      <c r="B1174" s="190">
        <v>44993</v>
      </c>
      <c r="C1174" s="191" t="s">
        <v>42</v>
      </c>
      <c r="D1174" s="191" t="s">
        <v>3346</v>
      </c>
      <c r="E1174" s="128" t="s">
        <v>2312</v>
      </c>
      <c r="F1174" s="192" t="s">
        <v>4027</v>
      </c>
      <c r="G1174" s="193" t="s">
        <v>3214</v>
      </c>
      <c r="H1174" s="192" t="s">
        <v>3348</v>
      </c>
      <c r="I1174" s="194">
        <v>175052.85</v>
      </c>
      <c r="J1174" s="128" t="s">
        <v>3261</v>
      </c>
      <c r="K1174" s="192" t="s">
        <v>1647</v>
      </c>
      <c r="L1174" s="195">
        <v>4233.6000000000004</v>
      </c>
      <c r="M1174" s="196">
        <v>44993</v>
      </c>
      <c r="N1174" s="179" t="s">
        <v>1472</v>
      </c>
      <c r="O1174" s="192" t="s">
        <v>4128</v>
      </c>
      <c r="P1174" s="192" t="s">
        <v>4129</v>
      </c>
      <c r="Q1174" s="197">
        <v>-4233.6000000000004</v>
      </c>
      <c r="R1174" s="197">
        <v>0</v>
      </c>
      <c r="S1174" s="197">
        <v>106267.28</v>
      </c>
      <c r="T1174" s="198" t="s">
        <v>4130</v>
      </c>
      <c r="U1174" s="199">
        <v>-4233.6000000000004</v>
      </c>
      <c r="V1174" s="199">
        <v>4233.6000000000004</v>
      </c>
      <c r="W1174" s="200">
        <v>0</v>
      </c>
      <c r="X1174" s="201">
        <v>44986</v>
      </c>
      <c r="Y1174" s="129"/>
      <c r="Z1174" s="122" t="s">
        <v>4031</v>
      </c>
      <c r="AA1174" s="189" t="s">
        <v>4032</v>
      </c>
      <c r="AB1174" s="189" t="s">
        <v>1470</v>
      </c>
    </row>
    <row r="1175" spans="1:28" hidden="1">
      <c r="A1175" s="189" t="s">
        <v>3213</v>
      </c>
      <c r="B1175" s="190">
        <v>44993</v>
      </c>
      <c r="C1175" s="191" t="s">
        <v>42</v>
      </c>
      <c r="D1175" s="191" t="s">
        <v>3346</v>
      </c>
      <c r="E1175" s="128" t="s">
        <v>2312</v>
      </c>
      <c r="F1175" s="192" t="s">
        <v>4027</v>
      </c>
      <c r="G1175" s="193" t="s">
        <v>3214</v>
      </c>
      <c r="H1175" s="192" t="s">
        <v>3348</v>
      </c>
      <c r="I1175" s="194">
        <v>175052.85</v>
      </c>
      <c r="J1175" s="128" t="s">
        <v>3261</v>
      </c>
      <c r="K1175" s="192" t="s">
        <v>1576</v>
      </c>
      <c r="L1175" s="195">
        <v>73000</v>
      </c>
      <c r="M1175" s="196">
        <v>44993</v>
      </c>
      <c r="N1175" s="179" t="s">
        <v>1472</v>
      </c>
      <c r="O1175" s="192" t="s">
        <v>4065</v>
      </c>
      <c r="P1175" s="192" t="s">
        <v>2407</v>
      </c>
      <c r="Q1175" s="197">
        <v>-73000</v>
      </c>
      <c r="R1175" s="197">
        <v>0</v>
      </c>
      <c r="S1175" s="197">
        <v>33267.279999999999</v>
      </c>
      <c r="T1175" s="198" t="s">
        <v>4066</v>
      </c>
      <c r="U1175" s="199">
        <v>-73000</v>
      </c>
      <c r="V1175" s="199">
        <v>73000</v>
      </c>
      <c r="W1175" s="200">
        <v>0</v>
      </c>
      <c r="X1175" s="201">
        <v>44986</v>
      </c>
      <c r="Y1175" s="129"/>
      <c r="Z1175" s="122" t="s">
        <v>1577</v>
      </c>
      <c r="AA1175" s="189" t="s">
        <v>1488</v>
      </c>
      <c r="AB1175" s="189" t="s">
        <v>1470</v>
      </c>
    </row>
    <row r="1176" spans="1:28" hidden="1">
      <c r="A1176" s="189" t="s">
        <v>3213</v>
      </c>
      <c r="B1176" s="190">
        <v>44993</v>
      </c>
      <c r="C1176" s="191" t="s">
        <v>42</v>
      </c>
      <c r="D1176" s="191" t="s">
        <v>3346</v>
      </c>
      <c r="E1176" s="128" t="s">
        <v>2312</v>
      </c>
      <c r="F1176" s="192" t="s">
        <v>4027</v>
      </c>
      <c r="G1176" s="193" t="s">
        <v>3214</v>
      </c>
      <c r="H1176" s="192" t="s">
        <v>3348</v>
      </c>
      <c r="I1176" s="194">
        <v>175052.85</v>
      </c>
      <c r="J1176" s="128" t="s">
        <v>3261</v>
      </c>
      <c r="K1176" s="192" t="s">
        <v>1612</v>
      </c>
      <c r="L1176" s="195">
        <v>800</v>
      </c>
      <c r="M1176" s="196">
        <v>44993</v>
      </c>
      <c r="N1176" s="179" t="s">
        <v>1472</v>
      </c>
      <c r="O1176" s="192" t="s">
        <v>3944</v>
      </c>
      <c r="P1176" s="192" t="s">
        <v>4131</v>
      </c>
      <c r="Q1176" s="197">
        <v>-800</v>
      </c>
      <c r="R1176" s="197">
        <v>0</v>
      </c>
      <c r="S1176" s="197">
        <v>32467.279999999999</v>
      </c>
      <c r="T1176" s="198" t="s">
        <v>3946</v>
      </c>
      <c r="U1176" s="199">
        <v>-800</v>
      </c>
      <c r="V1176" s="199">
        <v>800</v>
      </c>
      <c r="W1176" s="200">
        <v>0</v>
      </c>
      <c r="X1176" s="201">
        <v>44986</v>
      </c>
      <c r="Y1176" s="129"/>
      <c r="Z1176" s="122" t="s">
        <v>3189</v>
      </c>
      <c r="AA1176" s="189" t="s">
        <v>1488</v>
      </c>
      <c r="AB1176" s="189" t="s">
        <v>1470</v>
      </c>
    </row>
    <row r="1177" spans="1:28" hidden="1">
      <c r="A1177" s="189" t="s">
        <v>3213</v>
      </c>
      <c r="B1177" s="190">
        <v>44993</v>
      </c>
      <c r="C1177" s="191" t="s">
        <v>42</v>
      </c>
      <c r="D1177" s="191" t="s">
        <v>3346</v>
      </c>
      <c r="E1177" s="128" t="s">
        <v>2312</v>
      </c>
      <c r="F1177" s="192" t="s">
        <v>4027</v>
      </c>
      <c r="G1177" s="193" t="s">
        <v>3214</v>
      </c>
      <c r="H1177" s="192" t="s">
        <v>3348</v>
      </c>
      <c r="I1177" s="194">
        <v>175052.85</v>
      </c>
      <c r="J1177" s="128" t="s">
        <v>3261</v>
      </c>
      <c r="K1177" s="192" t="s">
        <v>1499</v>
      </c>
      <c r="L1177" s="195">
        <v>11.65</v>
      </c>
      <c r="M1177" s="196">
        <v>44993</v>
      </c>
      <c r="N1177" s="179" t="s">
        <v>1565</v>
      </c>
      <c r="O1177" s="192" t="s">
        <v>3448</v>
      </c>
      <c r="P1177" s="192" t="s">
        <v>4132</v>
      </c>
      <c r="Q1177" s="197">
        <v>-11.65</v>
      </c>
      <c r="R1177" s="197">
        <v>0</v>
      </c>
      <c r="S1177" s="197">
        <v>32455.63</v>
      </c>
      <c r="T1177" s="198" t="s">
        <v>21</v>
      </c>
      <c r="U1177" s="199">
        <v>-11.65</v>
      </c>
      <c r="V1177" s="199">
        <v>11.65</v>
      </c>
      <c r="W1177" s="200">
        <v>0</v>
      </c>
      <c r="X1177" s="201">
        <v>44986</v>
      </c>
      <c r="Y1177" s="129"/>
      <c r="Z1177" s="122" t="s">
        <v>3124</v>
      </c>
      <c r="AA1177" s="189" t="s">
        <v>3124</v>
      </c>
      <c r="AB1177" s="189" t="s">
        <v>1470</v>
      </c>
    </row>
    <row r="1178" spans="1:28" hidden="1">
      <c r="A1178" s="189" t="s">
        <v>3213</v>
      </c>
      <c r="B1178" s="190">
        <v>44994</v>
      </c>
      <c r="C1178" s="191" t="s">
        <v>42</v>
      </c>
      <c r="D1178" s="191" t="s">
        <v>3346</v>
      </c>
      <c r="E1178" s="128" t="s">
        <v>2312</v>
      </c>
      <c r="F1178" s="192" t="s">
        <v>4027</v>
      </c>
      <c r="G1178" s="193" t="s">
        <v>3214</v>
      </c>
      <c r="H1178" s="192" t="s">
        <v>3348</v>
      </c>
      <c r="I1178" s="194">
        <v>175052.85</v>
      </c>
      <c r="J1178" s="128" t="s">
        <v>3261</v>
      </c>
      <c r="K1178" s="192" t="s">
        <v>1572</v>
      </c>
      <c r="L1178" s="195">
        <v>29697</v>
      </c>
      <c r="M1178" s="196">
        <v>44994</v>
      </c>
      <c r="N1178" s="179" t="s">
        <v>1472</v>
      </c>
      <c r="O1178" s="192" t="s">
        <v>4133</v>
      </c>
      <c r="P1178" s="192" t="s">
        <v>4134</v>
      </c>
      <c r="Q1178" s="197">
        <v>-29697</v>
      </c>
      <c r="R1178" s="197">
        <v>0</v>
      </c>
      <c r="S1178" s="197">
        <v>2758.63</v>
      </c>
      <c r="T1178" s="198" t="s">
        <v>4135</v>
      </c>
      <c r="U1178" s="199">
        <v>-29697</v>
      </c>
      <c r="V1178" s="199">
        <v>29697</v>
      </c>
      <c r="W1178" s="200">
        <v>0</v>
      </c>
      <c r="X1178" s="201">
        <v>44986</v>
      </c>
      <c r="Y1178" s="129"/>
      <c r="Z1178" s="122" t="s">
        <v>1519</v>
      </c>
      <c r="AA1178" s="189" t="s">
        <v>1520</v>
      </c>
      <c r="AB1178" s="189" t="s">
        <v>1470</v>
      </c>
    </row>
    <row r="1179" spans="1:28" hidden="1">
      <c r="A1179" s="189" t="s">
        <v>3213</v>
      </c>
      <c r="B1179" s="190">
        <v>44994</v>
      </c>
      <c r="C1179" s="191" t="s">
        <v>42</v>
      </c>
      <c r="D1179" s="191" t="s">
        <v>3346</v>
      </c>
      <c r="E1179" s="128" t="s">
        <v>2312</v>
      </c>
      <c r="F1179" s="192" t="s">
        <v>4027</v>
      </c>
      <c r="G1179" s="193" t="s">
        <v>3214</v>
      </c>
      <c r="H1179" s="192" t="s">
        <v>3348</v>
      </c>
      <c r="I1179" s="194">
        <v>175052.85</v>
      </c>
      <c r="J1179" s="128" t="s">
        <v>3261</v>
      </c>
      <c r="K1179" s="192" t="s">
        <v>1647</v>
      </c>
      <c r="L1179" s="195">
        <v>1300</v>
      </c>
      <c r="M1179" s="196">
        <v>44994</v>
      </c>
      <c r="N1179" s="179" t="s">
        <v>1472</v>
      </c>
      <c r="O1179" s="192" t="s">
        <v>4136</v>
      </c>
      <c r="P1179" s="192" t="s">
        <v>4137</v>
      </c>
      <c r="Q1179" s="197">
        <v>-1300</v>
      </c>
      <c r="R1179" s="197">
        <v>0</v>
      </c>
      <c r="S1179" s="197">
        <v>1458.63</v>
      </c>
      <c r="T1179" s="198" t="s">
        <v>4138</v>
      </c>
      <c r="U1179" s="199">
        <v>-1300</v>
      </c>
      <c r="V1179" s="199">
        <v>1300</v>
      </c>
      <c r="W1179" s="200">
        <v>0</v>
      </c>
      <c r="X1179" s="201">
        <v>44986</v>
      </c>
      <c r="Y1179" s="129"/>
      <c r="Z1179" s="122" t="s">
        <v>4031</v>
      </c>
      <c r="AA1179" s="189" t="s">
        <v>4032</v>
      </c>
      <c r="AB1179" s="189" t="s">
        <v>1470</v>
      </c>
    </row>
    <row r="1180" spans="1:28" hidden="1">
      <c r="A1180" s="189" t="s">
        <v>3213</v>
      </c>
      <c r="B1180" s="190">
        <v>44994</v>
      </c>
      <c r="C1180" s="191" t="s">
        <v>42</v>
      </c>
      <c r="D1180" s="191" t="s">
        <v>3346</v>
      </c>
      <c r="E1180" s="128" t="s">
        <v>2312</v>
      </c>
      <c r="F1180" s="192" t="s">
        <v>4027</v>
      </c>
      <c r="G1180" s="193" t="s">
        <v>3214</v>
      </c>
      <c r="H1180" s="192" t="s">
        <v>3348</v>
      </c>
      <c r="I1180" s="194">
        <v>175052.85</v>
      </c>
      <c r="J1180" s="128" t="s">
        <v>3261</v>
      </c>
      <c r="K1180" s="192" t="s">
        <v>1647</v>
      </c>
      <c r="L1180" s="195">
        <v>10800</v>
      </c>
      <c r="M1180" s="196">
        <v>44994</v>
      </c>
      <c r="N1180" s="179" t="s">
        <v>1472</v>
      </c>
      <c r="O1180" s="192" t="s">
        <v>4139</v>
      </c>
      <c r="P1180" s="192" t="s">
        <v>4140</v>
      </c>
      <c r="Q1180" s="197">
        <v>-10800</v>
      </c>
      <c r="R1180" s="197">
        <v>0</v>
      </c>
      <c r="S1180" s="197">
        <v>-9341.3700000000008</v>
      </c>
      <c r="T1180" s="198" t="s">
        <v>4141</v>
      </c>
      <c r="U1180" s="199">
        <v>-10800</v>
      </c>
      <c r="V1180" s="199">
        <v>10800</v>
      </c>
      <c r="W1180" s="200">
        <v>0</v>
      </c>
      <c r="X1180" s="201">
        <v>44986</v>
      </c>
      <c r="Y1180" s="129"/>
      <c r="Z1180" s="122" t="s">
        <v>4031</v>
      </c>
      <c r="AA1180" s="189" t="s">
        <v>4032</v>
      </c>
      <c r="AB1180" s="189" t="s">
        <v>1470</v>
      </c>
    </row>
    <row r="1181" spans="1:28" hidden="1">
      <c r="A1181" s="189" t="s">
        <v>3213</v>
      </c>
      <c r="B1181" s="190">
        <v>44994</v>
      </c>
      <c r="C1181" s="191" t="s">
        <v>42</v>
      </c>
      <c r="D1181" s="191" t="s">
        <v>3346</v>
      </c>
      <c r="E1181" s="128" t="s">
        <v>2312</v>
      </c>
      <c r="F1181" s="192" t="s">
        <v>4027</v>
      </c>
      <c r="G1181" s="193" t="s">
        <v>3214</v>
      </c>
      <c r="H1181" s="192" t="s">
        <v>3348</v>
      </c>
      <c r="I1181" s="194">
        <v>175052.85</v>
      </c>
      <c r="J1181" s="128" t="s">
        <v>3261</v>
      </c>
      <c r="K1181" s="192" t="s">
        <v>1652</v>
      </c>
      <c r="L1181" s="195">
        <v>3000</v>
      </c>
      <c r="M1181" s="196">
        <v>44994</v>
      </c>
      <c r="N1181" s="179" t="s">
        <v>1472</v>
      </c>
      <c r="O1181" s="192" t="s">
        <v>3375</v>
      </c>
      <c r="P1181" s="192" t="s">
        <v>4142</v>
      </c>
      <c r="Q1181" s="197">
        <v>-3000</v>
      </c>
      <c r="R1181" s="197">
        <v>0</v>
      </c>
      <c r="S1181" s="197">
        <v>-12341.37</v>
      </c>
      <c r="T1181" s="198" t="s">
        <v>1653</v>
      </c>
      <c r="U1181" s="199">
        <v>-3000</v>
      </c>
      <c r="V1181" s="199">
        <v>3000</v>
      </c>
      <c r="W1181" s="200">
        <v>0</v>
      </c>
      <c r="X1181" s="201">
        <v>44986</v>
      </c>
      <c r="Y1181" s="129"/>
      <c r="Z1181" s="122" t="s">
        <v>1519</v>
      </c>
      <c r="AA1181" s="189" t="s">
        <v>1520</v>
      </c>
      <c r="AB1181" s="189" t="s">
        <v>1470</v>
      </c>
    </row>
    <row r="1182" spans="1:28" hidden="1">
      <c r="A1182" s="189" t="s">
        <v>3213</v>
      </c>
      <c r="B1182" s="190">
        <v>44994</v>
      </c>
      <c r="C1182" s="191" t="s">
        <v>42</v>
      </c>
      <c r="D1182" s="191" t="s">
        <v>3346</v>
      </c>
      <c r="E1182" s="128" t="s">
        <v>2312</v>
      </c>
      <c r="F1182" s="192" t="s">
        <v>4027</v>
      </c>
      <c r="G1182" s="193" t="s">
        <v>3214</v>
      </c>
      <c r="H1182" s="192" t="s">
        <v>3348</v>
      </c>
      <c r="I1182" s="194">
        <v>175052.85</v>
      </c>
      <c r="J1182" s="128" t="s">
        <v>3261</v>
      </c>
      <c r="K1182" s="192" t="s">
        <v>1652</v>
      </c>
      <c r="L1182" s="195">
        <v>25500</v>
      </c>
      <c r="M1182" s="196">
        <v>44994</v>
      </c>
      <c r="N1182" s="179" t="s">
        <v>1472</v>
      </c>
      <c r="O1182" s="192" t="s">
        <v>3808</v>
      </c>
      <c r="P1182" s="192" t="s">
        <v>4143</v>
      </c>
      <c r="Q1182" s="197">
        <v>-25500</v>
      </c>
      <c r="R1182" s="197">
        <v>0</v>
      </c>
      <c r="S1182" s="197">
        <v>-37841.370000000003</v>
      </c>
      <c r="T1182" s="198" t="s">
        <v>3810</v>
      </c>
      <c r="U1182" s="199">
        <v>-25500</v>
      </c>
      <c r="V1182" s="199">
        <v>25500</v>
      </c>
      <c r="W1182" s="200">
        <v>0</v>
      </c>
      <c r="X1182" s="201">
        <v>44986</v>
      </c>
      <c r="Y1182" s="129"/>
      <c r="Z1182" s="122" t="s">
        <v>1519</v>
      </c>
      <c r="AA1182" s="189" t="s">
        <v>1520</v>
      </c>
      <c r="AB1182" s="189" t="s">
        <v>1470</v>
      </c>
    </row>
    <row r="1183" spans="1:28" hidden="1">
      <c r="A1183" s="189" t="s">
        <v>3213</v>
      </c>
      <c r="B1183" s="190">
        <v>44994</v>
      </c>
      <c r="C1183" s="191" t="s">
        <v>42</v>
      </c>
      <c r="D1183" s="191" t="s">
        <v>3346</v>
      </c>
      <c r="E1183" s="128" t="s">
        <v>2312</v>
      </c>
      <c r="F1183" s="192" t="s">
        <v>4027</v>
      </c>
      <c r="G1183" s="193" t="s">
        <v>3214</v>
      </c>
      <c r="H1183" s="192" t="s">
        <v>3348</v>
      </c>
      <c r="I1183" s="194">
        <v>175052.85</v>
      </c>
      <c r="J1183" s="128" t="s">
        <v>3261</v>
      </c>
      <c r="K1183" s="192" t="s">
        <v>1499</v>
      </c>
      <c r="L1183" s="195">
        <v>23.3</v>
      </c>
      <c r="M1183" s="196">
        <v>44994</v>
      </c>
      <c r="N1183" s="179" t="s">
        <v>1565</v>
      </c>
      <c r="O1183" s="192" t="s">
        <v>3558</v>
      </c>
      <c r="P1183" s="192" t="s">
        <v>4144</v>
      </c>
      <c r="Q1183" s="197">
        <v>0</v>
      </c>
      <c r="R1183" s="197">
        <v>500000</v>
      </c>
      <c r="S1183" s="197">
        <v>462158.63</v>
      </c>
      <c r="T1183" s="198" t="s">
        <v>21</v>
      </c>
      <c r="U1183" s="199">
        <v>500000</v>
      </c>
      <c r="V1183" s="199">
        <v>500000</v>
      </c>
      <c r="W1183" s="200">
        <v>0</v>
      </c>
      <c r="X1183" s="201">
        <v>44986</v>
      </c>
      <c r="Y1183" s="129"/>
      <c r="Z1183" s="122" t="s">
        <v>158</v>
      </c>
      <c r="AA1183" s="189" t="s">
        <v>158</v>
      </c>
      <c r="AB1183" s="189" t="s">
        <v>1474</v>
      </c>
    </row>
    <row r="1184" spans="1:28" hidden="1">
      <c r="A1184" s="189" t="s">
        <v>3213</v>
      </c>
      <c r="B1184" s="190">
        <v>44994</v>
      </c>
      <c r="C1184" s="191" t="s">
        <v>42</v>
      </c>
      <c r="D1184" s="191" t="s">
        <v>3346</v>
      </c>
      <c r="E1184" s="128" t="s">
        <v>2312</v>
      </c>
      <c r="F1184" s="192" t="s">
        <v>4027</v>
      </c>
      <c r="G1184" s="193" t="s">
        <v>3214</v>
      </c>
      <c r="H1184" s="192" t="s">
        <v>3348</v>
      </c>
      <c r="I1184" s="194">
        <v>175052.85</v>
      </c>
      <c r="J1184" s="128" t="s">
        <v>3261</v>
      </c>
      <c r="K1184" s="192" t="s">
        <v>1499</v>
      </c>
      <c r="L1184" s="195">
        <v>23.3</v>
      </c>
      <c r="M1184" s="196">
        <v>44994</v>
      </c>
      <c r="N1184" s="179" t="s">
        <v>1565</v>
      </c>
      <c r="O1184" s="192" t="s">
        <v>3448</v>
      </c>
      <c r="P1184" s="192" t="s">
        <v>4145</v>
      </c>
      <c r="Q1184" s="197">
        <v>-23.3</v>
      </c>
      <c r="R1184" s="197">
        <v>0</v>
      </c>
      <c r="S1184" s="197">
        <v>462135.33</v>
      </c>
      <c r="T1184" s="198" t="s">
        <v>21</v>
      </c>
      <c r="U1184" s="199">
        <v>-23.3</v>
      </c>
      <c r="V1184" s="199">
        <v>23.3</v>
      </c>
      <c r="W1184" s="200">
        <v>0</v>
      </c>
      <c r="X1184" s="201">
        <v>44986</v>
      </c>
      <c r="Y1184" s="129"/>
      <c r="Z1184" s="122" t="s">
        <v>3124</v>
      </c>
      <c r="AA1184" s="189" t="s">
        <v>3124</v>
      </c>
      <c r="AB1184" s="189" t="s">
        <v>1470</v>
      </c>
    </row>
    <row r="1185" spans="1:28" hidden="1">
      <c r="A1185" s="189" t="s">
        <v>3213</v>
      </c>
      <c r="B1185" s="190">
        <v>44994</v>
      </c>
      <c r="C1185" s="191" t="s">
        <v>42</v>
      </c>
      <c r="D1185" s="191" t="s">
        <v>3346</v>
      </c>
      <c r="E1185" s="128" t="s">
        <v>2312</v>
      </c>
      <c r="F1185" s="192" t="s">
        <v>4027</v>
      </c>
      <c r="G1185" s="193" t="s">
        <v>3214</v>
      </c>
      <c r="H1185" s="192" t="s">
        <v>3348</v>
      </c>
      <c r="I1185" s="194">
        <v>175052.85</v>
      </c>
      <c r="J1185" s="128" t="s">
        <v>3261</v>
      </c>
      <c r="K1185" s="192" t="s">
        <v>2223</v>
      </c>
      <c r="L1185" s="195">
        <v>960</v>
      </c>
      <c r="M1185" s="196">
        <v>44994</v>
      </c>
      <c r="N1185" s="179" t="s">
        <v>1472</v>
      </c>
      <c r="O1185" s="192" t="s">
        <v>1766</v>
      </c>
      <c r="P1185" s="192" t="s">
        <v>4131</v>
      </c>
      <c r="Q1185" s="197">
        <v>-960</v>
      </c>
      <c r="R1185" s="197">
        <v>0</v>
      </c>
      <c r="S1185" s="197">
        <v>461175.33</v>
      </c>
      <c r="T1185" s="198" t="s">
        <v>1925</v>
      </c>
      <c r="U1185" s="199">
        <v>-960</v>
      </c>
      <c r="V1185" s="199">
        <v>960</v>
      </c>
      <c r="W1185" s="200">
        <v>0</v>
      </c>
      <c r="X1185" s="201">
        <v>44986</v>
      </c>
      <c r="Y1185" s="129"/>
      <c r="Z1185" s="122" t="s">
        <v>1515</v>
      </c>
      <c r="AA1185" s="189" t="s">
        <v>1479</v>
      </c>
      <c r="AB1185" s="189" t="s">
        <v>1470</v>
      </c>
    </row>
    <row r="1186" spans="1:28" hidden="1">
      <c r="A1186" s="189" t="s">
        <v>3213</v>
      </c>
      <c r="B1186" s="190">
        <v>44995</v>
      </c>
      <c r="C1186" s="191" t="s">
        <v>42</v>
      </c>
      <c r="D1186" s="191" t="s">
        <v>3346</v>
      </c>
      <c r="E1186" s="128" t="s">
        <v>2312</v>
      </c>
      <c r="F1186" s="192" t="s">
        <v>4027</v>
      </c>
      <c r="G1186" s="193" t="s">
        <v>3214</v>
      </c>
      <c r="H1186" s="192" t="s">
        <v>3348</v>
      </c>
      <c r="I1186" s="194">
        <v>175052.85</v>
      </c>
      <c r="J1186" s="128" t="s">
        <v>3261</v>
      </c>
      <c r="K1186" s="192" t="s">
        <v>1647</v>
      </c>
      <c r="L1186" s="195">
        <v>10150</v>
      </c>
      <c r="M1186" s="196">
        <v>44995</v>
      </c>
      <c r="N1186" s="179" t="s">
        <v>1472</v>
      </c>
      <c r="O1186" s="192" t="s">
        <v>4146</v>
      </c>
      <c r="P1186" s="192" t="s">
        <v>4147</v>
      </c>
      <c r="Q1186" s="197">
        <v>-10150</v>
      </c>
      <c r="R1186" s="197">
        <v>0</v>
      </c>
      <c r="S1186" s="197">
        <v>451025.33</v>
      </c>
      <c r="T1186" s="198" t="s">
        <v>4148</v>
      </c>
      <c r="U1186" s="199">
        <v>-10150</v>
      </c>
      <c r="V1186" s="199">
        <v>10150</v>
      </c>
      <c r="W1186" s="200">
        <v>0</v>
      </c>
      <c r="X1186" s="201">
        <v>44986</v>
      </c>
      <c r="Y1186" s="129"/>
      <c r="Z1186" s="122" t="s">
        <v>4031</v>
      </c>
      <c r="AA1186" s="189" t="s">
        <v>4032</v>
      </c>
      <c r="AB1186" s="189" t="s">
        <v>1470</v>
      </c>
    </row>
    <row r="1187" spans="1:28" hidden="1">
      <c r="A1187" s="189" t="s">
        <v>3213</v>
      </c>
      <c r="B1187" s="190">
        <v>44995</v>
      </c>
      <c r="C1187" s="191" t="s">
        <v>42</v>
      </c>
      <c r="D1187" s="191" t="s">
        <v>3346</v>
      </c>
      <c r="E1187" s="128" t="s">
        <v>2312</v>
      </c>
      <c r="F1187" s="192" t="s">
        <v>4027</v>
      </c>
      <c r="G1187" s="193" t="s">
        <v>3214</v>
      </c>
      <c r="H1187" s="192" t="s">
        <v>3348</v>
      </c>
      <c r="I1187" s="194">
        <v>175052.85</v>
      </c>
      <c r="J1187" s="128" t="s">
        <v>3261</v>
      </c>
      <c r="K1187" s="192" t="s">
        <v>1647</v>
      </c>
      <c r="L1187" s="195">
        <v>4350</v>
      </c>
      <c r="M1187" s="196">
        <v>44995</v>
      </c>
      <c r="N1187" s="179" t="s">
        <v>1472</v>
      </c>
      <c r="O1187" s="192" t="s">
        <v>4146</v>
      </c>
      <c r="P1187" s="192" t="s">
        <v>4149</v>
      </c>
      <c r="Q1187" s="197">
        <v>-4350</v>
      </c>
      <c r="R1187" s="197">
        <v>0</v>
      </c>
      <c r="S1187" s="197">
        <v>446675.33</v>
      </c>
      <c r="T1187" s="198" t="s">
        <v>4148</v>
      </c>
      <c r="U1187" s="199">
        <v>-4350</v>
      </c>
      <c r="V1187" s="199">
        <v>4350</v>
      </c>
      <c r="W1187" s="200">
        <v>0</v>
      </c>
      <c r="X1187" s="201">
        <v>44986</v>
      </c>
      <c r="Y1187" s="129"/>
      <c r="Z1187" s="122" t="s">
        <v>4031</v>
      </c>
      <c r="AA1187" s="189" t="s">
        <v>4032</v>
      </c>
      <c r="AB1187" s="189" t="s">
        <v>1470</v>
      </c>
    </row>
    <row r="1188" spans="1:28" hidden="1">
      <c r="A1188" s="189" t="s">
        <v>3213</v>
      </c>
      <c r="B1188" s="190">
        <v>44995</v>
      </c>
      <c r="C1188" s="191" t="s">
        <v>42</v>
      </c>
      <c r="D1188" s="191" t="s">
        <v>3346</v>
      </c>
      <c r="E1188" s="128" t="s">
        <v>2312</v>
      </c>
      <c r="F1188" s="192" t="s">
        <v>4027</v>
      </c>
      <c r="G1188" s="193" t="s">
        <v>3214</v>
      </c>
      <c r="H1188" s="192" t="s">
        <v>3348</v>
      </c>
      <c r="I1188" s="194">
        <v>175052.85</v>
      </c>
      <c r="J1188" s="128" t="s">
        <v>3261</v>
      </c>
      <c r="K1188" s="192" t="s">
        <v>1755</v>
      </c>
      <c r="L1188" s="195">
        <v>478.5</v>
      </c>
      <c r="M1188" s="196">
        <v>44995</v>
      </c>
      <c r="N1188" s="179" t="s">
        <v>1472</v>
      </c>
      <c r="O1188" s="192" t="s">
        <v>4150</v>
      </c>
      <c r="P1188" s="192" t="s">
        <v>4149</v>
      </c>
      <c r="Q1188" s="197">
        <v>0</v>
      </c>
      <c r="R1188" s="197">
        <v>478.5</v>
      </c>
      <c r="S1188" s="197">
        <v>447153.83</v>
      </c>
      <c r="T1188" s="198" t="s">
        <v>4151</v>
      </c>
      <c r="U1188" s="199">
        <v>478.5</v>
      </c>
      <c r="V1188" s="199">
        <v>478.5</v>
      </c>
      <c r="W1188" s="200">
        <v>0</v>
      </c>
      <c r="X1188" s="201">
        <v>44986</v>
      </c>
      <c r="Y1188" s="129"/>
      <c r="Z1188" s="122" t="s">
        <v>4031</v>
      </c>
      <c r="AA1188" s="189" t="s">
        <v>4032</v>
      </c>
      <c r="AB1188" s="189" t="s">
        <v>1470</v>
      </c>
    </row>
    <row r="1189" spans="1:28" hidden="1">
      <c r="A1189" s="189" t="s">
        <v>3213</v>
      </c>
      <c r="B1189" s="190">
        <v>44995</v>
      </c>
      <c r="C1189" s="191" t="s">
        <v>42</v>
      </c>
      <c r="D1189" s="191" t="s">
        <v>3346</v>
      </c>
      <c r="E1189" s="128" t="s">
        <v>2312</v>
      </c>
      <c r="F1189" s="192" t="s">
        <v>4027</v>
      </c>
      <c r="G1189" s="193" t="s">
        <v>3214</v>
      </c>
      <c r="H1189" s="192" t="s">
        <v>3348</v>
      </c>
      <c r="I1189" s="194">
        <v>175052.85</v>
      </c>
      <c r="J1189" s="128" t="s">
        <v>3261</v>
      </c>
      <c r="K1189" s="192" t="s">
        <v>2253</v>
      </c>
      <c r="L1189" s="195">
        <v>2150</v>
      </c>
      <c r="M1189" s="196">
        <v>44995</v>
      </c>
      <c r="N1189" s="179" t="s">
        <v>1472</v>
      </c>
      <c r="O1189" s="192" t="s">
        <v>4152</v>
      </c>
      <c r="P1189" s="192" t="s">
        <v>4153</v>
      </c>
      <c r="Q1189" s="197">
        <v>-2150</v>
      </c>
      <c r="R1189" s="197">
        <v>0</v>
      </c>
      <c r="S1189" s="197">
        <v>445003.83</v>
      </c>
      <c r="T1189" s="198" t="s">
        <v>4154</v>
      </c>
      <c r="U1189" s="199">
        <v>-2150</v>
      </c>
      <c r="V1189" s="199">
        <v>2150</v>
      </c>
      <c r="W1189" s="200">
        <v>0</v>
      </c>
      <c r="X1189" s="201">
        <v>44986</v>
      </c>
      <c r="Y1189" s="129"/>
      <c r="Z1189" s="122" t="s">
        <v>3663</v>
      </c>
      <c r="AA1189" s="189" t="s">
        <v>1520</v>
      </c>
      <c r="AB1189" s="189" t="s">
        <v>1470</v>
      </c>
    </row>
    <row r="1190" spans="1:28" hidden="1">
      <c r="A1190" s="189" t="s">
        <v>3213</v>
      </c>
      <c r="B1190" s="190">
        <v>44995</v>
      </c>
      <c r="C1190" s="191" t="s">
        <v>42</v>
      </c>
      <c r="D1190" s="191" t="s">
        <v>3346</v>
      </c>
      <c r="E1190" s="128" t="s">
        <v>2312</v>
      </c>
      <c r="F1190" s="192" t="s">
        <v>4027</v>
      </c>
      <c r="G1190" s="193" t="s">
        <v>3214</v>
      </c>
      <c r="H1190" s="192" t="s">
        <v>3348</v>
      </c>
      <c r="I1190" s="194">
        <v>175052.85</v>
      </c>
      <c r="J1190" s="128" t="s">
        <v>3261</v>
      </c>
      <c r="K1190" s="192" t="s">
        <v>1647</v>
      </c>
      <c r="L1190" s="195">
        <v>8263</v>
      </c>
      <c r="M1190" s="196">
        <v>44995</v>
      </c>
      <c r="N1190" s="179" t="s">
        <v>1472</v>
      </c>
      <c r="O1190" s="192" t="s">
        <v>4115</v>
      </c>
      <c r="P1190" s="192" t="s">
        <v>4155</v>
      </c>
      <c r="Q1190" s="197">
        <v>-8263</v>
      </c>
      <c r="R1190" s="197">
        <v>0</v>
      </c>
      <c r="S1190" s="197">
        <v>436740.83</v>
      </c>
      <c r="T1190" s="198" t="s">
        <v>4117</v>
      </c>
      <c r="U1190" s="199">
        <v>-8263</v>
      </c>
      <c r="V1190" s="199">
        <v>8263</v>
      </c>
      <c r="W1190" s="200">
        <v>0</v>
      </c>
      <c r="X1190" s="201">
        <v>44986</v>
      </c>
      <c r="Y1190" s="129"/>
      <c r="Z1190" s="122" t="s">
        <v>4031</v>
      </c>
      <c r="AA1190" s="189" t="s">
        <v>4032</v>
      </c>
      <c r="AB1190" s="189" t="s">
        <v>1470</v>
      </c>
    </row>
    <row r="1191" spans="1:28" hidden="1">
      <c r="A1191" s="189" t="s">
        <v>3213</v>
      </c>
      <c r="B1191" s="190">
        <v>44995</v>
      </c>
      <c r="C1191" s="191" t="s">
        <v>42</v>
      </c>
      <c r="D1191" s="191" t="s">
        <v>3346</v>
      </c>
      <c r="E1191" s="128" t="s">
        <v>2312</v>
      </c>
      <c r="F1191" s="192" t="s">
        <v>4027</v>
      </c>
      <c r="G1191" s="193" t="s">
        <v>3214</v>
      </c>
      <c r="H1191" s="192" t="s">
        <v>3348</v>
      </c>
      <c r="I1191" s="194">
        <v>175052.85</v>
      </c>
      <c r="J1191" s="128" t="s">
        <v>3261</v>
      </c>
      <c r="K1191" s="192" t="s">
        <v>1647</v>
      </c>
      <c r="L1191" s="195">
        <v>3065.15</v>
      </c>
      <c r="M1191" s="196">
        <v>44995</v>
      </c>
      <c r="N1191" s="179" t="s">
        <v>1472</v>
      </c>
      <c r="O1191" s="192" t="s">
        <v>4112</v>
      </c>
      <c r="P1191" s="192" t="s">
        <v>4156</v>
      </c>
      <c r="Q1191" s="197">
        <v>-3065.15</v>
      </c>
      <c r="R1191" s="197">
        <v>0</v>
      </c>
      <c r="S1191" s="197">
        <v>433675.68</v>
      </c>
      <c r="T1191" s="198" t="s">
        <v>4114</v>
      </c>
      <c r="U1191" s="199">
        <v>-3065.15</v>
      </c>
      <c r="V1191" s="199">
        <v>3065.15</v>
      </c>
      <c r="W1191" s="200">
        <v>0</v>
      </c>
      <c r="X1191" s="201">
        <v>44986</v>
      </c>
      <c r="Y1191" s="129"/>
      <c r="Z1191" s="122" t="s">
        <v>4031</v>
      </c>
      <c r="AA1191" s="189" t="s">
        <v>4032</v>
      </c>
      <c r="AB1191" s="189" t="s">
        <v>1470</v>
      </c>
    </row>
    <row r="1192" spans="1:28" hidden="1">
      <c r="A1192" s="189" t="s">
        <v>3213</v>
      </c>
      <c r="B1192" s="190">
        <v>44995</v>
      </c>
      <c r="C1192" s="191" t="s">
        <v>42</v>
      </c>
      <c r="D1192" s="191" t="s">
        <v>3346</v>
      </c>
      <c r="E1192" s="128" t="s">
        <v>2312</v>
      </c>
      <c r="F1192" s="192" t="s">
        <v>4027</v>
      </c>
      <c r="G1192" s="193" t="s">
        <v>3214</v>
      </c>
      <c r="H1192" s="192" t="s">
        <v>3348</v>
      </c>
      <c r="I1192" s="194">
        <v>175052.85</v>
      </c>
      <c r="J1192" s="128" t="s">
        <v>3261</v>
      </c>
      <c r="K1192" s="192" t="s">
        <v>2162</v>
      </c>
      <c r="L1192" s="195">
        <v>3661.62</v>
      </c>
      <c r="M1192" s="196">
        <v>44995</v>
      </c>
      <c r="N1192" s="179" t="s">
        <v>1472</v>
      </c>
      <c r="O1192" s="192" t="s">
        <v>3991</v>
      </c>
      <c r="P1192" s="192" t="s">
        <v>4157</v>
      </c>
      <c r="Q1192" s="197">
        <v>-3661.62</v>
      </c>
      <c r="R1192" s="197">
        <v>0</v>
      </c>
      <c r="S1192" s="197">
        <v>430014.06</v>
      </c>
      <c r="T1192" s="198" t="s">
        <v>2163</v>
      </c>
      <c r="U1192" s="199">
        <v>-3661.62</v>
      </c>
      <c r="V1192" s="199">
        <v>3661.62</v>
      </c>
      <c r="W1192" s="200">
        <v>0</v>
      </c>
      <c r="X1192" s="201">
        <v>44986</v>
      </c>
      <c r="Y1192" s="129"/>
      <c r="Z1192" s="122" t="s">
        <v>1519</v>
      </c>
      <c r="AA1192" s="189" t="s">
        <v>1520</v>
      </c>
      <c r="AB1192" s="189" t="s">
        <v>1470</v>
      </c>
    </row>
    <row r="1193" spans="1:28" hidden="1">
      <c r="A1193" s="189" t="s">
        <v>3213</v>
      </c>
      <c r="B1193" s="190">
        <v>44995</v>
      </c>
      <c r="C1193" s="191" t="s">
        <v>42</v>
      </c>
      <c r="D1193" s="191" t="s">
        <v>3346</v>
      </c>
      <c r="E1193" s="128" t="s">
        <v>2312</v>
      </c>
      <c r="F1193" s="192" t="s">
        <v>4027</v>
      </c>
      <c r="G1193" s="193" t="s">
        <v>3214</v>
      </c>
      <c r="H1193" s="192" t="s">
        <v>3348</v>
      </c>
      <c r="I1193" s="194">
        <v>175052.85</v>
      </c>
      <c r="J1193" s="128" t="s">
        <v>3261</v>
      </c>
      <c r="K1193" s="192" t="s">
        <v>1647</v>
      </c>
      <c r="L1193" s="195">
        <v>408.09</v>
      </c>
      <c r="M1193" s="196">
        <v>44995</v>
      </c>
      <c r="N1193" s="179" t="s">
        <v>1472</v>
      </c>
      <c r="O1193" s="192" t="s">
        <v>1762</v>
      </c>
      <c r="P1193" s="192" t="s">
        <v>4158</v>
      </c>
      <c r="Q1193" s="197">
        <v>-408.09</v>
      </c>
      <c r="R1193" s="197">
        <v>0</v>
      </c>
      <c r="S1193" s="197">
        <v>429605.97</v>
      </c>
      <c r="T1193" s="198" t="s">
        <v>1596</v>
      </c>
      <c r="U1193" s="199">
        <v>-408.09</v>
      </c>
      <c r="V1193" s="199">
        <v>408.09</v>
      </c>
      <c r="W1193" s="200">
        <v>0</v>
      </c>
      <c r="X1193" s="201">
        <v>44986</v>
      </c>
      <c r="Y1193" s="129"/>
      <c r="Z1193" s="122" t="s">
        <v>4031</v>
      </c>
      <c r="AA1193" s="189" t="s">
        <v>4032</v>
      </c>
      <c r="AB1193" s="189" t="s">
        <v>1470</v>
      </c>
    </row>
    <row r="1194" spans="1:28" hidden="1">
      <c r="A1194" s="189" t="s">
        <v>3213</v>
      </c>
      <c r="B1194" s="190">
        <v>44995</v>
      </c>
      <c r="C1194" s="191" t="s">
        <v>42</v>
      </c>
      <c r="D1194" s="191" t="s">
        <v>3346</v>
      </c>
      <c r="E1194" s="128" t="s">
        <v>2312</v>
      </c>
      <c r="F1194" s="192" t="s">
        <v>4027</v>
      </c>
      <c r="G1194" s="193" t="s">
        <v>3214</v>
      </c>
      <c r="H1194" s="192" t="s">
        <v>3348</v>
      </c>
      <c r="I1194" s="194">
        <v>175052.85</v>
      </c>
      <c r="J1194" s="128" t="s">
        <v>3261</v>
      </c>
      <c r="K1194" s="192" t="s">
        <v>1647</v>
      </c>
      <c r="L1194" s="195">
        <v>511.5</v>
      </c>
      <c r="M1194" s="196">
        <v>44995</v>
      </c>
      <c r="N1194" s="179" t="s">
        <v>1472</v>
      </c>
      <c r="O1194" s="192" t="s">
        <v>4159</v>
      </c>
      <c r="P1194" s="192" t="s">
        <v>4160</v>
      </c>
      <c r="Q1194" s="197">
        <v>-511.5</v>
      </c>
      <c r="R1194" s="197">
        <v>0</v>
      </c>
      <c r="S1194" s="197">
        <v>429094.47</v>
      </c>
      <c r="T1194" s="198" t="s">
        <v>4161</v>
      </c>
      <c r="U1194" s="199">
        <v>-511.5</v>
      </c>
      <c r="V1194" s="199">
        <v>511.5</v>
      </c>
      <c r="W1194" s="200">
        <v>0</v>
      </c>
      <c r="X1194" s="201">
        <v>44986</v>
      </c>
      <c r="Y1194" s="129"/>
      <c r="Z1194" s="122" t="s">
        <v>4031</v>
      </c>
      <c r="AA1194" s="189" t="s">
        <v>4032</v>
      </c>
      <c r="AB1194" s="189" t="s">
        <v>1470</v>
      </c>
    </row>
    <row r="1195" spans="1:28" hidden="1">
      <c r="A1195" s="189" t="s">
        <v>3213</v>
      </c>
      <c r="B1195" s="190">
        <v>44995</v>
      </c>
      <c r="C1195" s="191" t="s">
        <v>42</v>
      </c>
      <c r="D1195" s="191" t="s">
        <v>3346</v>
      </c>
      <c r="E1195" s="128" t="s">
        <v>2312</v>
      </c>
      <c r="F1195" s="192" t="s">
        <v>4027</v>
      </c>
      <c r="G1195" s="193" t="s">
        <v>3214</v>
      </c>
      <c r="H1195" s="192" t="s">
        <v>3348</v>
      </c>
      <c r="I1195" s="194">
        <v>175052.85</v>
      </c>
      <c r="J1195" s="128" t="s">
        <v>3261</v>
      </c>
      <c r="K1195" s="192" t="s">
        <v>1612</v>
      </c>
      <c r="L1195" s="195">
        <v>225.5</v>
      </c>
      <c r="M1195" s="196">
        <v>44995</v>
      </c>
      <c r="N1195" s="179" t="s">
        <v>1472</v>
      </c>
      <c r="O1195" s="192" t="s">
        <v>4062</v>
      </c>
      <c r="P1195" s="192" t="s">
        <v>4162</v>
      </c>
      <c r="Q1195" s="197">
        <v>-225.5</v>
      </c>
      <c r="R1195" s="197">
        <v>0</v>
      </c>
      <c r="S1195" s="197">
        <v>428868.97</v>
      </c>
      <c r="T1195" s="198" t="s">
        <v>2186</v>
      </c>
      <c r="U1195" s="199">
        <v>-225.5</v>
      </c>
      <c r="V1195" s="199">
        <v>225.5</v>
      </c>
      <c r="W1195" s="200">
        <v>0</v>
      </c>
      <c r="X1195" s="201">
        <v>44986</v>
      </c>
      <c r="Y1195" s="129"/>
      <c r="Z1195" s="122" t="s">
        <v>3189</v>
      </c>
      <c r="AA1195" s="189" t="s">
        <v>1488</v>
      </c>
      <c r="AB1195" s="189" t="s">
        <v>1470</v>
      </c>
    </row>
    <row r="1196" spans="1:28" hidden="1">
      <c r="A1196" s="189" t="s">
        <v>3213</v>
      </c>
      <c r="B1196" s="190">
        <v>44995</v>
      </c>
      <c r="C1196" s="191" t="s">
        <v>42</v>
      </c>
      <c r="D1196" s="191" t="s">
        <v>3346</v>
      </c>
      <c r="E1196" s="128" t="s">
        <v>2312</v>
      </c>
      <c r="F1196" s="192" t="s">
        <v>4027</v>
      </c>
      <c r="G1196" s="193" t="s">
        <v>3214</v>
      </c>
      <c r="H1196" s="192" t="s">
        <v>3348</v>
      </c>
      <c r="I1196" s="194">
        <v>175052.85</v>
      </c>
      <c r="J1196" s="128" t="s">
        <v>21</v>
      </c>
      <c r="K1196" s="192" t="s">
        <v>4163</v>
      </c>
      <c r="L1196" s="195">
        <v>190</v>
      </c>
      <c r="M1196" s="196">
        <v>44995</v>
      </c>
      <c r="N1196" s="179" t="s">
        <v>1472</v>
      </c>
      <c r="O1196" s="192" t="s">
        <v>4164</v>
      </c>
      <c r="P1196" s="192" t="s">
        <v>4165</v>
      </c>
      <c r="Q1196" s="197">
        <v>-190</v>
      </c>
      <c r="R1196" s="197">
        <v>0</v>
      </c>
      <c r="S1196" s="197">
        <v>428678.97</v>
      </c>
      <c r="T1196" s="198" t="s">
        <v>4166</v>
      </c>
      <c r="U1196" s="199">
        <v>-190</v>
      </c>
      <c r="V1196" s="199">
        <v>190</v>
      </c>
      <c r="W1196" s="200">
        <v>0</v>
      </c>
      <c r="X1196" s="201">
        <v>44986</v>
      </c>
      <c r="Y1196" s="129"/>
      <c r="Z1196" s="122" t="s">
        <v>3663</v>
      </c>
      <c r="AA1196" s="189" t="s">
        <v>1520</v>
      </c>
      <c r="AB1196" s="189" t="s">
        <v>1470</v>
      </c>
    </row>
    <row r="1197" spans="1:28" hidden="1">
      <c r="A1197" s="189" t="s">
        <v>3213</v>
      </c>
      <c r="B1197" s="190">
        <v>44995</v>
      </c>
      <c r="C1197" s="191" t="s">
        <v>42</v>
      </c>
      <c r="D1197" s="191" t="s">
        <v>3346</v>
      </c>
      <c r="E1197" s="128" t="s">
        <v>2312</v>
      </c>
      <c r="F1197" s="192" t="s">
        <v>4027</v>
      </c>
      <c r="G1197" s="193" t="s">
        <v>3214</v>
      </c>
      <c r="H1197" s="192" t="s">
        <v>3348</v>
      </c>
      <c r="I1197" s="194">
        <v>175052.85</v>
      </c>
      <c r="J1197" s="128" t="s">
        <v>3261</v>
      </c>
      <c r="K1197" s="192" t="s">
        <v>2162</v>
      </c>
      <c r="L1197" s="195">
        <v>800</v>
      </c>
      <c r="M1197" s="196">
        <v>44995</v>
      </c>
      <c r="N1197" s="179" t="s">
        <v>1472</v>
      </c>
      <c r="O1197" s="192" t="s">
        <v>3944</v>
      </c>
      <c r="P1197" s="192" t="s">
        <v>2005</v>
      </c>
      <c r="Q1197" s="197">
        <v>-800</v>
      </c>
      <c r="R1197" s="197">
        <v>0</v>
      </c>
      <c r="S1197" s="197">
        <v>427878.97</v>
      </c>
      <c r="T1197" s="198" t="s">
        <v>3946</v>
      </c>
      <c r="U1197" s="199">
        <v>-800</v>
      </c>
      <c r="V1197" s="199">
        <v>800</v>
      </c>
      <c r="W1197" s="200">
        <v>0</v>
      </c>
      <c r="X1197" s="201">
        <v>44986</v>
      </c>
      <c r="Y1197" s="129"/>
      <c r="Z1197" s="122" t="s">
        <v>1519</v>
      </c>
      <c r="AA1197" s="189" t="s">
        <v>1520</v>
      </c>
      <c r="AB1197" s="189" t="s">
        <v>1470</v>
      </c>
    </row>
    <row r="1198" spans="1:28" hidden="1">
      <c r="A1198" s="189" t="s">
        <v>3213</v>
      </c>
      <c r="B1198" s="190">
        <v>44995</v>
      </c>
      <c r="C1198" s="191" t="s">
        <v>42</v>
      </c>
      <c r="D1198" s="191" t="s">
        <v>3346</v>
      </c>
      <c r="E1198" s="128" t="s">
        <v>2312</v>
      </c>
      <c r="F1198" s="192" t="s">
        <v>4027</v>
      </c>
      <c r="G1198" s="193" t="s">
        <v>3214</v>
      </c>
      <c r="H1198" s="192" t="s">
        <v>3348</v>
      </c>
      <c r="I1198" s="194">
        <v>175052.85</v>
      </c>
      <c r="J1198" s="128" t="s">
        <v>3261</v>
      </c>
      <c r="K1198" s="192" t="s">
        <v>1499</v>
      </c>
      <c r="L1198" s="195">
        <v>3.9</v>
      </c>
      <c r="M1198" s="196">
        <v>44995</v>
      </c>
      <c r="N1198" s="179" t="s">
        <v>1565</v>
      </c>
      <c r="O1198" s="192" t="s">
        <v>3446</v>
      </c>
      <c r="P1198" s="192" t="s">
        <v>4167</v>
      </c>
      <c r="Q1198" s="197">
        <v>-3.9</v>
      </c>
      <c r="R1198" s="197">
        <v>0</v>
      </c>
      <c r="S1198" s="197">
        <v>427875.07</v>
      </c>
      <c r="T1198" s="198" t="s">
        <v>21</v>
      </c>
      <c r="U1198" s="199">
        <v>-3.9</v>
      </c>
      <c r="V1198" s="199">
        <v>3.9</v>
      </c>
      <c r="W1198" s="200">
        <v>0</v>
      </c>
      <c r="X1198" s="201">
        <v>44986</v>
      </c>
      <c r="Y1198" s="129"/>
      <c r="Z1198" s="122" t="s">
        <v>3124</v>
      </c>
      <c r="AA1198" s="189" t="s">
        <v>3124</v>
      </c>
      <c r="AB1198" s="189" t="s">
        <v>1470</v>
      </c>
    </row>
    <row r="1199" spans="1:28" hidden="1">
      <c r="A1199" s="189" t="s">
        <v>3213</v>
      </c>
      <c r="B1199" s="190">
        <v>44995</v>
      </c>
      <c r="C1199" s="191" t="s">
        <v>42</v>
      </c>
      <c r="D1199" s="191" t="s">
        <v>3346</v>
      </c>
      <c r="E1199" s="128" t="s">
        <v>2312</v>
      </c>
      <c r="F1199" s="192" t="s">
        <v>4027</v>
      </c>
      <c r="G1199" s="193" t="s">
        <v>3214</v>
      </c>
      <c r="H1199" s="192" t="s">
        <v>3348</v>
      </c>
      <c r="I1199" s="194">
        <v>175052.85</v>
      </c>
      <c r="J1199" s="128" t="s">
        <v>3261</v>
      </c>
      <c r="K1199" s="192" t="s">
        <v>1499</v>
      </c>
      <c r="L1199" s="195">
        <v>34.950000000000003</v>
      </c>
      <c r="M1199" s="196">
        <v>44995</v>
      </c>
      <c r="N1199" s="179" t="s">
        <v>1565</v>
      </c>
      <c r="O1199" s="192" t="s">
        <v>3448</v>
      </c>
      <c r="P1199" s="192" t="s">
        <v>3811</v>
      </c>
      <c r="Q1199" s="197">
        <v>-34.950000000000003</v>
      </c>
      <c r="R1199" s="197">
        <v>0</v>
      </c>
      <c r="S1199" s="197">
        <v>427840.12</v>
      </c>
      <c r="T1199" s="198" t="s">
        <v>21</v>
      </c>
      <c r="U1199" s="199">
        <v>-34.950000000000003</v>
      </c>
      <c r="V1199" s="199">
        <v>34.950000000000003</v>
      </c>
      <c r="W1199" s="200">
        <v>0</v>
      </c>
      <c r="X1199" s="201">
        <v>44986</v>
      </c>
      <c r="Y1199" s="129"/>
      <c r="Z1199" s="122" t="s">
        <v>3124</v>
      </c>
      <c r="AA1199" s="189" t="s">
        <v>3124</v>
      </c>
      <c r="AB1199" s="189" t="s">
        <v>1470</v>
      </c>
    </row>
    <row r="1200" spans="1:28" hidden="1">
      <c r="A1200" s="189" t="s">
        <v>3213</v>
      </c>
      <c r="B1200" s="190">
        <v>44995</v>
      </c>
      <c r="C1200" s="191" t="s">
        <v>42</v>
      </c>
      <c r="D1200" s="191" t="s">
        <v>3346</v>
      </c>
      <c r="E1200" s="128" t="s">
        <v>2312</v>
      </c>
      <c r="F1200" s="192" t="s">
        <v>4027</v>
      </c>
      <c r="G1200" s="193" t="s">
        <v>3214</v>
      </c>
      <c r="H1200" s="192" t="s">
        <v>3348</v>
      </c>
      <c r="I1200" s="194">
        <v>175052.85</v>
      </c>
      <c r="J1200" s="128" t="s">
        <v>3261</v>
      </c>
      <c r="K1200" s="192" t="s">
        <v>1652</v>
      </c>
      <c r="L1200" s="195">
        <v>10000</v>
      </c>
      <c r="M1200" s="196">
        <v>44995</v>
      </c>
      <c r="N1200" s="179" t="s">
        <v>1472</v>
      </c>
      <c r="O1200" s="192" t="s">
        <v>4168</v>
      </c>
      <c r="P1200" s="192" t="s">
        <v>4169</v>
      </c>
      <c r="Q1200" s="197">
        <v>-10000</v>
      </c>
      <c r="R1200" s="197">
        <v>0</v>
      </c>
      <c r="S1200" s="197">
        <v>417840.12</v>
      </c>
      <c r="T1200" s="198" t="s">
        <v>4170</v>
      </c>
      <c r="U1200" s="199">
        <v>-10000</v>
      </c>
      <c r="V1200" s="199">
        <v>10000</v>
      </c>
      <c r="W1200" s="200">
        <v>0</v>
      </c>
      <c r="X1200" s="201">
        <v>44986</v>
      </c>
      <c r="Y1200" s="129"/>
      <c r="Z1200" s="122" t="s">
        <v>1519</v>
      </c>
      <c r="AA1200" s="189" t="s">
        <v>1520</v>
      </c>
      <c r="AB1200" s="189" t="s">
        <v>1470</v>
      </c>
    </row>
    <row r="1201" spans="1:28" hidden="1">
      <c r="A1201" s="189" t="s">
        <v>3213</v>
      </c>
      <c r="B1201" s="190">
        <v>44995</v>
      </c>
      <c r="C1201" s="191" t="s">
        <v>42</v>
      </c>
      <c r="D1201" s="191" t="s">
        <v>3346</v>
      </c>
      <c r="E1201" s="128" t="s">
        <v>2312</v>
      </c>
      <c r="F1201" s="192" t="s">
        <v>4027</v>
      </c>
      <c r="G1201" s="193" t="s">
        <v>3214</v>
      </c>
      <c r="H1201" s="192" t="s">
        <v>3348</v>
      </c>
      <c r="I1201" s="194">
        <v>175052.85</v>
      </c>
      <c r="J1201" s="128" t="s">
        <v>3261</v>
      </c>
      <c r="K1201" s="192" t="s">
        <v>4052</v>
      </c>
      <c r="L1201" s="195">
        <v>5000</v>
      </c>
      <c r="M1201" s="196">
        <v>44995</v>
      </c>
      <c r="N1201" s="179" t="s">
        <v>1472</v>
      </c>
      <c r="O1201" s="192" t="s">
        <v>3921</v>
      </c>
      <c r="P1201" s="192" t="s">
        <v>4171</v>
      </c>
      <c r="Q1201" s="197">
        <v>-5000</v>
      </c>
      <c r="R1201" s="197">
        <v>0</v>
      </c>
      <c r="S1201" s="197">
        <v>412840.12</v>
      </c>
      <c r="T1201" s="198" t="s">
        <v>3923</v>
      </c>
      <c r="U1201" s="199">
        <v>-5000</v>
      </c>
      <c r="V1201" s="199">
        <v>5000</v>
      </c>
      <c r="W1201" s="200">
        <v>0</v>
      </c>
      <c r="X1201" s="201">
        <v>44986</v>
      </c>
      <c r="Y1201" s="129"/>
      <c r="Z1201" s="122" t="s">
        <v>1515</v>
      </c>
      <c r="AA1201" s="189" t="s">
        <v>1479</v>
      </c>
      <c r="AB1201" s="189" t="s">
        <v>1470</v>
      </c>
    </row>
    <row r="1202" spans="1:28" hidden="1">
      <c r="A1202" s="189" t="s">
        <v>3213</v>
      </c>
      <c r="B1202" s="190">
        <v>44995</v>
      </c>
      <c r="C1202" s="191" t="s">
        <v>42</v>
      </c>
      <c r="D1202" s="191" t="s">
        <v>3346</v>
      </c>
      <c r="E1202" s="128" t="s">
        <v>2312</v>
      </c>
      <c r="F1202" s="192" t="s">
        <v>4027</v>
      </c>
      <c r="G1202" s="193" t="s">
        <v>3214</v>
      </c>
      <c r="H1202" s="192" t="s">
        <v>3348</v>
      </c>
      <c r="I1202" s="194">
        <v>175052.85</v>
      </c>
      <c r="J1202" s="128" t="s">
        <v>3261</v>
      </c>
      <c r="K1202" s="192" t="s">
        <v>2223</v>
      </c>
      <c r="L1202" s="195">
        <v>1373.6</v>
      </c>
      <c r="M1202" s="196">
        <v>44995</v>
      </c>
      <c r="N1202" s="179" t="s">
        <v>1472</v>
      </c>
      <c r="O1202" s="192" t="s">
        <v>4172</v>
      </c>
      <c r="P1202" s="192" t="s">
        <v>4173</v>
      </c>
      <c r="Q1202" s="197">
        <v>-1373.6</v>
      </c>
      <c r="R1202" s="197">
        <v>0</v>
      </c>
      <c r="S1202" s="197">
        <v>411466.52</v>
      </c>
      <c r="T1202" s="198" t="s">
        <v>4174</v>
      </c>
      <c r="U1202" s="199">
        <v>-1373.6</v>
      </c>
      <c r="V1202" s="199">
        <v>1373.6</v>
      </c>
      <c r="W1202" s="200">
        <v>0</v>
      </c>
      <c r="X1202" s="201">
        <v>44986</v>
      </c>
      <c r="Y1202" s="129"/>
      <c r="Z1202" s="122" t="s">
        <v>1519</v>
      </c>
      <c r="AA1202" s="189" t="s">
        <v>1520</v>
      </c>
      <c r="AB1202" s="189" t="s">
        <v>1470</v>
      </c>
    </row>
    <row r="1203" spans="1:28" hidden="1">
      <c r="A1203" s="189" t="s">
        <v>3213</v>
      </c>
      <c r="B1203" s="190">
        <v>44995</v>
      </c>
      <c r="C1203" s="191" t="s">
        <v>42</v>
      </c>
      <c r="D1203" s="191" t="s">
        <v>3346</v>
      </c>
      <c r="E1203" s="128" t="s">
        <v>2312</v>
      </c>
      <c r="F1203" s="192" t="s">
        <v>4027</v>
      </c>
      <c r="G1203" s="193" t="s">
        <v>3214</v>
      </c>
      <c r="H1203" s="192" t="s">
        <v>3348</v>
      </c>
      <c r="I1203" s="194">
        <v>175052.85</v>
      </c>
      <c r="J1203" s="128" t="s">
        <v>3261</v>
      </c>
      <c r="K1203" s="192" t="s">
        <v>1612</v>
      </c>
      <c r="L1203" s="195">
        <v>1000</v>
      </c>
      <c r="M1203" s="196">
        <v>44995</v>
      </c>
      <c r="N1203" s="179" t="s">
        <v>1472</v>
      </c>
      <c r="O1203" s="192" t="s">
        <v>3944</v>
      </c>
      <c r="P1203" s="192" t="s">
        <v>4175</v>
      </c>
      <c r="Q1203" s="197">
        <v>-1000</v>
      </c>
      <c r="R1203" s="197">
        <v>0</v>
      </c>
      <c r="S1203" s="197">
        <v>410466.52</v>
      </c>
      <c r="T1203" s="198" t="s">
        <v>3946</v>
      </c>
      <c r="U1203" s="199">
        <v>-1000</v>
      </c>
      <c r="V1203" s="199">
        <v>1000</v>
      </c>
      <c r="W1203" s="200">
        <v>0</v>
      </c>
      <c r="X1203" s="201">
        <v>44986</v>
      </c>
      <c r="Y1203" s="129"/>
      <c r="Z1203" s="122" t="s">
        <v>3189</v>
      </c>
      <c r="AA1203" s="189" t="s">
        <v>1488</v>
      </c>
      <c r="AB1203" s="189" t="s">
        <v>1470</v>
      </c>
    </row>
    <row r="1204" spans="1:28" hidden="1">
      <c r="A1204" s="189" t="s">
        <v>3213</v>
      </c>
      <c r="B1204" s="190">
        <v>44995</v>
      </c>
      <c r="C1204" s="191" t="s">
        <v>42</v>
      </c>
      <c r="D1204" s="191" t="s">
        <v>3346</v>
      </c>
      <c r="E1204" s="128" t="s">
        <v>2312</v>
      </c>
      <c r="F1204" s="192" t="s">
        <v>4027</v>
      </c>
      <c r="G1204" s="193" t="s">
        <v>3214</v>
      </c>
      <c r="H1204" s="192" t="s">
        <v>3348</v>
      </c>
      <c r="I1204" s="194">
        <v>175052.85</v>
      </c>
      <c r="J1204" s="128" t="s">
        <v>21</v>
      </c>
      <c r="K1204" s="192" t="s">
        <v>4176</v>
      </c>
      <c r="L1204" s="195">
        <v>1482</v>
      </c>
      <c r="M1204" s="196">
        <v>44995</v>
      </c>
      <c r="N1204" s="179" t="s">
        <v>1472</v>
      </c>
      <c r="O1204" s="192" t="s">
        <v>4177</v>
      </c>
      <c r="P1204" s="192" t="s">
        <v>4178</v>
      </c>
      <c r="Q1204" s="197">
        <v>-1482</v>
      </c>
      <c r="R1204" s="197">
        <v>0</v>
      </c>
      <c r="S1204" s="197">
        <v>408984.52</v>
      </c>
      <c r="T1204" s="198" t="s">
        <v>4179</v>
      </c>
      <c r="U1204" s="199">
        <v>-1482</v>
      </c>
      <c r="V1204" s="199">
        <v>1482</v>
      </c>
      <c r="W1204" s="200">
        <v>0</v>
      </c>
      <c r="X1204" s="201">
        <v>44986</v>
      </c>
      <c r="Y1204" s="129"/>
      <c r="Z1204" s="122" t="s">
        <v>1515</v>
      </c>
      <c r="AA1204" s="189" t="s">
        <v>1479</v>
      </c>
      <c r="AB1204" s="189" t="s">
        <v>1470</v>
      </c>
    </row>
    <row r="1205" spans="1:28" hidden="1">
      <c r="A1205" s="189" t="s">
        <v>3213</v>
      </c>
      <c r="B1205" s="190">
        <v>44998</v>
      </c>
      <c r="C1205" s="191" t="s">
        <v>42</v>
      </c>
      <c r="D1205" s="191" t="s">
        <v>3346</v>
      </c>
      <c r="E1205" s="128" t="s">
        <v>2312</v>
      </c>
      <c r="F1205" s="192" t="s">
        <v>4027</v>
      </c>
      <c r="G1205" s="193" t="s">
        <v>3214</v>
      </c>
      <c r="H1205" s="192" t="s">
        <v>3348</v>
      </c>
      <c r="I1205" s="194">
        <v>175052.85</v>
      </c>
      <c r="J1205" s="128" t="s">
        <v>21</v>
      </c>
      <c r="K1205" s="192" t="s">
        <v>4180</v>
      </c>
      <c r="L1205" s="195">
        <v>144</v>
      </c>
      <c r="M1205" s="196">
        <v>44998</v>
      </c>
      <c r="N1205" s="179" t="s">
        <v>1472</v>
      </c>
      <c r="O1205" s="192" t="s">
        <v>1851</v>
      </c>
      <c r="P1205" s="192" t="s">
        <v>4181</v>
      </c>
      <c r="Q1205" s="197">
        <v>-144</v>
      </c>
      <c r="R1205" s="197">
        <v>0</v>
      </c>
      <c r="S1205" s="197">
        <v>408840.52</v>
      </c>
      <c r="T1205" s="198" t="s">
        <v>1115</v>
      </c>
      <c r="U1205" s="199">
        <v>-144</v>
      </c>
      <c r="V1205" s="199">
        <v>144</v>
      </c>
      <c r="W1205" s="200">
        <v>0</v>
      </c>
      <c r="X1205" s="201">
        <v>44986</v>
      </c>
      <c r="Y1205" s="129"/>
      <c r="Z1205" s="122" t="s">
        <v>1519</v>
      </c>
      <c r="AA1205" s="189" t="s">
        <v>1520</v>
      </c>
      <c r="AB1205" s="189" t="s">
        <v>1470</v>
      </c>
    </row>
    <row r="1206" spans="1:28" hidden="1">
      <c r="A1206" s="189" t="s">
        <v>3213</v>
      </c>
      <c r="B1206" s="190">
        <v>44998</v>
      </c>
      <c r="C1206" s="191" t="s">
        <v>42</v>
      </c>
      <c r="D1206" s="191" t="s">
        <v>3346</v>
      </c>
      <c r="E1206" s="128" t="s">
        <v>2312</v>
      </c>
      <c r="F1206" s="192" t="s">
        <v>4027</v>
      </c>
      <c r="G1206" s="193" t="s">
        <v>3214</v>
      </c>
      <c r="H1206" s="192" t="s">
        <v>3348</v>
      </c>
      <c r="I1206" s="194">
        <v>175052.85</v>
      </c>
      <c r="J1206" s="128" t="s">
        <v>3261</v>
      </c>
      <c r="K1206" s="192" t="s">
        <v>1572</v>
      </c>
      <c r="L1206" s="195">
        <v>8406</v>
      </c>
      <c r="M1206" s="196">
        <v>44998</v>
      </c>
      <c r="N1206" s="179" t="s">
        <v>1472</v>
      </c>
      <c r="O1206" s="192" t="s">
        <v>1741</v>
      </c>
      <c r="P1206" s="192" t="s">
        <v>4182</v>
      </c>
      <c r="Q1206" s="197">
        <v>-8406</v>
      </c>
      <c r="R1206" s="197">
        <v>0</v>
      </c>
      <c r="S1206" s="197">
        <v>400434.52</v>
      </c>
      <c r="T1206" s="198" t="s">
        <v>1947</v>
      </c>
      <c r="U1206" s="199">
        <v>-8406</v>
      </c>
      <c r="V1206" s="199">
        <v>8406</v>
      </c>
      <c r="W1206" s="200">
        <v>0</v>
      </c>
      <c r="X1206" s="201">
        <v>44986</v>
      </c>
      <c r="Y1206" s="129"/>
      <c r="Z1206" s="122" t="s">
        <v>1519</v>
      </c>
      <c r="AA1206" s="189" t="s">
        <v>1520</v>
      </c>
      <c r="AB1206" s="189" t="s">
        <v>1470</v>
      </c>
    </row>
    <row r="1207" spans="1:28" hidden="1">
      <c r="A1207" s="189" t="s">
        <v>3213</v>
      </c>
      <c r="B1207" s="190">
        <v>44998</v>
      </c>
      <c r="C1207" s="191" t="s">
        <v>42</v>
      </c>
      <c r="D1207" s="191" t="s">
        <v>3346</v>
      </c>
      <c r="E1207" s="128" t="s">
        <v>2312</v>
      </c>
      <c r="F1207" s="192" t="s">
        <v>4027</v>
      </c>
      <c r="G1207" s="193" t="s">
        <v>3214</v>
      </c>
      <c r="H1207" s="192" t="s">
        <v>3348</v>
      </c>
      <c r="I1207" s="194">
        <v>175052.85</v>
      </c>
      <c r="J1207" s="128" t="s">
        <v>3261</v>
      </c>
      <c r="K1207" s="192" t="s">
        <v>1647</v>
      </c>
      <c r="L1207" s="195">
        <v>13530</v>
      </c>
      <c r="M1207" s="196">
        <v>44998</v>
      </c>
      <c r="N1207" s="179" t="s">
        <v>1472</v>
      </c>
      <c r="O1207" s="192" t="s">
        <v>4183</v>
      </c>
      <c r="P1207" s="192" t="s">
        <v>4184</v>
      </c>
      <c r="Q1207" s="197">
        <v>-13530</v>
      </c>
      <c r="R1207" s="197">
        <v>0</v>
      </c>
      <c r="S1207" s="197">
        <v>386904.52</v>
      </c>
      <c r="T1207" s="198" t="s">
        <v>4185</v>
      </c>
      <c r="U1207" s="199">
        <v>-13530</v>
      </c>
      <c r="V1207" s="199">
        <v>13530</v>
      </c>
      <c r="W1207" s="200">
        <v>0</v>
      </c>
      <c r="X1207" s="201">
        <v>44986</v>
      </c>
      <c r="Y1207" s="129"/>
      <c r="Z1207" s="122" t="s">
        <v>4031</v>
      </c>
      <c r="AA1207" s="189" t="s">
        <v>4032</v>
      </c>
      <c r="AB1207" s="189" t="s">
        <v>1470</v>
      </c>
    </row>
    <row r="1208" spans="1:28" hidden="1">
      <c r="A1208" s="189" t="s">
        <v>3213</v>
      </c>
      <c r="B1208" s="190">
        <v>44999</v>
      </c>
      <c r="C1208" s="191" t="s">
        <v>42</v>
      </c>
      <c r="D1208" s="191" t="s">
        <v>3346</v>
      </c>
      <c r="E1208" s="128" t="s">
        <v>2312</v>
      </c>
      <c r="F1208" s="192" t="s">
        <v>4027</v>
      </c>
      <c r="G1208" s="193" t="s">
        <v>3214</v>
      </c>
      <c r="H1208" s="192" t="s">
        <v>3348</v>
      </c>
      <c r="I1208" s="194">
        <v>175052.85</v>
      </c>
      <c r="J1208" s="128" t="s">
        <v>21</v>
      </c>
      <c r="K1208" s="192" t="s">
        <v>4180</v>
      </c>
      <c r="L1208" s="195">
        <v>300</v>
      </c>
      <c r="M1208" s="196">
        <v>44999</v>
      </c>
      <c r="N1208" s="179" t="s">
        <v>1472</v>
      </c>
      <c r="O1208" s="192" t="s">
        <v>4186</v>
      </c>
      <c r="P1208" s="192" t="s">
        <v>3871</v>
      </c>
      <c r="Q1208" s="197">
        <v>-300</v>
      </c>
      <c r="R1208" s="197">
        <v>0</v>
      </c>
      <c r="S1208" s="197">
        <v>386604.52</v>
      </c>
      <c r="T1208" s="198" t="s">
        <v>4187</v>
      </c>
      <c r="U1208" s="199">
        <v>-300</v>
      </c>
      <c r="V1208" s="199">
        <v>300</v>
      </c>
      <c r="W1208" s="200">
        <v>0</v>
      </c>
      <c r="X1208" s="201">
        <v>44986</v>
      </c>
      <c r="Y1208" s="129"/>
      <c r="Z1208" s="122" t="s">
        <v>1519</v>
      </c>
      <c r="AA1208" s="189" t="s">
        <v>1520</v>
      </c>
      <c r="AB1208" s="189" t="s">
        <v>1470</v>
      </c>
    </row>
    <row r="1209" spans="1:28" hidden="1">
      <c r="A1209" s="189" t="s">
        <v>3213</v>
      </c>
      <c r="B1209" s="190">
        <v>44999</v>
      </c>
      <c r="C1209" s="191" t="s">
        <v>42</v>
      </c>
      <c r="D1209" s="191" t="s">
        <v>3346</v>
      </c>
      <c r="E1209" s="128" t="s">
        <v>2312</v>
      </c>
      <c r="F1209" s="192" t="s">
        <v>4027</v>
      </c>
      <c r="G1209" s="193" t="s">
        <v>3214</v>
      </c>
      <c r="H1209" s="192" t="s">
        <v>3348</v>
      </c>
      <c r="I1209" s="194">
        <v>175052.85</v>
      </c>
      <c r="J1209" s="128" t="s">
        <v>3261</v>
      </c>
      <c r="K1209" s="192" t="s">
        <v>1558</v>
      </c>
      <c r="L1209" s="195">
        <v>5400</v>
      </c>
      <c r="M1209" s="196">
        <v>44999</v>
      </c>
      <c r="N1209" s="179" t="s">
        <v>1472</v>
      </c>
      <c r="O1209" s="192" t="s">
        <v>2668</v>
      </c>
      <c r="P1209" s="192" t="s">
        <v>4188</v>
      </c>
      <c r="Q1209" s="197">
        <v>-5400</v>
      </c>
      <c r="R1209" s="197">
        <v>0</v>
      </c>
      <c r="S1209" s="197">
        <v>381204.52</v>
      </c>
      <c r="T1209" s="198" t="s">
        <v>1134</v>
      </c>
      <c r="U1209" s="199">
        <v>-5400</v>
      </c>
      <c r="V1209" s="199">
        <v>5400</v>
      </c>
      <c r="W1209" s="200">
        <v>0</v>
      </c>
      <c r="X1209" s="201">
        <v>44986</v>
      </c>
      <c r="Y1209" s="129"/>
      <c r="Z1209" s="122" t="s">
        <v>1515</v>
      </c>
      <c r="AA1209" s="189" t="s">
        <v>1479</v>
      </c>
      <c r="AB1209" s="189" t="s">
        <v>1470</v>
      </c>
    </row>
    <row r="1210" spans="1:28" hidden="1">
      <c r="A1210" s="189" t="s">
        <v>3213</v>
      </c>
      <c r="B1210" s="190">
        <v>44999</v>
      </c>
      <c r="C1210" s="191" t="s">
        <v>42</v>
      </c>
      <c r="D1210" s="191" t="s">
        <v>3346</v>
      </c>
      <c r="E1210" s="128" t="s">
        <v>2312</v>
      </c>
      <c r="F1210" s="192" t="s">
        <v>4027</v>
      </c>
      <c r="G1210" s="193" t="s">
        <v>3214</v>
      </c>
      <c r="H1210" s="192" t="s">
        <v>3348</v>
      </c>
      <c r="I1210" s="194">
        <v>175052.85</v>
      </c>
      <c r="J1210" s="128" t="s">
        <v>3261</v>
      </c>
      <c r="K1210" s="192" t="s">
        <v>1504</v>
      </c>
      <c r="L1210" s="195">
        <v>81</v>
      </c>
      <c r="M1210" s="196">
        <v>44999</v>
      </c>
      <c r="N1210" s="179" t="s">
        <v>1472</v>
      </c>
      <c r="O1210" s="192" t="s">
        <v>2670</v>
      </c>
      <c r="P1210" s="192" t="s">
        <v>4188</v>
      </c>
      <c r="Q1210" s="197">
        <v>0</v>
      </c>
      <c r="R1210" s="197">
        <v>81</v>
      </c>
      <c r="S1210" s="197">
        <v>381285.52</v>
      </c>
      <c r="T1210" s="198" t="s">
        <v>1134</v>
      </c>
      <c r="U1210" s="199">
        <v>81</v>
      </c>
      <c r="V1210" s="199">
        <v>81</v>
      </c>
      <c r="W1210" s="200">
        <v>0</v>
      </c>
      <c r="X1210" s="201">
        <v>44986</v>
      </c>
      <c r="Y1210" s="129"/>
      <c r="Z1210" s="122" t="s">
        <v>1515</v>
      </c>
      <c r="AA1210" s="189" t="s">
        <v>1479</v>
      </c>
      <c r="AB1210" s="189" t="s">
        <v>1470</v>
      </c>
    </row>
    <row r="1211" spans="1:28" hidden="1">
      <c r="A1211" s="189" t="s">
        <v>3213</v>
      </c>
      <c r="B1211" s="190">
        <v>44999</v>
      </c>
      <c r="C1211" s="191" t="s">
        <v>42</v>
      </c>
      <c r="D1211" s="191" t="s">
        <v>3346</v>
      </c>
      <c r="E1211" s="128" t="s">
        <v>2312</v>
      </c>
      <c r="F1211" s="192" t="s">
        <v>4027</v>
      </c>
      <c r="G1211" s="193" t="s">
        <v>3214</v>
      </c>
      <c r="H1211" s="192" t="s">
        <v>3348</v>
      </c>
      <c r="I1211" s="194">
        <v>175052.85</v>
      </c>
      <c r="J1211" s="128" t="s">
        <v>21</v>
      </c>
      <c r="K1211" s="192" t="s">
        <v>1733</v>
      </c>
      <c r="L1211" s="195">
        <v>241.25</v>
      </c>
      <c r="M1211" s="196">
        <v>44999</v>
      </c>
      <c r="N1211" s="179" t="s">
        <v>1472</v>
      </c>
      <c r="O1211" s="192" t="s">
        <v>2671</v>
      </c>
      <c r="P1211" s="192" t="s">
        <v>4188</v>
      </c>
      <c r="Q1211" s="197">
        <v>0</v>
      </c>
      <c r="R1211" s="197">
        <v>241.25</v>
      </c>
      <c r="S1211" s="197">
        <v>381526.77</v>
      </c>
      <c r="T1211" s="198" t="s">
        <v>1134</v>
      </c>
      <c r="U1211" s="199">
        <v>241.25</v>
      </c>
      <c r="V1211" s="199">
        <v>241.25</v>
      </c>
      <c r="W1211" s="200">
        <v>0</v>
      </c>
      <c r="X1211" s="201">
        <v>44986</v>
      </c>
      <c r="Y1211" s="129"/>
      <c r="Z1211" s="122" t="s">
        <v>1515</v>
      </c>
      <c r="AA1211" s="189" t="s">
        <v>1479</v>
      </c>
      <c r="AB1211" s="189" t="s">
        <v>1470</v>
      </c>
    </row>
    <row r="1212" spans="1:28" hidden="1">
      <c r="A1212" s="189" t="s">
        <v>3213</v>
      </c>
      <c r="B1212" s="190">
        <v>44999</v>
      </c>
      <c r="C1212" s="191" t="s">
        <v>42</v>
      </c>
      <c r="D1212" s="191" t="s">
        <v>3346</v>
      </c>
      <c r="E1212" s="128" t="s">
        <v>2312</v>
      </c>
      <c r="F1212" s="192" t="s">
        <v>4027</v>
      </c>
      <c r="G1212" s="193" t="s">
        <v>3214</v>
      </c>
      <c r="H1212" s="192" t="s">
        <v>3348</v>
      </c>
      <c r="I1212" s="194">
        <v>175052.85</v>
      </c>
      <c r="J1212" s="128" t="s">
        <v>3261</v>
      </c>
      <c r="K1212" s="192" t="s">
        <v>1765</v>
      </c>
      <c r="L1212" s="195">
        <v>5800</v>
      </c>
      <c r="M1212" s="196">
        <v>44999</v>
      </c>
      <c r="N1212" s="179" t="s">
        <v>1472</v>
      </c>
      <c r="O1212" s="192" t="s">
        <v>1766</v>
      </c>
      <c r="P1212" s="192" t="s">
        <v>4189</v>
      </c>
      <c r="Q1212" s="197">
        <v>-5800</v>
      </c>
      <c r="R1212" s="197">
        <v>0</v>
      </c>
      <c r="S1212" s="197">
        <v>375726.77</v>
      </c>
      <c r="T1212" s="198" t="s">
        <v>1925</v>
      </c>
      <c r="U1212" s="199">
        <v>-5800</v>
      </c>
      <c r="V1212" s="199">
        <v>5800</v>
      </c>
      <c r="W1212" s="200">
        <v>0</v>
      </c>
      <c r="X1212" s="201">
        <v>44986</v>
      </c>
      <c r="Y1212" s="129"/>
      <c r="Z1212" s="122" t="s">
        <v>4121</v>
      </c>
      <c r="AA1212" s="189" t="s">
        <v>4121</v>
      </c>
      <c r="AB1212" s="189" t="s">
        <v>1470</v>
      </c>
    </row>
    <row r="1213" spans="1:28" hidden="1">
      <c r="A1213" s="189" t="s">
        <v>3213</v>
      </c>
      <c r="B1213" s="190">
        <v>44999</v>
      </c>
      <c r="C1213" s="191" t="s">
        <v>42</v>
      </c>
      <c r="D1213" s="191" t="s">
        <v>3346</v>
      </c>
      <c r="E1213" s="128" t="s">
        <v>2312</v>
      </c>
      <c r="F1213" s="192" t="s">
        <v>4027</v>
      </c>
      <c r="G1213" s="193" t="s">
        <v>3214</v>
      </c>
      <c r="H1213" s="192" t="s">
        <v>3348</v>
      </c>
      <c r="I1213" s="194">
        <v>175052.85</v>
      </c>
      <c r="J1213" s="128" t="s">
        <v>3261</v>
      </c>
      <c r="K1213" s="192" t="s">
        <v>2253</v>
      </c>
      <c r="L1213" s="195">
        <v>131.56</v>
      </c>
      <c r="M1213" s="196">
        <v>44999</v>
      </c>
      <c r="N1213" s="179" t="s">
        <v>1472</v>
      </c>
      <c r="O1213" s="192" t="s">
        <v>4177</v>
      </c>
      <c r="P1213" s="192" t="s">
        <v>4178</v>
      </c>
      <c r="Q1213" s="197">
        <v>-131.56</v>
      </c>
      <c r="R1213" s="197">
        <v>0</v>
      </c>
      <c r="S1213" s="197">
        <v>375595.21</v>
      </c>
      <c r="T1213" s="198" t="s">
        <v>4179</v>
      </c>
      <c r="U1213" s="199">
        <v>-131.56</v>
      </c>
      <c r="V1213" s="199">
        <v>131.56</v>
      </c>
      <c r="W1213" s="200">
        <v>0</v>
      </c>
      <c r="X1213" s="201">
        <v>44986</v>
      </c>
      <c r="Y1213" s="129"/>
      <c r="Z1213" s="122" t="s">
        <v>1515</v>
      </c>
      <c r="AA1213" s="189" t="s">
        <v>1479</v>
      </c>
      <c r="AB1213" s="189" t="s">
        <v>1470</v>
      </c>
    </row>
    <row r="1214" spans="1:28" hidden="1">
      <c r="A1214" s="189" t="s">
        <v>3213</v>
      </c>
      <c r="B1214" s="190">
        <v>44999</v>
      </c>
      <c r="C1214" s="191" t="s">
        <v>42</v>
      </c>
      <c r="D1214" s="191" t="s">
        <v>3346</v>
      </c>
      <c r="E1214" s="128" t="s">
        <v>2312</v>
      </c>
      <c r="F1214" s="192" t="s">
        <v>4027</v>
      </c>
      <c r="G1214" s="193" t="s">
        <v>3214</v>
      </c>
      <c r="H1214" s="192" t="s">
        <v>3348</v>
      </c>
      <c r="I1214" s="194">
        <v>175052.85</v>
      </c>
      <c r="J1214" s="128" t="s">
        <v>3261</v>
      </c>
      <c r="K1214" s="192" t="s">
        <v>1647</v>
      </c>
      <c r="L1214" s="195">
        <v>2675</v>
      </c>
      <c r="M1214" s="196">
        <v>44999</v>
      </c>
      <c r="N1214" s="179" t="s">
        <v>1472</v>
      </c>
      <c r="O1214" s="192" t="s">
        <v>4190</v>
      </c>
      <c r="P1214" s="192" t="s">
        <v>4191</v>
      </c>
      <c r="Q1214" s="197">
        <v>-2675</v>
      </c>
      <c r="R1214" s="197">
        <v>0</v>
      </c>
      <c r="S1214" s="197">
        <v>372920.21</v>
      </c>
      <c r="T1214" s="198" t="s">
        <v>4192</v>
      </c>
      <c r="U1214" s="199">
        <v>-2675</v>
      </c>
      <c r="V1214" s="199">
        <v>2675</v>
      </c>
      <c r="W1214" s="200">
        <v>0</v>
      </c>
      <c r="X1214" s="201">
        <v>44986</v>
      </c>
      <c r="Y1214" s="129"/>
      <c r="Z1214" s="122" t="s">
        <v>4031</v>
      </c>
      <c r="AA1214" s="189" t="s">
        <v>4032</v>
      </c>
      <c r="AB1214" s="189" t="s">
        <v>1470</v>
      </c>
    </row>
    <row r="1215" spans="1:28" hidden="1">
      <c r="A1215" s="189" t="s">
        <v>3213</v>
      </c>
      <c r="B1215" s="190">
        <v>44999</v>
      </c>
      <c r="C1215" s="191" t="s">
        <v>42</v>
      </c>
      <c r="D1215" s="191" t="s">
        <v>3346</v>
      </c>
      <c r="E1215" s="128" t="s">
        <v>2312</v>
      </c>
      <c r="F1215" s="192" t="s">
        <v>4027</v>
      </c>
      <c r="G1215" s="193" t="s">
        <v>3214</v>
      </c>
      <c r="H1215" s="192" t="s">
        <v>3348</v>
      </c>
      <c r="I1215" s="194">
        <v>175052.85</v>
      </c>
      <c r="J1215" s="128" t="s">
        <v>21</v>
      </c>
      <c r="K1215" s="192" t="s">
        <v>4180</v>
      </c>
      <c r="L1215" s="195">
        <v>1400</v>
      </c>
      <c r="M1215" s="196">
        <v>44999</v>
      </c>
      <c r="N1215" s="179" t="s">
        <v>1472</v>
      </c>
      <c r="O1215" s="192" t="s">
        <v>4186</v>
      </c>
      <c r="P1215" s="192" t="s">
        <v>3871</v>
      </c>
      <c r="Q1215" s="197">
        <v>-1400</v>
      </c>
      <c r="R1215" s="197">
        <v>0</v>
      </c>
      <c r="S1215" s="197">
        <v>371520.21</v>
      </c>
      <c r="T1215" s="198" t="s">
        <v>4187</v>
      </c>
      <c r="U1215" s="199">
        <v>-1400</v>
      </c>
      <c r="V1215" s="199">
        <v>1400</v>
      </c>
      <c r="W1215" s="200">
        <v>0</v>
      </c>
      <c r="X1215" s="201">
        <v>44986</v>
      </c>
      <c r="Y1215" s="129"/>
      <c r="Z1215" s="122" t="s">
        <v>1519</v>
      </c>
      <c r="AA1215" s="189" t="s">
        <v>1520</v>
      </c>
      <c r="AB1215" s="189" t="s">
        <v>1470</v>
      </c>
    </row>
    <row r="1216" spans="1:28" hidden="1">
      <c r="A1216" s="189" t="s">
        <v>3213</v>
      </c>
      <c r="B1216" s="190">
        <v>44999</v>
      </c>
      <c r="C1216" s="191" t="s">
        <v>42</v>
      </c>
      <c r="D1216" s="191" t="s">
        <v>3346</v>
      </c>
      <c r="E1216" s="128" t="s">
        <v>2312</v>
      </c>
      <c r="F1216" s="192" t="s">
        <v>4027</v>
      </c>
      <c r="G1216" s="193" t="s">
        <v>3214</v>
      </c>
      <c r="H1216" s="192" t="s">
        <v>3348</v>
      </c>
      <c r="I1216" s="194">
        <v>175052.85</v>
      </c>
      <c r="J1216" s="128" t="s">
        <v>3261</v>
      </c>
      <c r="K1216" s="192" t="s">
        <v>1499</v>
      </c>
      <c r="L1216" s="195">
        <v>2.66</v>
      </c>
      <c r="M1216" s="196">
        <v>44999</v>
      </c>
      <c r="N1216" s="179" t="s">
        <v>1565</v>
      </c>
      <c r="O1216" s="192" t="s">
        <v>3386</v>
      </c>
      <c r="P1216" s="192" t="s">
        <v>3782</v>
      </c>
      <c r="Q1216" s="197">
        <v>-2.66</v>
      </c>
      <c r="R1216" s="197">
        <v>0</v>
      </c>
      <c r="S1216" s="197">
        <v>371517.55</v>
      </c>
      <c r="T1216" s="198" t="s">
        <v>21</v>
      </c>
      <c r="U1216" s="199">
        <v>-2.66</v>
      </c>
      <c r="V1216" s="199">
        <v>2.66</v>
      </c>
      <c r="W1216" s="200">
        <v>0</v>
      </c>
      <c r="X1216" s="201">
        <v>44986</v>
      </c>
      <c r="Y1216" s="129"/>
      <c r="Z1216" s="122" t="s">
        <v>3124</v>
      </c>
      <c r="AA1216" s="189" t="s">
        <v>3124</v>
      </c>
      <c r="AB1216" s="189" t="s">
        <v>1470</v>
      </c>
    </row>
    <row r="1217" spans="1:28" hidden="1">
      <c r="A1217" s="189" t="s">
        <v>3213</v>
      </c>
      <c r="B1217" s="190">
        <v>44999</v>
      </c>
      <c r="C1217" s="191" t="s">
        <v>42</v>
      </c>
      <c r="D1217" s="191" t="s">
        <v>3346</v>
      </c>
      <c r="E1217" s="128" t="s">
        <v>2312</v>
      </c>
      <c r="F1217" s="192" t="s">
        <v>4027</v>
      </c>
      <c r="G1217" s="193" t="s">
        <v>3214</v>
      </c>
      <c r="H1217" s="192" t="s">
        <v>3348</v>
      </c>
      <c r="I1217" s="194">
        <v>175052.85</v>
      </c>
      <c r="J1217" s="128" t="s">
        <v>3261</v>
      </c>
      <c r="K1217" s="192" t="s">
        <v>1499</v>
      </c>
      <c r="L1217" s="195">
        <v>3.15</v>
      </c>
      <c r="M1217" s="196">
        <v>44999</v>
      </c>
      <c r="N1217" s="179" t="s">
        <v>1565</v>
      </c>
      <c r="O1217" s="192" t="s">
        <v>3386</v>
      </c>
      <c r="P1217" s="192" t="s">
        <v>3972</v>
      </c>
      <c r="Q1217" s="197">
        <v>-3.15</v>
      </c>
      <c r="R1217" s="197">
        <v>0</v>
      </c>
      <c r="S1217" s="197">
        <v>371514.4</v>
      </c>
      <c r="T1217" s="198" t="s">
        <v>21</v>
      </c>
      <c r="U1217" s="199">
        <v>-3.15</v>
      </c>
      <c r="V1217" s="199">
        <v>3.15</v>
      </c>
      <c r="W1217" s="200">
        <v>0</v>
      </c>
      <c r="X1217" s="201">
        <v>44986</v>
      </c>
      <c r="Y1217" s="129"/>
      <c r="Z1217" s="122" t="s">
        <v>3124</v>
      </c>
      <c r="AA1217" s="189" t="s">
        <v>3124</v>
      </c>
      <c r="AB1217" s="189" t="s">
        <v>1470</v>
      </c>
    </row>
    <row r="1218" spans="1:28" hidden="1">
      <c r="A1218" s="189" t="s">
        <v>3213</v>
      </c>
      <c r="B1218" s="190">
        <v>44999</v>
      </c>
      <c r="C1218" s="191" t="s">
        <v>42</v>
      </c>
      <c r="D1218" s="191" t="s">
        <v>3346</v>
      </c>
      <c r="E1218" s="128" t="s">
        <v>2312</v>
      </c>
      <c r="F1218" s="192" t="s">
        <v>4027</v>
      </c>
      <c r="G1218" s="193" t="s">
        <v>3214</v>
      </c>
      <c r="H1218" s="192" t="s">
        <v>3348</v>
      </c>
      <c r="I1218" s="194">
        <v>175052.85</v>
      </c>
      <c r="J1218" s="128" t="s">
        <v>3261</v>
      </c>
      <c r="K1218" s="192" t="s">
        <v>1499</v>
      </c>
      <c r="L1218" s="195">
        <v>9</v>
      </c>
      <c r="M1218" s="196">
        <v>44999</v>
      </c>
      <c r="N1218" s="179" t="s">
        <v>1565</v>
      </c>
      <c r="O1218" s="192" t="s">
        <v>3386</v>
      </c>
      <c r="P1218" s="192" t="s">
        <v>4102</v>
      </c>
      <c r="Q1218" s="197">
        <v>-9</v>
      </c>
      <c r="R1218" s="197">
        <v>0</v>
      </c>
      <c r="S1218" s="197">
        <v>371505.4</v>
      </c>
      <c r="T1218" s="198" t="s">
        <v>21</v>
      </c>
      <c r="U1218" s="199">
        <v>-9</v>
      </c>
      <c r="V1218" s="199">
        <v>9</v>
      </c>
      <c r="W1218" s="200">
        <v>0</v>
      </c>
      <c r="X1218" s="201">
        <v>44986</v>
      </c>
      <c r="Y1218" s="129"/>
      <c r="Z1218" s="122" t="s">
        <v>3124</v>
      </c>
      <c r="AA1218" s="189" t="s">
        <v>3124</v>
      </c>
      <c r="AB1218" s="189" t="s">
        <v>1470</v>
      </c>
    </row>
    <row r="1219" spans="1:28" hidden="1">
      <c r="A1219" s="189" t="s">
        <v>3213</v>
      </c>
      <c r="B1219" s="190">
        <v>44999</v>
      </c>
      <c r="C1219" s="191" t="s">
        <v>42</v>
      </c>
      <c r="D1219" s="191" t="s">
        <v>3346</v>
      </c>
      <c r="E1219" s="128" t="s">
        <v>2312</v>
      </c>
      <c r="F1219" s="192" t="s">
        <v>4027</v>
      </c>
      <c r="G1219" s="193" t="s">
        <v>3214</v>
      </c>
      <c r="H1219" s="192" t="s">
        <v>3348</v>
      </c>
      <c r="I1219" s="194">
        <v>175052.85</v>
      </c>
      <c r="J1219" s="128" t="s">
        <v>3261</v>
      </c>
      <c r="K1219" s="192" t="s">
        <v>1499</v>
      </c>
      <c r="L1219" s="195">
        <v>9</v>
      </c>
      <c r="M1219" s="196">
        <v>44999</v>
      </c>
      <c r="N1219" s="179" t="s">
        <v>1565</v>
      </c>
      <c r="O1219" s="192" t="s">
        <v>3386</v>
      </c>
      <c r="P1219" s="192" t="s">
        <v>3900</v>
      </c>
      <c r="Q1219" s="197">
        <v>-9</v>
      </c>
      <c r="R1219" s="197">
        <v>0</v>
      </c>
      <c r="S1219" s="197">
        <v>371496.4</v>
      </c>
      <c r="T1219" s="198" t="s">
        <v>21</v>
      </c>
      <c r="U1219" s="199">
        <v>-9</v>
      </c>
      <c r="V1219" s="199">
        <v>9</v>
      </c>
      <c r="W1219" s="200">
        <v>0</v>
      </c>
      <c r="X1219" s="201">
        <v>44986</v>
      </c>
      <c r="Y1219" s="129"/>
      <c r="Z1219" s="122" t="s">
        <v>3124</v>
      </c>
      <c r="AA1219" s="189" t="s">
        <v>3124</v>
      </c>
      <c r="AB1219" s="189" t="s">
        <v>1470</v>
      </c>
    </row>
    <row r="1220" spans="1:28" hidden="1">
      <c r="A1220" s="189" t="s">
        <v>3213</v>
      </c>
      <c r="B1220" s="190">
        <v>44999</v>
      </c>
      <c r="C1220" s="191" t="s">
        <v>42</v>
      </c>
      <c r="D1220" s="191" t="s">
        <v>3346</v>
      </c>
      <c r="E1220" s="128" t="s">
        <v>2312</v>
      </c>
      <c r="F1220" s="192" t="s">
        <v>4027</v>
      </c>
      <c r="G1220" s="193" t="s">
        <v>3214</v>
      </c>
      <c r="H1220" s="192" t="s">
        <v>3348</v>
      </c>
      <c r="I1220" s="194">
        <v>175052.85</v>
      </c>
      <c r="J1220" s="128" t="s">
        <v>3261</v>
      </c>
      <c r="K1220" s="192" t="s">
        <v>1499</v>
      </c>
      <c r="L1220" s="195">
        <v>9</v>
      </c>
      <c r="M1220" s="196">
        <v>44999</v>
      </c>
      <c r="N1220" s="179" t="s">
        <v>1565</v>
      </c>
      <c r="O1220" s="192" t="s">
        <v>3386</v>
      </c>
      <c r="P1220" s="192" t="s">
        <v>4103</v>
      </c>
      <c r="Q1220" s="197">
        <v>-9</v>
      </c>
      <c r="R1220" s="197">
        <v>0</v>
      </c>
      <c r="S1220" s="197">
        <v>371487.4</v>
      </c>
      <c r="T1220" s="198" t="s">
        <v>21</v>
      </c>
      <c r="U1220" s="199">
        <v>-9</v>
      </c>
      <c r="V1220" s="199">
        <v>9</v>
      </c>
      <c r="W1220" s="200">
        <v>0</v>
      </c>
      <c r="X1220" s="201">
        <v>44986</v>
      </c>
      <c r="Y1220" s="129"/>
      <c r="Z1220" s="122" t="s">
        <v>3124</v>
      </c>
      <c r="AA1220" s="189" t="s">
        <v>3124</v>
      </c>
      <c r="AB1220" s="189" t="s">
        <v>1470</v>
      </c>
    </row>
    <row r="1221" spans="1:28" hidden="1">
      <c r="A1221" s="189" t="s">
        <v>3213</v>
      </c>
      <c r="B1221" s="190">
        <v>44999</v>
      </c>
      <c r="C1221" s="191" t="s">
        <v>42</v>
      </c>
      <c r="D1221" s="191" t="s">
        <v>3346</v>
      </c>
      <c r="E1221" s="128" t="s">
        <v>2312</v>
      </c>
      <c r="F1221" s="192" t="s">
        <v>4027</v>
      </c>
      <c r="G1221" s="193" t="s">
        <v>3214</v>
      </c>
      <c r="H1221" s="192" t="s">
        <v>3348</v>
      </c>
      <c r="I1221" s="194">
        <v>175052.85</v>
      </c>
      <c r="J1221" s="128" t="s">
        <v>3261</v>
      </c>
      <c r="K1221" s="192" t="s">
        <v>1499</v>
      </c>
      <c r="L1221" s="195">
        <v>9</v>
      </c>
      <c r="M1221" s="196">
        <v>44999</v>
      </c>
      <c r="N1221" s="179" t="s">
        <v>1565</v>
      </c>
      <c r="O1221" s="192" t="s">
        <v>3386</v>
      </c>
      <c r="P1221" s="192" t="s">
        <v>4104</v>
      </c>
      <c r="Q1221" s="197">
        <v>-9</v>
      </c>
      <c r="R1221" s="197">
        <v>0</v>
      </c>
      <c r="S1221" s="197">
        <v>371478.4</v>
      </c>
      <c r="T1221" s="198" t="s">
        <v>21</v>
      </c>
      <c r="U1221" s="199">
        <v>-9</v>
      </c>
      <c r="V1221" s="199">
        <v>9</v>
      </c>
      <c r="W1221" s="200">
        <v>0</v>
      </c>
      <c r="X1221" s="201">
        <v>44986</v>
      </c>
      <c r="Y1221" s="129"/>
      <c r="Z1221" s="122" t="s">
        <v>3124</v>
      </c>
      <c r="AA1221" s="189" t="s">
        <v>3124</v>
      </c>
      <c r="AB1221" s="189" t="s">
        <v>1470</v>
      </c>
    </row>
    <row r="1222" spans="1:28" hidden="1">
      <c r="A1222" s="189" t="s">
        <v>3213</v>
      </c>
      <c r="B1222" s="190">
        <v>44999</v>
      </c>
      <c r="C1222" s="191" t="s">
        <v>42</v>
      </c>
      <c r="D1222" s="191" t="s">
        <v>3346</v>
      </c>
      <c r="E1222" s="128" t="s">
        <v>2312</v>
      </c>
      <c r="F1222" s="192" t="s">
        <v>4027</v>
      </c>
      <c r="G1222" s="193" t="s">
        <v>3214</v>
      </c>
      <c r="H1222" s="192" t="s">
        <v>3348</v>
      </c>
      <c r="I1222" s="194">
        <v>175052.85</v>
      </c>
      <c r="J1222" s="128" t="s">
        <v>3261</v>
      </c>
      <c r="K1222" s="192" t="s">
        <v>1499</v>
      </c>
      <c r="L1222" s="195">
        <v>23.3</v>
      </c>
      <c r="M1222" s="196">
        <v>44999</v>
      </c>
      <c r="N1222" s="179" t="s">
        <v>1565</v>
      </c>
      <c r="O1222" s="192" t="s">
        <v>3448</v>
      </c>
      <c r="P1222" s="192" t="s">
        <v>4193</v>
      </c>
      <c r="Q1222" s="197">
        <v>-23.3</v>
      </c>
      <c r="R1222" s="197">
        <v>0</v>
      </c>
      <c r="S1222" s="197">
        <v>371455.1</v>
      </c>
      <c r="T1222" s="198" t="s">
        <v>21</v>
      </c>
      <c r="U1222" s="199">
        <v>-23.3</v>
      </c>
      <c r="V1222" s="199">
        <v>23.3</v>
      </c>
      <c r="W1222" s="200">
        <v>0</v>
      </c>
      <c r="X1222" s="201">
        <v>44986</v>
      </c>
      <c r="Y1222" s="129"/>
      <c r="Z1222" s="122" t="s">
        <v>3124</v>
      </c>
      <c r="AA1222" s="189" t="s">
        <v>3124</v>
      </c>
      <c r="AB1222" s="189" t="s">
        <v>1470</v>
      </c>
    </row>
    <row r="1223" spans="1:28" hidden="1">
      <c r="A1223" s="189" t="s">
        <v>3213</v>
      </c>
      <c r="B1223" s="190">
        <v>45000</v>
      </c>
      <c r="C1223" s="191" t="s">
        <v>42</v>
      </c>
      <c r="D1223" s="191" t="s">
        <v>3346</v>
      </c>
      <c r="E1223" s="128" t="s">
        <v>2312</v>
      </c>
      <c r="F1223" s="192" t="s">
        <v>4027</v>
      </c>
      <c r="G1223" s="193" t="s">
        <v>3214</v>
      </c>
      <c r="H1223" s="192" t="s">
        <v>3348</v>
      </c>
      <c r="I1223" s="194">
        <v>175052.85</v>
      </c>
      <c r="J1223" s="128" t="s">
        <v>3261</v>
      </c>
      <c r="K1223" s="192" t="s">
        <v>1647</v>
      </c>
      <c r="L1223" s="195">
        <v>2884.42</v>
      </c>
      <c r="M1223" s="196">
        <v>45000</v>
      </c>
      <c r="N1223" s="179" t="s">
        <v>1472</v>
      </c>
      <c r="O1223" s="192" t="s">
        <v>4194</v>
      </c>
      <c r="P1223" s="192" t="s">
        <v>4195</v>
      </c>
      <c r="Q1223" s="197">
        <v>-2884.42</v>
      </c>
      <c r="R1223" s="197">
        <v>0</v>
      </c>
      <c r="S1223" s="197">
        <v>368570.68</v>
      </c>
      <c r="T1223" s="198" t="s">
        <v>4196</v>
      </c>
      <c r="U1223" s="199">
        <v>-2884.42</v>
      </c>
      <c r="V1223" s="199">
        <v>2884.42</v>
      </c>
      <c r="W1223" s="200">
        <v>0</v>
      </c>
      <c r="X1223" s="201">
        <v>44986</v>
      </c>
      <c r="Y1223" s="129"/>
      <c r="Z1223" s="122" t="s">
        <v>4031</v>
      </c>
      <c r="AA1223" s="189" t="s">
        <v>4032</v>
      </c>
      <c r="AB1223" s="189" t="s">
        <v>1470</v>
      </c>
    </row>
    <row r="1224" spans="1:28" hidden="1">
      <c r="A1224" s="189" t="s">
        <v>3213</v>
      </c>
      <c r="B1224" s="190">
        <v>45000</v>
      </c>
      <c r="C1224" s="191" t="s">
        <v>42</v>
      </c>
      <c r="D1224" s="191" t="s">
        <v>3346</v>
      </c>
      <c r="E1224" s="128" t="s">
        <v>2312</v>
      </c>
      <c r="F1224" s="192" t="s">
        <v>4027</v>
      </c>
      <c r="G1224" s="193" t="s">
        <v>3214</v>
      </c>
      <c r="H1224" s="192" t="s">
        <v>3348</v>
      </c>
      <c r="I1224" s="194">
        <v>175052.85</v>
      </c>
      <c r="J1224" s="128" t="s">
        <v>3261</v>
      </c>
      <c r="K1224" s="192" t="s">
        <v>1647</v>
      </c>
      <c r="L1224" s="195">
        <v>3313.46</v>
      </c>
      <c r="M1224" s="196">
        <v>45000</v>
      </c>
      <c r="N1224" s="179" t="s">
        <v>1472</v>
      </c>
      <c r="O1224" s="192" t="s">
        <v>4194</v>
      </c>
      <c r="P1224" s="192" t="s">
        <v>4197</v>
      </c>
      <c r="Q1224" s="197">
        <v>-3313.46</v>
      </c>
      <c r="R1224" s="197">
        <v>0</v>
      </c>
      <c r="S1224" s="197">
        <v>365257.22</v>
      </c>
      <c r="T1224" s="198" t="s">
        <v>4196</v>
      </c>
      <c r="U1224" s="199">
        <v>-3313.46</v>
      </c>
      <c r="V1224" s="199">
        <v>3313.46</v>
      </c>
      <c r="W1224" s="200">
        <v>0</v>
      </c>
      <c r="X1224" s="201">
        <v>44986</v>
      </c>
      <c r="Y1224" s="129"/>
      <c r="Z1224" s="122" t="s">
        <v>4031</v>
      </c>
      <c r="AA1224" s="189" t="s">
        <v>4032</v>
      </c>
      <c r="AB1224" s="189" t="s">
        <v>1470</v>
      </c>
    </row>
    <row r="1225" spans="1:28" hidden="1">
      <c r="A1225" s="189" t="s">
        <v>3213</v>
      </c>
      <c r="B1225" s="190">
        <v>45000</v>
      </c>
      <c r="C1225" s="191" t="s">
        <v>42</v>
      </c>
      <c r="D1225" s="191" t="s">
        <v>3346</v>
      </c>
      <c r="E1225" s="128" t="s">
        <v>2312</v>
      </c>
      <c r="F1225" s="192" t="s">
        <v>4027</v>
      </c>
      <c r="G1225" s="193" t="s">
        <v>3214</v>
      </c>
      <c r="H1225" s="192" t="s">
        <v>3348</v>
      </c>
      <c r="I1225" s="194">
        <v>175052.85</v>
      </c>
      <c r="J1225" s="128" t="s">
        <v>3261</v>
      </c>
      <c r="K1225" s="192" t="s">
        <v>4040</v>
      </c>
      <c r="L1225" s="195">
        <v>9000</v>
      </c>
      <c r="M1225" s="196">
        <v>45000</v>
      </c>
      <c r="N1225" s="179" t="s">
        <v>1472</v>
      </c>
      <c r="O1225" s="192" t="s">
        <v>4198</v>
      </c>
      <c r="P1225" s="192" t="s">
        <v>4199</v>
      </c>
      <c r="Q1225" s="197">
        <v>-9000</v>
      </c>
      <c r="R1225" s="197">
        <v>0</v>
      </c>
      <c r="S1225" s="197">
        <v>356257.22</v>
      </c>
      <c r="T1225" s="198" t="s">
        <v>4200</v>
      </c>
      <c r="U1225" s="199">
        <v>-9000</v>
      </c>
      <c r="V1225" s="199">
        <v>9000</v>
      </c>
      <c r="W1225" s="200">
        <v>0</v>
      </c>
      <c r="X1225" s="201">
        <v>44986</v>
      </c>
      <c r="Y1225" s="129"/>
      <c r="Z1225" s="122" t="s">
        <v>1515</v>
      </c>
      <c r="AA1225" s="189" t="s">
        <v>1479</v>
      </c>
      <c r="AB1225" s="189" t="s">
        <v>1470</v>
      </c>
    </row>
    <row r="1226" spans="1:28" hidden="1">
      <c r="A1226" s="189" t="s">
        <v>3213</v>
      </c>
      <c r="B1226" s="190">
        <v>45000</v>
      </c>
      <c r="C1226" s="191" t="s">
        <v>42</v>
      </c>
      <c r="D1226" s="191" t="s">
        <v>3346</v>
      </c>
      <c r="E1226" s="128" t="s">
        <v>2312</v>
      </c>
      <c r="F1226" s="192" t="s">
        <v>4027</v>
      </c>
      <c r="G1226" s="193" t="s">
        <v>3214</v>
      </c>
      <c r="H1226" s="192" t="s">
        <v>3348</v>
      </c>
      <c r="I1226" s="194">
        <v>175052.85</v>
      </c>
      <c r="J1226" s="128" t="s">
        <v>3261</v>
      </c>
      <c r="K1226" s="192" t="s">
        <v>1600</v>
      </c>
      <c r="L1226" s="195">
        <v>18505</v>
      </c>
      <c r="M1226" s="196">
        <v>45000</v>
      </c>
      <c r="N1226" s="179" t="s">
        <v>1472</v>
      </c>
      <c r="O1226" s="192" t="s">
        <v>3732</v>
      </c>
      <c r="P1226" s="192" t="s">
        <v>4201</v>
      </c>
      <c r="Q1226" s="197">
        <v>-18505</v>
      </c>
      <c r="R1226" s="197">
        <v>0</v>
      </c>
      <c r="S1226" s="197">
        <v>337752.22</v>
      </c>
      <c r="T1226" s="198" t="s">
        <v>3733</v>
      </c>
      <c r="U1226" s="199">
        <v>-18505</v>
      </c>
      <c r="V1226" s="199">
        <v>18505</v>
      </c>
      <c r="W1226" s="200">
        <v>0</v>
      </c>
      <c r="X1226" s="201">
        <v>44986</v>
      </c>
      <c r="Y1226" s="129"/>
      <c r="Z1226" s="122" t="s">
        <v>1519</v>
      </c>
      <c r="AA1226" s="189" t="s">
        <v>1520</v>
      </c>
      <c r="AB1226" s="189" t="s">
        <v>1470</v>
      </c>
    </row>
    <row r="1227" spans="1:28" hidden="1">
      <c r="A1227" s="189" t="s">
        <v>3213</v>
      </c>
      <c r="B1227" s="190">
        <v>45000</v>
      </c>
      <c r="C1227" s="191" t="s">
        <v>42</v>
      </c>
      <c r="D1227" s="191" t="s">
        <v>3346</v>
      </c>
      <c r="E1227" s="128" t="s">
        <v>2312</v>
      </c>
      <c r="F1227" s="192" t="s">
        <v>4027</v>
      </c>
      <c r="G1227" s="193" t="s">
        <v>3214</v>
      </c>
      <c r="H1227" s="192" t="s">
        <v>3348</v>
      </c>
      <c r="I1227" s="194">
        <v>175052.85</v>
      </c>
      <c r="J1227" s="128" t="s">
        <v>3261</v>
      </c>
      <c r="K1227" s="192" t="s">
        <v>1600</v>
      </c>
      <c r="L1227" s="195">
        <v>11750</v>
      </c>
      <c r="M1227" s="196">
        <v>45000</v>
      </c>
      <c r="N1227" s="179" t="s">
        <v>1472</v>
      </c>
      <c r="O1227" s="192" t="s">
        <v>3732</v>
      </c>
      <c r="P1227" s="192" t="s">
        <v>4202</v>
      </c>
      <c r="Q1227" s="197">
        <v>-11750</v>
      </c>
      <c r="R1227" s="197">
        <v>0</v>
      </c>
      <c r="S1227" s="197">
        <v>326002.21999999997</v>
      </c>
      <c r="T1227" s="198" t="s">
        <v>3733</v>
      </c>
      <c r="U1227" s="199">
        <v>-11750</v>
      </c>
      <c r="V1227" s="199">
        <v>11750</v>
      </c>
      <c r="W1227" s="200">
        <v>0</v>
      </c>
      <c r="X1227" s="201">
        <v>44986</v>
      </c>
      <c r="Y1227" s="129"/>
      <c r="Z1227" s="122" t="s">
        <v>1519</v>
      </c>
      <c r="AA1227" s="189" t="s">
        <v>1520</v>
      </c>
      <c r="AB1227" s="189" t="s">
        <v>1470</v>
      </c>
    </row>
    <row r="1228" spans="1:28" hidden="1">
      <c r="A1228" s="189" t="s">
        <v>3213</v>
      </c>
      <c r="B1228" s="190">
        <v>45000</v>
      </c>
      <c r="C1228" s="191" t="s">
        <v>42</v>
      </c>
      <c r="D1228" s="191" t="s">
        <v>3346</v>
      </c>
      <c r="E1228" s="128" t="s">
        <v>2312</v>
      </c>
      <c r="F1228" s="192" t="s">
        <v>4027</v>
      </c>
      <c r="G1228" s="193" t="s">
        <v>3214</v>
      </c>
      <c r="H1228" s="192" t="s">
        <v>3348</v>
      </c>
      <c r="I1228" s="194">
        <v>175052.85</v>
      </c>
      <c r="J1228" s="128" t="s">
        <v>3261</v>
      </c>
      <c r="K1228" s="192" t="s">
        <v>1600</v>
      </c>
      <c r="L1228" s="195">
        <v>352</v>
      </c>
      <c r="M1228" s="196">
        <v>45000</v>
      </c>
      <c r="N1228" s="179" t="s">
        <v>1472</v>
      </c>
      <c r="O1228" s="192" t="s">
        <v>3732</v>
      </c>
      <c r="P1228" s="192" t="s">
        <v>4203</v>
      </c>
      <c r="Q1228" s="197">
        <v>-352</v>
      </c>
      <c r="R1228" s="197">
        <v>0</v>
      </c>
      <c r="S1228" s="197">
        <v>325650.21999999997</v>
      </c>
      <c r="T1228" s="198" t="s">
        <v>3733</v>
      </c>
      <c r="U1228" s="199">
        <v>-352</v>
      </c>
      <c r="V1228" s="199">
        <v>352</v>
      </c>
      <c r="W1228" s="200">
        <v>0</v>
      </c>
      <c r="X1228" s="201">
        <v>44986</v>
      </c>
      <c r="Y1228" s="129"/>
      <c r="Z1228" s="122" t="s">
        <v>1519</v>
      </c>
      <c r="AA1228" s="189" t="s">
        <v>1520</v>
      </c>
      <c r="AB1228" s="189" t="s">
        <v>1470</v>
      </c>
    </row>
    <row r="1229" spans="1:28" hidden="1">
      <c r="A1229" s="189" t="s">
        <v>3213</v>
      </c>
      <c r="B1229" s="190">
        <v>45000</v>
      </c>
      <c r="C1229" s="191" t="s">
        <v>42</v>
      </c>
      <c r="D1229" s="191" t="s">
        <v>3346</v>
      </c>
      <c r="E1229" s="128" t="s">
        <v>2312</v>
      </c>
      <c r="F1229" s="192" t="s">
        <v>4027</v>
      </c>
      <c r="G1229" s="193" t="s">
        <v>3214</v>
      </c>
      <c r="H1229" s="192" t="s">
        <v>3348</v>
      </c>
      <c r="I1229" s="194">
        <v>175052.85</v>
      </c>
      <c r="J1229" s="128" t="s">
        <v>3261</v>
      </c>
      <c r="K1229" s="192" t="s">
        <v>1647</v>
      </c>
      <c r="L1229" s="195">
        <v>5410</v>
      </c>
      <c r="M1229" s="196">
        <v>45000</v>
      </c>
      <c r="N1229" s="179" t="s">
        <v>1472</v>
      </c>
      <c r="O1229" s="192" t="s">
        <v>4204</v>
      </c>
      <c r="P1229" s="192" t="s">
        <v>4205</v>
      </c>
      <c r="Q1229" s="197">
        <v>-5410</v>
      </c>
      <c r="R1229" s="197">
        <v>0</v>
      </c>
      <c r="S1229" s="197">
        <v>320240.21999999997</v>
      </c>
      <c r="T1229" s="198" t="s">
        <v>4206</v>
      </c>
      <c r="U1229" s="199">
        <v>-5410</v>
      </c>
      <c r="V1229" s="199">
        <v>5410</v>
      </c>
      <c r="W1229" s="200">
        <v>0</v>
      </c>
      <c r="X1229" s="201">
        <v>44986</v>
      </c>
      <c r="Y1229" s="129"/>
      <c r="Z1229" s="122" t="s">
        <v>4031</v>
      </c>
      <c r="AA1229" s="189" t="s">
        <v>4032</v>
      </c>
      <c r="AB1229" s="189" t="s">
        <v>1470</v>
      </c>
    </row>
    <row r="1230" spans="1:28" hidden="1">
      <c r="A1230" s="189" t="s">
        <v>3213</v>
      </c>
      <c r="B1230" s="190">
        <v>45000</v>
      </c>
      <c r="C1230" s="191" t="s">
        <v>42</v>
      </c>
      <c r="D1230" s="191" t="s">
        <v>3346</v>
      </c>
      <c r="E1230" s="128" t="s">
        <v>2312</v>
      </c>
      <c r="F1230" s="192" t="s">
        <v>4027</v>
      </c>
      <c r="G1230" s="193" t="s">
        <v>3214</v>
      </c>
      <c r="H1230" s="192" t="s">
        <v>3348</v>
      </c>
      <c r="I1230" s="194">
        <v>175052.85</v>
      </c>
      <c r="J1230" s="128" t="s">
        <v>3261</v>
      </c>
      <c r="K1230" s="192" t="s">
        <v>1655</v>
      </c>
      <c r="L1230" s="195">
        <v>32000</v>
      </c>
      <c r="M1230" s="196">
        <v>45000</v>
      </c>
      <c r="N1230" s="179" t="s">
        <v>1472</v>
      </c>
      <c r="O1230" s="192" t="s">
        <v>3887</v>
      </c>
      <c r="P1230" s="192" t="s">
        <v>4207</v>
      </c>
      <c r="Q1230" s="197">
        <v>-32000</v>
      </c>
      <c r="R1230" s="197">
        <v>0</v>
      </c>
      <c r="S1230" s="197">
        <v>288240.21999999997</v>
      </c>
      <c r="T1230" s="198" t="s">
        <v>3889</v>
      </c>
      <c r="U1230" s="199">
        <v>-32000</v>
      </c>
      <c r="V1230" s="199">
        <v>32000</v>
      </c>
      <c r="W1230" s="200">
        <v>0</v>
      </c>
      <c r="X1230" s="201">
        <v>44986</v>
      </c>
      <c r="Y1230" s="129"/>
      <c r="Z1230" s="122" t="s">
        <v>1519</v>
      </c>
      <c r="AA1230" s="189" t="s">
        <v>1520</v>
      </c>
      <c r="AB1230" s="189" t="s">
        <v>1470</v>
      </c>
    </row>
    <row r="1231" spans="1:28" hidden="1">
      <c r="A1231" s="189" t="s">
        <v>3213</v>
      </c>
      <c r="B1231" s="190">
        <v>45000</v>
      </c>
      <c r="C1231" s="191" t="s">
        <v>42</v>
      </c>
      <c r="D1231" s="191" t="s">
        <v>3346</v>
      </c>
      <c r="E1231" s="128" t="s">
        <v>2312</v>
      </c>
      <c r="F1231" s="192" t="s">
        <v>4027</v>
      </c>
      <c r="G1231" s="193" t="s">
        <v>3214</v>
      </c>
      <c r="H1231" s="192" t="s">
        <v>3348</v>
      </c>
      <c r="I1231" s="194">
        <v>175052.85</v>
      </c>
      <c r="J1231" s="128" t="s">
        <v>3261</v>
      </c>
      <c r="K1231" s="192" t="s">
        <v>4040</v>
      </c>
      <c r="L1231" s="195">
        <v>17463.5</v>
      </c>
      <c r="M1231" s="196">
        <v>45000</v>
      </c>
      <c r="N1231" s="179" t="s">
        <v>1472</v>
      </c>
      <c r="O1231" s="192" t="s">
        <v>4208</v>
      </c>
      <c r="P1231" s="192" t="s">
        <v>4209</v>
      </c>
      <c r="Q1231" s="197">
        <v>-17463.5</v>
      </c>
      <c r="R1231" s="197">
        <v>0</v>
      </c>
      <c r="S1231" s="197">
        <v>270776.71999999997</v>
      </c>
      <c r="T1231" s="198" t="s">
        <v>4210</v>
      </c>
      <c r="U1231" s="199">
        <v>-17463.5</v>
      </c>
      <c r="V1231" s="199">
        <v>17463.5</v>
      </c>
      <c r="W1231" s="200">
        <v>0</v>
      </c>
      <c r="X1231" s="201">
        <v>44986</v>
      </c>
      <c r="Y1231" s="129"/>
      <c r="Z1231" s="122" t="s">
        <v>1515</v>
      </c>
      <c r="AA1231" s="189" t="s">
        <v>1479</v>
      </c>
      <c r="AB1231" s="189" t="s">
        <v>1470</v>
      </c>
    </row>
    <row r="1232" spans="1:28" hidden="1">
      <c r="A1232" s="189" t="s">
        <v>3213</v>
      </c>
      <c r="B1232" s="190">
        <v>45000</v>
      </c>
      <c r="C1232" s="191" t="s">
        <v>42</v>
      </c>
      <c r="D1232" s="191" t="s">
        <v>3346</v>
      </c>
      <c r="E1232" s="128" t="s">
        <v>2312</v>
      </c>
      <c r="F1232" s="192" t="s">
        <v>4027</v>
      </c>
      <c r="G1232" s="193" t="s">
        <v>3214</v>
      </c>
      <c r="H1232" s="192" t="s">
        <v>3348</v>
      </c>
      <c r="I1232" s="194">
        <v>175052.85</v>
      </c>
      <c r="J1232" s="128" t="s">
        <v>3261</v>
      </c>
      <c r="K1232" s="192" t="s">
        <v>4040</v>
      </c>
      <c r="L1232" s="195">
        <v>880</v>
      </c>
      <c r="M1232" s="196">
        <v>45000</v>
      </c>
      <c r="N1232" s="179" t="s">
        <v>1472</v>
      </c>
      <c r="O1232" s="192" t="s">
        <v>4211</v>
      </c>
      <c r="P1232" s="192" t="s">
        <v>4212</v>
      </c>
      <c r="Q1232" s="197">
        <v>-880</v>
      </c>
      <c r="R1232" s="197">
        <v>0</v>
      </c>
      <c r="S1232" s="197">
        <v>269896.71999999997</v>
      </c>
      <c r="T1232" s="198" t="s">
        <v>4213</v>
      </c>
      <c r="U1232" s="199">
        <v>-880</v>
      </c>
      <c r="V1232" s="199">
        <v>880</v>
      </c>
      <c r="W1232" s="200">
        <v>0</v>
      </c>
      <c r="X1232" s="201">
        <v>44986</v>
      </c>
      <c r="Y1232" s="129"/>
      <c r="Z1232" s="122" t="s">
        <v>1515</v>
      </c>
      <c r="AA1232" s="189" t="s">
        <v>1479</v>
      </c>
      <c r="AB1232" s="189" t="s">
        <v>1470</v>
      </c>
    </row>
    <row r="1233" spans="1:28" hidden="1">
      <c r="A1233" s="189" t="s">
        <v>3213</v>
      </c>
      <c r="B1233" s="190">
        <v>45000</v>
      </c>
      <c r="C1233" s="191" t="s">
        <v>42</v>
      </c>
      <c r="D1233" s="191" t="s">
        <v>3346</v>
      </c>
      <c r="E1233" s="128" t="s">
        <v>2312</v>
      </c>
      <c r="F1233" s="192" t="s">
        <v>4027</v>
      </c>
      <c r="G1233" s="193" t="s">
        <v>3214</v>
      </c>
      <c r="H1233" s="192" t="s">
        <v>3348</v>
      </c>
      <c r="I1233" s="194">
        <v>175052.85</v>
      </c>
      <c r="J1233" s="128" t="s">
        <v>3261</v>
      </c>
      <c r="K1233" s="192" t="s">
        <v>1755</v>
      </c>
      <c r="L1233" s="195">
        <v>96.8</v>
      </c>
      <c r="M1233" s="196">
        <v>45000</v>
      </c>
      <c r="N1233" s="179" t="s">
        <v>1472</v>
      </c>
      <c r="O1233" s="192" t="s">
        <v>4214</v>
      </c>
      <c r="P1233" s="192" t="s">
        <v>4212</v>
      </c>
      <c r="Q1233" s="197">
        <v>0</v>
      </c>
      <c r="R1233" s="197">
        <v>96.8</v>
      </c>
      <c r="S1233" s="197">
        <v>269993.52</v>
      </c>
      <c r="T1233" s="198" t="s">
        <v>4215</v>
      </c>
      <c r="U1233" s="199">
        <v>96.8</v>
      </c>
      <c r="V1233" s="199">
        <v>96.8</v>
      </c>
      <c r="W1233" s="200">
        <v>0</v>
      </c>
      <c r="X1233" s="201">
        <v>44986</v>
      </c>
      <c r="Y1233" s="129"/>
      <c r="Z1233" s="122" t="s">
        <v>1515</v>
      </c>
      <c r="AA1233" s="189" t="s">
        <v>1479</v>
      </c>
      <c r="AB1233" s="189" t="s">
        <v>1470</v>
      </c>
    </row>
    <row r="1234" spans="1:28" hidden="1">
      <c r="A1234" s="189" t="s">
        <v>3213</v>
      </c>
      <c r="B1234" s="190">
        <v>45000</v>
      </c>
      <c r="C1234" s="191" t="s">
        <v>42</v>
      </c>
      <c r="D1234" s="191" t="s">
        <v>3346</v>
      </c>
      <c r="E1234" s="128" t="s">
        <v>2312</v>
      </c>
      <c r="F1234" s="192" t="s">
        <v>4027</v>
      </c>
      <c r="G1234" s="193" t="s">
        <v>3214</v>
      </c>
      <c r="H1234" s="192" t="s">
        <v>3348</v>
      </c>
      <c r="I1234" s="194">
        <v>175052.85</v>
      </c>
      <c r="J1234" s="128" t="s">
        <v>3261</v>
      </c>
      <c r="K1234" s="192" t="s">
        <v>1838</v>
      </c>
      <c r="L1234" s="195">
        <v>50000</v>
      </c>
      <c r="M1234" s="196">
        <v>45000</v>
      </c>
      <c r="N1234" s="179" t="s">
        <v>1472</v>
      </c>
      <c r="O1234" s="192" t="s">
        <v>4216</v>
      </c>
      <c r="P1234" s="192" t="s">
        <v>4217</v>
      </c>
      <c r="Q1234" s="197">
        <v>-50000</v>
      </c>
      <c r="R1234" s="197">
        <v>0</v>
      </c>
      <c r="S1234" s="197">
        <v>219993.52</v>
      </c>
      <c r="T1234" s="198" t="s">
        <v>4218</v>
      </c>
      <c r="U1234" s="199">
        <v>-50000</v>
      </c>
      <c r="V1234" s="199">
        <v>50000</v>
      </c>
      <c r="W1234" s="200">
        <v>1</v>
      </c>
      <c r="X1234" s="201">
        <v>44986</v>
      </c>
      <c r="Y1234" s="129"/>
      <c r="Z1234" s="122" t="s">
        <v>1515</v>
      </c>
      <c r="AA1234" s="189" t="s">
        <v>1479</v>
      </c>
      <c r="AB1234" s="189" t="s">
        <v>1470</v>
      </c>
    </row>
    <row r="1235" spans="1:28" hidden="1">
      <c r="A1235" s="189" t="s">
        <v>3213</v>
      </c>
      <c r="B1235" s="190">
        <v>45000</v>
      </c>
      <c r="C1235" s="191" t="s">
        <v>42</v>
      </c>
      <c r="D1235" s="191" t="s">
        <v>3346</v>
      </c>
      <c r="E1235" s="128" t="s">
        <v>2312</v>
      </c>
      <c r="F1235" s="192" t="s">
        <v>4027</v>
      </c>
      <c r="G1235" s="193" t="s">
        <v>3214</v>
      </c>
      <c r="H1235" s="192" t="s">
        <v>3348</v>
      </c>
      <c r="I1235" s="194">
        <v>175052.85</v>
      </c>
      <c r="J1235" s="128" t="s">
        <v>3261</v>
      </c>
      <c r="K1235" s="192" t="s">
        <v>1647</v>
      </c>
      <c r="L1235" s="195">
        <v>25000</v>
      </c>
      <c r="M1235" s="196">
        <v>45000</v>
      </c>
      <c r="N1235" s="179" t="s">
        <v>1472</v>
      </c>
      <c r="O1235" s="192" t="s">
        <v>4219</v>
      </c>
      <c r="P1235" s="192" t="s">
        <v>4220</v>
      </c>
      <c r="Q1235" s="197">
        <v>-25000</v>
      </c>
      <c r="R1235" s="197">
        <v>0</v>
      </c>
      <c r="S1235" s="197">
        <v>194993.52</v>
      </c>
      <c r="T1235" s="198" t="s">
        <v>4221</v>
      </c>
      <c r="U1235" s="199">
        <v>-25000</v>
      </c>
      <c r="V1235" s="199">
        <v>25000</v>
      </c>
      <c r="W1235" s="200">
        <v>0</v>
      </c>
      <c r="X1235" s="201">
        <v>44986</v>
      </c>
      <c r="Y1235" s="129"/>
      <c r="Z1235" s="122" t="s">
        <v>4031</v>
      </c>
      <c r="AA1235" s="189" t="s">
        <v>4032</v>
      </c>
      <c r="AB1235" s="189" t="s">
        <v>1470</v>
      </c>
    </row>
    <row r="1236" spans="1:28" hidden="1">
      <c r="A1236" s="189" t="s">
        <v>3213</v>
      </c>
      <c r="B1236" s="190">
        <v>45000</v>
      </c>
      <c r="C1236" s="191" t="s">
        <v>42</v>
      </c>
      <c r="D1236" s="191" t="s">
        <v>3346</v>
      </c>
      <c r="E1236" s="128" t="s">
        <v>2312</v>
      </c>
      <c r="F1236" s="192" t="s">
        <v>4027</v>
      </c>
      <c r="G1236" s="193" t="s">
        <v>3214</v>
      </c>
      <c r="H1236" s="192" t="s">
        <v>3348</v>
      </c>
      <c r="I1236" s="194">
        <v>175052.85</v>
      </c>
      <c r="J1236" s="128" t="s">
        <v>3261</v>
      </c>
      <c r="K1236" s="192" t="s">
        <v>4040</v>
      </c>
      <c r="L1236" s="195">
        <v>5555</v>
      </c>
      <c r="M1236" s="196">
        <v>45000</v>
      </c>
      <c r="N1236" s="179" t="s">
        <v>1472</v>
      </c>
      <c r="O1236" s="192" t="s">
        <v>4208</v>
      </c>
      <c r="P1236" s="192" t="s">
        <v>4222</v>
      </c>
      <c r="Q1236" s="197">
        <v>-5555</v>
      </c>
      <c r="R1236" s="197">
        <v>0</v>
      </c>
      <c r="S1236" s="197">
        <v>189438.52</v>
      </c>
      <c r="T1236" s="198" t="s">
        <v>4210</v>
      </c>
      <c r="U1236" s="199">
        <v>-5555</v>
      </c>
      <c r="V1236" s="199">
        <v>5555</v>
      </c>
      <c r="W1236" s="200">
        <v>0</v>
      </c>
      <c r="X1236" s="201">
        <v>44986</v>
      </c>
      <c r="Y1236" s="129"/>
      <c r="Z1236" s="122" t="s">
        <v>1515</v>
      </c>
      <c r="AA1236" s="189" t="s">
        <v>1479</v>
      </c>
      <c r="AB1236" s="189" t="s">
        <v>1470</v>
      </c>
    </row>
    <row r="1237" spans="1:28" hidden="1">
      <c r="A1237" s="189" t="s">
        <v>3213</v>
      </c>
      <c r="B1237" s="190">
        <v>45000</v>
      </c>
      <c r="C1237" s="191" t="s">
        <v>42</v>
      </c>
      <c r="D1237" s="191" t="s">
        <v>3346</v>
      </c>
      <c r="E1237" s="128" t="s">
        <v>2312</v>
      </c>
      <c r="F1237" s="192" t="s">
        <v>4027</v>
      </c>
      <c r="G1237" s="193" t="s">
        <v>3214</v>
      </c>
      <c r="H1237" s="192" t="s">
        <v>3348</v>
      </c>
      <c r="I1237" s="194">
        <v>175052.85</v>
      </c>
      <c r="J1237" s="128" t="s">
        <v>3261</v>
      </c>
      <c r="K1237" s="192" t="s">
        <v>1579</v>
      </c>
      <c r="L1237" s="195">
        <v>9250</v>
      </c>
      <c r="M1237" s="196">
        <v>45000</v>
      </c>
      <c r="N1237" s="179" t="s">
        <v>1472</v>
      </c>
      <c r="O1237" s="192" t="s">
        <v>3735</v>
      </c>
      <c r="P1237" s="192" t="s">
        <v>4223</v>
      </c>
      <c r="Q1237" s="197">
        <v>-9250</v>
      </c>
      <c r="R1237" s="197">
        <v>0</v>
      </c>
      <c r="S1237" s="197">
        <v>180188.52</v>
      </c>
      <c r="T1237" s="198" t="s">
        <v>3736</v>
      </c>
      <c r="U1237" s="199">
        <v>-9250</v>
      </c>
      <c r="V1237" s="199">
        <v>9250</v>
      </c>
      <c r="W1237" s="200">
        <v>0</v>
      </c>
      <c r="X1237" s="201">
        <v>44986</v>
      </c>
      <c r="Y1237" s="129"/>
      <c r="Z1237" s="122" t="s">
        <v>1515</v>
      </c>
      <c r="AA1237" s="189" t="s">
        <v>1479</v>
      </c>
      <c r="AB1237" s="189" t="s">
        <v>1470</v>
      </c>
    </row>
    <row r="1238" spans="1:28" hidden="1">
      <c r="A1238" s="189" t="s">
        <v>3213</v>
      </c>
      <c r="B1238" s="190">
        <v>45000</v>
      </c>
      <c r="C1238" s="191" t="s">
        <v>42</v>
      </c>
      <c r="D1238" s="191" t="s">
        <v>3346</v>
      </c>
      <c r="E1238" s="128" t="s">
        <v>2312</v>
      </c>
      <c r="F1238" s="192" t="s">
        <v>4027</v>
      </c>
      <c r="G1238" s="193" t="s">
        <v>3214</v>
      </c>
      <c r="H1238" s="192" t="s">
        <v>3348</v>
      </c>
      <c r="I1238" s="194">
        <v>175052.85</v>
      </c>
      <c r="J1238" s="128" t="s">
        <v>3261</v>
      </c>
      <c r="K1238" s="192" t="s">
        <v>1504</v>
      </c>
      <c r="L1238" s="195">
        <v>138.75</v>
      </c>
      <c r="M1238" s="196">
        <v>45000</v>
      </c>
      <c r="N1238" s="179" t="s">
        <v>1472</v>
      </c>
      <c r="O1238" s="192" t="s">
        <v>4224</v>
      </c>
      <c r="P1238" s="192" t="s">
        <v>4223</v>
      </c>
      <c r="Q1238" s="197">
        <v>0</v>
      </c>
      <c r="R1238" s="197">
        <v>138.75</v>
      </c>
      <c r="S1238" s="197">
        <v>180327.27</v>
      </c>
      <c r="T1238" s="198" t="s">
        <v>4225</v>
      </c>
      <c r="U1238" s="199">
        <v>138.75</v>
      </c>
      <c r="V1238" s="199">
        <v>138.75</v>
      </c>
      <c r="W1238" s="200">
        <v>1</v>
      </c>
      <c r="X1238" s="201">
        <v>44986</v>
      </c>
      <c r="Y1238" s="129"/>
      <c r="Z1238" s="122" t="s">
        <v>1515</v>
      </c>
      <c r="AA1238" s="189" t="s">
        <v>1479</v>
      </c>
      <c r="AB1238" s="189" t="s">
        <v>1470</v>
      </c>
    </row>
    <row r="1239" spans="1:28" hidden="1">
      <c r="A1239" s="189" t="s">
        <v>3213</v>
      </c>
      <c r="B1239" s="190">
        <v>45000</v>
      </c>
      <c r="C1239" s="191" t="s">
        <v>42</v>
      </c>
      <c r="D1239" s="191" t="s">
        <v>3346</v>
      </c>
      <c r="E1239" s="128" t="s">
        <v>2312</v>
      </c>
      <c r="F1239" s="192" t="s">
        <v>4027</v>
      </c>
      <c r="G1239" s="193" t="s">
        <v>3214</v>
      </c>
      <c r="H1239" s="192" t="s">
        <v>3348</v>
      </c>
      <c r="I1239" s="194">
        <v>175052.85</v>
      </c>
      <c r="J1239" s="128" t="s">
        <v>21</v>
      </c>
      <c r="K1239" s="192" t="s">
        <v>1733</v>
      </c>
      <c r="L1239" s="195">
        <v>430.12</v>
      </c>
      <c r="M1239" s="196">
        <v>45000</v>
      </c>
      <c r="N1239" s="179" t="s">
        <v>1472</v>
      </c>
      <c r="O1239" s="192" t="s">
        <v>3740</v>
      </c>
      <c r="P1239" s="192" t="s">
        <v>4223</v>
      </c>
      <c r="Q1239" s="197">
        <v>0</v>
      </c>
      <c r="R1239" s="197">
        <v>430.12</v>
      </c>
      <c r="S1239" s="197">
        <v>180757.39</v>
      </c>
      <c r="T1239" s="198" t="s">
        <v>3736</v>
      </c>
      <c r="U1239" s="199">
        <v>430.12</v>
      </c>
      <c r="V1239" s="199">
        <v>430.12</v>
      </c>
      <c r="W1239" s="200">
        <v>0</v>
      </c>
      <c r="X1239" s="201">
        <v>44986</v>
      </c>
      <c r="Y1239" s="129"/>
      <c r="Z1239" s="122" t="s">
        <v>1515</v>
      </c>
      <c r="AA1239" s="189" t="s">
        <v>1479</v>
      </c>
      <c r="AB1239" s="189" t="s">
        <v>1470</v>
      </c>
    </row>
    <row r="1240" spans="1:28" hidden="1">
      <c r="A1240" s="189" t="s">
        <v>3213</v>
      </c>
      <c r="B1240" s="190">
        <v>45000</v>
      </c>
      <c r="C1240" s="191" t="s">
        <v>42</v>
      </c>
      <c r="D1240" s="191" t="s">
        <v>3346</v>
      </c>
      <c r="E1240" s="128" t="s">
        <v>2312</v>
      </c>
      <c r="F1240" s="192" t="s">
        <v>4027</v>
      </c>
      <c r="G1240" s="193" t="s">
        <v>3214</v>
      </c>
      <c r="H1240" s="192" t="s">
        <v>3348</v>
      </c>
      <c r="I1240" s="194">
        <v>175052.85</v>
      </c>
      <c r="J1240" s="128" t="s">
        <v>3261</v>
      </c>
      <c r="K1240" s="192" t="s">
        <v>1534</v>
      </c>
      <c r="L1240" s="195">
        <v>25800</v>
      </c>
      <c r="M1240" s="196">
        <v>45000</v>
      </c>
      <c r="N1240" s="179" t="s">
        <v>1472</v>
      </c>
      <c r="O1240" s="192" t="s">
        <v>1794</v>
      </c>
      <c r="P1240" s="192" t="s">
        <v>4226</v>
      </c>
      <c r="Q1240" s="197">
        <v>-25800</v>
      </c>
      <c r="R1240" s="197">
        <v>0</v>
      </c>
      <c r="S1240" s="197">
        <v>154957.39000000001</v>
      </c>
      <c r="T1240" s="198" t="s">
        <v>1122</v>
      </c>
      <c r="U1240" s="199">
        <v>-25800</v>
      </c>
      <c r="V1240" s="199">
        <v>25800</v>
      </c>
      <c r="W1240" s="200">
        <v>0</v>
      </c>
      <c r="X1240" s="201">
        <v>44986</v>
      </c>
      <c r="Y1240" s="129"/>
      <c r="Z1240" s="122" t="s">
        <v>1515</v>
      </c>
      <c r="AA1240" s="189" t="s">
        <v>1479</v>
      </c>
      <c r="AB1240" s="189" t="s">
        <v>1470</v>
      </c>
    </row>
    <row r="1241" spans="1:28" hidden="1">
      <c r="A1241" s="189" t="s">
        <v>3213</v>
      </c>
      <c r="B1241" s="190">
        <v>45000</v>
      </c>
      <c r="C1241" s="191" t="s">
        <v>42</v>
      </c>
      <c r="D1241" s="191" t="s">
        <v>3346</v>
      </c>
      <c r="E1241" s="128" t="s">
        <v>2312</v>
      </c>
      <c r="F1241" s="192" t="s">
        <v>4027</v>
      </c>
      <c r="G1241" s="193" t="s">
        <v>3214</v>
      </c>
      <c r="H1241" s="192" t="s">
        <v>3348</v>
      </c>
      <c r="I1241" s="194">
        <v>175052.85</v>
      </c>
      <c r="J1241" s="128" t="s">
        <v>3261</v>
      </c>
      <c r="K1241" s="192" t="s">
        <v>1504</v>
      </c>
      <c r="L1241" s="195">
        <v>387</v>
      </c>
      <c r="M1241" s="196">
        <v>45000</v>
      </c>
      <c r="N1241" s="179" t="s">
        <v>1472</v>
      </c>
      <c r="O1241" s="192" t="s">
        <v>1797</v>
      </c>
      <c r="P1241" s="192" t="s">
        <v>4226</v>
      </c>
      <c r="Q1241" s="197">
        <v>0</v>
      </c>
      <c r="R1241" s="197">
        <v>387</v>
      </c>
      <c r="S1241" s="197">
        <v>155344.39000000001</v>
      </c>
      <c r="T1241" s="198" t="s">
        <v>1798</v>
      </c>
      <c r="U1241" s="199">
        <v>387</v>
      </c>
      <c r="V1241" s="199">
        <v>387</v>
      </c>
      <c r="W1241" s="200">
        <v>0</v>
      </c>
      <c r="X1241" s="201">
        <v>44986</v>
      </c>
      <c r="Y1241" s="129"/>
      <c r="Z1241" s="122" t="s">
        <v>1515</v>
      </c>
      <c r="AA1241" s="189" t="s">
        <v>1479</v>
      </c>
      <c r="AB1241" s="189" t="s">
        <v>1470</v>
      </c>
    </row>
    <row r="1242" spans="1:28" hidden="1">
      <c r="A1242" s="189" t="s">
        <v>3213</v>
      </c>
      <c r="B1242" s="190">
        <v>45000</v>
      </c>
      <c r="C1242" s="191" t="s">
        <v>42</v>
      </c>
      <c r="D1242" s="191" t="s">
        <v>3346</v>
      </c>
      <c r="E1242" s="128" t="s">
        <v>2312</v>
      </c>
      <c r="F1242" s="192" t="s">
        <v>4027</v>
      </c>
      <c r="G1242" s="193" t="s">
        <v>3214</v>
      </c>
      <c r="H1242" s="192" t="s">
        <v>3348</v>
      </c>
      <c r="I1242" s="194">
        <v>175052.85</v>
      </c>
      <c r="J1242" s="128" t="s">
        <v>21</v>
      </c>
      <c r="K1242" s="192" t="s">
        <v>1733</v>
      </c>
      <c r="L1242" s="195">
        <v>1199.7</v>
      </c>
      <c r="M1242" s="196">
        <v>45000</v>
      </c>
      <c r="N1242" s="179" t="s">
        <v>1472</v>
      </c>
      <c r="O1242" s="192" t="s">
        <v>1799</v>
      </c>
      <c r="P1242" s="192" t="s">
        <v>4226</v>
      </c>
      <c r="Q1242" s="197">
        <v>0</v>
      </c>
      <c r="R1242" s="197">
        <v>1199.7</v>
      </c>
      <c r="S1242" s="197">
        <v>156544.09</v>
      </c>
      <c r="T1242" s="198" t="s">
        <v>1798</v>
      </c>
      <c r="U1242" s="199">
        <v>1199.7</v>
      </c>
      <c r="V1242" s="199">
        <v>1199.7</v>
      </c>
      <c r="W1242" s="200">
        <v>0</v>
      </c>
      <c r="X1242" s="201">
        <v>44986</v>
      </c>
      <c r="Y1242" s="129"/>
      <c r="Z1242" s="122" t="s">
        <v>1515</v>
      </c>
      <c r="AA1242" s="189" t="s">
        <v>1479</v>
      </c>
      <c r="AB1242" s="189" t="s">
        <v>1470</v>
      </c>
    </row>
    <row r="1243" spans="1:28" hidden="1">
      <c r="A1243" s="189" t="s">
        <v>3213</v>
      </c>
      <c r="B1243" s="190">
        <v>45000</v>
      </c>
      <c r="C1243" s="191" t="s">
        <v>42</v>
      </c>
      <c r="D1243" s="191" t="s">
        <v>3346</v>
      </c>
      <c r="E1243" s="128" t="s">
        <v>2312</v>
      </c>
      <c r="F1243" s="192" t="s">
        <v>4027</v>
      </c>
      <c r="G1243" s="193" t="s">
        <v>3214</v>
      </c>
      <c r="H1243" s="192" t="s">
        <v>3348</v>
      </c>
      <c r="I1243" s="194">
        <v>175052.85</v>
      </c>
      <c r="J1243" s="128" t="s">
        <v>3261</v>
      </c>
      <c r="K1243" s="192" t="s">
        <v>4227</v>
      </c>
      <c r="L1243" s="195">
        <v>2300</v>
      </c>
      <c r="M1243" s="196">
        <v>45000</v>
      </c>
      <c r="N1243" s="179" t="s">
        <v>1472</v>
      </c>
      <c r="O1243" s="192" t="s">
        <v>4228</v>
      </c>
      <c r="P1243" s="192" t="s">
        <v>951</v>
      </c>
      <c r="Q1243" s="197">
        <v>-2300</v>
      </c>
      <c r="R1243" s="197">
        <v>0</v>
      </c>
      <c r="S1243" s="197">
        <v>154244.09</v>
      </c>
      <c r="T1243" s="198" t="s">
        <v>4229</v>
      </c>
      <c r="U1243" s="199">
        <v>-2300</v>
      </c>
      <c r="V1243" s="199">
        <v>2300</v>
      </c>
      <c r="W1243" s="200">
        <v>0</v>
      </c>
      <c r="X1243" s="201">
        <v>44986</v>
      </c>
      <c r="Y1243" s="129"/>
      <c r="Z1243" s="122" t="s">
        <v>1519</v>
      </c>
      <c r="AA1243" s="189" t="s">
        <v>1520</v>
      </c>
      <c r="AB1243" s="189" t="s">
        <v>1470</v>
      </c>
    </row>
    <row r="1244" spans="1:28" hidden="1">
      <c r="A1244" s="189" t="s">
        <v>3213</v>
      </c>
      <c r="B1244" s="190">
        <v>45000</v>
      </c>
      <c r="C1244" s="191" t="s">
        <v>42</v>
      </c>
      <c r="D1244" s="191" t="s">
        <v>3346</v>
      </c>
      <c r="E1244" s="128" t="s">
        <v>2312</v>
      </c>
      <c r="F1244" s="192" t="s">
        <v>4027</v>
      </c>
      <c r="G1244" s="193" t="s">
        <v>3214</v>
      </c>
      <c r="H1244" s="192" t="s">
        <v>3348</v>
      </c>
      <c r="I1244" s="194">
        <v>175052.85</v>
      </c>
      <c r="J1244" s="128" t="s">
        <v>3261</v>
      </c>
      <c r="K1244" s="192" t="s">
        <v>1745</v>
      </c>
      <c r="L1244" s="195">
        <v>17877.189999999999</v>
      </c>
      <c r="M1244" s="196">
        <v>45000</v>
      </c>
      <c r="N1244" s="179" t="s">
        <v>1472</v>
      </c>
      <c r="O1244" s="192" t="s">
        <v>4230</v>
      </c>
      <c r="P1244" s="192" t="s">
        <v>4231</v>
      </c>
      <c r="Q1244" s="197">
        <v>-17877.189999999999</v>
      </c>
      <c r="R1244" s="197">
        <v>0</v>
      </c>
      <c r="S1244" s="197">
        <v>136366.9</v>
      </c>
      <c r="T1244" s="198" t="s">
        <v>4232</v>
      </c>
      <c r="U1244" s="199">
        <v>-17877.189999999999</v>
      </c>
      <c r="V1244" s="199">
        <v>17877.189999999999</v>
      </c>
      <c r="W1244" s="200">
        <v>0</v>
      </c>
      <c r="X1244" s="201">
        <v>44986</v>
      </c>
      <c r="Y1244" s="129"/>
      <c r="Z1244" s="122" t="s">
        <v>1548</v>
      </c>
      <c r="AA1244" s="189" t="s">
        <v>1488</v>
      </c>
      <c r="AB1244" s="189" t="s">
        <v>1470</v>
      </c>
    </row>
    <row r="1245" spans="1:28" hidden="1">
      <c r="A1245" s="189" t="s">
        <v>3213</v>
      </c>
      <c r="B1245" s="190">
        <v>45000</v>
      </c>
      <c r="C1245" s="191" t="s">
        <v>42</v>
      </c>
      <c r="D1245" s="191" t="s">
        <v>3346</v>
      </c>
      <c r="E1245" s="128" t="s">
        <v>2312</v>
      </c>
      <c r="F1245" s="192" t="s">
        <v>4027</v>
      </c>
      <c r="G1245" s="193" t="s">
        <v>3214</v>
      </c>
      <c r="H1245" s="192" t="s">
        <v>3348</v>
      </c>
      <c r="I1245" s="194">
        <v>175052.85</v>
      </c>
      <c r="J1245" s="128" t="s">
        <v>21</v>
      </c>
      <c r="K1245" s="192" t="s">
        <v>4233</v>
      </c>
      <c r="L1245" s="195">
        <v>511.5</v>
      </c>
      <c r="M1245" s="196">
        <v>45000</v>
      </c>
      <c r="N1245" s="179" t="s">
        <v>1500</v>
      </c>
      <c r="O1245" s="192" t="s">
        <v>1496</v>
      </c>
      <c r="P1245" s="192" t="s">
        <v>4234</v>
      </c>
      <c r="Q1245" s="197">
        <v>0</v>
      </c>
      <c r="R1245" s="197">
        <v>511.5</v>
      </c>
      <c r="S1245" s="197">
        <v>136878.39999999999</v>
      </c>
      <c r="T1245" s="198" t="s">
        <v>21</v>
      </c>
      <c r="U1245" s="199">
        <v>511.5</v>
      </c>
      <c r="V1245" s="199">
        <v>511.5</v>
      </c>
      <c r="W1245" s="200">
        <v>0</v>
      </c>
      <c r="X1245" s="201">
        <v>44986</v>
      </c>
      <c r="Y1245" s="129"/>
      <c r="Z1245" s="122" t="s">
        <v>4031</v>
      </c>
      <c r="AA1245" s="189" t="s">
        <v>4032</v>
      </c>
      <c r="AB1245" s="189" t="s">
        <v>1470</v>
      </c>
    </row>
    <row r="1246" spans="1:28" hidden="1">
      <c r="A1246" s="189" t="s">
        <v>3213</v>
      </c>
      <c r="B1246" s="190">
        <v>45000</v>
      </c>
      <c r="C1246" s="191" t="s">
        <v>42</v>
      </c>
      <c r="D1246" s="191" t="s">
        <v>3346</v>
      </c>
      <c r="E1246" s="128" t="s">
        <v>2312</v>
      </c>
      <c r="F1246" s="192" t="s">
        <v>4027</v>
      </c>
      <c r="G1246" s="193" t="s">
        <v>3214</v>
      </c>
      <c r="H1246" s="192" t="s">
        <v>3348</v>
      </c>
      <c r="I1246" s="194">
        <v>175052.85</v>
      </c>
      <c r="J1246" s="128" t="s">
        <v>3261</v>
      </c>
      <c r="K1246" s="192" t="s">
        <v>1499</v>
      </c>
      <c r="L1246" s="195">
        <v>88.9</v>
      </c>
      <c r="M1246" s="196">
        <v>45000</v>
      </c>
      <c r="N1246" s="179" t="s">
        <v>1565</v>
      </c>
      <c r="O1246" s="192" t="s">
        <v>4235</v>
      </c>
      <c r="P1246" s="192" t="s">
        <v>4236</v>
      </c>
      <c r="Q1246" s="197">
        <v>-88.9</v>
      </c>
      <c r="R1246" s="197">
        <v>0</v>
      </c>
      <c r="S1246" s="197">
        <v>136789.5</v>
      </c>
      <c r="T1246" s="198" t="s">
        <v>21</v>
      </c>
      <c r="U1246" s="199">
        <v>-88.9</v>
      </c>
      <c r="V1246" s="199">
        <v>88.9</v>
      </c>
      <c r="W1246" s="200">
        <v>0</v>
      </c>
      <c r="X1246" s="201">
        <v>44986</v>
      </c>
      <c r="Y1246" s="129"/>
      <c r="Z1246" s="122" t="s">
        <v>3124</v>
      </c>
      <c r="AA1246" s="189" t="s">
        <v>3124</v>
      </c>
      <c r="AB1246" s="189" t="s">
        <v>1470</v>
      </c>
    </row>
    <row r="1247" spans="1:28" hidden="1">
      <c r="A1247" s="189" t="s">
        <v>3213</v>
      </c>
      <c r="B1247" s="190">
        <v>45000</v>
      </c>
      <c r="C1247" s="191" t="s">
        <v>42</v>
      </c>
      <c r="D1247" s="191" t="s">
        <v>3346</v>
      </c>
      <c r="E1247" s="128" t="s">
        <v>2312</v>
      </c>
      <c r="F1247" s="192" t="s">
        <v>4027</v>
      </c>
      <c r="G1247" s="193" t="s">
        <v>3214</v>
      </c>
      <c r="H1247" s="192" t="s">
        <v>3348</v>
      </c>
      <c r="I1247" s="194">
        <v>175052.85</v>
      </c>
      <c r="J1247" s="128" t="s">
        <v>3261</v>
      </c>
      <c r="K1247" s="192" t="s">
        <v>1499</v>
      </c>
      <c r="L1247" s="195">
        <v>7.8</v>
      </c>
      <c r="M1247" s="196">
        <v>45000</v>
      </c>
      <c r="N1247" s="179" t="s">
        <v>1500</v>
      </c>
      <c r="O1247" s="192" t="s">
        <v>3159</v>
      </c>
      <c r="P1247" s="192" t="s">
        <v>4237</v>
      </c>
      <c r="Q1247" s="197">
        <v>-7.8</v>
      </c>
      <c r="R1247" s="197">
        <v>0</v>
      </c>
      <c r="S1247" s="197">
        <v>136781.70000000001</v>
      </c>
      <c r="T1247" s="198" t="s">
        <v>21</v>
      </c>
      <c r="U1247" s="199">
        <v>-7.8</v>
      </c>
      <c r="V1247" s="199">
        <v>7.8</v>
      </c>
      <c r="W1247" s="200">
        <v>0</v>
      </c>
      <c r="X1247" s="201">
        <v>44986</v>
      </c>
      <c r="Y1247" s="129"/>
      <c r="Z1247" s="122" t="s">
        <v>3124</v>
      </c>
      <c r="AA1247" s="189" t="s">
        <v>3124</v>
      </c>
      <c r="AB1247" s="189" t="s">
        <v>1470</v>
      </c>
    </row>
    <row r="1248" spans="1:28" hidden="1">
      <c r="A1248" s="189" t="s">
        <v>3213</v>
      </c>
      <c r="B1248" s="190">
        <v>45000</v>
      </c>
      <c r="C1248" s="191" t="s">
        <v>42</v>
      </c>
      <c r="D1248" s="191" t="s">
        <v>3346</v>
      </c>
      <c r="E1248" s="128" t="s">
        <v>2312</v>
      </c>
      <c r="F1248" s="192" t="s">
        <v>4027</v>
      </c>
      <c r="G1248" s="193" t="s">
        <v>3214</v>
      </c>
      <c r="H1248" s="192" t="s">
        <v>3348</v>
      </c>
      <c r="I1248" s="194">
        <v>175052.85</v>
      </c>
      <c r="J1248" s="128" t="s">
        <v>3261</v>
      </c>
      <c r="K1248" s="192" t="s">
        <v>1499</v>
      </c>
      <c r="L1248" s="195">
        <v>93.2</v>
      </c>
      <c r="M1248" s="196">
        <v>45000</v>
      </c>
      <c r="N1248" s="179" t="s">
        <v>1500</v>
      </c>
      <c r="O1248" s="192" t="s">
        <v>3159</v>
      </c>
      <c r="P1248" s="192" t="s">
        <v>4237</v>
      </c>
      <c r="Q1248" s="197">
        <v>-93.2</v>
      </c>
      <c r="R1248" s="197">
        <v>0</v>
      </c>
      <c r="S1248" s="197">
        <v>136688.5</v>
      </c>
      <c r="T1248" s="198" t="s">
        <v>21</v>
      </c>
      <c r="U1248" s="199">
        <v>-93.2</v>
      </c>
      <c r="V1248" s="199">
        <v>93.2</v>
      </c>
      <c r="W1248" s="200">
        <v>0</v>
      </c>
      <c r="X1248" s="201">
        <v>44986</v>
      </c>
      <c r="Y1248" s="129"/>
      <c r="Z1248" s="122" t="s">
        <v>3124</v>
      </c>
      <c r="AA1248" s="189" t="s">
        <v>3124</v>
      </c>
      <c r="AB1248" s="189" t="s">
        <v>1470</v>
      </c>
    </row>
    <row r="1249" spans="1:28" hidden="1">
      <c r="A1249" s="189" t="s">
        <v>3213</v>
      </c>
      <c r="B1249" s="190">
        <v>45001</v>
      </c>
      <c r="C1249" s="191" t="s">
        <v>42</v>
      </c>
      <c r="D1249" s="191" t="s">
        <v>3346</v>
      </c>
      <c r="E1249" s="128" t="s">
        <v>2312</v>
      </c>
      <c r="F1249" s="192" t="s">
        <v>4027</v>
      </c>
      <c r="G1249" s="193" t="s">
        <v>3214</v>
      </c>
      <c r="H1249" s="192" t="s">
        <v>3348</v>
      </c>
      <c r="I1249" s="194">
        <v>175052.85</v>
      </c>
      <c r="J1249" s="128" t="s">
        <v>3261</v>
      </c>
      <c r="K1249" s="192" t="s">
        <v>1647</v>
      </c>
      <c r="L1249" s="195">
        <v>16523.599999999999</v>
      </c>
      <c r="M1249" s="196">
        <v>45001</v>
      </c>
      <c r="N1249" s="179" t="s">
        <v>1472</v>
      </c>
      <c r="O1249" s="192" t="s">
        <v>4115</v>
      </c>
      <c r="P1249" s="192" t="s">
        <v>4238</v>
      </c>
      <c r="Q1249" s="197">
        <v>-16523.599999999999</v>
      </c>
      <c r="R1249" s="197">
        <v>0</v>
      </c>
      <c r="S1249" s="197">
        <v>120164.9</v>
      </c>
      <c r="T1249" s="198" t="s">
        <v>4117</v>
      </c>
      <c r="U1249" s="199">
        <v>-16523.599999999999</v>
      </c>
      <c r="V1249" s="199">
        <v>16523.599999999999</v>
      </c>
      <c r="W1249" s="200">
        <v>0</v>
      </c>
      <c r="X1249" s="201">
        <v>44986</v>
      </c>
      <c r="Y1249" s="129"/>
      <c r="Z1249" s="122" t="s">
        <v>4031</v>
      </c>
      <c r="AA1249" s="189" t="s">
        <v>4032</v>
      </c>
      <c r="AB1249" s="189" t="s">
        <v>1470</v>
      </c>
    </row>
    <row r="1250" spans="1:28" hidden="1">
      <c r="A1250" s="189" t="s">
        <v>3213</v>
      </c>
      <c r="B1250" s="190">
        <v>45001</v>
      </c>
      <c r="C1250" s="191" t="s">
        <v>42</v>
      </c>
      <c r="D1250" s="191" t="s">
        <v>3346</v>
      </c>
      <c r="E1250" s="128" t="s">
        <v>2312</v>
      </c>
      <c r="F1250" s="192" t="s">
        <v>4027</v>
      </c>
      <c r="G1250" s="193" t="s">
        <v>3214</v>
      </c>
      <c r="H1250" s="192" t="s">
        <v>3348</v>
      </c>
      <c r="I1250" s="194">
        <v>175052.85</v>
      </c>
      <c r="J1250" s="128" t="s">
        <v>3261</v>
      </c>
      <c r="K1250" s="192" t="s">
        <v>1647</v>
      </c>
      <c r="L1250" s="195">
        <v>3964.86</v>
      </c>
      <c r="M1250" s="196">
        <v>45001</v>
      </c>
      <c r="N1250" s="179" t="s">
        <v>1472</v>
      </c>
      <c r="O1250" s="192" t="s">
        <v>4128</v>
      </c>
      <c r="P1250" s="192" t="s">
        <v>4239</v>
      </c>
      <c r="Q1250" s="197">
        <v>-3964.86</v>
      </c>
      <c r="R1250" s="197">
        <v>0</v>
      </c>
      <c r="S1250" s="197">
        <v>116200.04</v>
      </c>
      <c r="T1250" s="198" t="s">
        <v>4130</v>
      </c>
      <c r="U1250" s="199">
        <v>-3964.86</v>
      </c>
      <c r="V1250" s="199">
        <v>3964.86</v>
      </c>
      <c r="W1250" s="200">
        <v>0</v>
      </c>
      <c r="X1250" s="201">
        <v>44986</v>
      </c>
      <c r="Y1250" s="129"/>
      <c r="Z1250" s="122" t="s">
        <v>4031</v>
      </c>
      <c r="AA1250" s="189" t="s">
        <v>4032</v>
      </c>
      <c r="AB1250" s="189" t="s">
        <v>1470</v>
      </c>
    </row>
    <row r="1251" spans="1:28" hidden="1">
      <c r="A1251" s="189" t="s">
        <v>3213</v>
      </c>
      <c r="B1251" s="190">
        <v>45002</v>
      </c>
      <c r="C1251" s="191" t="s">
        <v>42</v>
      </c>
      <c r="D1251" s="191" t="s">
        <v>3346</v>
      </c>
      <c r="E1251" s="128" t="s">
        <v>2312</v>
      </c>
      <c r="F1251" s="192" t="s">
        <v>4027</v>
      </c>
      <c r="G1251" s="193" t="s">
        <v>3214</v>
      </c>
      <c r="H1251" s="192" t="s">
        <v>3348</v>
      </c>
      <c r="I1251" s="194">
        <v>175052.85</v>
      </c>
      <c r="J1251" s="128" t="s">
        <v>3261</v>
      </c>
      <c r="K1251" s="192" t="s">
        <v>4240</v>
      </c>
      <c r="L1251" s="195">
        <v>483</v>
      </c>
      <c r="M1251" s="196">
        <v>45002</v>
      </c>
      <c r="N1251" s="179" t="s">
        <v>1472</v>
      </c>
      <c r="O1251" s="192" t="s">
        <v>4241</v>
      </c>
      <c r="P1251" s="192" t="s">
        <v>4242</v>
      </c>
      <c r="Q1251" s="197">
        <v>-483</v>
      </c>
      <c r="R1251" s="197">
        <v>0</v>
      </c>
      <c r="S1251" s="197">
        <v>115717.04</v>
      </c>
      <c r="T1251" s="198" t="s">
        <v>2184</v>
      </c>
      <c r="U1251" s="199">
        <v>-483</v>
      </c>
      <c r="V1251" s="199">
        <v>483</v>
      </c>
      <c r="W1251" s="200">
        <v>0</v>
      </c>
      <c r="X1251" s="201">
        <v>44986</v>
      </c>
      <c r="Y1251" s="129"/>
      <c r="Z1251" s="122" t="s">
        <v>3663</v>
      </c>
      <c r="AA1251" s="189" t="s">
        <v>1520</v>
      </c>
      <c r="AB1251" s="189" t="s">
        <v>1470</v>
      </c>
    </row>
    <row r="1252" spans="1:28" hidden="1">
      <c r="A1252" s="189" t="s">
        <v>3213</v>
      </c>
      <c r="B1252" s="190">
        <v>45002</v>
      </c>
      <c r="C1252" s="191" t="s">
        <v>42</v>
      </c>
      <c r="D1252" s="191" t="s">
        <v>3346</v>
      </c>
      <c r="E1252" s="128" t="s">
        <v>2312</v>
      </c>
      <c r="F1252" s="192" t="s">
        <v>4027</v>
      </c>
      <c r="G1252" s="193" t="s">
        <v>3214</v>
      </c>
      <c r="H1252" s="192" t="s">
        <v>3348</v>
      </c>
      <c r="I1252" s="194">
        <v>175052.85</v>
      </c>
      <c r="J1252" s="128" t="s">
        <v>3261</v>
      </c>
      <c r="K1252" s="192" t="s">
        <v>2162</v>
      </c>
      <c r="L1252" s="195">
        <v>3661.62</v>
      </c>
      <c r="M1252" s="196">
        <v>45002</v>
      </c>
      <c r="N1252" s="179" t="s">
        <v>1472</v>
      </c>
      <c r="O1252" s="192" t="s">
        <v>3991</v>
      </c>
      <c r="P1252" s="192" t="s">
        <v>4157</v>
      </c>
      <c r="Q1252" s="197">
        <v>-3661.62</v>
      </c>
      <c r="R1252" s="197">
        <v>0</v>
      </c>
      <c r="S1252" s="197">
        <v>112055.42</v>
      </c>
      <c r="T1252" s="198" t="s">
        <v>2163</v>
      </c>
      <c r="U1252" s="199">
        <v>-3661.62</v>
      </c>
      <c r="V1252" s="199">
        <v>3661.62</v>
      </c>
      <c r="W1252" s="200">
        <v>0</v>
      </c>
      <c r="X1252" s="201">
        <v>44986</v>
      </c>
      <c r="Y1252" s="129"/>
      <c r="Z1252" s="122" t="s">
        <v>1519</v>
      </c>
      <c r="AA1252" s="189" t="s">
        <v>1520</v>
      </c>
      <c r="AB1252" s="189" t="s">
        <v>1470</v>
      </c>
    </row>
    <row r="1253" spans="1:28" hidden="1">
      <c r="A1253" s="189" t="s">
        <v>3213</v>
      </c>
      <c r="B1253" s="190">
        <v>45002</v>
      </c>
      <c r="C1253" s="191" t="s">
        <v>42</v>
      </c>
      <c r="D1253" s="191" t="s">
        <v>3346</v>
      </c>
      <c r="E1253" s="128" t="s">
        <v>2312</v>
      </c>
      <c r="F1253" s="192" t="s">
        <v>4027</v>
      </c>
      <c r="G1253" s="193" t="s">
        <v>3214</v>
      </c>
      <c r="H1253" s="192" t="s">
        <v>3348</v>
      </c>
      <c r="I1253" s="194">
        <v>175052.85</v>
      </c>
      <c r="J1253" s="128" t="s">
        <v>3261</v>
      </c>
      <c r="K1253" s="192" t="s">
        <v>1647</v>
      </c>
      <c r="L1253" s="195">
        <v>8247.92</v>
      </c>
      <c r="M1253" s="196">
        <v>45002</v>
      </c>
      <c r="N1253" s="179" t="s">
        <v>1472</v>
      </c>
      <c r="O1253" s="192" t="s">
        <v>4243</v>
      </c>
      <c r="P1253" s="192" t="s">
        <v>4244</v>
      </c>
      <c r="Q1253" s="197">
        <v>-8247.92</v>
      </c>
      <c r="R1253" s="197">
        <v>0</v>
      </c>
      <c r="S1253" s="197">
        <v>103807.5</v>
      </c>
      <c r="T1253" s="198" t="s">
        <v>4245</v>
      </c>
      <c r="U1253" s="199">
        <v>-8247.92</v>
      </c>
      <c r="V1253" s="199">
        <v>8247.92</v>
      </c>
      <c r="W1253" s="200">
        <v>0</v>
      </c>
      <c r="X1253" s="201">
        <v>44986</v>
      </c>
      <c r="Y1253" s="129"/>
      <c r="Z1253" s="122" t="s">
        <v>4031</v>
      </c>
      <c r="AA1253" s="189" t="s">
        <v>4032</v>
      </c>
      <c r="AB1253" s="189" t="s">
        <v>1470</v>
      </c>
    </row>
    <row r="1254" spans="1:28" hidden="1">
      <c r="A1254" s="189" t="s">
        <v>3213</v>
      </c>
      <c r="B1254" s="190">
        <v>45002</v>
      </c>
      <c r="C1254" s="191" t="s">
        <v>42</v>
      </c>
      <c r="D1254" s="191" t="s">
        <v>3346</v>
      </c>
      <c r="E1254" s="128" t="s">
        <v>2312</v>
      </c>
      <c r="F1254" s="192" t="s">
        <v>4027</v>
      </c>
      <c r="G1254" s="193" t="s">
        <v>3214</v>
      </c>
      <c r="H1254" s="192" t="s">
        <v>3348</v>
      </c>
      <c r="I1254" s="194">
        <v>175052.85</v>
      </c>
      <c r="J1254" s="128" t="s">
        <v>3261</v>
      </c>
      <c r="K1254" s="192" t="s">
        <v>1647</v>
      </c>
      <c r="L1254" s="195">
        <v>6448.4</v>
      </c>
      <c r="M1254" s="196">
        <v>45002</v>
      </c>
      <c r="N1254" s="179" t="s">
        <v>1472</v>
      </c>
      <c r="O1254" s="192" t="s">
        <v>4246</v>
      </c>
      <c r="P1254" s="192" t="s">
        <v>4247</v>
      </c>
      <c r="Q1254" s="197">
        <v>-6448.4</v>
      </c>
      <c r="R1254" s="197">
        <v>0</v>
      </c>
      <c r="S1254" s="197">
        <v>97359.1</v>
      </c>
      <c r="T1254" s="198" t="s">
        <v>4248</v>
      </c>
      <c r="U1254" s="199">
        <v>-6448.4</v>
      </c>
      <c r="V1254" s="199">
        <v>6448.4</v>
      </c>
      <c r="W1254" s="200">
        <v>0</v>
      </c>
      <c r="X1254" s="201">
        <v>44986</v>
      </c>
      <c r="Y1254" s="129"/>
      <c r="Z1254" s="122" t="s">
        <v>4031</v>
      </c>
      <c r="AA1254" s="189" t="s">
        <v>4032</v>
      </c>
      <c r="AB1254" s="189" t="s">
        <v>1470</v>
      </c>
    </row>
    <row r="1255" spans="1:28" hidden="1">
      <c r="A1255" s="189" t="s">
        <v>3213</v>
      </c>
      <c r="B1255" s="190">
        <v>45002</v>
      </c>
      <c r="C1255" s="191" t="s">
        <v>42</v>
      </c>
      <c r="D1255" s="191" t="s">
        <v>3346</v>
      </c>
      <c r="E1255" s="128" t="s">
        <v>2312</v>
      </c>
      <c r="F1255" s="192" t="s">
        <v>4027</v>
      </c>
      <c r="G1255" s="193" t="s">
        <v>3214</v>
      </c>
      <c r="H1255" s="192" t="s">
        <v>3348</v>
      </c>
      <c r="I1255" s="194">
        <v>175052.85</v>
      </c>
      <c r="J1255" s="128" t="s">
        <v>3261</v>
      </c>
      <c r="K1255" s="192" t="s">
        <v>1647</v>
      </c>
      <c r="L1255" s="195">
        <v>8580.06</v>
      </c>
      <c r="M1255" s="196">
        <v>45002</v>
      </c>
      <c r="N1255" s="179" t="s">
        <v>1472</v>
      </c>
      <c r="O1255" s="192" t="s">
        <v>4112</v>
      </c>
      <c r="P1255" s="192" t="s">
        <v>4249</v>
      </c>
      <c r="Q1255" s="197">
        <v>-8580.06</v>
      </c>
      <c r="R1255" s="197">
        <v>0</v>
      </c>
      <c r="S1255" s="197">
        <v>88779.04</v>
      </c>
      <c r="T1255" s="198" t="s">
        <v>4114</v>
      </c>
      <c r="U1255" s="199">
        <v>-8580.06</v>
      </c>
      <c r="V1255" s="199">
        <v>8580.06</v>
      </c>
      <c r="W1255" s="200">
        <v>0</v>
      </c>
      <c r="X1255" s="201">
        <v>44986</v>
      </c>
      <c r="Y1255" s="129"/>
      <c r="Z1255" s="122" t="s">
        <v>4031</v>
      </c>
      <c r="AA1255" s="189" t="s">
        <v>4032</v>
      </c>
      <c r="AB1255" s="189" t="s">
        <v>1470</v>
      </c>
    </row>
    <row r="1256" spans="1:28" hidden="1">
      <c r="A1256" s="189" t="s">
        <v>3213</v>
      </c>
      <c r="B1256" s="190">
        <v>45002</v>
      </c>
      <c r="C1256" s="191" t="s">
        <v>42</v>
      </c>
      <c r="D1256" s="191" t="s">
        <v>3346</v>
      </c>
      <c r="E1256" s="128" t="s">
        <v>2312</v>
      </c>
      <c r="F1256" s="192" t="s">
        <v>4027</v>
      </c>
      <c r="G1256" s="193" t="s">
        <v>3214</v>
      </c>
      <c r="H1256" s="192" t="s">
        <v>3348</v>
      </c>
      <c r="I1256" s="194">
        <v>175052.85</v>
      </c>
      <c r="J1256" s="128" t="s">
        <v>3261</v>
      </c>
      <c r="K1256" s="192" t="s">
        <v>1572</v>
      </c>
      <c r="L1256" s="195">
        <v>5120</v>
      </c>
      <c r="M1256" s="196">
        <v>45002</v>
      </c>
      <c r="N1256" s="179" t="s">
        <v>1472</v>
      </c>
      <c r="O1256" s="192" t="s">
        <v>3879</v>
      </c>
      <c r="P1256" s="192" t="s">
        <v>4250</v>
      </c>
      <c r="Q1256" s="197">
        <v>-5120</v>
      </c>
      <c r="R1256" s="197">
        <v>0</v>
      </c>
      <c r="S1256" s="197">
        <v>83659.039999999994</v>
      </c>
      <c r="T1256" s="198" t="s">
        <v>3881</v>
      </c>
      <c r="U1256" s="199">
        <v>-5120</v>
      </c>
      <c r="V1256" s="199">
        <v>5120</v>
      </c>
      <c r="W1256" s="200">
        <v>0</v>
      </c>
      <c r="X1256" s="201">
        <v>44986</v>
      </c>
      <c r="Y1256" s="129"/>
      <c r="Z1256" s="122" t="s">
        <v>1519</v>
      </c>
      <c r="AA1256" s="189" t="s">
        <v>1520</v>
      </c>
      <c r="AB1256" s="189" t="s">
        <v>1470</v>
      </c>
    </row>
    <row r="1257" spans="1:28" hidden="1">
      <c r="A1257" s="189" t="s">
        <v>3213</v>
      </c>
      <c r="B1257" s="190">
        <v>45002</v>
      </c>
      <c r="C1257" s="191" t="s">
        <v>42</v>
      </c>
      <c r="D1257" s="191" t="s">
        <v>3346</v>
      </c>
      <c r="E1257" s="128" t="s">
        <v>2312</v>
      </c>
      <c r="F1257" s="192" t="s">
        <v>4027</v>
      </c>
      <c r="G1257" s="193" t="s">
        <v>3214</v>
      </c>
      <c r="H1257" s="192" t="s">
        <v>3348</v>
      </c>
      <c r="I1257" s="194">
        <v>175052.85</v>
      </c>
      <c r="J1257" s="128" t="s">
        <v>3261</v>
      </c>
      <c r="K1257" s="192" t="s">
        <v>1545</v>
      </c>
      <c r="L1257" s="195">
        <v>1002.06</v>
      </c>
      <c r="M1257" s="196">
        <v>45002</v>
      </c>
      <c r="N1257" s="179" t="s">
        <v>1472</v>
      </c>
      <c r="O1257" s="192" t="s">
        <v>2664</v>
      </c>
      <c r="P1257" s="192" t="s">
        <v>4251</v>
      </c>
      <c r="Q1257" s="197">
        <v>-1002.06</v>
      </c>
      <c r="R1257" s="197">
        <v>0</v>
      </c>
      <c r="S1257" s="197">
        <v>82656.98</v>
      </c>
      <c r="T1257" s="198" t="s">
        <v>934</v>
      </c>
      <c r="U1257" s="199">
        <v>-1002.06</v>
      </c>
      <c r="V1257" s="199">
        <v>1002.06</v>
      </c>
      <c r="W1257" s="200">
        <v>0</v>
      </c>
      <c r="X1257" s="201">
        <v>44986</v>
      </c>
      <c r="Y1257" s="129"/>
      <c r="Z1257" s="122" t="s">
        <v>1515</v>
      </c>
      <c r="AA1257" s="189" t="s">
        <v>1479</v>
      </c>
      <c r="AB1257" s="189" t="s">
        <v>1470</v>
      </c>
    </row>
    <row r="1258" spans="1:28" hidden="1">
      <c r="A1258" s="189" t="s">
        <v>3213</v>
      </c>
      <c r="B1258" s="190">
        <v>45002</v>
      </c>
      <c r="C1258" s="191" t="s">
        <v>42</v>
      </c>
      <c r="D1258" s="191" t="s">
        <v>3346</v>
      </c>
      <c r="E1258" s="128" t="s">
        <v>2312</v>
      </c>
      <c r="F1258" s="192" t="s">
        <v>4027</v>
      </c>
      <c r="G1258" s="193" t="s">
        <v>3214</v>
      </c>
      <c r="H1258" s="192" t="s">
        <v>3348</v>
      </c>
      <c r="I1258" s="194">
        <v>175052.85</v>
      </c>
      <c r="J1258" s="128" t="s">
        <v>3261</v>
      </c>
      <c r="K1258" s="192" t="s">
        <v>4252</v>
      </c>
      <c r="L1258" s="195">
        <v>170677</v>
      </c>
      <c r="M1258" s="196">
        <v>45002</v>
      </c>
      <c r="N1258" s="179" t="s">
        <v>1472</v>
      </c>
      <c r="O1258" s="192" t="s">
        <v>4253</v>
      </c>
      <c r="P1258" s="192" t="s">
        <v>4254</v>
      </c>
      <c r="Q1258" s="197">
        <v>-170677</v>
      </c>
      <c r="R1258" s="197">
        <v>0</v>
      </c>
      <c r="S1258" s="197">
        <v>-88020.02</v>
      </c>
      <c r="T1258" s="198" t="s">
        <v>45</v>
      </c>
      <c r="U1258" s="199">
        <v>-170677</v>
      </c>
      <c r="V1258" s="199">
        <v>170677</v>
      </c>
      <c r="W1258" s="200">
        <v>0</v>
      </c>
      <c r="X1258" s="201">
        <v>44986</v>
      </c>
      <c r="Y1258" s="129"/>
      <c r="Z1258" s="122" t="s">
        <v>3668</v>
      </c>
      <c r="AA1258" s="189" t="s">
        <v>3060</v>
      </c>
      <c r="AB1258" s="189" t="s">
        <v>1470</v>
      </c>
    </row>
    <row r="1259" spans="1:28" hidden="1">
      <c r="A1259" s="189" t="s">
        <v>3213</v>
      </c>
      <c r="B1259" s="190">
        <v>45002</v>
      </c>
      <c r="C1259" s="191" t="s">
        <v>42</v>
      </c>
      <c r="D1259" s="191" t="s">
        <v>3346</v>
      </c>
      <c r="E1259" s="128" t="s">
        <v>2312</v>
      </c>
      <c r="F1259" s="192" t="s">
        <v>4027</v>
      </c>
      <c r="G1259" s="193" t="s">
        <v>3214</v>
      </c>
      <c r="H1259" s="192" t="s">
        <v>3348</v>
      </c>
      <c r="I1259" s="194">
        <v>175052.85</v>
      </c>
      <c r="J1259" s="128" t="s">
        <v>3261</v>
      </c>
      <c r="K1259" s="192" t="s">
        <v>1572</v>
      </c>
      <c r="L1259" s="195">
        <v>1650</v>
      </c>
      <c r="M1259" s="196">
        <v>45002</v>
      </c>
      <c r="N1259" s="179" t="s">
        <v>1472</v>
      </c>
      <c r="O1259" s="192" t="s">
        <v>4255</v>
      </c>
      <c r="P1259" s="192" t="s">
        <v>4256</v>
      </c>
      <c r="Q1259" s="197">
        <v>-1650</v>
      </c>
      <c r="R1259" s="197">
        <v>0</v>
      </c>
      <c r="S1259" s="197">
        <v>-89670.02</v>
      </c>
      <c r="T1259" s="198" t="s">
        <v>4257</v>
      </c>
      <c r="U1259" s="199">
        <v>-1650</v>
      </c>
      <c r="V1259" s="199">
        <v>1650</v>
      </c>
      <c r="W1259" s="200">
        <v>0</v>
      </c>
      <c r="X1259" s="201">
        <v>44986</v>
      </c>
      <c r="Y1259" s="129"/>
      <c r="Z1259" s="122" t="s">
        <v>1519</v>
      </c>
      <c r="AA1259" s="189" t="s">
        <v>1520</v>
      </c>
      <c r="AB1259" s="189" t="s">
        <v>1470</v>
      </c>
    </row>
    <row r="1260" spans="1:28" hidden="1">
      <c r="A1260" s="189" t="s">
        <v>3213</v>
      </c>
      <c r="B1260" s="190">
        <v>45002</v>
      </c>
      <c r="C1260" s="191" t="s">
        <v>42</v>
      </c>
      <c r="D1260" s="191" t="s">
        <v>3346</v>
      </c>
      <c r="E1260" s="128" t="s">
        <v>2312</v>
      </c>
      <c r="F1260" s="192" t="s">
        <v>4027</v>
      </c>
      <c r="G1260" s="193" t="s">
        <v>3214</v>
      </c>
      <c r="H1260" s="192" t="s">
        <v>3348</v>
      </c>
      <c r="I1260" s="194">
        <v>175052.85</v>
      </c>
      <c r="J1260" s="128" t="s">
        <v>3261</v>
      </c>
      <c r="K1260" s="192" t="s">
        <v>2223</v>
      </c>
      <c r="L1260" s="195">
        <v>675</v>
      </c>
      <c r="M1260" s="196">
        <v>45002</v>
      </c>
      <c r="N1260" s="179" t="s">
        <v>1472</v>
      </c>
      <c r="O1260" s="192" t="s">
        <v>1766</v>
      </c>
      <c r="P1260" s="192" t="s">
        <v>4258</v>
      </c>
      <c r="Q1260" s="197">
        <v>-675</v>
      </c>
      <c r="R1260" s="197">
        <v>0</v>
      </c>
      <c r="S1260" s="197">
        <v>-90345.02</v>
      </c>
      <c r="T1260" s="198" t="s">
        <v>1925</v>
      </c>
      <c r="U1260" s="199">
        <v>-675</v>
      </c>
      <c r="V1260" s="199">
        <v>675</v>
      </c>
      <c r="W1260" s="200">
        <v>0</v>
      </c>
      <c r="X1260" s="201">
        <v>44986</v>
      </c>
      <c r="Y1260" s="129"/>
      <c r="Z1260" s="122" t="s">
        <v>1515</v>
      </c>
      <c r="AA1260" s="189" t="s">
        <v>1479</v>
      </c>
      <c r="AB1260" s="189" t="s">
        <v>1470</v>
      </c>
    </row>
    <row r="1261" spans="1:28" hidden="1">
      <c r="A1261" s="189" t="s">
        <v>3213</v>
      </c>
      <c r="B1261" s="190">
        <v>45002</v>
      </c>
      <c r="C1261" s="191" t="s">
        <v>42</v>
      </c>
      <c r="D1261" s="191" t="s">
        <v>3346</v>
      </c>
      <c r="E1261" s="128" t="s">
        <v>2312</v>
      </c>
      <c r="F1261" s="192" t="s">
        <v>4027</v>
      </c>
      <c r="G1261" s="193" t="s">
        <v>3214</v>
      </c>
      <c r="H1261" s="192" t="s">
        <v>3348</v>
      </c>
      <c r="I1261" s="194">
        <v>175052.85</v>
      </c>
      <c r="J1261" s="128" t="s">
        <v>3261</v>
      </c>
      <c r="K1261" s="192" t="s">
        <v>1572</v>
      </c>
      <c r="L1261" s="195">
        <v>12000</v>
      </c>
      <c r="M1261" s="196">
        <v>45002</v>
      </c>
      <c r="N1261" s="179" t="s">
        <v>1472</v>
      </c>
      <c r="O1261" s="192" t="s">
        <v>4259</v>
      </c>
      <c r="P1261" s="192" t="s">
        <v>3955</v>
      </c>
      <c r="Q1261" s="197">
        <v>-12000</v>
      </c>
      <c r="R1261" s="197">
        <v>0</v>
      </c>
      <c r="S1261" s="197">
        <v>-102345.02</v>
      </c>
      <c r="T1261" s="198" t="s">
        <v>4260</v>
      </c>
      <c r="U1261" s="199">
        <v>-12000</v>
      </c>
      <c r="V1261" s="199">
        <v>12000</v>
      </c>
      <c r="W1261" s="200">
        <v>0</v>
      </c>
      <c r="X1261" s="201">
        <v>44986</v>
      </c>
      <c r="Y1261" s="129"/>
      <c r="Z1261" s="122" t="s">
        <v>1519</v>
      </c>
      <c r="AA1261" s="189" t="s">
        <v>1520</v>
      </c>
      <c r="AB1261" s="189" t="s">
        <v>1470</v>
      </c>
    </row>
    <row r="1262" spans="1:28" hidden="1">
      <c r="A1262" s="189" t="s">
        <v>3213</v>
      </c>
      <c r="B1262" s="190">
        <v>45002</v>
      </c>
      <c r="C1262" s="191" t="s">
        <v>42</v>
      </c>
      <c r="D1262" s="191" t="s">
        <v>3346</v>
      </c>
      <c r="E1262" s="128" t="s">
        <v>2312</v>
      </c>
      <c r="F1262" s="192" t="s">
        <v>4027</v>
      </c>
      <c r="G1262" s="193" t="s">
        <v>3214</v>
      </c>
      <c r="H1262" s="192" t="s">
        <v>3348</v>
      </c>
      <c r="I1262" s="194">
        <v>175052.85</v>
      </c>
      <c r="J1262" s="128" t="s">
        <v>3261</v>
      </c>
      <c r="K1262" s="192" t="s">
        <v>1647</v>
      </c>
      <c r="L1262" s="195">
        <v>13000.1</v>
      </c>
      <c r="M1262" s="196">
        <v>45002</v>
      </c>
      <c r="N1262" s="179" t="s">
        <v>1472</v>
      </c>
      <c r="O1262" s="192" t="s">
        <v>4136</v>
      </c>
      <c r="P1262" s="192" t="s">
        <v>4261</v>
      </c>
      <c r="Q1262" s="197">
        <v>-13000.1</v>
      </c>
      <c r="R1262" s="197">
        <v>0</v>
      </c>
      <c r="S1262" s="197">
        <v>-115345.12</v>
      </c>
      <c r="T1262" s="198" t="s">
        <v>4138</v>
      </c>
      <c r="U1262" s="199">
        <v>-13000.1</v>
      </c>
      <c r="V1262" s="199">
        <v>13000.1</v>
      </c>
      <c r="W1262" s="200">
        <v>0</v>
      </c>
      <c r="X1262" s="201">
        <v>44986</v>
      </c>
      <c r="Y1262" s="129"/>
      <c r="Z1262" s="122" t="s">
        <v>4031</v>
      </c>
      <c r="AA1262" s="189" t="s">
        <v>4032</v>
      </c>
      <c r="AB1262" s="189" t="s">
        <v>1470</v>
      </c>
    </row>
    <row r="1263" spans="1:28" hidden="1">
      <c r="A1263" s="189" t="s">
        <v>3213</v>
      </c>
      <c r="B1263" s="190">
        <v>45002</v>
      </c>
      <c r="C1263" s="191" t="s">
        <v>42</v>
      </c>
      <c r="D1263" s="191" t="s">
        <v>3346</v>
      </c>
      <c r="E1263" s="128" t="s">
        <v>2312</v>
      </c>
      <c r="F1263" s="192" t="s">
        <v>4027</v>
      </c>
      <c r="G1263" s="193" t="s">
        <v>3214</v>
      </c>
      <c r="H1263" s="192" t="s">
        <v>3348</v>
      </c>
      <c r="I1263" s="194">
        <v>175052.85</v>
      </c>
      <c r="J1263" s="128" t="s">
        <v>3261</v>
      </c>
      <c r="K1263" s="192" t="s">
        <v>1647</v>
      </c>
      <c r="L1263" s="195">
        <v>4642</v>
      </c>
      <c r="M1263" s="196">
        <v>45002</v>
      </c>
      <c r="N1263" s="179" t="s">
        <v>1472</v>
      </c>
      <c r="O1263" s="192" t="s">
        <v>3854</v>
      </c>
      <c r="P1263" s="192" t="s">
        <v>4262</v>
      </c>
      <c r="Q1263" s="197">
        <v>-4642</v>
      </c>
      <c r="R1263" s="197">
        <v>0</v>
      </c>
      <c r="S1263" s="197">
        <v>-119987.12</v>
      </c>
      <c r="T1263" s="198" t="s">
        <v>3856</v>
      </c>
      <c r="U1263" s="199">
        <v>-4642</v>
      </c>
      <c r="V1263" s="199">
        <v>4642</v>
      </c>
      <c r="W1263" s="200">
        <v>0</v>
      </c>
      <c r="X1263" s="201">
        <v>44986</v>
      </c>
      <c r="Y1263" s="129"/>
      <c r="Z1263" s="122" t="s">
        <v>4031</v>
      </c>
      <c r="AA1263" s="189" t="s">
        <v>4032</v>
      </c>
      <c r="AB1263" s="189" t="s">
        <v>1470</v>
      </c>
    </row>
    <row r="1264" spans="1:28" hidden="1">
      <c r="A1264" s="189" t="s">
        <v>3213</v>
      </c>
      <c r="B1264" s="190">
        <v>45002</v>
      </c>
      <c r="C1264" s="191" t="s">
        <v>42</v>
      </c>
      <c r="D1264" s="191" t="s">
        <v>3346</v>
      </c>
      <c r="E1264" s="128" t="s">
        <v>2312</v>
      </c>
      <c r="F1264" s="192" t="s">
        <v>4027</v>
      </c>
      <c r="G1264" s="193" t="s">
        <v>3214</v>
      </c>
      <c r="H1264" s="192" t="s">
        <v>3348</v>
      </c>
      <c r="I1264" s="194">
        <v>175052.85</v>
      </c>
      <c r="J1264" s="128" t="s">
        <v>3261</v>
      </c>
      <c r="K1264" s="192" t="s">
        <v>1483</v>
      </c>
      <c r="L1264" s="195">
        <v>81</v>
      </c>
      <c r="M1264" s="196">
        <v>45002</v>
      </c>
      <c r="N1264" s="179" t="s">
        <v>1472</v>
      </c>
      <c r="O1264" s="192" t="s">
        <v>1801</v>
      </c>
      <c r="P1264" s="192" t="s">
        <v>4263</v>
      </c>
      <c r="Q1264" s="197">
        <v>-81</v>
      </c>
      <c r="R1264" s="197">
        <v>0</v>
      </c>
      <c r="S1264" s="197">
        <v>-120068.12</v>
      </c>
      <c r="T1264" s="198" t="s">
        <v>1095</v>
      </c>
      <c r="U1264" s="199">
        <v>-81</v>
      </c>
      <c r="V1264" s="199">
        <v>81</v>
      </c>
      <c r="W1264" s="200">
        <v>0</v>
      </c>
      <c r="X1264" s="201">
        <v>44986</v>
      </c>
      <c r="Y1264" s="129"/>
      <c r="Z1264" s="122" t="s">
        <v>1515</v>
      </c>
      <c r="AA1264" s="189" t="s">
        <v>1479</v>
      </c>
      <c r="AB1264" s="189" t="s">
        <v>1470</v>
      </c>
    </row>
    <row r="1265" spans="1:28" hidden="1">
      <c r="A1265" s="189" t="s">
        <v>3213</v>
      </c>
      <c r="B1265" s="190">
        <v>45002</v>
      </c>
      <c r="C1265" s="191" t="s">
        <v>42</v>
      </c>
      <c r="D1265" s="191" t="s">
        <v>3346</v>
      </c>
      <c r="E1265" s="128" t="s">
        <v>2312</v>
      </c>
      <c r="F1265" s="192" t="s">
        <v>4027</v>
      </c>
      <c r="G1265" s="193" t="s">
        <v>3214</v>
      </c>
      <c r="H1265" s="192" t="s">
        <v>3348</v>
      </c>
      <c r="I1265" s="194">
        <v>175052.85</v>
      </c>
      <c r="J1265" s="128" t="s">
        <v>21</v>
      </c>
      <c r="K1265" s="192" t="s">
        <v>1800</v>
      </c>
      <c r="L1265" s="195">
        <v>241.25</v>
      </c>
      <c r="M1265" s="196">
        <v>45002</v>
      </c>
      <c r="N1265" s="179" t="s">
        <v>1472</v>
      </c>
      <c r="O1265" s="192" t="s">
        <v>1801</v>
      </c>
      <c r="P1265" s="192" t="s">
        <v>4263</v>
      </c>
      <c r="Q1265" s="197">
        <v>-241.25</v>
      </c>
      <c r="R1265" s="197">
        <v>0</v>
      </c>
      <c r="S1265" s="197">
        <v>-120309.37</v>
      </c>
      <c r="T1265" s="198" t="s">
        <v>1095</v>
      </c>
      <c r="U1265" s="199">
        <v>-241.25</v>
      </c>
      <c r="V1265" s="199">
        <v>241.25</v>
      </c>
      <c r="W1265" s="200">
        <v>0</v>
      </c>
      <c r="X1265" s="201">
        <v>44986</v>
      </c>
      <c r="Y1265" s="129"/>
      <c r="Z1265" s="122" t="s">
        <v>1515</v>
      </c>
      <c r="AA1265" s="189" t="s">
        <v>1479</v>
      </c>
      <c r="AB1265" s="189" t="s">
        <v>1470</v>
      </c>
    </row>
    <row r="1266" spans="1:28" hidden="1">
      <c r="A1266" s="189" t="s">
        <v>3213</v>
      </c>
      <c r="B1266" s="190">
        <v>45002</v>
      </c>
      <c r="C1266" s="191" t="s">
        <v>42</v>
      </c>
      <c r="D1266" s="191" t="s">
        <v>3346</v>
      </c>
      <c r="E1266" s="128" t="s">
        <v>2312</v>
      </c>
      <c r="F1266" s="192" t="s">
        <v>4027</v>
      </c>
      <c r="G1266" s="193" t="s">
        <v>3214</v>
      </c>
      <c r="H1266" s="192" t="s">
        <v>3348</v>
      </c>
      <c r="I1266" s="194">
        <v>175052.85</v>
      </c>
      <c r="J1266" s="128" t="s">
        <v>3261</v>
      </c>
      <c r="K1266" s="192" t="s">
        <v>1612</v>
      </c>
      <c r="L1266" s="195">
        <v>2684.16</v>
      </c>
      <c r="M1266" s="196">
        <v>45002</v>
      </c>
      <c r="N1266" s="179" t="s">
        <v>1472</v>
      </c>
      <c r="O1266" s="192" t="s">
        <v>1714</v>
      </c>
      <c r="P1266" s="192" t="s">
        <v>4264</v>
      </c>
      <c r="Q1266" s="197">
        <v>-2684.16</v>
      </c>
      <c r="R1266" s="197">
        <v>0</v>
      </c>
      <c r="S1266" s="197">
        <v>-122993.53</v>
      </c>
      <c r="T1266" s="198" t="s">
        <v>4265</v>
      </c>
      <c r="U1266" s="199">
        <v>-2684.16</v>
      </c>
      <c r="V1266" s="199">
        <v>2684.16</v>
      </c>
      <c r="W1266" s="200">
        <v>0</v>
      </c>
      <c r="X1266" s="201">
        <v>44986</v>
      </c>
      <c r="Y1266" s="129"/>
      <c r="Z1266" s="122" t="s">
        <v>3189</v>
      </c>
      <c r="AA1266" s="189" t="s">
        <v>1488</v>
      </c>
      <c r="AB1266" s="189" t="s">
        <v>1470</v>
      </c>
    </row>
    <row r="1267" spans="1:28" hidden="1">
      <c r="A1267" s="189" t="s">
        <v>3213</v>
      </c>
      <c r="B1267" s="190">
        <v>45002</v>
      </c>
      <c r="C1267" s="191" t="s">
        <v>42</v>
      </c>
      <c r="D1267" s="191" t="s">
        <v>3346</v>
      </c>
      <c r="E1267" s="128" t="s">
        <v>2312</v>
      </c>
      <c r="F1267" s="192" t="s">
        <v>4027</v>
      </c>
      <c r="G1267" s="193" t="s">
        <v>3214</v>
      </c>
      <c r="H1267" s="192" t="s">
        <v>3348</v>
      </c>
      <c r="I1267" s="194">
        <v>175052.85</v>
      </c>
      <c r="J1267" s="128" t="s">
        <v>21</v>
      </c>
      <c r="K1267" s="192" t="s">
        <v>1800</v>
      </c>
      <c r="L1267" s="195">
        <v>334.8</v>
      </c>
      <c r="M1267" s="196">
        <v>45002</v>
      </c>
      <c r="N1267" s="179" t="s">
        <v>1472</v>
      </c>
      <c r="O1267" s="192" t="s">
        <v>1801</v>
      </c>
      <c r="P1267" s="192" t="s">
        <v>3894</v>
      </c>
      <c r="Q1267" s="197">
        <v>-334.8</v>
      </c>
      <c r="R1267" s="197">
        <v>0</v>
      </c>
      <c r="S1267" s="197">
        <v>-123328.33</v>
      </c>
      <c r="T1267" s="198" t="s">
        <v>1095</v>
      </c>
      <c r="U1267" s="199">
        <v>-334.8</v>
      </c>
      <c r="V1267" s="199">
        <v>334.8</v>
      </c>
      <c r="W1267" s="200">
        <v>1</v>
      </c>
      <c r="X1267" s="201">
        <v>44986</v>
      </c>
      <c r="Y1267" s="129"/>
      <c r="Z1267" s="122" t="s">
        <v>1515</v>
      </c>
      <c r="AA1267" s="189" t="s">
        <v>1479</v>
      </c>
      <c r="AB1267" s="189" t="s">
        <v>1470</v>
      </c>
    </row>
    <row r="1268" spans="1:28" hidden="1">
      <c r="A1268" s="189" t="s">
        <v>3213</v>
      </c>
      <c r="B1268" s="190">
        <v>45002</v>
      </c>
      <c r="C1268" s="191" t="s">
        <v>42</v>
      </c>
      <c r="D1268" s="191" t="s">
        <v>3346</v>
      </c>
      <c r="E1268" s="128" t="s">
        <v>2312</v>
      </c>
      <c r="F1268" s="192" t="s">
        <v>4027</v>
      </c>
      <c r="G1268" s="193" t="s">
        <v>3214</v>
      </c>
      <c r="H1268" s="192" t="s">
        <v>3348</v>
      </c>
      <c r="I1268" s="194">
        <v>175052.85</v>
      </c>
      <c r="J1268" s="128" t="s">
        <v>3261</v>
      </c>
      <c r="K1268" s="192" t="s">
        <v>1483</v>
      </c>
      <c r="L1268" s="195">
        <v>22.5</v>
      </c>
      <c r="M1268" s="196">
        <v>45002</v>
      </c>
      <c r="N1268" s="179" t="s">
        <v>1472</v>
      </c>
      <c r="O1268" s="192" t="s">
        <v>1801</v>
      </c>
      <c r="P1268" s="192" t="s">
        <v>4266</v>
      </c>
      <c r="Q1268" s="197">
        <v>-22.5</v>
      </c>
      <c r="R1268" s="197">
        <v>0</v>
      </c>
      <c r="S1268" s="197">
        <v>-123350.83</v>
      </c>
      <c r="T1268" s="198" t="s">
        <v>1095</v>
      </c>
      <c r="U1268" s="199">
        <v>-22.5</v>
      </c>
      <c r="V1268" s="199">
        <v>22.5</v>
      </c>
      <c r="W1268" s="200">
        <v>1</v>
      </c>
      <c r="X1268" s="201">
        <v>44986</v>
      </c>
      <c r="Y1268" s="129"/>
      <c r="Z1268" s="122" t="s">
        <v>1515</v>
      </c>
      <c r="AA1268" s="189" t="s">
        <v>1479</v>
      </c>
      <c r="AB1268" s="189" t="s">
        <v>1470</v>
      </c>
    </row>
    <row r="1269" spans="1:28" hidden="1">
      <c r="A1269" s="189" t="s">
        <v>3213</v>
      </c>
      <c r="B1269" s="190">
        <v>45002</v>
      </c>
      <c r="C1269" s="191" t="s">
        <v>42</v>
      </c>
      <c r="D1269" s="191" t="s">
        <v>3346</v>
      </c>
      <c r="E1269" s="128" t="s">
        <v>2312</v>
      </c>
      <c r="F1269" s="192" t="s">
        <v>4027</v>
      </c>
      <c r="G1269" s="193" t="s">
        <v>3214</v>
      </c>
      <c r="H1269" s="192" t="s">
        <v>3348</v>
      </c>
      <c r="I1269" s="194">
        <v>175052.85</v>
      </c>
      <c r="J1269" s="128" t="s">
        <v>21</v>
      </c>
      <c r="K1269" s="192" t="s">
        <v>1800</v>
      </c>
      <c r="L1269" s="195">
        <v>69.75</v>
      </c>
      <c r="M1269" s="196">
        <v>45002</v>
      </c>
      <c r="N1269" s="179" t="s">
        <v>1472</v>
      </c>
      <c r="O1269" s="192" t="s">
        <v>1801</v>
      </c>
      <c r="P1269" s="192" t="s">
        <v>4266</v>
      </c>
      <c r="Q1269" s="197">
        <v>-69.75</v>
      </c>
      <c r="R1269" s="197">
        <v>0</v>
      </c>
      <c r="S1269" s="197">
        <v>-123420.58</v>
      </c>
      <c r="T1269" s="198" t="s">
        <v>1095</v>
      </c>
      <c r="U1269" s="199">
        <v>-69.75</v>
      </c>
      <c r="V1269" s="199">
        <v>69.75</v>
      </c>
      <c r="W1269" s="200">
        <v>1</v>
      </c>
      <c r="X1269" s="201">
        <v>44986</v>
      </c>
      <c r="Y1269" s="129"/>
      <c r="Z1269" s="122" t="s">
        <v>1515</v>
      </c>
      <c r="AA1269" s="189" t="s">
        <v>1479</v>
      </c>
      <c r="AB1269" s="189" t="s">
        <v>1470</v>
      </c>
    </row>
    <row r="1270" spans="1:28" hidden="1">
      <c r="A1270" s="189" t="s">
        <v>3213</v>
      </c>
      <c r="B1270" s="190">
        <v>45002</v>
      </c>
      <c r="C1270" s="191" t="s">
        <v>42</v>
      </c>
      <c r="D1270" s="191" t="s">
        <v>3346</v>
      </c>
      <c r="E1270" s="128" t="s">
        <v>2312</v>
      </c>
      <c r="F1270" s="192" t="s">
        <v>4027</v>
      </c>
      <c r="G1270" s="193" t="s">
        <v>3214</v>
      </c>
      <c r="H1270" s="192" t="s">
        <v>3348</v>
      </c>
      <c r="I1270" s="194">
        <v>175052.85</v>
      </c>
      <c r="J1270" s="128" t="s">
        <v>3261</v>
      </c>
      <c r="K1270" s="192" t="s">
        <v>1483</v>
      </c>
      <c r="L1270" s="195">
        <v>144</v>
      </c>
      <c r="M1270" s="196">
        <v>45002</v>
      </c>
      <c r="N1270" s="179" t="s">
        <v>1472</v>
      </c>
      <c r="O1270" s="192" t="s">
        <v>1801</v>
      </c>
      <c r="P1270" s="192" t="s">
        <v>4267</v>
      </c>
      <c r="Q1270" s="197">
        <v>-144</v>
      </c>
      <c r="R1270" s="197">
        <v>0</v>
      </c>
      <c r="S1270" s="197">
        <v>-123564.58</v>
      </c>
      <c r="T1270" s="198" t="s">
        <v>1095</v>
      </c>
      <c r="U1270" s="199">
        <v>-144</v>
      </c>
      <c r="V1270" s="199">
        <v>144</v>
      </c>
      <c r="W1270" s="200">
        <v>0</v>
      </c>
      <c r="X1270" s="201">
        <v>44986</v>
      </c>
      <c r="Y1270" s="129"/>
      <c r="Z1270" s="122" t="s">
        <v>1515</v>
      </c>
      <c r="AA1270" s="189" t="s">
        <v>1479</v>
      </c>
      <c r="AB1270" s="189" t="s">
        <v>1470</v>
      </c>
    </row>
    <row r="1271" spans="1:28" hidden="1">
      <c r="A1271" s="189" t="s">
        <v>3213</v>
      </c>
      <c r="B1271" s="190">
        <v>45002</v>
      </c>
      <c r="C1271" s="191" t="s">
        <v>42</v>
      </c>
      <c r="D1271" s="191" t="s">
        <v>3346</v>
      </c>
      <c r="E1271" s="128" t="s">
        <v>2312</v>
      </c>
      <c r="F1271" s="192" t="s">
        <v>4027</v>
      </c>
      <c r="G1271" s="193" t="s">
        <v>3214</v>
      </c>
      <c r="H1271" s="192" t="s">
        <v>3348</v>
      </c>
      <c r="I1271" s="194">
        <v>175052.85</v>
      </c>
      <c r="J1271" s="128" t="s">
        <v>3261</v>
      </c>
      <c r="K1271" s="192" t="s">
        <v>1483</v>
      </c>
      <c r="L1271" s="195">
        <v>799.15</v>
      </c>
      <c r="M1271" s="196">
        <v>45002</v>
      </c>
      <c r="N1271" s="179" t="s">
        <v>1472</v>
      </c>
      <c r="O1271" s="192" t="s">
        <v>1801</v>
      </c>
      <c r="P1271" s="192" t="s">
        <v>4268</v>
      </c>
      <c r="Q1271" s="197">
        <v>-799.15</v>
      </c>
      <c r="R1271" s="197">
        <v>0</v>
      </c>
      <c r="S1271" s="197">
        <v>-124363.73</v>
      </c>
      <c r="T1271" s="198" t="s">
        <v>1095</v>
      </c>
      <c r="U1271" s="199">
        <v>-799.15</v>
      </c>
      <c r="V1271" s="199">
        <v>799.15</v>
      </c>
      <c r="W1271" s="200">
        <v>0</v>
      </c>
      <c r="X1271" s="201">
        <v>44986</v>
      </c>
      <c r="Y1271" s="129"/>
      <c r="Z1271" s="122" t="s">
        <v>1515</v>
      </c>
      <c r="AA1271" s="189" t="s">
        <v>1479</v>
      </c>
      <c r="AB1271" s="189" t="s">
        <v>1470</v>
      </c>
    </row>
    <row r="1272" spans="1:28" hidden="1">
      <c r="A1272" s="189" t="s">
        <v>3213</v>
      </c>
      <c r="B1272" s="190">
        <v>45002</v>
      </c>
      <c r="C1272" s="191" t="s">
        <v>42</v>
      </c>
      <c r="D1272" s="191" t="s">
        <v>3346</v>
      </c>
      <c r="E1272" s="128" t="s">
        <v>2312</v>
      </c>
      <c r="F1272" s="192" t="s">
        <v>4027</v>
      </c>
      <c r="G1272" s="193" t="s">
        <v>3214</v>
      </c>
      <c r="H1272" s="192" t="s">
        <v>3348</v>
      </c>
      <c r="I1272" s="194">
        <v>175052.85</v>
      </c>
      <c r="J1272" s="128" t="s">
        <v>21</v>
      </c>
      <c r="K1272" s="192" t="s">
        <v>1800</v>
      </c>
      <c r="L1272" s="195">
        <v>2477.36</v>
      </c>
      <c r="M1272" s="196">
        <v>45002</v>
      </c>
      <c r="N1272" s="179" t="s">
        <v>1472</v>
      </c>
      <c r="O1272" s="192" t="s">
        <v>1801</v>
      </c>
      <c r="P1272" s="192" t="s">
        <v>4268</v>
      </c>
      <c r="Q1272" s="197">
        <v>-2477.36</v>
      </c>
      <c r="R1272" s="197">
        <v>0</v>
      </c>
      <c r="S1272" s="197">
        <v>-126841.09</v>
      </c>
      <c r="T1272" s="198" t="s">
        <v>1095</v>
      </c>
      <c r="U1272" s="199">
        <v>-2477.36</v>
      </c>
      <c r="V1272" s="199">
        <v>2477.36</v>
      </c>
      <c r="W1272" s="200">
        <v>0</v>
      </c>
      <c r="X1272" s="201">
        <v>44986</v>
      </c>
      <c r="Y1272" s="129"/>
      <c r="Z1272" s="122" t="s">
        <v>1515</v>
      </c>
      <c r="AA1272" s="189" t="s">
        <v>1479</v>
      </c>
      <c r="AB1272" s="189" t="s">
        <v>1470</v>
      </c>
    </row>
    <row r="1273" spans="1:28" hidden="1">
      <c r="A1273" s="189" t="s">
        <v>3213</v>
      </c>
      <c r="B1273" s="190">
        <v>45002</v>
      </c>
      <c r="C1273" s="191" t="s">
        <v>42</v>
      </c>
      <c r="D1273" s="191" t="s">
        <v>3346</v>
      </c>
      <c r="E1273" s="128" t="s">
        <v>2312</v>
      </c>
      <c r="F1273" s="192" t="s">
        <v>4027</v>
      </c>
      <c r="G1273" s="193" t="s">
        <v>3214</v>
      </c>
      <c r="H1273" s="192" t="s">
        <v>3348</v>
      </c>
      <c r="I1273" s="194">
        <v>175052.85</v>
      </c>
      <c r="J1273" s="128" t="s">
        <v>3261</v>
      </c>
      <c r="K1273" s="192" t="s">
        <v>1483</v>
      </c>
      <c r="L1273" s="195">
        <v>420</v>
      </c>
      <c r="M1273" s="196">
        <v>45002</v>
      </c>
      <c r="N1273" s="179" t="s">
        <v>1472</v>
      </c>
      <c r="O1273" s="192" t="s">
        <v>1801</v>
      </c>
      <c r="P1273" s="192" t="s">
        <v>4269</v>
      </c>
      <c r="Q1273" s="197">
        <v>-420</v>
      </c>
      <c r="R1273" s="197">
        <v>0</v>
      </c>
      <c r="S1273" s="197">
        <v>-127261.09</v>
      </c>
      <c r="T1273" s="198" t="s">
        <v>1095</v>
      </c>
      <c r="U1273" s="199">
        <v>-420</v>
      </c>
      <c r="V1273" s="199">
        <v>420</v>
      </c>
      <c r="W1273" s="200">
        <v>2</v>
      </c>
      <c r="X1273" s="201">
        <v>44986</v>
      </c>
      <c r="Y1273" s="129"/>
      <c r="Z1273" s="122" t="s">
        <v>1515</v>
      </c>
      <c r="AA1273" s="189" t="s">
        <v>1479</v>
      </c>
      <c r="AB1273" s="189" t="s">
        <v>1470</v>
      </c>
    </row>
    <row r="1274" spans="1:28" hidden="1">
      <c r="A1274" s="189" t="s">
        <v>3213</v>
      </c>
      <c r="B1274" s="190">
        <v>45002</v>
      </c>
      <c r="C1274" s="191" t="s">
        <v>42</v>
      </c>
      <c r="D1274" s="191" t="s">
        <v>3346</v>
      </c>
      <c r="E1274" s="128" t="s">
        <v>2312</v>
      </c>
      <c r="F1274" s="192" t="s">
        <v>4027</v>
      </c>
      <c r="G1274" s="193" t="s">
        <v>3214</v>
      </c>
      <c r="H1274" s="192" t="s">
        <v>3348</v>
      </c>
      <c r="I1274" s="194">
        <v>175052.85</v>
      </c>
      <c r="J1274" s="128" t="s">
        <v>21</v>
      </c>
      <c r="K1274" s="192" t="s">
        <v>1800</v>
      </c>
      <c r="L1274" s="195">
        <v>1302</v>
      </c>
      <c r="M1274" s="196">
        <v>45002</v>
      </c>
      <c r="N1274" s="179" t="s">
        <v>1472</v>
      </c>
      <c r="O1274" s="192" t="s">
        <v>1801</v>
      </c>
      <c r="P1274" s="192" t="s">
        <v>4269</v>
      </c>
      <c r="Q1274" s="197">
        <v>-1302</v>
      </c>
      <c r="R1274" s="197">
        <v>0</v>
      </c>
      <c r="S1274" s="197">
        <v>-128563.09</v>
      </c>
      <c r="T1274" s="198" t="s">
        <v>1095</v>
      </c>
      <c r="U1274" s="199">
        <v>-1302</v>
      </c>
      <c r="V1274" s="199">
        <v>1302</v>
      </c>
      <c r="W1274" s="200">
        <v>2</v>
      </c>
      <c r="X1274" s="201">
        <v>44986</v>
      </c>
      <c r="Y1274" s="129"/>
      <c r="Z1274" s="122" t="s">
        <v>1515</v>
      </c>
      <c r="AA1274" s="189" t="s">
        <v>1479</v>
      </c>
      <c r="AB1274" s="189" t="s">
        <v>1470</v>
      </c>
    </row>
    <row r="1275" spans="1:28" hidden="1">
      <c r="A1275" s="189" t="s">
        <v>3213</v>
      </c>
      <c r="B1275" s="190">
        <v>45002</v>
      </c>
      <c r="C1275" s="191" t="s">
        <v>42</v>
      </c>
      <c r="D1275" s="191" t="s">
        <v>3346</v>
      </c>
      <c r="E1275" s="128" t="s">
        <v>2312</v>
      </c>
      <c r="F1275" s="192" t="s">
        <v>4027</v>
      </c>
      <c r="G1275" s="193" t="s">
        <v>3214</v>
      </c>
      <c r="H1275" s="192" t="s">
        <v>3348</v>
      </c>
      <c r="I1275" s="194">
        <v>175052.85</v>
      </c>
      <c r="J1275" s="128" t="s">
        <v>3261</v>
      </c>
      <c r="K1275" s="192" t="s">
        <v>2092</v>
      </c>
      <c r="L1275" s="195">
        <v>2464</v>
      </c>
      <c r="M1275" s="196">
        <v>45002</v>
      </c>
      <c r="N1275" s="179" t="s">
        <v>1472</v>
      </c>
      <c r="O1275" s="192" t="s">
        <v>3895</v>
      </c>
      <c r="P1275" s="192" t="s">
        <v>4270</v>
      </c>
      <c r="Q1275" s="197">
        <v>-2464</v>
      </c>
      <c r="R1275" s="197">
        <v>0</v>
      </c>
      <c r="S1275" s="197">
        <v>-131027.09</v>
      </c>
      <c r="T1275" s="198" t="s">
        <v>2093</v>
      </c>
      <c r="U1275" s="199">
        <v>-2464</v>
      </c>
      <c r="V1275" s="199">
        <v>2464</v>
      </c>
      <c r="W1275" s="200">
        <v>1</v>
      </c>
      <c r="X1275" s="201">
        <v>44986</v>
      </c>
      <c r="Y1275" s="129"/>
      <c r="Z1275" s="122" t="s">
        <v>1515</v>
      </c>
      <c r="AA1275" s="189" t="s">
        <v>1479</v>
      </c>
      <c r="AB1275" s="189" t="s">
        <v>1470</v>
      </c>
    </row>
    <row r="1276" spans="1:28" hidden="1">
      <c r="A1276" s="189" t="s">
        <v>3213</v>
      </c>
      <c r="B1276" s="190">
        <v>45002</v>
      </c>
      <c r="C1276" s="191" t="s">
        <v>42</v>
      </c>
      <c r="D1276" s="191" t="s">
        <v>3346</v>
      </c>
      <c r="E1276" s="128" t="s">
        <v>2312</v>
      </c>
      <c r="F1276" s="192" t="s">
        <v>4027</v>
      </c>
      <c r="G1276" s="193" t="s">
        <v>3214</v>
      </c>
      <c r="H1276" s="192" t="s">
        <v>3348</v>
      </c>
      <c r="I1276" s="194">
        <v>175052.85</v>
      </c>
      <c r="J1276" s="128" t="s">
        <v>3261</v>
      </c>
      <c r="K1276" s="192" t="s">
        <v>2092</v>
      </c>
      <c r="L1276" s="195">
        <v>29700</v>
      </c>
      <c r="M1276" s="196">
        <v>45002</v>
      </c>
      <c r="N1276" s="179" t="s">
        <v>1472</v>
      </c>
      <c r="O1276" s="192" t="s">
        <v>3895</v>
      </c>
      <c r="P1276" s="192" t="s">
        <v>4271</v>
      </c>
      <c r="Q1276" s="197">
        <v>-29700</v>
      </c>
      <c r="R1276" s="197">
        <v>0</v>
      </c>
      <c r="S1276" s="197">
        <v>-160727.09</v>
      </c>
      <c r="T1276" s="198" t="s">
        <v>2093</v>
      </c>
      <c r="U1276" s="199">
        <v>-29700</v>
      </c>
      <c r="V1276" s="199">
        <v>29700</v>
      </c>
      <c r="W1276" s="200">
        <v>2</v>
      </c>
      <c r="X1276" s="201">
        <v>44986</v>
      </c>
      <c r="Y1276" s="129"/>
      <c r="Z1276" s="122" t="s">
        <v>1515</v>
      </c>
      <c r="AA1276" s="189" t="s">
        <v>1479</v>
      </c>
      <c r="AB1276" s="189" t="s">
        <v>1470</v>
      </c>
    </row>
    <row r="1277" spans="1:28" hidden="1">
      <c r="A1277" s="189" t="s">
        <v>3213</v>
      </c>
      <c r="B1277" s="190">
        <v>45002</v>
      </c>
      <c r="C1277" s="191" t="s">
        <v>42</v>
      </c>
      <c r="D1277" s="191" t="s">
        <v>3346</v>
      </c>
      <c r="E1277" s="128" t="s">
        <v>2312</v>
      </c>
      <c r="F1277" s="192" t="s">
        <v>4027</v>
      </c>
      <c r="G1277" s="193" t="s">
        <v>3214</v>
      </c>
      <c r="H1277" s="192" t="s">
        <v>3348</v>
      </c>
      <c r="I1277" s="194">
        <v>175052.85</v>
      </c>
      <c r="J1277" s="128" t="s">
        <v>3261</v>
      </c>
      <c r="K1277" s="192" t="s">
        <v>2092</v>
      </c>
      <c r="L1277" s="195">
        <v>525</v>
      </c>
      <c r="M1277" s="196">
        <v>45002</v>
      </c>
      <c r="N1277" s="179" t="s">
        <v>1472</v>
      </c>
      <c r="O1277" s="192" t="s">
        <v>4272</v>
      </c>
      <c r="P1277" s="192" t="s">
        <v>4273</v>
      </c>
      <c r="Q1277" s="197">
        <v>-525</v>
      </c>
      <c r="R1277" s="197">
        <v>0</v>
      </c>
      <c r="S1277" s="197">
        <v>-161252.09</v>
      </c>
      <c r="T1277" s="198" t="s">
        <v>2080</v>
      </c>
      <c r="U1277" s="199">
        <v>-525</v>
      </c>
      <c r="V1277" s="199">
        <v>525</v>
      </c>
      <c r="W1277" s="200">
        <v>0</v>
      </c>
      <c r="X1277" s="201">
        <v>44986</v>
      </c>
      <c r="Y1277" s="129"/>
      <c r="Z1277" s="122" t="s">
        <v>4031</v>
      </c>
      <c r="AA1277" s="189" t="s">
        <v>4032</v>
      </c>
      <c r="AB1277" s="189" t="s">
        <v>1470</v>
      </c>
    </row>
    <row r="1278" spans="1:28" hidden="1">
      <c r="A1278" s="189" t="s">
        <v>3213</v>
      </c>
      <c r="B1278" s="190">
        <v>45002</v>
      </c>
      <c r="C1278" s="191" t="s">
        <v>42</v>
      </c>
      <c r="D1278" s="191" t="s">
        <v>3346</v>
      </c>
      <c r="E1278" s="128" t="s">
        <v>2312</v>
      </c>
      <c r="F1278" s="192" t="s">
        <v>4027</v>
      </c>
      <c r="G1278" s="193" t="s">
        <v>3214</v>
      </c>
      <c r="H1278" s="192" t="s">
        <v>3348</v>
      </c>
      <c r="I1278" s="194">
        <v>175052.85</v>
      </c>
      <c r="J1278" s="128" t="s">
        <v>3261</v>
      </c>
      <c r="K1278" s="192" t="s">
        <v>1483</v>
      </c>
      <c r="L1278" s="195">
        <v>66</v>
      </c>
      <c r="M1278" s="196">
        <v>45002</v>
      </c>
      <c r="N1278" s="179" t="s">
        <v>1472</v>
      </c>
      <c r="O1278" s="192" t="s">
        <v>1801</v>
      </c>
      <c r="P1278" s="192" t="s">
        <v>4274</v>
      </c>
      <c r="Q1278" s="197">
        <v>-66</v>
      </c>
      <c r="R1278" s="197">
        <v>0</v>
      </c>
      <c r="S1278" s="197">
        <v>-161318.09</v>
      </c>
      <c r="T1278" s="198" t="s">
        <v>1095</v>
      </c>
      <c r="U1278" s="199">
        <v>-66</v>
      </c>
      <c r="V1278" s="199">
        <v>66</v>
      </c>
      <c r="W1278" s="200">
        <v>1</v>
      </c>
      <c r="X1278" s="201">
        <v>44986</v>
      </c>
      <c r="Y1278" s="129"/>
      <c r="Z1278" s="122" t="s">
        <v>1515</v>
      </c>
      <c r="AA1278" s="189" t="s">
        <v>1479</v>
      </c>
      <c r="AB1278" s="189" t="s">
        <v>1470</v>
      </c>
    </row>
    <row r="1279" spans="1:28" hidden="1">
      <c r="A1279" s="189" t="s">
        <v>3213</v>
      </c>
      <c r="B1279" s="190">
        <v>45002</v>
      </c>
      <c r="C1279" s="191" t="s">
        <v>42</v>
      </c>
      <c r="D1279" s="191" t="s">
        <v>3346</v>
      </c>
      <c r="E1279" s="128" t="s">
        <v>2312</v>
      </c>
      <c r="F1279" s="192" t="s">
        <v>4027</v>
      </c>
      <c r="G1279" s="193" t="s">
        <v>3214</v>
      </c>
      <c r="H1279" s="192" t="s">
        <v>3348</v>
      </c>
      <c r="I1279" s="194">
        <v>175052.85</v>
      </c>
      <c r="J1279" s="128" t="s">
        <v>21</v>
      </c>
      <c r="K1279" s="192" t="s">
        <v>1800</v>
      </c>
      <c r="L1279" s="195">
        <v>204.6</v>
      </c>
      <c r="M1279" s="196">
        <v>45002</v>
      </c>
      <c r="N1279" s="179" t="s">
        <v>1472</v>
      </c>
      <c r="O1279" s="192" t="s">
        <v>1801</v>
      </c>
      <c r="P1279" s="192" t="s">
        <v>4274</v>
      </c>
      <c r="Q1279" s="197">
        <v>-204.6</v>
      </c>
      <c r="R1279" s="197">
        <v>0</v>
      </c>
      <c r="S1279" s="197">
        <v>-161522.69</v>
      </c>
      <c r="T1279" s="198" t="s">
        <v>1095</v>
      </c>
      <c r="U1279" s="199">
        <v>-204.6</v>
      </c>
      <c r="V1279" s="199">
        <v>204.6</v>
      </c>
      <c r="W1279" s="200">
        <v>1</v>
      </c>
      <c r="X1279" s="201">
        <v>44986</v>
      </c>
      <c r="Y1279" s="129"/>
      <c r="Z1279" s="122" t="s">
        <v>1515</v>
      </c>
      <c r="AA1279" s="189" t="s">
        <v>1479</v>
      </c>
      <c r="AB1279" s="189" t="s">
        <v>1470</v>
      </c>
    </row>
    <row r="1280" spans="1:28" hidden="1">
      <c r="A1280" s="189" t="s">
        <v>3213</v>
      </c>
      <c r="B1280" s="190">
        <v>45002</v>
      </c>
      <c r="C1280" s="191" t="s">
        <v>42</v>
      </c>
      <c r="D1280" s="191" t="s">
        <v>3346</v>
      </c>
      <c r="E1280" s="128" t="s">
        <v>2312</v>
      </c>
      <c r="F1280" s="192" t="s">
        <v>4027</v>
      </c>
      <c r="G1280" s="193" t="s">
        <v>3214</v>
      </c>
      <c r="H1280" s="192" t="s">
        <v>3348</v>
      </c>
      <c r="I1280" s="194">
        <v>175052.85</v>
      </c>
      <c r="J1280" s="128" t="s">
        <v>3261</v>
      </c>
      <c r="K1280" s="192" t="s">
        <v>2092</v>
      </c>
      <c r="L1280" s="195">
        <v>96.8</v>
      </c>
      <c r="M1280" s="196">
        <v>45002</v>
      </c>
      <c r="N1280" s="179" t="s">
        <v>1472</v>
      </c>
      <c r="O1280" s="192" t="s">
        <v>3895</v>
      </c>
      <c r="P1280" s="192" t="s">
        <v>4275</v>
      </c>
      <c r="Q1280" s="197">
        <v>-96.8</v>
      </c>
      <c r="R1280" s="197">
        <v>0</v>
      </c>
      <c r="S1280" s="197">
        <v>-161619.49</v>
      </c>
      <c r="T1280" s="198" t="s">
        <v>2093</v>
      </c>
      <c r="U1280" s="199">
        <v>-96.8</v>
      </c>
      <c r="V1280" s="199">
        <v>96.8</v>
      </c>
      <c r="W1280" s="200">
        <v>0</v>
      </c>
      <c r="X1280" s="201">
        <v>44986</v>
      </c>
      <c r="Y1280" s="129"/>
      <c r="Z1280" s="122" t="s">
        <v>1515</v>
      </c>
      <c r="AA1280" s="189" t="s">
        <v>1479</v>
      </c>
      <c r="AB1280" s="189" t="s">
        <v>1470</v>
      </c>
    </row>
    <row r="1281" spans="1:28" hidden="1">
      <c r="A1281" s="189" t="s">
        <v>3213</v>
      </c>
      <c r="B1281" s="190">
        <v>45002</v>
      </c>
      <c r="C1281" s="191" t="s">
        <v>42</v>
      </c>
      <c r="D1281" s="191" t="s">
        <v>3346</v>
      </c>
      <c r="E1281" s="128" t="s">
        <v>2312</v>
      </c>
      <c r="F1281" s="192" t="s">
        <v>4027</v>
      </c>
      <c r="G1281" s="193" t="s">
        <v>3214</v>
      </c>
      <c r="H1281" s="192" t="s">
        <v>3348</v>
      </c>
      <c r="I1281" s="194">
        <v>175052.85</v>
      </c>
      <c r="J1281" s="128" t="s">
        <v>3261</v>
      </c>
      <c r="K1281" s="192" t="s">
        <v>2092</v>
      </c>
      <c r="L1281" s="195">
        <v>478.5</v>
      </c>
      <c r="M1281" s="196">
        <v>45002</v>
      </c>
      <c r="N1281" s="179" t="s">
        <v>1472</v>
      </c>
      <c r="O1281" s="192" t="s">
        <v>3895</v>
      </c>
      <c r="P1281" s="192" t="s">
        <v>4276</v>
      </c>
      <c r="Q1281" s="197">
        <v>-478.5</v>
      </c>
      <c r="R1281" s="197">
        <v>0</v>
      </c>
      <c r="S1281" s="197">
        <v>-162097.99</v>
      </c>
      <c r="T1281" s="198" t="s">
        <v>2093</v>
      </c>
      <c r="U1281" s="199">
        <v>-478.5</v>
      </c>
      <c r="V1281" s="199">
        <v>478.5</v>
      </c>
      <c r="W1281" s="200">
        <v>0</v>
      </c>
      <c r="X1281" s="201">
        <v>44986</v>
      </c>
      <c r="Y1281" s="129"/>
      <c r="Z1281" s="122" t="s">
        <v>1515</v>
      </c>
      <c r="AA1281" s="189" t="s">
        <v>1479</v>
      </c>
      <c r="AB1281" s="189" t="s">
        <v>1470</v>
      </c>
    </row>
    <row r="1282" spans="1:28" hidden="1">
      <c r="A1282" s="189" t="s">
        <v>3213</v>
      </c>
      <c r="B1282" s="190">
        <v>45002</v>
      </c>
      <c r="C1282" s="191" t="s">
        <v>42</v>
      </c>
      <c r="D1282" s="191" t="s">
        <v>3346</v>
      </c>
      <c r="E1282" s="128" t="s">
        <v>2312</v>
      </c>
      <c r="F1282" s="192" t="s">
        <v>4027</v>
      </c>
      <c r="G1282" s="193" t="s">
        <v>3214</v>
      </c>
      <c r="H1282" s="192" t="s">
        <v>3348</v>
      </c>
      <c r="I1282" s="194">
        <v>175052.85</v>
      </c>
      <c r="J1282" s="128" t="s">
        <v>3261</v>
      </c>
      <c r="K1282" s="192" t="s">
        <v>1499</v>
      </c>
      <c r="L1282" s="195">
        <v>58.25</v>
      </c>
      <c r="M1282" s="196">
        <v>45002</v>
      </c>
      <c r="N1282" s="179" t="s">
        <v>1565</v>
      </c>
      <c r="O1282" s="192" t="s">
        <v>3448</v>
      </c>
      <c r="P1282" s="192" t="s">
        <v>4277</v>
      </c>
      <c r="Q1282" s="197">
        <v>-58.25</v>
      </c>
      <c r="R1282" s="197">
        <v>0</v>
      </c>
      <c r="S1282" s="197">
        <v>-162156.24</v>
      </c>
      <c r="T1282" s="198" t="s">
        <v>21</v>
      </c>
      <c r="U1282" s="199">
        <v>-58.25</v>
      </c>
      <c r="V1282" s="199">
        <v>58.25</v>
      </c>
      <c r="W1282" s="200">
        <v>0</v>
      </c>
      <c r="X1282" s="201">
        <v>44986</v>
      </c>
      <c r="Y1282" s="129"/>
      <c r="Z1282" s="122" t="s">
        <v>3124</v>
      </c>
      <c r="AA1282" s="189" t="s">
        <v>3124</v>
      </c>
      <c r="AB1282" s="189" t="s">
        <v>1470</v>
      </c>
    </row>
    <row r="1283" spans="1:28" hidden="1">
      <c r="A1283" s="189" t="s">
        <v>3213</v>
      </c>
      <c r="B1283" s="190">
        <v>45002</v>
      </c>
      <c r="C1283" s="191" t="s">
        <v>42</v>
      </c>
      <c r="D1283" s="191" t="s">
        <v>3346</v>
      </c>
      <c r="E1283" s="128" t="s">
        <v>2312</v>
      </c>
      <c r="F1283" s="192" t="s">
        <v>4027</v>
      </c>
      <c r="G1283" s="193" t="s">
        <v>3214</v>
      </c>
      <c r="H1283" s="192" t="s">
        <v>3348</v>
      </c>
      <c r="I1283" s="194">
        <v>175052.85</v>
      </c>
      <c r="J1283" s="128" t="s">
        <v>3261</v>
      </c>
      <c r="K1283" s="192" t="s">
        <v>1499</v>
      </c>
      <c r="L1283" s="195">
        <v>5.85</v>
      </c>
      <c r="M1283" s="196">
        <v>45002</v>
      </c>
      <c r="N1283" s="179" t="s">
        <v>1565</v>
      </c>
      <c r="O1283" s="192" t="s">
        <v>3446</v>
      </c>
      <c r="P1283" s="192" t="s">
        <v>3811</v>
      </c>
      <c r="Q1283" s="197">
        <v>-5.85</v>
      </c>
      <c r="R1283" s="197">
        <v>0</v>
      </c>
      <c r="S1283" s="197">
        <v>-162162.09</v>
      </c>
      <c r="T1283" s="198" t="s">
        <v>21</v>
      </c>
      <c r="U1283" s="199">
        <v>-5.85</v>
      </c>
      <c r="V1283" s="199">
        <v>5.85</v>
      </c>
      <c r="W1283" s="200">
        <v>0</v>
      </c>
      <c r="X1283" s="201">
        <v>44986</v>
      </c>
      <c r="Y1283" s="129"/>
      <c r="Z1283" s="122" t="s">
        <v>3124</v>
      </c>
      <c r="AA1283" s="189" t="s">
        <v>3124</v>
      </c>
      <c r="AB1283" s="189" t="s">
        <v>1470</v>
      </c>
    </row>
    <row r="1284" spans="1:28" hidden="1">
      <c r="A1284" s="189" t="s">
        <v>3213</v>
      </c>
      <c r="B1284" s="190">
        <v>45002</v>
      </c>
      <c r="C1284" s="191" t="s">
        <v>42</v>
      </c>
      <c r="D1284" s="191" t="s">
        <v>3346</v>
      </c>
      <c r="E1284" s="128" t="s">
        <v>2312</v>
      </c>
      <c r="F1284" s="192" t="s">
        <v>4027</v>
      </c>
      <c r="G1284" s="193" t="s">
        <v>3214</v>
      </c>
      <c r="H1284" s="192" t="s">
        <v>3348</v>
      </c>
      <c r="I1284" s="194">
        <v>175052.85</v>
      </c>
      <c r="J1284" s="128" t="s">
        <v>3261</v>
      </c>
      <c r="K1284" s="192" t="s">
        <v>1765</v>
      </c>
      <c r="L1284" s="195">
        <v>2060</v>
      </c>
      <c r="M1284" s="196">
        <v>45002</v>
      </c>
      <c r="N1284" s="179" t="s">
        <v>1565</v>
      </c>
      <c r="O1284" s="192" t="s">
        <v>3558</v>
      </c>
      <c r="P1284" s="192" t="s">
        <v>3776</v>
      </c>
      <c r="Q1284" s="197">
        <v>0</v>
      </c>
      <c r="R1284" s="197">
        <v>200000</v>
      </c>
      <c r="S1284" s="197">
        <v>37837.910000000003</v>
      </c>
      <c r="T1284" s="198" t="s">
        <v>21</v>
      </c>
      <c r="U1284" s="199">
        <v>200000</v>
      </c>
      <c r="V1284" s="199">
        <v>200000</v>
      </c>
      <c r="W1284" s="200">
        <v>0</v>
      </c>
      <c r="X1284" s="201">
        <v>44986</v>
      </c>
      <c r="Y1284" s="129"/>
      <c r="Z1284" s="122" t="s">
        <v>158</v>
      </c>
      <c r="AA1284" s="189" t="s">
        <v>158</v>
      </c>
      <c r="AB1284" s="189" t="s">
        <v>1474</v>
      </c>
    </row>
    <row r="1285" spans="1:28" hidden="1">
      <c r="A1285" s="189" t="s">
        <v>3213</v>
      </c>
      <c r="B1285" s="190">
        <v>45002</v>
      </c>
      <c r="C1285" s="191" t="s">
        <v>42</v>
      </c>
      <c r="D1285" s="191" t="s">
        <v>3346</v>
      </c>
      <c r="E1285" s="128" t="s">
        <v>2312</v>
      </c>
      <c r="F1285" s="192" t="s">
        <v>4027</v>
      </c>
      <c r="G1285" s="193" t="s">
        <v>3214</v>
      </c>
      <c r="H1285" s="192" t="s">
        <v>3348</v>
      </c>
      <c r="I1285" s="194">
        <v>175052.85</v>
      </c>
      <c r="J1285" s="128" t="s">
        <v>3261</v>
      </c>
      <c r="K1285" s="192" t="s">
        <v>1765</v>
      </c>
      <c r="L1285" s="195">
        <v>2060</v>
      </c>
      <c r="M1285" s="196">
        <v>45002</v>
      </c>
      <c r="N1285" s="179" t="s">
        <v>1472</v>
      </c>
      <c r="O1285" s="192" t="s">
        <v>3921</v>
      </c>
      <c r="P1285" s="192" t="s">
        <v>4278</v>
      </c>
      <c r="Q1285" s="197">
        <v>-2060</v>
      </c>
      <c r="R1285" s="197">
        <v>0</v>
      </c>
      <c r="S1285" s="197">
        <v>35777.910000000003</v>
      </c>
      <c r="T1285" s="198" t="s">
        <v>3923</v>
      </c>
      <c r="U1285" s="199">
        <v>-2060</v>
      </c>
      <c r="V1285" s="199">
        <v>2060</v>
      </c>
      <c r="W1285" s="200">
        <v>0</v>
      </c>
      <c r="X1285" s="201">
        <v>44986</v>
      </c>
      <c r="Y1285" s="129"/>
      <c r="Z1285" s="122" t="s">
        <v>1515</v>
      </c>
      <c r="AA1285" s="189" t="s">
        <v>1479</v>
      </c>
      <c r="AB1285" s="189" t="s">
        <v>1470</v>
      </c>
    </row>
    <row r="1286" spans="1:28" hidden="1">
      <c r="A1286" s="189" t="s">
        <v>3213</v>
      </c>
      <c r="B1286" s="190">
        <v>45002</v>
      </c>
      <c r="C1286" s="191" t="s">
        <v>42</v>
      </c>
      <c r="D1286" s="191" t="s">
        <v>3346</v>
      </c>
      <c r="E1286" s="128" t="s">
        <v>2312</v>
      </c>
      <c r="F1286" s="192" t="s">
        <v>4027</v>
      </c>
      <c r="G1286" s="193" t="s">
        <v>3214</v>
      </c>
      <c r="H1286" s="192" t="s">
        <v>3348</v>
      </c>
      <c r="I1286" s="194">
        <v>175052.85</v>
      </c>
      <c r="J1286" s="128" t="s">
        <v>3261</v>
      </c>
      <c r="K1286" s="192" t="s">
        <v>4279</v>
      </c>
      <c r="L1286" s="195">
        <v>30000</v>
      </c>
      <c r="M1286" s="196">
        <v>45002</v>
      </c>
      <c r="N1286" s="179" t="s">
        <v>1472</v>
      </c>
      <c r="O1286" s="192" t="s">
        <v>3808</v>
      </c>
      <c r="P1286" s="192" t="s">
        <v>4143</v>
      </c>
      <c r="Q1286" s="197">
        <v>-30000</v>
      </c>
      <c r="R1286" s="197">
        <v>0</v>
      </c>
      <c r="S1286" s="197">
        <v>5777.91</v>
      </c>
      <c r="T1286" s="198" t="s">
        <v>3810</v>
      </c>
      <c r="U1286" s="199">
        <v>-30000</v>
      </c>
      <c r="V1286" s="199">
        <v>30000</v>
      </c>
      <c r="W1286" s="200">
        <v>1</v>
      </c>
      <c r="X1286" s="201">
        <v>44986</v>
      </c>
      <c r="Y1286" s="129"/>
      <c r="Z1286" s="122" t="s">
        <v>1519</v>
      </c>
      <c r="AA1286" s="189" t="s">
        <v>1520</v>
      </c>
      <c r="AB1286" s="189" t="s">
        <v>1470</v>
      </c>
    </row>
    <row r="1287" spans="1:28" hidden="1">
      <c r="A1287" s="189" t="s">
        <v>3213</v>
      </c>
      <c r="B1287" s="190">
        <v>45005</v>
      </c>
      <c r="C1287" s="191" t="s">
        <v>42</v>
      </c>
      <c r="D1287" s="191" t="s">
        <v>3346</v>
      </c>
      <c r="E1287" s="128" t="s">
        <v>2312</v>
      </c>
      <c r="F1287" s="192" t="s">
        <v>4027</v>
      </c>
      <c r="G1287" s="193" t="s">
        <v>3214</v>
      </c>
      <c r="H1287" s="192" t="s">
        <v>3348</v>
      </c>
      <c r="I1287" s="194">
        <v>175052.85</v>
      </c>
      <c r="J1287" s="128" t="s">
        <v>3261</v>
      </c>
      <c r="K1287" s="192" t="s">
        <v>2162</v>
      </c>
      <c r="L1287" s="195">
        <v>250</v>
      </c>
      <c r="M1287" s="196">
        <v>45005</v>
      </c>
      <c r="N1287" s="179" t="s">
        <v>1472</v>
      </c>
      <c r="O1287" s="192" t="s">
        <v>4280</v>
      </c>
      <c r="P1287" s="192" t="s">
        <v>4281</v>
      </c>
      <c r="Q1287" s="197">
        <v>-250</v>
      </c>
      <c r="R1287" s="197">
        <v>0</v>
      </c>
      <c r="S1287" s="197">
        <v>5527.91</v>
      </c>
      <c r="T1287" s="198" t="s">
        <v>4282</v>
      </c>
      <c r="U1287" s="199">
        <v>-250</v>
      </c>
      <c r="V1287" s="199">
        <v>250</v>
      </c>
      <c r="W1287" s="200">
        <v>0</v>
      </c>
      <c r="X1287" s="201">
        <v>44986</v>
      </c>
      <c r="Y1287" s="129"/>
      <c r="Z1287" s="122" t="s">
        <v>1519</v>
      </c>
      <c r="AA1287" s="189" t="s">
        <v>1520</v>
      </c>
      <c r="AB1287" s="189" t="s">
        <v>1470</v>
      </c>
    </row>
    <row r="1288" spans="1:28" hidden="1">
      <c r="A1288" s="189" t="s">
        <v>3213</v>
      </c>
      <c r="B1288" s="190">
        <v>45005</v>
      </c>
      <c r="C1288" s="191" t="s">
        <v>42</v>
      </c>
      <c r="D1288" s="191" t="s">
        <v>3346</v>
      </c>
      <c r="E1288" s="128" t="s">
        <v>2312</v>
      </c>
      <c r="F1288" s="192" t="s">
        <v>4027</v>
      </c>
      <c r="G1288" s="193" t="s">
        <v>3214</v>
      </c>
      <c r="H1288" s="192" t="s">
        <v>3348</v>
      </c>
      <c r="I1288" s="194">
        <v>175052.85</v>
      </c>
      <c r="J1288" s="128" t="s">
        <v>3261</v>
      </c>
      <c r="K1288" s="192" t="s">
        <v>1553</v>
      </c>
      <c r="L1288" s="195">
        <v>50000</v>
      </c>
      <c r="M1288" s="196">
        <v>45005</v>
      </c>
      <c r="N1288" s="179" t="s">
        <v>1565</v>
      </c>
      <c r="O1288" s="192" t="s">
        <v>3558</v>
      </c>
      <c r="P1288" s="192" t="s">
        <v>3776</v>
      </c>
      <c r="Q1288" s="197">
        <v>0</v>
      </c>
      <c r="R1288" s="197">
        <v>1300000</v>
      </c>
      <c r="S1288" s="197">
        <v>1305527.9099999999</v>
      </c>
      <c r="T1288" s="198" t="s">
        <v>21</v>
      </c>
      <c r="U1288" s="199">
        <v>1300000</v>
      </c>
      <c r="V1288" s="199">
        <v>1300000</v>
      </c>
      <c r="W1288" s="200">
        <v>0</v>
      </c>
      <c r="X1288" s="201">
        <v>44986</v>
      </c>
      <c r="Y1288" s="129"/>
      <c r="Z1288" s="122" t="s">
        <v>158</v>
      </c>
      <c r="AA1288" s="189" t="s">
        <v>158</v>
      </c>
      <c r="AB1288" s="189" t="s">
        <v>1474</v>
      </c>
    </row>
    <row r="1289" spans="1:28" hidden="1">
      <c r="A1289" s="189" t="s">
        <v>3213</v>
      </c>
      <c r="B1289" s="190">
        <v>45005</v>
      </c>
      <c r="C1289" s="191" t="s">
        <v>42</v>
      </c>
      <c r="D1289" s="191" t="s">
        <v>3346</v>
      </c>
      <c r="E1289" s="128" t="s">
        <v>2312</v>
      </c>
      <c r="F1289" s="192" t="s">
        <v>4027</v>
      </c>
      <c r="G1289" s="193" t="s">
        <v>3214</v>
      </c>
      <c r="H1289" s="192" t="s">
        <v>3348</v>
      </c>
      <c r="I1289" s="194">
        <v>175052.85</v>
      </c>
      <c r="J1289" s="128" t="s">
        <v>3261</v>
      </c>
      <c r="K1289" s="192" t="s">
        <v>1553</v>
      </c>
      <c r="L1289" s="195">
        <v>50000</v>
      </c>
      <c r="M1289" s="196">
        <v>45005</v>
      </c>
      <c r="N1289" s="179" t="s">
        <v>1472</v>
      </c>
      <c r="O1289" s="192" t="s">
        <v>3523</v>
      </c>
      <c r="P1289" s="192" t="s">
        <v>4283</v>
      </c>
      <c r="Q1289" s="197">
        <v>-50000</v>
      </c>
      <c r="R1289" s="197">
        <v>0</v>
      </c>
      <c r="S1289" s="197">
        <v>1255527.9099999999</v>
      </c>
      <c r="T1289" s="198" t="s">
        <v>3524</v>
      </c>
      <c r="U1289" s="199">
        <v>-50000</v>
      </c>
      <c r="V1289" s="199">
        <v>50000</v>
      </c>
      <c r="W1289" s="200">
        <v>1</v>
      </c>
      <c r="X1289" s="201">
        <v>44986</v>
      </c>
      <c r="Y1289" s="129"/>
      <c r="Z1289" s="122" t="s">
        <v>1515</v>
      </c>
      <c r="AA1289" s="189" t="s">
        <v>1479</v>
      </c>
      <c r="AB1289" s="189" t="s">
        <v>1470</v>
      </c>
    </row>
    <row r="1290" spans="1:28" hidden="1">
      <c r="A1290" s="189" t="s">
        <v>3213</v>
      </c>
      <c r="B1290" s="190">
        <v>45006</v>
      </c>
      <c r="C1290" s="191" t="s">
        <v>42</v>
      </c>
      <c r="D1290" s="191" t="s">
        <v>3346</v>
      </c>
      <c r="E1290" s="128" t="s">
        <v>2312</v>
      </c>
      <c r="F1290" s="192" t="s">
        <v>4027</v>
      </c>
      <c r="G1290" s="193" t="s">
        <v>3214</v>
      </c>
      <c r="H1290" s="192" t="s">
        <v>3348</v>
      </c>
      <c r="I1290" s="194">
        <v>175052.85</v>
      </c>
      <c r="J1290" s="128" t="s">
        <v>3261</v>
      </c>
      <c r="K1290" s="192" t="s">
        <v>1489</v>
      </c>
      <c r="L1290" s="195">
        <v>1169717.1299999999</v>
      </c>
      <c r="M1290" s="196">
        <v>45006</v>
      </c>
      <c r="N1290" s="179" t="s">
        <v>1472</v>
      </c>
      <c r="O1290" s="192" t="s">
        <v>3263</v>
      </c>
      <c r="P1290" s="192" t="s">
        <v>4143</v>
      </c>
      <c r="Q1290" s="197">
        <v>-1169717.1299999999</v>
      </c>
      <c r="R1290" s="197">
        <v>0</v>
      </c>
      <c r="S1290" s="197">
        <v>85810.78</v>
      </c>
      <c r="T1290" s="198" t="s">
        <v>3264</v>
      </c>
      <c r="U1290" s="199">
        <v>-1169717.1299999999</v>
      </c>
      <c r="V1290" s="199">
        <v>1169717.1299999999</v>
      </c>
      <c r="W1290" s="200">
        <v>0</v>
      </c>
      <c r="X1290" s="201">
        <v>44986</v>
      </c>
      <c r="Y1290" s="129"/>
      <c r="Z1290" s="122" t="s">
        <v>1490</v>
      </c>
      <c r="AA1290" s="189" t="s">
        <v>1488</v>
      </c>
      <c r="AB1290" s="189" t="s">
        <v>1470</v>
      </c>
    </row>
    <row r="1291" spans="1:28" hidden="1">
      <c r="A1291" s="189" t="s">
        <v>3213</v>
      </c>
      <c r="B1291" s="190">
        <v>45006</v>
      </c>
      <c r="C1291" s="191" t="s">
        <v>42</v>
      </c>
      <c r="D1291" s="191" t="s">
        <v>3346</v>
      </c>
      <c r="E1291" s="128" t="s">
        <v>2312</v>
      </c>
      <c r="F1291" s="192" t="s">
        <v>4027</v>
      </c>
      <c r="G1291" s="193" t="s">
        <v>3214</v>
      </c>
      <c r="H1291" s="192" t="s">
        <v>3348</v>
      </c>
      <c r="I1291" s="194">
        <v>175052.85</v>
      </c>
      <c r="J1291" s="128" t="s">
        <v>3261</v>
      </c>
      <c r="K1291" s="192" t="s">
        <v>2223</v>
      </c>
      <c r="L1291" s="195">
        <v>723.6</v>
      </c>
      <c r="M1291" s="196">
        <v>45006</v>
      </c>
      <c r="N1291" s="179" t="s">
        <v>1472</v>
      </c>
      <c r="O1291" s="192" t="s">
        <v>1766</v>
      </c>
      <c r="P1291" s="192" t="s">
        <v>4284</v>
      </c>
      <c r="Q1291" s="197">
        <v>-723.6</v>
      </c>
      <c r="R1291" s="197">
        <v>0</v>
      </c>
      <c r="S1291" s="197">
        <v>85087.18</v>
      </c>
      <c r="T1291" s="198" t="s">
        <v>1925</v>
      </c>
      <c r="U1291" s="199">
        <v>-723.6</v>
      </c>
      <c r="V1291" s="199">
        <v>723.6</v>
      </c>
      <c r="W1291" s="200">
        <v>0</v>
      </c>
      <c r="X1291" s="201">
        <v>44986</v>
      </c>
      <c r="Y1291" s="129"/>
      <c r="Z1291" s="122" t="s">
        <v>1515</v>
      </c>
      <c r="AA1291" s="189" t="s">
        <v>1479</v>
      </c>
      <c r="AB1291" s="189" t="s">
        <v>1470</v>
      </c>
    </row>
    <row r="1292" spans="1:28" hidden="1">
      <c r="A1292" s="189" t="s">
        <v>3213</v>
      </c>
      <c r="B1292" s="190">
        <v>45006</v>
      </c>
      <c r="C1292" s="191" t="s">
        <v>42</v>
      </c>
      <c r="D1292" s="191" t="s">
        <v>3346</v>
      </c>
      <c r="E1292" s="128" t="s">
        <v>2312</v>
      </c>
      <c r="F1292" s="192" t="s">
        <v>4027</v>
      </c>
      <c r="G1292" s="193" t="s">
        <v>3214</v>
      </c>
      <c r="H1292" s="192" t="s">
        <v>3348</v>
      </c>
      <c r="I1292" s="194">
        <v>175052.85</v>
      </c>
      <c r="J1292" s="128" t="s">
        <v>3261</v>
      </c>
      <c r="K1292" s="192" t="s">
        <v>1765</v>
      </c>
      <c r="L1292" s="195">
        <v>7600</v>
      </c>
      <c r="M1292" s="196">
        <v>45006</v>
      </c>
      <c r="N1292" s="179" t="s">
        <v>1472</v>
      </c>
      <c r="O1292" s="192" t="s">
        <v>1766</v>
      </c>
      <c r="P1292" s="192" t="s">
        <v>4285</v>
      </c>
      <c r="Q1292" s="197">
        <v>-7600</v>
      </c>
      <c r="R1292" s="197">
        <v>0</v>
      </c>
      <c r="S1292" s="197">
        <v>77487.179999999993</v>
      </c>
      <c r="T1292" s="198" t="s">
        <v>1925</v>
      </c>
      <c r="U1292" s="199">
        <v>-7600</v>
      </c>
      <c r="V1292" s="199">
        <v>7600</v>
      </c>
      <c r="W1292" s="200">
        <v>0</v>
      </c>
      <c r="X1292" s="201">
        <v>44986</v>
      </c>
      <c r="Y1292" s="129"/>
      <c r="Z1292" s="122" t="s">
        <v>1515</v>
      </c>
      <c r="AA1292" s="189" t="s">
        <v>1479</v>
      </c>
      <c r="AB1292" s="189" t="s">
        <v>1470</v>
      </c>
    </row>
    <row r="1293" spans="1:28" hidden="1">
      <c r="A1293" s="189" t="s">
        <v>3213</v>
      </c>
      <c r="B1293" s="190">
        <v>45006</v>
      </c>
      <c r="C1293" s="191" t="s">
        <v>42</v>
      </c>
      <c r="D1293" s="191" t="s">
        <v>3346</v>
      </c>
      <c r="E1293" s="128" t="s">
        <v>2312</v>
      </c>
      <c r="F1293" s="192" t="s">
        <v>4027</v>
      </c>
      <c r="G1293" s="193" t="s">
        <v>3214</v>
      </c>
      <c r="H1293" s="192" t="s">
        <v>3348</v>
      </c>
      <c r="I1293" s="194">
        <v>175052.85</v>
      </c>
      <c r="J1293" s="128" t="s">
        <v>3261</v>
      </c>
      <c r="K1293" s="192" t="s">
        <v>1655</v>
      </c>
      <c r="L1293" s="195">
        <v>1093.68</v>
      </c>
      <c r="M1293" s="196">
        <v>45006</v>
      </c>
      <c r="N1293" s="179" t="s">
        <v>1472</v>
      </c>
      <c r="O1293" s="192" t="s">
        <v>3887</v>
      </c>
      <c r="P1293" s="192" t="s">
        <v>4286</v>
      </c>
      <c r="Q1293" s="197">
        <v>-1093.68</v>
      </c>
      <c r="R1293" s="197">
        <v>0</v>
      </c>
      <c r="S1293" s="197">
        <v>76393.5</v>
      </c>
      <c r="T1293" s="198" t="s">
        <v>3889</v>
      </c>
      <c r="U1293" s="199">
        <v>-1093.68</v>
      </c>
      <c r="V1293" s="199">
        <v>1093.68</v>
      </c>
      <c r="W1293" s="200">
        <v>0</v>
      </c>
      <c r="X1293" s="201">
        <v>44986</v>
      </c>
      <c r="Y1293" s="129"/>
      <c r="Z1293" s="122" t="s">
        <v>1519</v>
      </c>
      <c r="AA1293" s="189" t="s">
        <v>1520</v>
      </c>
      <c r="AB1293" s="189" t="s">
        <v>1470</v>
      </c>
    </row>
    <row r="1294" spans="1:28" hidden="1">
      <c r="A1294" s="189" t="s">
        <v>3213</v>
      </c>
      <c r="B1294" s="190">
        <v>45006</v>
      </c>
      <c r="C1294" s="191" t="s">
        <v>42</v>
      </c>
      <c r="D1294" s="191" t="s">
        <v>3346</v>
      </c>
      <c r="E1294" s="128" t="s">
        <v>2312</v>
      </c>
      <c r="F1294" s="192" t="s">
        <v>4027</v>
      </c>
      <c r="G1294" s="193" t="s">
        <v>3214</v>
      </c>
      <c r="H1294" s="192" t="s">
        <v>3348</v>
      </c>
      <c r="I1294" s="194">
        <v>175052.85</v>
      </c>
      <c r="J1294" s="128" t="s">
        <v>3261</v>
      </c>
      <c r="K1294" s="192" t="s">
        <v>2149</v>
      </c>
      <c r="L1294" s="195">
        <v>5000</v>
      </c>
      <c r="M1294" s="196">
        <v>45006</v>
      </c>
      <c r="N1294" s="179" t="s">
        <v>1472</v>
      </c>
      <c r="O1294" s="192" t="s">
        <v>4287</v>
      </c>
      <c r="P1294" s="192" t="s">
        <v>4281</v>
      </c>
      <c r="Q1294" s="197">
        <v>-5000</v>
      </c>
      <c r="R1294" s="197">
        <v>0</v>
      </c>
      <c r="S1294" s="197">
        <v>71393.5</v>
      </c>
      <c r="T1294" s="198" t="s">
        <v>4288</v>
      </c>
      <c r="U1294" s="199">
        <v>-5000</v>
      </c>
      <c r="V1294" s="199">
        <v>5000</v>
      </c>
      <c r="W1294" s="200">
        <v>0</v>
      </c>
      <c r="X1294" s="201">
        <v>44986</v>
      </c>
      <c r="Y1294" s="129"/>
      <c r="Z1294" s="122" t="s">
        <v>1519</v>
      </c>
      <c r="AA1294" s="189" t="s">
        <v>1520</v>
      </c>
      <c r="AB1294" s="189" t="s">
        <v>1470</v>
      </c>
    </row>
    <row r="1295" spans="1:28" hidden="1">
      <c r="A1295" s="189" t="s">
        <v>3213</v>
      </c>
      <c r="B1295" s="190">
        <v>45006</v>
      </c>
      <c r="C1295" s="191" t="s">
        <v>42</v>
      </c>
      <c r="D1295" s="191" t="s">
        <v>3346</v>
      </c>
      <c r="E1295" s="128" t="s">
        <v>2312</v>
      </c>
      <c r="F1295" s="192" t="s">
        <v>4027</v>
      </c>
      <c r="G1295" s="193" t="s">
        <v>3214</v>
      </c>
      <c r="H1295" s="192" t="s">
        <v>3348</v>
      </c>
      <c r="I1295" s="194">
        <v>175052.85</v>
      </c>
      <c r="J1295" s="128" t="s">
        <v>3261</v>
      </c>
      <c r="K1295" s="192" t="s">
        <v>2149</v>
      </c>
      <c r="L1295" s="195">
        <v>4500</v>
      </c>
      <c r="M1295" s="196">
        <v>45006</v>
      </c>
      <c r="N1295" s="179" t="s">
        <v>1472</v>
      </c>
      <c r="O1295" s="192" t="s">
        <v>4049</v>
      </c>
      <c r="P1295" s="192" t="s">
        <v>4281</v>
      </c>
      <c r="Q1295" s="197">
        <v>-4500</v>
      </c>
      <c r="R1295" s="197">
        <v>0</v>
      </c>
      <c r="S1295" s="197">
        <v>66893.5</v>
      </c>
      <c r="T1295" s="198" t="s">
        <v>4051</v>
      </c>
      <c r="U1295" s="199">
        <v>-4500</v>
      </c>
      <c r="V1295" s="199">
        <v>4500</v>
      </c>
      <c r="W1295" s="200">
        <v>0</v>
      </c>
      <c r="X1295" s="201">
        <v>44986</v>
      </c>
      <c r="Y1295" s="129"/>
      <c r="Z1295" s="122" t="s">
        <v>1519</v>
      </c>
      <c r="AA1295" s="189" t="s">
        <v>1520</v>
      </c>
      <c r="AB1295" s="189" t="s">
        <v>1470</v>
      </c>
    </row>
    <row r="1296" spans="1:28" hidden="1">
      <c r="A1296" s="189" t="s">
        <v>3213</v>
      </c>
      <c r="B1296" s="190">
        <v>45006</v>
      </c>
      <c r="C1296" s="191" t="s">
        <v>42</v>
      </c>
      <c r="D1296" s="191" t="s">
        <v>3346</v>
      </c>
      <c r="E1296" s="128" t="s">
        <v>2312</v>
      </c>
      <c r="F1296" s="192" t="s">
        <v>4027</v>
      </c>
      <c r="G1296" s="193" t="s">
        <v>3214</v>
      </c>
      <c r="H1296" s="192" t="s">
        <v>3348</v>
      </c>
      <c r="I1296" s="194">
        <v>175052.85</v>
      </c>
      <c r="J1296" s="128" t="s">
        <v>3261</v>
      </c>
      <c r="K1296" s="192" t="s">
        <v>2149</v>
      </c>
      <c r="L1296" s="195">
        <v>3600</v>
      </c>
      <c r="M1296" s="196">
        <v>45006</v>
      </c>
      <c r="N1296" s="179" t="s">
        <v>1472</v>
      </c>
      <c r="O1296" s="192" t="s">
        <v>4289</v>
      </c>
      <c r="P1296" s="192" t="s">
        <v>4281</v>
      </c>
      <c r="Q1296" s="197">
        <v>-3600</v>
      </c>
      <c r="R1296" s="197">
        <v>0</v>
      </c>
      <c r="S1296" s="197">
        <v>63293.5</v>
      </c>
      <c r="T1296" s="198" t="s">
        <v>4290</v>
      </c>
      <c r="U1296" s="199">
        <v>-3600</v>
      </c>
      <c r="V1296" s="199">
        <v>3600</v>
      </c>
      <c r="W1296" s="200">
        <v>0</v>
      </c>
      <c r="X1296" s="201">
        <v>44986</v>
      </c>
      <c r="Y1296" s="129"/>
      <c r="Z1296" s="122" t="s">
        <v>1519</v>
      </c>
      <c r="AA1296" s="189" t="s">
        <v>1520</v>
      </c>
      <c r="AB1296" s="189" t="s">
        <v>1470</v>
      </c>
    </row>
    <row r="1297" spans="1:28" hidden="1">
      <c r="A1297" s="189" t="s">
        <v>3213</v>
      </c>
      <c r="B1297" s="190">
        <v>45006</v>
      </c>
      <c r="C1297" s="191" t="s">
        <v>42</v>
      </c>
      <c r="D1297" s="191" t="s">
        <v>3346</v>
      </c>
      <c r="E1297" s="128" t="s">
        <v>2312</v>
      </c>
      <c r="F1297" s="192" t="s">
        <v>4027</v>
      </c>
      <c r="G1297" s="193" t="s">
        <v>3214</v>
      </c>
      <c r="H1297" s="192" t="s">
        <v>3348</v>
      </c>
      <c r="I1297" s="194">
        <v>175052.85</v>
      </c>
      <c r="J1297" s="128" t="s">
        <v>3261</v>
      </c>
      <c r="K1297" s="192" t="s">
        <v>4040</v>
      </c>
      <c r="L1297" s="195">
        <v>32550</v>
      </c>
      <c r="M1297" s="196">
        <v>45006</v>
      </c>
      <c r="N1297" s="179" t="s">
        <v>1472</v>
      </c>
      <c r="O1297" s="192" t="s">
        <v>3994</v>
      </c>
      <c r="P1297" s="192" t="s">
        <v>3995</v>
      </c>
      <c r="Q1297" s="197">
        <v>-32550</v>
      </c>
      <c r="R1297" s="197">
        <v>0</v>
      </c>
      <c r="S1297" s="197">
        <v>30743.5</v>
      </c>
      <c r="T1297" s="198" t="s">
        <v>3996</v>
      </c>
      <c r="U1297" s="199">
        <v>-32550</v>
      </c>
      <c r="V1297" s="199">
        <v>32550</v>
      </c>
      <c r="W1297" s="200">
        <v>0</v>
      </c>
      <c r="X1297" s="201">
        <v>44986</v>
      </c>
      <c r="Y1297" s="129"/>
      <c r="Z1297" s="122" t="s">
        <v>1515</v>
      </c>
      <c r="AA1297" s="189" t="s">
        <v>1479</v>
      </c>
      <c r="AB1297" s="189" t="s">
        <v>1470</v>
      </c>
    </row>
    <row r="1298" spans="1:28" hidden="1">
      <c r="A1298" s="189" t="s">
        <v>3213</v>
      </c>
      <c r="B1298" s="190">
        <v>45006</v>
      </c>
      <c r="C1298" s="191" t="s">
        <v>42</v>
      </c>
      <c r="D1298" s="191" t="s">
        <v>3346</v>
      </c>
      <c r="E1298" s="128" t="s">
        <v>2312</v>
      </c>
      <c r="F1298" s="192" t="s">
        <v>4027</v>
      </c>
      <c r="G1298" s="193" t="s">
        <v>3214</v>
      </c>
      <c r="H1298" s="192" t="s">
        <v>3348</v>
      </c>
      <c r="I1298" s="194">
        <v>175052.85</v>
      </c>
      <c r="J1298" s="128" t="s">
        <v>3261</v>
      </c>
      <c r="K1298" s="192" t="s">
        <v>1499</v>
      </c>
      <c r="L1298" s="195">
        <v>3.9</v>
      </c>
      <c r="M1298" s="196">
        <v>45006</v>
      </c>
      <c r="N1298" s="179" t="s">
        <v>1565</v>
      </c>
      <c r="O1298" s="192" t="s">
        <v>3530</v>
      </c>
      <c r="P1298" s="192" t="s">
        <v>3778</v>
      </c>
      <c r="Q1298" s="197">
        <v>-3.9</v>
      </c>
      <c r="R1298" s="197">
        <v>0</v>
      </c>
      <c r="S1298" s="197">
        <v>30739.599999999999</v>
      </c>
      <c r="T1298" s="198" t="s">
        <v>21</v>
      </c>
      <c r="U1298" s="199">
        <v>-3.9</v>
      </c>
      <c r="V1298" s="199">
        <v>3.9</v>
      </c>
      <c r="W1298" s="200">
        <v>0</v>
      </c>
      <c r="X1298" s="201">
        <v>44986</v>
      </c>
      <c r="Y1298" s="129"/>
      <c r="Z1298" s="122" t="s">
        <v>3124</v>
      </c>
      <c r="AA1298" s="189" t="s">
        <v>3124</v>
      </c>
      <c r="AB1298" s="189" t="s">
        <v>1470</v>
      </c>
    </row>
    <row r="1299" spans="1:28" hidden="1">
      <c r="A1299" s="189" t="s">
        <v>3213</v>
      </c>
      <c r="B1299" s="190">
        <v>45006</v>
      </c>
      <c r="C1299" s="191" t="s">
        <v>42</v>
      </c>
      <c r="D1299" s="191" t="s">
        <v>3346</v>
      </c>
      <c r="E1299" s="128" t="s">
        <v>2312</v>
      </c>
      <c r="F1299" s="192" t="s">
        <v>4027</v>
      </c>
      <c r="G1299" s="193" t="s">
        <v>3214</v>
      </c>
      <c r="H1299" s="192" t="s">
        <v>3348</v>
      </c>
      <c r="I1299" s="194">
        <v>175052.85</v>
      </c>
      <c r="J1299" s="128" t="s">
        <v>3261</v>
      </c>
      <c r="K1299" s="192" t="s">
        <v>1499</v>
      </c>
      <c r="L1299" s="195">
        <v>69.900000000000006</v>
      </c>
      <c r="M1299" s="196">
        <v>45006</v>
      </c>
      <c r="N1299" s="179" t="s">
        <v>1565</v>
      </c>
      <c r="O1299" s="192" t="s">
        <v>3448</v>
      </c>
      <c r="P1299" s="192" t="s">
        <v>3795</v>
      </c>
      <c r="Q1299" s="197">
        <v>-69.900000000000006</v>
      </c>
      <c r="R1299" s="197">
        <v>0</v>
      </c>
      <c r="S1299" s="197">
        <v>30669.7</v>
      </c>
      <c r="T1299" s="198" t="s">
        <v>21</v>
      </c>
      <c r="U1299" s="199">
        <v>-69.900000000000006</v>
      </c>
      <c r="V1299" s="199">
        <v>69.900000000000006</v>
      </c>
      <c r="W1299" s="200">
        <v>0</v>
      </c>
      <c r="X1299" s="201">
        <v>44986</v>
      </c>
      <c r="Y1299" s="129"/>
      <c r="Z1299" s="122" t="s">
        <v>3124</v>
      </c>
      <c r="AA1299" s="189" t="s">
        <v>3124</v>
      </c>
      <c r="AB1299" s="189" t="s">
        <v>1470</v>
      </c>
    </row>
    <row r="1300" spans="1:28" hidden="1">
      <c r="A1300" s="189" t="s">
        <v>3213</v>
      </c>
      <c r="B1300" s="190">
        <v>45006</v>
      </c>
      <c r="C1300" s="191" t="s">
        <v>42</v>
      </c>
      <c r="D1300" s="191" t="s">
        <v>3346</v>
      </c>
      <c r="E1300" s="128" t="s">
        <v>2312</v>
      </c>
      <c r="F1300" s="192" t="s">
        <v>4027</v>
      </c>
      <c r="G1300" s="193" t="s">
        <v>3214</v>
      </c>
      <c r="H1300" s="192" t="s">
        <v>3348</v>
      </c>
      <c r="I1300" s="194">
        <v>175052.85</v>
      </c>
      <c r="J1300" s="128" t="s">
        <v>3261</v>
      </c>
      <c r="K1300" s="192" t="s">
        <v>1612</v>
      </c>
      <c r="L1300" s="195">
        <v>275</v>
      </c>
      <c r="M1300" s="196">
        <v>45006</v>
      </c>
      <c r="N1300" s="179" t="s">
        <v>1472</v>
      </c>
      <c r="O1300" s="192" t="s">
        <v>4062</v>
      </c>
      <c r="P1300" s="192" t="s">
        <v>4291</v>
      </c>
      <c r="Q1300" s="197">
        <v>-275</v>
      </c>
      <c r="R1300" s="197">
        <v>0</v>
      </c>
      <c r="S1300" s="197">
        <v>30394.7</v>
      </c>
      <c r="T1300" s="198" t="s">
        <v>2186</v>
      </c>
      <c r="U1300" s="199">
        <v>-275</v>
      </c>
      <c r="V1300" s="199">
        <v>275</v>
      </c>
      <c r="W1300" s="200">
        <v>0</v>
      </c>
      <c r="X1300" s="201">
        <v>44986</v>
      </c>
      <c r="Y1300" s="129"/>
      <c r="Z1300" s="122" t="s">
        <v>3189</v>
      </c>
      <c r="AA1300" s="189" t="s">
        <v>1488</v>
      </c>
      <c r="AB1300" s="189" t="s">
        <v>1470</v>
      </c>
    </row>
    <row r="1301" spans="1:28" hidden="1">
      <c r="A1301" s="189" t="s">
        <v>3213</v>
      </c>
      <c r="B1301" s="190">
        <v>45006</v>
      </c>
      <c r="C1301" s="191" t="s">
        <v>42</v>
      </c>
      <c r="D1301" s="191" t="s">
        <v>3346</v>
      </c>
      <c r="E1301" s="128" t="s">
        <v>2312</v>
      </c>
      <c r="F1301" s="192" t="s">
        <v>4027</v>
      </c>
      <c r="G1301" s="193" t="s">
        <v>3214</v>
      </c>
      <c r="H1301" s="192" t="s">
        <v>3348</v>
      </c>
      <c r="I1301" s="194">
        <v>175052.85</v>
      </c>
      <c r="J1301" s="128" t="s">
        <v>3261</v>
      </c>
      <c r="K1301" s="192" t="s">
        <v>2149</v>
      </c>
      <c r="L1301" s="195">
        <v>5000</v>
      </c>
      <c r="M1301" s="196">
        <v>45006</v>
      </c>
      <c r="N1301" s="179" t="s">
        <v>1472</v>
      </c>
      <c r="O1301" s="192" t="s">
        <v>4292</v>
      </c>
      <c r="P1301" s="192" t="s">
        <v>4293</v>
      </c>
      <c r="Q1301" s="197">
        <v>-5000</v>
      </c>
      <c r="R1301" s="197">
        <v>0</v>
      </c>
      <c r="S1301" s="197">
        <v>25394.7</v>
      </c>
      <c r="T1301" s="198" t="s">
        <v>4294</v>
      </c>
      <c r="U1301" s="199">
        <v>-5000</v>
      </c>
      <c r="V1301" s="199">
        <v>5000</v>
      </c>
      <c r="W1301" s="200">
        <v>0</v>
      </c>
      <c r="X1301" s="201">
        <v>44986</v>
      </c>
      <c r="Y1301" s="129"/>
      <c r="Z1301" s="122" t="s">
        <v>1519</v>
      </c>
      <c r="AA1301" s="189" t="s">
        <v>1520</v>
      </c>
      <c r="AB1301" s="189" t="s">
        <v>1470</v>
      </c>
    </row>
    <row r="1302" spans="1:28" hidden="1">
      <c r="A1302" s="189" t="s">
        <v>3213</v>
      </c>
      <c r="B1302" s="190">
        <v>45007</v>
      </c>
      <c r="C1302" s="191" t="s">
        <v>42</v>
      </c>
      <c r="D1302" s="191" t="s">
        <v>3346</v>
      </c>
      <c r="E1302" s="128" t="s">
        <v>2312</v>
      </c>
      <c r="F1302" s="192" t="s">
        <v>4027</v>
      </c>
      <c r="G1302" s="193" t="s">
        <v>3214</v>
      </c>
      <c r="H1302" s="192" t="s">
        <v>3348</v>
      </c>
      <c r="I1302" s="194">
        <v>175052.85</v>
      </c>
      <c r="J1302" s="128" t="s">
        <v>3261</v>
      </c>
      <c r="K1302" s="192" t="s">
        <v>1527</v>
      </c>
      <c r="L1302" s="195">
        <v>115.18</v>
      </c>
      <c r="M1302" s="196">
        <v>45007</v>
      </c>
      <c r="N1302" s="179" t="s">
        <v>1472</v>
      </c>
      <c r="O1302" s="192" t="s">
        <v>3596</v>
      </c>
      <c r="P1302" s="192" t="s">
        <v>4295</v>
      </c>
      <c r="Q1302" s="197">
        <v>-115.18</v>
      </c>
      <c r="R1302" s="197">
        <v>0</v>
      </c>
      <c r="S1302" s="197">
        <v>25279.52</v>
      </c>
      <c r="T1302" s="198" t="s">
        <v>898</v>
      </c>
      <c r="U1302" s="199">
        <v>-115.18</v>
      </c>
      <c r="V1302" s="199">
        <v>115.18</v>
      </c>
      <c r="W1302" s="200">
        <v>0</v>
      </c>
      <c r="X1302" s="201">
        <v>44986</v>
      </c>
      <c r="Y1302" s="129"/>
      <c r="Z1302" s="122" t="s">
        <v>1515</v>
      </c>
      <c r="AA1302" s="189" t="s">
        <v>1479</v>
      </c>
      <c r="AB1302" s="189" t="s">
        <v>1470</v>
      </c>
    </row>
    <row r="1303" spans="1:28" hidden="1">
      <c r="A1303" s="189" t="s">
        <v>3213</v>
      </c>
      <c r="B1303" s="190">
        <v>45007</v>
      </c>
      <c r="C1303" s="191" t="s">
        <v>42</v>
      </c>
      <c r="D1303" s="191" t="s">
        <v>3346</v>
      </c>
      <c r="E1303" s="128" t="s">
        <v>2312</v>
      </c>
      <c r="F1303" s="192" t="s">
        <v>4027</v>
      </c>
      <c r="G1303" s="193" t="s">
        <v>3214</v>
      </c>
      <c r="H1303" s="192" t="s">
        <v>3348</v>
      </c>
      <c r="I1303" s="194">
        <v>175052.85</v>
      </c>
      <c r="J1303" s="128" t="s">
        <v>4045</v>
      </c>
      <c r="K1303" s="192" t="s">
        <v>2223</v>
      </c>
      <c r="L1303" s="195">
        <v>800</v>
      </c>
      <c r="M1303" s="196">
        <v>45007</v>
      </c>
      <c r="N1303" s="179" t="s">
        <v>1472</v>
      </c>
      <c r="O1303" s="192" t="s">
        <v>4296</v>
      </c>
      <c r="P1303" s="192" t="s">
        <v>4297</v>
      </c>
      <c r="Q1303" s="197">
        <v>-800</v>
      </c>
      <c r="R1303" s="197">
        <v>0</v>
      </c>
      <c r="S1303" s="197">
        <v>24479.52</v>
      </c>
      <c r="T1303" s="198" t="s">
        <v>4298</v>
      </c>
      <c r="U1303" s="199">
        <v>-800</v>
      </c>
      <c r="V1303" s="199">
        <v>800</v>
      </c>
      <c r="W1303" s="200">
        <v>0</v>
      </c>
      <c r="X1303" s="201">
        <v>44986</v>
      </c>
      <c r="Y1303" s="129"/>
      <c r="Z1303" s="122" t="s">
        <v>1519</v>
      </c>
      <c r="AA1303" s="189" t="s">
        <v>1520</v>
      </c>
      <c r="AB1303" s="189" t="s">
        <v>1470</v>
      </c>
    </row>
    <row r="1304" spans="1:28" hidden="1">
      <c r="A1304" s="189" t="s">
        <v>3213</v>
      </c>
      <c r="B1304" s="190">
        <v>45007</v>
      </c>
      <c r="C1304" s="191" t="s">
        <v>42</v>
      </c>
      <c r="D1304" s="191" t="s">
        <v>3346</v>
      </c>
      <c r="E1304" s="128" t="s">
        <v>2312</v>
      </c>
      <c r="F1304" s="192" t="s">
        <v>4027</v>
      </c>
      <c r="G1304" s="193" t="s">
        <v>3214</v>
      </c>
      <c r="H1304" s="192" t="s">
        <v>3348</v>
      </c>
      <c r="I1304" s="194">
        <v>175052.85</v>
      </c>
      <c r="J1304" s="128" t="s">
        <v>3261</v>
      </c>
      <c r="K1304" s="192" t="s">
        <v>1499</v>
      </c>
      <c r="L1304" s="195">
        <v>9</v>
      </c>
      <c r="M1304" s="196">
        <v>45007</v>
      </c>
      <c r="N1304" s="179" t="s">
        <v>1565</v>
      </c>
      <c r="O1304" s="192" t="s">
        <v>3386</v>
      </c>
      <c r="P1304" s="192" t="s">
        <v>3782</v>
      </c>
      <c r="Q1304" s="197">
        <v>-9</v>
      </c>
      <c r="R1304" s="197">
        <v>0</v>
      </c>
      <c r="S1304" s="197">
        <v>24470.52</v>
      </c>
      <c r="T1304" s="198" t="s">
        <v>21</v>
      </c>
      <c r="U1304" s="199">
        <v>-9</v>
      </c>
      <c r="V1304" s="199">
        <v>9</v>
      </c>
      <c r="W1304" s="200">
        <v>0</v>
      </c>
      <c r="X1304" s="201">
        <v>44986</v>
      </c>
      <c r="Y1304" s="129"/>
      <c r="Z1304" s="122" t="s">
        <v>3124</v>
      </c>
      <c r="AA1304" s="189" t="s">
        <v>3124</v>
      </c>
      <c r="AB1304" s="189" t="s">
        <v>1470</v>
      </c>
    </row>
    <row r="1305" spans="1:28" hidden="1">
      <c r="A1305" s="189" t="s">
        <v>3213</v>
      </c>
      <c r="B1305" s="190">
        <v>45008</v>
      </c>
      <c r="C1305" s="191" t="s">
        <v>42</v>
      </c>
      <c r="D1305" s="191" t="s">
        <v>3346</v>
      </c>
      <c r="E1305" s="128" t="s">
        <v>2312</v>
      </c>
      <c r="F1305" s="192" t="s">
        <v>4027</v>
      </c>
      <c r="G1305" s="193" t="s">
        <v>3214</v>
      </c>
      <c r="H1305" s="192" t="s">
        <v>3348</v>
      </c>
      <c r="I1305" s="194">
        <v>175052.85</v>
      </c>
      <c r="J1305" s="128" t="s">
        <v>3261</v>
      </c>
      <c r="K1305" s="192" t="s">
        <v>1544</v>
      </c>
      <c r="L1305" s="195">
        <v>19156.54</v>
      </c>
      <c r="M1305" s="196">
        <v>45008</v>
      </c>
      <c r="N1305" s="179" t="s">
        <v>1472</v>
      </c>
      <c r="O1305" s="192" t="s">
        <v>4177</v>
      </c>
      <c r="P1305" s="192" t="s">
        <v>4178</v>
      </c>
      <c r="Q1305" s="197">
        <v>-19156.54</v>
      </c>
      <c r="R1305" s="197">
        <v>0</v>
      </c>
      <c r="S1305" s="197">
        <v>5313.98</v>
      </c>
      <c r="T1305" s="198" t="s">
        <v>4179</v>
      </c>
      <c r="U1305" s="199">
        <v>-19156.54</v>
      </c>
      <c r="V1305" s="199">
        <v>19156.54</v>
      </c>
      <c r="W1305" s="200">
        <v>0</v>
      </c>
      <c r="X1305" s="201">
        <v>44986</v>
      </c>
      <c r="Y1305" s="129"/>
      <c r="Z1305" s="122" t="s">
        <v>1515</v>
      </c>
      <c r="AA1305" s="189" t="s">
        <v>1479</v>
      </c>
      <c r="AB1305" s="189" t="s">
        <v>1470</v>
      </c>
    </row>
    <row r="1306" spans="1:28" hidden="1">
      <c r="A1306" s="189" t="s">
        <v>3213</v>
      </c>
      <c r="B1306" s="190">
        <v>45009</v>
      </c>
      <c r="C1306" s="191" t="s">
        <v>42</v>
      </c>
      <c r="D1306" s="191" t="s">
        <v>3346</v>
      </c>
      <c r="E1306" s="128" t="s">
        <v>2312</v>
      </c>
      <c r="F1306" s="192" t="s">
        <v>4027</v>
      </c>
      <c r="G1306" s="193" t="s">
        <v>3214</v>
      </c>
      <c r="H1306" s="192" t="s">
        <v>3348</v>
      </c>
      <c r="I1306" s="194">
        <v>175052.85</v>
      </c>
      <c r="J1306" s="128" t="s">
        <v>3261</v>
      </c>
      <c r="K1306" s="192" t="s">
        <v>1647</v>
      </c>
      <c r="L1306" s="195">
        <v>230.44</v>
      </c>
      <c r="M1306" s="196">
        <v>45009</v>
      </c>
      <c r="N1306" s="179" t="s">
        <v>1472</v>
      </c>
      <c r="O1306" s="192" t="s">
        <v>1762</v>
      </c>
      <c r="P1306" s="192" t="s">
        <v>4299</v>
      </c>
      <c r="Q1306" s="197">
        <v>-230.44</v>
      </c>
      <c r="R1306" s="197">
        <v>0</v>
      </c>
      <c r="S1306" s="197">
        <v>5083.54</v>
      </c>
      <c r="T1306" s="198" t="s">
        <v>1596</v>
      </c>
      <c r="U1306" s="199">
        <v>-230.44</v>
      </c>
      <c r="V1306" s="199">
        <v>230.44</v>
      </c>
      <c r="W1306" s="200">
        <v>0</v>
      </c>
      <c r="X1306" s="201">
        <v>44986</v>
      </c>
      <c r="Y1306" s="129"/>
      <c r="Z1306" s="122" t="s">
        <v>4031</v>
      </c>
      <c r="AA1306" s="189" t="s">
        <v>4032</v>
      </c>
      <c r="AB1306" s="189" t="s">
        <v>1470</v>
      </c>
    </row>
    <row r="1307" spans="1:28" hidden="1">
      <c r="A1307" s="189" t="s">
        <v>3213</v>
      </c>
      <c r="B1307" s="190">
        <v>45009</v>
      </c>
      <c r="C1307" s="191" t="s">
        <v>42</v>
      </c>
      <c r="D1307" s="191" t="s">
        <v>3346</v>
      </c>
      <c r="E1307" s="128" t="s">
        <v>2312</v>
      </c>
      <c r="F1307" s="192" t="s">
        <v>4027</v>
      </c>
      <c r="G1307" s="193" t="s">
        <v>3214</v>
      </c>
      <c r="H1307" s="192" t="s">
        <v>3348</v>
      </c>
      <c r="I1307" s="194">
        <v>175052.85</v>
      </c>
      <c r="J1307" s="128" t="s">
        <v>3261</v>
      </c>
      <c r="K1307" s="192" t="s">
        <v>2223</v>
      </c>
      <c r="L1307" s="195">
        <v>661</v>
      </c>
      <c r="M1307" s="196">
        <v>45009</v>
      </c>
      <c r="N1307" s="179" t="s">
        <v>1472</v>
      </c>
      <c r="O1307" s="192" t="s">
        <v>1766</v>
      </c>
      <c r="P1307" s="192" t="s">
        <v>4300</v>
      </c>
      <c r="Q1307" s="197">
        <v>-661</v>
      </c>
      <c r="R1307" s="197">
        <v>0</v>
      </c>
      <c r="S1307" s="197">
        <v>4422.54</v>
      </c>
      <c r="T1307" s="198" t="s">
        <v>1925</v>
      </c>
      <c r="U1307" s="199">
        <v>-661</v>
      </c>
      <c r="V1307" s="199">
        <v>661</v>
      </c>
      <c r="W1307" s="200">
        <v>0</v>
      </c>
      <c r="X1307" s="201">
        <v>44986</v>
      </c>
      <c r="Y1307" s="129"/>
      <c r="Z1307" s="122" t="s">
        <v>1515</v>
      </c>
      <c r="AA1307" s="189" t="s">
        <v>1479</v>
      </c>
      <c r="AB1307" s="189" t="s">
        <v>1470</v>
      </c>
    </row>
    <row r="1308" spans="1:28" hidden="1">
      <c r="A1308" s="189" t="s">
        <v>3213</v>
      </c>
      <c r="B1308" s="190">
        <v>45009</v>
      </c>
      <c r="C1308" s="191" t="s">
        <v>42</v>
      </c>
      <c r="D1308" s="191" t="s">
        <v>3346</v>
      </c>
      <c r="E1308" s="128" t="s">
        <v>2312</v>
      </c>
      <c r="F1308" s="192" t="s">
        <v>4027</v>
      </c>
      <c r="G1308" s="193" t="s">
        <v>3214</v>
      </c>
      <c r="H1308" s="192" t="s">
        <v>3348</v>
      </c>
      <c r="I1308" s="194">
        <v>175052.85</v>
      </c>
      <c r="J1308" s="128" t="s">
        <v>3261</v>
      </c>
      <c r="K1308" s="192" t="s">
        <v>1612</v>
      </c>
      <c r="L1308" s="195">
        <v>90</v>
      </c>
      <c r="M1308" s="196">
        <v>45009</v>
      </c>
      <c r="N1308" s="179" t="s">
        <v>1472</v>
      </c>
      <c r="O1308" s="192" t="s">
        <v>4301</v>
      </c>
      <c r="P1308" s="192" t="s">
        <v>4302</v>
      </c>
      <c r="Q1308" s="197">
        <v>-90</v>
      </c>
      <c r="R1308" s="197">
        <v>0</v>
      </c>
      <c r="S1308" s="197">
        <v>4332.54</v>
      </c>
      <c r="T1308" s="198" t="s">
        <v>2244</v>
      </c>
      <c r="U1308" s="199">
        <v>-90</v>
      </c>
      <c r="V1308" s="199">
        <v>90</v>
      </c>
      <c r="W1308" s="200">
        <v>0</v>
      </c>
      <c r="X1308" s="201">
        <v>44986</v>
      </c>
      <c r="Y1308" s="129"/>
      <c r="Z1308" s="122" t="s">
        <v>3189</v>
      </c>
      <c r="AA1308" s="189" t="s">
        <v>1488</v>
      </c>
      <c r="AB1308" s="189" t="s">
        <v>1470</v>
      </c>
    </row>
    <row r="1309" spans="1:28" hidden="1">
      <c r="A1309" s="189" t="s">
        <v>3213</v>
      </c>
      <c r="B1309" s="190">
        <v>45009</v>
      </c>
      <c r="C1309" s="191" t="s">
        <v>42</v>
      </c>
      <c r="D1309" s="191" t="s">
        <v>3346</v>
      </c>
      <c r="E1309" s="128" t="s">
        <v>2312</v>
      </c>
      <c r="F1309" s="192" t="s">
        <v>4027</v>
      </c>
      <c r="G1309" s="193" t="s">
        <v>3214</v>
      </c>
      <c r="H1309" s="192" t="s">
        <v>3348</v>
      </c>
      <c r="I1309" s="194">
        <v>175052.85</v>
      </c>
      <c r="J1309" s="128" t="s">
        <v>3261</v>
      </c>
      <c r="K1309" s="192" t="s">
        <v>4052</v>
      </c>
      <c r="L1309" s="195">
        <v>8000</v>
      </c>
      <c r="M1309" s="196">
        <v>45009</v>
      </c>
      <c r="N1309" s="179" t="s">
        <v>1472</v>
      </c>
      <c r="O1309" s="192" t="s">
        <v>3921</v>
      </c>
      <c r="P1309" s="192" t="s">
        <v>4303</v>
      </c>
      <c r="Q1309" s="197">
        <v>-8000</v>
      </c>
      <c r="R1309" s="197">
        <v>0</v>
      </c>
      <c r="S1309" s="197">
        <v>-3667.46</v>
      </c>
      <c r="T1309" s="198" t="s">
        <v>3923</v>
      </c>
      <c r="U1309" s="199">
        <v>-8000</v>
      </c>
      <c r="V1309" s="199">
        <v>8000</v>
      </c>
      <c r="W1309" s="200">
        <v>0</v>
      </c>
      <c r="X1309" s="201">
        <v>44986</v>
      </c>
      <c r="Y1309" s="129"/>
      <c r="Z1309" s="122" t="s">
        <v>1515</v>
      </c>
      <c r="AA1309" s="189" t="s">
        <v>1479</v>
      </c>
      <c r="AB1309" s="189" t="s">
        <v>1470</v>
      </c>
    </row>
    <row r="1310" spans="1:28" hidden="1">
      <c r="A1310" s="189" t="s">
        <v>3213</v>
      </c>
      <c r="B1310" s="190">
        <v>45009</v>
      </c>
      <c r="C1310" s="191" t="s">
        <v>42</v>
      </c>
      <c r="D1310" s="191" t="s">
        <v>3346</v>
      </c>
      <c r="E1310" s="128" t="s">
        <v>2312</v>
      </c>
      <c r="F1310" s="192" t="s">
        <v>4027</v>
      </c>
      <c r="G1310" s="193" t="s">
        <v>3214</v>
      </c>
      <c r="H1310" s="192" t="s">
        <v>3348</v>
      </c>
      <c r="I1310" s="194">
        <v>175052.85</v>
      </c>
      <c r="J1310" s="128" t="s">
        <v>3261</v>
      </c>
      <c r="K1310" s="192" t="s">
        <v>1499</v>
      </c>
      <c r="L1310" s="195">
        <v>9</v>
      </c>
      <c r="M1310" s="196">
        <v>45009</v>
      </c>
      <c r="N1310" s="179" t="s">
        <v>1565</v>
      </c>
      <c r="O1310" s="192" t="s">
        <v>3386</v>
      </c>
      <c r="P1310" s="192" t="s">
        <v>3868</v>
      </c>
      <c r="Q1310" s="197">
        <v>-9</v>
      </c>
      <c r="R1310" s="197">
        <v>0</v>
      </c>
      <c r="S1310" s="197">
        <v>-3676.46</v>
      </c>
      <c r="T1310" s="198" t="s">
        <v>21</v>
      </c>
      <c r="U1310" s="199">
        <v>-9</v>
      </c>
      <c r="V1310" s="199">
        <v>9</v>
      </c>
      <c r="W1310" s="200">
        <v>0</v>
      </c>
      <c r="X1310" s="201">
        <v>44986</v>
      </c>
      <c r="Y1310" s="129"/>
      <c r="Z1310" s="122" t="s">
        <v>3124</v>
      </c>
      <c r="AA1310" s="189" t="s">
        <v>3124</v>
      </c>
      <c r="AB1310" s="189" t="s">
        <v>1470</v>
      </c>
    </row>
    <row r="1311" spans="1:28" hidden="1">
      <c r="A1311" s="189" t="s">
        <v>3213</v>
      </c>
      <c r="B1311" s="190">
        <v>45009</v>
      </c>
      <c r="C1311" s="191" t="s">
        <v>42</v>
      </c>
      <c r="D1311" s="191" t="s">
        <v>3346</v>
      </c>
      <c r="E1311" s="128" t="s">
        <v>2312</v>
      </c>
      <c r="F1311" s="192" t="s">
        <v>4027</v>
      </c>
      <c r="G1311" s="193" t="s">
        <v>3214</v>
      </c>
      <c r="H1311" s="192" t="s">
        <v>3348</v>
      </c>
      <c r="I1311" s="194">
        <v>175052.85</v>
      </c>
      <c r="J1311" s="128" t="s">
        <v>3261</v>
      </c>
      <c r="K1311" s="192" t="s">
        <v>1499</v>
      </c>
      <c r="L1311" s="195">
        <v>34.950000000000003</v>
      </c>
      <c r="M1311" s="196">
        <v>45009</v>
      </c>
      <c r="N1311" s="179" t="s">
        <v>1565</v>
      </c>
      <c r="O1311" s="192" t="s">
        <v>3448</v>
      </c>
      <c r="P1311" s="192" t="s">
        <v>4304</v>
      </c>
      <c r="Q1311" s="197">
        <v>-34.950000000000003</v>
      </c>
      <c r="R1311" s="197">
        <v>0</v>
      </c>
      <c r="S1311" s="197">
        <v>-3711.41</v>
      </c>
      <c r="T1311" s="198" t="s">
        <v>21</v>
      </c>
      <c r="U1311" s="199">
        <v>-34.950000000000003</v>
      </c>
      <c r="V1311" s="199">
        <v>34.950000000000003</v>
      </c>
      <c r="W1311" s="200">
        <v>0</v>
      </c>
      <c r="X1311" s="201">
        <v>44986</v>
      </c>
      <c r="Y1311" s="129"/>
      <c r="Z1311" s="122" t="s">
        <v>3124</v>
      </c>
      <c r="AA1311" s="189" t="s">
        <v>3124</v>
      </c>
      <c r="AB1311" s="189" t="s">
        <v>1470</v>
      </c>
    </row>
    <row r="1312" spans="1:28" hidden="1">
      <c r="A1312" s="189" t="s">
        <v>3213</v>
      </c>
      <c r="B1312" s="190">
        <v>45009</v>
      </c>
      <c r="C1312" s="191" t="s">
        <v>42</v>
      </c>
      <c r="D1312" s="191" t="s">
        <v>3346</v>
      </c>
      <c r="E1312" s="128" t="s">
        <v>2312</v>
      </c>
      <c r="F1312" s="192" t="s">
        <v>4027</v>
      </c>
      <c r="G1312" s="193" t="s">
        <v>3214</v>
      </c>
      <c r="H1312" s="192" t="s">
        <v>3348</v>
      </c>
      <c r="I1312" s="194">
        <v>175052.85</v>
      </c>
      <c r="J1312" s="128" t="s">
        <v>3261</v>
      </c>
      <c r="K1312" s="192" t="s">
        <v>2253</v>
      </c>
      <c r="L1312" s="195">
        <v>2080</v>
      </c>
      <c r="M1312" s="196">
        <v>45009</v>
      </c>
      <c r="N1312" s="179" t="s">
        <v>1472</v>
      </c>
      <c r="O1312" s="192" t="s">
        <v>3756</v>
      </c>
      <c r="P1312" s="192" t="s">
        <v>4305</v>
      </c>
      <c r="Q1312" s="197">
        <v>-2080</v>
      </c>
      <c r="R1312" s="197">
        <v>0</v>
      </c>
      <c r="S1312" s="197">
        <v>-5791.41</v>
      </c>
      <c r="T1312" s="198" t="s">
        <v>3757</v>
      </c>
      <c r="U1312" s="199">
        <v>-2080</v>
      </c>
      <c r="V1312" s="199">
        <v>2080</v>
      </c>
      <c r="W1312" s="200">
        <v>0</v>
      </c>
      <c r="X1312" s="201">
        <v>44986</v>
      </c>
      <c r="Y1312" s="129"/>
      <c r="Z1312" s="122" t="s">
        <v>3663</v>
      </c>
      <c r="AA1312" s="189" t="s">
        <v>1520</v>
      </c>
      <c r="AB1312" s="189" t="s">
        <v>1470</v>
      </c>
    </row>
    <row r="1313" spans="1:28" hidden="1">
      <c r="A1313" s="189" t="s">
        <v>3213</v>
      </c>
      <c r="B1313" s="190">
        <v>45009</v>
      </c>
      <c r="C1313" s="191" t="s">
        <v>42</v>
      </c>
      <c r="D1313" s="191" t="s">
        <v>3346</v>
      </c>
      <c r="E1313" s="128" t="s">
        <v>2312</v>
      </c>
      <c r="F1313" s="192" t="s">
        <v>4027</v>
      </c>
      <c r="G1313" s="193" t="s">
        <v>3214</v>
      </c>
      <c r="H1313" s="192" t="s">
        <v>3348</v>
      </c>
      <c r="I1313" s="194">
        <v>175052.85</v>
      </c>
      <c r="J1313" s="128" t="s">
        <v>4045</v>
      </c>
      <c r="K1313" s="192" t="s">
        <v>1612</v>
      </c>
      <c r="L1313" s="195">
        <v>290</v>
      </c>
      <c r="M1313" s="196">
        <v>45009</v>
      </c>
      <c r="N1313" s="179" t="s">
        <v>1565</v>
      </c>
      <c r="O1313" s="192" t="s">
        <v>3558</v>
      </c>
      <c r="P1313" s="192" t="s">
        <v>3776</v>
      </c>
      <c r="Q1313" s="197">
        <v>0</v>
      </c>
      <c r="R1313" s="197">
        <v>900000</v>
      </c>
      <c r="S1313" s="197">
        <v>894208.59</v>
      </c>
      <c r="T1313" s="198" t="s">
        <v>21</v>
      </c>
      <c r="U1313" s="199">
        <v>900000</v>
      </c>
      <c r="V1313" s="199">
        <v>900000</v>
      </c>
      <c r="W1313" s="200">
        <v>1</v>
      </c>
      <c r="X1313" s="201">
        <v>44986</v>
      </c>
      <c r="Y1313" s="129"/>
      <c r="Z1313" s="122" t="s">
        <v>158</v>
      </c>
      <c r="AA1313" s="189" t="s">
        <v>158</v>
      </c>
      <c r="AB1313" s="189" t="s">
        <v>1474</v>
      </c>
    </row>
    <row r="1314" spans="1:28" hidden="1">
      <c r="A1314" s="189" t="s">
        <v>3213</v>
      </c>
      <c r="B1314" s="190">
        <v>45012</v>
      </c>
      <c r="C1314" s="191" t="s">
        <v>42</v>
      </c>
      <c r="D1314" s="191" t="s">
        <v>3346</v>
      </c>
      <c r="E1314" s="128" t="s">
        <v>2312</v>
      </c>
      <c r="F1314" s="192" t="s">
        <v>4027</v>
      </c>
      <c r="G1314" s="193" t="s">
        <v>3214</v>
      </c>
      <c r="H1314" s="192" t="s">
        <v>3348</v>
      </c>
      <c r="I1314" s="194">
        <v>175052.85</v>
      </c>
      <c r="J1314" s="128" t="s">
        <v>4045</v>
      </c>
      <c r="K1314" s="192" t="s">
        <v>1612</v>
      </c>
      <c r="L1314" s="195">
        <v>290</v>
      </c>
      <c r="M1314" s="196">
        <v>45012</v>
      </c>
      <c r="N1314" s="179" t="s">
        <v>1472</v>
      </c>
      <c r="O1314" s="192" t="s">
        <v>4073</v>
      </c>
      <c r="P1314" s="192" t="s">
        <v>4306</v>
      </c>
      <c r="Q1314" s="197">
        <v>-290</v>
      </c>
      <c r="R1314" s="197">
        <v>0</v>
      </c>
      <c r="S1314" s="197">
        <v>893918.59</v>
      </c>
      <c r="T1314" s="198" t="s">
        <v>4075</v>
      </c>
      <c r="U1314" s="199">
        <v>-290</v>
      </c>
      <c r="V1314" s="199">
        <v>290</v>
      </c>
      <c r="W1314" s="200">
        <v>0</v>
      </c>
      <c r="X1314" s="201">
        <v>44986</v>
      </c>
      <c r="Y1314" s="129"/>
      <c r="Z1314" s="122" t="s">
        <v>3189</v>
      </c>
      <c r="AA1314" s="189" t="s">
        <v>1488</v>
      </c>
      <c r="AB1314" s="189" t="s">
        <v>1470</v>
      </c>
    </row>
    <row r="1315" spans="1:28" hidden="1">
      <c r="A1315" s="189" t="s">
        <v>3213</v>
      </c>
      <c r="B1315" s="190">
        <v>45012</v>
      </c>
      <c r="C1315" s="191" t="s">
        <v>42</v>
      </c>
      <c r="D1315" s="191" t="s">
        <v>3346</v>
      </c>
      <c r="E1315" s="128" t="s">
        <v>2312</v>
      </c>
      <c r="F1315" s="192" t="s">
        <v>4027</v>
      </c>
      <c r="G1315" s="193" t="s">
        <v>3214</v>
      </c>
      <c r="H1315" s="192" t="s">
        <v>3348</v>
      </c>
      <c r="I1315" s="194">
        <v>175052.85</v>
      </c>
      <c r="J1315" s="128" t="s">
        <v>3261</v>
      </c>
      <c r="K1315" s="192" t="s">
        <v>1980</v>
      </c>
      <c r="L1315" s="195">
        <v>9249.17</v>
      </c>
      <c r="M1315" s="196">
        <v>45012</v>
      </c>
      <c r="N1315" s="179" t="s">
        <v>1472</v>
      </c>
      <c r="O1315" s="192" t="s">
        <v>4307</v>
      </c>
      <c r="P1315" s="192" t="s">
        <v>4308</v>
      </c>
      <c r="Q1315" s="197">
        <v>-9249.17</v>
      </c>
      <c r="R1315" s="197">
        <v>0</v>
      </c>
      <c r="S1315" s="197">
        <v>884669.42</v>
      </c>
      <c r="T1315" s="198" t="s">
        <v>4309</v>
      </c>
      <c r="U1315" s="199">
        <v>-9249.17</v>
      </c>
      <c r="V1315" s="199">
        <v>9249.17</v>
      </c>
      <c r="W1315" s="200">
        <v>0</v>
      </c>
      <c r="X1315" s="201">
        <v>44986</v>
      </c>
      <c r="Y1315" s="129"/>
      <c r="Z1315" s="122" t="s">
        <v>1519</v>
      </c>
      <c r="AA1315" s="189" t="s">
        <v>1520</v>
      </c>
      <c r="AB1315" s="189" t="s">
        <v>1470</v>
      </c>
    </row>
    <row r="1316" spans="1:28" hidden="1">
      <c r="A1316" s="189" t="s">
        <v>3213</v>
      </c>
      <c r="B1316" s="190">
        <v>45012</v>
      </c>
      <c r="C1316" s="191" t="s">
        <v>42</v>
      </c>
      <c r="D1316" s="191" t="s">
        <v>3346</v>
      </c>
      <c r="E1316" s="128" t="s">
        <v>2312</v>
      </c>
      <c r="F1316" s="192" t="s">
        <v>4027</v>
      </c>
      <c r="G1316" s="193" t="s">
        <v>3214</v>
      </c>
      <c r="H1316" s="192" t="s">
        <v>3348</v>
      </c>
      <c r="I1316" s="194">
        <v>175052.85</v>
      </c>
      <c r="J1316" s="128" t="s">
        <v>3261</v>
      </c>
      <c r="K1316" s="192" t="s">
        <v>1655</v>
      </c>
      <c r="L1316" s="195">
        <v>2896</v>
      </c>
      <c r="M1316" s="196">
        <v>45012</v>
      </c>
      <c r="N1316" s="179" t="s">
        <v>1472</v>
      </c>
      <c r="O1316" s="192" t="s">
        <v>3887</v>
      </c>
      <c r="P1316" s="192" t="s">
        <v>4310</v>
      </c>
      <c r="Q1316" s="197">
        <v>-2896</v>
      </c>
      <c r="R1316" s="197">
        <v>0</v>
      </c>
      <c r="S1316" s="197">
        <v>881773.42</v>
      </c>
      <c r="T1316" s="198" t="s">
        <v>3889</v>
      </c>
      <c r="U1316" s="199">
        <v>-2896</v>
      </c>
      <c r="V1316" s="199">
        <v>2896</v>
      </c>
      <c r="W1316" s="200">
        <v>0</v>
      </c>
      <c r="X1316" s="201">
        <v>44986</v>
      </c>
      <c r="Y1316" s="129"/>
      <c r="Z1316" s="122" t="s">
        <v>1519</v>
      </c>
      <c r="AA1316" s="189" t="s">
        <v>1520</v>
      </c>
      <c r="AB1316" s="189" t="s">
        <v>1470</v>
      </c>
    </row>
    <row r="1317" spans="1:28" hidden="1">
      <c r="A1317" s="189" t="s">
        <v>3213</v>
      </c>
      <c r="B1317" s="190">
        <v>45012</v>
      </c>
      <c r="C1317" s="191" t="s">
        <v>42</v>
      </c>
      <c r="D1317" s="191" t="s">
        <v>3346</v>
      </c>
      <c r="E1317" s="128" t="s">
        <v>2312</v>
      </c>
      <c r="F1317" s="192" t="s">
        <v>4027</v>
      </c>
      <c r="G1317" s="193" t="s">
        <v>3214</v>
      </c>
      <c r="H1317" s="192" t="s">
        <v>3348</v>
      </c>
      <c r="I1317" s="194">
        <v>175052.85</v>
      </c>
      <c r="J1317" s="128" t="s">
        <v>3261</v>
      </c>
      <c r="K1317" s="192" t="s">
        <v>1655</v>
      </c>
      <c r="L1317" s="195">
        <v>46675</v>
      </c>
      <c r="M1317" s="196">
        <v>45012</v>
      </c>
      <c r="N1317" s="179" t="s">
        <v>1472</v>
      </c>
      <c r="O1317" s="192" t="s">
        <v>4311</v>
      </c>
      <c r="P1317" s="192" t="s">
        <v>4312</v>
      </c>
      <c r="Q1317" s="197">
        <v>-46675</v>
      </c>
      <c r="R1317" s="197">
        <v>0</v>
      </c>
      <c r="S1317" s="197">
        <v>835098.42</v>
      </c>
      <c r="T1317" s="198" t="s">
        <v>4313</v>
      </c>
      <c r="U1317" s="199">
        <v>-46675</v>
      </c>
      <c r="V1317" s="199">
        <v>46675</v>
      </c>
      <c r="W1317" s="200">
        <v>0</v>
      </c>
      <c r="X1317" s="201">
        <v>44986</v>
      </c>
      <c r="Y1317" s="129"/>
      <c r="Z1317" s="122" t="s">
        <v>1515</v>
      </c>
      <c r="AA1317" s="189" t="s">
        <v>1479</v>
      </c>
      <c r="AB1317" s="189" t="s">
        <v>1470</v>
      </c>
    </row>
    <row r="1318" spans="1:28" hidden="1">
      <c r="A1318" s="189" t="s">
        <v>3213</v>
      </c>
      <c r="B1318" s="190">
        <v>45012</v>
      </c>
      <c r="C1318" s="191" t="s">
        <v>42</v>
      </c>
      <c r="D1318" s="191" t="s">
        <v>3346</v>
      </c>
      <c r="E1318" s="128" t="s">
        <v>2312</v>
      </c>
      <c r="F1318" s="192" t="s">
        <v>4027</v>
      </c>
      <c r="G1318" s="193" t="s">
        <v>3214</v>
      </c>
      <c r="H1318" s="192" t="s">
        <v>3348</v>
      </c>
      <c r="I1318" s="194">
        <v>175052.85</v>
      </c>
      <c r="J1318" s="128" t="s">
        <v>3261</v>
      </c>
      <c r="K1318" s="192" t="s">
        <v>2162</v>
      </c>
      <c r="L1318" s="195">
        <v>3000</v>
      </c>
      <c r="M1318" s="196">
        <v>45012</v>
      </c>
      <c r="N1318" s="179" t="s">
        <v>1472</v>
      </c>
      <c r="O1318" s="192" t="s">
        <v>3991</v>
      </c>
      <c r="P1318" s="192" t="s">
        <v>4314</v>
      </c>
      <c r="Q1318" s="197">
        <v>-3000</v>
      </c>
      <c r="R1318" s="197">
        <v>0</v>
      </c>
      <c r="S1318" s="197">
        <v>832098.42</v>
      </c>
      <c r="T1318" s="198" t="s">
        <v>2163</v>
      </c>
      <c r="U1318" s="199">
        <v>-3000</v>
      </c>
      <c r="V1318" s="199">
        <v>3000</v>
      </c>
      <c r="W1318" s="200">
        <v>0</v>
      </c>
      <c r="X1318" s="201">
        <v>44986</v>
      </c>
      <c r="Y1318" s="129"/>
      <c r="Z1318" s="122" t="s">
        <v>1519</v>
      </c>
      <c r="AA1318" s="189" t="s">
        <v>1520</v>
      </c>
      <c r="AB1318" s="189" t="s">
        <v>1470</v>
      </c>
    </row>
    <row r="1319" spans="1:28" hidden="1">
      <c r="A1319" s="189" t="s">
        <v>3213</v>
      </c>
      <c r="B1319" s="190">
        <v>45012</v>
      </c>
      <c r="C1319" s="191" t="s">
        <v>42</v>
      </c>
      <c r="D1319" s="191" t="s">
        <v>3346</v>
      </c>
      <c r="E1319" s="128" t="s">
        <v>2312</v>
      </c>
      <c r="F1319" s="192" t="s">
        <v>4027</v>
      </c>
      <c r="G1319" s="193" t="s">
        <v>3214</v>
      </c>
      <c r="H1319" s="192" t="s">
        <v>3348</v>
      </c>
      <c r="I1319" s="194">
        <v>175052.85</v>
      </c>
      <c r="J1319" s="128" t="s">
        <v>3261</v>
      </c>
      <c r="K1319" s="192" t="s">
        <v>2162</v>
      </c>
      <c r="L1319" s="195">
        <v>7000</v>
      </c>
      <c r="M1319" s="196">
        <v>45012</v>
      </c>
      <c r="N1319" s="179" t="s">
        <v>1472</v>
      </c>
      <c r="O1319" s="192" t="s">
        <v>3991</v>
      </c>
      <c r="P1319" s="192" t="s">
        <v>3992</v>
      </c>
      <c r="Q1319" s="197">
        <v>-7000</v>
      </c>
      <c r="R1319" s="197">
        <v>0</v>
      </c>
      <c r="S1319" s="197">
        <v>825098.42</v>
      </c>
      <c r="T1319" s="198" t="s">
        <v>2163</v>
      </c>
      <c r="U1319" s="199">
        <v>-7000</v>
      </c>
      <c r="V1319" s="199">
        <v>7000</v>
      </c>
      <c r="W1319" s="200">
        <v>0</v>
      </c>
      <c r="X1319" s="201">
        <v>44986</v>
      </c>
      <c r="Y1319" s="129"/>
      <c r="Z1319" s="122" t="s">
        <v>1519</v>
      </c>
      <c r="AA1319" s="189" t="s">
        <v>1520</v>
      </c>
      <c r="AB1319" s="189" t="s">
        <v>1470</v>
      </c>
    </row>
    <row r="1320" spans="1:28" hidden="1">
      <c r="A1320" s="189" t="s">
        <v>3213</v>
      </c>
      <c r="B1320" s="190">
        <v>45012</v>
      </c>
      <c r="C1320" s="191" t="s">
        <v>42</v>
      </c>
      <c r="D1320" s="191" t="s">
        <v>3346</v>
      </c>
      <c r="E1320" s="128" t="s">
        <v>2312</v>
      </c>
      <c r="F1320" s="192" t="s">
        <v>4027</v>
      </c>
      <c r="G1320" s="193" t="s">
        <v>3214</v>
      </c>
      <c r="H1320" s="192" t="s">
        <v>3348</v>
      </c>
      <c r="I1320" s="194">
        <v>175052.85</v>
      </c>
      <c r="J1320" s="128" t="s">
        <v>21</v>
      </c>
      <c r="K1320" s="192" t="s">
        <v>4315</v>
      </c>
      <c r="L1320" s="195">
        <v>862.31</v>
      </c>
      <c r="M1320" s="196">
        <v>45012</v>
      </c>
      <c r="N1320" s="179" t="s">
        <v>1472</v>
      </c>
      <c r="O1320" s="192" t="s">
        <v>4316</v>
      </c>
      <c r="P1320" s="192" t="s">
        <v>3992</v>
      </c>
      <c r="Q1320" s="197">
        <v>-862.31</v>
      </c>
      <c r="R1320" s="197">
        <v>0</v>
      </c>
      <c r="S1320" s="197">
        <v>824236.11</v>
      </c>
      <c r="T1320" s="198" t="s">
        <v>21</v>
      </c>
      <c r="U1320" s="199">
        <v>-862.31</v>
      </c>
      <c r="V1320" s="199">
        <v>862.31</v>
      </c>
      <c r="W1320" s="200">
        <v>0</v>
      </c>
      <c r="X1320" s="201">
        <v>44986</v>
      </c>
      <c r="Y1320" s="129"/>
      <c r="Z1320" s="122" t="s">
        <v>3663</v>
      </c>
      <c r="AA1320" s="189" t="s">
        <v>1520</v>
      </c>
      <c r="AB1320" s="189" t="s">
        <v>1470</v>
      </c>
    </row>
    <row r="1321" spans="1:28" hidden="1">
      <c r="A1321" s="189" t="s">
        <v>3213</v>
      </c>
      <c r="B1321" s="190">
        <v>45013</v>
      </c>
      <c r="C1321" s="191" t="s">
        <v>42</v>
      </c>
      <c r="D1321" s="191" t="s">
        <v>3346</v>
      </c>
      <c r="E1321" s="128" t="s">
        <v>2312</v>
      </c>
      <c r="F1321" s="192" t="s">
        <v>4027</v>
      </c>
      <c r="G1321" s="193" t="s">
        <v>3214</v>
      </c>
      <c r="H1321" s="192" t="s">
        <v>3348</v>
      </c>
      <c r="I1321" s="194">
        <v>175052.85</v>
      </c>
      <c r="J1321" s="128" t="s">
        <v>3261</v>
      </c>
      <c r="K1321" s="192" t="s">
        <v>1647</v>
      </c>
      <c r="L1321" s="195">
        <v>13026</v>
      </c>
      <c r="M1321" s="196">
        <v>45013</v>
      </c>
      <c r="N1321" s="179" t="s">
        <v>1472</v>
      </c>
      <c r="O1321" s="192" t="s">
        <v>3973</v>
      </c>
      <c r="P1321" s="192" t="s">
        <v>4317</v>
      </c>
      <c r="Q1321" s="197">
        <v>-13026</v>
      </c>
      <c r="R1321" s="197">
        <v>0</v>
      </c>
      <c r="S1321" s="197">
        <v>811210.11</v>
      </c>
      <c r="T1321" s="198" t="s">
        <v>3975</v>
      </c>
      <c r="U1321" s="199">
        <v>-13026</v>
      </c>
      <c r="V1321" s="199">
        <v>13026</v>
      </c>
      <c r="W1321" s="200">
        <v>0</v>
      </c>
      <c r="X1321" s="201">
        <v>44986</v>
      </c>
      <c r="Y1321" s="129"/>
      <c r="Z1321" s="122" t="s">
        <v>4031</v>
      </c>
      <c r="AA1321" s="189" t="s">
        <v>4032</v>
      </c>
      <c r="AB1321" s="189" t="s">
        <v>1470</v>
      </c>
    </row>
    <row r="1322" spans="1:28" hidden="1">
      <c r="A1322" s="189" t="s">
        <v>3213</v>
      </c>
      <c r="B1322" s="190">
        <v>45013</v>
      </c>
      <c r="C1322" s="191" t="s">
        <v>42</v>
      </c>
      <c r="D1322" s="191" t="s">
        <v>3346</v>
      </c>
      <c r="E1322" s="128" t="s">
        <v>2312</v>
      </c>
      <c r="F1322" s="192" t="s">
        <v>4027</v>
      </c>
      <c r="G1322" s="193" t="s">
        <v>3214</v>
      </c>
      <c r="H1322" s="192" t="s">
        <v>3348</v>
      </c>
      <c r="I1322" s="194">
        <v>175052.85</v>
      </c>
      <c r="J1322" s="128" t="s">
        <v>3261</v>
      </c>
      <c r="K1322" s="192" t="s">
        <v>1647</v>
      </c>
      <c r="L1322" s="195">
        <v>18637.5</v>
      </c>
      <c r="M1322" s="196">
        <v>45013</v>
      </c>
      <c r="N1322" s="179" t="s">
        <v>1472</v>
      </c>
      <c r="O1322" s="192" t="s">
        <v>4028</v>
      </c>
      <c r="P1322" s="192" t="s">
        <v>4318</v>
      </c>
      <c r="Q1322" s="197">
        <v>-18637.5</v>
      </c>
      <c r="R1322" s="197">
        <v>0</v>
      </c>
      <c r="S1322" s="197">
        <v>792572.61</v>
      </c>
      <c r="T1322" s="198" t="s">
        <v>4030</v>
      </c>
      <c r="U1322" s="199">
        <v>-18637.5</v>
      </c>
      <c r="V1322" s="199">
        <v>18637.5</v>
      </c>
      <c r="W1322" s="200">
        <v>0</v>
      </c>
      <c r="X1322" s="201">
        <v>44986</v>
      </c>
      <c r="Y1322" s="129"/>
      <c r="Z1322" s="122" t="s">
        <v>4031</v>
      </c>
      <c r="AA1322" s="189" t="s">
        <v>4032</v>
      </c>
      <c r="AB1322" s="189" t="s">
        <v>1470</v>
      </c>
    </row>
    <row r="1323" spans="1:28" hidden="1">
      <c r="A1323" s="189" t="s">
        <v>3213</v>
      </c>
      <c r="B1323" s="190">
        <v>45013</v>
      </c>
      <c r="C1323" s="191" t="s">
        <v>42</v>
      </c>
      <c r="D1323" s="191" t="s">
        <v>3346</v>
      </c>
      <c r="E1323" s="128" t="s">
        <v>2312</v>
      </c>
      <c r="F1323" s="192" t="s">
        <v>4027</v>
      </c>
      <c r="G1323" s="193" t="s">
        <v>3214</v>
      </c>
      <c r="H1323" s="192" t="s">
        <v>3348</v>
      </c>
      <c r="I1323" s="194">
        <v>175052.85</v>
      </c>
      <c r="J1323" s="128" t="s">
        <v>3261</v>
      </c>
      <c r="K1323" s="192" t="s">
        <v>1755</v>
      </c>
      <c r="L1323" s="195">
        <v>652.30999999999995</v>
      </c>
      <c r="M1323" s="196">
        <v>45013</v>
      </c>
      <c r="N1323" s="179" t="s">
        <v>1472</v>
      </c>
      <c r="O1323" s="192" t="s">
        <v>4033</v>
      </c>
      <c r="P1323" s="192" t="s">
        <v>4318</v>
      </c>
      <c r="Q1323" s="197">
        <v>0</v>
      </c>
      <c r="R1323" s="197">
        <v>652.30999999999995</v>
      </c>
      <c r="S1323" s="197">
        <v>793224.92</v>
      </c>
      <c r="T1323" s="198" t="s">
        <v>4030</v>
      </c>
      <c r="U1323" s="199">
        <v>652.30999999999995</v>
      </c>
      <c r="V1323" s="199">
        <v>652.30999999999995</v>
      </c>
      <c r="W1323" s="200">
        <v>0</v>
      </c>
      <c r="X1323" s="201">
        <v>44986</v>
      </c>
      <c r="Y1323" s="129"/>
      <c r="Z1323" s="122" t="s">
        <v>4031</v>
      </c>
      <c r="AA1323" s="189" t="s">
        <v>4032</v>
      </c>
      <c r="AB1323" s="189" t="s">
        <v>1470</v>
      </c>
    </row>
    <row r="1324" spans="1:28" hidden="1">
      <c r="A1324" s="189" t="s">
        <v>3213</v>
      </c>
      <c r="B1324" s="190">
        <v>45013</v>
      </c>
      <c r="C1324" s="191" t="s">
        <v>42</v>
      </c>
      <c r="D1324" s="191" t="s">
        <v>3346</v>
      </c>
      <c r="E1324" s="128" t="s">
        <v>2312</v>
      </c>
      <c r="F1324" s="192" t="s">
        <v>4027</v>
      </c>
      <c r="G1324" s="193" t="s">
        <v>3214</v>
      </c>
      <c r="H1324" s="192" t="s">
        <v>3348</v>
      </c>
      <c r="I1324" s="194">
        <v>175052.85</v>
      </c>
      <c r="J1324" s="128" t="s">
        <v>3261</v>
      </c>
      <c r="K1324" s="192" t="s">
        <v>1647</v>
      </c>
      <c r="L1324" s="195">
        <v>73600</v>
      </c>
      <c r="M1324" s="196">
        <v>45013</v>
      </c>
      <c r="N1324" s="179" t="s">
        <v>1472</v>
      </c>
      <c r="O1324" s="192" t="s">
        <v>2473</v>
      </c>
      <c r="P1324" s="192" t="s">
        <v>4319</v>
      </c>
      <c r="Q1324" s="197">
        <v>-73600</v>
      </c>
      <c r="R1324" s="197">
        <v>0</v>
      </c>
      <c r="S1324" s="197">
        <v>719624.92</v>
      </c>
      <c r="T1324" s="198" t="s">
        <v>2474</v>
      </c>
      <c r="U1324" s="199">
        <v>-73600</v>
      </c>
      <c r="V1324" s="199">
        <v>73600</v>
      </c>
      <c r="W1324" s="200">
        <v>0</v>
      </c>
      <c r="X1324" s="201">
        <v>44986</v>
      </c>
      <c r="Y1324" s="129"/>
      <c r="Z1324" s="122" t="s">
        <v>4031</v>
      </c>
      <c r="AA1324" s="189" t="s">
        <v>4032</v>
      </c>
      <c r="AB1324" s="189" t="s">
        <v>1470</v>
      </c>
    </row>
    <row r="1325" spans="1:28" hidden="1">
      <c r="A1325" s="189" t="s">
        <v>3213</v>
      </c>
      <c r="B1325" s="190">
        <v>45013</v>
      </c>
      <c r="C1325" s="191" t="s">
        <v>42</v>
      </c>
      <c r="D1325" s="191" t="s">
        <v>3346</v>
      </c>
      <c r="E1325" s="128" t="s">
        <v>2312</v>
      </c>
      <c r="F1325" s="192" t="s">
        <v>4027</v>
      </c>
      <c r="G1325" s="193" t="s">
        <v>3214</v>
      </c>
      <c r="H1325" s="192" t="s">
        <v>3348</v>
      </c>
      <c r="I1325" s="194">
        <v>175052.85</v>
      </c>
      <c r="J1325" s="128" t="s">
        <v>3261</v>
      </c>
      <c r="K1325" s="192" t="s">
        <v>1755</v>
      </c>
      <c r="L1325" s="195">
        <v>2576</v>
      </c>
      <c r="M1325" s="196">
        <v>45013</v>
      </c>
      <c r="N1325" s="179" t="s">
        <v>1472</v>
      </c>
      <c r="O1325" s="192" t="s">
        <v>4320</v>
      </c>
      <c r="P1325" s="192" t="s">
        <v>4319</v>
      </c>
      <c r="Q1325" s="197">
        <v>0</v>
      </c>
      <c r="R1325" s="197">
        <v>2576</v>
      </c>
      <c r="S1325" s="197">
        <v>722200.92</v>
      </c>
      <c r="T1325" s="198" t="s">
        <v>4321</v>
      </c>
      <c r="U1325" s="199">
        <v>2576</v>
      </c>
      <c r="V1325" s="199">
        <v>2576</v>
      </c>
      <c r="W1325" s="200">
        <v>0</v>
      </c>
      <c r="X1325" s="201">
        <v>44986</v>
      </c>
      <c r="Y1325" s="129"/>
      <c r="Z1325" s="122" t="s">
        <v>4031</v>
      </c>
      <c r="AA1325" s="189" t="s">
        <v>4032</v>
      </c>
      <c r="AB1325" s="189" t="s">
        <v>1470</v>
      </c>
    </row>
    <row r="1326" spans="1:28" hidden="1">
      <c r="A1326" s="189" t="s">
        <v>3213</v>
      </c>
      <c r="B1326" s="190">
        <v>45013</v>
      </c>
      <c r="C1326" s="191" t="s">
        <v>42</v>
      </c>
      <c r="D1326" s="191" t="s">
        <v>3346</v>
      </c>
      <c r="E1326" s="128" t="s">
        <v>2312</v>
      </c>
      <c r="F1326" s="192" t="s">
        <v>4027</v>
      </c>
      <c r="G1326" s="193" t="s">
        <v>3214</v>
      </c>
      <c r="H1326" s="192" t="s">
        <v>3348</v>
      </c>
      <c r="I1326" s="194">
        <v>175052.85</v>
      </c>
      <c r="J1326" s="128" t="s">
        <v>3261</v>
      </c>
      <c r="K1326" s="192" t="s">
        <v>1765</v>
      </c>
      <c r="L1326" s="195">
        <v>7600</v>
      </c>
      <c r="M1326" s="196">
        <v>45013</v>
      </c>
      <c r="N1326" s="179" t="s">
        <v>1472</v>
      </c>
      <c r="O1326" s="192" t="s">
        <v>1766</v>
      </c>
      <c r="P1326" s="192" t="s">
        <v>4322</v>
      </c>
      <c r="Q1326" s="197">
        <v>-7600</v>
      </c>
      <c r="R1326" s="197">
        <v>0</v>
      </c>
      <c r="S1326" s="197">
        <v>714600.92</v>
      </c>
      <c r="T1326" s="198" t="s">
        <v>1925</v>
      </c>
      <c r="U1326" s="199">
        <v>-7600</v>
      </c>
      <c r="V1326" s="199">
        <v>7600</v>
      </c>
      <c r="W1326" s="200">
        <v>0</v>
      </c>
      <c r="X1326" s="201">
        <v>44986</v>
      </c>
      <c r="Y1326" s="129"/>
      <c r="Z1326" s="122" t="s">
        <v>1515</v>
      </c>
      <c r="AA1326" s="189" t="s">
        <v>1479</v>
      </c>
      <c r="AB1326" s="189" t="s">
        <v>1470</v>
      </c>
    </row>
    <row r="1327" spans="1:28" hidden="1">
      <c r="A1327" s="189" t="s">
        <v>3213</v>
      </c>
      <c r="B1327" s="190">
        <v>45013</v>
      </c>
      <c r="C1327" s="191" t="s">
        <v>42</v>
      </c>
      <c r="D1327" s="191" t="s">
        <v>3346</v>
      </c>
      <c r="E1327" s="128" t="s">
        <v>2312</v>
      </c>
      <c r="F1327" s="192" t="s">
        <v>4027</v>
      </c>
      <c r="G1327" s="193" t="s">
        <v>3214</v>
      </c>
      <c r="H1327" s="192" t="s">
        <v>3348</v>
      </c>
      <c r="I1327" s="194">
        <v>175052.85</v>
      </c>
      <c r="J1327" s="128" t="s">
        <v>3261</v>
      </c>
      <c r="K1327" s="192" t="s">
        <v>4323</v>
      </c>
      <c r="L1327" s="195">
        <v>9951.3700000000008</v>
      </c>
      <c r="M1327" s="196">
        <v>45013</v>
      </c>
      <c r="N1327" s="179" t="s">
        <v>1472</v>
      </c>
      <c r="O1327" s="192" t="s">
        <v>2582</v>
      </c>
      <c r="P1327" s="192" t="s">
        <v>4324</v>
      </c>
      <c r="Q1327" s="197">
        <v>-9951.3700000000008</v>
      </c>
      <c r="R1327" s="197">
        <v>0</v>
      </c>
      <c r="S1327" s="197">
        <v>704649.55</v>
      </c>
      <c r="T1327" s="198" t="s">
        <v>832</v>
      </c>
      <c r="U1327" s="199">
        <v>-9951.3700000000008</v>
      </c>
      <c r="V1327" s="199">
        <v>9951.3700000000008</v>
      </c>
      <c r="W1327" s="200">
        <v>0</v>
      </c>
      <c r="X1327" s="201">
        <v>44986</v>
      </c>
      <c r="Y1327" s="129"/>
      <c r="Z1327" s="122" t="s">
        <v>1586</v>
      </c>
      <c r="AA1327" s="189" t="s">
        <v>1586</v>
      </c>
      <c r="AB1327" s="189" t="s">
        <v>1470</v>
      </c>
    </row>
    <row r="1328" spans="1:28" hidden="1">
      <c r="A1328" s="189" t="s">
        <v>3213</v>
      </c>
      <c r="B1328" s="190">
        <v>45013</v>
      </c>
      <c r="C1328" s="191" t="s">
        <v>42</v>
      </c>
      <c r="D1328" s="191" t="s">
        <v>3346</v>
      </c>
      <c r="E1328" s="128" t="s">
        <v>2312</v>
      </c>
      <c r="F1328" s="192" t="s">
        <v>4027</v>
      </c>
      <c r="G1328" s="193" t="s">
        <v>3214</v>
      </c>
      <c r="H1328" s="192" t="s">
        <v>3348</v>
      </c>
      <c r="I1328" s="194">
        <v>175052.85</v>
      </c>
      <c r="J1328" s="128" t="s">
        <v>3261</v>
      </c>
      <c r="K1328" s="192" t="s">
        <v>1737</v>
      </c>
      <c r="L1328" s="195">
        <v>49500</v>
      </c>
      <c r="M1328" s="196">
        <v>45013</v>
      </c>
      <c r="N1328" s="179" t="s">
        <v>1472</v>
      </c>
      <c r="O1328" s="192" t="s">
        <v>4325</v>
      </c>
      <c r="P1328" s="192" t="s">
        <v>4326</v>
      </c>
      <c r="Q1328" s="197">
        <v>-49500</v>
      </c>
      <c r="R1328" s="197">
        <v>0</v>
      </c>
      <c r="S1328" s="197">
        <v>655149.55000000005</v>
      </c>
      <c r="T1328" s="198" t="s">
        <v>4327</v>
      </c>
      <c r="U1328" s="199">
        <v>-49500</v>
      </c>
      <c r="V1328" s="199">
        <v>49500</v>
      </c>
      <c r="W1328" s="200">
        <v>0</v>
      </c>
      <c r="X1328" s="201">
        <v>44986</v>
      </c>
      <c r="Y1328" s="129"/>
      <c r="Z1328" s="122" t="s">
        <v>3663</v>
      </c>
      <c r="AA1328" s="189" t="s">
        <v>1520</v>
      </c>
      <c r="AB1328" s="189" t="s">
        <v>1470</v>
      </c>
    </row>
    <row r="1329" spans="1:28" hidden="1">
      <c r="A1329" s="189" t="s">
        <v>3213</v>
      </c>
      <c r="B1329" s="190">
        <v>45013</v>
      </c>
      <c r="C1329" s="191" t="s">
        <v>42</v>
      </c>
      <c r="D1329" s="191" t="s">
        <v>3346</v>
      </c>
      <c r="E1329" s="128" t="s">
        <v>2312</v>
      </c>
      <c r="F1329" s="192" t="s">
        <v>4027</v>
      </c>
      <c r="G1329" s="193" t="s">
        <v>3214</v>
      </c>
      <c r="H1329" s="192" t="s">
        <v>3348</v>
      </c>
      <c r="I1329" s="194">
        <v>175052.85</v>
      </c>
      <c r="J1329" s="128" t="s">
        <v>3261</v>
      </c>
      <c r="K1329" s="192" t="s">
        <v>1647</v>
      </c>
      <c r="L1329" s="195">
        <v>5600</v>
      </c>
      <c r="M1329" s="196">
        <v>45013</v>
      </c>
      <c r="N1329" s="179" t="s">
        <v>1472</v>
      </c>
      <c r="O1329" s="192" t="s">
        <v>4328</v>
      </c>
      <c r="P1329" s="192" t="s">
        <v>4329</v>
      </c>
      <c r="Q1329" s="197">
        <v>-5600</v>
      </c>
      <c r="R1329" s="197">
        <v>0</v>
      </c>
      <c r="S1329" s="197">
        <v>649549.55000000005</v>
      </c>
      <c r="T1329" s="198" t="s">
        <v>4330</v>
      </c>
      <c r="U1329" s="199">
        <v>-5600</v>
      </c>
      <c r="V1329" s="199">
        <v>5600</v>
      </c>
      <c r="W1329" s="200">
        <v>1</v>
      </c>
      <c r="X1329" s="201">
        <v>44986</v>
      </c>
      <c r="Y1329" s="129"/>
      <c r="Z1329" s="122" t="s">
        <v>4031</v>
      </c>
      <c r="AA1329" s="189" t="s">
        <v>4032</v>
      </c>
      <c r="AB1329" s="189" t="s">
        <v>1470</v>
      </c>
    </row>
    <row r="1330" spans="1:28" hidden="1">
      <c r="A1330" s="189" t="s">
        <v>3213</v>
      </c>
      <c r="B1330" s="190">
        <v>45013</v>
      </c>
      <c r="C1330" s="191" t="s">
        <v>42</v>
      </c>
      <c r="D1330" s="191" t="s">
        <v>3346</v>
      </c>
      <c r="E1330" s="128" t="s">
        <v>2312</v>
      </c>
      <c r="F1330" s="192" t="s">
        <v>4027</v>
      </c>
      <c r="G1330" s="193" t="s">
        <v>3214</v>
      </c>
      <c r="H1330" s="192" t="s">
        <v>3348</v>
      </c>
      <c r="I1330" s="194">
        <v>175052.85</v>
      </c>
      <c r="J1330" s="128" t="s">
        <v>3261</v>
      </c>
      <c r="K1330" s="192" t="s">
        <v>1755</v>
      </c>
      <c r="L1330" s="195">
        <v>616</v>
      </c>
      <c r="M1330" s="196">
        <v>45013</v>
      </c>
      <c r="N1330" s="179" t="s">
        <v>1472</v>
      </c>
      <c r="O1330" s="192" t="s">
        <v>4331</v>
      </c>
      <c r="P1330" s="192" t="s">
        <v>4329</v>
      </c>
      <c r="Q1330" s="197">
        <v>0</v>
      </c>
      <c r="R1330" s="197">
        <v>616</v>
      </c>
      <c r="S1330" s="197">
        <v>650165.55000000005</v>
      </c>
      <c r="T1330" s="198" t="s">
        <v>4332</v>
      </c>
      <c r="U1330" s="199">
        <v>616</v>
      </c>
      <c r="V1330" s="199">
        <v>616</v>
      </c>
      <c r="W1330" s="200">
        <v>0</v>
      </c>
      <c r="X1330" s="201">
        <v>44986</v>
      </c>
      <c r="Y1330" s="129"/>
      <c r="Z1330" s="122" t="s">
        <v>4031</v>
      </c>
      <c r="AA1330" s="189" t="s">
        <v>4032</v>
      </c>
      <c r="AB1330" s="189" t="s">
        <v>1470</v>
      </c>
    </row>
    <row r="1331" spans="1:28" hidden="1">
      <c r="A1331" s="189" t="s">
        <v>3213</v>
      </c>
      <c r="B1331" s="190">
        <v>45013</v>
      </c>
      <c r="C1331" s="191" t="s">
        <v>42</v>
      </c>
      <c r="D1331" s="191" t="s">
        <v>3346</v>
      </c>
      <c r="E1331" s="128" t="s">
        <v>2312</v>
      </c>
      <c r="F1331" s="192" t="s">
        <v>4027</v>
      </c>
      <c r="G1331" s="193" t="s">
        <v>3214</v>
      </c>
      <c r="H1331" s="192" t="s">
        <v>3348</v>
      </c>
      <c r="I1331" s="194">
        <v>175052.85</v>
      </c>
      <c r="J1331" s="128" t="s">
        <v>3261</v>
      </c>
      <c r="K1331" s="192" t="s">
        <v>1499</v>
      </c>
      <c r="L1331" s="195">
        <v>9</v>
      </c>
      <c r="M1331" s="196">
        <v>45013</v>
      </c>
      <c r="N1331" s="179" t="s">
        <v>1565</v>
      </c>
      <c r="O1331" s="192" t="s">
        <v>3386</v>
      </c>
      <c r="P1331" s="192" t="s">
        <v>3778</v>
      </c>
      <c r="Q1331" s="197">
        <v>-9</v>
      </c>
      <c r="R1331" s="197">
        <v>0</v>
      </c>
      <c r="S1331" s="197">
        <v>650156.55000000005</v>
      </c>
      <c r="T1331" s="198" t="s">
        <v>21</v>
      </c>
      <c r="U1331" s="199">
        <v>-9</v>
      </c>
      <c r="V1331" s="199">
        <v>9</v>
      </c>
      <c r="W1331" s="200">
        <v>0</v>
      </c>
      <c r="X1331" s="201">
        <v>44986</v>
      </c>
      <c r="Y1331" s="129"/>
      <c r="Z1331" s="122" t="s">
        <v>3124</v>
      </c>
      <c r="AA1331" s="189" t="s">
        <v>3124</v>
      </c>
      <c r="AB1331" s="189" t="s">
        <v>1470</v>
      </c>
    </row>
    <row r="1332" spans="1:28" hidden="1">
      <c r="A1332" s="189" t="s">
        <v>3213</v>
      </c>
      <c r="B1332" s="190">
        <v>45013</v>
      </c>
      <c r="C1332" s="191" t="s">
        <v>42</v>
      </c>
      <c r="D1332" s="191" t="s">
        <v>3346</v>
      </c>
      <c r="E1332" s="128" t="s">
        <v>2312</v>
      </c>
      <c r="F1332" s="192" t="s">
        <v>4027</v>
      </c>
      <c r="G1332" s="193" t="s">
        <v>3214</v>
      </c>
      <c r="H1332" s="192" t="s">
        <v>3348</v>
      </c>
      <c r="I1332" s="194">
        <v>175052.85</v>
      </c>
      <c r="J1332" s="128" t="s">
        <v>3261</v>
      </c>
      <c r="K1332" s="192" t="s">
        <v>1499</v>
      </c>
      <c r="L1332" s="195">
        <v>5.85</v>
      </c>
      <c r="M1332" s="196">
        <v>45013</v>
      </c>
      <c r="N1332" s="179" t="s">
        <v>1565</v>
      </c>
      <c r="O1332" s="192" t="s">
        <v>3530</v>
      </c>
      <c r="P1332" s="192" t="s">
        <v>3868</v>
      </c>
      <c r="Q1332" s="197">
        <v>-5.85</v>
      </c>
      <c r="R1332" s="197">
        <v>0</v>
      </c>
      <c r="S1332" s="197">
        <v>650150.69999999995</v>
      </c>
      <c r="T1332" s="198" t="s">
        <v>21</v>
      </c>
      <c r="U1332" s="199">
        <v>-5.85</v>
      </c>
      <c r="V1332" s="199">
        <v>5.85</v>
      </c>
      <c r="W1332" s="200">
        <v>0</v>
      </c>
      <c r="X1332" s="201">
        <v>44986</v>
      </c>
      <c r="Y1332" s="129"/>
      <c r="Z1332" s="122" t="s">
        <v>3124</v>
      </c>
      <c r="AA1332" s="189" t="s">
        <v>3124</v>
      </c>
      <c r="AB1332" s="189" t="s">
        <v>1470</v>
      </c>
    </row>
    <row r="1333" spans="1:28" hidden="1">
      <c r="A1333" s="189" t="s">
        <v>3213</v>
      </c>
      <c r="B1333" s="190">
        <v>45013</v>
      </c>
      <c r="C1333" s="191" t="s">
        <v>42</v>
      </c>
      <c r="D1333" s="191" t="s">
        <v>3346</v>
      </c>
      <c r="E1333" s="128" t="s">
        <v>2312</v>
      </c>
      <c r="F1333" s="192" t="s">
        <v>4027</v>
      </c>
      <c r="G1333" s="193" t="s">
        <v>3214</v>
      </c>
      <c r="H1333" s="192" t="s">
        <v>3348</v>
      </c>
      <c r="I1333" s="194">
        <v>175052.85</v>
      </c>
      <c r="J1333" s="128" t="s">
        <v>3261</v>
      </c>
      <c r="K1333" s="192" t="s">
        <v>1499</v>
      </c>
      <c r="L1333" s="195">
        <v>23.3</v>
      </c>
      <c r="M1333" s="196">
        <v>45013</v>
      </c>
      <c r="N1333" s="179" t="s">
        <v>1565</v>
      </c>
      <c r="O1333" s="192" t="s">
        <v>3448</v>
      </c>
      <c r="P1333" s="192" t="s">
        <v>3802</v>
      </c>
      <c r="Q1333" s="197">
        <v>-23.3</v>
      </c>
      <c r="R1333" s="197">
        <v>0</v>
      </c>
      <c r="S1333" s="197">
        <v>650127.4</v>
      </c>
      <c r="T1333" s="198" t="s">
        <v>21</v>
      </c>
      <c r="U1333" s="199">
        <v>-23.3</v>
      </c>
      <c r="V1333" s="199">
        <v>23.3</v>
      </c>
      <c r="W1333" s="200">
        <v>0</v>
      </c>
      <c r="X1333" s="201">
        <v>44986</v>
      </c>
      <c r="Y1333" s="129"/>
      <c r="Z1333" s="122" t="s">
        <v>3124</v>
      </c>
      <c r="AA1333" s="189" t="s">
        <v>3124</v>
      </c>
      <c r="AB1333" s="189" t="s">
        <v>1470</v>
      </c>
    </row>
    <row r="1334" spans="1:28" hidden="1">
      <c r="A1334" s="189" t="s">
        <v>3213</v>
      </c>
      <c r="B1334" s="190">
        <v>45014</v>
      </c>
      <c r="C1334" s="191" t="s">
        <v>42</v>
      </c>
      <c r="D1334" s="191" t="s">
        <v>3346</v>
      </c>
      <c r="E1334" s="128" t="s">
        <v>2312</v>
      </c>
      <c r="F1334" s="192" t="s">
        <v>4027</v>
      </c>
      <c r="G1334" s="193" t="s">
        <v>3214</v>
      </c>
      <c r="H1334" s="192" t="s">
        <v>3348</v>
      </c>
      <c r="I1334" s="194">
        <v>175052.85</v>
      </c>
      <c r="J1334" s="128" t="s">
        <v>3261</v>
      </c>
      <c r="K1334" s="192" t="s">
        <v>4333</v>
      </c>
      <c r="L1334" s="195">
        <v>308980.96000000002</v>
      </c>
      <c r="M1334" s="196">
        <v>45014</v>
      </c>
      <c r="N1334" s="179" t="s">
        <v>1472</v>
      </c>
      <c r="O1334" s="192" t="s">
        <v>2582</v>
      </c>
      <c r="P1334" s="192" t="s">
        <v>4334</v>
      </c>
      <c r="Q1334" s="197">
        <v>-308980.96000000002</v>
      </c>
      <c r="R1334" s="197">
        <v>0</v>
      </c>
      <c r="S1334" s="197">
        <v>341146.44</v>
      </c>
      <c r="T1334" s="198" t="s">
        <v>832</v>
      </c>
      <c r="U1334" s="199">
        <v>-308980.96000000002</v>
      </c>
      <c r="V1334" s="199">
        <v>308980.96000000002</v>
      </c>
      <c r="W1334" s="200">
        <v>0</v>
      </c>
      <c r="X1334" s="201">
        <v>44986</v>
      </c>
      <c r="Y1334" s="129"/>
      <c r="Z1334" s="122" t="s">
        <v>1586</v>
      </c>
      <c r="AA1334" s="189" t="s">
        <v>1586</v>
      </c>
      <c r="AB1334" s="189" t="s">
        <v>1470</v>
      </c>
    </row>
    <row r="1335" spans="1:28" hidden="1">
      <c r="A1335" s="189" t="s">
        <v>3213</v>
      </c>
      <c r="B1335" s="190">
        <v>45014</v>
      </c>
      <c r="C1335" s="191" t="s">
        <v>42</v>
      </c>
      <c r="D1335" s="191" t="s">
        <v>3346</v>
      </c>
      <c r="E1335" s="128" t="s">
        <v>2312</v>
      </c>
      <c r="F1335" s="192" t="s">
        <v>4027</v>
      </c>
      <c r="G1335" s="193" t="s">
        <v>3214</v>
      </c>
      <c r="H1335" s="192" t="s">
        <v>3348</v>
      </c>
      <c r="I1335" s="194">
        <v>175052.85</v>
      </c>
      <c r="J1335" s="128" t="s">
        <v>3261</v>
      </c>
      <c r="K1335" s="192" t="s">
        <v>1647</v>
      </c>
      <c r="L1335" s="195">
        <v>46000</v>
      </c>
      <c r="M1335" s="196">
        <v>45014</v>
      </c>
      <c r="N1335" s="179" t="s">
        <v>1472</v>
      </c>
      <c r="O1335" s="192" t="s">
        <v>4204</v>
      </c>
      <c r="P1335" s="192" t="s">
        <v>4335</v>
      </c>
      <c r="Q1335" s="197">
        <v>-46000</v>
      </c>
      <c r="R1335" s="197">
        <v>0</v>
      </c>
      <c r="S1335" s="197">
        <v>295146.44</v>
      </c>
      <c r="T1335" s="198" t="s">
        <v>4206</v>
      </c>
      <c r="U1335" s="199">
        <v>-46000</v>
      </c>
      <c r="V1335" s="199">
        <v>46000</v>
      </c>
      <c r="W1335" s="200">
        <v>0</v>
      </c>
      <c r="X1335" s="201">
        <v>44986</v>
      </c>
      <c r="Y1335" s="129"/>
      <c r="Z1335" s="122" t="s">
        <v>4031</v>
      </c>
      <c r="AA1335" s="189" t="s">
        <v>4032</v>
      </c>
      <c r="AB1335" s="189" t="s">
        <v>1470</v>
      </c>
    </row>
    <row r="1336" spans="1:28" hidden="1">
      <c r="A1336" s="189" t="s">
        <v>3213</v>
      </c>
      <c r="B1336" s="190">
        <v>45014</v>
      </c>
      <c r="C1336" s="191" t="s">
        <v>42</v>
      </c>
      <c r="D1336" s="191" t="s">
        <v>3346</v>
      </c>
      <c r="E1336" s="128" t="s">
        <v>2312</v>
      </c>
      <c r="F1336" s="192" t="s">
        <v>4027</v>
      </c>
      <c r="G1336" s="193" t="s">
        <v>3214</v>
      </c>
      <c r="H1336" s="192" t="s">
        <v>3348</v>
      </c>
      <c r="I1336" s="194">
        <v>175052.85</v>
      </c>
      <c r="J1336" s="128" t="s">
        <v>3261</v>
      </c>
      <c r="K1336" s="192" t="s">
        <v>4323</v>
      </c>
      <c r="L1336" s="195">
        <v>3017.17</v>
      </c>
      <c r="M1336" s="196">
        <v>45014</v>
      </c>
      <c r="N1336" s="179" t="s">
        <v>1472</v>
      </c>
      <c r="O1336" s="192" t="s">
        <v>2582</v>
      </c>
      <c r="P1336" s="192" t="s">
        <v>4336</v>
      </c>
      <c r="Q1336" s="197">
        <v>-3017.17</v>
      </c>
      <c r="R1336" s="197">
        <v>0</v>
      </c>
      <c r="S1336" s="197">
        <v>292129.27</v>
      </c>
      <c r="T1336" s="198" t="s">
        <v>832</v>
      </c>
      <c r="U1336" s="199">
        <v>-3017.17</v>
      </c>
      <c r="V1336" s="199">
        <v>3017.17</v>
      </c>
      <c r="W1336" s="200">
        <v>0</v>
      </c>
      <c r="X1336" s="201">
        <v>44986</v>
      </c>
      <c r="Y1336" s="129"/>
      <c r="Z1336" s="122" t="s">
        <v>1586</v>
      </c>
      <c r="AA1336" s="189" t="s">
        <v>1586</v>
      </c>
      <c r="AB1336" s="189" t="s">
        <v>1470</v>
      </c>
    </row>
    <row r="1337" spans="1:28" hidden="1">
      <c r="A1337" s="189" t="s">
        <v>3213</v>
      </c>
      <c r="B1337" s="190">
        <v>45014</v>
      </c>
      <c r="C1337" s="191" t="s">
        <v>42</v>
      </c>
      <c r="D1337" s="191" t="s">
        <v>3346</v>
      </c>
      <c r="E1337" s="128" t="s">
        <v>2312</v>
      </c>
      <c r="F1337" s="192" t="s">
        <v>4027</v>
      </c>
      <c r="G1337" s="193" t="s">
        <v>3214</v>
      </c>
      <c r="H1337" s="192" t="s">
        <v>3348</v>
      </c>
      <c r="I1337" s="194">
        <v>175052.85</v>
      </c>
      <c r="J1337" s="128" t="s">
        <v>3261</v>
      </c>
      <c r="K1337" s="192" t="s">
        <v>1572</v>
      </c>
      <c r="L1337" s="195">
        <v>3800</v>
      </c>
      <c r="M1337" s="196">
        <v>45014</v>
      </c>
      <c r="N1337" s="179" t="s">
        <v>1472</v>
      </c>
      <c r="O1337" s="192" t="s">
        <v>4337</v>
      </c>
      <c r="P1337" s="192" t="s">
        <v>4338</v>
      </c>
      <c r="Q1337" s="197">
        <v>-3800</v>
      </c>
      <c r="R1337" s="197">
        <v>0</v>
      </c>
      <c r="S1337" s="197">
        <v>288329.27</v>
      </c>
      <c r="T1337" s="198" t="s">
        <v>4339</v>
      </c>
      <c r="U1337" s="199">
        <v>-3800</v>
      </c>
      <c r="V1337" s="199">
        <v>3800</v>
      </c>
      <c r="W1337" s="200">
        <v>0</v>
      </c>
      <c r="X1337" s="201">
        <v>44986</v>
      </c>
      <c r="Y1337" s="129"/>
      <c r="Z1337" s="122" t="s">
        <v>1519</v>
      </c>
      <c r="AA1337" s="189" t="s">
        <v>1520</v>
      </c>
      <c r="AB1337" s="189" t="s">
        <v>1470</v>
      </c>
    </row>
    <row r="1338" spans="1:28" hidden="1">
      <c r="A1338" s="189" t="s">
        <v>3213</v>
      </c>
      <c r="B1338" s="190">
        <v>45014</v>
      </c>
      <c r="C1338" s="191" t="s">
        <v>42</v>
      </c>
      <c r="D1338" s="191" t="s">
        <v>3346</v>
      </c>
      <c r="E1338" s="128" t="s">
        <v>2312</v>
      </c>
      <c r="F1338" s="192" t="s">
        <v>4027</v>
      </c>
      <c r="G1338" s="193" t="s">
        <v>3214</v>
      </c>
      <c r="H1338" s="192" t="s">
        <v>3348</v>
      </c>
      <c r="I1338" s="194">
        <v>175052.85</v>
      </c>
      <c r="J1338" s="128" t="s">
        <v>4045</v>
      </c>
      <c r="K1338" s="192" t="s">
        <v>1612</v>
      </c>
      <c r="L1338" s="195">
        <v>250</v>
      </c>
      <c r="M1338" s="196">
        <v>45014</v>
      </c>
      <c r="N1338" s="179" t="s">
        <v>1472</v>
      </c>
      <c r="O1338" s="192" t="s">
        <v>4337</v>
      </c>
      <c r="P1338" s="192" t="s">
        <v>4340</v>
      </c>
      <c r="Q1338" s="197">
        <v>-250</v>
      </c>
      <c r="R1338" s="197">
        <v>0</v>
      </c>
      <c r="S1338" s="197">
        <v>288079.27</v>
      </c>
      <c r="T1338" s="198" t="s">
        <v>4339</v>
      </c>
      <c r="U1338" s="199">
        <v>-250</v>
      </c>
      <c r="V1338" s="199">
        <v>250</v>
      </c>
      <c r="W1338" s="200">
        <v>0</v>
      </c>
      <c r="X1338" s="201">
        <v>44986</v>
      </c>
      <c r="Y1338" s="129"/>
      <c r="Z1338" s="122" t="s">
        <v>3189</v>
      </c>
      <c r="AA1338" s="189" t="s">
        <v>1488</v>
      </c>
      <c r="AB1338" s="189" t="s">
        <v>1470</v>
      </c>
    </row>
    <row r="1339" spans="1:28" hidden="1">
      <c r="A1339" s="189" t="s">
        <v>3213</v>
      </c>
      <c r="B1339" s="190">
        <v>45014</v>
      </c>
      <c r="C1339" s="191" t="s">
        <v>42</v>
      </c>
      <c r="D1339" s="191" t="s">
        <v>3346</v>
      </c>
      <c r="E1339" s="128" t="s">
        <v>2312</v>
      </c>
      <c r="F1339" s="192" t="s">
        <v>4027</v>
      </c>
      <c r="G1339" s="193" t="s">
        <v>3214</v>
      </c>
      <c r="H1339" s="192" t="s">
        <v>3348</v>
      </c>
      <c r="I1339" s="194">
        <v>175052.85</v>
      </c>
      <c r="J1339" s="128" t="s">
        <v>3261</v>
      </c>
      <c r="K1339" s="192" t="s">
        <v>1647</v>
      </c>
      <c r="L1339" s="195">
        <v>13500</v>
      </c>
      <c r="M1339" s="196">
        <v>45014</v>
      </c>
      <c r="N1339" s="179" t="s">
        <v>1472</v>
      </c>
      <c r="O1339" s="192" t="s">
        <v>4341</v>
      </c>
      <c r="P1339" s="192" t="s">
        <v>4342</v>
      </c>
      <c r="Q1339" s="197">
        <v>-13500</v>
      </c>
      <c r="R1339" s="197">
        <v>0</v>
      </c>
      <c r="S1339" s="197">
        <v>274579.27</v>
      </c>
      <c r="T1339" s="198" t="s">
        <v>4343</v>
      </c>
      <c r="U1339" s="199">
        <v>-13500</v>
      </c>
      <c r="V1339" s="199">
        <v>13500</v>
      </c>
      <c r="W1339" s="200">
        <v>0</v>
      </c>
      <c r="X1339" s="201">
        <v>44986</v>
      </c>
      <c r="Y1339" s="129"/>
      <c r="Z1339" s="122" t="s">
        <v>4031</v>
      </c>
      <c r="AA1339" s="189" t="s">
        <v>4032</v>
      </c>
      <c r="AB1339" s="189" t="s">
        <v>1470</v>
      </c>
    </row>
    <row r="1340" spans="1:28" hidden="1">
      <c r="A1340" s="189" t="s">
        <v>3213</v>
      </c>
      <c r="B1340" s="190">
        <v>45014</v>
      </c>
      <c r="C1340" s="191" t="s">
        <v>42</v>
      </c>
      <c r="D1340" s="191" t="s">
        <v>3346</v>
      </c>
      <c r="E1340" s="128" t="s">
        <v>2312</v>
      </c>
      <c r="F1340" s="192" t="s">
        <v>4027</v>
      </c>
      <c r="G1340" s="193" t="s">
        <v>3214</v>
      </c>
      <c r="H1340" s="192" t="s">
        <v>3348</v>
      </c>
      <c r="I1340" s="194">
        <v>175052.85</v>
      </c>
      <c r="J1340" s="128" t="s">
        <v>3261</v>
      </c>
      <c r="K1340" s="192" t="s">
        <v>1647</v>
      </c>
      <c r="L1340" s="195">
        <v>40000</v>
      </c>
      <c r="M1340" s="196">
        <v>45014</v>
      </c>
      <c r="N1340" s="179" t="s">
        <v>1472</v>
      </c>
      <c r="O1340" s="192" t="s">
        <v>4341</v>
      </c>
      <c r="P1340" s="192" t="s">
        <v>4344</v>
      </c>
      <c r="Q1340" s="197">
        <v>-40000</v>
      </c>
      <c r="R1340" s="197">
        <v>0</v>
      </c>
      <c r="S1340" s="197">
        <v>234579.27</v>
      </c>
      <c r="T1340" s="198" t="s">
        <v>4343</v>
      </c>
      <c r="U1340" s="199">
        <v>-40000</v>
      </c>
      <c r="V1340" s="199">
        <v>40000</v>
      </c>
      <c r="W1340" s="200">
        <v>1</v>
      </c>
      <c r="X1340" s="201">
        <v>44986</v>
      </c>
      <c r="Y1340" s="129"/>
      <c r="Z1340" s="122" t="s">
        <v>4031</v>
      </c>
      <c r="AA1340" s="189" t="s">
        <v>4032</v>
      </c>
      <c r="AB1340" s="189" t="s">
        <v>1470</v>
      </c>
    </row>
    <row r="1341" spans="1:28" hidden="1">
      <c r="A1341" s="189" t="s">
        <v>3213</v>
      </c>
      <c r="B1341" s="190">
        <v>45014</v>
      </c>
      <c r="C1341" s="191" t="s">
        <v>42</v>
      </c>
      <c r="D1341" s="191" t="s">
        <v>3346</v>
      </c>
      <c r="E1341" s="128" t="s">
        <v>2312</v>
      </c>
      <c r="F1341" s="192" t="s">
        <v>4027</v>
      </c>
      <c r="G1341" s="193" t="s">
        <v>3214</v>
      </c>
      <c r="H1341" s="192" t="s">
        <v>3348</v>
      </c>
      <c r="I1341" s="194">
        <v>175052.85</v>
      </c>
      <c r="J1341" s="128" t="s">
        <v>3261</v>
      </c>
      <c r="K1341" s="192" t="s">
        <v>1499</v>
      </c>
      <c r="L1341" s="195">
        <v>23.3</v>
      </c>
      <c r="M1341" s="196">
        <v>45014</v>
      </c>
      <c r="N1341" s="179" t="s">
        <v>1565</v>
      </c>
      <c r="O1341" s="192" t="s">
        <v>3448</v>
      </c>
      <c r="P1341" s="192" t="s">
        <v>3802</v>
      </c>
      <c r="Q1341" s="197">
        <v>-23.3</v>
      </c>
      <c r="R1341" s="197">
        <v>0</v>
      </c>
      <c r="S1341" s="197">
        <v>234555.97</v>
      </c>
      <c r="T1341" s="198" t="s">
        <v>21</v>
      </c>
      <c r="U1341" s="199">
        <v>-23.3</v>
      </c>
      <c r="V1341" s="199">
        <v>23.3</v>
      </c>
      <c r="W1341" s="200">
        <v>0</v>
      </c>
      <c r="X1341" s="201">
        <v>44986</v>
      </c>
      <c r="Y1341" s="129"/>
      <c r="Z1341" s="122" t="s">
        <v>3124</v>
      </c>
      <c r="AA1341" s="189" t="s">
        <v>3124</v>
      </c>
      <c r="AB1341" s="189" t="s">
        <v>1470</v>
      </c>
    </row>
    <row r="1342" spans="1:28" hidden="1">
      <c r="A1342" s="189" t="s">
        <v>3213</v>
      </c>
      <c r="B1342" s="190">
        <v>45014</v>
      </c>
      <c r="C1342" s="191" t="s">
        <v>42</v>
      </c>
      <c r="D1342" s="191" t="s">
        <v>3346</v>
      </c>
      <c r="E1342" s="128" t="s">
        <v>2312</v>
      </c>
      <c r="F1342" s="192" t="s">
        <v>4027</v>
      </c>
      <c r="G1342" s="193" t="s">
        <v>3214</v>
      </c>
      <c r="H1342" s="192" t="s">
        <v>3348</v>
      </c>
      <c r="I1342" s="194">
        <v>175052.85</v>
      </c>
      <c r="J1342" s="128" t="s">
        <v>3261</v>
      </c>
      <c r="K1342" s="192" t="s">
        <v>1499</v>
      </c>
      <c r="L1342" s="195">
        <v>1.95</v>
      </c>
      <c r="M1342" s="196">
        <v>45014</v>
      </c>
      <c r="N1342" s="179" t="s">
        <v>1565</v>
      </c>
      <c r="O1342" s="192" t="s">
        <v>3530</v>
      </c>
      <c r="P1342" s="192" t="s">
        <v>3868</v>
      </c>
      <c r="Q1342" s="197">
        <v>-1.95</v>
      </c>
      <c r="R1342" s="197">
        <v>0</v>
      </c>
      <c r="S1342" s="197">
        <v>234554.02</v>
      </c>
      <c r="T1342" s="198" t="s">
        <v>21</v>
      </c>
      <c r="U1342" s="199">
        <v>-1.95</v>
      </c>
      <c r="V1342" s="199">
        <v>1.95</v>
      </c>
      <c r="W1342" s="200">
        <v>0</v>
      </c>
      <c r="X1342" s="201">
        <v>44986</v>
      </c>
      <c r="Y1342" s="129"/>
      <c r="Z1342" s="122" t="s">
        <v>3124</v>
      </c>
      <c r="AA1342" s="189" t="s">
        <v>3124</v>
      </c>
      <c r="AB1342" s="189" t="s">
        <v>1470</v>
      </c>
    </row>
    <row r="1343" spans="1:28" hidden="1">
      <c r="A1343" s="189" t="s">
        <v>3213</v>
      </c>
      <c r="B1343" s="190">
        <v>45015</v>
      </c>
      <c r="C1343" s="191" t="s">
        <v>42</v>
      </c>
      <c r="D1343" s="191" t="s">
        <v>3346</v>
      </c>
      <c r="E1343" s="128" t="s">
        <v>2312</v>
      </c>
      <c r="F1343" s="192" t="s">
        <v>4027</v>
      </c>
      <c r="G1343" s="193" t="s">
        <v>3214</v>
      </c>
      <c r="H1343" s="192" t="s">
        <v>3348</v>
      </c>
      <c r="I1343" s="194">
        <v>175052.85</v>
      </c>
      <c r="J1343" s="128" t="s">
        <v>3261</v>
      </c>
      <c r="K1343" s="192" t="s">
        <v>4227</v>
      </c>
      <c r="L1343" s="195">
        <v>11750</v>
      </c>
      <c r="M1343" s="196">
        <v>45015</v>
      </c>
      <c r="N1343" s="179" t="s">
        <v>1472</v>
      </c>
      <c r="O1343" s="192" t="s">
        <v>3732</v>
      </c>
      <c r="P1343" s="192" t="s">
        <v>4345</v>
      </c>
      <c r="Q1343" s="197">
        <v>-11750</v>
      </c>
      <c r="R1343" s="197">
        <v>0</v>
      </c>
      <c r="S1343" s="197">
        <v>222804.02</v>
      </c>
      <c r="T1343" s="198" t="s">
        <v>3733</v>
      </c>
      <c r="U1343" s="199">
        <v>-11750</v>
      </c>
      <c r="V1343" s="199">
        <v>11750</v>
      </c>
      <c r="W1343" s="200">
        <v>0</v>
      </c>
      <c r="X1343" s="201">
        <v>44986</v>
      </c>
      <c r="Y1343" s="129"/>
      <c r="Z1343" s="122" t="s">
        <v>1519</v>
      </c>
      <c r="AA1343" s="189" t="s">
        <v>1520</v>
      </c>
      <c r="AB1343" s="189" t="s">
        <v>1470</v>
      </c>
    </row>
    <row r="1344" spans="1:28" hidden="1">
      <c r="A1344" s="189" t="s">
        <v>3213</v>
      </c>
      <c r="B1344" s="190">
        <v>45015</v>
      </c>
      <c r="C1344" s="191" t="s">
        <v>42</v>
      </c>
      <c r="D1344" s="191" t="s">
        <v>3346</v>
      </c>
      <c r="E1344" s="128" t="s">
        <v>2312</v>
      </c>
      <c r="F1344" s="192" t="s">
        <v>4027</v>
      </c>
      <c r="G1344" s="193" t="s">
        <v>3214</v>
      </c>
      <c r="H1344" s="192" t="s">
        <v>3348</v>
      </c>
      <c r="I1344" s="194">
        <v>175052.85</v>
      </c>
      <c r="J1344" s="128" t="s">
        <v>3261</v>
      </c>
      <c r="K1344" s="192" t="s">
        <v>1647</v>
      </c>
      <c r="L1344" s="195">
        <v>124000</v>
      </c>
      <c r="M1344" s="196">
        <v>45015</v>
      </c>
      <c r="N1344" s="179" t="s">
        <v>1472</v>
      </c>
      <c r="O1344" s="192" t="s">
        <v>4346</v>
      </c>
      <c r="P1344" s="192" t="s">
        <v>4347</v>
      </c>
      <c r="Q1344" s="197">
        <v>-124000</v>
      </c>
      <c r="R1344" s="197">
        <v>0</v>
      </c>
      <c r="S1344" s="197">
        <v>98804.02</v>
      </c>
      <c r="T1344" s="198" t="s">
        <v>4348</v>
      </c>
      <c r="U1344" s="199">
        <v>-124000</v>
      </c>
      <c r="V1344" s="199">
        <v>124000</v>
      </c>
      <c r="W1344" s="200">
        <v>0</v>
      </c>
      <c r="X1344" s="201">
        <v>44986</v>
      </c>
      <c r="Y1344" s="129"/>
      <c r="Z1344" s="122" t="s">
        <v>4031</v>
      </c>
      <c r="AA1344" s="189" t="s">
        <v>4032</v>
      </c>
      <c r="AB1344" s="189" t="s">
        <v>1470</v>
      </c>
    </row>
    <row r="1345" spans="1:28" hidden="1">
      <c r="A1345" s="189" t="s">
        <v>3213</v>
      </c>
      <c r="B1345" s="190">
        <v>45015</v>
      </c>
      <c r="C1345" s="191" t="s">
        <v>42</v>
      </c>
      <c r="D1345" s="191" t="s">
        <v>3346</v>
      </c>
      <c r="E1345" s="128" t="s">
        <v>2312</v>
      </c>
      <c r="F1345" s="192" t="s">
        <v>4027</v>
      </c>
      <c r="G1345" s="193" t="s">
        <v>3214</v>
      </c>
      <c r="H1345" s="192" t="s">
        <v>3348</v>
      </c>
      <c r="I1345" s="194">
        <v>175052.85</v>
      </c>
      <c r="J1345" s="128" t="s">
        <v>3261</v>
      </c>
      <c r="K1345" s="192" t="s">
        <v>1600</v>
      </c>
      <c r="L1345" s="195">
        <v>4517.5</v>
      </c>
      <c r="M1345" s="196">
        <v>45015</v>
      </c>
      <c r="N1345" s="179" t="s">
        <v>1472</v>
      </c>
      <c r="O1345" s="192" t="s">
        <v>3732</v>
      </c>
      <c r="P1345" s="192" t="s">
        <v>4349</v>
      </c>
      <c r="Q1345" s="197">
        <v>-4517.5</v>
      </c>
      <c r="R1345" s="197">
        <v>0</v>
      </c>
      <c r="S1345" s="197">
        <v>94286.52</v>
      </c>
      <c r="T1345" s="198" t="s">
        <v>3733</v>
      </c>
      <c r="U1345" s="199">
        <v>-4517.5</v>
      </c>
      <c r="V1345" s="199">
        <v>4517.5</v>
      </c>
      <c r="W1345" s="200">
        <v>0</v>
      </c>
      <c r="X1345" s="201">
        <v>44986</v>
      </c>
      <c r="Y1345" s="129"/>
      <c r="Z1345" s="122" t="s">
        <v>1519</v>
      </c>
      <c r="AA1345" s="189" t="s">
        <v>1520</v>
      </c>
      <c r="AB1345" s="189" t="s">
        <v>1470</v>
      </c>
    </row>
    <row r="1346" spans="1:28" hidden="1">
      <c r="A1346" s="189" t="s">
        <v>3213</v>
      </c>
      <c r="B1346" s="190">
        <v>45015</v>
      </c>
      <c r="C1346" s="191" t="s">
        <v>42</v>
      </c>
      <c r="D1346" s="191" t="s">
        <v>3346</v>
      </c>
      <c r="E1346" s="128" t="s">
        <v>2312</v>
      </c>
      <c r="F1346" s="192" t="s">
        <v>4027</v>
      </c>
      <c r="G1346" s="193" t="s">
        <v>3214</v>
      </c>
      <c r="H1346" s="192" t="s">
        <v>3348</v>
      </c>
      <c r="I1346" s="194">
        <v>175052.85</v>
      </c>
      <c r="J1346" s="128" t="s">
        <v>3261</v>
      </c>
      <c r="K1346" s="192" t="s">
        <v>1600</v>
      </c>
      <c r="L1346" s="195">
        <v>14100</v>
      </c>
      <c r="M1346" s="196">
        <v>45015</v>
      </c>
      <c r="N1346" s="179" t="s">
        <v>1472</v>
      </c>
      <c r="O1346" s="192" t="s">
        <v>3732</v>
      </c>
      <c r="P1346" s="192" t="s">
        <v>4350</v>
      </c>
      <c r="Q1346" s="197">
        <v>-14100</v>
      </c>
      <c r="R1346" s="197">
        <v>0</v>
      </c>
      <c r="S1346" s="197">
        <v>80186.52</v>
      </c>
      <c r="T1346" s="198" t="s">
        <v>3733</v>
      </c>
      <c r="U1346" s="199">
        <v>-14100</v>
      </c>
      <c r="V1346" s="199">
        <v>14100</v>
      </c>
      <c r="W1346" s="200">
        <v>0</v>
      </c>
      <c r="X1346" s="201">
        <v>44986</v>
      </c>
      <c r="Y1346" s="129"/>
      <c r="Z1346" s="122" t="s">
        <v>1519</v>
      </c>
      <c r="AA1346" s="189" t="s">
        <v>1520</v>
      </c>
      <c r="AB1346" s="189" t="s">
        <v>1470</v>
      </c>
    </row>
    <row r="1347" spans="1:28" hidden="1">
      <c r="A1347" s="189" t="s">
        <v>3213</v>
      </c>
      <c r="B1347" s="190">
        <v>45015</v>
      </c>
      <c r="C1347" s="191" t="s">
        <v>42</v>
      </c>
      <c r="D1347" s="191" t="s">
        <v>3346</v>
      </c>
      <c r="E1347" s="128" t="s">
        <v>2312</v>
      </c>
      <c r="F1347" s="192" t="s">
        <v>4027</v>
      </c>
      <c r="G1347" s="193" t="s">
        <v>3214</v>
      </c>
      <c r="H1347" s="192" t="s">
        <v>3348</v>
      </c>
      <c r="I1347" s="194">
        <v>175052.85</v>
      </c>
      <c r="J1347" s="128" t="s">
        <v>3261</v>
      </c>
      <c r="K1347" s="192" t="s">
        <v>1647</v>
      </c>
      <c r="L1347" s="195">
        <v>18000</v>
      </c>
      <c r="M1347" s="196">
        <v>45015</v>
      </c>
      <c r="N1347" s="179" t="s">
        <v>1472</v>
      </c>
      <c r="O1347" s="192" t="s">
        <v>4351</v>
      </c>
      <c r="P1347" s="192" t="s">
        <v>4352</v>
      </c>
      <c r="Q1347" s="197">
        <v>-18000</v>
      </c>
      <c r="R1347" s="197">
        <v>0</v>
      </c>
      <c r="S1347" s="197">
        <v>62186.52</v>
      </c>
      <c r="T1347" s="198" t="s">
        <v>4353</v>
      </c>
      <c r="U1347" s="199">
        <v>-18000</v>
      </c>
      <c r="V1347" s="199">
        <v>18000</v>
      </c>
      <c r="W1347" s="200">
        <v>0</v>
      </c>
      <c r="X1347" s="201">
        <v>44986</v>
      </c>
      <c r="Y1347" s="129"/>
      <c r="Z1347" s="122" t="s">
        <v>4031</v>
      </c>
      <c r="AA1347" s="189" t="s">
        <v>4032</v>
      </c>
      <c r="AB1347" s="189" t="s">
        <v>1470</v>
      </c>
    </row>
    <row r="1348" spans="1:28" hidden="1">
      <c r="A1348" s="189" t="s">
        <v>3213</v>
      </c>
      <c r="B1348" s="190">
        <v>45015</v>
      </c>
      <c r="C1348" s="191" t="s">
        <v>42</v>
      </c>
      <c r="D1348" s="191" t="s">
        <v>3346</v>
      </c>
      <c r="E1348" s="128" t="s">
        <v>2312</v>
      </c>
      <c r="F1348" s="192" t="s">
        <v>4027</v>
      </c>
      <c r="G1348" s="193" t="s">
        <v>3214</v>
      </c>
      <c r="H1348" s="192" t="s">
        <v>3348</v>
      </c>
      <c r="I1348" s="194">
        <v>175052.85</v>
      </c>
      <c r="J1348" s="128" t="s">
        <v>3261</v>
      </c>
      <c r="K1348" s="192" t="s">
        <v>1533</v>
      </c>
      <c r="L1348" s="195">
        <v>28000</v>
      </c>
      <c r="M1348" s="196">
        <v>45015</v>
      </c>
      <c r="N1348" s="179" t="s">
        <v>1472</v>
      </c>
      <c r="O1348" s="192" t="s">
        <v>3415</v>
      </c>
      <c r="P1348" s="192" t="s">
        <v>4354</v>
      </c>
      <c r="Q1348" s="197">
        <v>-28000</v>
      </c>
      <c r="R1348" s="197">
        <v>0</v>
      </c>
      <c r="S1348" s="197">
        <v>34186.519999999997</v>
      </c>
      <c r="T1348" s="198" t="s">
        <v>809</v>
      </c>
      <c r="U1348" s="199">
        <v>-28000</v>
      </c>
      <c r="V1348" s="199">
        <v>28000</v>
      </c>
      <c r="W1348" s="200">
        <v>0</v>
      </c>
      <c r="X1348" s="201">
        <v>44986</v>
      </c>
      <c r="Y1348" s="129"/>
      <c r="Z1348" s="122" t="s">
        <v>1515</v>
      </c>
      <c r="AA1348" s="189" t="s">
        <v>1479</v>
      </c>
      <c r="AB1348" s="189" t="s">
        <v>1470</v>
      </c>
    </row>
    <row r="1349" spans="1:28" hidden="1">
      <c r="A1349" s="189" t="s">
        <v>3213</v>
      </c>
      <c r="B1349" s="190">
        <v>45015</v>
      </c>
      <c r="C1349" s="191" t="s">
        <v>42</v>
      </c>
      <c r="D1349" s="191" t="s">
        <v>3346</v>
      </c>
      <c r="E1349" s="128" t="s">
        <v>2312</v>
      </c>
      <c r="F1349" s="192" t="s">
        <v>4027</v>
      </c>
      <c r="G1349" s="193" t="s">
        <v>3214</v>
      </c>
      <c r="H1349" s="192" t="s">
        <v>3348</v>
      </c>
      <c r="I1349" s="194">
        <v>175052.85</v>
      </c>
      <c r="J1349" s="128" t="s">
        <v>3261</v>
      </c>
      <c r="K1349" s="192" t="s">
        <v>1504</v>
      </c>
      <c r="L1349" s="195">
        <v>420</v>
      </c>
      <c r="M1349" s="196">
        <v>45015</v>
      </c>
      <c r="N1349" s="179" t="s">
        <v>1472</v>
      </c>
      <c r="O1349" s="192" t="s">
        <v>3417</v>
      </c>
      <c r="P1349" s="192" t="s">
        <v>4354</v>
      </c>
      <c r="Q1349" s="197">
        <v>0</v>
      </c>
      <c r="R1349" s="197">
        <v>420</v>
      </c>
      <c r="S1349" s="197">
        <v>34606.519999999997</v>
      </c>
      <c r="T1349" s="198" t="s">
        <v>809</v>
      </c>
      <c r="U1349" s="199">
        <v>420</v>
      </c>
      <c r="V1349" s="199">
        <v>420</v>
      </c>
      <c r="W1349" s="200">
        <v>1</v>
      </c>
      <c r="X1349" s="201">
        <v>44986</v>
      </c>
      <c r="Y1349" s="129"/>
      <c r="Z1349" s="122" t="s">
        <v>1515</v>
      </c>
      <c r="AA1349" s="189" t="s">
        <v>1479</v>
      </c>
      <c r="AB1349" s="189" t="s">
        <v>1470</v>
      </c>
    </row>
    <row r="1350" spans="1:28" hidden="1">
      <c r="A1350" s="189" t="s">
        <v>3213</v>
      </c>
      <c r="B1350" s="190">
        <v>45015</v>
      </c>
      <c r="C1350" s="191" t="s">
        <v>42</v>
      </c>
      <c r="D1350" s="191" t="s">
        <v>3346</v>
      </c>
      <c r="E1350" s="128" t="s">
        <v>2312</v>
      </c>
      <c r="F1350" s="192" t="s">
        <v>4027</v>
      </c>
      <c r="G1350" s="193" t="s">
        <v>3214</v>
      </c>
      <c r="H1350" s="192" t="s">
        <v>3348</v>
      </c>
      <c r="I1350" s="194">
        <v>175052.85</v>
      </c>
      <c r="J1350" s="128" t="s">
        <v>21</v>
      </c>
      <c r="K1350" s="192" t="s">
        <v>1733</v>
      </c>
      <c r="L1350" s="195">
        <v>1302</v>
      </c>
      <c r="M1350" s="196">
        <v>45015</v>
      </c>
      <c r="N1350" s="179" t="s">
        <v>1472</v>
      </c>
      <c r="O1350" s="192" t="s">
        <v>3419</v>
      </c>
      <c r="P1350" s="192" t="s">
        <v>4354</v>
      </c>
      <c r="Q1350" s="197">
        <v>0</v>
      </c>
      <c r="R1350" s="197">
        <v>1302</v>
      </c>
      <c r="S1350" s="197">
        <v>35908.519999999997</v>
      </c>
      <c r="T1350" s="198" t="s">
        <v>809</v>
      </c>
      <c r="U1350" s="199">
        <v>1302</v>
      </c>
      <c r="V1350" s="199">
        <v>1302</v>
      </c>
      <c r="W1350" s="200">
        <v>1</v>
      </c>
      <c r="X1350" s="201">
        <v>44986</v>
      </c>
      <c r="Y1350" s="129"/>
      <c r="Z1350" s="122" t="s">
        <v>1515</v>
      </c>
      <c r="AA1350" s="189" t="s">
        <v>1479</v>
      </c>
      <c r="AB1350" s="189" t="s">
        <v>1470</v>
      </c>
    </row>
    <row r="1351" spans="1:28" hidden="1">
      <c r="A1351" s="189" t="s">
        <v>3213</v>
      </c>
      <c r="B1351" s="190">
        <v>45015</v>
      </c>
      <c r="C1351" s="191" t="s">
        <v>42</v>
      </c>
      <c r="D1351" s="191" t="s">
        <v>3346</v>
      </c>
      <c r="E1351" s="128" t="s">
        <v>2312</v>
      </c>
      <c r="F1351" s="192" t="s">
        <v>4027</v>
      </c>
      <c r="G1351" s="193" t="s">
        <v>3214</v>
      </c>
      <c r="H1351" s="192" t="s">
        <v>3348</v>
      </c>
      <c r="I1351" s="194">
        <v>175052.85</v>
      </c>
      <c r="J1351" s="128" t="s">
        <v>21</v>
      </c>
      <c r="K1351" s="192" t="s">
        <v>4180</v>
      </c>
      <c r="L1351" s="195">
        <v>2700</v>
      </c>
      <c r="M1351" s="196">
        <v>45015</v>
      </c>
      <c r="N1351" s="179" t="s">
        <v>1472</v>
      </c>
      <c r="O1351" s="192" t="s">
        <v>1851</v>
      </c>
      <c r="P1351" s="192" t="s">
        <v>4355</v>
      </c>
      <c r="Q1351" s="197">
        <v>-2700</v>
      </c>
      <c r="R1351" s="197">
        <v>0</v>
      </c>
      <c r="S1351" s="197">
        <v>33208.519999999997</v>
      </c>
      <c r="T1351" s="198" t="s">
        <v>1115</v>
      </c>
      <c r="U1351" s="199">
        <v>-2700</v>
      </c>
      <c r="V1351" s="199">
        <v>2700</v>
      </c>
      <c r="W1351" s="200">
        <v>0</v>
      </c>
      <c r="X1351" s="201">
        <v>44986</v>
      </c>
      <c r="Y1351" s="129"/>
      <c r="Z1351" s="122" t="s">
        <v>1519</v>
      </c>
      <c r="AA1351" s="189" t="s">
        <v>1520</v>
      </c>
      <c r="AB1351" s="189" t="s">
        <v>1470</v>
      </c>
    </row>
    <row r="1352" spans="1:28" hidden="1">
      <c r="A1352" s="189" t="s">
        <v>3213</v>
      </c>
      <c r="B1352" s="190">
        <v>45015</v>
      </c>
      <c r="C1352" s="191" t="s">
        <v>42</v>
      </c>
      <c r="D1352" s="191" t="s">
        <v>3346</v>
      </c>
      <c r="E1352" s="128" t="s">
        <v>2312</v>
      </c>
      <c r="F1352" s="192" t="s">
        <v>4027</v>
      </c>
      <c r="G1352" s="193" t="s">
        <v>3214</v>
      </c>
      <c r="H1352" s="192" t="s">
        <v>3348</v>
      </c>
      <c r="I1352" s="194">
        <v>175052.85</v>
      </c>
      <c r="J1352" s="128" t="s">
        <v>21</v>
      </c>
      <c r="K1352" s="192" t="s">
        <v>4180</v>
      </c>
      <c r="L1352" s="195">
        <v>2085</v>
      </c>
      <c r="M1352" s="196">
        <v>45015</v>
      </c>
      <c r="N1352" s="179" t="s">
        <v>1472</v>
      </c>
      <c r="O1352" s="192" t="s">
        <v>1851</v>
      </c>
      <c r="P1352" s="192" t="s">
        <v>4356</v>
      </c>
      <c r="Q1352" s="197">
        <v>-2085</v>
      </c>
      <c r="R1352" s="197">
        <v>0</v>
      </c>
      <c r="S1352" s="197">
        <v>31123.52</v>
      </c>
      <c r="T1352" s="198" t="s">
        <v>1115</v>
      </c>
      <c r="U1352" s="199">
        <v>-2085</v>
      </c>
      <c r="V1352" s="199">
        <v>2085</v>
      </c>
      <c r="W1352" s="200">
        <v>0</v>
      </c>
      <c r="X1352" s="201">
        <v>44986</v>
      </c>
      <c r="Y1352" s="129"/>
      <c r="Z1352" s="122" t="s">
        <v>1519</v>
      </c>
      <c r="AA1352" s="189" t="s">
        <v>1520</v>
      </c>
      <c r="AB1352" s="189" t="s">
        <v>1470</v>
      </c>
    </row>
    <row r="1353" spans="1:28" hidden="1">
      <c r="A1353" s="189" t="s">
        <v>3213</v>
      </c>
      <c r="B1353" s="190">
        <v>45015</v>
      </c>
      <c r="C1353" s="191" t="s">
        <v>42</v>
      </c>
      <c r="D1353" s="191" t="s">
        <v>3346</v>
      </c>
      <c r="E1353" s="128" t="s">
        <v>2312</v>
      </c>
      <c r="F1353" s="192" t="s">
        <v>4027</v>
      </c>
      <c r="G1353" s="193" t="s">
        <v>3214</v>
      </c>
      <c r="H1353" s="192" t="s">
        <v>3348</v>
      </c>
      <c r="I1353" s="194">
        <v>175052.85</v>
      </c>
      <c r="J1353" s="128" t="s">
        <v>3261</v>
      </c>
      <c r="K1353" s="192" t="s">
        <v>1647</v>
      </c>
      <c r="L1353" s="195">
        <v>4940.87</v>
      </c>
      <c r="M1353" s="196">
        <v>45015</v>
      </c>
      <c r="N1353" s="179" t="s">
        <v>1472</v>
      </c>
      <c r="O1353" s="192" t="s">
        <v>2346</v>
      </c>
      <c r="P1353" s="192" t="s">
        <v>4357</v>
      </c>
      <c r="Q1353" s="197">
        <v>-4940.87</v>
      </c>
      <c r="R1353" s="197">
        <v>0</v>
      </c>
      <c r="S1353" s="197">
        <v>26182.65</v>
      </c>
      <c r="T1353" s="198" t="s">
        <v>2076</v>
      </c>
      <c r="U1353" s="199">
        <v>-4940.87</v>
      </c>
      <c r="V1353" s="199">
        <v>4940.87</v>
      </c>
      <c r="W1353" s="200">
        <v>0</v>
      </c>
      <c r="X1353" s="201">
        <v>44986</v>
      </c>
      <c r="Y1353" s="129"/>
      <c r="Z1353" s="122" t="s">
        <v>4031</v>
      </c>
      <c r="AA1353" s="189" t="s">
        <v>4032</v>
      </c>
      <c r="AB1353" s="189" t="s">
        <v>1470</v>
      </c>
    </row>
    <row r="1354" spans="1:28" hidden="1">
      <c r="A1354" s="189" t="s">
        <v>3213</v>
      </c>
      <c r="B1354" s="190">
        <v>45015</v>
      </c>
      <c r="C1354" s="191" t="s">
        <v>42</v>
      </c>
      <c r="D1354" s="191" t="s">
        <v>3346</v>
      </c>
      <c r="E1354" s="128" t="s">
        <v>2312</v>
      </c>
      <c r="F1354" s="192" t="s">
        <v>4027</v>
      </c>
      <c r="G1354" s="193" t="s">
        <v>3214</v>
      </c>
      <c r="H1354" s="192" t="s">
        <v>3348</v>
      </c>
      <c r="I1354" s="194">
        <v>175052.85</v>
      </c>
      <c r="J1354" s="128" t="s">
        <v>3261</v>
      </c>
      <c r="K1354" s="192" t="s">
        <v>1499</v>
      </c>
      <c r="L1354" s="195">
        <v>9.75</v>
      </c>
      <c r="M1354" s="196">
        <v>45015</v>
      </c>
      <c r="N1354" s="179" t="s">
        <v>1500</v>
      </c>
      <c r="O1354" s="192" t="s">
        <v>3159</v>
      </c>
      <c r="P1354" s="192" t="s">
        <v>4358</v>
      </c>
      <c r="Q1354" s="197">
        <v>-9.75</v>
      </c>
      <c r="R1354" s="197">
        <v>0</v>
      </c>
      <c r="S1354" s="197">
        <v>26172.9</v>
      </c>
      <c r="T1354" s="198" t="s">
        <v>21</v>
      </c>
      <c r="U1354" s="199">
        <v>-9.75</v>
      </c>
      <c r="V1354" s="199">
        <v>9.75</v>
      </c>
      <c r="W1354" s="200">
        <v>0</v>
      </c>
      <c r="X1354" s="201">
        <v>44986</v>
      </c>
      <c r="Y1354" s="129"/>
      <c r="Z1354" s="122" t="s">
        <v>3124</v>
      </c>
      <c r="AA1354" s="189" t="s">
        <v>3124</v>
      </c>
      <c r="AB1354" s="189" t="s">
        <v>1470</v>
      </c>
    </row>
    <row r="1355" spans="1:28" hidden="1">
      <c r="A1355" s="189" t="s">
        <v>3213</v>
      </c>
      <c r="B1355" s="190">
        <v>45015</v>
      </c>
      <c r="C1355" s="191" t="s">
        <v>42</v>
      </c>
      <c r="D1355" s="191" t="s">
        <v>3346</v>
      </c>
      <c r="E1355" s="128" t="s">
        <v>2312</v>
      </c>
      <c r="F1355" s="192" t="s">
        <v>4027</v>
      </c>
      <c r="G1355" s="193" t="s">
        <v>3214</v>
      </c>
      <c r="H1355" s="192" t="s">
        <v>3348</v>
      </c>
      <c r="I1355" s="194">
        <v>175052.85</v>
      </c>
      <c r="J1355" s="128" t="s">
        <v>3261</v>
      </c>
      <c r="K1355" s="192" t="s">
        <v>1499</v>
      </c>
      <c r="L1355" s="195">
        <v>11.65</v>
      </c>
      <c r="M1355" s="196">
        <v>45015</v>
      </c>
      <c r="N1355" s="179" t="s">
        <v>1500</v>
      </c>
      <c r="O1355" s="192" t="s">
        <v>3159</v>
      </c>
      <c r="P1355" s="192" t="s">
        <v>4358</v>
      </c>
      <c r="Q1355" s="197">
        <v>-11.65</v>
      </c>
      <c r="R1355" s="197">
        <v>0</v>
      </c>
      <c r="S1355" s="197">
        <v>26161.25</v>
      </c>
      <c r="T1355" s="198" t="s">
        <v>21</v>
      </c>
      <c r="U1355" s="199">
        <v>-11.65</v>
      </c>
      <c r="V1355" s="199">
        <v>11.65</v>
      </c>
      <c r="W1355" s="200">
        <v>0</v>
      </c>
      <c r="X1355" s="201">
        <v>44986</v>
      </c>
      <c r="Y1355" s="129"/>
      <c r="Z1355" s="122" t="s">
        <v>3124</v>
      </c>
      <c r="AA1355" s="189" t="s">
        <v>3124</v>
      </c>
      <c r="AB1355" s="189" t="s">
        <v>1470</v>
      </c>
    </row>
    <row r="1356" spans="1:28" hidden="1">
      <c r="A1356" s="189" t="s">
        <v>3213</v>
      </c>
      <c r="B1356" s="190">
        <v>45016</v>
      </c>
      <c r="C1356" s="191" t="s">
        <v>42</v>
      </c>
      <c r="D1356" s="191" t="s">
        <v>3346</v>
      </c>
      <c r="E1356" s="128" t="s">
        <v>2312</v>
      </c>
      <c r="F1356" s="192" t="s">
        <v>4027</v>
      </c>
      <c r="G1356" s="193" t="s">
        <v>3214</v>
      </c>
      <c r="H1356" s="192" t="s">
        <v>3348</v>
      </c>
      <c r="I1356" s="194">
        <v>175052.85</v>
      </c>
      <c r="J1356" s="128" t="s">
        <v>3261</v>
      </c>
      <c r="K1356" s="192" t="s">
        <v>1655</v>
      </c>
      <c r="L1356" s="195">
        <v>3000</v>
      </c>
      <c r="M1356" s="196">
        <v>45016</v>
      </c>
      <c r="N1356" s="179" t="s">
        <v>1472</v>
      </c>
      <c r="O1356" s="192" t="s">
        <v>3887</v>
      </c>
      <c r="P1356" s="192" t="s">
        <v>4359</v>
      </c>
      <c r="Q1356" s="197">
        <v>-3000</v>
      </c>
      <c r="R1356" s="197">
        <v>0</v>
      </c>
      <c r="S1356" s="197">
        <v>23161.25</v>
      </c>
      <c r="T1356" s="198" t="s">
        <v>3889</v>
      </c>
      <c r="U1356" s="199">
        <v>-3000</v>
      </c>
      <c r="V1356" s="199">
        <v>3000</v>
      </c>
      <c r="W1356" s="200">
        <v>0</v>
      </c>
      <c r="X1356" s="201">
        <v>44986</v>
      </c>
      <c r="Y1356" s="129"/>
      <c r="Z1356" s="122" t="s">
        <v>1519</v>
      </c>
      <c r="AA1356" s="189" t="s">
        <v>1520</v>
      </c>
      <c r="AB1356" s="189" t="s">
        <v>1470</v>
      </c>
    </row>
    <row r="1357" spans="1:28" hidden="1">
      <c r="A1357" s="189" t="s">
        <v>3213</v>
      </c>
      <c r="B1357" s="190">
        <v>45016</v>
      </c>
      <c r="C1357" s="191" t="s">
        <v>42</v>
      </c>
      <c r="D1357" s="191" t="s">
        <v>3346</v>
      </c>
      <c r="E1357" s="128" t="s">
        <v>2312</v>
      </c>
      <c r="F1357" s="192" t="s">
        <v>4027</v>
      </c>
      <c r="G1357" s="193" t="s">
        <v>3214</v>
      </c>
      <c r="H1357" s="192" t="s">
        <v>3348</v>
      </c>
      <c r="I1357" s="194">
        <v>175052.85</v>
      </c>
      <c r="J1357" s="128" t="s">
        <v>3261</v>
      </c>
      <c r="K1357" s="192" t="s">
        <v>1612</v>
      </c>
      <c r="L1357" s="195">
        <v>380</v>
      </c>
      <c r="M1357" s="196">
        <v>45016</v>
      </c>
      <c r="N1357" s="179" t="s">
        <v>1472</v>
      </c>
      <c r="O1357" s="192" t="s">
        <v>3815</v>
      </c>
      <c r="P1357" s="192" t="s">
        <v>4360</v>
      </c>
      <c r="Q1357" s="197">
        <v>-380</v>
      </c>
      <c r="R1357" s="197">
        <v>0</v>
      </c>
      <c r="S1357" s="197">
        <v>22781.25</v>
      </c>
      <c r="T1357" s="198" t="s">
        <v>2109</v>
      </c>
      <c r="U1357" s="199">
        <v>-380</v>
      </c>
      <c r="V1357" s="199">
        <v>380</v>
      </c>
      <c r="W1357" s="200">
        <v>0</v>
      </c>
      <c r="X1357" s="201">
        <v>44986</v>
      </c>
      <c r="Y1357" s="129"/>
      <c r="Z1357" s="122" t="s">
        <v>3189</v>
      </c>
      <c r="AA1357" s="189" t="s">
        <v>1488</v>
      </c>
      <c r="AB1357" s="189" t="s">
        <v>1470</v>
      </c>
    </row>
    <row r="1358" spans="1:28" hidden="1">
      <c r="A1358" s="189" t="s">
        <v>3213</v>
      </c>
      <c r="B1358" s="190">
        <v>45016</v>
      </c>
      <c r="C1358" s="191" t="s">
        <v>42</v>
      </c>
      <c r="D1358" s="191" t="s">
        <v>3346</v>
      </c>
      <c r="E1358" s="128" t="s">
        <v>2312</v>
      </c>
      <c r="F1358" s="192" t="s">
        <v>4027</v>
      </c>
      <c r="G1358" s="193" t="s">
        <v>3214</v>
      </c>
      <c r="H1358" s="192" t="s">
        <v>3348</v>
      </c>
      <c r="I1358" s="194">
        <v>175052.85</v>
      </c>
      <c r="J1358" s="128" t="s">
        <v>3261</v>
      </c>
      <c r="K1358" s="192" t="s">
        <v>1549</v>
      </c>
      <c r="L1358" s="195">
        <v>14000</v>
      </c>
      <c r="M1358" s="196">
        <v>45016</v>
      </c>
      <c r="N1358" s="179" t="s">
        <v>1472</v>
      </c>
      <c r="O1358" s="192" t="s">
        <v>3421</v>
      </c>
      <c r="P1358" s="192" t="s">
        <v>4361</v>
      </c>
      <c r="Q1358" s="197">
        <v>-14000</v>
      </c>
      <c r="R1358" s="197">
        <v>0</v>
      </c>
      <c r="S1358" s="197">
        <v>8781.25</v>
      </c>
      <c r="T1358" s="198" t="s">
        <v>3422</v>
      </c>
      <c r="U1358" s="199">
        <v>-14000</v>
      </c>
      <c r="V1358" s="199">
        <v>14000</v>
      </c>
      <c r="W1358" s="200">
        <v>0</v>
      </c>
      <c r="X1358" s="201">
        <v>44986</v>
      </c>
      <c r="Y1358" s="129"/>
      <c r="Z1358" s="122" t="s">
        <v>1515</v>
      </c>
      <c r="AA1358" s="189" t="s">
        <v>1479</v>
      </c>
      <c r="AB1358" s="189" t="s">
        <v>1470</v>
      </c>
    </row>
    <row r="1359" spans="1:28" hidden="1">
      <c r="A1359" s="189" t="s">
        <v>3213</v>
      </c>
      <c r="B1359" s="190">
        <v>45016</v>
      </c>
      <c r="C1359" s="191" t="s">
        <v>42</v>
      </c>
      <c r="D1359" s="191" t="s">
        <v>3346</v>
      </c>
      <c r="E1359" s="128" t="s">
        <v>2312</v>
      </c>
      <c r="F1359" s="192" t="s">
        <v>4027</v>
      </c>
      <c r="G1359" s="193" t="s">
        <v>3214</v>
      </c>
      <c r="H1359" s="192" t="s">
        <v>3348</v>
      </c>
      <c r="I1359" s="194">
        <v>175052.85</v>
      </c>
      <c r="J1359" s="128" t="s">
        <v>3261</v>
      </c>
      <c r="K1359" s="192" t="s">
        <v>4040</v>
      </c>
      <c r="L1359" s="195">
        <v>3460</v>
      </c>
      <c r="M1359" s="196">
        <v>45016</v>
      </c>
      <c r="N1359" s="179" t="s">
        <v>1472</v>
      </c>
      <c r="O1359" s="192" t="s">
        <v>4211</v>
      </c>
      <c r="P1359" s="192" t="s">
        <v>4362</v>
      </c>
      <c r="Q1359" s="197">
        <v>-3460</v>
      </c>
      <c r="R1359" s="197">
        <v>0</v>
      </c>
      <c r="S1359" s="197">
        <v>5321.25</v>
      </c>
      <c r="T1359" s="198" t="s">
        <v>4213</v>
      </c>
      <c r="U1359" s="199">
        <v>-3460</v>
      </c>
      <c r="V1359" s="199">
        <v>3460</v>
      </c>
      <c r="W1359" s="200">
        <v>0</v>
      </c>
      <c r="X1359" s="201">
        <v>44986</v>
      </c>
      <c r="Y1359" s="129"/>
      <c r="Z1359" s="122" t="s">
        <v>1515</v>
      </c>
      <c r="AA1359" s="189" t="s">
        <v>1479</v>
      </c>
      <c r="AB1359" s="189" t="s">
        <v>1470</v>
      </c>
    </row>
    <row r="1360" spans="1:28" hidden="1">
      <c r="A1360" s="189" t="s">
        <v>3213</v>
      </c>
      <c r="B1360" s="190">
        <v>45016</v>
      </c>
      <c r="C1360" s="191" t="s">
        <v>42</v>
      </c>
      <c r="D1360" s="191" t="s">
        <v>3346</v>
      </c>
      <c r="E1360" s="128" t="s">
        <v>2312</v>
      </c>
      <c r="F1360" s="192" t="s">
        <v>4027</v>
      </c>
      <c r="G1360" s="193" t="s">
        <v>3214</v>
      </c>
      <c r="H1360" s="192" t="s">
        <v>3348</v>
      </c>
      <c r="I1360" s="194">
        <v>175052.85</v>
      </c>
      <c r="J1360" s="128" t="s">
        <v>4045</v>
      </c>
      <c r="K1360" s="192" t="s">
        <v>1612</v>
      </c>
      <c r="L1360" s="195">
        <v>1999.64</v>
      </c>
      <c r="M1360" s="196">
        <v>45016</v>
      </c>
      <c r="N1360" s="179" t="s">
        <v>1472</v>
      </c>
      <c r="O1360" s="192" t="s">
        <v>4363</v>
      </c>
      <c r="P1360" s="192" t="s">
        <v>4364</v>
      </c>
      <c r="Q1360" s="197">
        <v>-1999.64</v>
      </c>
      <c r="R1360" s="197">
        <v>0</v>
      </c>
      <c r="S1360" s="197">
        <v>3321.61</v>
      </c>
      <c r="T1360" s="198" t="s">
        <v>4365</v>
      </c>
      <c r="U1360" s="199">
        <v>-1999.64</v>
      </c>
      <c r="V1360" s="199">
        <v>1999.64</v>
      </c>
      <c r="W1360" s="200">
        <v>0</v>
      </c>
      <c r="X1360" s="201">
        <v>44986</v>
      </c>
      <c r="Y1360" s="129"/>
      <c r="Z1360" s="122" t="s">
        <v>3189</v>
      </c>
      <c r="AA1360" s="189" t="s">
        <v>1488</v>
      </c>
      <c r="AB1360" s="189" t="s">
        <v>1470</v>
      </c>
    </row>
    <row r="1361" spans="1:28" hidden="1">
      <c r="A1361" s="189" t="s">
        <v>3213</v>
      </c>
      <c r="B1361" s="190">
        <v>45016</v>
      </c>
      <c r="C1361" s="191" t="s">
        <v>42</v>
      </c>
      <c r="D1361" s="191" t="s">
        <v>3346</v>
      </c>
      <c r="E1361" s="128" t="s">
        <v>2312</v>
      </c>
      <c r="F1361" s="192" t="s">
        <v>4027</v>
      </c>
      <c r="G1361" s="193" t="s">
        <v>3214</v>
      </c>
      <c r="H1361" s="192" t="s">
        <v>3348</v>
      </c>
      <c r="I1361" s="194">
        <v>175052.85</v>
      </c>
      <c r="J1361" s="128" t="s">
        <v>4045</v>
      </c>
      <c r="K1361" s="192" t="s">
        <v>1514</v>
      </c>
      <c r="L1361" s="195">
        <v>4800</v>
      </c>
      <c r="M1361" s="196">
        <v>45016</v>
      </c>
      <c r="N1361" s="179" t="s">
        <v>1472</v>
      </c>
      <c r="O1361" s="192" t="s">
        <v>4366</v>
      </c>
      <c r="P1361" s="192" t="s">
        <v>4367</v>
      </c>
      <c r="Q1361" s="197">
        <v>-4800</v>
      </c>
      <c r="R1361" s="197">
        <v>0</v>
      </c>
      <c r="S1361" s="197">
        <v>-1478.39</v>
      </c>
      <c r="T1361" s="198" t="s">
        <v>4368</v>
      </c>
      <c r="U1361" s="199">
        <v>-4800</v>
      </c>
      <c r="V1361" s="199">
        <v>4800</v>
      </c>
      <c r="W1361" s="200">
        <v>0</v>
      </c>
      <c r="X1361" s="201">
        <v>44986</v>
      </c>
      <c r="Y1361" s="129"/>
      <c r="Z1361" s="122" t="s">
        <v>1515</v>
      </c>
      <c r="AA1361" s="189" t="s">
        <v>1479</v>
      </c>
      <c r="AB1361" s="189" t="s">
        <v>1470</v>
      </c>
    </row>
    <row r="1362" spans="1:28" hidden="1">
      <c r="A1362" s="189" t="s">
        <v>3213</v>
      </c>
      <c r="B1362" s="190">
        <v>45016</v>
      </c>
      <c r="C1362" s="191" t="s">
        <v>42</v>
      </c>
      <c r="D1362" s="191" t="s">
        <v>3346</v>
      </c>
      <c r="E1362" s="128" t="s">
        <v>2312</v>
      </c>
      <c r="F1362" s="192" t="s">
        <v>4027</v>
      </c>
      <c r="G1362" s="193" t="s">
        <v>3214</v>
      </c>
      <c r="H1362" s="192" t="s">
        <v>3348</v>
      </c>
      <c r="I1362" s="194">
        <v>175052.85</v>
      </c>
      <c r="J1362" s="128" t="s">
        <v>4045</v>
      </c>
      <c r="K1362" s="192" t="s">
        <v>1504</v>
      </c>
      <c r="L1362" s="195">
        <v>72</v>
      </c>
      <c r="M1362" s="196">
        <v>45016</v>
      </c>
      <c r="N1362" s="179" t="s">
        <v>1472</v>
      </c>
      <c r="O1362" s="192" t="s">
        <v>4369</v>
      </c>
      <c r="P1362" s="192" t="s">
        <v>4367</v>
      </c>
      <c r="Q1362" s="197">
        <v>0</v>
      </c>
      <c r="R1362" s="197">
        <v>72</v>
      </c>
      <c r="S1362" s="197">
        <v>-1406.39</v>
      </c>
      <c r="T1362" s="198" t="s">
        <v>4370</v>
      </c>
      <c r="U1362" s="199">
        <v>72</v>
      </c>
      <c r="V1362" s="199">
        <v>72</v>
      </c>
      <c r="W1362" s="200">
        <v>0</v>
      </c>
      <c r="X1362" s="201">
        <v>44986</v>
      </c>
      <c r="Y1362" s="129"/>
      <c r="Z1362" s="122" t="s">
        <v>1515</v>
      </c>
      <c r="AA1362" s="189" t="s">
        <v>1479</v>
      </c>
      <c r="AB1362" s="189" t="s">
        <v>1470</v>
      </c>
    </row>
    <row r="1363" spans="1:28" hidden="1">
      <c r="A1363" s="189" t="s">
        <v>3213</v>
      </c>
      <c r="B1363" s="190">
        <v>45016</v>
      </c>
      <c r="C1363" s="191" t="s">
        <v>42</v>
      </c>
      <c r="D1363" s="191" t="s">
        <v>3346</v>
      </c>
      <c r="E1363" s="128" t="s">
        <v>2312</v>
      </c>
      <c r="F1363" s="192" t="s">
        <v>4027</v>
      </c>
      <c r="G1363" s="193" t="s">
        <v>3214</v>
      </c>
      <c r="H1363" s="192" t="s">
        <v>3348</v>
      </c>
      <c r="I1363" s="194">
        <v>175052.85</v>
      </c>
      <c r="J1363" s="128" t="s">
        <v>21</v>
      </c>
      <c r="K1363" s="192" t="s">
        <v>1733</v>
      </c>
      <c r="L1363" s="195">
        <v>223.2</v>
      </c>
      <c r="M1363" s="196">
        <v>45016</v>
      </c>
      <c r="N1363" s="179" t="s">
        <v>1472</v>
      </c>
      <c r="O1363" s="192" t="s">
        <v>4371</v>
      </c>
      <c r="P1363" s="192" t="s">
        <v>4367</v>
      </c>
      <c r="Q1363" s="197">
        <v>0</v>
      </c>
      <c r="R1363" s="197">
        <v>223.2</v>
      </c>
      <c r="S1363" s="197">
        <v>-1183.19</v>
      </c>
      <c r="T1363" s="198" t="s">
        <v>4370</v>
      </c>
      <c r="U1363" s="199">
        <v>223.2</v>
      </c>
      <c r="V1363" s="199">
        <v>223.2</v>
      </c>
      <c r="W1363" s="200">
        <v>0</v>
      </c>
      <c r="X1363" s="201">
        <v>44986</v>
      </c>
      <c r="Y1363" s="129"/>
      <c r="Z1363" s="122" t="s">
        <v>1515</v>
      </c>
      <c r="AA1363" s="189" t="s">
        <v>1479</v>
      </c>
      <c r="AB1363" s="189" t="s">
        <v>1470</v>
      </c>
    </row>
    <row r="1364" spans="1:28" hidden="1">
      <c r="A1364" s="189" t="s">
        <v>3213</v>
      </c>
      <c r="B1364" s="190">
        <v>45016</v>
      </c>
      <c r="C1364" s="191" t="s">
        <v>42</v>
      </c>
      <c r="D1364" s="191" t="s">
        <v>3346</v>
      </c>
      <c r="E1364" s="128" t="s">
        <v>2312</v>
      </c>
      <c r="F1364" s="192" t="s">
        <v>4027</v>
      </c>
      <c r="G1364" s="193" t="s">
        <v>3214</v>
      </c>
      <c r="H1364" s="192" t="s">
        <v>3348</v>
      </c>
      <c r="I1364" s="194">
        <v>175052.85</v>
      </c>
      <c r="J1364" s="128" t="s">
        <v>3261</v>
      </c>
      <c r="K1364" s="192" t="s">
        <v>2149</v>
      </c>
      <c r="L1364" s="195">
        <v>9500</v>
      </c>
      <c r="M1364" s="196">
        <v>45016</v>
      </c>
      <c r="N1364" s="179" t="s">
        <v>1472</v>
      </c>
      <c r="O1364" s="192" t="s">
        <v>4287</v>
      </c>
      <c r="P1364" s="192" t="s">
        <v>4143</v>
      </c>
      <c r="Q1364" s="197">
        <v>-9500</v>
      </c>
      <c r="R1364" s="197">
        <v>0</v>
      </c>
      <c r="S1364" s="197">
        <v>-10683.19</v>
      </c>
      <c r="T1364" s="198" t="s">
        <v>4288</v>
      </c>
      <c r="U1364" s="199">
        <v>-9500</v>
      </c>
      <c r="V1364" s="199">
        <v>9500</v>
      </c>
      <c r="W1364" s="200">
        <v>0</v>
      </c>
      <c r="X1364" s="201">
        <v>44986</v>
      </c>
      <c r="Y1364" s="129"/>
      <c r="Z1364" s="122" t="s">
        <v>1515</v>
      </c>
      <c r="AA1364" s="189" t="s">
        <v>1479</v>
      </c>
      <c r="AB1364" s="189" t="s">
        <v>1470</v>
      </c>
    </row>
    <row r="1365" spans="1:28" hidden="1">
      <c r="A1365" s="189" t="s">
        <v>3213</v>
      </c>
      <c r="B1365" s="190">
        <v>45016</v>
      </c>
      <c r="C1365" s="191" t="s">
        <v>42</v>
      </c>
      <c r="D1365" s="191" t="s">
        <v>3346</v>
      </c>
      <c r="E1365" s="128" t="s">
        <v>2312</v>
      </c>
      <c r="F1365" s="192" t="s">
        <v>4027</v>
      </c>
      <c r="G1365" s="193" t="s">
        <v>3214</v>
      </c>
      <c r="H1365" s="192" t="s">
        <v>3348</v>
      </c>
      <c r="I1365" s="194">
        <v>175052.85</v>
      </c>
      <c r="J1365" s="128" t="s">
        <v>3261</v>
      </c>
      <c r="K1365" s="192" t="s">
        <v>2149</v>
      </c>
      <c r="L1365" s="195">
        <v>2700</v>
      </c>
      <c r="M1365" s="196">
        <v>45016</v>
      </c>
      <c r="N1365" s="179" t="s">
        <v>1472</v>
      </c>
      <c r="O1365" s="192" t="s">
        <v>4372</v>
      </c>
      <c r="P1365" s="192" t="s">
        <v>4143</v>
      </c>
      <c r="Q1365" s="197">
        <v>-2700</v>
      </c>
      <c r="R1365" s="197">
        <v>0</v>
      </c>
      <c r="S1365" s="197">
        <v>-13383.19</v>
      </c>
      <c r="T1365" s="198" t="s">
        <v>4373</v>
      </c>
      <c r="U1365" s="199">
        <v>-2700</v>
      </c>
      <c r="V1365" s="199">
        <v>2700</v>
      </c>
      <c r="W1365" s="200">
        <v>0</v>
      </c>
      <c r="X1365" s="201">
        <v>44986</v>
      </c>
      <c r="Y1365" s="129"/>
      <c r="Z1365" s="122" t="s">
        <v>1519</v>
      </c>
      <c r="AA1365" s="189" t="s">
        <v>1520</v>
      </c>
      <c r="AB1365" s="189" t="s">
        <v>1470</v>
      </c>
    </row>
    <row r="1366" spans="1:28" hidden="1">
      <c r="A1366" s="189" t="s">
        <v>3213</v>
      </c>
      <c r="B1366" s="190">
        <v>45016</v>
      </c>
      <c r="C1366" s="191" t="s">
        <v>42</v>
      </c>
      <c r="D1366" s="191" t="s">
        <v>3346</v>
      </c>
      <c r="E1366" s="128" t="s">
        <v>2312</v>
      </c>
      <c r="F1366" s="192" t="s">
        <v>4027</v>
      </c>
      <c r="G1366" s="193" t="s">
        <v>3214</v>
      </c>
      <c r="H1366" s="192" t="s">
        <v>3348</v>
      </c>
      <c r="I1366" s="194">
        <v>175052.85</v>
      </c>
      <c r="J1366" s="128" t="s">
        <v>3261</v>
      </c>
      <c r="K1366" s="192" t="s">
        <v>1572</v>
      </c>
      <c r="L1366" s="195">
        <v>1650</v>
      </c>
      <c r="M1366" s="196">
        <v>45016</v>
      </c>
      <c r="N1366" s="179" t="s">
        <v>1472</v>
      </c>
      <c r="O1366" s="192" t="s">
        <v>4374</v>
      </c>
      <c r="P1366" s="192" t="s">
        <v>1773</v>
      </c>
      <c r="Q1366" s="197">
        <v>-1650</v>
      </c>
      <c r="R1366" s="197">
        <v>0</v>
      </c>
      <c r="S1366" s="197">
        <v>-15033.19</v>
      </c>
      <c r="T1366" s="198" t="s">
        <v>4375</v>
      </c>
      <c r="U1366" s="199">
        <v>-1650</v>
      </c>
      <c r="V1366" s="199">
        <v>1650</v>
      </c>
      <c r="W1366" s="200">
        <v>0</v>
      </c>
      <c r="X1366" s="201">
        <v>44986</v>
      </c>
      <c r="Y1366" s="129"/>
      <c r="Z1366" s="122" t="s">
        <v>1515</v>
      </c>
      <c r="AA1366" s="189" t="s">
        <v>1479</v>
      </c>
      <c r="AB1366" s="189" t="s">
        <v>1470</v>
      </c>
    </row>
    <row r="1367" spans="1:28" hidden="1">
      <c r="A1367" s="189" t="s">
        <v>3213</v>
      </c>
      <c r="B1367" s="190">
        <v>45016</v>
      </c>
      <c r="C1367" s="191" t="s">
        <v>42</v>
      </c>
      <c r="D1367" s="191" t="s">
        <v>3346</v>
      </c>
      <c r="E1367" s="128" t="s">
        <v>2312</v>
      </c>
      <c r="F1367" s="192" t="s">
        <v>4027</v>
      </c>
      <c r="G1367" s="193" t="s">
        <v>3214</v>
      </c>
      <c r="H1367" s="192" t="s">
        <v>3348</v>
      </c>
      <c r="I1367" s="194">
        <v>175052.85</v>
      </c>
      <c r="J1367" s="128" t="s">
        <v>3261</v>
      </c>
      <c r="K1367" s="192" t="s">
        <v>2149</v>
      </c>
      <c r="L1367" s="195">
        <v>18000</v>
      </c>
      <c r="M1367" s="196">
        <v>45016</v>
      </c>
      <c r="N1367" s="179" t="s">
        <v>1472</v>
      </c>
      <c r="O1367" s="192" t="s">
        <v>4049</v>
      </c>
      <c r="P1367" s="192" t="s">
        <v>4376</v>
      </c>
      <c r="Q1367" s="197">
        <v>-18000</v>
      </c>
      <c r="R1367" s="197">
        <v>0</v>
      </c>
      <c r="S1367" s="197">
        <v>-33033.19</v>
      </c>
      <c r="T1367" s="198" t="s">
        <v>4051</v>
      </c>
      <c r="U1367" s="199">
        <v>-18000</v>
      </c>
      <c r="V1367" s="199">
        <v>18000</v>
      </c>
      <c r="W1367" s="200">
        <v>0</v>
      </c>
      <c r="X1367" s="201">
        <v>44986</v>
      </c>
      <c r="Y1367" s="129"/>
      <c r="Z1367" s="122" t="s">
        <v>1519</v>
      </c>
      <c r="AA1367" s="189" t="s">
        <v>1520</v>
      </c>
      <c r="AB1367" s="189" t="s">
        <v>1470</v>
      </c>
    </row>
    <row r="1368" spans="1:28" hidden="1">
      <c r="A1368" s="189" t="s">
        <v>3213</v>
      </c>
      <c r="B1368" s="190">
        <v>45016</v>
      </c>
      <c r="C1368" s="191" t="s">
        <v>42</v>
      </c>
      <c r="D1368" s="191" t="s">
        <v>3346</v>
      </c>
      <c r="E1368" s="128" t="s">
        <v>2312</v>
      </c>
      <c r="F1368" s="192" t="s">
        <v>4027</v>
      </c>
      <c r="G1368" s="193" t="s">
        <v>3214</v>
      </c>
      <c r="H1368" s="192" t="s">
        <v>3348</v>
      </c>
      <c r="I1368" s="194">
        <v>175052.85</v>
      </c>
      <c r="J1368" s="128" t="s">
        <v>3261</v>
      </c>
      <c r="K1368" s="192" t="s">
        <v>2149</v>
      </c>
      <c r="L1368" s="195">
        <v>1800</v>
      </c>
      <c r="M1368" s="196">
        <v>45016</v>
      </c>
      <c r="N1368" s="179" t="s">
        <v>1472</v>
      </c>
      <c r="O1368" s="192" t="s">
        <v>3825</v>
      </c>
      <c r="P1368" s="192" t="s">
        <v>4377</v>
      </c>
      <c r="Q1368" s="197">
        <v>-1800</v>
      </c>
      <c r="R1368" s="197">
        <v>0</v>
      </c>
      <c r="S1368" s="197">
        <v>-34833.19</v>
      </c>
      <c r="T1368" s="198" t="s">
        <v>3827</v>
      </c>
      <c r="U1368" s="199">
        <v>-1800</v>
      </c>
      <c r="V1368" s="199">
        <v>1800</v>
      </c>
      <c r="W1368" s="200">
        <v>0</v>
      </c>
      <c r="X1368" s="201">
        <v>44986</v>
      </c>
      <c r="Y1368" s="129"/>
      <c r="Z1368" s="122" t="s">
        <v>1519</v>
      </c>
      <c r="AA1368" s="189" t="s">
        <v>1520</v>
      </c>
      <c r="AB1368" s="189" t="s">
        <v>1470</v>
      </c>
    </row>
    <row r="1369" spans="1:28" hidden="1">
      <c r="A1369" s="189" t="s">
        <v>3213</v>
      </c>
      <c r="B1369" s="190">
        <v>45016</v>
      </c>
      <c r="C1369" s="191" t="s">
        <v>42</v>
      </c>
      <c r="D1369" s="191" t="s">
        <v>3346</v>
      </c>
      <c r="E1369" s="128" t="s">
        <v>2312</v>
      </c>
      <c r="F1369" s="192" t="s">
        <v>4027</v>
      </c>
      <c r="G1369" s="193" t="s">
        <v>3214</v>
      </c>
      <c r="H1369" s="192" t="s">
        <v>3348</v>
      </c>
      <c r="I1369" s="194">
        <v>175052.85</v>
      </c>
      <c r="J1369" s="128" t="s">
        <v>3261</v>
      </c>
      <c r="K1369" s="192" t="s">
        <v>2223</v>
      </c>
      <c r="L1369" s="195">
        <v>661</v>
      </c>
      <c r="M1369" s="196">
        <v>45016</v>
      </c>
      <c r="N1369" s="179" t="s">
        <v>1472</v>
      </c>
      <c r="O1369" s="192" t="s">
        <v>1766</v>
      </c>
      <c r="P1369" s="192" t="s">
        <v>4378</v>
      </c>
      <c r="Q1369" s="197">
        <v>-661</v>
      </c>
      <c r="R1369" s="197">
        <v>0</v>
      </c>
      <c r="S1369" s="197">
        <v>-35494.19</v>
      </c>
      <c r="T1369" s="198" t="s">
        <v>1925</v>
      </c>
      <c r="U1369" s="199">
        <v>-661</v>
      </c>
      <c r="V1369" s="199">
        <v>661</v>
      </c>
      <c r="W1369" s="200">
        <v>0</v>
      </c>
      <c r="X1369" s="201">
        <v>44986</v>
      </c>
      <c r="Y1369" s="129"/>
      <c r="Z1369" s="122" t="s">
        <v>1515</v>
      </c>
      <c r="AA1369" s="189" t="s">
        <v>1479</v>
      </c>
      <c r="AB1369" s="189" t="s">
        <v>1470</v>
      </c>
    </row>
    <row r="1370" spans="1:28" hidden="1">
      <c r="A1370" s="189" t="s">
        <v>3213</v>
      </c>
      <c r="B1370" s="190">
        <v>45016</v>
      </c>
      <c r="C1370" s="191" t="s">
        <v>42</v>
      </c>
      <c r="D1370" s="191" t="s">
        <v>3346</v>
      </c>
      <c r="E1370" s="128" t="s">
        <v>2312</v>
      </c>
      <c r="F1370" s="192" t="s">
        <v>4027</v>
      </c>
      <c r="G1370" s="193" t="s">
        <v>3214</v>
      </c>
      <c r="H1370" s="192" t="s">
        <v>3348</v>
      </c>
      <c r="I1370" s="194">
        <v>175052.85</v>
      </c>
      <c r="J1370" s="128" t="s">
        <v>3261</v>
      </c>
      <c r="K1370" s="192" t="s">
        <v>2223</v>
      </c>
      <c r="L1370" s="195">
        <v>1586</v>
      </c>
      <c r="M1370" s="196">
        <v>45016</v>
      </c>
      <c r="N1370" s="179" t="s">
        <v>1472</v>
      </c>
      <c r="O1370" s="192" t="s">
        <v>1766</v>
      </c>
      <c r="P1370" s="192" t="s">
        <v>4379</v>
      </c>
      <c r="Q1370" s="197">
        <v>-1586</v>
      </c>
      <c r="R1370" s="197">
        <v>0</v>
      </c>
      <c r="S1370" s="197">
        <v>-37080.19</v>
      </c>
      <c r="T1370" s="198" t="s">
        <v>1925</v>
      </c>
      <c r="U1370" s="199">
        <v>-1586</v>
      </c>
      <c r="V1370" s="199">
        <v>1586</v>
      </c>
      <c r="W1370" s="200">
        <v>0</v>
      </c>
      <c r="X1370" s="201">
        <v>44986</v>
      </c>
      <c r="Y1370" s="129"/>
      <c r="Z1370" s="122" t="s">
        <v>1515</v>
      </c>
      <c r="AA1370" s="189" t="s">
        <v>1479</v>
      </c>
      <c r="AB1370" s="189" t="s">
        <v>1470</v>
      </c>
    </row>
    <row r="1371" spans="1:28" hidden="1">
      <c r="A1371" s="189" t="s">
        <v>3213</v>
      </c>
      <c r="B1371" s="190">
        <v>45016</v>
      </c>
      <c r="C1371" s="191" t="s">
        <v>42</v>
      </c>
      <c r="D1371" s="191" t="s">
        <v>3346</v>
      </c>
      <c r="E1371" s="128" t="s">
        <v>2312</v>
      </c>
      <c r="F1371" s="192" t="s">
        <v>4027</v>
      </c>
      <c r="G1371" s="193" t="s">
        <v>3214</v>
      </c>
      <c r="H1371" s="192" t="s">
        <v>3348</v>
      </c>
      <c r="I1371" s="194">
        <v>175052.85</v>
      </c>
      <c r="J1371" s="128" t="s">
        <v>3261</v>
      </c>
      <c r="K1371" s="192" t="s">
        <v>4040</v>
      </c>
      <c r="L1371" s="195">
        <v>40000</v>
      </c>
      <c r="M1371" s="196">
        <v>45016</v>
      </c>
      <c r="N1371" s="179" t="s">
        <v>1472</v>
      </c>
      <c r="O1371" s="192" t="s">
        <v>4380</v>
      </c>
      <c r="P1371" s="192" t="s">
        <v>4381</v>
      </c>
      <c r="Q1371" s="197">
        <v>-40000</v>
      </c>
      <c r="R1371" s="197">
        <v>0</v>
      </c>
      <c r="S1371" s="197">
        <v>-77080.19</v>
      </c>
      <c r="T1371" s="198" t="s">
        <v>4382</v>
      </c>
      <c r="U1371" s="199">
        <v>-40000</v>
      </c>
      <c r="V1371" s="199">
        <v>40000</v>
      </c>
      <c r="W1371" s="200">
        <v>1</v>
      </c>
      <c r="X1371" s="201">
        <v>44986</v>
      </c>
      <c r="Y1371" s="129"/>
      <c r="Z1371" s="122" t="s">
        <v>1515</v>
      </c>
      <c r="AA1371" s="189" t="s">
        <v>1479</v>
      </c>
      <c r="AB1371" s="189" t="s">
        <v>1470</v>
      </c>
    </row>
    <row r="1372" spans="1:28" hidden="1">
      <c r="A1372" s="189" t="s">
        <v>3213</v>
      </c>
      <c r="B1372" s="190">
        <v>45016</v>
      </c>
      <c r="C1372" s="191" t="s">
        <v>42</v>
      </c>
      <c r="D1372" s="191" t="s">
        <v>3346</v>
      </c>
      <c r="E1372" s="128" t="s">
        <v>2312</v>
      </c>
      <c r="F1372" s="192" t="s">
        <v>4027</v>
      </c>
      <c r="G1372" s="193" t="s">
        <v>3214</v>
      </c>
      <c r="H1372" s="192" t="s">
        <v>3348</v>
      </c>
      <c r="I1372" s="194">
        <v>175052.85</v>
      </c>
      <c r="J1372" s="128" t="s">
        <v>3261</v>
      </c>
      <c r="K1372" s="192" t="s">
        <v>1765</v>
      </c>
      <c r="L1372" s="195">
        <v>702.19</v>
      </c>
      <c r="M1372" s="196">
        <v>45016</v>
      </c>
      <c r="N1372" s="179" t="s">
        <v>1472</v>
      </c>
      <c r="O1372" s="192" t="s">
        <v>1766</v>
      </c>
      <c r="P1372" s="192" t="s">
        <v>1757</v>
      </c>
      <c r="Q1372" s="197">
        <v>-702.19</v>
      </c>
      <c r="R1372" s="197">
        <v>0</v>
      </c>
      <c r="S1372" s="197">
        <v>-77782.38</v>
      </c>
      <c r="T1372" s="198" t="s">
        <v>1925</v>
      </c>
      <c r="U1372" s="199">
        <v>-702.19</v>
      </c>
      <c r="V1372" s="199">
        <v>702.19</v>
      </c>
      <c r="W1372" s="200">
        <v>0</v>
      </c>
      <c r="X1372" s="201">
        <v>44986</v>
      </c>
      <c r="Y1372" s="129"/>
      <c r="Z1372" s="122" t="s">
        <v>1515</v>
      </c>
      <c r="AA1372" s="189" t="s">
        <v>1479</v>
      </c>
      <c r="AB1372" s="189" t="s">
        <v>1470</v>
      </c>
    </row>
    <row r="1373" spans="1:28" hidden="1">
      <c r="A1373" s="189" t="s">
        <v>3213</v>
      </c>
      <c r="B1373" s="190">
        <v>45016</v>
      </c>
      <c r="C1373" s="191" t="s">
        <v>42</v>
      </c>
      <c r="D1373" s="191" t="s">
        <v>3346</v>
      </c>
      <c r="E1373" s="128" t="s">
        <v>2312</v>
      </c>
      <c r="F1373" s="192" t="s">
        <v>4027</v>
      </c>
      <c r="G1373" s="193" t="s">
        <v>3214</v>
      </c>
      <c r="H1373" s="192" t="s">
        <v>3348</v>
      </c>
      <c r="I1373" s="194">
        <v>175052.85</v>
      </c>
      <c r="J1373" s="128" t="s">
        <v>3261</v>
      </c>
      <c r="K1373" s="192" t="s">
        <v>1655</v>
      </c>
      <c r="L1373" s="195">
        <v>60300</v>
      </c>
      <c r="M1373" s="196">
        <v>45016</v>
      </c>
      <c r="N1373" s="179" t="s">
        <v>1472</v>
      </c>
      <c r="O1373" s="192" t="s">
        <v>4383</v>
      </c>
      <c r="P1373" s="192" t="s">
        <v>4384</v>
      </c>
      <c r="Q1373" s="197">
        <v>-60300</v>
      </c>
      <c r="R1373" s="197">
        <v>0</v>
      </c>
      <c r="S1373" s="197">
        <v>-138082.38</v>
      </c>
      <c r="T1373" s="198" t="s">
        <v>4385</v>
      </c>
      <c r="U1373" s="199">
        <v>-60300</v>
      </c>
      <c r="V1373" s="199">
        <v>60300</v>
      </c>
      <c r="W1373" s="200">
        <v>0</v>
      </c>
      <c r="X1373" s="201">
        <v>44986</v>
      </c>
      <c r="Y1373" s="129"/>
      <c r="Z1373" s="122" t="s">
        <v>1519</v>
      </c>
      <c r="AA1373" s="189" t="s">
        <v>1520</v>
      </c>
      <c r="AB1373" s="189" t="s">
        <v>1470</v>
      </c>
    </row>
    <row r="1374" spans="1:28" hidden="1">
      <c r="A1374" s="189" t="s">
        <v>3213</v>
      </c>
      <c r="B1374" s="190">
        <v>45016</v>
      </c>
      <c r="C1374" s="191" t="s">
        <v>42</v>
      </c>
      <c r="D1374" s="191" t="s">
        <v>3346</v>
      </c>
      <c r="E1374" s="128" t="s">
        <v>2312</v>
      </c>
      <c r="F1374" s="192" t="s">
        <v>4027</v>
      </c>
      <c r="G1374" s="193" t="s">
        <v>3214</v>
      </c>
      <c r="H1374" s="192" t="s">
        <v>3348</v>
      </c>
      <c r="I1374" s="194">
        <v>175052.85</v>
      </c>
      <c r="J1374" s="128" t="s">
        <v>4045</v>
      </c>
      <c r="K1374" s="192" t="s">
        <v>1612</v>
      </c>
      <c r="L1374" s="195">
        <v>282</v>
      </c>
      <c r="M1374" s="196">
        <v>45016</v>
      </c>
      <c r="N1374" s="179" t="s">
        <v>1565</v>
      </c>
      <c r="O1374" s="192" t="s">
        <v>3558</v>
      </c>
      <c r="P1374" s="192" t="s">
        <v>3776</v>
      </c>
      <c r="Q1374" s="197">
        <v>0</v>
      </c>
      <c r="R1374" s="197">
        <v>450000</v>
      </c>
      <c r="S1374" s="197">
        <v>311917.62</v>
      </c>
      <c r="T1374" s="198" t="s">
        <v>21</v>
      </c>
      <c r="U1374" s="199">
        <v>450000</v>
      </c>
      <c r="V1374" s="199">
        <v>450000</v>
      </c>
      <c r="W1374" s="200">
        <v>0</v>
      </c>
      <c r="X1374" s="201">
        <v>44986</v>
      </c>
      <c r="Y1374" s="129"/>
      <c r="Z1374" s="122" t="s">
        <v>158</v>
      </c>
      <c r="AA1374" s="189" t="s">
        <v>158</v>
      </c>
      <c r="AB1374" s="189" t="s">
        <v>1474</v>
      </c>
    </row>
    <row r="1375" spans="1:28" hidden="1">
      <c r="A1375" s="189" t="s">
        <v>3213</v>
      </c>
      <c r="B1375" s="190">
        <v>45016</v>
      </c>
      <c r="C1375" s="191" t="s">
        <v>42</v>
      </c>
      <c r="D1375" s="191" t="s">
        <v>3346</v>
      </c>
      <c r="E1375" s="128" t="s">
        <v>2312</v>
      </c>
      <c r="F1375" s="192" t="s">
        <v>4027</v>
      </c>
      <c r="G1375" s="193" t="s">
        <v>3214</v>
      </c>
      <c r="H1375" s="192" t="s">
        <v>3348</v>
      </c>
      <c r="I1375" s="194">
        <v>175052.85</v>
      </c>
      <c r="J1375" s="128" t="s">
        <v>4045</v>
      </c>
      <c r="K1375" s="192" t="s">
        <v>1612</v>
      </c>
      <c r="L1375" s="195">
        <v>282</v>
      </c>
      <c r="M1375" s="196">
        <v>45016</v>
      </c>
      <c r="N1375" s="179" t="s">
        <v>1472</v>
      </c>
      <c r="O1375" s="192" t="s">
        <v>4386</v>
      </c>
      <c r="P1375" s="192" t="s">
        <v>4387</v>
      </c>
      <c r="Q1375" s="197">
        <v>-282</v>
      </c>
      <c r="R1375" s="197">
        <v>0</v>
      </c>
      <c r="S1375" s="197">
        <v>311635.62</v>
      </c>
      <c r="T1375" s="198" t="s">
        <v>4388</v>
      </c>
      <c r="U1375" s="199">
        <v>-282</v>
      </c>
      <c r="V1375" s="199">
        <v>282</v>
      </c>
      <c r="W1375" s="200">
        <v>0</v>
      </c>
      <c r="X1375" s="201">
        <v>44986</v>
      </c>
      <c r="Y1375" s="129"/>
      <c r="Z1375" s="122" t="s">
        <v>3189</v>
      </c>
      <c r="AA1375" s="189" t="s">
        <v>1488</v>
      </c>
      <c r="AB1375" s="189" t="s">
        <v>1470</v>
      </c>
    </row>
    <row r="1376" spans="1:28">
      <c r="A1376" s="189" t="s">
        <v>3676</v>
      </c>
      <c r="B1376" s="190">
        <v>44987</v>
      </c>
      <c r="C1376" s="191" t="s">
        <v>3677</v>
      </c>
      <c r="D1376" s="191" t="s">
        <v>3678</v>
      </c>
      <c r="E1376" s="128" t="s">
        <v>1542</v>
      </c>
      <c r="F1376" s="192">
        <v>44987</v>
      </c>
      <c r="G1376" s="193" t="s">
        <v>1542</v>
      </c>
      <c r="H1376" s="192" t="s">
        <v>3678</v>
      </c>
      <c r="I1376" s="194" t="s">
        <v>1542</v>
      </c>
      <c r="J1376" s="128" t="s">
        <v>1542</v>
      </c>
      <c r="K1376" s="192" t="s">
        <v>1542</v>
      </c>
      <c r="L1376" s="195" t="s">
        <v>1542</v>
      </c>
      <c r="M1376" s="196">
        <v>44987</v>
      </c>
      <c r="N1376" s="179"/>
      <c r="O1376" s="192" t="s">
        <v>4389</v>
      </c>
      <c r="P1376" s="192">
        <v>6327</v>
      </c>
      <c r="Q1376" s="197">
        <v>-61</v>
      </c>
      <c r="R1376" s="197">
        <v>0</v>
      </c>
      <c r="S1376" s="197"/>
      <c r="T1376" s="198" t="s">
        <v>21</v>
      </c>
      <c r="U1376" s="199">
        <v>-61</v>
      </c>
      <c r="V1376" s="199">
        <v>61</v>
      </c>
      <c r="W1376" s="200">
        <v>0</v>
      </c>
      <c r="X1376" s="201">
        <v>44986</v>
      </c>
      <c r="Y1376" s="129"/>
      <c r="Z1376" s="122" t="s">
        <v>1482</v>
      </c>
      <c r="AA1376" s="189" t="s">
        <v>1482</v>
      </c>
      <c r="AB1376" s="189" t="s">
        <v>1470</v>
      </c>
    </row>
    <row r="1377" spans="1:28">
      <c r="A1377" s="189" t="s">
        <v>3676</v>
      </c>
      <c r="B1377" s="190">
        <v>44987</v>
      </c>
      <c r="C1377" s="191" t="s">
        <v>3677</v>
      </c>
      <c r="D1377" s="191" t="s">
        <v>3678</v>
      </c>
      <c r="E1377" s="128" t="s">
        <v>1542</v>
      </c>
      <c r="F1377" s="192">
        <v>44987</v>
      </c>
      <c r="G1377" s="193" t="s">
        <v>1542</v>
      </c>
      <c r="H1377" s="192" t="s">
        <v>3678</v>
      </c>
      <c r="I1377" s="194" t="s">
        <v>1542</v>
      </c>
      <c r="J1377" s="128" t="s">
        <v>1542</v>
      </c>
      <c r="K1377" s="192" t="s">
        <v>1542</v>
      </c>
      <c r="L1377" s="195" t="s">
        <v>1542</v>
      </c>
      <c r="M1377" s="196">
        <v>44987</v>
      </c>
      <c r="N1377" s="179"/>
      <c r="O1377" s="192" t="s">
        <v>36</v>
      </c>
      <c r="P1377" s="192">
        <v>6327</v>
      </c>
      <c r="Q1377" s="197">
        <v>-0.5</v>
      </c>
      <c r="R1377" s="197">
        <v>0</v>
      </c>
      <c r="S1377" s="197"/>
      <c r="T1377" s="198" t="s">
        <v>21</v>
      </c>
      <c r="U1377" s="199">
        <v>-0.5</v>
      </c>
      <c r="V1377" s="199">
        <v>0.5</v>
      </c>
      <c r="W1377" s="200">
        <v>0</v>
      </c>
      <c r="X1377" s="201">
        <v>44986</v>
      </c>
      <c r="Y1377" s="129"/>
      <c r="Z1377" s="122" t="s">
        <v>1482</v>
      </c>
      <c r="AA1377" s="189" t="s">
        <v>1482</v>
      </c>
      <c r="AB1377" s="189" t="s">
        <v>1470</v>
      </c>
    </row>
    <row r="1378" spans="1:28">
      <c r="A1378" s="189" t="s">
        <v>3676</v>
      </c>
      <c r="B1378" s="190">
        <v>44987</v>
      </c>
      <c r="C1378" s="191" t="s">
        <v>3677</v>
      </c>
      <c r="D1378" s="191" t="s">
        <v>3678</v>
      </c>
      <c r="E1378" s="128" t="s">
        <v>1542</v>
      </c>
      <c r="F1378" s="192">
        <v>44987</v>
      </c>
      <c r="G1378" s="193" t="s">
        <v>1542</v>
      </c>
      <c r="H1378" s="192" t="s">
        <v>3678</v>
      </c>
      <c r="I1378" s="194" t="s">
        <v>1542</v>
      </c>
      <c r="J1378" s="128" t="s">
        <v>1542</v>
      </c>
      <c r="K1378" s="192" t="s">
        <v>1542</v>
      </c>
      <c r="L1378" s="195" t="s">
        <v>1542</v>
      </c>
      <c r="M1378" s="196">
        <v>44987</v>
      </c>
      <c r="N1378" s="179"/>
      <c r="O1378" s="192" t="s">
        <v>26</v>
      </c>
      <c r="P1378" s="192" t="s">
        <v>21</v>
      </c>
      <c r="Q1378" s="197">
        <v>0</v>
      </c>
      <c r="R1378" s="197">
        <v>0.14000000000000001</v>
      </c>
      <c r="S1378" s="197"/>
      <c r="T1378" s="198" t="s">
        <v>21</v>
      </c>
      <c r="U1378" s="199">
        <v>0.14000000000000001</v>
      </c>
      <c r="V1378" s="199">
        <v>0.14000000000000001</v>
      </c>
      <c r="W1378" s="200">
        <v>0</v>
      </c>
      <c r="X1378" s="201">
        <v>44986</v>
      </c>
      <c r="Y1378" s="129"/>
      <c r="Z1378" s="122" t="s">
        <v>1556</v>
      </c>
      <c r="AA1378" s="189" t="s">
        <v>1557</v>
      </c>
      <c r="AB1378" s="189" t="s">
        <v>1470</v>
      </c>
    </row>
    <row r="1379" spans="1:28">
      <c r="A1379" s="189" t="s">
        <v>3676</v>
      </c>
      <c r="B1379" s="190">
        <v>45002</v>
      </c>
      <c r="C1379" s="191" t="s">
        <v>3677</v>
      </c>
      <c r="D1379" s="191" t="s">
        <v>3678</v>
      </c>
      <c r="E1379" s="128" t="s">
        <v>1542</v>
      </c>
      <c r="F1379" s="192">
        <v>45002</v>
      </c>
      <c r="G1379" s="193" t="s">
        <v>1542</v>
      </c>
      <c r="H1379" s="192" t="s">
        <v>3678</v>
      </c>
      <c r="I1379" s="194" t="s">
        <v>1542</v>
      </c>
      <c r="J1379" s="128" t="s">
        <v>1542</v>
      </c>
      <c r="K1379" s="192" t="s">
        <v>1542</v>
      </c>
      <c r="L1379" s="195" t="s">
        <v>1542</v>
      </c>
      <c r="M1379" s="196">
        <v>45002</v>
      </c>
      <c r="N1379" s="179"/>
      <c r="O1379" s="192" t="s">
        <v>29</v>
      </c>
      <c r="P1379" s="192">
        <v>6327</v>
      </c>
      <c r="Q1379" s="197">
        <v>-736.41</v>
      </c>
      <c r="R1379" s="197">
        <v>0</v>
      </c>
      <c r="S1379" s="197"/>
      <c r="T1379" s="198" t="s">
        <v>21</v>
      </c>
      <c r="U1379" s="199">
        <v>-736.41</v>
      </c>
      <c r="V1379" s="199">
        <v>736.41</v>
      </c>
      <c r="W1379" s="200">
        <v>0</v>
      </c>
      <c r="X1379" s="201">
        <v>44986</v>
      </c>
      <c r="Y1379" s="129"/>
      <c r="Z1379" s="122" t="s">
        <v>1484</v>
      </c>
      <c r="AA1379" s="189" t="s">
        <v>1484</v>
      </c>
      <c r="AB1379" s="189" t="s">
        <v>1470</v>
      </c>
    </row>
    <row r="1380" spans="1:28">
      <c r="A1380" s="189" t="s">
        <v>3676</v>
      </c>
      <c r="B1380" s="190">
        <v>45002</v>
      </c>
      <c r="C1380" s="191" t="s">
        <v>3677</v>
      </c>
      <c r="D1380" s="191" t="s">
        <v>3678</v>
      </c>
      <c r="E1380" s="128" t="s">
        <v>1542</v>
      </c>
      <c r="F1380" s="192">
        <v>45002</v>
      </c>
      <c r="G1380" s="193" t="s">
        <v>1542</v>
      </c>
      <c r="H1380" s="192" t="s">
        <v>3678</v>
      </c>
      <c r="I1380" s="194" t="s">
        <v>1542</v>
      </c>
      <c r="J1380" s="128" t="s">
        <v>1542</v>
      </c>
      <c r="K1380" s="192" t="s">
        <v>1542</v>
      </c>
      <c r="L1380" s="195" t="s">
        <v>1542</v>
      </c>
      <c r="M1380" s="196">
        <v>45002</v>
      </c>
      <c r="N1380" s="179"/>
      <c r="O1380" s="192" t="s">
        <v>26</v>
      </c>
      <c r="P1380" s="192" t="s">
        <v>21</v>
      </c>
      <c r="Q1380" s="197">
        <v>0</v>
      </c>
      <c r="R1380" s="197">
        <v>3.65</v>
      </c>
      <c r="S1380" s="197"/>
      <c r="T1380" s="198" t="s">
        <v>21</v>
      </c>
      <c r="U1380" s="199">
        <v>3.65</v>
      </c>
      <c r="V1380" s="199">
        <v>3.65</v>
      </c>
      <c r="W1380" s="200">
        <v>0</v>
      </c>
      <c r="X1380" s="201">
        <v>44986</v>
      </c>
      <c r="Y1380" s="129"/>
      <c r="Z1380" s="122" t="s">
        <v>1556</v>
      </c>
      <c r="AA1380" s="189" t="s">
        <v>1557</v>
      </c>
      <c r="AB1380" s="189" t="s">
        <v>1470</v>
      </c>
    </row>
    <row r="1381" spans="1:28">
      <c r="A1381" s="189" t="s">
        <v>3676</v>
      </c>
      <c r="B1381" s="190">
        <v>45005</v>
      </c>
      <c r="C1381" s="191" t="s">
        <v>3677</v>
      </c>
      <c r="D1381" s="191" t="s">
        <v>3678</v>
      </c>
      <c r="E1381" s="128" t="s">
        <v>1542</v>
      </c>
      <c r="F1381" s="192">
        <v>45005</v>
      </c>
      <c r="G1381" s="193" t="s">
        <v>1542</v>
      </c>
      <c r="H1381" s="192" t="s">
        <v>3678</v>
      </c>
      <c r="I1381" s="194" t="s">
        <v>1542</v>
      </c>
      <c r="J1381" s="128" t="s">
        <v>1542</v>
      </c>
      <c r="K1381" s="192" t="s">
        <v>1542</v>
      </c>
      <c r="L1381" s="195" t="s">
        <v>1542</v>
      </c>
      <c r="M1381" s="196">
        <v>45005</v>
      </c>
      <c r="N1381" s="179"/>
      <c r="O1381" s="192" t="s">
        <v>23</v>
      </c>
      <c r="P1381" s="192" t="s">
        <v>21</v>
      </c>
      <c r="Q1381" s="197">
        <v>-4273.1899999999996</v>
      </c>
      <c r="R1381" s="197">
        <v>0</v>
      </c>
      <c r="S1381" s="197"/>
      <c r="T1381" s="198" t="s">
        <v>21</v>
      </c>
      <c r="U1381" s="199">
        <v>-4273.1899999999996</v>
      </c>
      <c r="V1381" s="199">
        <v>4273.1899999999996</v>
      </c>
      <c r="W1381" s="200">
        <v>0</v>
      </c>
      <c r="X1381" s="201">
        <v>44986</v>
      </c>
      <c r="Y1381" s="129"/>
      <c r="Z1381" s="122" t="s">
        <v>3688</v>
      </c>
      <c r="AA1381" s="189" t="s">
        <v>3688</v>
      </c>
      <c r="AB1381" s="189" t="s">
        <v>1470</v>
      </c>
    </row>
    <row r="1382" spans="1:28">
      <c r="A1382" s="189" t="s">
        <v>3676</v>
      </c>
      <c r="B1382" s="190">
        <v>45005</v>
      </c>
      <c r="C1382" s="191" t="s">
        <v>3677</v>
      </c>
      <c r="D1382" s="191" t="s">
        <v>3678</v>
      </c>
      <c r="E1382" s="128" t="s">
        <v>1542</v>
      </c>
      <c r="F1382" s="192">
        <v>45005</v>
      </c>
      <c r="G1382" s="193" t="s">
        <v>1542</v>
      </c>
      <c r="H1382" s="192" t="s">
        <v>3678</v>
      </c>
      <c r="I1382" s="194" t="s">
        <v>1542</v>
      </c>
      <c r="J1382" s="128" t="s">
        <v>1542</v>
      </c>
      <c r="K1382" s="192" t="s">
        <v>1542</v>
      </c>
      <c r="L1382" s="195" t="s">
        <v>1542</v>
      </c>
      <c r="M1382" s="196">
        <v>45005</v>
      </c>
      <c r="N1382" s="179"/>
      <c r="O1382" s="192" t="s">
        <v>26</v>
      </c>
      <c r="P1382" s="192" t="s">
        <v>21</v>
      </c>
      <c r="Q1382" s="197">
        <v>0</v>
      </c>
      <c r="R1382" s="197">
        <v>21.49</v>
      </c>
      <c r="S1382" s="197"/>
      <c r="T1382" s="198" t="s">
        <v>21</v>
      </c>
      <c r="U1382" s="199">
        <v>21.49</v>
      </c>
      <c r="V1382" s="199">
        <v>21.49</v>
      </c>
      <c r="W1382" s="200">
        <v>0</v>
      </c>
      <c r="X1382" s="201">
        <v>44986</v>
      </c>
      <c r="Y1382" s="129"/>
      <c r="Z1382" s="122" t="s">
        <v>1556</v>
      </c>
      <c r="AA1382" s="189" t="s">
        <v>1557</v>
      </c>
      <c r="AB1382" s="189" t="s">
        <v>1470</v>
      </c>
    </row>
    <row r="1383" spans="1:28">
      <c r="A1383" s="189" t="s">
        <v>3676</v>
      </c>
      <c r="B1383" s="190">
        <v>45009</v>
      </c>
      <c r="C1383" s="191" t="s">
        <v>3677</v>
      </c>
      <c r="D1383" s="191" t="s">
        <v>3678</v>
      </c>
      <c r="E1383" s="128" t="s">
        <v>1542</v>
      </c>
      <c r="F1383" s="192">
        <v>45009</v>
      </c>
      <c r="G1383" s="193" t="s">
        <v>1542</v>
      </c>
      <c r="H1383" s="192" t="s">
        <v>3678</v>
      </c>
      <c r="I1383" s="194" t="s">
        <v>1542</v>
      </c>
      <c r="J1383" s="128" t="s">
        <v>1542</v>
      </c>
      <c r="K1383" s="192" t="s">
        <v>1542</v>
      </c>
      <c r="L1383" s="195" t="s">
        <v>1542</v>
      </c>
      <c r="M1383" s="196">
        <v>45009</v>
      </c>
      <c r="N1383" s="179"/>
      <c r="O1383" s="192" t="s">
        <v>23</v>
      </c>
      <c r="P1383" s="192" t="s">
        <v>21</v>
      </c>
      <c r="Q1383" s="197">
        <v>-2815.5</v>
      </c>
      <c r="R1383" s="197">
        <v>0</v>
      </c>
      <c r="S1383" s="197"/>
      <c r="T1383" s="198" t="s">
        <v>21</v>
      </c>
      <c r="U1383" s="199">
        <v>-2815.5</v>
      </c>
      <c r="V1383" s="199">
        <v>2815.5</v>
      </c>
      <c r="W1383" s="200">
        <v>0</v>
      </c>
      <c r="X1383" s="201">
        <v>44986</v>
      </c>
      <c r="Y1383" s="129"/>
      <c r="Z1383" s="122" t="s">
        <v>3688</v>
      </c>
      <c r="AA1383" s="189" t="s">
        <v>3688</v>
      </c>
      <c r="AB1383" s="189" t="s">
        <v>1470</v>
      </c>
    </row>
    <row r="1384" spans="1:28">
      <c r="A1384" s="189" t="s">
        <v>3676</v>
      </c>
      <c r="B1384" s="190">
        <v>45009</v>
      </c>
      <c r="C1384" s="191" t="s">
        <v>3677</v>
      </c>
      <c r="D1384" s="191" t="s">
        <v>3678</v>
      </c>
      <c r="E1384" s="128" t="s">
        <v>1542</v>
      </c>
      <c r="F1384" s="192">
        <v>45009</v>
      </c>
      <c r="G1384" s="193" t="s">
        <v>1542</v>
      </c>
      <c r="H1384" s="192" t="s">
        <v>3678</v>
      </c>
      <c r="I1384" s="194" t="s">
        <v>1542</v>
      </c>
      <c r="J1384" s="128" t="s">
        <v>1542</v>
      </c>
      <c r="K1384" s="192" t="s">
        <v>1542</v>
      </c>
      <c r="L1384" s="195" t="s">
        <v>1542</v>
      </c>
      <c r="M1384" s="196">
        <v>45009</v>
      </c>
      <c r="N1384" s="179"/>
      <c r="O1384" s="192" t="s">
        <v>26</v>
      </c>
      <c r="P1384" s="192" t="s">
        <v>21</v>
      </c>
      <c r="Q1384" s="197">
        <v>0</v>
      </c>
      <c r="R1384" s="197">
        <v>15.04</v>
      </c>
      <c r="S1384" s="197"/>
      <c r="T1384" s="198" t="s">
        <v>21</v>
      </c>
      <c r="U1384" s="199">
        <v>15.04</v>
      </c>
      <c r="V1384" s="199">
        <v>15.04</v>
      </c>
      <c r="W1384" s="200">
        <v>0</v>
      </c>
      <c r="X1384" s="201">
        <v>44986</v>
      </c>
      <c r="Y1384" s="129"/>
      <c r="Z1384" s="122" t="s">
        <v>1556</v>
      </c>
      <c r="AA1384" s="189" t="s">
        <v>1557</v>
      </c>
      <c r="AB1384" s="189" t="s">
        <v>1470</v>
      </c>
    </row>
    <row r="1385" spans="1:28">
      <c r="A1385" s="189" t="s">
        <v>3676</v>
      </c>
      <c r="B1385" s="190">
        <v>45012</v>
      </c>
      <c r="C1385" s="191" t="s">
        <v>3677</v>
      </c>
      <c r="D1385" s="191" t="s">
        <v>3678</v>
      </c>
      <c r="E1385" s="128" t="s">
        <v>1542</v>
      </c>
      <c r="F1385" s="192">
        <v>45012</v>
      </c>
      <c r="G1385" s="193" t="s">
        <v>1542</v>
      </c>
      <c r="H1385" s="192" t="s">
        <v>3678</v>
      </c>
      <c r="I1385" s="194" t="s">
        <v>1542</v>
      </c>
      <c r="J1385" s="128" t="s">
        <v>1542</v>
      </c>
      <c r="K1385" s="192" t="s">
        <v>1542</v>
      </c>
      <c r="L1385" s="195" t="s">
        <v>1542</v>
      </c>
      <c r="M1385" s="196">
        <v>45012</v>
      </c>
      <c r="N1385" s="179"/>
      <c r="O1385" s="192" t="s">
        <v>125</v>
      </c>
      <c r="P1385" s="192">
        <v>6327</v>
      </c>
      <c r="Q1385" s="197">
        <v>-4950.5</v>
      </c>
      <c r="R1385" s="197">
        <v>0</v>
      </c>
      <c r="S1385" s="197"/>
      <c r="T1385" s="198" t="s">
        <v>21</v>
      </c>
      <c r="U1385" s="199">
        <v>-4950.5</v>
      </c>
      <c r="V1385" s="199">
        <v>4950.5</v>
      </c>
      <c r="W1385" s="200">
        <v>0</v>
      </c>
      <c r="X1385" s="201">
        <v>44986</v>
      </c>
      <c r="Y1385" s="129"/>
      <c r="Z1385" s="122" t="s">
        <v>3693</v>
      </c>
      <c r="AA1385" s="189" t="s">
        <v>3694</v>
      </c>
      <c r="AB1385" s="189" t="s">
        <v>1470</v>
      </c>
    </row>
    <row r="1386" spans="1:28">
      <c r="A1386" s="189" t="s">
        <v>3676</v>
      </c>
      <c r="B1386" s="190">
        <v>45012</v>
      </c>
      <c r="C1386" s="191" t="s">
        <v>3677</v>
      </c>
      <c r="D1386" s="191" t="s">
        <v>3678</v>
      </c>
      <c r="E1386" s="128" t="s">
        <v>1542</v>
      </c>
      <c r="F1386" s="192">
        <v>45012</v>
      </c>
      <c r="G1386" s="193" t="s">
        <v>1542</v>
      </c>
      <c r="H1386" s="192" t="s">
        <v>3678</v>
      </c>
      <c r="I1386" s="194" t="s">
        <v>1542</v>
      </c>
      <c r="J1386" s="128" t="s">
        <v>1542</v>
      </c>
      <c r="K1386" s="192" t="s">
        <v>1542</v>
      </c>
      <c r="L1386" s="195" t="s">
        <v>1542</v>
      </c>
      <c r="M1386" s="196">
        <v>45012</v>
      </c>
      <c r="N1386" s="179"/>
      <c r="O1386" s="192" t="s">
        <v>26</v>
      </c>
      <c r="P1386" s="192" t="s">
        <v>21</v>
      </c>
      <c r="Q1386" s="197">
        <v>0</v>
      </c>
      <c r="R1386" s="197">
        <v>26.68</v>
      </c>
      <c r="S1386" s="197"/>
      <c r="T1386" s="198" t="s">
        <v>21</v>
      </c>
      <c r="U1386" s="199">
        <v>26.68</v>
      </c>
      <c r="V1386" s="199">
        <v>26.68</v>
      </c>
      <c r="W1386" s="200">
        <v>0</v>
      </c>
      <c r="X1386" s="201">
        <v>44986</v>
      </c>
      <c r="Y1386" s="129"/>
      <c r="Z1386" s="122" t="s">
        <v>1556</v>
      </c>
      <c r="AA1386" s="189" t="s">
        <v>1557</v>
      </c>
      <c r="AB1386" s="189" t="s">
        <v>1470</v>
      </c>
    </row>
    <row r="1387" spans="1:28">
      <c r="A1387" s="189" t="s">
        <v>3676</v>
      </c>
      <c r="B1387" s="190">
        <v>45013</v>
      </c>
      <c r="C1387" s="191" t="s">
        <v>3677</v>
      </c>
      <c r="D1387" s="191" t="s">
        <v>3678</v>
      </c>
      <c r="E1387" s="128" t="s">
        <v>1542</v>
      </c>
      <c r="F1387" s="192">
        <v>45013</v>
      </c>
      <c r="G1387" s="193" t="s">
        <v>1542</v>
      </c>
      <c r="H1387" s="192" t="s">
        <v>3678</v>
      </c>
      <c r="I1387" s="194" t="s">
        <v>1542</v>
      </c>
      <c r="J1387" s="128" t="s">
        <v>1542</v>
      </c>
      <c r="K1387" s="192" t="s">
        <v>1542</v>
      </c>
      <c r="L1387" s="195" t="s">
        <v>1542</v>
      </c>
      <c r="M1387" s="196">
        <v>45013</v>
      </c>
      <c r="N1387" s="179"/>
      <c r="O1387" s="192" t="s">
        <v>4025</v>
      </c>
      <c r="P1387" s="192">
        <v>9123</v>
      </c>
      <c r="Q1387" s="197">
        <v>0</v>
      </c>
      <c r="R1387" s="197">
        <v>9951.3700000000008</v>
      </c>
      <c r="S1387" s="197"/>
      <c r="T1387" s="198" t="s">
        <v>21</v>
      </c>
      <c r="U1387" s="199">
        <v>9951.3700000000008</v>
      </c>
      <c r="V1387" s="199">
        <v>9951.3700000000008</v>
      </c>
      <c r="W1387" s="200">
        <v>0</v>
      </c>
      <c r="X1387" s="201">
        <v>44986</v>
      </c>
      <c r="Y1387" s="129"/>
      <c r="Z1387" s="122" t="s">
        <v>3692</v>
      </c>
      <c r="AA1387" s="189" t="s">
        <v>3692</v>
      </c>
      <c r="AB1387" s="189" t="s">
        <v>1470</v>
      </c>
    </row>
    <row r="1388" spans="1:28">
      <c r="A1388" s="189" t="s">
        <v>3676</v>
      </c>
      <c r="B1388" s="190">
        <v>45014</v>
      </c>
      <c r="C1388" s="191" t="s">
        <v>3677</v>
      </c>
      <c r="D1388" s="191" t="s">
        <v>3678</v>
      </c>
      <c r="E1388" s="128" t="s">
        <v>1542</v>
      </c>
      <c r="F1388" s="192">
        <v>45014</v>
      </c>
      <c r="G1388" s="193" t="s">
        <v>1542</v>
      </c>
      <c r="H1388" s="192" t="s">
        <v>3678</v>
      </c>
      <c r="I1388" s="194" t="s">
        <v>1542</v>
      </c>
      <c r="J1388" s="128" t="s">
        <v>1542</v>
      </c>
      <c r="K1388" s="192" t="s">
        <v>1542</v>
      </c>
      <c r="L1388" s="195" t="s">
        <v>1542</v>
      </c>
      <c r="M1388" s="196">
        <v>45014</v>
      </c>
      <c r="N1388" s="179"/>
      <c r="O1388" s="192" t="s">
        <v>138</v>
      </c>
      <c r="P1388" s="192">
        <v>4464</v>
      </c>
      <c r="Q1388" s="197">
        <v>-3500000.01</v>
      </c>
      <c r="R1388" s="197">
        <v>0</v>
      </c>
      <c r="S1388" s="197"/>
      <c r="T1388" s="198" t="s">
        <v>21</v>
      </c>
      <c r="U1388" s="199">
        <v>-3500000.01</v>
      </c>
      <c r="V1388" s="199">
        <v>3500000.01</v>
      </c>
      <c r="W1388" s="200">
        <v>0</v>
      </c>
      <c r="X1388" s="201">
        <v>44986</v>
      </c>
      <c r="Y1388" s="129"/>
      <c r="Z1388" s="122" t="s">
        <v>4390</v>
      </c>
      <c r="AA1388" s="189" t="s">
        <v>4390</v>
      </c>
      <c r="AB1388" s="189" t="s">
        <v>1470</v>
      </c>
    </row>
    <row r="1389" spans="1:28">
      <c r="A1389" s="189" t="s">
        <v>3676</v>
      </c>
      <c r="B1389" s="190">
        <v>45014</v>
      </c>
      <c r="C1389" s="191" t="s">
        <v>3677</v>
      </c>
      <c r="D1389" s="191" t="s">
        <v>3678</v>
      </c>
      <c r="E1389" s="128" t="s">
        <v>1542</v>
      </c>
      <c r="F1389" s="192">
        <v>45014</v>
      </c>
      <c r="G1389" s="193" t="s">
        <v>1542</v>
      </c>
      <c r="H1389" s="192" t="s">
        <v>3678</v>
      </c>
      <c r="I1389" s="194" t="s">
        <v>1542</v>
      </c>
      <c r="J1389" s="128" t="s">
        <v>1542</v>
      </c>
      <c r="K1389" s="192" t="s">
        <v>1542</v>
      </c>
      <c r="L1389" s="195" t="s">
        <v>1542</v>
      </c>
      <c r="M1389" s="196">
        <v>45014</v>
      </c>
      <c r="N1389" s="179"/>
      <c r="O1389" s="192" t="s">
        <v>138</v>
      </c>
      <c r="P1389" s="192">
        <v>4464</v>
      </c>
      <c r="Q1389" s="197">
        <v>-365898.51</v>
      </c>
      <c r="R1389" s="197">
        <v>0</v>
      </c>
      <c r="S1389" s="197"/>
      <c r="T1389" s="198" t="s">
        <v>21</v>
      </c>
      <c r="U1389" s="199">
        <v>-365898.51</v>
      </c>
      <c r="V1389" s="199">
        <v>365898.51</v>
      </c>
      <c r="W1389" s="200">
        <v>0</v>
      </c>
      <c r="X1389" s="201">
        <v>44986</v>
      </c>
      <c r="Y1389" s="129"/>
      <c r="Z1389" s="122" t="s">
        <v>1591</v>
      </c>
      <c r="AA1389" s="189" t="s">
        <v>1591</v>
      </c>
      <c r="AB1389" s="189" t="s">
        <v>1470</v>
      </c>
    </row>
    <row r="1390" spans="1:28">
      <c r="A1390" s="189" t="s">
        <v>3676</v>
      </c>
      <c r="B1390" s="190">
        <v>45014</v>
      </c>
      <c r="C1390" s="191" t="s">
        <v>3677</v>
      </c>
      <c r="D1390" s="191" t="s">
        <v>3678</v>
      </c>
      <c r="E1390" s="128" t="s">
        <v>1542</v>
      </c>
      <c r="F1390" s="192">
        <v>45014</v>
      </c>
      <c r="G1390" s="193" t="s">
        <v>1542</v>
      </c>
      <c r="H1390" s="192" t="s">
        <v>3678</v>
      </c>
      <c r="I1390" s="194" t="s">
        <v>1542</v>
      </c>
      <c r="J1390" s="128" t="s">
        <v>1542</v>
      </c>
      <c r="K1390" s="192" t="s">
        <v>1542</v>
      </c>
      <c r="L1390" s="195" t="s">
        <v>1542</v>
      </c>
      <c r="M1390" s="196">
        <v>45014</v>
      </c>
      <c r="N1390" s="179"/>
      <c r="O1390" s="192" t="s">
        <v>4025</v>
      </c>
      <c r="P1390" s="192">
        <v>9136</v>
      </c>
      <c r="Q1390" s="197">
        <v>0</v>
      </c>
      <c r="R1390" s="197">
        <v>308980.96000000002</v>
      </c>
      <c r="S1390" s="197"/>
      <c r="T1390" s="198" t="s">
        <v>21</v>
      </c>
      <c r="U1390" s="199">
        <v>308980.96000000002</v>
      </c>
      <c r="V1390" s="199">
        <v>308980.96000000002</v>
      </c>
      <c r="W1390" s="200">
        <v>0</v>
      </c>
      <c r="X1390" s="201">
        <v>44986</v>
      </c>
      <c r="Y1390" s="129"/>
      <c r="Z1390" s="122" t="s">
        <v>3692</v>
      </c>
      <c r="AA1390" s="189" t="s">
        <v>3692</v>
      </c>
      <c r="AB1390" s="189" t="s">
        <v>1470</v>
      </c>
    </row>
    <row r="1391" spans="1:28">
      <c r="A1391" s="189" t="s">
        <v>3676</v>
      </c>
      <c r="B1391" s="190">
        <v>45014</v>
      </c>
      <c r="C1391" s="191" t="s">
        <v>3677</v>
      </c>
      <c r="D1391" s="191" t="s">
        <v>3678</v>
      </c>
      <c r="E1391" s="128" t="s">
        <v>1542</v>
      </c>
      <c r="F1391" s="192">
        <v>45014</v>
      </c>
      <c r="G1391" s="193" t="s">
        <v>1542</v>
      </c>
      <c r="H1391" s="192" t="s">
        <v>3678</v>
      </c>
      <c r="I1391" s="194" t="s">
        <v>1542</v>
      </c>
      <c r="J1391" s="128" t="s">
        <v>1542</v>
      </c>
      <c r="K1391" s="192" t="s">
        <v>1542</v>
      </c>
      <c r="L1391" s="195" t="s">
        <v>1542</v>
      </c>
      <c r="M1391" s="196">
        <v>45014</v>
      </c>
      <c r="N1391" s="179"/>
      <c r="O1391" s="192" t="s">
        <v>4025</v>
      </c>
      <c r="P1391" s="192">
        <v>9773</v>
      </c>
      <c r="Q1391" s="197">
        <v>0</v>
      </c>
      <c r="R1391" s="197">
        <v>3017.17</v>
      </c>
      <c r="S1391" s="197"/>
      <c r="T1391" s="198" t="s">
        <v>21</v>
      </c>
      <c r="U1391" s="199">
        <v>3017.17</v>
      </c>
      <c r="V1391" s="199">
        <v>3017.17</v>
      </c>
      <c r="W1391" s="200">
        <v>0</v>
      </c>
      <c r="X1391" s="201">
        <v>44986</v>
      </c>
      <c r="Y1391" s="129"/>
      <c r="Z1391" s="122" t="s">
        <v>3692</v>
      </c>
      <c r="AA1391" s="189" t="s">
        <v>3692</v>
      </c>
      <c r="AB1391" s="189" t="s">
        <v>1470</v>
      </c>
    </row>
    <row r="1392" spans="1:28">
      <c r="A1392" s="189" t="s">
        <v>3676</v>
      </c>
      <c r="B1392" s="190">
        <v>45014</v>
      </c>
      <c r="C1392" s="191" t="s">
        <v>3677</v>
      </c>
      <c r="D1392" s="191" t="s">
        <v>3678</v>
      </c>
      <c r="E1392" s="128" t="s">
        <v>1542</v>
      </c>
      <c r="F1392" s="192">
        <v>45014</v>
      </c>
      <c r="G1392" s="193" t="s">
        <v>1542</v>
      </c>
      <c r="H1392" s="192" t="s">
        <v>3678</v>
      </c>
      <c r="I1392" s="194" t="s">
        <v>1542</v>
      </c>
      <c r="J1392" s="128" t="s">
        <v>1542</v>
      </c>
      <c r="K1392" s="192" t="s">
        <v>1542</v>
      </c>
      <c r="L1392" s="195" t="s">
        <v>1542</v>
      </c>
      <c r="M1392" s="196">
        <v>45014</v>
      </c>
      <c r="N1392" s="179"/>
      <c r="O1392" s="192" t="s">
        <v>121</v>
      </c>
      <c r="P1392" s="192">
        <v>4175</v>
      </c>
      <c r="Q1392" s="197">
        <v>0</v>
      </c>
      <c r="R1392" s="197">
        <v>180336.55</v>
      </c>
      <c r="S1392" s="197"/>
      <c r="T1392" s="198" t="s">
        <v>21</v>
      </c>
      <c r="U1392" s="199">
        <v>180336.55</v>
      </c>
      <c r="V1392" s="199">
        <v>180336.55</v>
      </c>
      <c r="W1392" s="200">
        <v>0</v>
      </c>
      <c r="X1392" s="201">
        <v>44986</v>
      </c>
      <c r="Y1392" s="129"/>
      <c r="Z1392" s="122" t="s">
        <v>3686</v>
      </c>
      <c r="AA1392" s="189" t="s">
        <v>3686</v>
      </c>
      <c r="AB1392" s="189" t="s">
        <v>1470</v>
      </c>
    </row>
    <row r="1393" spans="1:28">
      <c r="A1393" s="189" t="s">
        <v>3676</v>
      </c>
      <c r="B1393" s="190">
        <v>45014</v>
      </c>
      <c r="C1393" s="191" t="s">
        <v>3677</v>
      </c>
      <c r="D1393" s="191" t="s">
        <v>3678</v>
      </c>
      <c r="E1393" s="128" t="s">
        <v>1542</v>
      </c>
      <c r="F1393" s="192">
        <v>45014</v>
      </c>
      <c r="G1393" s="193" t="s">
        <v>1542</v>
      </c>
      <c r="H1393" s="192" t="s">
        <v>3678</v>
      </c>
      <c r="I1393" s="194" t="s">
        <v>1542</v>
      </c>
      <c r="J1393" s="128" t="s">
        <v>1542</v>
      </c>
      <c r="K1393" s="192" t="s">
        <v>1542</v>
      </c>
      <c r="L1393" s="195" t="s">
        <v>1542</v>
      </c>
      <c r="M1393" s="196">
        <v>45014</v>
      </c>
      <c r="N1393" s="179"/>
      <c r="O1393" s="192" t="s">
        <v>121</v>
      </c>
      <c r="P1393" s="192">
        <v>4175</v>
      </c>
      <c r="Q1393" s="197">
        <v>0</v>
      </c>
      <c r="R1393" s="197">
        <v>103516.79</v>
      </c>
      <c r="S1393" s="197"/>
      <c r="T1393" s="198" t="s">
        <v>21</v>
      </c>
      <c r="U1393" s="199">
        <v>103516.79</v>
      </c>
      <c r="V1393" s="199">
        <v>103516.79</v>
      </c>
      <c r="W1393" s="200">
        <v>0</v>
      </c>
      <c r="X1393" s="201">
        <v>44986</v>
      </c>
      <c r="Y1393" s="129"/>
      <c r="Z1393" s="122" t="s">
        <v>3686</v>
      </c>
      <c r="AA1393" s="189" t="s">
        <v>3686</v>
      </c>
      <c r="AB1393" s="189" t="s">
        <v>1470</v>
      </c>
    </row>
    <row r="1394" spans="1:28">
      <c r="A1394" s="189" t="s">
        <v>3676</v>
      </c>
      <c r="B1394" s="190">
        <v>45014</v>
      </c>
      <c r="C1394" s="191" t="s">
        <v>3677</v>
      </c>
      <c r="D1394" s="191" t="s">
        <v>3678</v>
      </c>
      <c r="E1394" s="128" t="s">
        <v>1542</v>
      </c>
      <c r="F1394" s="192">
        <v>45014</v>
      </c>
      <c r="G1394" s="193" t="s">
        <v>1542</v>
      </c>
      <c r="H1394" s="192" t="s">
        <v>3678</v>
      </c>
      <c r="I1394" s="194" t="s">
        <v>1542</v>
      </c>
      <c r="J1394" s="128" t="s">
        <v>1542</v>
      </c>
      <c r="K1394" s="192" t="s">
        <v>1542</v>
      </c>
      <c r="L1394" s="195" t="s">
        <v>1542</v>
      </c>
      <c r="M1394" s="196">
        <v>45014</v>
      </c>
      <c r="N1394" s="179"/>
      <c r="O1394" s="192" t="s">
        <v>121</v>
      </c>
      <c r="P1394" s="192">
        <v>4175</v>
      </c>
      <c r="Q1394" s="197">
        <v>0</v>
      </c>
      <c r="R1394" s="197">
        <v>3274447.91</v>
      </c>
      <c r="S1394" s="197"/>
      <c r="T1394" s="198" t="s">
        <v>21</v>
      </c>
      <c r="U1394" s="199">
        <v>3274447.91</v>
      </c>
      <c r="V1394" s="199">
        <v>3274447.91</v>
      </c>
      <c r="W1394" s="200">
        <v>0</v>
      </c>
      <c r="X1394" s="201">
        <v>44986</v>
      </c>
      <c r="Y1394" s="129"/>
      <c r="Z1394" s="122" t="s">
        <v>3686</v>
      </c>
      <c r="AA1394" s="189" t="s">
        <v>3686</v>
      </c>
      <c r="AB1394" s="189" t="s">
        <v>1470</v>
      </c>
    </row>
    <row r="1395" spans="1:28">
      <c r="A1395" s="189" t="s">
        <v>3676</v>
      </c>
      <c r="B1395" s="190">
        <v>45015</v>
      </c>
      <c r="C1395" s="191" t="s">
        <v>3677</v>
      </c>
      <c r="D1395" s="191" t="s">
        <v>3678</v>
      </c>
      <c r="E1395" s="128" t="s">
        <v>1542</v>
      </c>
      <c r="F1395" s="192">
        <v>45015</v>
      </c>
      <c r="G1395" s="193" t="s">
        <v>1542</v>
      </c>
      <c r="H1395" s="192" t="s">
        <v>3678</v>
      </c>
      <c r="I1395" s="194" t="s">
        <v>1542</v>
      </c>
      <c r="J1395" s="128" t="s">
        <v>1542</v>
      </c>
      <c r="K1395" s="192" t="s">
        <v>1542</v>
      </c>
      <c r="L1395" s="195" t="s">
        <v>1542</v>
      </c>
      <c r="M1395" s="196">
        <v>45015</v>
      </c>
      <c r="N1395" s="179"/>
      <c r="O1395" s="192" t="s">
        <v>23</v>
      </c>
      <c r="P1395" s="192" t="s">
        <v>21</v>
      </c>
      <c r="Q1395" s="197">
        <v>-162.81</v>
      </c>
      <c r="R1395" s="197">
        <v>0</v>
      </c>
      <c r="S1395" s="197"/>
      <c r="T1395" s="198" t="s">
        <v>21</v>
      </c>
      <c r="U1395" s="199">
        <v>-162.81</v>
      </c>
      <c r="V1395" s="199">
        <v>162.81</v>
      </c>
      <c r="W1395" s="200">
        <v>0</v>
      </c>
      <c r="X1395" s="201">
        <v>44986</v>
      </c>
      <c r="Y1395" s="129"/>
      <c r="Z1395" s="122" t="s">
        <v>3688</v>
      </c>
      <c r="AA1395" s="189" t="s">
        <v>3688</v>
      </c>
      <c r="AB1395" s="189" t="s">
        <v>1470</v>
      </c>
    </row>
    <row r="1396" spans="1:28">
      <c r="A1396" s="189" t="s">
        <v>3676</v>
      </c>
      <c r="B1396" s="190">
        <v>45015</v>
      </c>
      <c r="C1396" s="191" t="s">
        <v>3677</v>
      </c>
      <c r="D1396" s="191" t="s">
        <v>3678</v>
      </c>
      <c r="E1396" s="128" t="s">
        <v>1542</v>
      </c>
      <c r="F1396" s="192">
        <v>45015</v>
      </c>
      <c r="G1396" s="193" t="s">
        <v>1542</v>
      </c>
      <c r="H1396" s="192" t="s">
        <v>3678</v>
      </c>
      <c r="I1396" s="194" t="s">
        <v>1542</v>
      </c>
      <c r="J1396" s="128" t="s">
        <v>1542</v>
      </c>
      <c r="K1396" s="192" t="s">
        <v>1542</v>
      </c>
      <c r="L1396" s="195" t="s">
        <v>1542</v>
      </c>
      <c r="M1396" s="196">
        <v>45015</v>
      </c>
      <c r="N1396" s="179"/>
      <c r="O1396" s="192" t="s">
        <v>138</v>
      </c>
      <c r="P1396" s="192">
        <v>6717</v>
      </c>
      <c r="Q1396" s="197">
        <v>0</v>
      </c>
      <c r="R1396" s="197">
        <v>0.02</v>
      </c>
      <c r="S1396" s="197"/>
      <c r="T1396" s="198" t="s">
        <v>21</v>
      </c>
      <c r="U1396" s="199">
        <v>0.02</v>
      </c>
      <c r="V1396" s="199">
        <v>0.02</v>
      </c>
      <c r="W1396" s="200">
        <v>0</v>
      </c>
      <c r="X1396" s="201">
        <v>44986</v>
      </c>
      <c r="Y1396" s="129"/>
      <c r="Z1396" s="122" t="s">
        <v>2097</v>
      </c>
      <c r="AA1396" s="189" t="s">
        <v>2097</v>
      </c>
      <c r="AB1396" s="189" t="s">
        <v>1470</v>
      </c>
    </row>
    <row r="1397" spans="1:28">
      <c r="A1397" s="189" t="s">
        <v>3676</v>
      </c>
      <c r="B1397" s="190">
        <v>45015</v>
      </c>
      <c r="C1397" s="191" t="s">
        <v>3677</v>
      </c>
      <c r="D1397" s="191" t="s">
        <v>3678</v>
      </c>
      <c r="E1397" s="128" t="s">
        <v>1542</v>
      </c>
      <c r="F1397" s="192">
        <v>45015</v>
      </c>
      <c r="G1397" s="193" t="s">
        <v>1542</v>
      </c>
      <c r="H1397" s="192" t="s">
        <v>3678</v>
      </c>
      <c r="I1397" s="194" t="s">
        <v>1542</v>
      </c>
      <c r="J1397" s="128" t="s">
        <v>1542</v>
      </c>
      <c r="K1397" s="192" t="s">
        <v>1542</v>
      </c>
      <c r="L1397" s="195" t="s">
        <v>1542</v>
      </c>
      <c r="M1397" s="196">
        <v>45015</v>
      </c>
      <c r="N1397" s="179"/>
      <c r="O1397" s="192" t="s">
        <v>26</v>
      </c>
      <c r="P1397" s="192" t="s">
        <v>21</v>
      </c>
      <c r="Q1397" s="197">
        <v>0</v>
      </c>
      <c r="R1397" s="197">
        <v>0.91</v>
      </c>
      <c r="S1397" s="197"/>
      <c r="T1397" s="198" t="s">
        <v>21</v>
      </c>
      <c r="U1397" s="199">
        <v>0.91</v>
      </c>
      <c r="V1397" s="199">
        <v>0.91</v>
      </c>
      <c r="W1397" s="200">
        <v>0</v>
      </c>
      <c r="X1397" s="201">
        <v>44986</v>
      </c>
      <c r="Y1397" s="129"/>
      <c r="Z1397" s="122" t="s">
        <v>1556</v>
      </c>
      <c r="AA1397" s="189" t="s">
        <v>1557</v>
      </c>
      <c r="AB1397" s="189" t="s">
        <v>1470</v>
      </c>
    </row>
    <row r="1398" spans="1:28" hidden="1">
      <c r="A1398" s="189" t="s">
        <v>3050</v>
      </c>
      <c r="B1398" s="190">
        <v>44986</v>
      </c>
      <c r="C1398" s="191" t="s">
        <v>42</v>
      </c>
      <c r="D1398" s="191" t="s">
        <v>3220</v>
      </c>
      <c r="E1398" s="128" t="s">
        <v>2312</v>
      </c>
      <c r="F1398" s="192" t="s">
        <v>4027</v>
      </c>
      <c r="G1398" s="193" t="s">
        <v>3053</v>
      </c>
      <c r="H1398" s="192" t="s">
        <v>3221</v>
      </c>
      <c r="I1398" s="194">
        <v>8899.7000000000007</v>
      </c>
      <c r="J1398" s="128" t="s">
        <v>3055</v>
      </c>
      <c r="K1398" s="192" t="s">
        <v>4391</v>
      </c>
      <c r="L1398" s="195">
        <v>44986</v>
      </c>
      <c r="M1398" s="196">
        <v>44986</v>
      </c>
      <c r="N1398" s="179" t="s">
        <v>1472</v>
      </c>
      <c r="O1398" s="192" t="s">
        <v>3245</v>
      </c>
      <c r="P1398" s="192" t="s">
        <v>4392</v>
      </c>
      <c r="Q1398" s="197">
        <v>-7000</v>
      </c>
      <c r="R1398" s="197">
        <v>0</v>
      </c>
      <c r="S1398" s="197">
        <v>1899.7</v>
      </c>
      <c r="T1398" s="198" t="s">
        <v>3246</v>
      </c>
      <c r="U1398" s="199">
        <v>-7000</v>
      </c>
      <c r="V1398" s="199">
        <v>7000</v>
      </c>
      <c r="W1398" s="200">
        <v>1</v>
      </c>
      <c r="X1398" s="201">
        <v>44986</v>
      </c>
      <c r="Y1398" s="129"/>
      <c r="Z1398" s="122" t="s">
        <v>1490</v>
      </c>
      <c r="AA1398" s="189" t="s">
        <v>1488</v>
      </c>
      <c r="AB1398" s="189" t="s">
        <v>1470</v>
      </c>
    </row>
    <row r="1399" spans="1:28" hidden="1">
      <c r="A1399" s="189" t="s">
        <v>3050</v>
      </c>
      <c r="B1399" s="190">
        <v>44986</v>
      </c>
      <c r="C1399" s="191" t="s">
        <v>42</v>
      </c>
      <c r="D1399" s="191" t="s">
        <v>3220</v>
      </c>
      <c r="E1399" s="128" t="s">
        <v>2312</v>
      </c>
      <c r="F1399" s="192" t="s">
        <v>4027</v>
      </c>
      <c r="G1399" s="193" t="s">
        <v>3053</v>
      </c>
      <c r="H1399" s="192" t="s">
        <v>3221</v>
      </c>
      <c r="I1399" s="194">
        <v>8899.7000000000007</v>
      </c>
      <c r="J1399" s="128" t="s">
        <v>3055</v>
      </c>
      <c r="K1399" s="192" t="s">
        <v>4393</v>
      </c>
      <c r="L1399" s="195">
        <v>44986</v>
      </c>
      <c r="M1399" s="196">
        <v>44986</v>
      </c>
      <c r="N1399" s="179" t="s">
        <v>1565</v>
      </c>
      <c r="O1399" s="192" t="s">
        <v>3530</v>
      </c>
      <c r="P1399" s="192" t="s">
        <v>4394</v>
      </c>
      <c r="Q1399" s="197">
        <v>-1.95</v>
      </c>
      <c r="R1399" s="197">
        <v>0</v>
      </c>
      <c r="S1399" s="197">
        <v>1897.75</v>
      </c>
      <c r="T1399" s="198" t="s">
        <v>21</v>
      </c>
      <c r="U1399" s="199">
        <v>-1.95</v>
      </c>
      <c r="V1399" s="199">
        <v>1.95</v>
      </c>
      <c r="W1399" s="200">
        <v>0</v>
      </c>
      <c r="X1399" s="201">
        <v>44986</v>
      </c>
      <c r="Y1399" s="129"/>
      <c r="Z1399" s="122" t="s">
        <v>3124</v>
      </c>
      <c r="AA1399" s="189" t="s">
        <v>3124</v>
      </c>
      <c r="AB1399" s="189" t="s">
        <v>1470</v>
      </c>
    </row>
    <row r="1400" spans="1:28" hidden="1">
      <c r="A1400" s="189" t="s">
        <v>3050</v>
      </c>
      <c r="B1400" s="190">
        <v>44987</v>
      </c>
      <c r="C1400" s="191" t="s">
        <v>42</v>
      </c>
      <c r="D1400" s="191" t="s">
        <v>3220</v>
      </c>
      <c r="E1400" s="128" t="s">
        <v>2312</v>
      </c>
      <c r="F1400" s="192" t="s">
        <v>4027</v>
      </c>
      <c r="G1400" s="193" t="s">
        <v>3053</v>
      </c>
      <c r="H1400" s="192" t="s">
        <v>3221</v>
      </c>
      <c r="I1400" s="194">
        <v>8899.7000000000007</v>
      </c>
      <c r="J1400" s="128" t="s">
        <v>3055</v>
      </c>
      <c r="K1400" s="192" t="s">
        <v>1471</v>
      </c>
      <c r="L1400" s="195">
        <v>44987</v>
      </c>
      <c r="M1400" s="196">
        <v>44987</v>
      </c>
      <c r="N1400" s="179" t="s">
        <v>1472</v>
      </c>
      <c r="O1400" s="192" t="s">
        <v>3773</v>
      </c>
      <c r="P1400" s="192" t="s">
        <v>4395</v>
      </c>
      <c r="Q1400" s="197">
        <v>-419.88</v>
      </c>
      <c r="R1400" s="197">
        <v>0</v>
      </c>
      <c r="S1400" s="197">
        <v>1477.87</v>
      </c>
      <c r="T1400" s="198" t="s">
        <v>3775</v>
      </c>
      <c r="U1400" s="199">
        <v>-419.88</v>
      </c>
      <c r="V1400" s="199">
        <v>419.88</v>
      </c>
      <c r="W1400" s="200">
        <v>0</v>
      </c>
      <c r="X1400" s="201">
        <v>44986</v>
      </c>
      <c r="Y1400" s="129"/>
      <c r="Z1400" s="122" t="s">
        <v>3112</v>
      </c>
      <c r="AA1400" s="189" t="s">
        <v>3060</v>
      </c>
      <c r="AB1400" s="189" t="s">
        <v>1470</v>
      </c>
    </row>
    <row r="1401" spans="1:28" hidden="1">
      <c r="A1401" s="189" t="s">
        <v>3050</v>
      </c>
      <c r="B1401" s="190">
        <v>44987</v>
      </c>
      <c r="C1401" s="191" t="s">
        <v>42</v>
      </c>
      <c r="D1401" s="191" t="s">
        <v>3220</v>
      </c>
      <c r="E1401" s="128" t="s">
        <v>2312</v>
      </c>
      <c r="F1401" s="192" t="s">
        <v>4027</v>
      </c>
      <c r="G1401" s="193" t="s">
        <v>3053</v>
      </c>
      <c r="H1401" s="192" t="s">
        <v>3221</v>
      </c>
      <c r="I1401" s="194">
        <v>8899.7000000000007</v>
      </c>
      <c r="J1401" s="128" t="s">
        <v>3055</v>
      </c>
      <c r="K1401" s="192" t="s">
        <v>4393</v>
      </c>
      <c r="L1401" s="195">
        <v>44987</v>
      </c>
      <c r="M1401" s="196">
        <v>44987</v>
      </c>
      <c r="N1401" s="179" t="s">
        <v>1495</v>
      </c>
      <c r="O1401" s="192" t="s">
        <v>4396</v>
      </c>
      <c r="P1401" s="192" t="s">
        <v>4397</v>
      </c>
      <c r="Q1401" s="197">
        <v>0</v>
      </c>
      <c r="R1401" s="197">
        <v>25000</v>
      </c>
      <c r="S1401" s="197">
        <v>26477.87</v>
      </c>
      <c r="T1401" s="198" t="s">
        <v>21</v>
      </c>
      <c r="U1401" s="199">
        <v>25000</v>
      </c>
      <c r="V1401" s="199">
        <v>25000</v>
      </c>
      <c r="W1401" s="200">
        <v>0</v>
      </c>
      <c r="X1401" s="201">
        <v>44986</v>
      </c>
      <c r="Y1401" s="129"/>
      <c r="Z1401" s="122" t="s">
        <v>3064</v>
      </c>
      <c r="AA1401" s="189" t="s">
        <v>3064</v>
      </c>
      <c r="AB1401" s="189" t="s">
        <v>1470</v>
      </c>
    </row>
    <row r="1402" spans="1:28" hidden="1">
      <c r="A1402" s="189" t="s">
        <v>3050</v>
      </c>
      <c r="B1402" s="190">
        <v>44993</v>
      </c>
      <c r="C1402" s="191" t="s">
        <v>42</v>
      </c>
      <c r="D1402" s="191" t="s">
        <v>3220</v>
      </c>
      <c r="E1402" s="128" t="s">
        <v>2312</v>
      </c>
      <c r="F1402" s="192" t="s">
        <v>4027</v>
      </c>
      <c r="G1402" s="193" t="s">
        <v>3053</v>
      </c>
      <c r="H1402" s="192" t="s">
        <v>3221</v>
      </c>
      <c r="I1402" s="194">
        <v>8899.7000000000007</v>
      </c>
      <c r="J1402" s="128" t="s">
        <v>3055</v>
      </c>
      <c r="K1402" s="192" t="s">
        <v>4393</v>
      </c>
      <c r="L1402" s="195">
        <v>44993</v>
      </c>
      <c r="M1402" s="196">
        <v>44993</v>
      </c>
      <c r="N1402" s="179" t="s">
        <v>1565</v>
      </c>
      <c r="O1402" s="192" t="s">
        <v>3446</v>
      </c>
      <c r="P1402" s="192" t="s">
        <v>4398</v>
      </c>
      <c r="Q1402" s="197">
        <v>-1.95</v>
      </c>
      <c r="R1402" s="197">
        <v>0</v>
      </c>
      <c r="S1402" s="197">
        <v>26475.919999999998</v>
      </c>
      <c r="T1402" s="198" t="s">
        <v>21</v>
      </c>
      <c r="U1402" s="199">
        <v>-1.95</v>
      </c>
      <c r="V1402" s="199">
        <v>1.95</v>
      </c>
      <c r="W1402" s="200">
        <v>0</v>
      </c>
      <c r="X1402" s="201">
        <v>44986</v>
      </c>
      <c r="Y1402" s="129"/>
      <c r="Z1402" s="122" t="s">
        <v>3124</v>
      </c>
      <c r="AA1402" s="189" t="s">
        <v>3124</v>
      </c>
      <c r="AB1402" s="189" t="s">
        <v>1470</v>
      </c>
    </row>
    <row r="1403" spans="1:28" hidden="1">
      <c r="A1403" s="189" t="s">
        <v>3050</v>
      </c>
      <c r="B1403" s="190">
        <v>44993</v>
      </c>
      <c r="C1403" s="191" t="s">
        <v>42</v>
      </c>
      <c r="D1403" s="191" t="s">
        <v>3220</v>
      </c>
      <c r="E1403" s="128" t="s">
        <v>2312</v>
      </c>
      <c r="F1403" s="192" t="s">
        <v>4027</v>
      </c>
      <c r="G1403" s="193" t="s">
        <v>3053</v>
      </c>
      <c r="H1403" s="192" t="s">
        <v>3221</v>
      </c>
      <c r="I1403" s="194">
        <v>8899.7000000000007</v>
      </c>
      <c r="J1403" s="128" t="s">
        <v>3055</v>
      </c>
      <c r="K1403" s="192" t="s">
        <v>4393</v>
      </c>
      <c r="L1403" s="195">
        <v>44993</v>
      </c>
      <c r="M1403" s="196">
        <v>44993</v>
      </c>
      <c r="N1403" s="179" t="s">
        <v>1565</v>
      </c>
      <c r="O1403" s="192" t="s">
        <v>3777</v>
      </c>
      <c r="P1403" s="192" t="s">
        <v>4399</v>
      </c>
      <c r="Q1403" s="197">
        <v>-69.099999999999994</v>
      </c>
      <c r="R1403" s="197">
        <v>0</v>
      </c>
      <c r="S1403" s="197">
        <v>26406.82</v>
      </c>
      <c r="T1403" s="198" t="s">
        <v>21</v>
      </c>
      <c r="U1403" s="199">
        <v>-69.099999999999994</v>
      </c>
      <c r="V1403" s="199">
        <v>69.099999999999994</v>
      </c>
      <c r="W1403" s="200">
        <v>0</v>
      </c>
      <c r="X1403" s="201">
        <v>44986</v>
      </c>
      <c r="Y1403" s="129"/>
      <c r="Z1403" s="122" t="s">
        <v>3124</v>
      </c>
      <c r="AA1403" s="189" t="s">
        <v>3124</v>
      </c>
      <c r="AB1403" s="189" t="s">
        <v>1470</v>
      </c>
    </row>
    <row r="1404" spans="1:28" hidden="1">
      <c r="A1404" s="189" t="s">
        <v>3050</v>
      </c>
      <c r="B1404" s="190">
        <v>44993</v>
      </c>
      <c r="C1404" s="191" t="s">
        <v>42</v>
      </c>
      <c r="D1404" s="191" t="s">
        <v>3220</v>
      </c>
      <c r="E1404" s="128" t="s">
        <v>2312</v>
      </c>
      <c r="F1404" s="192" t="s">
        <v>4027</v>
      </c>
      <c r="G1404" s="193" t="s">
        <v>3053</v>
      </c>
      <c r="H1404" s="192" t="s">
        <v>3221</v>
      </c>
      <c r="I1404" s="194">
        <v>8899.7000000000007</v>
      </c>
      <c r="J1404" s="128" t="s">
        <v>3055</v>
      </c>
      <c r="K1404" s="192" t="s">
        <v>1563</v>
      </c>
      <c r="L1404" s="195">
        <v>44993</v>
      </c>
      <c r="M1404" s="196">
        <v>44993</v>
      </c>
      <c r="N1404" s="179" t="s">
        <v>1472</v>
      </c>
      <c r="O1404" s="192" t="s">
        <v>3226</v>
      </c>
      <c r="P1404" s="192" t="s">
        <v>4400</v>
      </c>
      <c r="Q1404" s="197">
        <v>-12680</v>
      </c>
      <c r="R1404" s="197">
        <v>0</v>
      </c>
      <c r="S1404" s="197">
        <v>13726.82</v>
      </c>
      <c r="T1404" s="198" t="s">
        <v>3227</v>
      </c>
      <c r="U1404" s="199">
        <v>-12680</v>
      </c>
      <c r="V1404" s="199">
        <v>12680</v>
      </c>
      <c r="W1404" s="200">
        <v>0</v>
      </c>
      <c r="X1404" s="201">
        <v>44986</v>
      </c>
      <c r="Y1404" s="129"/>
      <c r="Z1404" s="122" t="s">
        <v>1515</v>
      </c>
      <c r="AA1404" s="189" t="s">
        <v>1479</v>
      </c>
      <c r="AB1404" s="189" t="s">
        <v>1470</v>
      </c>
    </row>
    <row r="1405" spans="1:28" hidden="1">
      <c r="A1405" s="189" t="s">
        <v>3050</v>
      </c>
      <c r="B1405" s="190">
        <v>44993</v>
      </c>
      <c r="C1405" s="191" t="s">
        <v>42</v>
      </c>
      <c r="D1405" s="191" t="s">
        <v>3220</v>
      </c>
      <c r="E1405" s="128" t="s">
        <v>2312</v>
      </c>
      <c r="F1405" s="192" t="s">
        <v>4027</v>
      </c>
      <c r="G1405" s="193" t="s">
        <v>3053</v>
      </c>
      <c r="H1405" s="192" t="s">
        <v>3221</v>
      </c>
      <c r="I1405" s="194">
        <v>8899.7000000000007</v>
      </c>
      <c r="J1405" s="128" t="s">
        <v>3055</v>
      </c>
      <c r="K1405" s="192" t="s">
        <v>1504</v>
      </c>
      <c r="L1405" s="195">
        <v>44993</v>
      </c>
      <c r="M1405" s="196">
        <v>44993</v>
      </c>
      <c r="N1405" s="179" t="s">
        <v>1472</v>
      </c>
      <c r="O1405" s="192" t="s">
        <v>3784</v>
      </c>
      <c r="P1405" s="192" t="s">
        <v>4400</v>
      </c>
      <c r="Q1405" s="197">
        <v>0</v>
      </c>
      <c r="R1405" s="197">
        <v>190.2</v>
      </c>
      <c r="S1405" s="197">
        <v>13917.02</v>
      </c>
      <c r="T1405" s="198" t="s">
        <v>3785</v>
      </c>
      <c r="U1405" s="199">
        <v>190.2</v>
      </c>
      <c r="V1405" s="199">
        <v>190.2</v>
      </c>
      <c r="W1405" s="200">
        <v>0</v>
      </c>
      <c r="X1405" s="201">
        <v>44986</v>
      </c>
      <c r="Y1405" s="129"/>
      <c r="Z1405" s="122" t="s">
        <v>1515</v>
      </c>
      <c r="AA1405" s="189" t="s">
        <v>1479</v>
      </c>
      <c r="AB1405" s="189" t="s">
        <v>1470</v>
      </c>
    </row>
    <row r="1406" spans="1:28" hidden="1">
      <c r="A1406" s="189" t="s">
        <v>3050</v>
      </c>
      <c r="B1406" s="190">
        <v>44993</v>
      </c>
      <c r="C1406" s="191" t="s">
        <v>42</v>
      </c>
      <c r="D1406" s="191" t="s">
        <v>3220</v>
      </c>
      <c r="E1406" s="128" t="s">
        <v>2312</v>
      </c>
      <c r="F1406" s="192" t="s">
        <v>4027</v>
      </c>
      <c r="G1406" s="193" t="s">
        <v>3053</v>
      </c>
      <c r="H1406" s="192" t="s">
        <v>3221</v>
      </c>
      <c r="I1406" s="194">
        <v>8899.7000000000007</v>
      </c>
      <c r="J1406" s="128" t="s">
        <v>3055</v>
      </c>
      <c r="K1406" s="192" t="s">
        <v>1563</v>
      </c>
      <c r="L1406" s="195">
        <v>44993</v>
      </c>
      <c r="M1406" s="196">
        <v>44993</v>
      </c>
      <c r="N1406" s="179" t="s">
        <v>1472</v>
      </c>
      <c r="O1406" s="192" t="s">
        <v>3786</v>
      </c>
      <c r="P1406" s="192" t="s">
        <v>4400</v>
      </c>
      <c r="Q1406" s="197">
        <v>0</v>
      </c>
      <c r="R1406" s="197">
        <v>589.62</v>
      </c>
      <c r="S1406" s="197">
        <v>14506.64</v>
      </c>
      <c r="T1406" s="198" t="s">
        <v>3785</v>
      </c>
      <c r="U1406" s="199">
        <v>589.62</v>
      </c>
      <c r="V1406" s="199">
        <v>589.62</v>
      </c>
      <c r="W1406" s="200">
        <v>0</v>
      </c>
      <c r="X1406" s="201">
        <v>44986</v>
      </c>
      <c r="Y1406" s="129"/>
      <c r="Z1406" s="122" t="s">
        <v>1515</v>
      </c>
      <c r="AA1406" s="189" t="s">
        <v>1479</v>
      </c>
      <c r="AB1406" s="189" t="s">
        <v>1470</v>
      </c>
    </row>
    <row r="1407" spans="1:28" hidden="1">
      <c r="A1407" s="189" t="s">
        <v>3050</v>
      </c>
      <c r="B1407" s="190">
        <v>44994</v>
      </c>
      <c r="C1407" s="191" t="s">
        <v>42</v>
      </c>
      <c r="D1407" s="191" t="s">
        <v>3220</v>
      </c>
      <c r="E1407" s="128" t="s">
        <v>2312</v>
      </c>
      <c r="F1407" s="192" t="s">
        <v>4027</v>
      </c>
      <c r="G1407" s="193" t="s">
        <v>3053</v>
      </c>
      <c r="H1407" s="192" t="s">
        <v>3221</v>
      </c>
      <c r="I1407" s="194">
        <v>8899.7000000000007</v>
      </c>
      <c r="J1407" s="128" t="s">
        <v>3055</v>
      </c>
      <c r="K1407" s="192" t="s">
        <v>1563</v>
      </c>
      <c r="L1407" s="195">
        <v>44994</v>
      </c>
      <c r="M1407" s="196">
        <v>44994</v>
      </c>
      <c r="N1407" s="179" t="s">
        <v>1472</v>
      </c>
      <c r="O1407" s="192" t="s">
        <v>3188</v>
      </c>
      <c r="P1407" s="192" t="s">
        <v>4401</v>
      </c>
      <c r="Q1407" s="197">
        <v>-12600</v>
      </c>
      <c r="R1407" s="197">
        <v>0</v>
      </c>
      <c r="S1407" s="197">
        <v>1906.64</v>
      </c>
      <c r="T1407" s="198" t="s">
        <v>958</v>
      </c>
      <c r="U1407" s="199">
        <v>-12600</v>
      </c>
      <c r="V1407" s="199">
        <v>12600</v>
      </c>
      <c r="W1407" s="200">
        <v>0</v>
      </c>
      <c r="X1407" s="201">
        <v>44986</v>
      </c>
      <c r="Y1407" s="129"/>
      <c r="Z1407" s="122" t="s">
        <v>1515</v>
      </c>
      <c r="AA1407" s="189" t="s">
        <v>1479</v>
      </c>
      <c r="AB1407" s="189" t="s">
        <v>1470</v>
      </c>
    </row>
    <row r="1408" spans="1:28" hidden="1">
      <c r="A1408" s="189" t="s">
        <v>3050</v>
      </c>
      <c r="B1408" s="190">
        <v>44994</v>
      </c>
      <c r="C1408" s="191" t="s">
        <v>42</v>
      </c>
      <c r="D1408" s="191" t="s">
        <v>3220</v>
      </c>
      <c r="E1408" s="128" t="s">
        <v>2312</v>
      </c>
      <c r="F1408" s="192" t="s">
        <v>4027</v>
      </c>
      <c r="G1408" s="193" t="s">
        <v>3053</v>
      </c>
      <c r="H1408" s="192" t="s">
        <v>3221</v>
      </c>
      <c r="I1408" s="194">
        <v>8899.7000000000007</v>
      </c>
      <c r="J1408" s="128" t="s">
        <v>3055</v>
      </c>
      <c r="K1408" s="192" t="s">
        <v>1504</v>
      </c>
      <c r="L1408" s="195">
        <v>44994</v>
      </c>
      <c r="M1408" s="196">
        <v>44994</v>
      </c>
      <c r="N1408" s="179" t="s">
        <v>1472</v>
      </c>
      <c r="O1408" s="192" t="s">
        <v>4402</v>
      </c>
      <c r="P1408" s="192" t="s">
        <v>4401</v>
      </c>
      <c r="Q1408" s="197">
        <v>0</v>
      </c>
      <c r="R1408" s="197">
        <v>585.9</v>
      </c>
      <c r="S1408" s="197">
        <v>2492.54</v>
      </c>
      <c r="T1408" s="198" t="s">
        <v>4403</v>
      </c>
      <c r="U1408" s="199">
        <v>585.9</v>
      </c>
      <c r="V1408" s="199">
        <v>585.9</v>
      </c>
      <c r="W1408" s="200">
        <v>0</v>
      </c>
      <c r="X1408" s="201">
        <v>44986</v>
      </c>
      <c r="Y1408" s="129"/>
      <c r="Z1408" s="122" t="s">
        <v>1515</v>
      </c>
      <c r="AA1408" s="189" t="s">
        <v>1479</v>
      </c>
      <c r="AB1408" s="189" t="s">
        <v>1470</v>
      </c>
    </row>
    <row r="1409" spans="1:28" hidden="1">
      <c r="A1409" s="189" t="s">
        <v>3050</v>
      </c>
      <c r="B1409" s="190">
        <v>44994</v>
      </c>
      <c r="C1409" s="191" t="s">
        <v>42</v>
      </c>
      <c r="D1409" s="191" t="s">
        <v>3220</v>
      </c>
      <c r="E1409" s="128" t="s">
        <v>2312</v>
      </c>
      <c r="F1409" s="192" t="s">
        <v>4027</v>
      </c>
      <c r="G1409" s="193" t="s">
        <v>3053</v>
      </c>
      <c r="H1409" s="192" t="s">
        <v>3221</v>
      </c>
      <c r="I1409" s="194">
        <v>8899.7000000000007</v>
      </c>
      <c r="J1409" s="128" t="s">
        <v>3055</v>
      </c>
      <c r="K1409" s="192" t="s">
        <v>1504</v>
      </c>
      <c r="L1409" s="195">
        <v>44994</v>
      </c>
      <c r="M1409" s="196">
        <v>44994</v>
      </c>
      <c r="N1409" s="179" t="s">
        <v>1472</v>
      </c>
      <c r="O1409" s="192" t="s">
        <v>4404</v>
      </c>
      <c r="P1409" s="192" t="s">
        <v>4401</v>
      </c>
      <c r="Q1409" s="197">
        <v>0</v>
      </c>
      <c r="R1409" s="197">
        <v>189</v>
      </c>
      <c r="S1409" s="197">
        <v>2681.54</v>
      </c>
      <c r="T1409" s="198" t="s">
        <v>4403</v>
      </c>
      <c r="U1409" s="199">
        <v>189</v>
      </c>
      <c r="V1409" s="199">
        <v>189</v>
      </c>
      <c r="W1409" s="200">
        <v>0</v>
      </c>
      <c r="X1409" s="201">
        <v>44986</v>
      </c>
      <c r="Y1409" s="129"/>
      <c r="Z1409" s="122" t="s">
        <v>1515</v>
      </c>
      <c r="AA1409" s="189" t="s">
        <v>1479</v>
      </c>
      <c r="AB1409" s="189" t="s">
        <v>1470</v>
      </c>
    </row>
    <row r="1410" spans="1:28" hidden="1">
      <c r="A1410" s="189" t="s">
        <v>3050</v>
      </c>
      <c r="B1410" s="190">
        <v>44995</v>
      </c>
      <c r="C1410" s="191" t="s">
        <v>42</v>
      </c>
      <c r="D1410" s="191" t="s">
        <v>3220</v>
      </c>
      <c r="E1410" s="128" t="s">
        <v>2312</v>
      </c>
      <c r="F1410" s="192" t="s">
        <v>4027</v>
      </c>
      <c r="G1410" s="193" t="s">
        <v>3053</v>
      </c>
      <c r="H1410" s="192" t="s">
        <v>3221</v>
      </c>
      <c r="I1410" s="194">
        <v>8899.7000000000007</v>
      </c>
      <c r="J1410" s="128" t="s">
        <v>3055</v>
      </c>
      <c r="K1410" s="192" t="s">
        <v>4405</v>
      </c>
      <c r="L1410" s="195">
        <v>44995</v>
      </c>
      <c r="M1410" s="196">
        <v>44995</v>
      </c>
      <c r="N1410" s="179" t="s">
        <v>1472</v>
      </c>
      <c r="O1410" s="192" t="s">
        <v>3168</v>
      </c>
      <c r="P1410" s="192" t="s">
        <v>4406</v>
      </c>
      <c r="Q1410" s="197">
        <v>-10000</v>
      </c>
      <c r="R1410" s="197">
        <v>0</v>
      </c>
      <c r="S1410" s="197">
        <v>-7318.46</v>
      </c>
      <c r="T1410" s="198" t="s">
        <v>3169</v>
      </c>
      <c r="U1410" s="199">
        <v>-10000</v>
      </c>
      <c r="V1410" s="199">
        <v>10000</v>
      </c>
      <c r="W1410" s="200">
        <v>7</v>
      </c>
      <c r="X1410" s="201">
        <v>44986</v>
      </c>
      <c r="Y1410" s="129"/>
      <c r="Z1410" s="122" t="s">
        <v>1490</v>
      </c>
      <c r="AA1410" s="189" t="s">
        <v>1488</v>
      </c>
      <c r="AB1410" s="189" t="s">
        <v>1470</v>
      </c>
    </row>
    <row r="1411" spans="1:28" hidden="1">
      <c r="A1411" s="189" t="s">
        <v>3050</v>
      </c>
      <c r="B1411" s="190">
        <v>44995</v>
      </c>
      <c r="C1411" s="191" t="s">
        <v>42</v>
      </c>
      <c r="D1411" s="191" t="s">
        <v>3220</v>
      </c>
      <c r="E1411" s="128" t="s">
        <v>2312</v>
      </c>
      <c r="F1411" s="192" t="s">
        <v>4027</v>
      </c>
      <c r="G1411" s="193" t="s">
        <v>3053</v>
      </c>
      <c r="H1411" s="192" t="s">
        <v>3221</v>
      </c>
      <c r="I1411" s="194">
        <v>8899.7000000000007</v>
      </c>
      <c r="J1411" s="128" t="s">
        <v>3055</v>
      </c>
      <c r="K1411" s="192" t="s">
        <v>4393</v>
      </c>
      <c r="L1411" s="195">
        <v>44995</v>
      </c>
      <c r="M1411" s="196">
        <v>44995</v>
      </c>
      <c r="N1411" s="179" t="s">
        <v>1565</v>
      </c>
      <c r="O1411" s="192" t="s">
        <v>3448</v>
      </c>
      <c r="P1411" s="192" t="s">
        <v>4407</v>
      </c>
      <c r="Q1411" s="197">
        <v>-11.65</v>
      </c>
      <c r="R1411" s="197">
        <v>0</v>
      </c>
      <c r="S1411" s="197">
        <v>-7330.11</v>
      </c>
      <c r="T1411" s="198" t="s">
        <v>21</v>
      </c>
      <c r="U1411" s="199">
        <v>-11.65</v>
      </c>
      <c r="V1411" s="199">
        <v>11.65</v>
      </c>
      <c r="W1411" s="200">
        <v>0</v>
      </c>
      <c r="X1411" s="201">
        <v>44986</v>
      </c>
      <c r="Y1411" s="129"/>
      <c r="Z1411" s="122" t="s">
        <v>3124</v>
      </c>
      <c r="AA1411" s="189" t="s">
        <v>3124</v>
      </c>
      <c r="AB1411" s="189" t="s">
        <v>1470</v>
      </c>
    </row>
    <row r="1412" spans="1:28" hidden="1">
      <c r="A1412" s="189" t="s">
        <v>3050</v>
      </c>
      <c r="B1412" s="190">
        <v>44995</v>
      </c>
      <c r="C1412" s="191" t="s">
        <v>42</v>
      </c>
      <c r="D1412" s="191" t="s">
        <v>3220</v>
      </c>
      <c r="E1412" s="128" t="s">
        <v>2312</v>
      </c>
      <c r="F1412" s="192" t="s">
        <v>4027</v>
      </c>
      <c r="G1412" s="193" t="s">
        <v>3053</v>
      </c>
      <c r="H1412" s="192" t="s">
        <v>3221</v>
      </c>
      <c r="I1412" s="194">
        <v>8899.7000000000007</v>
      </c>
      <c r="J1412" s="128" t="s">
        <v>3055</v>
      </c>
      <c r="K1412" s="192" t="s">
        <v>1563</v>
      </c>
      <c r="L1412" s="195">
        <v>44995</v>
      </c>
      <c r="M1412" s="196">
        <v>44995</v>
      </c>
      <c r="N1412" s="179" t="s">
        <v>1495</v>
      </c>
      <c r="O1412" s="192" t="s">
        <v>4396</v>
      </c>
      <c r="P1412" s="192" t="s">
        <v>4408</v>
      </c>
      <c r="Q1412" s="197">
        <v>0</v>
      </c>
      <c r="R1412" s="197">
        <v>10000</v>
      </c>
      <c r="S1412" s="197">
        <v>2669.89</v>
      </c>
      <c r="T1412" s="198" t="s">
        <v>21</v>
      </c>
      <c r="U1412" s="199">
        <v>10000</v>
      </c>
      <c r="V1412" s="199">
        <v>10000</v>
      </c>
      <c r="W1412" s="200">
        <v>19</v>
      </c>
      <c r="X1412" s="201">
        <v>44986</v>
      </c>
      <c r="Y1412" s="129"/>
      <c r="Z1412" s="122" t="s">
        <v>3064</v>
      </c>
      <c r="AA1412" s="189" t="s">
        <v>3064</v>
      </c>
      <c r="AB1412" s="189" t="s">
        <v>1470</v>
      </c>
    </row>
    <row r="1413" spans="1:28" hidden="1">
      <c r="A1413" s="189" t="s">
        <v>3050</v>
      </c>
      <c r="B1413" s="190">
        <v>45002</v>
      </c>
      <c r="C1413" s="191" t="s">
        <v>42</v>
      </c>
      <c r="D1413" s="191" t="s">
        <v>3220</v>
      </c>
      <c r="E1413" s="128" t="s">
        <v>2312</v>
      </c>
      <c r="F1413" s="192" t="s">
        <v>4027</v>
      </c>
      <c r="G1413" s="193" t="s">
        <v>3053</v>
      </c>
      <c r="H1413" s="192" t="s">
        <v>3221</v>
      </c>
      <c r="I1413" s="194">
        <v>8899.7000000000007</v>
      </c>
      <c r="J1413" s="128" t="s">
        <v>3055</v>
      </c>
      <c r="K1413" s="192" t="s">
        <v>1563</v>
      </c>
      <c r="L1413" s="195">
        <v>45002</v>
      </c>
      <c r="M1413" s="196">
        <v>45002</v>
      </c>
      <c r="N1413" s="179" t="s">
        <v>1472</v>
      </c>
      <c r="O1413" s="192" t="s">
        <v>3779</v>
      </c>
      <c r="P1413" s="192" t="s">
        <v>4409</v>
      </c>
      <c r="Q1413" s="197">
        <v>-8500</v>
      </c>
      <c r="R1413" s="197">
        <v>0</v>
      </c>
      <c r="S1413" s="197">
        <v>-5830.11</v>
      </c>
      <c r="T1413" s="198" t="s">
        <v>3781</v>
      </c>
      <c r="U1413" s="199">
        <v>-8500</v>
      </c>
      <c r="V1413" s="199">
        <v>8500</v>
      </c>
      <c r="W1413" s="200">
        <v>1</v>
      </c>
      <c r="X1413" s="201">
        <v>44986</v>
      </c>
      <c r="Y1413" s="129"/>
      <c r="Z1413" s="122" t="s">
        <v>1515</v>
      </c>
      <c r="AA1413" s="189" t="s">
        <v>1479</v>
      </c>
      <c r="AB1413" s="189" t="s">
        <v>1470</v>
      </c>
    </row>
    <row r="1414" spans="1:28" hidden="1">
      <c r="A1414" s="189" t="s">
        <v>3050</v>
      </c>
      <c r="B1414" s="190">
        <v>45002</v>
      </c>
      <c r="C1414" s="191" t="s">
        <v>42</v>
      </c>
      <c r="D1414" s="191" t="s">
        <v>3220</v>
      </c>
      <c r="E1414" s="128" t="s">
        <v>2312</v>
      </c>
      <c r="F1414" s="192" t="s">
        <v>4027</v>
      </c>
      <c r="G1414" s="193" t="s">
        <v>3053</v>
      </c>
      <c r="H1414" s="192" t="s">
        <v>3221</v>
      </c>
      <c r="I1414" s="194">
        <v>8899.7000000000007</v>
      </c>
      <c r="J1414" s="128" t="s">
        <v>3055</v>
      </c>
      <c r="K1414" s="192" t="s">
        <v>4393</v>
      </c>
      <c r="L1414" s="195">
        <v>45002</v>
      </c>
      <c r="M1414" s="196">
        <v>45002</v>
      </c>
      <c r="N1414" s="179" t="s">
        <v>1495</v>
      </c>
      <c r="O1414" s="192" t="s">
        <v>4396</v>
      </c>
      <c r="P1414" s="192" t="s">
        <v>4410</v>
      </c>
      <c r="Q1414" s="197">
        <v>0</v>
      </c>
      <c r="R1414" s="197">
        <v>10000</v>
      </c>
      <c r="S1414" s="197">
        <v>4169.8900000000003</v>
      </c>
      <c r="T1414" s="198" t="s">
        <v>21</v>
      </c>
      <c r="U1414" s="199">
        <v>10000</v>
      </c>
      <c r="V1414" s="199">
        <v>10000</v>
      </c>
      <c r="W1414" s="200">
        <v>19</v>
      </c>
      <c r="X1414" s="201">
        <v>44986</v>
      </c>
      <c r="Y1414" s="129"/>
      <c r="Z1414" s="122" t="s">
        <v>3064</v>
      </c>
      <c r="AA1414" s="189" t="s">
        <v>3064</v>
      </c>
      <c r="AB1414" s="189" t="s">
        <v>1470</v>
      </c>
    </row>
    <row r="1415" spans="1:28" hidden="1">
      <c r="A1415" s="189" t="s">
        <v>3050</v>
      </c>
      <c r="B1415" s="190">
        <v>45002</v>
      </c>
      <c r="C1415" s="191" t="s">
        <v>42</v>
      </c>
      <c r="D1415" s="191" t="s">
        <v>3220</v>
      </c>
      <c r="E1415" s="128" t="s">
        <v>2312</v>
      </c>
      <c r="F1415" s="192" t="s">
        <v>4027</v>
      </c>
      <c r="G1415" s="193" t="s">
        <v>3053</v>
      </c>
      <c r="H1415" s="192" t="s">
        <v>3221</v>
      </c>
      <c r="I1415" s="194">
        <v>8899.7000000000007</v>
      </c>
      <c r="J1415" s="128" t="s">
        <v>3055</v>
      </c>
      <c r="K1415" s="192" t="s">
        <v>4393</v>
      </c>
      <c r="L1415" s="195">
        <v>45002</v>
      </c>
      <c r="M1415" s="196">
        <v>45002</v>
      </c>
      <c r="N1415" s="179" t="s">
        <v>1565</v>
      </c>
      <c r="O1415" s="192" t="s">
        <v>3448</v>
      </c>
      <c r="P1415" s="192" t="s">
        <v>4407</v>
      </c>
      <c r="Q1415" s="197">
        <v>-11.65</v>
      </c>
      <c r="R1415" s="197">
        <v>0</v>
      </c>
      <c r="S1415" s="197">
        <v>4158.24</v>
      </c>
      <c r="T1415" s="198" t="s">
        <v>21</v>
      </c>
      <c r="U1415" s="199">
        <v>-11.65</v>
      </c>
      <c r="V1415" s="199">
        <v>11.65</v>
      </c>
      <c r="W1415" s="200">
        <v>0</v>
      </c>
      <c r="X1415" s="201">
        <v>44986</v>
      </c>
      <c r="Y1415" s="129"/>
      <c r="Z1415" s="122" t="s">
        <v>3124</v>
      </c>
      <c r="AA1415" s="189" t="s">
        <v>3124</v>
      </c>
      <c r="AB1415" s="189" t="s">
        <v>1470</v>
      </c>
    </row>
    <row r="1416" spans="1:28" hidden="1">
      <c r="A1416" s="189" t="s">
        <v>3050</v>
      </c>
      <c r="B1416" s="190">
        <v>45005</v>
      </c>
      <c r="C1416" s="191" t="s">
        <v>42</v>
      </c>
      <c r="D1416" s="191" t="s">
        <v>3220</v>
      </c>
      <c r="E1416" s="128" t="s">
        <v>2312</v>
      </c>
      <c r="F1416" s="192" t="s">
        <v>4027</v>
      </c>
      <c r="G1416" s="193" t="s">
        <v>3053</v>
      </c>
      <c r="H1416" s="192" t="s">
        <v>3221</v>
      </c>
      <c r="I1416" s="194">
        <v>8899.7000000000007</v>
      </c>
      <c r="J1416" s="128" t="s">
        <v>3055</v>
      </c>
      <c r="K1416" s="192" t="s">
        <v>1523</v>
      </c>
      <c r="L1416" s="195">
        <v>45005</v>
      </c>
      <c r="M1416" s="196">
        <v>45005</v>
      </c>
      <c r="N1416" s="179" t="s">
        <v>1472</v>
      </c>
      <c r="O1416" s="192" t="s">
        <v>4411</v>
      </c>
      <c r="P1416" s="192" t="s">
        <v>4412</v>
      </c>
      <c r="Q1416" s="197">
        <v>-210</v>
      </c>
      <c r="R1416" s="197">
        <v>0</v>
      </c>
      <c r="S1416" s="197">
        <v>3948.24</v>
      </c>
      <c r="T1416" s="198" t="s">
        <v>4413</v>
      </c>
      <c r="U1416" s="199">
        <v>-210</v>
      </c>
      <c r="V1416" s="199">
        <v>210</v>
      </c>
      <c r="W1416" s="200">
        <v>0</v>
      </c>
      <c r="X1416" s="201">
        <v>44986</v>
      </c>
      <c r="Y1416" s="129"/>
      <c r="Z1416" s="122" t="s">
        <v>3112</v>
      </c>
      <c r="AA1416" s="189" t="s">
        <v>3060</v>
      </c>
      <c r="AB1416" s="189" t="s">
        <v>1470</v>
      </c>
    </row>
    <row r="1417" spans="1:28" hidden="1">
      <c r="A1417" s="189" t="s">
        <v>3050</v>
      </c>
      <c r="B1417" s="190">
        <v>45005</v>
      </c>
      <c r="C1417" s="191" t="s">
        <v>42</v>
      </c>
      <c r="D1417" s="191" t="s">
        <v>3220</v>
      </c>
      <c r="E1417" s="128" t="s">
        <v>2312</v>
      </c>
      <c r="F1417" s="192" t="s">
        <v>4027</v>
      </c>
      <c r="G1417" s="193" t="s">
        <v>3053</v>
      </c>
      <c r="H1417" s="192" t="s">
        <v>3221</v>
      </c>
      <c r="I1417" s="194">
        <v>8899.7000000000007</v>
      </c>
      <c r="J1417" s="128" t="s">
        <v>3055</v>
      </c>
      <c r="K1417" s="192" t="s">
        <v>1483</v>
      </c>
      <c r="L1417" s="195">
        <v>45005</v>
      </c>
      <c r="M1417" s="196">
        <v>45005</v>
      </c>
      <c r="N1417" s="179" t="s">
        <v>1472</v>
      </c>
      <c r="O1417" s="192" t="s">
        <v>1801</v>
      </c>
      <c r="P1417" s="192" t="s">
        <v>4414</v>
      </c>
      <c r="Q1417" s="197">
        <v>-475.5</v>
      </c>
      <c r="R1417" s="197">
        <v>0</v>
      </c>
      <c r="S1417" s="197">
        <v>3472.74</v>
      </c>
      <c r="T1417" s="198" t="s">
        <v>1095</v>
      </c>
      <c r="U1417" s="199">
        <v>-475.5</v>
      </c>
      <c r="V1417" s="199">
        <v>475.5</v>
      </c>
      <c r="W1417" s="200">
        <v>1</v>
      </c>
      <c r="X1417" s="201">
        <v>44986</v>
      </c>
      <c r="Y1417" s="129"/>
      <c r="Z1417" s="122" t="s">
        <v>1515</v>
      </c>
      <c r="AA1417" s="189" t="s">
        <v>1479</v>
      </c>
      <c r="AB1417" s="189" t="s">
        <v>1470</v>
      </c>
    </row>
    <row r="1418" spans="1:28" hidden="1">
      <c r="A1418" s="189" t="s">
        <v>3050</v>
      </c>
      <c r="B1418" s="190">
        <v>45005</v>
      </c>
      <c r="C1418" s="191" t="s">
        <v>42</v>
      </c>
      <c r="D1418" s="191" t="s">
        <v>3220</v>
      </c>
      <c r="E1418" s="128" t="s">
        <v>2312</v>
      </c>
      <c r="F1418" s="192" t="s">
        <v>4027</v>
      </c>
      <c r="G1418" s="193" t="s">
        <v>3053</v>
      </c>
      <c r="H1418" s="192" t="s">
        <v>3221</v>
      </c>
      <c r="I1418" s="194">
        <v>8899.7000000000007</v>
      </c>
      <c r="J1418" s="128" t="s">
        <v>3055</v>
      </c>
      <c r="K1418" s="192" t="s">
        <v>1483</v>
      </c>
      <c r="L1418" s="195">
        <v>45005</v>
      </c>
      <c r="M1418" s="196">
        <v>45005</v>
      </c>
      <c r="N1418" s="179" t="s">
        <v>1472</v>
      </c>
      <c r="O1418" s="192" t="s">
        <v>1801</v>
      </c>
      <c r="P1418" s="192" t="s">
        <v>4414</v>
      </c>
      <c r="Q1418" s="197">
        <v>-1474.05</v>
      </c>
      <c r="R1418" s="197">
        <v>0</v>
      </c>
      <c r="S1418" s="197">
        <v>1998.69</v>
      </c>
      <c r="T1418" s="198" t="s">
        <v>1095</v>
      </c>
      <c r="U1418" s="199">
        <v>-1474.05</v>
      </c>
      <c r="V1418" s="199">
        <v>1474.05</v>
      </c>
      <c r="W1418" s="200">
        <v>1</v>
      </c>
      <c r="X1418" s="201">
        <v>44986</v>
      </c>
      <c r="Y1418" s="129"/>
      <c r="Z1418" s="122" t="s">
        <v>1515</v>
      </c>
      <c r="AA1418" s="189" t="s">
        <v>1479</v>
      </c>
      <c r="AB1418" s="189" t="s">
        <v>1470</v>
      </c>
    </row>
    <row r="1419" spans="1:28" hidden="1">
      <c r="A1419" s="189" t="s">
        <v>3050</v>
      </c>
      <c r="B1419" s="190">
        <v>45005</v>
      </c>
      <c r="C1419" s="191" t="s">
        <v>42</v>
      </c>
      <c r="D1419" s="191" t="s">
        <v>3220</v>
      </c>
      <c r="E1419" s="128" t="s">
        <v>2312</v>
      </c>
      <c r="F1419" s="192" t="s">
        <v>4027</v>
      </c>
      <c r="G1419" s="193" t="s">
        <v>3053</v>
      </c>
      <c r="H1419" s="192" t="s">
        <v>3221</v>
      </c>
      <c r="I1419" s="194">
        <v>8899.7000000000007</v>
      </c>
      <c r="J1419" s="128" t="s">
        <v>3055</v>
      </c>
      <c r="K1419" s="192" t="s">
        <v>1483</v>
      </c>
      <c r="L1419" s="195">
        <v>45005</v>
      </c>
      <c r="M1419" s="196">
        <v>45005</v>
      </c>
      <c r="N1419" s="179" t="s">
        <v>1472</v>
      </c>
      <c r="O1419" s="192" t="s">
        <v>1801</v>
      </c>
      <c r="P1419" s="192" t="s">
        <v>4415</v>
      </c>
      <c r="Q1419" s="197">
        <v>-108.37</v>
      </c>
      <c r="R1419" s="197">
        <v>0</v>
      </c>
      <c r="S1419" s="197">
        <v>1890.32</v>
      </c>
      <c r="T1419" s="198" t="s">
        <v>1095</v>
      </c>
      <c r="U1419" s="199">
        <v>-108.37</v>
      </c>
      <c r="V1419" s="199">
        <v>108.37</v>
      </c>
      <c r="W1419" s="200">
        <v>1</v>
      </c>
      <c r="X1419" s="201">
        <v>44986</v>
      </c>
      <c r="Y1419" s="129"/>
      <c r="Z1419" s="122" t="s">
        <v>1515</v>
      </c>
      <c r="AA1419" s="189" t="s">
        <v>1479</v>
      </c>
      <c r="AB1419" s="189" t="s">
        <v>1470</v>
      </c>
    </row>
    <row r="1420" spans="1:28" hidden="1">
      <c r="A1420" s="189" t="s">
        <v>3050</v>
      </c>
      <c r="B1420" s="190">
        <v>45005</v>
      </c>
      <c r="C1420" s="191" t="s">
        <v>42</v>
      </c>
      <c r="D1420" s="191" t="s">
        <v>3220</v>
      </c>
      <c r="E1420" s="128" t="s">
        <v>2312</v>
      </c>
      <c r="F1420" s="192" t="s">
        <v>4027</v>
      </c>
      <c r="G1420" s="193" t="s">
        <v>3053</v>
      </c>
      <c r="H1420" s="192" t="s">
        <v>3221</v>
      </c>
      <c r="I1420" s="194">
        <v>8899.7000000000007</v>
      </c>
      <c r="J1420" s="128" t="s">
        <v>3055</v>
      </c>
      <c r="K1420" s="192" t="s">
        <v>1483</v>
      </c>
      <c r="L1420" s="195">
        <v>45005</v>
      </c>
      <c r="M1420" s="196">
        <v>45005</v>
      </c>
      <c r="N1420" s="179" t="s">
        <v>1472</v>
      </c>
      <c r="O1420" s="192" t="s">
        <v>1801</v>
      </c>
      <c r="P1420" s="192" t="s">
        <v>4415</v>
      </c>
      <c r="Q1420" s="197">
        <v>-335.96</v>
      </c>
      <c r="R1420" s="197">
        <v>0</v>
      </c>
      <c r="S1420" s="197">
        <v>1554.36</v>
      </c>
      <c r="T1420" s="198" t="s">
        <v>1095</v>
      </c>
      <c r="U1420" s="199">
        <v>-335.96</v>
      </c>
      <c r="V1420" s="199">
        <v>335.96</v>
      </c>
      <c r="W1420" s="200">
        <v>1</v>
      </c>
      <c r="X1420" s="201">
        <v>44986</v>
      </c>
      <c r="Y1420" s="129"/>
      <c r="Z1420" s="122" t="s">
        <v>1515</v>
      </c>
      <c r="AA1420" s="189" t="s">
        <v>1479</v>
      </c>
      <c r="AB1420" s="189" t="s">
        <v>1470</v>
      </c>
    </row>
    <row r="1421" spans="1:28" hidden="1">
      <c r="A1421" s="189" t="s">
        <v>3050</v>
      </c>
      <c r="B1421" s="190">
        <v>45005</v>
      </c>
      <c r="C1421" s="191" t="s">
        <v>42</v>
      </c>
      <c r="D1421" s="191" t="s">
        <v>3220</v>
      </c>
      <c r="E1421" s="128" t="s">
        <v>2312</v>
      </c>
      <c r="F1421" s="192" t="s">
        <v>4027</v>
      </c>
      <c r="G1421" s="193" t="s">
        <v>3053</v>
      </c>
      <c r="H1421" s="192" t="s">
        <v>3221</v>
      </c>
      <c r="I1421" s="194">
        <v>8899.7000000000007</v>
      </c>
      <c r="J1421" s="128" t="s">
        <v>3055</v>
      </c>
      <c r="K1421" s="192" t="s">
        <v>1483</v>
      </c>
      <c r="L1421" s="195">
        <v>45005</v>
      </c>
      <c r="M1421" s="196">
        <v>45005</v>
      </c>
      <c r="N1421" s="179" t="s">
        <v>1472</v>
      </c>
      <c r="O1421" s="192" t="s">
        <v>1801</v>
      </c>
      <c r="P1421" s="192" t="s">
        <v>4416</v>
      </c>
      <c r="Q1421" s="197">
        <v>-189</v>
      </c>
      <c r="R1421" s="197">
        <v>0</v>
      </c>
      <c r="S1421" s="197">
        <v>1365.36</v>
      </c>
      <c r="T1421" s="198" t="s">
        <v>1095</v>
      </c>
      <c r="U1421" s="199">
        <v>-189</v>
      </c>
      <c r="V1421" s="199">
        <v>189</v>
      </c>
      <c r="W1421" s="200">
        <v>0</v>
      </c>
      <c r="X1421" s="201">
        <v>44986</v>
      </c>
      <c r="Y1421" s="129"/>
      <c r="Z1421" s="122" t="s">
        <v>1515</v>
      </c>
      <c r="AA1421" s="189" t="s">
        <v>1479</v>
      </c>
      <c r="AB1421" s="189" t="s">
        <v>1470</v>
      </c>
    </row>
    <row r="1422" spans="1:28" hidden="1">
      <c r="A1422" s="189" t="s">
        <v>3213</v>
      </c>
      <c r="B1422" s="190">
        <v>45016</v>
      </c>
      <c r="C1422" s="191" t="s">
        <v>42</v>
      </c>
      <c r="D1422" s="191" t="s">
        <v>3346</v>
      </c>
      <c r="E1422" s="128"/>
      <c r="F1422" s="192"/>
      <c r="G1422" s="193"/>
      <c r="H1422" s="192" t="s">
        <v>3348</v>
      </c>
      <c r="I1422" s="194"/>
      <c r="J1422" s="128" t="s">
        <v>3695</v>
      </c>
      <c r="K1422" s="192" t="s">
        <v>3695</v>
      </c>
      <c r="L1422" s="195"/>
      <c r="M1422" s="196">
        <v>45016</v>
      </c>
      <c r="N1422" s="179"/>
      <c r="O1422" s="192" t="s">
        <v>1542</v>
      </c>
      <c r="P1422" s="192"/>
      <c r="Q1422" s="197">
        <v>0</v>
      </c>
      <c r="R1422" s="197">
        <v>88210.410000000105</v>
      </c>
      <c r="S1422" s="197">
        <v>0</v>
      </c>
      <c r="T1422" s="198" t="s">
        <v>21</v>
      </c>
      <c r="U1422" s="199">
        <v>88210.410000000105</v>
      </c>
      <c r="V1422" s="199">
        <v>88210.410000000105</v>
      </c>
      <c r="W1422" s="200">
        <v>0</v>
      </c>
      <c r="X1422" s="201">
        <v>44986</v>
      </c>
      <c r="Y1422" s="129"/>
      <c r="Z1422" s="122" t="s">
        <v>1556</v>
      </c>
      <c r="AA1422" s="189" t="s">
        <v>1557</v>
      </c>
      <c r="AB1422" s="189" t="s">
        <v>1470</v>
      </c>
    </row>
  </sheetData>
  <autoFilter ref="A1:AB1422" xr:uid="{717FC80A-B4D3-4887-BD9C-01E388C20157}">
    <filterColumn colId="2">
      <filters>
        <filter val="Itaú PS"/>
      </filters>
    </filterColumn>
  </autoFilter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CD5DA-388A-4BE1-8A49-737752309F93}">
  <sheetPr>
    <tabColor rgb="FFFFFF00"/>
  </sheetPr>
  <dimension ref="A2:M44"/>
  <sheetViews>
    <sheetView workbookViewId="0"/>
  </sheetViews>
  <sheetFormatPr defaultColWidth="9.140625" defaultRowHeight="13.15"/>
  <cols>
    <col min="1" max="1" width="48" style="1" bestFit="1" customWidth="1"/>
    <col min="2" max="2" width="19.42578125" style="10" bestFit="1" customWidth="1"/>
    <col min="3" max="4" width="9.140625" style="1"/>
    <col min="5" max="5" width="19.42578125" style="1" bestFit="1" customWidth="1"/>
    <col min="6" max="6" width="19.28515625" style="10" bestFit="1" customWidth="1"/>
    <col min="7" max="8" width="9.140625" style="1"/>
    <col min="9" max="9" width="15.5703125" style="10" bestFit="1" customWidth="1"/>
    <col min="10" max="10" width="15.5703125" style="35" bestFit="1" customWidth="1"/>
    <col min="11" max="11" width="14" style="10" bestFit="1" customWidth="1"/>
    <col min="12" max="16384" width="9.140625" style="1"/>
  </cols>
  <sheetData>
    <row r="2" spans="1:13">
      <c r="A2" s="122"/>
      <c r="B2" s="34" t="s">
        <v>4417</v>
      </c>
      <c r="C2" s="122"/>
      <c r="D2" s="122"/>
      <c r="E2" s="122"/>
      <c r="F2" s="34" t="s">
        <v>4418</v>
      </c>
      <c r="G2" s="122"/>
      <c r="H2" s="122"/>
      <c r="I2" s="129"/>
      <c r="J2" s="202"/>
      <c r="K2" s="129"/>
      <c r="L2" s="122"/>
      <c r="M2" s="122"/>
    </row>
    <row r="3" spans="1:13" ht="14.45">
      <c r="A3" s="33" t="s">
        <v>2853</v>
      </c>
      <c r="B3" s="36" t="s">
        <v>757</v>
      </c>
      <c r="C3" s="122"/>
      <c r="D3" s="122"/>
      <c r="E3" s="36" t="s">
        <v>757</v>
      </c>
      <c r="F3"/>
      <c r="G3" s="122"/>
      <c r="H3" s="122"/>
      <c r="I3" s="40" t="s">
        <v>4417</v>
      </c>
      <c r="J3" s="41" t="s">
        <v>4418</v>
      </c>
      <c r="K3" s="41" t="s">
        <v>4419</v>
      </c>
      <c r="L3" s="122"/>
      <c r="M3" s="122"/>
    </row>
    <row r="4" spans="1:13" ht="14.45">
      <c r="A4" s="128" t="s">
        <v>158</v>
      </c>
      <c r="B4" s="129">
        <v>-6076116.8000000007</v>
      </c>
      <c r="C4" s="122"/>
      <c r="D4" s="122"/>
      <c r="E4" s="203">
        <v>305332.99000000634</v>
      </c>
      <c r="F4"/>
      <c r="G4" s="122"/>
      <c r="H4" s="122"/>
      <c r="I4" s="202" t="e">
        <f>VLOOKUP($E4,$A$4:$B$43,2,0)</f>
        <v>#N/A</v>
      </c>
      <c r="J4" s="202">
        <f>VLOOKUP($E4,$E$4:$F$41,2,0)</f>
        <v>0</v>
      </c>
      <c r="K4" s="129" t="e">
        <f>I4-J4</f>
        <v>#N/A</v>
      </c>
      <c r="L4" s="122"/>
      <c r="M4" s="129"/>
    </row>
    <row r="5" spans="1:13" ht="14.45">
      <c r="A5" s="128" t="s">
        <v>3686</v>
      </c>
      <c r="B5" s="129">
        <v>-728391.81000000052</v>
      </c>
      <c r="C5" s="122"/>
      <c r="D5" s="122"/>
      <c r="E5"/>
      <c r="F5"/>
      <c r="G5" s="122"/>
      <c r="H5" s="122"/>
      <c r="I5" s="202" t="e">
        <f t="shared" ref="I5:I41" si="0">VLOOKUP($E5,$A$4:$B$43,2,0)</f>
        <v>#N/A</v>
      </c>
      <c r="J5" s="202" t="e">
        <f t="shared" ref="J5:J41" si="1">VLOOKUP($E5,$E$4:$F$41,2,0)</f>
        <v>#N/A</v>
      </c>
      <c r="K5" s="129" t="e">
        <f t="shared" ref="K5:K41" si="2">I5-J5</f>
        <v>#N/A</v>
      </c>
      <c r="L5" s="122"/>
      <c r="M5" s="129"/>
    </row>
    <row r="6" spans="1:13" ht="14.45">
      <c r="A6" s="128" t="s">
        <v>3064</v>
      </c>
      <c r="B6" s="129">
        <v>4652768.04</v>
      </c>
      <c r="C6" s="122"/>
      <c r="D6" s="122"/>
      <c r="E6"/>
      <c r="F6"/>
      <c r="G6" s="122"/>
      <c r="H6" s="122"/>
      <c r="I6" s="202" t="e">
        <f t="shared" si="0"/>
        <v>#N/A</v>
      </c>
      <c r="J6" s="202" t="e">
        <f t="shared" si="1"/>
        <v>#N/A</v>
      </c>
      <c r="K6" s="129" t="e">
        <f t="shared" si="2"/>
        <v>#N/A</v>
      </c>
      <c r="L6" s="122"/>
      <c r="M6" s="129"/>
    </row>
    <row r="7" spans="1:13" ht="14.45">
      <c r="A7" s="128" t="s">
        <v>4031</v>
      </c>
      <c r="B7" s="129">
        <v>-680590.1</v>
      </c>
      <c r="C7" s="122"/>
      <c r="D7" s="122"/>
      <c r="E7"/>
      <c r="F7"/>
      <c r="G7" s="122"/>
      <c r="H7" s="122"/>
      <c r="I7" s="202" t="e">
        <f t="shared" si="0"/>
        <v>#N/A</v>
      </c>
      <c r="J7" s="202" t="e">
        <f t="shared" si="1"/>
        <v>#N/A</v>
      </c>
      <c r="K7" s="129" t="e">
        <f t="shared" si="2"/>
        <v>#N/A</v>
      </c>
      <c r="L7" s="122"/>
      <c r="M7" s="129"/>
    </row>
    <row r="8" spans="1:13" ht="14.45">
      <c r="A8" s="128" t="s">
        <v>3692</v>
      </c>
      <c r="B8" s="129">
        <v>996683.3400000002</v>
      </c>
      <c r="C8" s="122"/>
      <c r="D8" s="122"/>
      <c r="E8"/>
      <c r="F8"/>
      <c r="G8" s="122"/>
      <c r="H8" s="122"/>
      <c r="I8" s="202" t="e">
        <f t="shared" si="0"/>
        <v>#N/A</v>
      </c>
      <c r="J8" s="202" t="e">
        <f t="shared" si="1"/>
        <v>#N/A</v>
      </c>
      <c r="K8" s="129" t="e">
        <f t="shared" si="2"/>
        <v>#N/A</v>
      </c>
      <c r="L8" s="122"/>
      <c r="M8" s="129"/>
    </row>
    <row r="9" spans="1:13" ht="14.45">
      <c r="A9" s="128" t="s">
        <v>1718</v>
      </c>
      <c r="B9" s="129">
        <v>23.939999999999998</v>
      </c>
      <c r="C9" s="122"/>
      <c r="D9" s="122"/>
      <c r="E9"/>
      <c r="F9"/>
      <c r="G9" s="122"/>
      <c r="H9" s="122"/>
      <c r="I9" s="202" t="e">
        <f t="shared" si="0"/>
        <v>#N/A</v>
      </c>
      <c r="J9" s="202" t="e">
        <f t="shared" si="1"/>
        <v>#N/A</v>
      </c>
      <c r="K9" s="129" t="e">
        <f t="shared" si="2"/>
        <v>#N/A</v>
      </c>
      <c r="L9" s="122"/>
      <c r="M9" s="129"/>
    </row>
    <row r="10" spans="1:13" ht="14.45">
      <c r="A10" s="128" t="s">
        <v>3690</v>
      </c>
      <c r="B10" s="129">
        <v>126666.56</v>
      </c>
      <c r="C10" s="122"/>
      <c r="D10" s="122"/>
      <c r="E10"/>
      <c r="F10"/>
      <c r="G10" s="122"/>
      <c r="H10" s="122"/>
      <c r="I10" s="202" t="e">
        <f t="shared" si="0"/>
        <v>#N/A</v>
      </c>
      <c r="J10" s="202" t="e">
        <f t="shared" si="1"/>
        <v>#N/A</v>
      </c>
      <c r="K10" s="129" t="e">
        <f t="shared" si="2"/>
        <v>#N/A</v>
      </c>
      <c r="L10" s="122"/>
      <c r="M10" s="129"/>
    </row>
    <row r="11" spans="1:13" ht="14.45">
      <c r="A11" s="128" t="s">
        <v>4390</v>
      </c>
      <c r="B11" s="129">
        <v>-3500000.01</v>
      </c>
      <c r="C11" s="122"/>
      <c r="D11" s="122"/>
      <c r="E11"/>
      <c r="F11"/>
      <c r="G11" s="122"/>
      <c r="H11" s="122"/>
      <c r="I11" s="202" t="e">
        <f t="shared" si="0"/>
        <v>#N/A</v>
      </c>
      <c r="J11" s="202" t="e">
        <f t="shared" si="1"/>
        <v>#N/A</v>
      </c>
      <c r="K11" s="129" t="e">
        <f t="shared" si="2"/>
        <v>#N/A</v>
      </c>
      <c r="L11" s="122"/>
      <c r="M11" s="129"/>
    </row>
    <row r="12" spans="1:13" ht="14.45">
      <c r="A12" s="128" t="s">
        <v>1566</v>
      </c>
      <c r="B12" s="129">
        <v>22511714.759999998</v>
      </c>
      <c r="C12" s="122"/>
      <c r="D12" s="122"/>
      <c r="E12"/>
      <c r="F12"/>
      <c r="G12" s="122"/>
      <c r="H12" s="122"/>
      <c r="I12" s="202" t="e">
        <f t="shared" si="0"/>
        <v>#N/A</v>
      </c>
      <c r="J12" s="202" t="e">
        <f t="shared" si="1"/>
        <v>#N/A</v>
      </c>
      <c r="K12" s="129" t="e">
        <f t="shared" si="2"/>
        <v>#N/A</v>
      </c>
      <c r="L12" s="122"/>
      <c r="M12" s="129"/>
    </row>
    <row r="13" spans="1:13" ht="14.45">
      <c r="A13" s="128" t="s">
        <v>1591</v>
      </c>
      <c r="B13" s="129">
        <v>-1144093.17</v>
      </c>
      <c r="C13" s="122"/>
      <c r="D13" s="122"/>
      <c r="E13"/>
      <c r="F13"/>
      <c r="G13" s="122"/>
      <c r="H13" s="122"/>
      <c r="I13" s="202" t="e">
        <f t="shared" si="0"/>
        <v>#N/A</v>
      </c>
      <c r="J13" s="202" t="e">
        <f t="shared" si="1"/>
        <v>#N/A</v>
      </c>
      <c r="K13" s="129" t="e">
        <f t="shared" si="2"/>
        <v>#N/A</v>
      </c>
      <c r="L13" s="122"/>
      <c r="M13" s="129"/>
    </row>
    <row r="14" spans="1:13" ht="14.45">
      <c r="A14" s="128" t="s">
        <v>2097</v>
      </c>
      <c r="B14" s="129">
        <v>0.04</v>
      </c>
      <c r="C14" s="122"/>
      <c r="D14" s="122"/>
      <c r="E14"/>
      <c r="F14"/>
      <c r="G14" s="122"/>
      <c r="H14" s="122"/>
      <c r="I14" s="202" t="e">
        <f t="shared" si="0"/>
        <v>#N/A</v>
      </c>
      <c r="J14" s="202" t="e">
        <f t="shared" si="1"/>
        <v>#N/A</v>
      </c>
      <c r="K14" s="129" t="e">
        <f t="shared" si="2"/>
        <v>#N/A</v>
      </c>
      <c r="L14" s="122"/>
      <c r="M14" s="129"/>
    </row>
    <row r="15" spans="1:13" ht="14.45">
      <c r="A15" s="128" t="s">
        <v>3683</v>
      </c>
      <c r="B15" s="129">
        <v>-17286183.919999998</v>
      </c>
      <c r="C15" s="122"/>
      <c r="D15" s="122"/>
      <c r="E15"/>
      <c r="F15"/>
      <c r="G15" s="122"/>
      <c r="H15" s="122"/>
      <c r="I15" s="202" t="e">
        <f t="shared" si="0"/>
        <v>#N/A</v>
      </c>
      <c r="J15" s="202" t="e">
        <f t="shared" si="1"/>
        <v>#N/A</v>
      </c>
      <c r="K15" s="129" t="e">
        <f t="shared" si="2"/>
        <v>#N/A</v>
      </c>
      <c r="L15" s="122"/>
      <c r="M15" s="129"/>
    </row>
    <row r="16" spans="1:13" ht="14.45">
      <c r="A16" s="128" t="s">
        <v>3684</v>
      </c>
      <c r="B16" s="129">
        <v>-245189.39</v>
      </c>
      <c r="C16" s="122"/>
      <c r="D16" s="122"/>
      <c r="E16"/>
      <c r="F16"/>
      <c r="G16" s="122"/>
      <c r="H16" s="122"/>
      <c r="I16" s="202" t="e">
        <f t="shared" si="0"/>
        <v>#N/A</v>
      </c>
      <c r="J16" s="202" t="e">
        <f t="shared" si="1"/>
        <v>#N/A</v>
      </c>
      <c r="K16" s="129" t="e">
        <f t="shared" si="2"/>
        <v>#N/A</v>
      </c>
      <c r="L16" s="122"/>
      <c r="M16" s="129"/>
    </row>
    <row r="17" spans="1:13" ht="14.45">
      <c r="A17" s="128" t="s">
        <v>1586</v>
      </c>
      <c r="B17" s="129">
        <v>-1123349.8999999999</v>
      </c>
      <c r="C17" s="122"/>
      <c r="D17" s="122"/>
      <c r="E17"/>
      <c r="F17"/>
      <c r="G17" s="122"/>
      <c r="H17" s="122"/>
      <c r="I17" s="202" t="e">
        <f t="shared" si="0"/>
        <v>#N/A</v>
      </c>
      <c r="J17" s="202" t="e">
        <f t="shared" si="1"/>
        <v>#N/A</v>
      </c>
      <c r="K17" s="129" t="e">
        <f t="shared" si="2"/>
        <v>#N/A</v>
      </c>
      <c r="L17" s="122"/>
      <c r="M17" s="129"/>
    </row>
    <row r="18" spans="1:13" ht="14.45">
      <c r="A18" s="128" t="s">
        <v>1569</v>
      </c>
      <c r="B18" s="129">
        <v>-4225.8900000000003</v>
      </c>
      <c r="C18" s="122"/>
      <c r="D18" s="122"/>
      <c r="E18"/>
      <c r="F18"/>
      <c r="G18" s="122"/>
      <c r="H18" s="122"/>
      <c r="I18" s="202" t="e">
        <f t="shared" si="0"/>
        <v>#N/A</v>
      </c>
      <c r="J18" s="202" t="e">
        <f t="shared" si="1"/>
        <v>#N/A</v>
      </c>
      <c r="K18" s="129" t="e">
        <f t="shared" si="2"/>
        <v>#N/A</v>
      </c>
      <c r="L18" s="122"/>
      <c r="M18" s="129"/>
    </row>
    <row r="19" spans="1:13" ht="14.45">
      <c r="A19" s="128" t="s">
        <v>4121</v>
      </c>
      <c r="B19" s="129">
        <v>-8300</v>
      </c>
      <c r="C19" s="122"/>
      <c r="D19" s="122"/>
      <c r="E19"/>
      <c r="F19"/>
      <c r="G19" s="122"/>
      <c r="H19" s="122"/>
      <c r="I19" s="202" t="e">
        <f t="shared" si="0"/>
        <v>#N/A</v>
      </c>
      <c r="J19" s="202" t="e">
        <f t="shared" si="1"/>
        <v>#N/A</v>
      </c>
      <c r="K19" s="129" t="e">
        <f t="shared" si="2"/>
        <v>#N/A</v>
      </c>
      <c r="L19" s="122"/>
      <c r="M19" s="129"/>
    </row>
    <row r="20" spans="1:13" ht="14.45">
      <c r="A20" s="128" t="s">
        <v>1482</v>
      </c>
      <c r="B20" s="129">
        <v>-267.5</v>
      </c>
      <c r="C20" s="122"/>
      <c r="D20" s="122"/>
      <c r="E20"/>
      <c r="F20"/>
      <c r="G20" s="122"/>
      <c r="H20" s="122"/>
      <c r="I20" s="202" t="e">
        <f t="shared" si="0"/>
        <v>#N/A</v>
      </c>
      <c r="J20" s="202" t="e">
        <f t="shared" si="1"/>
        <v>#N/A</v>
      </c>
      <c r="K20" s="129" t="e">
        <f t="shared" si="2"/>
        <v>#N/A</v>
      </c>
      <c r="L20" s="122"/>
      <c r="M20" s="129"/>
    </row>
    <row r="21" spans="1:13" ht="14.45">
      <c r="A21" s="128" t="s">
        <v>3688</v>
      </c>
      <c r="B21" s="129">
        <v>-530856</v>
      </c>
      <c r="C21" s="122"/>
      <c r="D21" s="122"/>
      <c r="E21"/>
      <c r="F21"/>
      <c r="G21" s="122"/>
      <c r="H21" s="122"/>
      <c r="I21" s="202" t="e">
        <f t="shared" si="0"/>
        <v>#N/A</v>
      </c>
      <c r="J21" s="202" t="e">
        <f t="shared" si="1"/>
        <v>#N/A</v>
      </c>
      <c r="K21" s="129" t="e">
        <f t="shared" si="2"/>
        <v>#N/A</v>
      </c>
      <c r="L21" s="122"/>
      <c r="M21" s="129"/>
    </row>
    <row r="22" spans="1:13" ht="14.45">
      <c r="A22" s="128" t="s">
        <v>3112</v>
      </c>
      <c r="B22" s="129">
        <v>-16186.449999999995</v>
      </c>
      <c r="C22" s="122"/>
      <c r="D22" s="122"/>
      <c r="E22"/>
      <c r="F22"/>
      <c r="G22" s="122"/>
      <c r="H22" s="122"/>
      <c r="I22" s="202" t="e">
        <f t="shared" si="0"/>
        <v>#N/A</v>
      </c>
      <c r="J22" s="202" t="e">
        <f t="shared" si="1"/>
        <v>#N/A</v>
      </c>
      <c r="K22" s="129" t="e">
        <f t="shared" si="2"/>
        <v>#N/A</v>
      </c>
      <c r="L22" s="122"/>
      <c r="M22" s="129"/>
    </row>
    <row r="23" spans="1:13" ht="14.45">
      <c r="A23" s="128" t="s">
        <v>3668</v>
      </c>
      <c r="B23" s="129">
        <v>-682708</v>
      </c>
      <c r="C23" s="122"/>
      <c r="D23" s="122"/>
      <c r="E23"/>
      <c r="F23"/>
      <c r="G23" s="122"/>
      <c r="H23" s="122"/>
      <c r="I23" s="202" t="e">
        <f t="shared" si="0"/>
        <v>#N/A</v>
      </c>
      <c r="J23" s="202" t="e">
        <f t="shared" si="1"/>
        <v>#N/A</v>
      </c>
      <c r="K23" s="129" t="e">
        <f t="shared" si="2"/>
        <v>#N/A</v>
      </c>
      <c r="L23" s="122"/>
      <c r="M23" s="129"/>
    </row>
    <row r="24" spans="1:13" ht="14.45">
      <c r="A24" s="128" t="s">
        <v>3059</v>
      </c>
      <c r="B24" s="129">
        <v>-9757.5800000000036</v>
      </c>
      <c r="C24" s="122"/>
      <c r="D24" s="122"/>
      <c r="E24"/>
      <c r="F24"/>
      <c r="G24" s="122"/>
      <c r="H24" s="122"/>
      <c r="I24" s="202" t="e">
        <f t="shared" si="0"/>
        <v>#N/A</v>
      </c>
      <c r="J24" s="202" t="e">
        <f t="shared" si="1"/>
        <v>#N/A</v>
      </c>
      <c r="K24" s="129" t="e">
        <f t="shared" si="2"/>
        <v>#N/A</v>
      </c>
      <c r="L24" s="122"/>
      <c r="M24" s="129"/>
    </row>
    <row r="25" spans="1:13" ht="14.45">
      <c r="A25" s="128" t="s">
        <v>3124</v>
      </c>
      <c r="B25" s="129">
        <v>-8149.5499999999874</v>
      </c>
      <c r="C25" s="122"/>
      <c r="D25" s="122"/>
      <c r="E25"/>
      <c r="F25"/>
      <c r="G25" s="122"/>
      <c r="H25" s="122"/>
      <c r="I25" s="202" t="e">
        <f t="shared" si="0"/>
        <v>#N/A</v>
      </c>
      <c r="J25" s="202" t="e">
        <f t="shared" si="1"/>
        <v>#N/A</v>
      </c>
      <c r="K25" s="129" t="e">
        <f t="shared" si="2"/>
        <v>#N/A</v>
      </c>
      <c r="L25" s="122"/>
      <c r="M25" s="129"/>
    </row>
    <row r="26" spans="1:13" ht="14.45">
      <c r="A26" s="128" t="s">
        <v>3636</v>
      </c>
      <c r="B26" s="129">
        <v>17286183.919999998</v>
      </c>
      <c r="C26" s="122"/>
      <c r="D26" s="122"/>
      <c r="E26"/>
      <c r="F26"/>
      <c r="G26" s="122"/>
      <c r="H26" s="122"/>
      <c r="I26" s="202" t="e">
        <f t="shared" si="0"/>
        <v>#N/A</v>
      </c>
      <c r="J26" s="202" t="e">
        <f t="shared" si="1"/>
        <v>#N/A</v>
      </c>
      <c r="K26" s="129" t="e">
        <f t="shared" si="2"/>
        <v>#N/A</v>
      </c>
      <c r="L26" s="122"/>
      <c r="M26" s="129"/>
    </row>
    <row r="27" spans="1:13" ht="14.45">
      <c r="A27" s="128" t="s">
        <v>3649</v>
      </c>
      <c r="B27" s="129">
        <v>-68528.19</v>
      </c>
      <c r="C27" s="122"/>
      <c r="D27" s="122"/>
      <c r="E27"/>
      <c r="F27"/>
      <c r="G27" s="122"/>
      <c r="H27" s="122"/>
      <c r="I27" s="202" t="e">
        <f t="shared" si="0"/>
        <v>#N/A</v>
      </c>
      <c r="J27" s="202" t="e">
        <f t="shared" si="1"/>
        <v>#N/A</v>
      </c>
      <c r="K27" s="129" t="e">
        <f t="shared" si="2"/>
        <v>#N/A</v>
      </c>
      <c r="L27" s="122"/>
      <c r="M27" s="129"/>
    </row>
    <row r="28" spans="1:13" ht="14.45">
      <c r="A28" s="128" t="s">
        <v>3076</v>
      </c>
      <c r="B28" s="129">
        <v>-158849.28</v>
      </c>
      <c r="C28" s="122"/>
      <c r="D28" s="122"/>
      <c r="E28"/>
      <c r="F28"/>
      <c r="G28" s="122"/>
      <c r="H28" s="122"/>
      <c r="I28" s="202" t="e">
        <f t="shared" si="0"/>
        <v>#N/A</v>
      </c>
      <c r="J28" s="202" t="e">
        <f t="shared" si="1"/>
        <v>#N/A</v>
      </c>
      <c r="K28" s="129" t="e">
        <f t="shared" si="2"/>
        <v>#N/A</v>
      </c>
      <c r="L28" s="122"/>
      <c r="M28" s="129"/>
    </row>
    <row r="29" spans="1:13" ht="14.45">
      <c r="A29" s="128" t="s">
        <v>1515</v>
      </c>
      <c r="B29" s="129">
        <v>-3210236.0499999989</v>
      </c>
      <c r="C29" s="122"/>
      <c r="D29" s="122"/>
      <c r="E29"/>
      <c r="F29"/>
      <c r="G29" s="122"/>
      <c r="H29" s="122"/>
      <c r="I29" s="202" t="e">
        <f t="shared" si="0"/>
        <v>#N/A</v>
      </c>
      <c r="J29" s="202" t="e">
        <f t="shared" si="1"/>
        <v>#N/A</v>
      </c>
      <c r="K29" s="129" t="e">
        <f t="shared" si="2"/>
        <v>#N/A</v>
      </c>
      <c r="L29" s="122"/>
      <c r="M29" s="129"/>
    </row>
    <row r="30" spans="1:13" ht="14.45">
      <c r="A30" s="128" t="s">
        <v>1519</v>
      </c>
      <c r="B30" s="129">
        <v>-778386.19000000006</v>
      </c>
      <c r="C30" s="122"/>
      <c r="D30" s="122"/>
      <c r="E30"/>
      <c r="F30"/>
      <c r="G30" s="122"/>
      <c r="H30" s="122"/>
      <c r="I30" s="202" t="e">
        <f t="shared" si="0"/>
        <v>#N/A</v>
      </c>
      <c r="J30" s="202" t="e">
        <f t="shared" si="1"/>
        <v>#N/A</v>
      </c>
      <c r="K30" s="129" t="e">
        <f t="shared" si="2"/>
        <v>#N/A</v>
      </c>
      <c r="L30" s="122"/>
      <c r="M30" s="129"/>
    </row>
    <row r="31" spans="1:13" ht="14.45">
      <c r="A31" s="128" t="s">
        <v>3663</v>
      </c>
      <c r="B31" s="129">
        <v>-700940.31</v>
      </c>
      <c r="C31" s="122"/>
      <c r="D31" s="122"/>
      <c r="E31"/>
      <c r="F31"/>
      <c r="G31" s="122"/>
      <c r="H31" s="122"/>
      <c r="I31" s="202" t="e">
        <f t="shared" si="0"/>
        <v>#N/A</v>
      </c>
      <c r="J31" s="202" t="e">
        <f t="shared" si="1"/>
        <v>#N/A</v>
      </c>
      <c r="K31" s="129" t="e">
        <f t="shared" si="2"/>
        <v>#N/A</v>
      </c>
      <c r="L31" s="122"/>
      <c r="M31" s="129"/>
    </row>
    <row r="32" spans="1:13" ht="14.45">
      <c r="A32" s="128" t="s">
        <v>1556</v>
      </c>
      <c r="B32" s="129">
        <v>196964.34999999712</v>
      </c>
      <c r="C32" s="122"/>
      <c r="D32" s="122"/>
      <c r="E32"/>
      <c r="F32"/>
      <c r="G32" s="122"/>
      <c r="H32" s="122"/>
      <c r="I32" s="202" t="e">
        <f t="shared" si="0"/>
        <v>#N/A</v>
      </c>
      <c r="J32" s="202" t="e">
        <f t="shared" si="1"/>
        <v>#N/A</v>
      </c>
      <c r="K32" s="129" t="e">
        <f t="shared" si="2"/>
        <v>#N/A</v>
      </c>
      <c r="L32" s="122"/>
      <c r="M32" s="129"/>
    </row>
    <row r="33" spans="1:13" ht="14.45">
      <c r="A33" s="128" t="s">
        <v>3608</v>
      </c>
      <c r="B33" s="129">
        <v>-157500</v>
      </c>
      <c r="C33" s="122"/>
      <c r="D33" s="122"/>
      <c r="E33"/>
      <c r="F33"/>
      <c r="G33" s="122"/>
      <c r="H33" s="122"/>
      <c r="I33" s="202" t="e">
        <f t="shared" si="0"/>
        <v>#N/A</v>
      </c>
      <c r="J33" s="202" t="e">
        <f t="shared" si="1"/>
        <v>#N/A</v>
      </c>
      <c r="K33" s="129" t="e">
        <f t="shared" si="2"/>
        <v>#N/A</v>
      </c>
      <c r="L33" s="122"/>
      <c r="M33" s="129"/>
    </row>
    <row r="34" spans="1:13" ht="14.45">
      <c r="A34" s="128" t="s">
        <v>3217</v>
      </c>
      <c r="B34" s="129">
        <v>-630115.9</v>
      </c>
      <c r="C34" s="122"/>
      <c r="D34" s="122"/>
      <c r="E34"/>
      <c r="F34"/>
      <c r="G34" s="122"/>
      <c r="H34" s="122"/>
      <c r="I34" s="202" t="e">
        <f t="shared" si="0"/>
        <v>#N/A</v>
      </c>
      <c r="J34" s="202" t="e">
        <f t="shared" si="1"/>
        <v>#N/A</v>
      </c>
      <c r="K34" s="129" t="e">
        <f t="shared" si="2"/>
        <v>#N/A</v>
      </c>
      <c r="L34" s="122"/>
      <c r="M34" s="129"/>
    </row>
    <row r="35" spans="1:13" ht="14.45">
      <c r="A35" s="128" t="s">
        <v>3693</v>
      </c>
      <c r="B35" s="129">
        <v>-93395.040000000008</v>
      </c>
      <c r="C35" s="122"/>
      <c r="D35" s="122"/>
      <c r="E35"/>
      <c r="F35"/>
      <c r="G35" s="122"/>
      <c r="H35" s="122"/>
      <c r="I35" s="202" t="e">
        <f t="shared" si="0"/>
        <v>#N/A</v>
      </c>
      <c r="J35" s="202" t="e">
        <f t="shared" si="1"/>
        <v>#N/A</v>
      </c>
      <c r="K35" s="129" t="e">
        <f t="shared" si="2"/>
        <v>#N/A</v>
      </c>
      <c r="L35" s="122"/>
      <c r="M35" s="129"/>
    </row>
    <row r="36" spans="1:13" ht="14.45">
      <c r="A36" s="128" t="s">
        <v>1490</v>
      </c>
      <c r="B36" s="129">
        <v>-4847536.3199999994</v>
      </c>
      <c r="C36" s="122"/>
      <c r="D36" s="122"/>
      <c r="E36"/>
      <c r="F36"/>
      <c r="G36" s="122"/>
      <c r="H36" s="122"/>
      <c r="I36" s="202" t="e">
        <f t="shared" si="0"/>
        <v>#N/A</v>
      </c>
      <c r="J36" s="202" t="e">
        <f t="shared" si="1"/>
        <v>#N/A</v>
      </c>
      <c r="K36" s="129" t="e">
        <f t="shared" si="2"/>
        <v>#N/A</v>
      </c>
      <c r="L36" s="122"/>
      <c r="M36" s="129"/>
    </row>
    <row r="37" spans="1:13" ht="14.45">
      <c r="A37" s="128" t="s">
        <v>1577</v>
      </c>
      <c r="B37" s="129">
        <v>-822999.71</v>
      </c>
      <c r="C37" s="122"/>
      <c r="D37" s="122"/>
      <c r="E37"/>
      <c r="F37"/>
      <c r="G37" s="122"/>
      <c r="H37" s="122"/>
      <c r="I37" s="202" t="e">
        <f t="shared" si="0"/>
        <v>#N/A</v>
      </c>
      <c r="J37" s="202" t="e">
        <f t="shared" si="1"/>
        <v>#N/A</v>
      </c>
      <c r="K37" s="129" t="e">
        <f t="shared" si="2"/>
        <v>#N/A</v>
      </c>
      <c r="L37" s="122"/>
      <c r="M37" s="129"/>
    </row>
    <row r="38" spans="1:13" ht="14.45">
      <c r="A38" s="128" t="s">
        <v>3671</v>
      </c>
      <c r="B38" s="129">
        <v>-5813.2800000000007</v>
      </c>
      <c r="C38" s="122"/>
      <c r="D38" s="122"/>
      <c r="E38"/>
      <c r="F38"/>
      <c r="G38" s="122"/>
      <c r="H38" s="122"/>
      <c r="I38" s="202" t="e">
        <f t="shared" si="0"/>
        <v>#N/A</v>
      </c>
      <c r="J38" s="202" t="e">
        <f t="shared" si="1"/>
        <v>#N/A</v>
      </c>
      <c r="K38" s="129" t="e">
        <f t="shared" si="2"/>
        <v>#N/A</v>
      </c>
      <c r="L38" s="122"/>
      <c r="M38" s="129"/>
    </row>
    <row r="39" spans="1:13" ht="14.45">
      <c r="A39" s="128" t="s">
        <v>3198</v>
      </c>
      <c r="B39" s="129">
        <v>-596.96</v>
      </c>
      <c r="C39" s="122"/>
      <c r="D39" s="122"/>
      <c r="E39"/>
      <c r="F39"/>
      <c r="G39" s="122"/>
      <c r="H39" s="122"/>
      <c r="I39" s="202" t="e">
        <f t="shared" si="0"/>
        <v>#N/A</v>
      </c>
      <c r="J39" s="202" t="e">
        <f t="shared" si="1"/>
        <v>#N/A</v>
      </c>
      <c r="K39" s="129" t="e">
        <f t="shared" si="2"/>
        <v>#N/A</v>
      </c>
      <c r="L39" s="122"/>
      <c r="M39" s="129"/>
    </row>
    <row r="40" spans="1:13" ht="14.45">
      <c r="A40" s="128" t="s">
        <v>1548</v>
      </c>
      <c r="B40" s="129">
        <v>-208737.11000000004</v>
      </c>
      <c r="C40" s="122"/>
      <c r="D40" s="122"/>
      <c r="E40"/>
      <c r="F40"/>
      <c r="G40" s="122"/>
      <c r="H40" s="122"/>
      <c r="I40" s="202" t="e">
        <f t="shared" si="0"/>
        <v>#N/A</v>
      </c>
      <c r="J40" s="202" t="e">
        <f t="shared" si="1"/>
        <v>#N/A</v>
      </c>
      <c r="K40" s="129" t="e">
        <f t="shared" si="2"/>
        <v>#N/A</v>
      </c>
      <c r="L40" s="122"/>
      <c r="M40" s="129"/>
    </row>
    <row r="41" spans="1:13" ht="14.45">
      <c r="A41" s="128" t="s">
        <v>1568</v>
      </c>
      <c r="B41" s="129">
        <v>-1066533.3400000001</v>
      </c>
      <c r="C41" s="122"/>
      <c r="D41" s="122"/>
      <c r="E41"/>
      <c r="F41"/>
      <c r="G41" s="122"/>
      <c r="H41" s="122"/>
      <c r="I41" s="202" t="e">
        <f t="shared" si="0"/>
        <v>#N/A</v>
      </c>
      <c r="J41" s="202" t="e">
        <f t="shared" si="1"/>
        <v>#N/A</v>
      </c>
      <c r="K41" s="129" t="e">
        <f t="shared" si="2"/>
        <v>#N/A</v>
      </c>
      <c r="L41" s="122"/>
      <c r="M41" s="129"/>
    </row>
    <row r="42" spans="1:13" ht="14.45">
      <c r="A42" s="128" t="s">
        <v>3189</v>
      </c>
      <c r="B42" s="129">
        <v>-359810.66</v>
      </c>
      <c r="C42" s="122"/>
      <c r="D42" s="122"/>
      <c r="E42"/>
      <c r="F42"/>
      <c r="G42" s="122"/>
      <c r="H42" s="122"/>
      <c r="I42" s="37" t="e">
        <f>SUM(I4:I41)</f>
        <v>#N/A</v>
      </c>
      <c r="J42" s="37" t="e">
        <f>SUM(J4:J41)</f>
        <v>#N/A</v>
      </c>
      <c r="K42" s="37" t="e">
        <f>SUM(K4:K41)</f>
        <v>#N/A</v>
      </c>
      <c r="L42" s="122"/>
      <c r="M42" s="122"/>
    </row>
    <row r="43" spans="1:13" ht="14.45">
      <c r="A43" s="128" t="s">
        <v>1484</v>
      </c>
      <c r="B43" s="129">
        <v>-9446.26</v>
      </c>
      <c r="C43" s="122"/>
      <c r="D43" s="122"/>
      <c r="E43"/>
      <c r="F43"/>
      <c r="G43" s="122"/>
      <c r="H43" s="122"/>
      <c r="I43" s="202"/>
      <c r="J43" s="202"/>
      <c r="K43" s="129"/>
      <c r="L43" s="122"/>
      <c r="M43" s="122"/>
    </row>
    <row r="44" spans="1:13" ht="14.45">
      <c r="A44" s="38" t="s">
        <v>834</v>
      </c>
      <c r="B44" s="39">
        <v>607214.27999999793</v>
      </c>
      <c r="C44" s="122"/>
      <c r="D44" s="122"/>
      <c r="E44"/>
      <c r="F44"/>
      <c r="G44" s="122"/>
      <c r="H44" s="122"/>
      <c r="I44" s="202"/>
      <c r="J44" s="202"/>
      <c r="K44" s="129"/>
      <c r="L44" s="122"/>
      <c r="M44" s="122"/>
    </row>
  </sheetData>
  <autoFilter ref="I3:K42" xr:uid="{877CD5DA-388A-4BE1-8A49-737752309F93}"/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48BBA-C85C-48CE-8F24-1638977F6769}">
  <sheetPr>
    <tabColor rgb="FFFFC000"/>
  </sheetPr>
  <dimension ref="A1:I113"/>
  <sheetViews>
    <sheetView topLeftCell="A15" workbookViewId="0">
      <selection activeCell="F11" sqref="F11"/>
    </sheetView>
  </sheetViews>
  <sheetFormatPr defaultColWidth="9.140625" defaultRowHeight="13.15"/>
  <cols>
    <col min="1" max="1" width="14.28515625" style="53" customWidth="1"/>
    <col min="2" max="2" width="12.42578125" style="53" customWidth="1"/>
    <col min="3" max="3" width="25.140625" style="54" hidden="1" customWidth="1"/>
    <col min="4" max="4" width="48.28515625" style="54" customWidth="1"/>
    <col min="5" max="5" width="13.28515625" style="55" customWidth="1"/>
    <col min="6" max="6" width="28.85546875" style="54" customWidth="1"/>
    <col min="7" max="7" width="10.5703125" style="54" customWidth="1"/>
    <col min="8" max="8" width="13.5703125" style="54" bestFit="1" customWidth="1"/>
    <col min="9" max="9" width="12.85546875" style="54" customWidth="1"/>
    <col min="10" max="16384" width="9.140625" style="54"/>
  </cols>
  <sheetData>
    <row r="1" spans="1:9">
      <c r="I1" s="54">
        <f>MAX(I2:I119)</f>
        <v>96</v>
      </c>
    </row>
    <row r="2" spans="1:9" ht="39.6">
      <c r="A2" s="56" t="s">
        <v>4420</v>
      </c>
      <c r="B2" s="56" t="s">
        <v>4421</v>
      </c>
      <c r="C2" s="58" t="s">
        <v>4422</v>
      </c>
      <c r="D2" s="58" t="s">
        <v>4423</v>
      </c>
      <c r="E2" s="57" t="s">
        <v>4424</v>
      </c>
      <c r="F2" s="58" t="s">
        <v>4425</v>
      </c>
      <c r="G2" s="58" t="s">
        <v>4426</v>
      </c>
      <c r="H2" s="58" t="s">
        <v>4427</v>
      </c>
      <c r="I2" s="58" t="s">
        <v>755</v>
      </c>
    </row>
    <row r="3" spans="1:9" ht="15" customHeight="1">
      <c r="A3" s="53">
        <v>45443</v>
      </c>
      <c r="B3" s="53">
        <v>45062</v>
      </c>
      <c r="C3" s="59">
        <v>659169323665</v>
      </c>
      <c r="D3" s="54" t="s">
        <v>1025</v>
      </c>
      <c r="E3" s="55">
        <v>1405</v>
      </c>
      <c r="F3" s="54" t="s">
        <v>4428</v>
      </c>
      <c r="G3" s="54" t="s">
        <v>4429</v>
      </c>
      <c r="H3" s="54" t="s">
        <v>4430</v>
      </c>
      <c r="I3" s="54">
        <v>95</v>
      </c>
    </row>
    <row r="4" spans="1:9">
      <c r="A4" s="53">
        <v>45443</v>
      </c>
      <c r="B4" s="53">
        <v>45368</v>
      </c>
      <c r="C4" s="54" t="s">
        <v>4431</v>
      </c>
      <c r="D4" s="54" t="s">
        <v>4432</v>
      </c>
      <c r="E4" s="55">
        <v>38581.72</v>
      </c>
      <c r="F4" s="54" t="s">
        <v>4433</v>
      </c>
      <c r="G4" s="54" t="s">
        <v>4434</v>
      </c>
      <c r="H4" s="54" t="s">
        <v>4435</v>
      </c>
    </row>
    <row r="5" spans="1:9" ht="15" customHeight="1">
      <c r="A5" s="53">
        <v>45443</v>
      </c>
      <c r="B5" s="53">
        <v>45384</v>
      </c>
      <c r="C5" s="54" t="s">
        <v>760</v>
      </c>
      <c r="D5" s="60" t="s">
        <v>761</v>
      </c>
      <c r="E5" s="55">
        <v>1109.54</v>
      </c>
      <c r="F5" s="54" t="s">
        <v>4433</v>
      </c>
      <c r="G5" s="54" t="s">
        <v>19</v>
      </c>
      <c r="H5" s="54" t="s">
        <v>4430</v>
      </c>
      <c r="I5" s="54">
        <v>7</v>
      </c>
    </row>
    <row r="6" spans="1:9" ht="15" customHeight="1">
      <c r="A6" s="53">
        <v>45443</v>
      </c>
      <c r="B6" s="53">
        <v>45384</v>
      </c>
      <c r="C6" s="54" t="s">
        <v>4436</v>
      </c>
      <c r="D6" s="60" t="s">
        <v>764</v>
      </c>
      <c r="E6" s="55">
        <v>22.91</v>
      </c>
      <c r="F6" s="54" t="s">
        <v>4433</v>
      </c>
      <c r="G6" s="54" t="s">
        <v>19</v>
      </c>
      <c r="H6" s="54" t="s">
        <v>4430</v>
      </c>
      <c r="I6" s="54">
        <v>94</v>
      </c>
    </row>
    <row r="7" spans="1:9" ht="15" customHeight="1">
      <c r="A7" s="53">
        <v>45443</v>
      </c>
      <c r="B7" s="53">
        <v>45385</v>
      </c>
      <c r="C7" s="54" t="s">
        <v>4437</v>
      </c>
      <c r="D7" s="60" t="s">
        <v>1025</v>
      </c>
      <c r="E7" s="55">
        <v>845</v>
      </c>
      <c r="F7" s="54" t="s">
        <v>4428</v>
      </c>
      <c r="G7" s="54" t="s">
        <v>19</v>
      </c>
      <c r="H7" s="54" t="s">
        <v>4430</v>
      </c>
      <c r="I7" s="54">
        <v>93</v>
      </c>
    </row>
    <row r="8" spans="1:9" ht="15" customHeight="1">
      <c r="A8" s="53">
        <v>45443</v>
      </c>
      <c r="B8" s="53">
        <v>45385</v>
      </c>
      <c r="C8" s="54" t="s">
        <v>1064</v>
      </c>
      <c r="D8" s="60" t="s">
        <v>1025</v>
      </c>
      <c r="E8" s="55">
        <v>18540.62</v>
      </c>
      <c r="F8" s="54" t="s">
        <v>4438</v>
      </c>
      <c r="G8" s="54" t="s">
        <v>19</v>
      </c>
      <c r="H8" s="54" t="s">
        <v>4430</v>
      </c>
      <c r="I8" s="54">
        <v>8</v>
      </c>
    </row>
    <row r="9" spans="1:9" ht="15" customHeight="1">
      <c r="A9" s="53">
        <v>45443</v>
      </c>
      <c r="B9" s="53">
        <v>45385</v>
      </c>
      <c r="C9" s="54" t="s">
        <v>1075</v>
      </c>
      <c r="D9" s="60" t="s">
        <v>1025</v>
      </c>
      <c r="E9" s="55">
        <v>11918.76</v>
      </c>
      <c r="F9" s="54" t="s">
        <v>4438</v>
      </c>
      <c r="G9" s="54" t="s">
        <v>19</v>
      </c>
      <c r="H9" s="54" t="s">
        <v>4430</v>
      </c>
      <c r="I9" s="54">
        <v>9</v>
      </c>
    </row>
    <row r="10" spans="1:9" ht="15" customHeight="1">
      <c r="A10" s="53">
        <v>45443</v>
      </c>
      <c r="B10" s="53">
        <v>45385</v>
      </c>
      <c r="C10" s="54" t="s">
        <v>1068</v>
      </c>
      <c r="D10" s="60" t="s">
        <v>1025</v>
      </c>
      <c r="E10" s="55">
        <v>12162</v>
      </c>
      <c r="F10" s="54" t="s">
        <v>4438</v>
      </c>
      <c r="G10" s="54" t="s">
        <v>19</v>
      </c>
      <c r="H10" s="54" t="s">
        <v>4430</v>
      </c>
      <c r="I10" s="54">
        <v>10</v>
      </c>
    </row>
    <row r="11" spans="1:9" ht="15" customHeight="1">
      <c r="A11" s="53">
        <v>45443</v>
      </c>
      <c r="B11" s="53">
        <v>45385</v>
      </c>
      <c r="C11" s="54" t="s">
        <v>1065</v>
      </c>
      <c r="D11" s="60" t="s">
        <v>1025</v>
      </c>
      <c r="E11" s="55">
        <v>11918.76</v>
      </c>
      <c r="F11" s="54" t="s">
        <v>4438</v>
      </c>
      <c r="G11" s="54" t="s">
        <v>19</v>
      </c>
      <c r="H11" s="54" t="s">
        <v>4430</v>
      </c>
      <c r="I11" s="54">
        <v>11</v>
      </c>
    </row>
    <row r="12" spans="1:9" ht="15" customHeight="1">
      <c r="A12" s="53">
        <v>45443</v>
      </c>
      <c r="B12" s="53">
        <v>45385</v>
      </c>
      <c r="C12" s="54" t="s">
        <v>1074</v>
      </c>
      <c r="D12" s="60" t="s">
        <v>1025</v>
      </c>
      <c r="E12" s="55">
        <v>18540.62</v>
      </c>
      <c r="F12" s="54" t="s">
        <v>4438</v>
      </c>
      <c r="G12" s="54" t="s">
        <v>19</v>
      </c>
      <c r="H12" s="54" t="s">
        <v>4430</v>
      </c>
      <c r="I12" s="54">
        <v>12</v>
      </c>
    </row>
    <row r="13" spans="1:9" ht="15" customHeight="1">
      <c r="A13" s="53">
        <v>45443</v>
      </c>
      <c r="B13" s="53">
        <v>45385</v>
      </c>
      <c r="C13" s="54" t="s">
        <v>1067</v>
      </c>
      <c r="D13" s="60" t="s">
        <v>1025</v>
      </c>
      <c r="E13" s="55">
        <v>18919</v>
      </c>
      <c r="F13" s="54" t="s">
        <v>4438</v>
      </c>
      <c r="G13" s="54" t="s">
        <v>19</v>
      </c>
      <c r="H13" s="54" t="s">
        <v>4430</v>
      </c>
      <c r="I13" s="54">
        <v>13</v>
      </c>
    </row>
    <row r="14" spans="1:9" ht="15" customHeight="1">
      <c r="A14" s="53">
        <v>45443</v>
      </c>
      <c r="B14" s="53">
        <v>45385</v>
      </c>
      <c r="C14" s="54" t="s">
        <v>1072</v>
      </c>
      <c r="D14" s="60" t="s">
        <v>1025</v>
      </c>
      <c r="E14" s="55">
        <v>96618.27</v>
      </c>
      <c r="F14" s="54" t="s">
        <v>4438</v>
      </c>
      <c r="G14" s="54" t="s">
        <v>19</v>
      </c>
      <c r="H14" s="54" t="s">
        <v>4430</v>
      </c>
      <c r="I14" s="54">
        <v>14</v>
      </c>
    </row>
    <row r="15" spans="1:9" ht="15" customHeight="1">
      <c r="A15" s="53">
        <v>45443</v>
      </c>
      <c r="B15" s="53">
        <v>45385</v>
      </c>
      <c r="C15" s="54" t="s">
        <v>1077</v>
      </c>
      <c r="D15" s="60" t="s">
        <v>1025</v>
      </c>
      <c r="E15" s="55">
        <v>177045.55</v>
      </c>
      <c r="F15" s="54" t="s">
        <v>4438</v>
      </c>
      <c r="G15" s="54" t="s">
        <v>19</v>
      </c>
      <c r="H15" s="54" t="s">
        <v>4430</v>
      </c>
      <c r="I15" s="54">
        <v>15</v>
      </c>
    </row>
    <row r="16" spans="1:9" ht="15" customHeight="1">
      <c r="A16" s="53">
        <v>45443</v>
      </c>
      <c r="B16" s="53">
        <v>45385</v>
      </c>
      <c r="C16" s="54" t="s">
        <v>1076</v>
      </c>
      <c r="D16" s="60" t="s">
        <v>1025</v>
      </c>
      <c r="E16" s="55">
        <v>33770.31</v>
      </c>
      <c r="F16" s="54" t="s">
        <v>4438</v>
      </c>
      <c r="G16" s="54" t="s">
        <v>19</v>
      </c>
      <c r="H16" s="54" t="s">
        <v>4430</v>
      </c>
      <c r="I16" s="54">
        <v>16</v>
      </c>
    </row>
    <row r="17" spans="1:9" ht="15" customHeight="1">
      <c r="A17" s="53">
        <v>45443</v>
      </c>
      <c r="B17" s="53">
        <v>45385</v>
      </c>
      <c r="C17" s="54" t="s">
        <v>1073</v>
      </c>
      <c r="D17" s="60" t="s">
        <v>1025</v>
      </c>
      <c r="E17" s="55">
        <v>34459.5</v>
      </c>
      <c r="F17" s="54" t="s">
        <v>4438</v>
      </c>
      <c r="G17" s="54" t="s">
        <v>19</v>
      </c>
      <c r="H17" s="54" t="s">
        <v>4430</v>
      </c>
      <c r="I17" s="54">
        <v>17</v>
      </c>
    </row>
    <row r="18" spans="1:9" ht="15" customHeight="1">
      <c r="A18" s="53">
        <v>45443</v>
      </c>
      <c r="B18" s="53">
        <v>45385</v>
      </c>
      <c r="C18" s="54" t="s">
        <v>1063</v>
      </c>
      <c r="D18" s="60" t="s">
        <v>1025</v>
      </c>
      <c r="E18" s="55">
        <v>377475.45</v>
      </c>
      <c r="F18" s="54" t="s">
        <v>4438</v>
      </c>
      <c r="G18" s="54" t="s">
        <v>19</v>
      </c>
      <c r="H18" s="54" t="s">
        <v>4430</v>
      </c>
      <c r="I18" s="54">
        <v>18</v>
      </c>
    </row>
    <row r="19" spans="1:9" ht="15" customHeight="1">
      <c r="A19" s="53">
        <v>45443</v>
      </c>
      <c r="B19" s="53">
        <v>45385</v>
      </c>
      <c r="C19" s="54" t="s">
        <v>1066</v>
      </c>
      <c r="D19" s="60" t="s">
        <v>1025</v>
      </c>
      <c r="E19" s="55">
        <v>33770.31</v>
      </c>
      <c r="F19" s="54" t="s">
        <v>4438</v>
      </c>
      <c r="G19" s="54" t="s">
        <v>19</v>
      </c>
      <c r="H19" s="54" t="s">
        <v>4430</v>
      </c>
      <c r="I19" s="54">
        <v>19</v>
      </c>
    </row>
    <row r="20" spans="1:9" ht="15" customHeight="1">
      <c r="A20" s="53">
        <v>45443</v>
      </c>
      <c r="B20" s="53">
        <v>45385</v>
      </c>
      <c r="C20" s="54" t="s">
        <v>1069</v>
      </c>
      <c r="D20" s="60" t="s">
        <v>1025</v>
      </c>
      <c r="E20" s="55">
        <v>33770.31</v>
      </c>
      <c r="F20" s="54" t="s">
        <v>4438</v>
      </c>
      <c r="G20" s="54" t="s">
        <v>19</v>
      </c>
      <c r="H20" s="54" t="s">
        <v>4430</v>
      </c>
      <c r="I20" s="54">
        <v>20</v>
      </c>
    </row>
    <row r="21" spans="1:9" ht="15" customHeight="1">
      <c r="A21" s="53">
        <v>45443</v>
      </c>
      <c r="B21" s="53">
        <v>45385</v>
      </c>
      <c r="C21" s="54" t="s">
        <v>1070</v>
      </c>
      <c r="D21" s="60" t="s">
        <v>1025</v>
      </c>
      <c r="E21" s="55">
        <v>33770.31</v>
      </c>
      <c r="F21" s="54" t="s">
        <v>4438</v>
      </c>
      <c r="G21" s="54" t="s">
        <v>19</v>
      </c>
      <c r="H21" s="54" t="s">
        <v>4430</v>
      </c>
      <c r="I21" s="54">
        <v>21</v>
      </c>
    </row>
    <row r="22" spans="1:9" ht="15" customHeight="1">
      <c r="A22" s="53">
        <v>45443</v>
      </c>
      <c r="B22" s="53">
        <v>45385</v>
      </c>
      <c r="C22" s="54" t="s">
        <v>1071</v>
      </c>
      <c r="D22" s="60" t="s">
        <v>1025</v>
      </c>
      <c r="E22" s="55">
        <v>33770.31</v>
      </c>
      <c r="F22" s="54" t="s">
        <v>4438</v>
      </c>
      <c r="G22" s="54" t="s">
        <v>19</v>
      </c>
      <c r="H22" s="54" t="s">
        <v>4430</v>
      </c>
      <c r="I22" s="54">
        <v>22</v>
      </c>
    </row>
    <row r="23" spans="1:9" ht="15" customHeight="1">
      <c r="A23" s="53">
        <v>45443</v>
      </c>
      <c r="B23" s="53">
        <v>45385</v>
      </c>
      <c r="C23" s="54" t="s">
        <v>1080</v>
      </c>
      <c r="D23" s="60" t="s">
        <v>1025</v>
      </c>
      <c r="E23" s="55">
        <v>689.29</v>
      </c>
      <c r="F23" s="54" t="s">
        <v>4438</v>
      </c>
      <c r="G23" s="54" t="s">
        <v>19</v>
      </c>
      <c r="H23" s="54" t="s">
        <v>4430</v>
      </c>
      <c r="I23" s="54">
        <v>23</v>
      </c>
    </row>
    <row r="24" spans="1:9" ht="15" customHeight="1">
      <c r="A24" s="53">
        <v>45443</v>
      </c>
      <c r="B24" s="53">
        <v>45385</v>
      </c>
      <c r="C24" s="54" t="s">
        <v>1079</v>
      </c>
      <c r="D24" s="60" t="s">
        <v>1025</v>
      </c>
      <c r="E24" s="55">
        <v>243.23</v>
      </c>
      <c r="F24" s="54" t="s">
        <v>4438</v>
      </c>
      <c r="G24" s="54" t="s">
        <v>19</v>
      </c>
      <c r="H24" s="54" t="s">
        <v>4430</v>
      </c>
      <c r="I24" s="54">
        <v>24</v>
      </c>
    </row>
    <row r="25" spans="1:9">
      <c r="A25" s="53">
        <v>45443</v>
      </c>
      <c r="B25" s="53">
        <v>45385</v>
      </c>
      <c r="C25" s="54" t="s">
        <v>1078</v>
      </c>
      <c r="D25" s="60" t="s">
        <v>1025</v>
      </c>
      <c r="E25" s="55">
        <v>378.38</v>
      </c>
      <c r="F25" s="54" t="s">
        <v>4438</v>
      </c>
      <c r="G25" s="54" t="s">
        <v>19</v>
      </c>
      <c r="H25" s="54" t="s">
        <v>4430</v>
      </c>
      <c r="I25" s="54">
        <v>25</v>
      </c>
    </row>
    <row r="26" spans="1:9">
      <c r="A26" s="53">
        <v>45443</v>
      </c>
      <c r="B26" s="53">
        <v>45386</v>
      </c>
      <c r="C26" s="54" t="s">
        <v>765</v>
      </c>
      <c r="D26" s="60" t="s">
        <v>4439</v>
      </c>
      <c r="E26" s="55">
        <v>14876.75</v>
      </c>
      <c r="F26" s="54" t="s">
        <v>4440</v>
      </c>
      <c r="G26" s="54" t="s">
        <v>19</v>
      </c>
      <c r="H26" s="54" t="s">
        <v>4430</v>
      </c>
      <c r="I26" s="54">
        <v>92</v>
      </c>
    </row>
    <row r="27" spans="1:9">
      <c r="A27" s="53">
        <v>45443</v>
      </c>
      <c r="B27" s="53">
        <v>45387</v>
      </c>
      <c r="C27" s="54" t="s">
        <v>767</v>
      </c>
      <c r="D27" s="60" t="s">
        <v>768</v>
      </c>
      <c r="E27" s="55">
        <v>20000</v>
      </c>
      <c r="F27" s="54" t="s">
        <v>4441</v>
      </c>
      <c r="G27" s="54" t="s">
        <v>19</v>
      </c>
      <c r="H27" s="54" t="s">
        <v>4430</v>
      </c>
      <c r="I27" s="54">
        <v>26</v>
      </c>
    </row>
    <row r="28" spans="1:9">
      <c r="A28" s="53">
        <v>45443</v>
      </c>
      <c r="B28" s="53">
        <v>45387</v>
      </c>
      <c r="C28" s="54" t="s">
        <v>769</v>
      </c>
      <c r="D28" s="60" t="s">
        <v>770</v>
      </c>
      <c r="E28" s="55">
        <v>23668.13</v>
      </c>
      <c r="F28" s="54" t="s">
        <v>4442</v>
      </c>
      <c r="G28" s="54" t="s">
        <v>19</v>
      </c>
      <c r="H28" s="54" t="s">
        <v>4430</v>
      </c>
      <c r="I28" s="54">
        <v>27</v>
      </c>
    </row>
    <row r="29" spans="1:9">
      <c r="A29" s="53">
        <v>45443</v>
      </c>
      <c r="B29" s="53">
        <v>45387</v>
      </c>
      <c r="C29" s="54" t="s">
        <v>771</v>
      </c>
      <c r="D29" s="60" t="s">
        <v>770</v>
      </c>
      <c r="E29" s="55">
        <v>18521.91</v>
      </c>
      <c r="F29" s="54" t="s">
        <v>4442</v>
      </c>
      <c r="G29" s="54" t="s">
        <v>19</v>
      </c>
      <c r="H29" s="54" t="s">
        <v>4430</v>
      </c>
      <c r="I29" s="54">
        <v>28</v>
      </c>
    </row>
    <row r="30" spans="1:9">
      <c r="A30" s="53">
        <v>45443</v>
      </c>
      <c r="B30" s="53">
        <v>45387</v>
      </c>
      <c r="C30" s="54" t="s">
        <v>772</v>
      </c>
      <c r="D30" s="60" t="s">
        <v>770</v>
      </c>
      <c r="E30" s="55">
        <v>10060.74</v>
      </c>
      <c r="F30" s="54" t="s">
        <v>4442</v>
      </c>
      <c r="G30" s="54" t="s">
        <v>19</v>
      </c>
      <c r="H30" s="54" t="s">
        <v>4430</v>
      </c>
      <c r="I30" s="54">
        <v>29</v>
      </c>
    </row>
    <row r="31" spans="1:9">
      <c r="A31" s="53">
        <v>45443</v>
      </c>
      <c r="B31" s="53">
        <v>45387</v>
      </c>
      <c r="C31" s="54" t="s">
        <v>773</v>
      </c>
      <c r="D31" s="60" t="s">
        <v>770</v>
      </c>
      <c r="E31" s="55">
        <v>9509.5499999999993</v>
      </c>
      <c r="F31" s="54" t="s">
        <v>4442</v>
      </c>
      <c r="G31" s="54" t="s">
        <v>19</v>
      </c>
      <c r="H31" s="54" t="s">
        <v>4430</v>
      </c>
      <c r="I31" s="54">
        <v>30</v>
      </c>
    </row>
    <row r="32" spans="1:9">
      <c r="A32" s="53">
        <v>45443</v>
      </c>
      <c r="B32" s="53">
        <v>45387</v>
      </c>
      <c r="C32" s="54" t="s">
        <v>774</v>
      </c>
      <c r="D32" s="60" t="s">
        <v>770</v>
      </c>
      <c r="E32" s="55">
        <v>16140.79</v>
      </c>
      <c r="F32" s="54" t="s">
        <v>4442</v>
      </c>
      <c r="G32" s="54" t="s">
        <v>19</v>
      </c>
      <c r="H32" s="54" t="s">
        <v>4430</v>
      </c>
      <c r="I32" s="54">
        <v>31</v>
      </c>
    </row>
    <row r="33" spans="1:9">
      <c r="A33" s="53">
        <v>45443</v>
      </c>
      <c r="B33" s="53">
        <v>45387</v>
      </c>
      <c r="C33" s="54" t="s">
        <v>775</v>
      </c>
      <c r="D33" s="60" t="s">
        <v>770</v>
      </c>
      <c r="E33" s="55">
        <v>6150.49</v>
      </c>
      <c r="F33" s="54" t="s">
        <v>4442</v>
      </c>
      <c r="G33" s="54" t="s">
        <v>19</v>
      </c>
      <c r="H33" s="54" t="s">
        <v>4430</v>
      </c>
      <c r="I33" s="54">
        <v>32</v>
      </c>
    </row>
    <row r="34" spans="1:9">
      <c r="A34" s="53">
        <v>45443</v>
      </c>
      <c r="B34" s="53">
        <v>45387</v>
      </c>
      <c r="C34" s="54" t="s">
        <v>776</v>
      </c>
      <c r="D34" s="60" t="s">
        <v>770</v>
      </c>
      <c r="E34" s="55">
        <v>16211.23</v>
      </c>
      <c r="F34" s="54" t="s">
        <v>4442</v>
      </c>
      <c r="G34" s="54" t="s">
        <v>19</v>
      </c>
      <c r="H34" s="54" t="s">
        <v>4430</v>
      </c>
      <c r="I34" s="54">
        <v>33</v>
      </c>
    </row>
    <row r="35" spans="1:9">
      <c r="A35" s="53">
        <v>45443</v>
      </c>
      <c r="B35" s="53">
        <v>45387</v>
      </c>
      <c r="C35" s="54" t="s">
        <v>777</v>
      </c>
      <c r="D35" s="60" t="s">
        <v>770</v>
      </c>
      <c r="E35" s="55">
        <v>15172.99</v>
      </c>
      <c r="F35" s="54" t="s">
        <v>4442</v>
      </c>
      <c r="G35" s="54" t="s">
        <v>19</v>
      </c>
      <c r="H35" s="54" t="s">
        <v>4430</v>
      </c>
      <c r="I35" s="54">
        <v>34</v>
      </c>
    </row>
    <row r="36" spans="1:9">
      <c r="A36" s="53">
        <v>45443</v>
      </c>
      <c r="B36" s="53">
        <v>45387</v>
      </c>
      <c r="C36" s="54" t="s">
        <v>1140</v>
      </c>
      <c r="D36" s="54" t="s">
        <v>4443</v>
      </c>
      <c r="E36" s="55">
        <v>11080</v>
      </c>
      <c r="F36" s="54" t="s">
        <v>4444</v>
      </c>
      <c r="G36" s="54" t="s">
        <v>19</v>
      </c>
      <c r="H36" s="54" t="s">
        <v>4430</v>
      </c>
      <c r="I36" s="54">
        <v>91</v>
      </c>
    </row>
    <row r="37" spans="1:9">
      <c r="A37" s="53">
        <v>45443</v>
      </c>
      <c r="B37" s="53">
        <v>45390</v>
      </c>
      <c r="C37" s="54" t="s">
        <v>783</v>
      </c>
      <c r="D37" s="54" t="s">
        <v>4445</v>
      </c>
      <c r="E37" s="55">
        <v>10000</v>
      </c>
      <c r="F37" s="54" t="s">
        <v>4446</v>
      </c>
      <c r="G37" s="54" t="s">
        <v>19</v>
      </c>
      <c r="H37" s="54" t="s">
        <v>4430</v>
      </c>
      <c r="I37" s="54">
        <v>90</v>
      </c>
    </row>
    <row r="38" spans="1:9">
      <c r="A38" s="53">
        <v>45443</v>
      </c>
      <c r="B38" s="53">
        <v>45390</v>
      </c>
      <c r="C38" s="54" t="s">
        <v>4447</v>
      </c>
      <c r="D38" s="54" t="s">
        <v>4448</v>
      </c>
      <c r="E38" s="55">
        <v>107.83</v>
      </c>
      <c r="F38" s="54" t="s">
        <v>4449</v>
      </c>
      <c r="G38" s="54" t="s">
        <v>19</v>
      </c>
      <c r="H38" s="54" t="s">
        <v>4430</v>
      </c>
      <c r="I38" s="54">
        <v>89</v>
      </c>
    </row>
    <row r="39" spans="1:9">
      <c r="A39" s="53">
        <v>45443</v>
      </c>
      <c r="B39" s="53">
        <v>45390</v>
      </c>
      <c r="C39" s="54" t="s">
        <v>779</v>
      </c>
      <c r="D39" s="54" t="s">
        <v>780</v>
      </c>
      <c r="E39" s="55">
        <v>245.22</v>
      </c>
      <c r="F39" s="54" t="s">
        <v>4449</v>
      </c>
      <c r="G39" s="54" t="s">
        <v>19</v>
      </c>
      <c r="H39" s="54" t="s">
        <v>4430</v>
      </c>
      <c r="I39" s="54">
        <v>35</v>
      </c>
    </row>
    <row r="40" spans="1:9">
      <c r="A40" s="53">
        <v>45443</v>
      </c>
      <c r="B40" s="53">
        <v>45390</v>
      </c>
      <c r="C40" s="54" t="s">
        <v>778</v>
      </c>
      <c r="D40" s="54" t="s">
        <v>768</v>
      </c>
      <c r="E40" s="55">
        <v>21354</v>
      </c>
      <c r="F40" s="54" t="s">
        <v>4441</v>
      </c>
      <c r="G40" s="54" t="s">
        <v>19</v>
      </c>
      <c r="H40" s="54" t="s">
        <v>4430</v>
      </c>
      <c r="I40" s="54">
        <v>1</v>
      </c>
    </row>
    <row r="41" spans="1:9">
      <c r="A41" s="53">
        <v>45443</v>
      </c>
      <c r="B41" s="53">
        <v>45391</v>
      </c>
      <c r="C41" s="54" t="s">
        <v>785</v>
      </c>
      <c r="D41" s="54" t="s">
        <v>4450</v>
      </c>
      <c r="E41" s="55">
        <v>130000</v>
      </c>
      <c r="F41" s="54" t="s">
        <v>4451</v>
      </c>
      <c r="G41" s="54" t="s">
        <v>19</v>
      </c>
      <c r="H41" s="54" t="s">
        <v>4430</v>
      </c>
      <c r="I41" s="54">
        <v>88</v>
      </c>
    </row>
    <row r="42" spans="1:9">
      <c r="A42" s="53">
        <v>45443</v>
      </c>
      <c r="B42" s="53">
        <v>45392</v>
      </c>
      <c r="C42" s="54" t="s">
        <v>4452</v>
      </c>
      <c r="D42" s="54" t="s">
        <v>1025</v>
      </c>
      <c r="E42" s="55">
        <v>1021.33</v>
      </c>
      <c r="F42" s="54" t="s">
        <v>4428</v>
      </c>
      <c r="G42" s="54" t="s">
        <v>19</v>
      </c>
      <c r="H42" s="54" t="s">
        <v>4430</v>
      </c>
      <c r="I42" s="54">
        <v>87</v>
      </c>
    </row>
    <row r="43" spans="1:9" ht="26.45">
      <c r="A43" s="53">
        <v>45443</v>
      </c>
      <c r="B43" s="53">
        <v>45394</v>
      </c>
      <c r="C43" s="54" t="s">
        <v>789</v>
      </c>
      <c r="D43" s="60" t="s">
        <v>790</v>
      </c>
      <c r="E43" s="55">
        <v>357750</v>
      </c>
      <c r="F43" s="54" t="s">
        <v>4451</v>
      </c>
      <c r="G43" s="54" t="s">
        <v>19</v>
      </c>
      <c r="H43" s="54" t="s">
        <v>4430</v>
      </c>
      <c r="I43" s="54">
        <v>36</v>
      </c>
    </row>
    <row r="44" spans="1:9" ht="26.45">
      <c r="A44" s="53">
        <v>45443</v>
      </c>
      <c r="B44" s="53">
        <v>45394</v>
      </c>
      <c r="C44" s="54" t="s">
        <v>791</v>
      </c>
      <c r="D44" s="60" t="s">
        <v>792</v>
      </c>
      <c r="E44" s="55">
        <v>357750</v>
      </c>
      <c r="F44" s="54" t="s">
        <v>4451</v>
      </c>
      <c r="G44" s="54" t="s">
        <v>19</v>
      </c>
      <c r="H44" s="54" t="s">
        <v>4430</v>
      </c>
      <c r="I44" s="54">
        <v>37</v>
      </c>
    </row>
    <row r="45" spans="1:9">
      <c r="A45" s="53">
        <v>45443</v>
      </c>
      <c r="B45" s="53">
        <v>45394</v>
      </c>
      <c r="C45" s="54" t="s">
        <v>793</v>
      </c>
      <c r="D45" s="60" t="s">
        <v>794</v>
      </c>
      <c r="E45" s="55">
        <v>357750</v>
      </c>
      <c r="F45" s="54" t="s">
        <v>4451</v>
      </c>
      <c r="G45" s="54" t="s">
        <v>19</v>
      </c>
      <c r="H45" s="54" t="s">
        <v>4430</v>
      </c>
      <c r="I45" s="54">
        <v>38</v>
      </c>
    </row>
    <row r="46" spans="1:9">
      <c r="A46" s="53">
        <v>45443</v>
      </c>
      <c r="B46" s="53">
        <v>45394</v>
      </c>
      <c r="C46" s="54" t="s">
        <v>975</v>
      </c>
      <c r="D46" s="60" t="s">
        <v>4453</v>
      </c>
      <c r="E46" s="55">
        <v>250425</v>
      </c>
      <c r="F46" s="54" t="s">
        <v>4451</v>
      </c>
      <c r="G46" s="54" t="s">
        <v>19</v>
      </c>
      <c r="H46" s="54" t="s">
        <v>4430</v>
      </c>
      <c r="I46" s="54">
        <v>86</v>
      </c>
    </row>
    <row r="47" spans="1:9">
      <c r="A47" s="53">
        <v>45443</v>
      </c>
      <c r="B47" s="53">
        <v>45394</v>
      </c>
      <c r="C47" s="54" t="s">
        <v>789</v>
      </c>
      <c r="D47" s="60" t="s">
        <v>802</v>
      </c>
      <c r="E47" s="55">
        <v>107325</v>
      </c>
      <c r="F47" s="54" t="s">
        <v>4451</v>
      </c>
      <c r="G47" s="54" t="s">
        <v>19</v>
      </c>
      <c r="H47" s="54" t="s">
        <v>4430</v>
      </c>
      <c r="I47" s="54">
        <v>85</v>
      </c>
    </row>
    <row r="48" spans="1:9">
      <c r="A48" s="53">
        <v>45443</v>
      </c>
      <c r="B48" s="53">
        <v>45394</v>
      </c>
      <c r="C48" s="54" t="s">
        <v>795</v>
      </c>
      <c r="D48" s="60" t="s">
        <v>796</v>
      </c>
      <c r="E48" s="55">
        <v>3750</v>
      </c>
      <c r="F48" s="54" t="s">
        <v>4454</v>
      </c>
      <c r="G48" s="54" t="s">
        <v>19</v>
      </c>
      <c r="H48" s="54" t="s">
        <v>4430</v>
      </c>
      <c r="I48" s="54">
        <v>39</v>
      </c>
    </row>
    <row r="49" spans="1:9">
      <c r="A49" s="53">
        <v>45443</v>
      </c>
      <c r="B49" s="53">
        <v>45394</v>
      </c>
      <c r="C49" s="54" t="s">
        <v>797</v>
      </c>
      <c r="D49" s="60" t="s">
        <v>798</v>
      </c>
      <c r="E49" s="55">
        <v>503.74</v>
      </c>
      <c r="F49" s="54" t="s">
        <v>4433</v>
      </c>
      <c r="G49" s="54" t="s">
        <v>19</v>
      </c>
      <c r="H49" s="54" t="s">
        <v>4430</v>
      </c>
      <c r="I49" s="54">
        <v>40</v>
      </c>
    </row>
    <row r="50" spans="1:9">
      <c r="A50" s="53">
        <v>45443</v>
      </c>
      <c r="B50" s="53">
        <v>45394</v>
      </c>
      <c r="C50" s="54" t="s">
        <v>799</v>
      </c>
      <c r="D50" s="60" t="s">
        <v>800</v>
      </c>
      <c r="E50" s="55">
        <v>2050</v>
      </c>
      <c r="F50" s="54" t="s">
        <v>4455</v>
      </c>
      <c r="G50" s="54" t="s">
        <v>19</v>
      </c>
      <c r="H50" s="54" t="s">
        <v>4430</v>
      </c>
      <c r="I50" s="54">
        <v>41</v>
      </c>
    </row>
    <row r="51" spans="1:9">
      <c r="A51" s="53">
        <v>45443</v>
      </c>
      <c r="B51" s="53">
        <v>45394</v>
      </c>
      <c r="C51" s="54" t="s">
        <v>4456</v>
      </c>
      <c r="D51" s="60" t="s">
        <v>1025</v>
      </c>
      <c r="E51" s="55">
        <v>7028.75</v>
      </c>
      <c r="F51" s="54" t="s">
        <v>4457</v>
      </c>
      <c r="G51" s="54" t="s">
        <v>19</v>
      </c>
      <c r="H51" s="54" t="s">
        <v>4430</v>
      </c>
      <c r="I51" s="54">
        <v>75</v>
      </c>
    </row>
    <row r="52" spans="1:9">
      <c r="A52" s="53">
        <v>45443</v>
      </c>
      <c r="B52" s="53">
        <v>45394</v>
      </c>
      <c r="C52" s="54" t="s">
        <v>4458</v>
      </c>
      <c r="D52" s="60" t="s">
        <v>1025</v>
      </c>
      <c r="E52" s="55">
        <v>535.88</v>
      </c>
      <c r="F52" s="54" t="s">
        <v>4457</v>
      </c>
      <c r="G52" s="54" t="s">
        <v>19</v>
      </c>
      <c r="H52" s="54" t="s">
        <v>4430</v>
      </c>
      <c r="I52" s="54">
        <v>84</v>
      </c>
    </row>
    <row r="53" spans="1:9">
      <c r="A53" s="53">
        <v>45443</v>
      </c>
      <c r="B53" s="53">
        <v>45394</v>
      </c>
      <c r="C53" s="54" t="s">
        <v>4459</v>
      </c>
      <c r="D53" s="60" t="s">
        <v>1025</v>
      </c>
      <c r="E53" s="55">
        <v>395.54</v>
      </c>
      <c r="F53" s="54" t="s">
        <v>4457</v>
      </c>
      <c r="G53" s="54" t="s">
        <v>19</v>
      </c>
      <c r="H53" s="54" t="s">
        <v>4430</v>
      </c>
      <c r="I53" s="54">
        <v>84</v>
      </c>
    </row>
    <row r="54" spans="1:9">
      <c r="A54" s="53">
        <v>45443</v>
      </c>
      <c r="B54" s="53">
        <v>45394</v>
      </c>
      <c r="C54" s="54" t="s">
        <v>4460</v>
      </c>
      <c r="D54" s="60" t="s">
        <v>1025</v>
      </c>
      <c r="E54" s="55">
        <v>8931.7199999999993</v>
      </c>
      <c r="F54" s="54" t="s">
        <v>4457</v>
      </c>
      <c r="G54" s="54" t="s">
        <v>19</v>
      </c>
      <c r="H54" s="54" t="s">
        <v>4430</v>
      </c>
      <c r="I54" s="54">
        <v>84</v>
      </c>
    </row>
    <row r="55" spans="1:9">
      <c r="A55" s="53">
        <v>45443</v>
      </c>
      <c r="B55" s="53">
        <v>45394</v>
      </c>
      <c r="C55" s="54" t="s">
        <v>4461</v>
      </c>
      <c r="D55" s="60" t="s">
        <v>1025</v>
      </c>
      <c r="E55" s="55">
        <v>469.83</v>
      </c>
      <c r="F55" s="54" t="s">
        <v>4457</v>
      </c>
      <c r="G55" s="54" t="s">
        <v>19</v>
      </c>
      <c r="H55" s="54" t="s">
        <v>4430</v>
      </c>
      <c r="I55" s="54">
        <v>84</v>
      </c>
    </row>
    <row r="56" spans="1:9">
      <c r="A56" s="53">
        <v>45443</v>
      </c>
      <c r="B56" s="53">
        <v>45394</v>
      </c>
      <c r="C56" s="54" t="s">
        <v>4462</v>
      </c>
      <c r="D56" s="60" t="s">
        <v>1025</v>
      </c>
      <c r="E56" s="55">
        <v>421.29</v>
      </c>
      <c r="F56" s="54" t="s">
        <v>4457</v>
      </c>
      <c r="G56" s="54" t="s">
        <v>19</v>
      </c>
      <c r="H56" s="54" t="s">
        <v>4430</v>
      </c>
      <c r="I56" s="54">
        <v>84</v>
      </c>
    </row>
    <row r="57" spans="1:9">
      <c r="A57" s="53">
        <v>45443</v>
      </c>
      <c r="B57" s="53">
        <v>45394</v>
      </c>
      <c r="C57" s="54" t="s">
        <v>4463</v>
      </c>
      <c r="D57" s="60" t="s">
        <v>1025</v>
      </c>
      <c r="E57" s="55">
        <v>384.14</v>
      </c>
      <c r="F57" s="54" t="s">
        <v>4457</v>
      </c>
      <c r="G57" s="54" t="s">
        <v>19</v>
      </c>
      <c r="H57" s="54" t="s">
        <v>4430</v>
      </c>
      <c r="I57" s="54">
        <v>84</v>
      </c>
    </row>
    <row r="58" spans="1:9">
      <c r="A58" s="53">
        <v>45443</v>
      </c>
      <c r="B58" s="53">
        <v>45394</v>
      </c>
      <c r="C58" s="54" t="s">
        <v>4464</v>
      </c>
      <c r="D58" s="60" t="s">
        <v>1025</v>
      </c>
      <c r="E58" s="55">
        <v>338.66</v>
      </c>
      <c r="F58" s="54" t="s">
        <v>4457</v>
      </c>
      <c r="G58" s="54" t="s">
        <v>19</v>
      </c>
      <c r="H58" s="54" t="s">
        <v>4430</v>
      </c>
      <c r="I58" s="54">
        <v>84</v>
      </c>
    </row>
    <row r="59" spans="1:9">
      <c r="A59" s="53">
        <v>45443</v>
      </c>
      <c r="B59" s="53">
        <v>45394</v>
      </c>
      <c r="C59" s="54" t="s">
        <v>4465</v>
      </c>
      <c r="D59" s="60" t="s">
        <v>1025</v>
      </c>
      <c r="E59" s="55">
        <v>377.94</v>
      </c>
      <c r="F59" s="54" t="s">
        <v>4457</v>
      </c>
      <c r="G59" s="54" t="s">
        <v>19</v>
      </c>
      <c r="H59" s="54" t="s">
        <v>4430</v>
      </c>
      <c r="I59" s="54">
        <v>84</v>
      </c>
    </row>
    <row r="60" spans="1:9">
      <c r="A60" s="53">
        <v>45443</v>
      </c>
      <c r="B60" s="53">
        <v>45394</v>
      </c>
      <c r="C60" s="54" t="s">
        <v>4466</v>
      </c>
      <c r="D60" s="60" t="s">
        <v>1025</v>
      </c>
      <c r="E60" s="55">
        <v>338.66</v>
      </c>
      <c r="F60" s="54" t="s">
        <v>4457</v>
      </c>
      <c r="G60" s="54" t="s">
        <v>19</v>
      </c>
      <c r="H60" s="54" t="s">
        <v>4430</v>
      </c>
      <c r="I60" s="54">
        <v>84</v>
      </c>
    </row>
    <row r="61" spans="1:9">
      <c r="A61" s="53">
        <v>45443</v>
      </c>
      <c r="B61" s="53">
        <v>45396</v>
      </c>
      <c r="C61" s="54" t="s">
        <v>814</v>
      </c>
      <c r="D61" s="60" t="s">
        <v>815</v>
      </c>
      <c r="E61" s="55">
        <v>1970.85</v>
      </c>
      <c r="F61" s="54" t="s">
        <v>4454</v>
      </c>
      <c r="G61" s="54" t="s">
        <v>19</v>
      </c>
      <c r="H61" s="54" t="s">
        <v>4430</v>
      </c>
      <c r="I61" s="54">
        <v>83</v>
      </c>
    </row>
    <row r="62" spans="1:9">
      <c r="A62" s="53">
        <v>45443</v>
      </c>
      <c r="B62" s="53">
        <v>45397</v>
      </c>
      <c r="C62" s="54" t="s">
        <v>4467</v>
      </c>
      <c r="D62" s="54" t="s">
        <v>804</v>
      </c>
      <c r="E62" s="55">
        <v>40000</v>
      </c>
      <c r="F62" s="54" t="s">
        <v>50</v>
      </c>
      <c r="G62" s="54" t="s">
        <v>19</v>
      </c>
      <c r="H62" s="54" t="s">
        <v>4430</v>
      </c>
      <c r="I62" s="54">
        <v>82</v>
      </c>
    </row>
    <row r="63" spans="1:9">
      <c r="A63" s="53">
        <v>45443</v>
      </c>
      <c r="B63" s="53">
        <v>45398</v>
      </c>
      <c r="C63" s="54" t="s">
        <v>4468</v>
      </c>
      <c r="D63" s="60" t="s">
        <v>809</v>
      </c>
      <c r="E63" s="55">
        <v>10980.45</v>
      </c>
      <c r="F63" s="54" t="s">
        <v>4454</v>
      </c>
      <c r="G63" s="54" t="s">
        <v>19</v>
      </c>
      <c r="H63" s="54" t="s">
        <v>4430</v>
      </c>
      <c r="I63" s="54">
        <v>81</v>
      </c>
    </row>
    <row r="64" spans="1:9">
      <c r="A64" s="53">
        <v>45443</v>
      </c>
      <c r="B64" s="53">
        <v>45398</v>
      </c>
      <c r="C64" s="54" t="s">
        <v>4469</v>
      </c>
      <c r="D64" s="60" t="s">
        <v>800</v>
      </c>
      <c r="E64" s="55">
        <v>800</v>
      </c>
      <c r="F64" s="54" t="s">
        <v>4455</v>
      </c>
      <c r="G64" s="54" t="s">
        <v>19</v>
      </c>
      <c r="H64" s="54" t="s">
        <v>4430</v>
      </c>
      <c r="I64" s="54">
        <v>79</v>
      </c>
    </row>
    <row r="65" spans="1:9">
      <c r="A65" s="53">
        <v>45443</v>
      </c>
      <c r="B65" s="53">
        <v>45398</v>
      </c>
      <c r="C65" s="54" t="s">
        <v>4470</v>
      </c>
      <c r="D65" s="60" t="s">
        <v>800</v>
      </c>
      <c r="E65" s="55">
        <v>2050</v>
      </c>
      <c r="F65" s="54" t="s">
        <v>4455</v>
      </c>
      <c r="G65" s="54" t="s">
        <v>19</v>
      </c>
      <c r="H65" s="54" t="s">
        <v>4430</v>
      </c>
      <c r="I65" s="54">
        <v>80</v>
      </c>
    </row>
    <row r="66" spans="1:9" ht="26.45">
      <c r="A66" s="53">
        <v>45443</v>
      </c>
      <c r="B66" s="53">
        <v>45399</v>
      </c>
      <c r="C66" s="54" t="s">
        <v>812</v>
      </c>
      <c r="D66" s="60" t="s">
        <v>813</v>
      </c>
      <c r="E66" s="55">
        <v>100000</v>
      </c>
      <c r="F66" s="54" t="s">
        <v>4451</v>
      </c>
      <c r="G66" s="54" t="s">
        <v>19</v>
      </c>
      <c r="H66" s="54" t="s">
        <v>4430</v>
      </c>
      <c r="I66" s="54">
        <v>42</v>
      </c>
    </row>
    <row r="67" spans="1:9">
      <c r="A67" s="53">
        <v>45443</v>
      </c>
      <c r="B67" s="53">
        <v>45401</v>
      </c>
      <c r="C67" s="54" t="s">
        <v>1110</v>
      </c>
      <c r="D67" s="60" t="s">
        <v>1095</v>
      </c>
      <c r="E67" s="55">
        <v>42</v>
      </c>
      <c r="F67" s="54" t="s">
        <v>4471</v>
      </c>
      <c r="G67" s="54" t="s">
        <v>19</v>
      </c>
      <c r="H67" s="54" t="s">
        <v>4430</v>
      </c>
      <c r="I67" s="54">
        <v>2</v>
      </c>
    </row>
    <row r="68" spans="1:9">
      <c r="A68" s="53">
        <v>45443</v>
      </c>
      <c r="B68" s="53">
        <v>45401</v>
      </c>
      <c r="C68" s="54" t="s">
        <v>1110</v>
      </c>
      <c r="D68" s="60" t="s">
        <v>1095</v>
      </c>
      <c r="E68" s="55">
        <v>130.19999999999999</v>
      </c>
      <c r="F68" s="54" t="s">
        <v>4471</v>
      </c>
      <c r="G68" s="54" t="s">
        <v>19</v>
      </c>
      <c r="H68" s="54" t="s">
        <v>4430</v>
      </c>
      <c r="I68" s="54">
        <v>3</v>
      </c>
    </row>
    <row r="69" spans="1:9">
      <c r="A69" s="53">
        <v>45443</v>
      </c>
      <c r="B69" s="53">
        <v>45401</v>
      </c>
      <c r="C69" s="54" t="s">
        <v>1109</v>
      </c>
      <c r="D69" s="60" t="s">
        <v>1095</v>
      </c>
      <c r="E69" s="55">
        <v>175.5</v>
      </c>
      <c r="F69" s="54" t="s">
        <v>4471</v>
      </c>
      <c r="G69" s="54" t="s">
        <v>19</v>
      </c>
      <c r="H69" s="54" t="s">
        <v>4430</v>
      </c>
      <c r="I69" s="54">
        <v>4</v>
      </c>
    </row>
    <row r="70" spans="1:9">
      <c r="A70" s="53">
        <v>45443</v>
      </c>
      <c r="B70" s="53">
        <v>45401</v>
      </c>
      <c r="C70" s="54" t="s">
        <v>1109</v>
      </c>
      <c r="D70" s="60" t="s">
        <v>1095</v>
      </c>
      <c r="E70" s="55">
        <v>544.04999999999995</v>
      </c>
      <c r="F70" s="54" t="s">
        <v>4471</v>
      </c>
      <c r="G70" s="54" t="s">
        <v>19</v>
      </c>
      <c r="H70" s="54" t="s">
        <v>4430</v>
      </c>
      <c r="I70" s="54">
        <v>5</v>
      </c>
    </row>
    <row r="71" spans="1:9">
      <c r="A71" s="53">
        <v>45443</v>
      </c>
      <c r="B71" s="53">
        <v>45401</v>
      </c>
      <c r="C71" s="54" t="s">
        <v>818</v>
      </c>
      <c r="D71" s="60" t="s">
        <v>819</v>
      </c>
      <c r="E71" s="55">
        <v>9385</v>
      </c>
      <c r="F71" s="54" t="s">
        <v>4472</v>
      </c>
      <c r="G71" s="54" t="s">
        <v>19</v>
      </c>
      <c r="H71" s="54" t="s">
        <v>4430</v>
      </c>
      <c r="I71" s="54">
        <v>43</v>
      </c>
    </row>
    <row r="72" spans="1:9">
      <c r="A72" s="53">
        <v>45443</v>
      </c>
      <c r="B72" s="53">
        <v>45401</v>
      </c>
      <c r="C72" s="54" t="s">
        <v>822</v>
      </c>
      <c r="D72" s="60" t="s">
        <v>825</v>
      </c>
      <c r="E72" s="55">
        <v>65695</v>
      </c>
      <c r="F72" s="54" t="s">
        <v>4454</v>
      </c>
      <c r="G72" s="54" t="s">
        <v>19</v>
      </c>
      <c r="H72" s="54" t="s">
        <v>4430</v>
      </c>
      <c r="I72" s="54">
        <v>44</v>
      </c>
    </row>
    <row r="73" spans="1:9">
      <c r="A73" s="53">
        <v>45443</v>
      </c>
      <c r="B73" s="53">
        <v>45401</v>
      </c>
      <c r="C73" s="54" t="s">
        <v>1145</v>
      </c>
      <c r="D73" s="60" t="s">
        <v>1144</v>
      </c>
      <c r="E73" s="55">
        <v>1877</v>
      </c>
      <c r="F73" s="54" t="s">
        <v>4473</v>
      </c>
      <c r="G73" s="54" t="s">
        <v>19</v>
      </c>
      <c r="H73" s="54" t="s">
        <v>4430</v>
      </c>
      <c r="I73" s="54">
        <v>45</v>
      </c>
    </row>
    <row r="74" spans="1:9" ht="15" customHeight="1">
      <c r="A74" s="53">
        <v>45443</v>
      </c>
      <c r="B74" s="53">
        <v>45401</v>
      </c>
      <c r="C74" s="54" t="s">
        <v>1092</v>
      </c>
      <c r="D74" s="60" t="s">
        <v>1025</v>
      </c>
      <c r="E74" s="55">
        <v>547</v>
      </c>
      <c r="F74" s="54" t="s">
        <v>4428</v>
      </c>
      <c r="G74" s="54" t="s">
        <v>19</v>
      </c>
      <c r="H74" s="54" t="s">
        <v>4430</v>
      </c>
      <c r="I74" s="54">
        <v>46</v>
      </c>
    </row>
    <row r="75" spans="1:9">
      <c r="A75" s="53">
        <v>45443</v>
      </c>
      <c r="B75" s="53">
        <v>45401</v>
      </c>
      <c r="C75" s="54" t="s">
        <v>4474</v>
      </c>
      <c r="D75" s="60" t="s">
        <v>800</v>
      </c>
      <c r="E75" s="55">
        <v>900</v>
      </c>
      <c r="F75" s="54" t="s">
        <v>4455</v>
      </c>
      <c r="G75" s="54" t="s">
        <v>19</v>
      </c>
      <c r="H75" s="54" t="s">
        <v>4430</v>
      </c>
      <c r="I75" s="54">
        <v>78</v>
      </c>
    </row>
    <row r="76" spans="1:9">
      <c r="A76" s="53">
        <v>45443</v>
      </c>
      <c r="B76" s="53">
        <v>45408</v>
      </c>
      <c r="C76" s="54" t="s">
        <v>1589</v>
      </c>
      <c r="D76" s="60" t="s">
        <v>992</v>
      </c>
      <c r="E76" s="55">
        <v>400</v>
      </c>
      <c r="F76" s="54" t="s">
        <v>4475</v>
      </c>
      <c r="G76" s="54" t="s">
        <v>19</v>
      </c>
      <c r="H76" s="54" t="s">
        <v>4430</v>
      </c>
      <c r="I76" s="54">
        <v>47</v>
      </c>
    </row>
    <row r="77" spans="1:9">
      <c r="A77" s="53">
        <v>45443</v>
      </c>
      <c r="B77" s="53">
        <v>45408</v>
      </c>
      <c r="C77" s="54" t="s">
        <v>827</v>
      </c>
      <c r="D77" s="60" t="s">
        <v>828</v>
      </c>
      <c r="E77" s="55">
        <v>715.32</v>
      </c>
      <c r="F77" s="54" t="s">
        <v>4476</v>
      </c>
      <c r="G77" s="54" t="s">
        <v>19</v>
      </c>
      <c r="H77" s="54" t="s">
        <v>4430</v>
      </c>
      <c r="I77" s="54">
        <v>48</v>
      </c>
    </row>
    <row r="78" spans="1:9" ht="26.45">
      <c r="A78" s="53">
        <v>45443</v>
      </c>
      <c r="B78" s="53">
        <v>45408</v>
      </c>
      <c r="C78" s="54" t="s">
        <v>829</v>
      </c>
      <c r="D78" s="60" t="s">
        <v>830</v>
      </c>
      <c r="E78" s="55">
        <v>456</v>
      </c>
      <c r="F78" s="54" t="s">
        <v>4476</v>
      </c>
      <c r="G78" s="54" t="s">
        <v>19</v>
      </c>
      <c r="H78" s="54" t="s">
        <v>4430</v>
      </c>
      <c r="I78" s="54">
        <v>49</v>
      </c>
    </row>
    <row r="79" spans="1:9">
      <c r="A79" s="53">
        <v>45443</v>
      </c>
      <c r="B79" s="53">
        <v>45408</v>
      </c>
      <c r="C79" s="54" t="s">
        <v>831</v>
      </c>
      <c r="D79" s="60" t="s">
        <v>832</v>
      </c>
      <c r="E79" s="55">
        <v>515410.49</v>
      </c>
      <c r="F79" s="54" t="s">
        <v>4477</v>
      </c>
      <c r="G79" s="54" t="s">
        <v>19</v>
      </c>
      <c r="H79" s="54" t="s">
        <v>4430</v>
      </c>
      <c r="I79" s="54">
        <v>50</v>
      </c>
    </row>
    <row r="80" spans="1:9">
      <c r="A80" s="53">
        <v>45443</v>
      </c>
      <c r="B80" s="53">
        <v>45408</v>
      </c>
      <c r="C80" s="54" t="s">
        <v>833</v>
      </c>
      <c r="D80" s="60" t="s">
        <v>815</v>
      </c>
      <c r="E80" s="55">
        <v>1970.85</v>
      </c>
      <c r="F80" s="54" t="s">
        <v>4454</v>
      </c>
      <c r="G80" s="54" t="s">
        <v>19</v>
      </c>
      <c r="H80" s="54" t="s">
        <v>4430</v>
      </c>
      <c r="I80" s="54">
        <v>51</v>
      </c>
    </row>
    <row r="81" spans="1:9">
      <c r="A81" s="53">
        <v>45443</v>
      </c>
      <c r="B81" s="53">
        <v>45415</v>
      </c>
      <c r="C81" s="54" t="s">
        <v>1598</v>
      </c>
      <c r="D81" s="60" t="s">
        <v>800</v>
      </c>
      <c r="E81" s="55">
        <v>1800</v>
      </c>
      <c r="F81" s="54" t="s">
        <v>4455</v>
      </c>
      <c r="G81" s="54" t="s">
        <v>19</v>
      </c>
      <c r="H81" s="54" t="s">
        <v>4430</v>
      </c>
      <c r="I81" s="54">
        <v>52</v>
      </c>
    </row>
    <row r="82" spans="1:9">
      <c r="A82" s="53">
        <v>45443</v>
      </c>
      <c r="B82" s="53">
        <v>45415</v>
      </c>
      <c r="C82" s="54" t="s">
        <v>1603</v>
      </c>
      <c r="D82" s="60" t="s">
        <v>809</v>
      </c>
      <c r="E82" s="55">
        <v>10980.45</v>
      </c>
      <c r="F82" s="54" t="s">
        <v>4454</v>
      </c>
      <c r="G82" s="54" t="s">
        <v>19</v>
      </c>
      <c r="H82" s="54" t="s">
        <v>4430</v>
      </c>
      <c r="I82" s="54">
        <v>53</v>
      </c>
    </row>
    <row r="83" spans="1:9">
      <c r="A83" s="53">
        <v>45443</v>
      </c>
      <c r="B83" s="53">
        <v>45415</v>
      </c>
      <c r="C83" s="54" t="s">
        <v>1605</v>
      </c>
      <c r="D83" s="60" t="s">
        <v>1604</v>
      </c>
      <c r="E83" s="55">
        <v>11212.5</v>
      </c>
      <c r="F83" s="54" t="s">
        <v>4444</v>
      </c>
      <c r="G83" s="54" t="s">
        <v>19</v>
      </c>
      <c r="H83" s="54" t="s">
        <v>4430</v>
      </c>
      <c r="I83" s="54">
        <v>54</v>
      </c>
    </row>
    <row r="84" spans="1:9">
      <c r="A84" s="53">
        <v>45443</v>
      </c>
      <c r="B84" s="53">
        <v>45415</v>
      </c>
      <c r="C84" s="54" t="s">
        <v>1609</v>
      </c>
      <c r="D84" s="60" t="s">
        <v>1608</v>
      </c>
      <c r="E84" s="55">
        <v>938.5</v>
      </c>
      <c r="F84" s="54" t="s">
        <v>4454</v>
      </c>
      <c r="G84" s="54" t="s">
        <v>19</v>
      </c>
      <c r="H84" s="54" t="s">
        <v>4430</v>
      </c>
      <c r="I84" s="54">
        <v>55</v>
      </c>
    </row>
    <row r="85" spans="1:9" ht="26.45">
      <c r="A85" s="53">
        <v>45443</v>
      </c>
      <c r="B85" s="53">
        <v>45415</v>
      </c>
      <c r="C85" s="54" t="s">
        <v>1606</v>
      </c>
      <c r="D85" s="60" t="s">
        <v>784</v>
      </c>
      <c r="E85" s="55">
        <v>10000</v>
      </c>
      <c r="F85" s="54" t="s">
        <v>4446</v>
      </c>
      <c r="G85" s="54" t="s">
        <v>19</v>
      </c>
      <c r="H85" s="54" t="s">
        <v>4430</v>
      </c>
      <c r="I85" s="54">
        <v>56</v>
      </c>
    </row>
    <row r="86" spans="1:9">
      <c r="A86" s="53">
        <v>45443</v>
      </c>
      <c r="B86" s="53">
        <v>45415</v>
      </c>
      <c r="C86" s="54" t="s">
        <v>1597</v>
      </c>
      <c r="D86" s="60" t="s">
        <v>1596</v>
      </c>
      <c r="E86" s="55">
        <v>249.5</v>
      </c>
      <c r="F86" s="54" t="s">
        <v>4478</v>
      </c>
      <c r="G86" s="54" t="s">
        <v>19</v>
      </c>
      <c r="H86" s="54" t="s">
        <v>4430</v>
      </c>
      <c r="I86" s="54">
        <v>57</v>
      </c>
    </row>
    <row r="87" spans="1:9">
      <c r="A87" s="53">
        <v>45443</v>
      </c>
      <c r="B87" s="53">
        <v>45415</v>
      </c>
      <c r="C87" s="54" t="s">
        <v>1599</v>
      </c>
      <c r="D87" s="60" t="s">
        <v>768</v>
      </c>
      <c r="E87" s="55">
        <v>20000</v>
      </c>
      <c r="F87" s="54" t="s">
        <v>4441</v>
      </c>
      <c r="G87" s="54" t="s">
        <v>19</v>
      </c>
      <c r="H87" s="54" t="s">
        <v>4430</v>
      </c>
      <c r="I87" s="54">
        <v>58</v>
      </c>
    </row>
    <row r="88" spans="1:9">
      <c r="A88" s="53">
        <v>45443</v>
      </c>
      <c r="B88" s="53">
        <v>45415</v>
      </c>
      <c r="C88" s="54" t="s">
        <v>4479</v>
      </c>
      <c r="D88" s="60" t="s">
        <v>1601</v>
      </c>
      <c r="E88" s="55">
        <v>78000</v>
      </c>
      <c r="F88" s="54" t="s">
        <v>4480</v>
      </c>
      <c r="G88" s="54" t="s">
        <v>19</v>
      </c>
      <c r="H88" s="54" t="s">
        <v>4430</v>
      </c>
      <c r="I88" s="54">
        <v>76</v>
      </c>
    </row>
    <row r="89" spans="1:9">
      <c r="A89" s="53">
        <v>45443</v>
      </c>
      <c r="B89" s="53">
        <v>45418</v>
      </c>
      <c r="C89" s="54" t="s">
        <v>1614</v>
      </c>
      <c r="D89" s="60" t="s">
        <v>1613</v>
      </c>
      <c r="E89" s="55">
        <v>622</v>
      </c>
      <c r="F89" s="54" t="s">
        <v>4481</v>
      </c>
      <c r="G89" s="54" t="s">
        <v>19</v>
      </c>
      <c r="H89" s="54" t="s">
        <v>4430</v>
      </c>
      <c r="I89" s="54">
        <v>59</v>
      </c>
    </row>
    <row r="90" spans="1:9">
      <c r="A90" s="53">
        <v>45443</v>
      </c>
      <c r="B90" s="53">
        <v>45422</v>
      </c>
      <c r="C90" s="54" t="s">
        <v>1620</v>
      </c>
      <c r="D90" s="60" t="s">
        <v>976</v>
      </c>
      <c r="E90" s="55">
        <v>987</v>
      </c>
      <c r="F90" s="54" t="s">
        <v>4481</v>
      </c>
      <c r="G90" s="54" t="s">
        <v>19</v>
      </c>
      <c r="H90" s="54" t="s">
        <v>4430</v>
      </c>
      <c r="I90" s="54">
        <v>60</v>
      </c>
    </row>
    <row r="91" spans="1:9">
      <c r="A91" s="53">
        <v>45443</v>
      </c>
      <c r="B91" s="53">
        <v>45422</v>
      </c>
      <c r="C91" s="54" t="s">
        <v>1621</v>
      </c>
      <c r="D91" s="60" t="s">
        <v>976</v>
      </c>
      <c r="E91" s="55">
        <v>151.80000000000001</v>
      </c>
      <c r="F91" s="54" t="s">
        <v>4481</v>
      </c>
      <c r="G91" s="54" t="s">
        <v>19</v>
      </c>
      <c r="H91" s="54" t="s">
        <v>4430</v>
      </c>
      <c r="I91" s="54">
        <v>61</v>
      </c>
    </row>
    <row r="92" spans="1:9">
      <c r="A92" s="53">
        <v>45443</v>
      </c>
      <c r="B92" s="53">
        <v>45422</v>
      </c>
      <c r="C92" s="54" t="s">
        <v>1615</v>
      </c>
      <c r="D92" s="60" t="s">
        <v>1596</v>
      </c>
      <c r="E92" s="55">
        <v>749.5</v>
      </c>
      <c r="F92" s="54" t="s">
        <v>4478</v>
      </c>
      <c r="G92" s="54" t="s">
        <v>19</v>
      </c>
      <c r="H92" s="54" t="s">
        <v>4430</v>
      </c>
      <c r="I92" s="54">
        <v>62</v>
      </c>
    </row>
    <row r="93" spans="1:9">
      <c r="A93" s="53">
        <v>45443</v>
      </c>
      <c r="B93" s="53">
        <v>45422</v>
      </c>
      <c r="C93" s="54" t="s">
        <v>1618</v>
      </c>
      <c r="D93" s="60" t="s">
        <v>1617</v>
      </c>
      <c r="E93" s="55">
        <v>117</v>
      </c>
      <c r="F93" s="54" t="s">
        <v>4482</v>
      </c>
      <c r="G93" s="54" t="s">
        <v>19</v>
      </c>
      <c r="H93" s="54" t="s">
        <v>4430</v>
      </c>
      <c r="I93" s="54">
        <v>63</v>
      </c>
    </row>
    <row r="94" spans="1:9" ht="26.45">
      <c r="A94" s="53">
        <v>45443</v>
      </c>
      <c r="B94" s="53">
        <v>45422</v>
      </c>
      <c r="C94" s="54" t="s">
        <v>1619</v>
      </c>
      <c r="D94" s="60" t="s">
        <v>788</v>
      </c>
      <c r="E94" s="55">
        <v>10000</v>
      </c>
      <c r="F94" s="54" t="s">
        <v>4451</v>
      </c>
      <c r="G94" s="54" t="s">
        <v>19</v>
      </c>
      <c r="H94" s="54" t="s">
        <v>4430</v>
      </c>
      <c r="I94" s="54">
        <v>64</v>
      </c>
    </row>
    <row r="95" spans="1:9">
      <c r="A95" s="53">
        <v>45443</v>
      </c>
      <c r="B95" s="53">
        <v>45425</v>
      </c>
      <c r="C95" s="54" t="s">
        <v>801</v>
      </c>
      <c r="D95" s="60" t="s">
        <v>1625</v>
      </c>
      <c r="E95" s="55">
        <v>16074.5</v>
      </c>
      <c r="F95" s="54" t="s">
        <v>4483</v>
      </c>
      <c r="G95" s="54" t="s">
        <v>19</v>
      </c>
      <c r="H95" s="54" t="s">
        <v>4430</v>
      </c>
      <c r="I95" s="54">
        <v>77</v>
      </c>
    </row>
    <row r="96" spans="1:9">
      <c r="A96" s="53">
        <v>45443</v>
      </c>
      <c r="B96" s="53">
        <v>45425</v>
      </c>
      <c r="C96" s="54" t="s">
        <v>1624</v>
      </c>
      <c r="D96" s="60" t="s">
        <v>1623</v>
      </c>
      <c r="E96" s="55">
        <v>800</v>
      </c>
      <c r="F96" s="54" t="s">
        <v>4484</v>
      </c>
      <c r="G96" s="54" t="s">
        <v>19</v>
      </c>
      <c r="H96" s="54" t="s">
        <v>4430</v>
      </c>
      <c r="I96" s="54">
        <v>6</v>
      </c>
    </row>
    <row r="97" spans="1:9">
      <c r="A97" s="53">
        <v>45443</v>
      </c>
      <c r="B97" s="53">
        <v>45425</v>
      </c>
      <c r="C97" s="54" t="s">
        <v>1624</v>
      </c>
      <c r="D97" s="60" t="s">
        <v>837</v>
      </c>
      <c r="E97" s="55">
        <v>1500</v>
      </c>
      <c r="F97" s="54" t="s">
        <v>4484</v>
      </c>
      <c r="G97" s="54" t="s">
        <v>19</v>
      </c>
      <c r="H97" s="54" t="s">
        <v>4430</v>
      </c>
      <c r="I97" s="54">
        <v>96</v>
      </c>
    </row>
    <row r="98" spans="1:9">
      <c r="A98" s="53">
        <v>45443</v>
      </c>
      <c r="B98" s="53">
        <v>45426</v>
      </c>
      <c r="C98" s="54" t="s">
        <v>1627</v>
      </c>
      <c r="D98" s="60" t="s">
        <v>1626</v>
      </c>
      <c r="E98" s="55">
        <v>33150</v>
      </c>
      <c r="F98" s="54" t="s">
        <v>4481</v>
      </c>
      <c r="G98" s="54" t="s">
        <v>19</v>
      </c>
      <c r="H98" s="54" t="s">
        <v>4430</v>
      </c>
      <c r="I98" s="54">
        <v>65</v>
      </c>
    </row>
    <row r="99" spans="1:9">
      <c r="A99" s="53">
        <v>45443</v>
      </c>
      <c r="B99" s="53">
        <v>45427</v>
      </c>
      <c r="C99" s="54" t="s">
        <v>1630</v>
      </c>
      <c r="D99" s="60" t="s">
        <v>1025</v>
      </c>
      <c r="E99" s="55">
        <v>300.3</v>
      </c>
      <c r="F99" s="54" t="s">
        <v>4428</v>
      </c>
      <c r="G99" s="54" t="s">
        <v>19</v>
      </c>
      <c r="H99" s="54" t="s">
        <v>4430</v>
      </c>
      <c r="I99" s="54">
        <v>66</v>
      </c>
    </row>
    <row r="100" spans="1:9" ht="26.45">
      <c r="A100" s="53">
        <v>45443</v>
      </c>
      <c r="B100" s="53">
        <v>45427</v>
      </c>
      <c r="C100" s="54" t="s">
        <v>1628</v>
      </c>
      <c r="D100" s="60" t="s">
        <v>866</v>
      </c>
      <c r="E100" s="55">
        <v>251.76</v>
      </c>
      <c r="F100" s="54" t="s">
        <v>4449</v>
      </c>
      <c r="G100" s="54" t="s">
        <v>19</v>
      </c>
      <c r="H100" s="54" t="s">
        <v>4430</v>
      </c>
      <c r="I100" s="54">
        <v>67</v>
      </c>
    </row>
    <row r="101" spans="1:9" ht="26.45">
      <c r="A101" s="53">
        <v>45443</v>
      </c>
      <c r="B101" s="53">
        <v>45427</v>
      </c>
      <c r="C101" s="54" t="s">
        <v>1629</v>
      </c>
      <c r="D101" s="60" t="s">
        <v>866</v>
      </c>
      <c r="E101" s="55">
        <v>251.76</v>
      </c>
      <c r="F101" s="54" t="s">
        <v>4449</v>
      </c>
      <c r="G101" s="54" t="s">
        <v>19</v>
      </c>
      <c r="H101" s="54" t="s">
        <v>4430</v>
      </c>
      <c r="I101" s="54">
        <v>68</v>
      </c>
    </row>
    <row r="102" spans="1:9">
      <c r="A102" s="53">
        <v>45443</v>
      </c>
      <c r="B102" s="53">
        <v>45428</v>
      </c>
      <c r="C102" s="54" t="s">
        <v>1634</v>
      </c>
      <c r="D102" s="60" t="s">
        <v>761</v>
      </c>
      <c r="E102" s="55">
        <v>10383.23</v>
      </c>
      <c r="F102" s="54" t="s">
        <v>4442</v>
      </c>
      <c r="G102" s="54" t="s">
        <v>19</v>
      </c>
      <c r="H102" s="54" t="s">
        <v>4430</v>
      </c>
      <c r="I102" s="54">
        <v>69</v>
      </c>
    </row>
    <row r="103" spans="1:9">
      <c r="A103" s="53">
        <v>45443</v>
      </c>
      <c r="B103" s="53">
        <v>45428</v>
      </c>
      <c r="C103" s="54" t="s">
        <v>1633</v>
      </c>
      <c r="D103" s="60" t="s">
        <v>761</v>
      </c>
      <c r="E103" s="55">
        <v>11706.86</v>
      </c>
      <c r="F103" s="54" t="s">
        <v>4442</v>
      </c>
      <c r="G103" s="54" t="s">
        <v>19</v>
      </c>
      <c r="H103" s="54" t="s">
        <v>4430</v>
      </c>
      <c r="I103" s="54">
        <v>70</v>
      </c>
    </row>
    <row r="104" spans="1:9">
      <c r="A104" s="53">
        <v>45443</v>
      </c>
      <c r="B104" s="53">
        <v>45428</v>
      </c>
      <c r="C104" s="54" t="s">
        <v>1631</v>
      </c>
      <c r="D104" s="60" t="s">
        <v>761</v>
      </c>
      <c r="E104" s="55">
        <v>6419.45</v>
      </c>
      <c r="F104" s="54" t="s">
        <v>4442</v>
      </c>
      <c r="G104" s="54" t="s">
        <v>19</v>
      </c>
      <c r="H104" s="54" t="s">
        <v>4430</v>
      </c>
      <c r="I104" s="54">
        <v>71</v>
      </c>
    </row>
    <row r="105" spans="1:9">
      <c r="A105" s="53">
        <v>45443</v>
      </c>
      <c r="B105" s="53">
        <v>45428</v>
      </c>
      <c r="C105" s="54" t="s">
        <v>1632</v>
      </c>
      <c r="D105" s="60" t="s">
        <v>761</v>
      </c>
      <c r="E105" s="55">
        <v>22879.03</v>
      </c>
      <c r="F105" s="54" t="s">
        <v>4442</v>
      </c>
      <c r="G105" s="54" t="s">
        <v>19</v>
      </c>
      <c r="H105" s="54" t="s">
        <v>4430</v>
      </c>
      <c r="I105" s="54">
        <v>72</v>
      </c>
    </row>
    <row r="106" spans="1:9">
      <c r="A106" s="53">
        <v>45443</v>
      </c>
      <c r="B106" s="53">
        <v>45428</v>
      </c>
      <c r="C106" s="54" t="s">
        <v>1635</v>
      </c>
      <c r="D106" s="60" t="s">
        <v>761</v>
      </c>
      <c r="E106" s="55">
        <v>12551.22</v>
      </c>
      <c r="F106" s="54" t="s">
        <v>4442</v>
      </c>
      <c r="G106" s="54" t="s">
        <v>19</v>
      </c>
      <c r="H106" s="54" t="s">
        <v>4430</v>
      </c>
      <c r="I106" s="54">
        <v>73</v>
      </c>
    </row>
    <row r="107" spans="1:9">
      <c r="A107" s="53">
        <v>45443</v>
      </c>
      <c r="B107" s="53">
        <v>45428</v>
      </c>
      <c r="C107" s="54" t="s">
        <v>1636</v>
      </c>
      <c r="D107" s="60" t="s">
        <v>761</v>
      </c>
      <c r="E107" s="55">
        <v>10383.23</v>
      </c>
      <c r="F107" s="54" t="s">
        <v>4442</v>
      </c>
      <c r="G107" s="54" t="s">
        <v>19</v>
      </c>
      <c r="H107" s="54" t="s">
        <v>4430</v>
      </c>
      <c r="I107" s="54">
        <v>74</v>
      </c>
    </row>
    <row r="108" spans="1:9">
      <c r="A108" s="53">
        <v>45443</v>
      </c>
      <c r="B108" s="53">
        <v>45429</v>
      </c>
      <c r="D108" s="54" t="s">
        <v>819</v>
      </c>
      <c r="E108" s="55">
        <v>7038.75</v>
      </c>
      <c r="F108" s="54" t="s">
        <v>4454</v>
      </c>
    </row>
    <row r="109" spans="1:9">
      <c r="A109" s="53">
        <v>45443</v>
      </c>
      <c r="B109" s="53">
        <v>45429</v>
      </c>
      <c r="C109" s="59"/>
      <c r="D109" s="54" t="s">
        <v>4485</v>
      </c>
      <c r="E109" s="55">
        <v>7038.75</v>
      </c>
      <c r="F109" s="54" t="s">
        <v>4454</v>
      </c>
    </row>
    <row r="110" spans="1:9">
      <c r="A110" s="53">
        <v>45443</v>
      </c>
      <c r="B110" s="53">
        <v>45429</v>
      </c>
      <c r="C110" s="59"/>
      <c r="D110" s="54" t="s">
        <v>761</v>
      </c>
      <c r="E110" s="55">
        <v>6260.94</v>
      </c>
      <c r="F110" s="54" t="s">
        <v>4442</v>
      </c>
    </row>
    <row r="111" spans="1:9">
      <c r="A111" s="53">
        <v>45443</v>
      </c>
      <c r="B111" s="53">
        <v>45429</v>
      </c>
      <c r="C111" s="59"/>
      <c r="D111" s="54" t="s">
        <v>761</v>
      </c>
      <c r="E111" s="55">
        <v>4159.16</v>
      </c>
      <c r="F111" s="54" t="s">
        <v>4442</v>
      </c>
    </row>
    <row r="112" spans="1:9">
      <c r="A112" s="53">
        <v>45443</v>
      </c>
      <c r="B112" s="53">
        <v>45429</v>
      </c>
      <c r="C112" s="59"/>
      <c r="D112" s="54" t="s">
        <v>798</v>
      </c>
      <c r="E112" s="55">
        <v>589.91999999999996</v>
      </c>
      <c r="F112" s="54" t="s">
        <v>4433</v>
      </c>
    </row>
    <row r="113" spans="1:6">
      <c r="A113" s="53">
        <v>45443</v>
      </c>
      <c r="B113" s="53">
        <v>45429</v>
      </c>
      <c r="C113" s="59"/>
      <c r="D113" s="54" t="s">
        <v>1642</v>
      </c>
      <c r="E113" s="55">
        <v>450</v>
      </c>
      <c r="F113" s="54" t="s">
        <v>4481</v>
      </c>
    </row>
  </sheetData>
  <autoFilter ref="A2:I113" xr:uid="{12D48BBA-C85C-48CE-8F24-1638977F6769}"/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5AC7E-0406-4530-91D5-994620B90D4E}">
  <sheetPr>
    <tabColor rgb="FFFFC000"/>
  </sheetPr>
  <dimension ref="A1:I333"/>
  <sheetViews>
    <sheetView workbookViewId="0">
      <selection activeCell="G13" sqref="G13"/>
    </sheetView>
  </sheetViews>
  <sheetFormatPr defaultColWidth="8.85546875" defaultRowHeight="13.15"/>
  <cols>
    <col min="1" max="1" width="13.140625" style="45" customWidth="1"/>
    <col min="2" max="2" width="19.85546875" style="45" customWidth="1"/>
    <col min="3" max="3" width="15.28515625" style="45" customWidth="1"/>
    <col min="4" max="4" width="18.85546875" style="45" customWidth="1"/>
    <col min="5" max="5" width="7" style="45" customWidth="1"/>
    <col min="6" max="6" width="16.42578125" style="45" customWidth="1"/>
    <col min="7" max="7" width="8.140625" style="45" customWidth="1"/>
    <col min="8" max="8" width="22.42578125" style="45" bestFit="1" customWidth="1"/>
    <col min="9" max="9" width="21.140625" style="45" bestFit="1" customWidth="1"/>
    <col min="10" max="11" width="25" style="45" bestFit="1" customWidth="1"/>
    <col min="12" max="21" width="10" style="45" bestFit="1" customWidth="1"/>
    <col min="22" max="16384" width="8.85546875" style="45"/>
  </cols>
  <sheetData>
    <row r="1" spans="1:9">
      <c r="A1" s="122" t="s">
        <v>4486</v>
      </c>
      <c r="B1" s="122"/>
      <c r="C1" s="122"/>
      <c r="D1" s="122"/>
      <c r="E1" s="122"/>
      <c r="F1" s="122"/>
      <c r="G1" s="122"/>
      <c r="H1" s="122" t="s">
        <v>4487</v>
      </c>
      <c r="I1" s="122"/>
    </row>
    <row r="6" spans="1:9" ht="14.45">
      <c r="A6" s="23" t="s">
        <v>755</v>
      </c>
      <c r="B6" s="23" t="s">
        <v>4</v>
      </c>
      <c r="C6" s="23" t="s">
        <v>5</v>
      </c>
      <c r="D6" t="s">
        <v>757</v>
      </c>
      <c r="E6" s="122"/>
      <c r="F6" s="52" t="s">
        <v>4419</v>
      </c>
      <c r="G6" s="122"/>
      <c r="H6" s="130" t="s">
        <v>755</v>
      </c>
      <c r="I6" s="122" t="s">
        <v>4488</v>
      </c>
    </row>
    <row r="7" spans="1:9" ht="14.45">
      <c r="A7">
        <v>1</v>
      </c>
      <c r="B7" t="s">
        <v>19</v>
      </c>
      <c r="C7" s="22">
        <v>45390</v>
      </c>
      <c r="D7" s="65">
        <v>-21354</v>
      </c>
      <c r="E7" s="129"/>
      <c r="F7" s="129">
        <f t="shared" ref="F7:F70" si="0">D7+I7</f>
        <v>0</v>
      </c>
      <c r="G7" s="122"/>
      <c r="H7" s="122">
        <v>1</v>
      </c>
      <c r="I7" s="129">
        <v>21354</v>
      </c>
    </row>
    <row r="8" spans="1:9" ht="14.45">
      <c r="A8">
        <v>2</v>
      </c>
      <c r="B8" t="s">
        <v>19</v>
      </c>
      <c r="C8" s="22">
        <v>45401</v>
      </c>
      <c r="D8" s="65">
        <v>-42</v>
      </c>
      <c r="E8" s="129"/>
      <c r="F8" s="129">
        <f t="shared" si="0"/>
        <v>0</v>
      </c>
      <c r="G8" s="122"/>
      <c r="H8" s="122">
        <v>2</v>
      </c>
      <c r="I8" s="129">
        <v>42</v>
      </c>
    </row>
    <row r="9" spans="1:9" ht="14.45">
      <c r="A9">
        <v>3</v>
      </c>
      <c r="B9" t="s">
        <v>19</v>
      </c>
      <c r="C9" s="22">
        <v>45401</v>
      </c>
      <c r="D9" s="65">
        <v>-130.19999999999999</v>
      </c>
      <c r="E9" s="129"/>
      <c r="F9" s="129">
        <f t="shared" si="0"/>
        <v>0</v>
      </c>
      <c r="G9" s="122"/>
      <c r="H9" s="122">
        <v>3</v>
      </c>
      <c r="I9" s="129">
        <v>130.19999999999999</v>
      </c>
    </row>
    <row r="10" spans="1:9" ht="14.45">
      <c r="A10">
        <v>4</v>
      </c>
      <c r="B10" t="s">
        <v>19</v>
      </c>
      <c r="C10" s="22">
        <v>45401</v>
      </c>
      <c r="D10" s="65">
        <v>-175.5</v>
      </c>
      <c r="E10" s="129"/>
      <c r="F10" s="129">
        <f t="shared" si="0"/>
        <v>0</v>
      </c>
      <c r="G10" s="122"/>
      <c r="H10" s="122">
        <v>4</v>
      </c>
      <c r="I10" s="129">
        <v>175.5</v>
      </c>
    </row>
    <row r="11" spans="1:9" ht="14.45">
      <c r="A11">
        <v>5</v>
      </c>
      <c r="B11" t="s">
        <v>19</v>
      </c>
      <c r="C11" s="22">
        <v>45401</v>
      </c>
      <c r="D11" s="65">
        <v>-544.04999999999995</v>
      </c>
      <c r="E11" s="129"/>
      <c r="F11" s="129">
        <f t="shared" si="0"/>
        <v>0</v>
      </c>
      <c r="G11" s="122"/>
      <c r="H11" s="122">
        <v>5</v>
      </c>
      <c r="I11" s="129">
        <v>544.04999999999995</v>
      </c>
    </row>
    <row r="12" spans="1:9" ht="14.45">
      <c r="A12">
        <v>6</v>
      </c>
      <c r="B12" t="s">
        <v>19</v>
      </c>
      <c r="C12" s="22">
        <v>45425</v>
      </c>
      <c r="D12" s="65">
        <v>-800</v>
      </c>
      <c r="E12" s="129"/>
      <c r="F12" s="129">
        <f t="shared" si="0"/>
        <v>0</v>
      </c>
      <c r="G12" s="122"/>
      <c r="H12" s="122">
        <v>6</v>
      </c>
      <c r="I12" s="129">
        <v>800</v>
      </c>
    </row>
    <row r="13" spans="1:9" ht="14.45">
      <c r="A13">
        <v>7</v>
      </c>
      <c r="B13" t="s">
        <v>19</v>
      </c>
      <c r="C13" s="22">
        <v>45384</v>
      </c>
      <c r="D13" s="65">
        <v>-1109.54</v>
      </c>
      <c r="E13" s="129"/>
      <c r="F13" s="129">
        <f t="shared" si="0"/>
        <v>0</v>
      </c>
      <c r="G13" s="122"/>
      <c r="H13" s="122">
        <v>7</v>
      </c>
      <c r="I13" s="129">
        <v>1109.54</v>
      </c>
    </row>
    <row r="14" spans="1:9" ht="14.45">
      <c r="A14">
        <v>8</v>
      </c>
      <c r="B14" t="s">
        <v>19</v>
      </c>
      <c r="C14" s="22">
        <v>45385</v>
      </c>
      <c r="D14" s="65">
        <v>-18540.62</v>
      </c>
      <c r="E14" s="129"/>
      <c r="F14" s="129">
        <f t="shared" si="0"/>
        <v>0</v>
      </c>
      <c r="G14" s="122"/>
      <c r="H14" s="122">
        <v>8</v>
      </c>
      <c r="I14" s="129">
        <v>18540.62</v>
      </c>
    </row>
    <row r="15" spans="1:9" ht="14.45">
      <c r="A15">
        <v>9</v>
      </c>
      <c r="B15" t="s">
        <v>19</v>
      </c>
      <c r="C15" s="22">
        <v>45385</v>
      </c>
      <c r="D15" s="65">
        <v>-11918.76</v>
      </c>
      <c r="E15" s="129"/>
      <c r="F15" s="129">
        <f t="shared" si="0"/>
        <v>0</v>
      </c>
      <c r="G15" s="122"/>
      <c r="H15" s="122">
        <v>9</v>
      </c>
      <c r="I15" s="129">
        <v>11918.76</v>
      </c>
    </row>
    <row r="16" spans="1:9" ht="14.45">
      <c r="A16">
        <v>10</v>
      </c>
      <c r="B16" t="s">
        <v>19</v>
      </c>
      <c r="C16" s="22">
        <v>45385</v>
      </c>
      <c r="D16" s="65">
        <v>-12162</v>
      </c>
      <c r="E16" s="129"/>
      <c r="F16" s="129">
        <f t="shared" si="0"/>
        <v>0</v>
      </c>
      <c r="G16" s="122"/>
      <c r="H16" s="122">
        <v>10</v>
      </c>
      <c r="I16" s="129">
        <v>12162</v>
      </c>
    </row>
    <row r="17" spans="1:9" ht="14.45">
      <c r="A17">
        <v>11</v>
      </c>
      <c r="B17" t="s">
        <v>19</v>
      </c>
      <c r="C17" s="22">
        <v>45385</v>
      </c>
      <c r="D17" s="65">
        <v>-11918.76</v>
      </c>
      <c r="E17" s="122"/>
      <c r="F17" s="129">
        <f t="shared" si="0"/>
        <v>0</v>
      </c>
      <c r="G17" s="122"/>
      <c r="H17" s="122">
        <v>11</v>
      </c>
      <c r="I17" s="129">
        <v>11918.76</v>
      </c>
    </row>
    <row r="18" spans="1:9" ht="14.45">
      <c r="A18">
        <v>12</v>
      </c>
      <c r="B18" t="s">
        <v>19</v>
      </c>
      <c r="C18" s="22">
        <v>45385</v>
      </c>
      <c r="D18" s="65">
        <v>-18540.62</v>
      </c>
      <c r="E18" s="122"/>
      <c r="F18" s="129">
        <f t="shared" si="0"/>
        <v>0</v>
      </c>
      <c r="G18" s="122"/>
      <c r="H18" s="122">
        <v>12</v>
      </c>
      <c r="I18" s="129">
        <v>18540.62</v>
      </c>
    </row>
    <row r="19" spans="1:9" ht="14.45">
      <c r="A19">
        <v>13</v>
      </c>
      <c r="B19" t="s">
        <v>19</v>
      </c>
      <c r="C19" s="22">
        <v>45385</v>
      </c>
      <c r="D19" s="65">
        <v>-18919</v>
      </c>
      <c r="E19" s="122"/>
      <c r="F19" s="129">
        <f t="shared" si="0"/>
        <v>0</v>
      </c>
      <c r="G19" s="122"/>
      <c r="H19" s="122">
        <v>13</v>
      </c>
      <c r="I19" s="129">
        <v>18919</v>
      </c>
    </row>
    <row r="20" spans="1:9" ht="14.45">
      <c r="A20">
        <v>14</v>
      </c>
      <c r="B20" t="s">
        <v>19</v>
      </c>
      <c r="C20" s="22">
        <v>45385</v>
      </c>
      <c r="D20" s="65">
        <v>-96618.27</v>
      </c>
      <c r="E20" s="122"/>
      <c r="F20" s="129">
        <f t="shared" si="0"/>
        <v>0</v>
      </c>
      <c r="G20" s="122"/>
      <c r="H20" s="122">
        <v>14</v>
      </c>
      <c r="I20" s="129">
        <v>96618.27</v>
      </c>
    </row>
    <row r="21" spans="1:9" ht="14.45">
      <c r="A21">
        <v>15</v>
      </c>
      <c r="B21" t="s">
        <v>19</v>
      </c>
      <c r="C21" s="22">
        <v>45385</v>
      </c>
      <c r="D21" s="65">
        <v>-177045.55</v>
      </c>
      <c r="E21" s="122"/>
      <c r="F21" s="129">
        <f t="shared" si="0"/>
        <v>0</v>
      </c>
      <c r="G21" s="122"/>
      <c r="H21" s="122">
        <v>15</v>
      </c>
      <c r="I21" s="129">
        <v>177045.55</v>
      </c>
    </row>
    <row r="22" spans="1:9" ht="14.45">
      <c r="A22">
        <v>16</v>
      </c>
      <c r="B22" t="s">
        <v>19</v>
      </c>
      <c r="C22" s="22">
        <v>45385</v>
      </c>
      <c r="D22" s="65">
        <v>-33770.31</v>
      </c>
      <c r="E22" s="122"/>
      <c r="F22" s="129">
        <f t="shared" si="0"/>
        <v>0</v>
      </c>
      <c r="G22" s="122"/>
      <c r="H22" s="122">
        <v>16</v>
      </c>
      <c r="I22" s="129">
        <v>33770.31</v>
      </c>
    </row>
    <row r="23" spans="1:9" ht="14.45">
      <c r="A23">
        <v>17</v>
      </c>
      <c r="B23" t="s">
        <v>19</v>
      </c>
      <c r="C23" s="22">
        <v>45385</v>
      </c>
      <c r="D23" s="65">
        <v>-34459.5</v>
      </c>
      <c r="E23" s="122"/>
      <c r="F23" s="129">
        <f t="shared" si="0"/>
        <v>0</v>
      </c>
      <c r="G23" s="122"/>
      <c r="H23" s="122">
        <v>17</v>
      </c>
      <c r="I23" s="129">
        <v>34459.5</v>
      </c>
    </row>
    <row r="24" spans="1:9" ht="14.45">
      <c r="A24">
        <v>18</v>
      </c>
      <c r="B24" t="s">
        <v>19</v>
      </c>
      <c r="C24" s="22">
        <v>45385</v>
      </c>
      <c r="D24" s="65">
        <v>-377475.45</v>
      </c>
      <c r="E24" s="122"/>
      <c r="F24" s="129">
        <f t="shared" si="0"/>
        <v>0</v>
      </c>
      <c r="G24" s="122"/>
      <c r="H24" s="122">
        <v>18</v>
      </c>
      <c r="I24" s="129">
        <v>377475.45</v>
      </c>
    </row>
    <row r="25" spans="1:9" ht="14.45">
      <c r="A25">
        <v>19</v>
      </c>
      <c r="B25" t="s">
        <v>19</v>
      </c>
      <c r="C25" s="22">
        <v>45385</v>
      </c>
      <c r="D25" s="65">
        <v>-33770.31</v>
      </c>
      <c r="E25" s="122"/>
      <c r="F25" s="129">
        <f t="shared" si="0"/>
        <v>0</v>
      </c>
      <c r="G25" s="122"/>
      <c r="H25" s="122">
        <v>19</v>
      </c>
      <c r="I25" s="129">
        <v>33770.31</v>
      </c>
    </row>
    <row r="26" spans="1:9" ht="14.45">
      <c r="A26">
        <v>20</v>
      </c>
      <c r="B26" t="s">
        <v>19</v>
      </c>
      <c r="C26" s="22">
        <v>45385</v>
      </c>
      <c r="D26" s="65">
        <v>-33770.31</v>
      </c>
      <c r="E26" s="122"/>
      <c r="F26" s="129">
        <f t="shared" si="0"/>
        <v>0</v>
      </c>
      <c r="G26" s="122"/>
      <c r="H26" s="122">
        <v>20</v>
      </c>
      <c r="I26" s="129">
        <v>33770.31</v>
      </c>
    </row>
    <row r="27" spans="1:9" ht="14.45">
      <c r="A27">
        <v>21</v>
      </c>
      <c r="B27" t="s">
        <v>19</v>
      </c>
      <c r="C27" s="22">
        <v>45385</v>
      </c>
      <c r="D27" s="65">
        <v>-33770.31</v>
      </c>
      <c r="E27" s="122"/>
      <c r="F27" s="129">
        <f t="shared" si="0"/>
        <v>0</v>
      </c>
      <c r="G27" s="122"/>
      <c r="H27" s="122">
        <v>21</v>
      </c>
      <c r="I27" s="129">
        <v>33770.31</v>
      </c>
    </row>
    <row r="28" spans="1:9" ht="14.45">
      <c r="A28">
        <v>22</v>
      </c>
      <c r="B28" t="s">
        <v>19</v>
      </c>
      <c r="C28" s="22">
        <v>45385</v>
      </c>
      <c r="D28" s="65">
        <v>-33770.31</v>
      </c>
      <c r="E28" s="122"/>
      <c r="F28" s="129">
        <f t="shared" si="0"/>
        <v>0</v>
      </c>
      <c r="G28" s="122"/>
      <c r="H28" s="122">
        <v>22</v>
      </c>
      <c r="I28" s="129">
        <v>33770.31</v>
      </c>
    </row>
    <row r="29" spans="1:9" ht="14.45">
      <c r="A29">
        <v>23</v>
      </c>
      <c r="B29" t="s">
        <v>19</v>
      </c>
      <c r="C29" s="22">
        <v>45385</v>
      </c>
      <c r="D29" s="65">
        <v>-689.29</v>
      </c>
      <c r="E29" s="122"/>
      <c r="F29" s="129">
        <f t="shared" si="0"/>
        <v>0</v>
      </c>
      <c r="G29" s="122"/>
      <c r="H29" s="122">
        <v>23</v>
      </c>
      <c r="I29" s="129">
        <v>689.29</v>
      </c>
    </row>
    <row r="30" spans="1:9" ht="14.45">
      <c r="A30">
        <v>24</v>
      </c>
      <c r="B30" t="s">
        <v>19</v>
      </c>
      <c r="C30" s="22">
        <v>45385</v>
      </c>
      <c r="D30" s="65">
        <v>-243.23</v>
      </c>
      <c r="E30" s="122"/>
      <c r="F30" s="129">
        <f t="shared" si="0"/>
        <v>0</v>
      </c>
      <c r="G30" s="122"/>
      <c r="H30" s="122">
        <v>24</v>
      </c>
      <c r="I30" s="129">
        <v>243.23</v>
      </c>
    </row>
    <row r="31" spans="1:9" ht="14.45">
      <c r="A31">
        <v>25</v>
      </c>
      <c r="B31" t="s">
        <v>19</v>
      </c>
      <c r="C31" s="22">
        <v>45385</v>
      </c>
      <c r="D31" s="65">
        <v>-378.38</v>
      </c>
      <c r="E31" s="122"/>
      <c r="F31" s="129">
        <f t="shared" si="0"/>
        <v>0</v>
      </c>
      <c r="G31" s="122"/>
      <c r="H31" s="122">
        <v>25</v>
      </c>
      <c r="I31" s="129">
        <v>378.38</v>
      </c>
    </row>
    <row r="32" spans="1:9" ht="14.45">
      <c r="A32">
        <v>26</v>
      </c>
      <c r="B32" t="s">
        <v>19</v>
      </c>
      <c r="C32" s="22">
        <v>45387</v>
      </c>
      <c r="D32" s="65">
        <v>-20000</v>
      </c>
      <c r="E32" s="122"/>
      <c r="F32" s="129">
        <f t="shared" si="0"/>
        <v>0</v>
      </c>
      <c r="G32" s="122"/>
      <c r="H32" s="122">
        <v>26</v>
      </c>
      <c r="I32" s="129">
        <v>20000</v>
      </c>
    </row>
    <row r="33" spans="1:9" ht="14.45">
      <c r="A33">
        <v>27</v>
      </c>
      <c r="B33" t="s">
        <v>19</v>
      </c>
      <c r="C33" s="22">
        <v>45387</v>
      </c>
      <c r="D33" s="65">
        <v>-23668.13</v>
      </c>
      <c r="E33" s="122"/>
      <c r="F33" s="129">
        <f t="shared" si="0"/>
        <v>0</v>
      </c>
      <c r="G33" s="122"/>
      <c r="H33" s="122">
        <v>27</v>
      </c>
      <c r="I33" s="129">
        <v>23668.13</v>
      </c>
    </row>
    <row r="34" spans="1:9" ht="14.45">
      <c r="A34">
        <v>28</v>
      </c>
      <c r="B34" t="s">
        <v>19</v>
      </c>
      <c r="C34" s="22">
        <v>45387</v>
      </c>
      <c r="D34" s="65">
        <v>-18521.91</v>
      </c>
      <c r="E34" s="122"/>
      <c r="F34" s="129">
        <f t="shared" si="0"/>
        <v>0</v>
      </c>
      <c r="G34" s="122"/>
      <c r="H34" s="122">
        <v>28</v>
      </c>
      <c r="I34" s="129">
        <v>18521.91</v>
      </c>
    </row>
    <row r="35" spans="1:9" ht="14.45">
      <c r="A35">
        <v>29</v>
      </c>
      <c r="B35" t="s">
        <v>19</v>
      </c>
      <c r="C35" s="22">
        <v>45387</v>
      </c>
      <c r="D35" s="65">
        <v>-10060.74</v>
      </c>
      <c r="E35" s="122"/>
      <c r="F35" s="129">
        <f t="shared" si="0"/>
        <v>0</v>
      </c>
      <c r="G35" s="122"/>
      <c r="H35" s="122">
        <v>29</v>
      </c>
      <c r="I35" s="129">
        <v>10060.74</v>
      </c>
    </row>
    <row r="36" spans="1:9" ht="14.45">
      <c r="A36">
        <v>30</v>
      </c>
      <c r="B36" t="s">
        <v>19</v>
      </c>
      <c r="C36" s="22">
        <v>45387</v>
      </c>
      <c r="D36" s="65">
        <v>-9509.5499999999993</v>
      </c>
      <c r="E36" s="122"/>
      <c r="F36" s="129">
        <f t="shared" si="0"/>
        <v>0</v>
      </c>
      <c r="G36" s="122"/>
      <c r="H36" s="122">
        <v>30</v>
      </c>
      <c r="I36" s="129">
        <v>9509.5499999999993</v>
      </c>
    </row>
    <row r="37" spans="1:9" ht="14.45">
      <c r="A37">
        <v>31</v>
      </c>
      <c r="B37" t="s">
        <v>19</v>
      </c>
      <c r="C37" s="22">
        <v>45387</v>
      </c>
      <c r="D37" s="65">
        <v>-16140.79</v>
      </c>
      <c r="E37" s="122"/>
      <c r="F37" s="129">
        <f t="shared" si="0"/>
        <v>0</v>
      </c>
      <c r="G37" s="122"/>
      <c r="H37" s="122">
        <v>31</v>
      </c>
      <c r="I37" s="129">
        <v>16140.79</v>
      </c>
    </row>
    <row r="38" spans="1:9" ht="14.45">
      <c r="A38">
        <v>32</v>
      </c>
      <c r="B38" t="s">
        <v>19</v>
      </c>
      <c r="C38" s="22">
        <v>45387</v>
      </c>
      <c r="D38" s="65">
        <v>-6150.49</v>
      </c>
      <c r="E38" s="122"/>
      <c r="F38" s="129">
        <f t="shared" si="0"/>
        <v>0</v>
      </c>
      <c r="G38" s="122"/>
      <c r="H38" s="122">
        <v>32</v>
      </c>
      <c r="I38" s="129">
        <v>6150.49</v>
      </c>
    </row>
    <row r="39" spans="1:9" ht="14.45">
      <c r="A39">
        <v>33</v>
      </c>
      <c r="B39" t="s">
        <v>19</v>
      </c>
      <c r="C39" s="22">
        <v>45387</v>
      </c>
      <c r="D39" s="65">
        <v>-16211.23</v>
      </c>
      <c r="E39" s="122"/>
      <c r="F39" s="129">
        <f t="shared" si="0"/>
        <v>0</v>
      </c>
      <c r="G39" s="122"/>
      <c r="H39" s="122">
        <v>33</v>
      </c>
      <c r="I39" s="129">
        <v>16211.23</v>
      </c>
    </row>
    <row r="40" spans="1:9" ht="14.45">
      <c r="A40">
        <v>34</v>
      </c>
      <c r="B40" t="s">
        <v>19</v>
      </c>
      <c r="C40" s="22">
        <v>45387</v>
      </c>
      <c r="D40" s="65">
        <v>-15172.99</v>
      </c>
      <c r="E40" s="122"/>
      <c r="F40" s="129">
        <f t="shared" si="0"/>
        <v>0</v>
      </c>
      <c r="G40" s="122"/>
      <c r="H40" s="122">
        <v>34</v>
      </c>
      <c r="I40" s="129">
        <v>15172.99</v>
      </c>
    </row>
    <row r="41" spans="1:9" ht="14.45">
      <c r="A41">
        <v>35</v>
      </c>
      <c r="B41" t="s">
        <v>19</v>
      </c>
      <c r="C41" s="22">
        <v>45390</v>
      </c>
      <c r="D41" s="65">
        <v>-245.22</v>
      </c>
      <c r="E41" s="122"/>
      <c r="F41" s="129">
        <f t="shared" si="0"/>
        <v>0</v>
      </c>
      <c r="G41" s="122"/>
      <c r="H41" s="122">
        <v>35</v>
      </c>
      <c r="I41" s="129">
        <v>245.22</v>
      </c>
    </row>
    <row r="42" spans="1:9" ht="14.45">
      <c r="A42">
        <v>36</v>
      </c>
      <c r="B42" t="s">
        <v>19</v>
      </c>
      <c r="C42" s="22">
        <v>45394</v>
      </c>
      <c r="D42" s="65">
        <v>-357750</v>
      </c>
      <c r="E42" s="122"/>
      <c r="F42" s="129">
        <f t="shared" si="0"/>
        <v>0</v>
      </c>
      <c r="G42" s="122"/>
      <c r="H42" s="122">
        <v>36</v>
      </c>
      <c r="I42" s="129">
        <v>357750</v>
      </c>
    </row>
    <row r="43" spans="1:9" ht="14.45">
      <c r="A43">
        <v>37</v>
      </c>
      <c r="B43" t="s">
        <v>19</v>
      </c>
      <c r="C43" s="22">
        <v>45394</v>
      </c>
      <c r="D43" s="65">
        <v>-357750</v>
      </c>
      <c r="E43" s="122"/>
      <c r="F43" s="129">
        <f t="shared" si="0"/>
        <v>0</v>
      </c>
      <c r="G43" s="122"/>
      <c r="H43" s="122">
        <v>37</v>
      </c>
      <c r="I43" s="129">
        <v>357750</v>
      </c>
    </row>
    <row r="44" spans="1:9" ht="14.45">
      <c r="A44">
        <v>38</v>
      </c>
      <c r="B44" t="s">
        <v>19</v>
      </c>
      <c r="C44" s="22">
        <v>45394</v>
      </c>
      <c r="D44" s="65">
        <v>-357750</v>
      </c>
      <c r="E44" s="122"/>
      <c r="F44" s="129">
        <f t="shared" si="0"/>
        <v>0</v>
      </c>
      <c r="G44" s="122"/>
      <c r="H44" s="122">
        <v>38</v>
      </c>
      <c r="I44" s="129">
        <v>357750</v>
      </c>
    </row>
    <row r="45" spans="1:9" ht="14.45">
      <c r="A45">
        <v>39</v>
      </c>
      <c r="B45" t="s">
        <v>19</v>
      </c>
      <c r="C45" s="22">
        <v>45394</v>
      </c>
      <c r="D45" s="65">
        <v>-3750</v>
      </c>
      <c r="E45" s="122"/>
      <c r="F45" s="129">
        <f t="shared" si="0"/>
        <v>0</v>
      </c>
      <c r="G45" s="122"/>
      <c r="H45" s="122">
        <v>39</v>
      </c>
      <c r="I45" s="129">
        <v>3750</v>
      </c>
    </row>
    <row r="46" spans="1:9" ht="14.45">
      <c r="A46">
        <v>40</v>
      </c>
      <c r="B46" t="s">
        <v>19</v>
      </c>
      <c r="C46" s="22">
        <v>45394</v>
      </c>
      <c r="D46" s="65">
        <v>-503.74</v>
      </c>
      <c r="E46" s="122"/>
      <c r="F46" s="129">
        <f t="shared" si="0"/>
        <v>0</v>
      </c>
      <c r="G46" s="122"/>
      <c r="H46" s="122">
        <v>40</v>
      </c>
      <c r="I46" s="129">
        <v>503.74</v>
      </c>
    </row>
    <row r="47" spans="1:9" ht="14.45">
      <c r="A47">
        <v>41</v>
      </c>
      <c r="B47" t="s">
        <v>19</v>
      </c>
      <c r="C47" s="22">
        <v>45394</v>
      </c>
      <c r="D47" s="65">
        <v>-2050</v>
      </c>
      <c r="E47" s="122"/>
      <c r="F47" s="129">
        <f t="shared" si="0"/>
        <v>0</v>
      </c>
      <c r="G47" s="122"/>
      <c r="H47" s="122">
        <v>41</v>
      </c>
      <c r="I47" s="129">
        <v>2050</v>
      </c>
    </row>
    <row r="48" spans="1:9" ht="14.45">
      <c r="A48">
        <v>42</v>
      </c>
      <c r="B48" t="s">
        <v>19</v>
      </c>
      <c r="C48" s="22">
        <v>45399</v>
      </c>
      <c r="D48" s="65">
        <v>-100000</v>
      </c>
      <c r="E48" s="122"/>
      <c r="F48" s="129">
        <f t="shared" si="0"/>
        <v>0</v>
      </c>
      <c r="G48" s="122"/>
      <c r="H48" s="122">
        <v>42</v>
      </c>
      <c r="I48" s="129">
        <v>100000</v>
      </c>
    </row>
    <row r="49" spans="1:9" ht="14.45">
      <c r="A49">
        <v>43</v>
      </c>
      <c r="B49" t="s">
        <v>19</v>
      </c>
      <c r="C49" s="22">
        <v>45401</v>
      </c>
      <c r="D49" s="65">
        <v>-9385</v>
      </c>
      <c r="E49" s="122"/>
      <c r="F49" s="129">
        <f t="shared" si="0"/>
        <v>0</v>
      </c>
      <c r="G49" s="122"/>
      <c r="H49" s="122">
        <v>43</v>
      </c>
      <c r="I49" s="129">
        <v>9385</v>
      </c>
    </row>
    <row r="50" spans="1:9" ht="14.45">
      <c r="A50">
        <v>44</v>
      </c>
      <c r="B50" t="s">
        <v>19</v>
      </c>
      <c r="C50" s="22">
        <v>45401</v>
      </c>
      <c r="D50" s="65">
        <v>-65695</v>
      </c>
      <c r="E50" s="122"/>
      <c r="F50" s="129">
        <f t="shared" si="0"/>
        <v>0</v>
      </c>
      <c r="G50" s="122"/>
      <c r="H50" s="122">
        <v>44</v>
      </c>
      <c r="I50" s="129">
        <v>65695</v>
      </c>
    </row>
    <row r="51" spans="1:9" ht="14.45">
      <c r="A51">
        <v>45</v>
      </c>
      <c r="B51" t="s">
        <v>19</v>
      </c>
      <c r="C51" s="22">
        <v>45401</v>
      </c>
      <c r="D51" s="65">
        <v>-1877</v>
      </c>
      <c r="E51" s="122"/>
      <c r="F51" s="129">
        <f t="shared" si="0"/>
        <v>0</v>
      </c>
      <c r="G51" s="122"/>
      <c r="H51" s="122">
        <v>45</v>
      </c>
      <c r="I51" s="129">
        <v>1877</v>
      </c>
    </row>
    <row r="52" spans="1:9" ht="14.45">
      <c r="A52">
        <v>46</v>
      </c>
      <c r="B52" t="s">
        <v>19</v>
      </c>
      <c r="C52" s="22">
        <v>45401</v>
      </c>
      <c r="D52" s="65">
        <v>-547</v>
      </c>
      <c r="E52" s="122"/>
      <c r="F52" s="129">
        <f t="shared" si="0"/>
        <v>0</v>
      </c>
      <c r="G52" s="122"/>
      <c r="H52" s="122">
        <v>46</v>
      </c>
      <c r="I52" s="129">
        <v>547</v>
      </c>
    </row>
    <row r="53" spans="1:9" ht="14.45">
      <c r="A53">
        <v>47</v>
      </c>
      <c r="B53" t="s">
        <v>19</v>
      </c>
      <c r="C53" s="22">
        <v>45408</v>
      </c>
      <c r="D53" s="65">
        <v>-400</v>
      </c>
      <c r="E53" s="122"/>
      <c r="F53" s="129">
        <f t="shared" si="0"/>
        <v>0</v>
      </c>
      <c r="G53" s="122"/>
      <c r="H53" s="122">
        <v>47</v>
      </c>
      <c r="I53" s="129">
        <v>400</v>
      </c>
    </row>
    <row r="54" spans="1:9" ht="14.45">
      <c r="A54">
        <v>48</v>
      </c>
      <c r="B54" t="s">
        <v>19</v>
      </c>
      <c r="C54" s="22">
        <v>45408</v>
      </c>
      <c r="D54" s="65">
        <v>-715.32</v>
      </c>
      <c r="E54" s="122"/>
      <c r="F54" s="129">
        <f t="shared" si="0"/>
        <v>0</v>
      </c>
      <c r="G54" s="122"/>
      <c r="H54" s="122">
        <v>48</v>
      </c>
      <c r="I54" s="129">
        <v>715.32</v>
      </c>
    </row>
    <row r="55" spans="1:9" ht="14.45">
      <c r="A55">
        <v>49</v>
      </c>
      <c r="B55" t="s">
        <v>19</v>
      </c>
      <c r="C55" s="22">
        <v>45408</v>
      </c>
      <c r="D55" s="65">
        <v>-456</v>
      </c>
      <c r="E55" s="122"/>
      <c r="F55" s="129">
        <f t="shared" si="0"/>
        <v>0</v>
      </c>
      <c r="G55" s="122"/>
      <c r="H55" s="122">
        <v>49</v>
      </c>
      <c r="I55" s="129">
        <v>456</v>
      </c>
    </row>
    <row r="56" spans="1:9" ht="14.45">
      <c r="A56">
        <v>50</v>
      </c>
      <c r="B56" t="s">
        <v>19</v>
      </c>
      <c r="C56" s="22">
        <v>45408</v>
      </c>
      <c r="D56" s="65">
        <v>-515410.49</v>
      </c>
      <c r="E56" s="122"/>
      <c r="F56" s="129">
        <f t="shared" si="0"/>
        <v>0</v>
      </c>
      <c r="G56" s="122"/>
      <c r="H56" s="122">
        <v>50</v>
      </c>
      <c r="I56" s="129">
        <v>515410.49</v>
      </c>
    </row>
    <row r="57" spans="1:9" ht="14.45">
      <c r="A57">
        <v>51</v>
      </c>
      <c r="B57" t="s">
        <v>19</v>
      </c>
      <c r="C57" s="22">
        <v>45408</v>
      </c>
      <c r="D57" s="65">
        <v>-1970.85</v>
      </c>
      <c r="E57" s="122"/>
      <c r="F57" s="129">
        <f t="shared" si="0"/>
        <v>0</v>
      </c>
      <c r="G57" s="122"/>
      <c r="H57" s="122">
        <v>51</v>
      </c>
      <c r="I57" s="129">
        <v>1970.85</v>
      </c>
    </row>
    <row r="58" spans="1:9" ht="14.45">
      <c r="A58">
        <v>52</v>
      </c>
      <c r="B58" t="s">
        <v>19</v>
      </c>
      <c r="C58" s="22">
        <v>45415</v>
      </c>
      <c r="D58" s="65">
        <v>-1800</v>
      </c>
      <c r="E58" s="122"/>
      <c r="F58" s="129">
        <f t="shared" si="0"/>
        <v>0</v>
      </c>
      <c r="G58" s="122"/>
      <c r="H58" s="122">
        <v>52</v>
      </c>
      <c r="I58" s="129">
        <v>1800</v>
      </c>
    </row>
    <row r="59" spans="1:9" ht="14.45">
      <c r="A59">
        <v>53</v>
      </c>
      <c r="B59" t="s">
        <v>1594</v>
      </c>
      <c r="C59" s="22">
        <v>45415</v>
      </c>
      <c r="D59" s="65">
        <v>-10980.45</v>
      </c>
      <c r="E59" s="122"/>
      <c r="F59" s="129">
        <f t="shared" si="0"/>
        <v>0</v>
      </c>
      <c r="G59" s="122"/>
      <c r="H59" s="122">
        <v>53</v>
      </c>
      <c r="I59" s="129">
        <v>10980.45</v>
      </c>
    </row>
    <row r="60" spans="1:9" ht="14.45">
      <c r="A60">
        <v>54</v>
      </c>
      <c r="B60" t="s">
        <v>1594</v>
      </c>
      <c r="C60" s="22">
        <v>45415</v>
      </c>
      <c r="D60" s="65">
        <v>-11212.5</v>
      </c>
      <c r="E60" s="122"/>
      <c r="F60" s="129">
        <f t="shared" si="0"/>
        <v>0</v>
      </c>
      <c r="G60" s="122"/>
      <c r="H60" s="122">
        <v>54</v>
      </c>
      <c r="I60" s="129">
        <v>11212.5</v>
      </c>
    </row>
    <row r="61" spans="1:9" ht="14.45">
      <c r="A61">
        <v>55</v>
      </c>
      <c r="B61" t="s">
        <v>1594</v>
      </c>
      <c r="C61" s="22">
        <v>45415</v>
      </c>
      <c r="D61" s="65">
        <v>-938.5</v>
      </c>
      <c r="E61" s="122"/>
      <c r="F61" s="129">
        <f t="shared" si="0"/>
        <v>0</v>
      </c>
      <c r="G61" s="122"/>
      <c r="H61" s="122">
        <v>55</v>
      </c>
      <c r="I61" s="129">
        <v>938.5</v>
      </c>
    </row>
    <row r="62" spans="1:9" ht="14.45">
      <c r="A62">
        <v>56</v>
      </c>
      <c r="B62" t="s">
        <v>19</v>
      </c>
      <c r="C62" s="22">
        <v>45415</v>
      </c>
      <c r="D62" s="65">
        <v>-10000</v>
      </c>
      <c r="E62" s="122"/>
      <c r="F62" s="129">
        <f t="shared" si="0"/>
        <v>0</v>
      </c>
      <c r="G62" s="122"/>
      <c r="H62" s="122">
        <v>56</v>
      </c>
      <c r="I62" s="129">
        <v>10000</v>
      </c>
    </row>
    <row r="63" spans="1:9" ht="14.45">
      <c r="A63">
        <v>57</v>
      </c>
      <c r="B63" t="s">
        <v>1594</v>
      </c>
      <c r="C63" s="22">
        <v>45415</v>
      </c>
      <c r="D63" s="65">
        <v>-249.5</v>
      </c>
      <c r="E63" s="122"/>
      <c r="F63" s="129">
        <f t="shared" si="0"/>
        <v>0</v>
      </c>
      <c r="G63" s="122"/>
      <c r="H63" s="122">
        <v>57</v>
      </c>
      <c r="I63" s="129">
        <v>249.5</v>
      </c>
    </row>
    <row r="64" spans="1:9" ht="14.45">
      <c r="A64">
        <v>58</v>
      </c>
      <c r="B64" t="s">
        <v>1594</v>
      </c>
      <c r="C64" s="22">
        <v>45415</v>
      </c>
      <c r="D64" s="65">
        <v>-20000</v>
      </c>
      <c r="E64" s="122"/>
      <c r="F64" s="129">
        <f t="shared" si="0"/>
        <v>0</v>
      </c>
      <c r="G64" s="122"/>
      <c r="H64" s="122">
        <v>58</v>
      </c>
      <c r="I64" s="129">
        <v>20000</v>
      </c>
    </row>
    <row r="65" spans="1:9" ht="14.45">
      <c r="A65">
        <v>59</v>
      </c>
      <c r="B65" t="s">
        <v>19</v>
      </c>
      <c r="C65" s="22">
        <v>45418</v>
      </c>
      <c r="D65" s="65">
        <v>-622</v>
      </c>
      <c r="E65" s="122"/>
      <c r="F65" s="129">
        <f t="shared" si="0"/>
        <v>0</v>
      </c>
      <c r="G65" s="122"/>
      <c r="H65" s="122">
        <v>59</v>
      </c>
      <c r="I65" s="129">
        <v>622</v>
      </c>
    </row>
    <row r="66" spans="1:9" ht="14.45">
      <c r="A66">
        <v>60</v>
      </c>
      <c r="B66" t="s">
        <v>19</v>
      </c>
      <c r="C66" s="22">
        <v>45422</v>
      </c>
      <c r="D66" s="65">
        <v>-987</v>
      </c>
      <c r="E66" s="122"/>
      <c r="F66" s="129">
        <f t="shared" si="0"/>
        <v>0</v>
      </c>
      <c r="G66" s="122"/>
      <c r="H66" s="122">
        <v>60</v>
      </c>
      <c r="I66" s="129">
        <v>987</v>
      </c>
    </row>
    <row r="67" spans="1:9" ht="14.45">
      <c r="A67">
        <v>61</v>
      </c>
      <c r="B67" t="s">
        <v>19</v>
      </c>
      <c r="C67" s="22">
        <v>45422</v>
      </c>
      <c r="D67" s="65">
        <v>-151.80000000000001</v>
      </c>
      <c r="E67" s="122"/>
      <c r="F67" s="129">
        <f t="shared" si="0"/>
        <v>0</v>
      </c>
      <c r="G67" s="122"/>
      <c r="H67" s="122">
        <v>61</v>
      </c>
      <c r="I67" s="129">
        <v>151.80000000000001</v>
      </c>
    </row>
    <row r="68" spans="1:9" ht="14.45">
      <c r="A68">
        <v>62</v>
      </c>
      <c r="B68" t="s">
        <v>1594</v>
      </c>
      <c r="C68" s="22">
        <v>45422</v>
      </c>
      <c r="D68" s="65">
        <v>-749.5</v>
      </c>
      <c r="E68" s="122"/>
      <c r="F68" s="129">
        <f t="shared" si="0"/>
        <v>0</v>
      </c>
      <c r="G68" s="122"/>
      <c r="H68" s="122">
        <v>62</v>
      </c>
      <c r="I68" s="129">
        <v>749.5</v>
      </c>
    </row>
    <row r="69" spans="1:9" ht="14.45">
      <c r="A69">
        <v>63</v>
      </c>
      <c r="B69" t="s">
        <v>19</v>
      </c>
      <c r="C69" s="22">
        <v>45422</v>
      </c>
      <c r="D69" s="65">
        <v>-117</v>
      </c>
      <c r="E69" s="122"/>
      <c r="F69" s="129">
        <f t="shared" si="0"/>
        <v>0</v>
      </c>
      <c r="G69" s="122"/>
      <c r="H69" s="122">
        <v>63</v>
      </c>
      <c r="I69" s="129">
        <v>117</v>
      </c>
    </row>
    <row r="70" spans="1:9" ht="14.45">
      <c r="A70">
        <v>64</v>
      </c>
      <c r="B70" t="s">
        <v>1594</v>
      </c>
      <c r="C70" s="22">
        <v>45422</v>
      </c>
      <c r="D70" s="65">
        <v>-10000</v>
      </c>
      <c r="E70" s="122"/>
      <c r="F70" s="129">
        <f t="shared" si="0"/>
        <v>0</v>
      </c>
      <c r="G70" s="122"/>
      <c r="H70" s="122">
        <v>64</v>
      </c>
      <c r="I70" s="129">
        <v>10000</v>
      </c>
    </row>
    <row r="71" spans="1:9" ht="14.45">
      <c r="A71">
        <v>65</v>
      </c>
      <c r="B71" t="s">
        <v>19</v>
      </c>
      <c r="C71" s="22">
        <v>45426</v>
      </c>
      <c r="D71" s="65">
        <v>-33150</v>
      </c>
      <c r="E71" s="122"/>
      <c r="F71" s="129">
        <f t="shared" ref="F71:F102" si="1">D71+I71</f>
        <v>0</v>
      </c>
      <c r="G71" s="122"/>
      <c r="H71" s="122">
        <v>65</v>
      </c>
      <c r="I71" s="129">
        <v>33150</v>
      </c>
    </row>
    <row r="72" spans="1:9" ht="14.45">
      <c r="A72">
        <v>66</v>
      </c>
      <c r="B72" t="s">
        <v>19</v>
      </c>
      <c r="C72" s="22">
        <v>45427</v>
      </c>
      <c r="D72" s="65">
        <v>-300.3</v>
      </c>
      <c r="E72" s="122"/>
      <c r="F72" s="129">
        <f t="shared" si="1"/>
        <v>0</v>
      </c>
      <c r="G72" s="122"/>
      <c r="H72" s="122">
        <v>66</v>
      </c>
      <c r="I72" s="129">
        <v>300.3</v>
      </c>
    </row>
    <row r="73" spans="1:9" ht="14.45">
      <c r="A73">
        <v>67</v>
      </c>
      <c r="B73" t="s">
        <v>19</v>
      </c>
      <c r="C73" s="22">
        <v>45427</v>
      </c>
      <c r="D73" s="65">
        <v>-251.76</v>
      </c>
      <c r="E73" s="122"/>
      <c r="F73" s="129">
        <f t="shared" si="1"/>
        <v>0</v>
      </c>
      <c r="G73" s="122"/>
      <c r="H73" s="122">
        <v>67</v>
      </c>
      <c r="I73" s="129">
        <v>251.76</v>
      </c>
    </row>
    <row r="74" spans="1:9" ht="14.45">
      <c r="A74">
        <v>68</v>
      </c>
      <c r="B74" t="s">
        <v>19</v>
      </c>
      <c r="C74" s="22">
        <v>45427</v>
      </c>
      <c r="D74" s="65">
        <v>-251.76</v>
      </c>
      <c r="E74" s="122"/>
      <c r="F74" s="129">
        <f t="shared" si="1"/>
        <v>0</v>
      </c>
      <c r="G74" s="122"/>
      <c r="H74" s="122">
        <v>68</v>
      </c>
      <c r="I74" s="129">
        <v>251.76</v>
      </c>
    </row>
    <row r="75" spans="1:9" ht="14.45">
      <c r="A75">
        <v>69</v>
      </c>
      <c r="B75" t="s">
        <v>19</v>
      </c>
      <c r="C75" s="22">
        <v>45428</v>
      </c>
      <c r="D75" s="65">
        <v>-10383.23</v>
      </c>
      <c r="E75" s="122"/>
      <c r="F75" s="129">
        <f t="shared" si="1"/>
        <v>0</v>
      </c>
      <c r="G75" s="122"/>
      <c r="H75" s="122">
        <v>69</v>
      </c>
      <c r="I75" s="129">
        <v>10383.23</v>
      </c>
    </row>
    <row r="76" spans="1:9" ht="14.45">
      <c r="A76">
        <v>70</v>
      </c>
      <c r="B76" t="s">
        <v>19</v>
      </c>
      <c r="C76" s="22">
        <v>45428</v>
      </c>
      <c r="D76" s="65">
        <v>-11706.86</v>
      </c>
      <c r="E76" s="122"/>
      <c r="F76" s="129">
        <f t="shared" si="1"/>
        <v>0</v>
      </c>
      <c r="G76" s="122"/>
      <c r="H76" s="122">
        <v>70</v>
      </c>
      <c r="I76" s="129">
        <v>11706.86</v>
      </c>
    </row>
    <row r="77" spans="1:9" ht="14.45">
      <c r="A77">
        <v>71</v>
      </c>
      <c r="B77" t="s">
        <v>19</v>
      </c>
      <c r="C77" s="22">
        <v>45428</v>
      </c>
      <c r="D77" s="65">
        <v>-6419.45</v>
      </c>
      <c r="E77" s="122"/>
      <c r="F77" s="129">
        <f t="shared" si="1"/>
        <v>0</v>
      </c>
      <c r="G77" s="122"/>
      <c r="H77" s="122">
        <v>71</v>
      </c>
      <c r="I77" s="129">
        <v>6419.45</v>
      </c>
    </row>
    <row r="78" spans="1:9" ht="14.45">
      <c r="A78">
        <v>72</v>
      </c>
      <c r="B78" t="s">
        <v>19</v>
      </c>
      <c r="C78" s="22">
        <v>45428</v>
      </c>
      <c r="D78" s="65">
        <v>-22879.03</v>
      </c>
      <c r="E78" s="122"/>
      <c r="F78" s="129">
        <f t="shared" si="1"/>
        <v>0</v>
      </c>
      <c r="G78" s="122"/>
      <c r="H78" s="122">
        <v>72</v>
      </c>
      <c r="I78" s="129">
        <v>22879.03</v>
      </c>
    </row>
    <row r="79" spans="1:9" ht="14.45">
      <c r="A79">
        <v>73</v>
      </c>
      <c r="B79" t="s">
        <v>19</v>
      </c>
      <c r="C79" s="22">
        <v>45428</v>
      </c>
      <c r="D79" s="65">
        <v>-12551.22</v>
      </c>
      <c r="E79" s="122"/>
      <c r="F79" s="129">
        <f t="shared" si="1"/>
        <v>0</v>
      </c>
      <c r="G79" s="122"/>
      <c r="H79" s="122">
        <v>73</v>
      </c>
      <c r="I79" s="129">
        <v>12551.22</v>
      </c>
    </row>
    <row r="80" spans="1:9" ht="14.45">
      <c r="A80">
        <v>74</v>
      </c>
      <c r="B80" t="s">
        <v>19</v>
      </c>
      <c r="C80" s="22">
        <v>45428</v>
      </c>
      <c r="D80" s="65">
        <v>-10383.23</v>
      </c>
      <c r="E80" s="122"/>
      <c r="F80" s="129">
        <f t="shared" si="1"/>
        <v>0</v>
      </c>
      <c r="G80" s="122"/>
      <c r="H80" s="122">
        <v>74</v>
      </c>
      <c r="I80" s="129">
        <v>10383.23</v>
      </c>
    </row>
    <row r="81" spans="1:9" ht="14.45">
      <c r="A81">
        <v>75</v>
      </c>
      <c r="B81" t="s">
        <v>19</v>
      </c>
      <c r="C81" s="22">
        <v>45394</v>
      </c>
      <c r="D81" s="65">
        <v>-7028.75</v>
      </c>
      <c r="E81" s="122"/>
      <c r="F81" s="129">
        <f t="shared" si="1"/>
        <v>0</v>
      </c>
      <c r="G81" s="122"/>
      <c r="H81" s="122">
        <v>75</v>
      </c>
      <c r="I81" s="129">
        <v>7028.75</v>
      </c>
    </row>
    <row r="82" spans="1:9" ht="14.45">
      <c r="A82">
        <v>76</v>
      </c>
      <c r="B82" t="s">
        <v>19</v>
      </c>
      <c r="C82" s="22">
        <v>45415</v>
      </c>
      <c r="D82" s="65">
        <v>-78000</v>
      </c>
      <c r="E82" s="122"/>
      <c r="F82" s="129">
        <f t="shared" si="1"/>
        <v>0</v>
      </c>
      <c r="G82" s="122"/>
      <c r="H82" s="122">
        <v>76</v>
      </c>
      <c r="I82" s="129">
        <v>78000</v>
      </c>
    </row>
    <row r="83" spans="1:9" ht="14.45">
      <c r="A83">
        <v>77</v>
      </c>
      <c r="B83" t="s">
        <v>19</v>
      </c>
      <c r="C83" s="22">
        <v>45425</v>
      </c>
      <c r="D83" s="65">
        <v>-16074.5</v>
      </c>
      <c r="E83" s="122"/>
      <c r="F83" s="129">
        <f t="shared" si="1"/>
        <v>0</v>
      </c>
      <c r="G83" s="122"/>
      <c r="H83" s="122">
        <v>77</v>
      </c>
      <c r="I83" s="129">
        <v>16074.5</v>
      </c>
    </row>
    <row r="84" spans="1:9" ht="14.45">
      <c r="A84">
        <v>78</v>
      </c>
      <c r="B84" t="s">
        <v>19</v>
      </c>
      <c r="C84" s="22">
        <v>45401</v>
      </c>
      <c r="D84" s="65">
        <v>-900</v>
      </c>
      <c r="E84" s="122"/>
      <c r="F84" s="129">
        <f t="shared" si="1"/>
        <v>0</v>
      </c>
      <c r="G84" s="122"/>
      <c r="H84" s="122">
        <v>78</v>
      </c>
      <c r="I84" s="129">
        <v>900</v>
      </c>
    </row>
    <row r="85" spans="1:9" ht="14.45">
      <c r="A85">
        <v>79</v>
      </c>
      <c r="B85" t="s">
        <v>19</v>
      </c>
      <c r="C85" s="22">
        <v>45398</v>
      </c>
      <c r="D85" s="65">
        <v>-800</v>
      </c>
      <c r="E85" s="122"/>
      <c r="F85" s="129">
        <f t="shared" si="1"/>
        <v>0</v>
      </c>
      <c r="G85" s="122"/>
      <c r="H85" s="122">
        <v>79</v>
      </c>
      <c r="I85" s="129">
        <v>800</v>
      </c>
    </row>
    <row r="86" spans="1:9" ht="14.45">
      <c r="A86">
        <v>80</v>
      </c>
      <c r="B86" t="s">
        <v>19</v>
      </c>
      <c r="C86" s="22">
        <v>45398</v>
      </c>
      <c r="D86" s="65">
        <v>-2050</v>
      </c>
      <c r="E86" s="122"/>
      <c r="F86" s="129">
        <f t="shared" si="1"/>
        <v>0</v>
      </c>
      <c r="G86" s="122"/>
      <c r="H86" s="122">
        <v>80</v>
      </c>
      <c r="I86" s="129">
        <v>2050</v>
      </c>
    </row>
    <row r="87" spans="1:9" ht="14.45">
      <c r="A87">
        <v>81</v>
      </c>
      <c r="B87" t="s">
        <v>19</v>
      </c>
      <c r="C87" s="22">
        <v>45398</v>
      </c>
      <c r="D87" s="65">
        <v>-10980.45</v>
      </c>
      <c r="E87" s="122"/>
      <c r="F87" s="129">
        <f t="shared" si="1"/>
        <v>0</v>
      </c>
      <c r="G87" s="122"/>
      <c r="H87" s="122">
        <v>81</v>
      </c>
      <c r="I87" s="129">
        <v>10980.45</v>
      </c>
    </row>
    <row r="88" spans="1:9" ht="14.45">
      <c r="A88">
        <v>82</v>
      </c>
      <c r="B88" t="s">
        <v>19</v>
      </c>
      <c r="C88" s="22">
        <v>45397</v>
      </c>
      <c r="D88" s="65">
        <v>-40000</v>
      </c>
      <c r="E88" s="122"/>
      <c r="F88" s="129">
        <f t="shared" si="1"/>
        <v>0</v>
      </c>
      <c r="G88" s="122"/>
      <c r="H88" s="122">
        <v>82</v>
      </c>
      <c r="I88" s="129">
        <v>40000</v>
      </c>
    </row>
    <row r="89" spans="1:9" ht="14.45">
      <c r="A89">
        <v>83</v>
      </c>
      <c r="B89" t="s">
        <v>19</v>
      </c>
      <c r="C89" s="22">
        <v>45399</v>
      </c>
      <c r="D89" s="65">
        <v>-1970.85</v>
      </c>
      <c r="E89" s="122"/>
      <c r="F89" s="129">
        <f t="shared" si="1"/>
        <v>0</v>
      </c>
      <c r="G89" s="122"/>
      <c r="H89" s="122">
        <v>83</v>
      </c>
      <c r="I89" s="129">
        <v>1970.85</v>
      </c>
    </row>
    <row r="90" spans="1:9" ht="14.45">
      <c r="A90">
        <v>84</v>
      </c>
      <c r="B90" t="s">
        <v>19</v>
      </c>
      <c r="C90" s="22">
        <v>45394</v>
      </c>
      <c r="D90" s="65">
        <v>-12193.660000000002</v>
      </c>
      <c r="E90" s="122"/>
      <c r="F90" s="129">
        <f t="shared" si="1"/>
        <v>0</v>
      </c>
      <c r="G90" s="122"/>
      <c r="H90" s="122">
        <v>84</v>
      </c>
      <c r="I90" s="129">
        <v>12193.66</v>
      </c>
    </row>
    <row r="91" spans="1:9" ht="14.45">
      <c r="A91">
        <v>85</v>
      </c>
      <c r="B91" t="s">
        <v>19</v>
      </c>
      <c r="C91" s="22">
        <v>45394</v>
      </c>
      <c r="D91" s="65">
        <v>-107325</v>
      </c>
      <c r="E91" s="122"/>
      <c r="F91" s="129">
        <f t="shared" si="1"/>
        <v>0</v>
      </c>
      <c r="G91" s="122"/>
      <c r="H91" s="122">
        <v>85</v>
      </c>
      <c r="I91" s="129">
        <v>107325</v>
      </c>
    </row>
    <row r="92" spans="1:9" ht="14.45">
      <c r="A92">
        <v>86</v>
      </c>
      <c r="B92" t="s">
        <v>19</v>
      </c>
      <c r="C92" s="22">
        <v>45394</v>
      </c>
      <c r="D92" s="65">
        <v>-250425</v>
      </c>
      <c r="E92" s="122"/>
      <c r="F92" s="129">
        <f t="shared" si="1"/>
        <v>0</v>
      </c>
      <c r="G92" s="122"/>
      <c r="H92" s="122">
        <v>86</v>
      </c>
      <c r="I92" s="129">
        <v>250425</v>
      </c>
    </row>
    <row r="93" spans="1:9" ht="14.45">
      <c r="A93">
        <v>87</v>
      </c>
      <c r="B93" t="s">
        <v>19</v>
      </c>
      <c r="C93" s="22">
        <v>45392</v>
      </c>
      <c r="D93" s="65">
        <v>-1021.33</v>
      </c>
      <c r="E93" s="122"/>
      <c r="F93" s="129">
        <f t="shared" si="1"/>
        <v>0</v>
      </c>
      <c r="G93" s="122"/>
      <c r="H93" s="122">
        <v>87</v>
      </c>
      <c r="I93" s="129">
        <v>1021.33</v>
      </c>
    </row>
    <row r="94" spans="1:9" ht="14.45">
      <c r="A94">
        <v>88</v>
      </c>
      <c r="B94" t="s">
        <v>19</v>
      </c>
      <c r="C94" s="22">
        <v>45391</v>
      </c>
      <c r="D94" s="65">
        <v>-130000</v>
      </c>
      <c r="E94" s="122"/>
      <c r="F94" s="129">
        <f t="shared" si="1"/>
        <v>0</v>
      </c>
      <c r="G94" s="122"/>
      <c r="H94" s="122">
        <v>88</v>
      </c>
      <c r="I94" s="129">
        <v>130000</v>
      </c>
    </row>
    <row r="95" spans="1:9" ht="14.45">
      <c r="A95">
        <v>89</v>
      </c>
      <c r="B95" t="s">
        <v>19</v>
      </c>
      <c r="C95" s="22">
        <v>45390</v>
      </c>
      <c r="D95" s="65">
        <v>-107.83</v>
      </c>
      <c r="E95" s="122"/>
      <c r="F95" s="129">
        <f t="shared" si="1"/>
        <v>0</v>
      </c>
      <c r="G95" s="122"/>
      <c r="H95" s="122">
        <v>89</v>
      </c>
      <c r="I95" s="129">
        <v>107.83</v>
      </c>
    </row>
    <row r="96" spans="1:9" ht="14.45">
      <c r="A96">
        <v>90</v>
      </c>
      <c r="B96" t="s">
        <v>19</v>
      </c>
      <c r="C96" s="22">
        <v>45390</v>
      </c>
      <c r="D96" s="65">
        <v>-10000</v>
      </c>
      <c r="E96" s="122"/>
      <c r="F96" s="129">
        <f t="shared" si="1"/>
        <v>0</v>
      </c>
      <c r="G96" s="122"/>
      <c r="H96" s="122">
        <v>90</v>
      </c>
      <c r="I96" s="129">
        <v>10000</v>
      </c>
    </row>
    <row r="97" spans="1:9" ht="14.45">
      <c r="A97">
        <v>91</v>
      </c>
      <c r="B97" t="s">
        <v>19</v>
      </c>
      <c r="C97" s="22">
        <v>45387</v>
      </c>
      <c r="D97" s="65">
        <v>-11080</v>
      </c>
      <c r="E97" s="122"/>
      <c r="F97" s="129">
        <f t="shared" si="1"/>
        <v>0</v>
      </c>
      <c r="G97" s="122"/>
      <c r="H97" s="122">
        <v>91</v>
      </c>
      <c r="I97" s="129">
        <v>11080</v>
      </c>
    </row>
    <row r="98" spans="1:9" ht="14.45">
      <c r="A98">
        <v>92</v>
      </c>
      <c r="B98" t="s">
        <v>19</v>
      </c>
      <c r="C98" s="22">
        <v>45386</v>
      </c>
      <c r="D98" s="65">
        <v>-14876.75</v>
      </c>
      <c r="E98" s="122"/>
      <c r="F98" s="129">
        <f t="shared" si="1"/>
        <v>0</v>
      </c>
      <c r="G98" s="122"/>
      <c r="H98" s="122">
        <v>92</v>
      </c>
      <c r="I98" s="129">
        <v>14876.75</v>
      </c>
    </row>
    <row r="99" spans="1:9" ht="14.45">
      <c r="A99">
        <v>93</v>
      </c>
      <c r="B99" t="s">
        <v>19</v>
      </c>
      <c r="C99" s="22">
        <v>45385</v>
      </c>
      <c r="D99" s="65">
        <v>-845</v>
      </c>
      <c r="E99" s="122"/>
      <c r="F99" s="129">
        <f t="shared" si="1"/>
        <v>0</v>
      </c>
      <c r="G99" s="122"/>
      <c r="H99" s="122">
        <v>93</v>
      </c>
      <c r="I99" s="129">
        <v>845</v>
      </c>
    </row>
    <row r="100" spans="1:9" ht="14.45">
      <c r="A100">
        <v>94</v>
      </c>
      <c r="B100" t="s">
        <v>19</v>
      </c>
      <c r="C100" s="22">
        <v>45384</v>
      </c>
      <c r="D100" s="65">
        <v>-22.91</v>
      </c>
      <c r="E100" s="122"/>
      <c r="F100" s="129">
        <f t="shared" si="1"/>
        <v>0</v>
      </c>
      <c r="G100" s="122"/>
      <c r="H100" s="122">
        <v>94</v>
      </c>
      <c r="I100" s="129">
        <v>22.91</v>
      </c>
    </row>
    <row r="101" spans="1:9" ht="14.45">
      <c r="A101">
        <v>95</v>
      </c>
      <c r="B101" t="s">
        <v>19</v>
      </c>
      <c r="C101" s="22">
        <v>45428</v>
      </c>
      <c r="D101" s="65">
        <v>-1405</v>
      </c>
      <c r="E101" s="122"/>
      <c r="F101" s="129">
        <f t="shared" si="1"/>
        <v>0</v>
      </c>
      <c r="G101" s="122"/>
      <c r="H101" s="122">
        <v>95</v>
      </c>
      <c r="I101" s="129">
        <v>1405</v>
      </c>
    </row>
    <row r="102" spans="1:9" ht="14.45">
      <c r="A102">
        <v>96</v>
      </c>
      <c r="B102" t="s">
        <v>19</v>
      </c>
      <c r="C102" s="22">
        <v>45425</v>
      </c>
      <c r="D102" s="65">
        <v>-1500</v>
      </c>
      <c r="E102" s="122"/>
      <c r="F102" s="129">
        <f t="shared" si="1"/>
        <v>0</v>
      </c>
      <c r="G102" s="122"/>
      <c r="H102" s="122">
        <v>96</v>
      </c>
      <c r="I102" s="129">
        <v>1500</v>
      </c>
    </row>
    <row r="103" spans="1:9" ht="14.45">
      <c r="A103" t="s">
        <v>1149</v>
      </c>
      <c r="B103" t="s">
        <v>1469</v>
      </c>
      <c r="C103" s="22">
        <v>45408</v>
      </c>
      <c r="D103" s="65">
        <v>-1877</v>
      </c>
      <c r="E103" s="122"/>
      <c r="F103" s="122"/>
      <c r="G103" s="122"/>
      <c r="H103" s="122" t="s">
        <v>1149</v>
      </c>
      <c r="I103" s="129">
        <v>64119.240000000005</v>
      </c>
    </row>
    <row r="104" spans="1:9" ht="14.45">
      <c r="A104"/>
      <c r="B104"/>
      <c r="C104" s="22">
        <v>45372</v>
      </c>
      <c r="D104" s="65">
        <v>-22117.64</v>
      </c>
      <c r="E104" s="122"/>
      <c r="F104" s="122"/>
      <c r="G104" s="122"/>
      <c r="H104" s="122" t="s">
        <v>834</v>
      </c>
      <c r="I104" s="129">
        <v>3822419.0800000005</v>
      </c>
    </row>
    <row r="105" spans="1:9" ht="14.45">
      <c r="A105"/>
      <c r="B105"/>
      <c r="C105" s="22">
        <v>45371</v>
      </c>
      <c r="D105" s="65">
        <v>-10451</v>
      </c>
      <c r="E105" s="122"/>
      <c r="F105" s="122"/>
      <c r="G105" s="122"/>
      <c r="H105" s="122"/>
      <c r="I105" s="122"/>
    </row>
    <row r="106" spans="1:9" ht="14.45">
      <c r="A106"/>
      <c r="B106"/>
      <c r="C106" s="22">
        <v>45364</v>
      </c>
      <c r="D106" s="65">
        <v>-1553</v>
      </c>
      <c r="E106" s="122"/>
      <c r="F106" s="122"/>
      <c r="G106" s="122"/>
      <c r="H106" s="122"/>
      <c r="I106" s="122"/>
    </row>
    <row r="107" spans="1:9" ht="14.45">
      <c r="A107"/>
      <c r="B107"/>
      <c r="C107" s="22">
        <v>45362</v>
      </c>
      <c r="D107" s="65">
        <v>-57717.75</v>
      </c>
      <c r="E107" s="122"/>
      <c r="F107" s="122"/>
      <c r="G107" s="122"/>
      <c r="H107" s="122"/>
      <c r="I107" s="122"/>
    </row>
    <row r="108" spans="1:9" ht="14.45">
      <c r="A108"/>
      <c r="B108"/>
      <c r="C108" s="22">
        <v>45359</v>
      </c>
      <c r="D108" s="65">
        <v>-2455.56</v>
      </c>
      <c r="E108" s="122"/>
      <c r="F108" s="122"/>
      <c r="G108" s="122"/>
      <c r="H108" s="122"/>
      <c r="I108" s="122"/>
    </row>
    <row r="109" spans="1:9" ht="14.45">
      <c r="A109"/>
      <c r="B109"/>
      <c r="C109" s="22">
        <v>45358</v>
      </c>
      <c r="D109" s="65">
        <v>-1309.02</v>
      </c>
      <c r="E109" s="122"/>
      <c r="F109" s="122"/>
      <c r="G109" s="122"/>
      <c r="H109" s="122"/>
      <c r="I109" s="122"/>
    </row>
    <row r="110" spans="1:9" ht="14.45">
      <c r="A110"/>
      <c r="B110"/>
      <c r="C110" s="22">
        <v>45355</v>
      </c>
      <c r="D110" s="65">
        <v>-1317.96</v>
      </c>
      <c r="E110" s="122"/>
      <c r="F110" s="122"/>
      <c r="G110" s="122"/>
      <c r="H110" s="122"/>
      <c r="I110" s="122"/>
    </row>
    <row r="111" spans="1:9" ht="14.45">
      <c r="A111"/>
      <c r="B111"/>
      <c r="C111" s="22">
        <v>45348</v>
      </c>
      <c r="D111" s="65">
        <v>-17688.150000000001</v>
      </c>
      <c r="E111" s="122"/>
      <c r="F111" s="122"/>
      <c r="G111" s="122"/>
      <c r="H111" s="122"/>
      <c r="I111" s="122"/>
    </row>
    <row r="112" spans="1:9" ht="14.45">
      <c r="A112"/>
      <c r="B112"/>
      <c r="C112" s="22">
        <v>45345</v>
      </c>
      <c r="D112" s="65">
        <v>-383.8</v>
      </c>
      <c r="E112" s="122"/>
      <c r="F112" s="122"/>
      <c r="G112" s="122"/>
      <c r="H112" s="122"/>
      <c r="I112" s="122"/>
    </row>
    <row r="113" spans="1:4" ht="14.45">
      <c r="A113"/>
      <c r="B113"/>
      <c r="C113" s="22">
        <v>45342</v>
      </c>
      <c r="D113" s="65">
        <v>-35147.24</v>
      </c>
    </row>
    <row r="114" spans="1:4" ht="14.45">
      <c r="A114"/>
      <c r="B114"/>
      <c r="C114" s="22">
        <v>45327</v>
      </c>
      <c r="D114" s="65">
        <v>-11014.899999999998</v>
      </c>
    </row>
    <row r="115" spans="1:4" ht="14.45">
      <c r="A115"/>
      <c r="B115"/>
      <c r="C115" s="22">
        <v>45324</v>
      </c>
      <c r="D115" s="65">
        <v>-415.96</v>
      </c>
    </row>
    <row r="116" spans="1:4" ht="14.45">
      <c r="A116"/>
      <c r="B116"/>
      <c r="C116" s="22">
        <v>45322</v>
      </c>
      <c r="D116" s="65">
        <v>-180</v>
      </c>
    </row>
    <row r="117" spans="1:4" ht="14.45">
      <c r="A117"/>
      <c r="B117"/>
      <c r="C117" s="22">
        <v>45321</v>
      </c>
      <c r="D117" s="65">
        <v>-10360.33</v>
      </c>
    </row>
    <row r="118" spans="1:4" ht="14.45">
      <c r="A118"/>
      <c r="B118"/>
      <c r="C118" s="22">
        <v>45320</v>
      </c>
      <c r="D118" s="65">
        <v>-89639.360000000001</v>
      </c>
    </row>
    <row r="119" spans="1:4" ht="14.45">
      <c r="A119"/>
      <c r="B119"/>
      <c r="C119" s="22">
        <v>45315</v>
      </c>
      <c r="D119" s="65">
        <v>-35000</v>
      </c>
    </row>
    <row r="120" spans="1:4" ht="14.45">
      <c r="A120"/>
      <c r="B120"/>
      <c r="C120" s="22">
        <v>45313</v>
      </c>
      <c r="D120" s="65">
        <v>-3097.05</v>
      </c>
    </row>
    <row r="121" spans="1:4" ht="14.45">
      <c r="A121"/>
      <c r="B121"/>
      <c r="C121" s="22">
        <v>45310</v>
      </c>
      <c r="D121" s="65">
        <v>-67309.899999999994</v>
      </c>
    </row>
    <row r="122" spans="1:4" ht="14.45">
      <c r="A122"/>
      <c r="B122"/>
      <c r="C122" s="22">
        <v>45309</v>
      </c>
      <c r="D122" s="65">
        <v>-3975.0400000000009</v>
      </c>
    </row>
    <row r="123" spans="1:4" ht="14.45">
      <c r="A123"/>
      <c r="B123"/>
      <c r="C123" s="22">
        <v>45300</v>
      </c>
      <c r="D123" s="65">
        <v>-709.15</v>
      </c>
    </row>
    <row r="124" spans="1:4" ht="14.45">
      <c r="A124"/>
      <c r="B124"/>
      <c r="C124" s="22">
        <v>45280</v>
      </c>
      <c r="D124" s="65">
        <v>-415.96</v>
      </c>
    </row>
    <row r="125" spans="1:4" ht="14.45">
      <c r="A125"/>
      <c r="B125"/>
      <c r="C125" s="22">
        <v>45275</v>
      </c>
      <c r="D125" s="65">
        <v>-30000</v>
      </c>
    </row>
    <row r="126" spans="1:4" ht="14.45">
      <c r="A126"/>
      <c r="B126"/>
      <c r="C126" s="22">
        <v>45268</v>
      </c>
      <c r="D126" s="65">
        <v>-407.98</v>
      </c>
    </row>
    <row r="127" spans="1:4" ht="14.45">
      <c r="A127"/>
      <c r="B127"/>
      <c r="C127" s="22">
        <v>45264</v>
      </c>
      <c r="D127" s="65">
        <v>-3408.6400000000003</v>
      </c>
    </row>
    <row r="128" spans="1:4" ht="14.45">
      <c r="A128"/>
      <c r="B128"/>
      <c r="C128" s="22">
        <v>45261</v>
      </c>
      <c r="D128" s="65">
        <v>-76939.100000000006</v>
      </c>
    </row>
    <row r="129" spans="1:4" ht="14.45">
      <c r="A129"/>
      <c r="B129"/>
      <c r="C129" s="22">
        <v>45219</v>
      </c>
      <c r="D129" s="65">
        <v>-30000</v>
      </c>
    </row>
    <row r="130" spans="1:4" ht="14.45">
      <c r="A130"/>
      <c r="B130"/>
      <c r="C130" s="22">
        <v>45201</v>
      </c>
      <c r="D130" s="65">
        <v>-415.96</v>
      </c>
    </row>
    <row r="131" spans="1:4" ht="14.45">
      <c r="A131"/>
      <c r="B131"/>
      <c r="C131" s="22">
        <v>45189</v>
      </c>
      <c r="D131" s="65">
        <v>-30000</v>
      </c>
    </row>
    <row r="132" spans="1:4" ht="14.45">
      <c r="A132"/>
      <c r="B132"/>
      <c r="C132" s="22">
        <v>45182</v>
      </c>
      <c r="D132" s="65">
        <v>-2928.69</v>
      </c>
    </row>
    <row r="133" spans="1:4" ht="14.45">
      <c r="A133"/>
      <c r="B133"/>
      <c r="C133" s="22">
        <v>45173</v>
      </c>
      <c r="D133" s="65">
        <v>-100415.96</v>
      </c>
    </row>
    <row r="134" spans="1:4" ht="14.45">
      <c r="A134"/>
      <c r="B134"/>
      <c r="C134" s="22">
        <v>45163</v>
      </c>
      <c r="D134" s="65">
        <v>-1877</v>
      </c>
    </row>
    <row r="135" spans="1:4" ht="14.45">
      <c r="A135"/>
      <c r="B135"/>
      <c r="C135" s="22">
        <v>45156</v>
      </c>
      <c r="D135" s="65">
        <v>-60123</v>
      </c>
    </row>
    <row r="136" spans="1:4" ht="14.45">
      <c r="A136"/>
      <c r="B136"/>
      <c r="C136" s="22">
        <v>45145</v>
      </c>
      <c r="D136" s="65">
        <v>-45945.7</v>
      </c>
    </row>
    <row r="137" spans="1:4" ht="14.45">
      <c r="A137"/>
      <c r="B137"/>
      <c r="C137" s="22">
        <v>45142</v>
      </c>
      <c r="D137" s="65">
        <v>-22246.83</v>
      </c>
    </row>
    <row r="138" spans="1:4" ht="14.45">
      <c r="A138"/>
      <c r="B138"/>
      <c r="C138" s="22">
        <v>45141</v>
      </c>
      <c r="D138" s="65">
        <v>-100000</v>
      </c>
    </row>
    <row r="139" spans="1:4" ht="14.45">
      <c r="A139"/>
      <c r="B139"/>
      <c r="C139" s="22">
        <v>45131</v>
      </c>
      <c r="D139" s="65">
        <v>-30000</v>
      </c>
    </row>
    <row r="140" spans="1:4" ht="14.45">
      <c r="A140"/>
      <c r="B140"/>
      <c r="C140" s="22">
        <v>45111</v>
      </c>
      <c r="D140" s="65">
        <v>-32207.160000000003</v>
      </c>
    </row>
    <row r="141" spans="1:4" ht="14.45">
      <c r="A141"/>
      <c r="B141"/>
      <c r="C141" s="22">
        <v>45110</v>
      </c>
      <c r="D141" s="65">
        <v>-400</v>
      </c>
    </row>
    <row r="142" spans="1:4" ht="14.45">
      <c r="A142"/>
      <c r="B142"/>
      <c r="C142" s="22">
        <v>45098</v>
      </c>
      <c r="D142" s="65">
        <v>-455.31</v>
      </c>
    </row>
    <row r="143" spans="1:4" ht="14.45">
      <c r="A143"/>
      <c r="B143"/>
      <c r="C143" s="22">
        <v>45097</v>
      </c>
      <c r="D143" s="65">
        <v>-6666.66</v>
      </c>
    </row>
    <row r="144" spans="1:4" ht="14.45">
      <c r="A144"/>
      <c r="B144"/>
      <c r="C144" s="22">
        <v>45096</v>
      </c>
      <c r="D144" s="65">
        <v>-6666.67</v>
      </c>
    </row>
    <row r="145" spans="1:4" ht="14.45">
      <c r="A145"/>
      <c r="B145"/>
      <c r="C145" s="22">
        <v>45093</v>
      </c>
      <c r="D145" s="65">
        <v>-20000</v>
      </c>
    </row>
    <row r="146" spans="1:4" ht="14.45">
      <c r="A146"/>
      <c r="B146"/>
      <c r="C146" s="22">
        <v>45079</v>
      </c>
      <c r="D146" s="65">
        <v>-400</v>
      </c>
    </row>
    <row r="147" spans="1:4" ht="14.45">
      <c r="A147"/>
      <c r="B147"/>
      <c r="C147" s="22">
        <v>45068</v>
      </c>
      <c r="D147" s="65">
        <v>-20000</v>
      </c>
    </row>
    <row r="148" spans="1:4" ht="14.45">
      <c r="A148"/>
      <c r="B148"/>
      <c r="C148" s="22">
        <v>45048</v>
      </c>
      <c r="D148" s="65">
        <v>-400</v>
      </c>
    </row>
    <row r="149" spans="1:4" ht="14.45">
      <c r="A149"/>
      <c r="B149"/>
      <c r="C149" s="22">
        <v>45040</v>
      </c>
      <c r="D149" s="65">
        <v>-20000</v>
      </c>
    </row>
    <row r="150" spans="1:4" ht="14.45">
      <c r="A150"/>
      <c r="B150"/>
      <c r="C150" s="22">
        <v>45019</v>
      </c>
      <c r="D150" s="65">
        <v>-400</v>
      </c>
    </row>
    <row r="151" spans="1:4" ht="14.45">
      <c r="A151"/>
      <c r="B151"/>
      <c r="C151" s="22">
        <v>45007</v>
      </c>
      <c r="D151" s="65">
        <v>-20000</v>
      </c>
    </row>
    <row r="152" spans="1:4" ht="14.45">
      <c r="A152"/>
      <c r="B152"/>
      <c r="C152" s="22">
        <v>44987</v>
      </c>
      <c r="D152" s="65">
        <v>-400</v>
      </c>
    </row>
    <row r="153" spans="1:4" ht="14.45">
      <c r="A153"/>
      <c r="B153"/>
      <c r="C153" s="22">
        <v>44957</v>
      </c>
      <c r="D153" s="65">
        <v>-962.23</v>
      </c>
    </row>
    <row r="154" spans="1:4" ht="14.45">
      <c r="A154"/>
      <c r="B154"/>
      <c r="C154" s="22">
        <v>44952</v>
      </c>
      <c r="D154" s="65">
        <v>-400</v>
      </c>
    </row>
    <row r="155" spans="1:4" ht="14.45">
      <c r="A155"/>
      <c r="B155" t="s">
        <v>43</v>
      </c>
      <c r="C155" s="22">
        <v>45565</v>
      </c>
      <c r="D155" s="65">
        <v>-88958.89</v>
      </c>
    </row>
    <row r="156" spans="1:4" ht="14.45">
      <c r="A156"/>
      <c r="B156"/>
      <c r="C156" s="22">
        <v>45562</v>
      </c>
      <c r="D156" s="65">
        <v>49999.1</v>
      </c>
    </row>
    <row r="157" spans="1:4" ht="14.45">
      <c r="A157"/>
      <c r="B157"/>
      <c r="C157" s="22">
        <v>45561</v>
      </c>
      <c r="D157" s="65">
        <v>50000</v>
      </c>
    </row>
    <row r="158" spans="1:4" ht="14.45">
      <c r="A158"/>
      <c r="B158"/>
      <c r="C158" s="22">
        <v>45560</v>
      </c>
      <c r="D158" s="65">
        <v>1</v>
      </c>
    </row>
    <row r="159" spans="1:4" ht="14.45">
      <c r="A159"/>
      <c r="B159"/>
      <c r="C159" s="22">
        <v>45555</v>
      </c>
      <c r="D159" s="65">
        <v>-24040.77</v>
      </c>
    </row>
    <row r="160" spans="1:4" ht="14.45">
      <c r="A160"/>
      <c r="B160"/>
      <c r="C160" s="22">
        <v>45554</v>
      </c>
      <c r="D160" s="65">
        <v>-8936.5499999999993</v>
      </c>
    </row>
    <row r="161" spans="1:4" ht="14.45">
      <c r="A161"/>
      <c r="B161"/>
      <c r="C161" s="22">
        <v>45551</v>
      </c>
      <c r="D161" s="65">
        <v>-2481.7800000000002</v>
      </c>
    </row>
    <row r="162" spans="1:4" ht="14.45">
      <c r="A162"/>
      <c r="B162"/>
      <c r="C162" s="22">
        <v>45544</v>
      </c>
      <c r="D162" s="65">
        <v>-3475.11</v>
      </c>
    </row>
    <row r="163" spans="1:4" ht="14.45">
      <c r="A163"/>
      <c r="B163"/>
      <c r="C163" s="22">
        <v>45541</v>
      </c>
      <c r="D163" s="65">
        <v>-11351.62</v>
      </c>
    </row>
    <row r="164" spans="1:4" ht="14.45">
      <c r="A164"/>
      <c r="B164"/>
      <c r="C164" s="22">
        <v>45540</v>
      </c>
      <c r="D164" s="65">
        <v>-5364.68</v>
      </c>
    </row>
    <row r="165" spans="1:4" ht="14.45">
      <c r="A165"/>
      <c r="B165"/>
      <c r="C165" s="22">
        <v>45538</v>
      </c>
      <c r="D165" s="65">
        <v>-18486.799999999996</v>
      </c>
    </row>
    <row r="166" spans="1:4" ht="14.45">
      <c r="A166"/>
      <c r="B166"/>
      <c r="C166" s="22">
        <v>45537</v>
      </c>
      <c r="D166" s="65">
        <v>-199.82999999999998</v>
      </c>
    </row>
    <row r="167" spans="1:4" ht="14.45">
      <c r="A167"/>
      <c r="B167"/>
      <c r="C167" s="22">
        <v>45533</v>
      </c>
      <c r="D167" s="65">
        <v>0</v>
      </c>
    </row>
    <row r="168" spans="1:4" ht="14.45">
      <c r="A168"/>
      <c r="B168"/>
      <c r="C168" s="22">
        <v>45527</v>
      </c>
      <c r="D168" s="65">
        <v>-9.999999953436145E-3</v>
      </c>
    </row>
    <row r="169" spans="1:4" ht="14.45">
      <c r="A169"/>
      <c r="B169"/>
      <c r="C169" s="22">
        <v>45526</v>
      </c>
      <c r="D169" s="65">
        <v>9.9999999998452438E-3</v>
      </c>
    </row>
    <row r="170" spans="1:4" ht="14.45">
      <c r="A170"/>
      <c r="B170"/>
      <c r="C170" s="22">
        <v>45520</v>
      </c>
      <c r="D170" s="65">
        <v>0</v>
      </c>
    </row>
    <row r="171" spans="1:4" ht="14.45">
      <c r="A171"/>
      <c r="B171"/>
      <c r="C171" s="22">
        <v>45519</v>
      </c>
      <c r="D171" s="65">
        <v>-2.1316282072803006E-13</v>
      </c>
    </row>
    <row r="172" spans="1:4" ht="14.45">
      <c r="A172"/>
      <c r="B172"/>
      <c r="C172" s="22">
        <v>45518</v>
      </c>
      <c r="D172" s="65">
        <v>0</v>
      </c>
    </row>
    <row r="173" spans="1:4" ht="14.45">
      <c r="A173"/>
      <c r="B173"/>
      <c r="C173" s="22">
        <v>45517</v>
      </c>
      <c r="D173" s="65">
        <v>-4.0749625895841746E-12</v>
      </c>
    </row>
    <row r="174" spans="1:4" ht="14.45">
      <c r="A174"/>
      <c r="B174"/>
      <c r="C174" s="22">
        <v>45516</v>
      </c>
      <c r="D174" s="65">
        <v>-1.0835776720341528E-13</v>
      </c>
    </row>
    <row r="175" spans="1:4" ht="14.45">
      <c r="A175"/>
      <c r="B175"/>
      <c r="C175" s="22">
        <v>45513</v>
      </c>
      <c r="D175" s="65">
        <v>9.8226982103710725E-13</v>
      </c>
    </row>
    <row r="176" spans="1:4" ht="14.45">
      <c r="A176"/>
      <c r="B176"/>
      <c r="C176" s="22">
        <v>45512</v>
      </c>
      <c r="D176" s="65">
        <v>1.744382416291046E-12</v>
      </c>
    </row>
    <row r="177" spans="1:4" ht="14.45">
      <c r="A177"/>
      <c r="B177"/>
      <c r="C177" s="22">
        <v>45511</v>
      </c>
      <c r="D177" s="65">
        <v>0</v>
      </c>
    </row>
    <row r="178" spans="1:4" ht="14.45">
      <c r="A178"/>
      <c r="B178"/>
      <c r="C178" s="22">
        <v>45510</v>
      </c>
      <c r="D178" s="65">
        <v>-2.1671553440683056E-13</v>
      </c>
    </row>
    <row r="179" spans="1:4" ht="14.45">
      <c r="A179"/>
      <c r="B179"/>
      <c r="C179" s="22">
        <v>45509</v>
      </c>
      <c r="D179" s="65">
        <v>-1.4548362514688051E-12</v>
      </c>
    </row>
    <row r="180" spans="1:4" ht="14.45">
      <c r="A180"/>
      <c r="B180"/>
      <c r="C180" s="22">
        <v>45506</v>
      </c>
      <c r="D180" s="65">
        <v>-2</v>
      </c>
    </row>
    <row r="181" spans="1:4" ht="14.45">
      <c r="A181"/>
      <c r="B181"/>
      <c r="C181" s="22">
        <v>45505</v>
      </c>
      <c r="D181" s="65">
        <v>1</v>
      </c>
    </row>
    <row r="182" spans="1:4" ht="14.45">
      <c r="A182"/>
      <c r="B182"/>
      <c r="C182" s="22">
        <v>45495</v>
      </c>
      <c r="D182" s="65">
        <v>1</v>
      </c>
    </row>
    <row r="183" spans="1:4" ht="14.45">
      <c r="A183"/>
      <c r="B183"/>
      <c r="C183" s="22">
        <v>45491</v>
      </c>
      <c r="D183" s="65">
        <v>-1.0000000000145519</v>
      </c>
    </row>
    <row r="184" spans="1:4" ht="14.45">
      <c r="A184"/>
      <c r="B184"/>
      <c r="C184" s="22">
        <v>45489</v>
      </c>
      <c r="D184" s="65">
        <v>1</v>
      </c>
    </row>
    <row r="185" spans="1:4" ht="14.45">
      <c r="A185"/>
      <c r="B185"/>
      <c r="C185" s="22">
        <v>45488</v>
      </c>
      <c r="D185" s="65">
        <v>0</v>
      </c>
    </row>
    <row r="186" spans="1:4" ht="14.45">
      <c r="A186"/>
      <c r="B186"/>
      <c r="C186" s="22">
        <v>45485</v>
      </c>
      <c r="D186" s="65">
        <v>-9.999999740102794E-3</v>
      </c>
    </row>
    <row r="187" spans="1:4" ht="14.45">
      <c r="A187"/>
      <c r="B187"/>
      <c r="C187" s="22">
        <v>45484</v>
      </c>
      <c r="D187" s="65">
        <v>9.9999999999909051E-3</v>
      </c>
    </row>
    <row r="188" spans="1:4" ht="14.45">
      <c r="A188"/>
      <c r="B188"/>
      <c r="C188" s="22">
        <v>45483</v>
      </c>
      <c r="D188" s="65">
        <v>0</v>
      </c>
    </row>
    <row r="189" spans="1:4" ht="14.45">
      <c r="A189"/>
      <c r="B189"/>
      <c r="C189" s="22">
        <v>45481</v>
      </c>
      <c r="D189" s="65">
        <v>8.1854523159563541E-12</v>
      </c>
    </row>
    <row r="190" spans="1:4" ht="14.45">
      <c r="A190"/>
      <c r="B190"/>
      <c r="C190" s="22">
        <v>45478</v>
      </c>
      <c r="D190" s="65">
        <v>2.1827852025868566E-13</v>
      </c>
    </row>
    <row r="191" spans="1:4" ht="14.45">
      <c r="A191"/>
      <c r="B191"/>
      <c r="C191" s="22">
        <v>45477</v>
      </c>
      <c r="D191" s="65">
        <v>0</v>
      </c>
    </row>
    <row r="192" spans="1:4" ht="14.45">
      <c r="A192"/>
      <c r="B192"/>
      <c r="C192" s="22">
        <v>45475</v>
      </c>
      <c r="D192" s="65">
        <v>-126248.69</v>
      </c>
    </row>
    <row r="193" spans="1:4" ht="14.45">
      <c r="A193"/>
      <c r="B193"/>
      <c r="C193" s="22">
        <v>45474</v>
      </c>
      <c r="D193" s="65">
        <v>-7734.9299999999994</v>
      </c>
    </row>
    <row r="194" spans="1:4" ht="14.45">
      <c r="A194"/>
      <c r="B194"/>
      <c r="C194" s="22">
        <v>45471</v>
      </c>
      <c r="D194" s="65">
        <v>-29.519999999989523</v>
      </c>
    </row>
    <row r="195" spans="1:4" ht="14.45">
      <c r="A195"/>
      <c r="B195"/>
      <c r="C195" s="22">
        <v>45470</v>
      </c>
      <c r="D195" s="65">
        <v>-8336</v>
      </c>
    </row>
    <row r="196" spans="1:4" ht="14.45">
      <c r="A196"/>
      <c r="B196"/>
      <c r="C196" s="22">
        <v>45469</v>
      </c>
      <c r="D196" s="65">
        <v>-2500</v>
      </c>
    </row>
    <row r="197" spans="1:4" ht="14.45">
      <c r="A197"/>
      <c r="B197"/>
      <c r="C197" s="22">
        <v>45468</v>
      </c>
      <c r="D197" s="65">
        <v>-11521.029999999999</v>
      </c>
    </row>
    <row r="198" spans="1:4" ht="14.45">
      <c r="A198"/>
      <c r="B198"/>
      <c r="C198" s="22">
        <v>45467</v>
      </c>
      <c r="D198" s="65">
        <v>-287631.04000000004</v>
      </c>
    </row>
    <row r="199" spans="1:4" ht="14.45">
      <c r="A199"/>
      <c r="B199"/>
      <c r="C199" s="22">
        <v>45464</v>
      </c>
      <c r="D199" s="65">
        <v>283963.86</v>
      </c>
    </row>
    <row r="200" spans="1:4" ht="14.45">
      <c r="A200"/>
      <c r="B200"/>
      <c r="C200" s="22">
        <v>45463</v>
      </c>
      <c r="D200" s="65">
        <v>159218.87</v>
      </c>
    </row>
    <row r="201" spans="1:4" ht="14.45">
      <c r="A201"/>
      <c r="B201"/>
      <c r="C201" s="22">
        <v>45453</v>
      </c>
      <c r="D201" s="65">
        <v>-74.95</v>
      </c>
    </row>
    <row r="202" spans="1:4" ht="14.45">
      <c r="A202"/>
      <c r="B202"/>
      <c r="C202" s="22">
        <v>45447</v>
      </c>
      <c r="D202" s="65">
        <v>-3758000</v>
      </c>
    </row>
    <row r="203" spans="1:4" ht="14.45">
      <c r="A203"/>
      <c r="B203"/>
      <c r="C203" s="22">
        <v>45446</v>
      </c>
      <c r="D203" s="65">
        <v>3758299.84</v>
      </c>
    </row>
    <row r="204" spans="1:4" ht="14.45">
      <c r="A204"/>
      <c r="B204"/>
      <c r="C204" s="22">
        <v>45421</v>
      </c>
      <c r="D204" s="65">
        <v>-74.95</v>
      </c>
    </row>
    <row r="205" spans="1:4" ht="14.45">
      <c r="A205"/>
      <c r="B205"/>
      <c r="C205" s="22">
        <v>45407</v>
      </c>
      <c r="D205" s="65">
        <v>-26.66</v>
      </c>
    </row>
    <row r="206" spans="1:4" ht="14.45">
      <c r="A206"/>
      <c r="B206"/>
      <c r="C206" s="22">
        <v>45390</v>
      </c>
      <c r="D206" s="65">
        <v>-74.95</v>
      </c>
    </row>
    <row r="207" spans="1:4" ht="14.45">
      <c r="A207"/>
      <c r="B207"/>
      <c r="C207" s="22">
        <v>45359</v>
      </c>
      <c r="D207" s="65">
        <v>-74.95</v>
      </c>
    </row>
    <row r="208" spans="1:4" ht="14.45">
      <c r="A208"/>
      <c r="B208"/>
      <c r="C208" s="22">
        <v>45330</v>
      </c>
      <c r="D208" s="65">
        <v>-74.95</v>
      </c>
    </row>
    <row r="209" spans="1:4" ht="14.45">
      <c r="A209"/>
      <c r="B209"/>
      <c r="C209" s="22">
        <v>45300</v>
      </c>
      <c r="D209" s="65">
        <v>-69.95</v>
      </c>
    </row>
    <row r="210" spans="1:4" ht="14.45">
      <c r="A210"/>
      <c r="B210"/>
      <c r="C210" s="22">
        <v>45274</v>
      </c>
      <c r="D210" s="65">
        <v>-9</v>
      </c>
    </row>
    <row r="211" spans="1:4" ht="14.45">
      <c r="A211"/>
      <c r="B211"/>
      <c r="C211" s="22">
        <v>45272</v>
      </c>
      <c r="D211" s="65">
        <v>-493197.76</v>
      </c>
    </row>
    <row r="212" spans="1:4" ht="14.45">
      <c r="A212"/>
      <c r="B212"/>
      <c r="C212" s="22">
        <v>45268</v>
      </c>
      <c r="D212" s="65">
        <v>-69.95</v>
      </c>
    </row>
    <row r="213" spans="1:4" ht="14.45">
      <c r="A213"/>
      <c r="B213"/>
      <c r="C213" s="22">
        <v>45260</v>
      </c>
      <c r="D213" s="65">
        <v>-9</v>
      </c>
    </row>
    <row r="214" spans="1:4" ht="14.45">
      <c r="A214"/>
      <c r="B214"/>
      <c r="C214" s="22">
        <v>45257</v>
      </c>
      <c r="D214" s="65">
        <v>-17682.280000000002</v>
      </c>
    </row>
    <row r="215" spans="1:4" ht="14.45">
      <c r="A215"/>
      <c r="B215"/>
      <c r="C215" s="22">
        <v>45253</v>
      </c>
      <c r="D215" s="65">
        <v>-54</v>
      </c>
    </row>
    <row r="216" spans="1:4" ht="14.45">
      <c r="A216"/>
      <c r="B216"/>
      <c r="C216" s="22">
        <v>45252</v>
      </c>
      <c r="D216" s="65">
        <v>-203.34</v>
      </c>
    </row>
    <row r="217" spans="1:4" ht="14.45">
      <c r="A217"/>
      <c r="B217"/>
      <c r="C217" s="22">
        <v>45251</v>
      </c>
      <c r="D217" s="65">
        <v>-30000</v>
      </c>
    </row>
    <row r="218" spans="1:4" ht="14.45">
      <c r="A218"/>
      <c r="B218"/>
      <c r="C218" s="22">
        <v>45247</v>
      </c>
      <c r="D218" s="65">
        <v>-487.7</v>
      </c>
    </row>
    <row r="219" spans="1:4" ht="14.45">
      <c r="A219"/>
      <c r="B219"/>
      <c r="C219" s="22">
        <v>45239</v>
      </c>
      <c r="D219" s="65">
        <v>-69.95</v>
      </c>
    </row>
    <row r="220" spans="1:4" ht="14.45">
      <c r="A220"/>
      <c r="B220"/>
      <c r="C220" s="22">
        <v>45233</v>
      </c>
      <c r="D220" s="65">
        <v>-415.96</v>
      </c>
    </row>
    <row r="221" spans="1:4" ht="14.45">
      <c r="A221"/>
      <c r="B221"/>
      <c r="C221" s="22">
        <v>45230</v>
      </c>
      <c r="D221" s="65">
        <v>-750.75</v>
      </c>
    </row>
    <row r="222" spans="1:4" ht="14.45">
      <c r="A222"/>
      <c r="B222"/>
      <c r="C222" s="22">
        <v>45224</v>
      </c>
      <c r="D222" s="65">
        <v>543219.64</v>
      </c>
    </row>
    <row r="223" spans="1:4" ht="14.45">
      <c r="A223"/>
      <c r="B223"/>
      <c r="C223" s="22">
        <v>45208</v>
      </c>
      <c r="D223" s="65">
        <v>-69.95</v>
      </c>
    </row>
    <row r="224" spans="1:4" ht="14.45">
      <c r="A224"/>
      <c r="B224"/>
      <c r="C224" s="22">
        <v>45180</v>
      </c>
      <c r="D224" s="65">
        <v>-69.95</v>
      </c>
    </row>
    <row r="225" spans="1:4" ht="14.45">
      <c r="A225"/>
      <c r="B225"/>
      <c r="C225" s="22">
        <v>45146</v>
      </c>
      <c r="D225" s="65">
        <v>-69.95</v>
      </c>
    </row>
    <row r="226" spans="1:4" ht="14.45">
      <c r="A226"/>
      <c r="B226"/>
      <c r="C226" s="22">
        <v>45117</v>
      </c>
      <c r="D226" s="65">
        <v>-69.099999999999994</v>
      </c>
    </row>
    <row r="227" spans="1:4" ht="14.45">
      <c r="A227"/>
      <c r="B227"/>
      <c r="C227" s="22">
        <v>45107</v>
      </c>
      <c r="D227" s="65">
        <v>1000</v>
      </c>
    </row>
    <row r="228" spans="1:4" ht="14.45">
      <c r="A228"/>
      <c r="B228" t="s">
        <v>19</v>
      </c>
      <c r="C228" s="22">
        <v>45538</v>
      </c>
      <c r="D228" s="65">
        <v>-72.59</v>
      </c>
    </row>
    <row r="229" spans="1:4" ht="14.45">
      <c r="A229"/>
      <c r="B229"/>
      <c r="C229" s="22">
        <v>45506</v>
      </c>
      <c r="D229" s="65">
        <v>-73.180000000000007</v>
      </c>
    </row>
    <row r="230" spans="1:4" ht="14.45">
      <c r="A230"/>
      <c r="B230"/>
      <c r="C230" s="22">
        <v>45475</v>
      </c>
      <c r="D230" s="65">
        <v>-20047.47</v>
      </c>
    </row>
    <row r="231" spans="1:4" ht="14.45">
      <c r="A231"/>
      <c r="B231"/>
      <c r="C231" s="22">
        <v>45464</v>
      </c>
      <c r="D231" s="65">
        <v>-315922.3</v>
      </c>
    </row>
    <row r="232" spans="1:4" ht="14.45">
      <c r="A232"/>
      <c r="B232"/>
      <c r="C232" s="22">
        <v>45463</v>
      </c>
      <c r="D232" s="65">
        <v>-24909.23</v>
      </c>
    </row>
    <row r="233" spans="1:4" ht="14.45">
      <c r="A233"/>
      <c r="B233"/>
      <c r="C233" s="22">
        <v>45457</v>
      </c>
      <c r="D233" s="65">
        <v>-35832.99</v>
      </c>
    </row>
    <row r="234" spans="1:4" ht="14.45">
      <c r="A234"/>
      <c r="B234"/>
      <c r="C234" s="22">
        <v>45456</v>
      </c>
      <c r="D234" s="65">
        <v>-19953.849999999999</v>
      </c>
    </row>
    <row r="235" spans="1:4" ht="14.45">
      <c r="A235"/>
      <c r="B235"/>
      <c r="C235" s="22">
        <v>45455</v>
      </c>
      <c r="D235" s="65">
        <v>-2594.12</v>
      </c>
    </row>
    <row r="236" spans="1:4" ht="14.45">
      <c r="A236"/>
      <c r="B236"/>
      <c r="C236" s="22">
        <v>45453</v>
      </c>
      <c r="D236" s="65">
        <v>-9138.6200000000008</v>
      </c>
    </row>
    <row r="237" spans="1:4" ht="14.45">
      <c r="A237"/>
      <c r="B237"/>
      <c r="C237" s="22">
        <v>45450</v>
      </c>
      <c r="D237" s="65">
        <v>-125967.97000000002</v>
      </c>
    </row>
    <row r="238" spans="1:4" ht="14.45">
      <c r="A238"/>
      <c r="B238"/>
      <c r="C238" s="22">
        <v>45447</v>
      </c>
      <c r="D238" s="65">
        <v>-75.849999999999994</v>
      </c>
    </row>
    <row r="239" spans="1:4" ht="14.45">
      <c r="A239"/>
      <c r="B239"/>
      <c r="C239" s="22">
        <v>45446</v>
      </c>
      <c r="D239" s="65">
        <v>-659.36</v>
      </c>
    </row>
    <row r="240" spans="1:4" ht="14.45">
      <c r="A240"/>
      <c r="B240"/>
      <c r="C240" s="22">
        <v>45443</v>
      </c>
      <c r="D240" s="65">
        <v>-131197.59</v>
      </c>
    </row>
    <row r="241" spans="1:4" ht="14.45">
      <c r="A241"/>
      <c r="B241"/>
      <c r="C241" s="22">
        <v>45441</v>
      </c>
      <c r="D241" s="65">
        <v>-144079.03999999998</v>
      </c>
    </row>
    <row r="242" spans="1:4" ht="14.45">
      <c r="A242"/>
      <c r="B242"/>
      <c r="C242" s="22">
        <v>45439</v>
      </c>
      <c r="D242" s="65">
        <v>-18113.07</v>
      </c>
    </row>
    <row r="243" spans="1:4" ht="14.45">
      <c r="A243"/>
      <c r="B243"/>
      <c r="C243" s="22">
        <v>45436</v>
      </c>
      <c r="D243" s="65">
        <v>-12040.85</v>
      </c>
    </row>
    <row r="244" spans="1:4" ht="14.45">
      <c r="A244"/>
      <c r="B244"/>
      <c r="C244" s="22">
        <v>45435</v>
      </c>
      <c r="D244" s="65">
        <v>-4414.62</v>
      </c>
    </row>
    <row r="245" spans="1:4" ht="14.45">
      <c r="A245"/>
      <c r="B245"/>
      <c r="C245" s="22">
        <v>45432</v>
      </c>
      <c r="D245" s="65">
        <v>-75944.819999999992</v>
      </c>
    </row>
    <row r="246" spans="1:4" ht="14.45">
      <c r="A246"/>
      <c r="B246"/>
      <c r="C246" s="22">
        <v>45429</v>
      </c>
      <c r="D246" s="65">
        <v>-25499.56</v>
      </c>
    </row>
    <row r="247" spans="1:4" ht="14.45">
      <c r="A247"/>
      <c r="B247"/>
      <c r="C247" s="22">
        <v>45428</v>
      </c>
      <c r="D247" s="65">
        <v>-99746.78</v>
      </c>
    </row>
    <row r="248" spans="1:4" ht="14.45">
      <c r="A248"/>
      <c r="B248"/>
      <c r="C248" s="22">
        <v>45427</v>
      </c>
      <c r="D248" s="65">
        <v>1.1200000000000001</v>
      </c>
    </row>
    <row r="249" spans="1:4" ht="14.45">
      <c r="A249"/>
      <c r="B249"/>
      <c r="C249" s="22">
        <v>45426</v>
      </c>
      <c r="D249" s="65">
        <v>44.74</v>
      </c>
    </row>
    <row r="250" spans="1:4" ht="14.45">
      <c r="A250"/>
      <c r="B250"/>
      <c r="C250" s="22">
        <v>45425</v>
      </c>
      <c r="D250" s="65">
        <v>23.97</v>
      </c>
    </row>
    <row r="251" spans="1:4" ht="14.45">
      <c r="A251"/>
      <c r="B251"/>
      <c r="C251" s="22">
        <v>45422</v>
      </c>
      <c r="D251" s="65">
        <v>-10734.39</v>
      </c>
    </row>
    <row r="252" spans="1:4" ht="14.45">
      <c r="A252"/>
      <c r="B252"/>
      <c r="C252" s="22">
        <v>45418</v>
      </c>
      <c r="D252" s="65">
        <v>0.67</v>
      </c>
    </row>
    <row r="253" spans="1:4" ht="14.45">
      <c r="A253"/>
      <c r="B253"/>
      <c r="C253" s="22">
        <v>45415</v>
      </c>
      <c r="D253" s="65">
        <v>-43323.64</v>
      </c>
    </row>
    <row r="254" spans="1:4" ht="14.45">
      <c r="A254"/>
      <c r="B254"/>
      <c r="C254" s="22">
        <v>45414</v>
      </c>
      <c r="D254" s="65">
        <v>-18.88</v>
      </c>
    </row>
    <row r="255" spans="1:4" ht="14.45">
      <c r="A255"/>
      <c r="B255"/>
      <c r="C255" s="22">
        <v>45408</v>
      </c>
      <c r="D255" s="65">
        <v>46.36</v>
      </c>
    </row>
    <row r="256" spans="1:4" ht="14.45">
      <c r="A256"/>
      <c r="B256"/>
      <c r="C256" s="22">
        <v>45404</v>
      </c>
      <c r="D256" s="65">
        <v>40000</v>
      </c>
    </row>
    <row r="257" spans="1:4" ht="14.45">
      <c r="A257"/>
      <c r="B257"/>
      <c r="C257" s="22">
        <v>45401</v>
      </c>
      <c r="D257" s="65">
        <v>-39994.520000000004</v>
      </c>
    </row>
    <row r="258" spans="1:4" ht="14.45">
      <c r="A258"/>
      <c r="B258"/>
      <c r="C258" s="22">
        <v>45399</v>
      </c>
      <c r="D258" s="65">
        <v>3.49</v>
      </c>
    </row>
    <row r="259" spans="1:4" ht="14.45">
      <c r="A259"/>
      <c r="B259"/>
      <c r="C259" s="22">
        <v>45398</v>
      </c>
      <c r="D259" s="65">
        <v>0.41</v>
      </c>
    </row>
    <row r="260" spans="1:4" ht="14.45">
      <c r="A260"/>
      <c r="B260"/>
      <c r="C260" s="22">
        <v>45397</v>
      </c>
      <c r="D260" s="65">
        <v>0.99</v>
      </c>
    </row>
    <row r="261" spans="1:4" ht="14.45">
      <c r="A261"/>
      <c r="B261"/>
      <c r="C261" s="22">
        <v>45394</v>
      </c>
      <c r="D261" s="65">
        <v>24.81</v>
      </c>
    </row>
    <row r="262" spans="1:4" ht="14.45">
      <c r="A262"/>
      <c r="B262"/>
      <c r="C262" s="22">
        <v>45392</v>
      </c>
      <c r="D262" s="65">
        <v>0.01</v>
      </c>
    </row>
    <row r="263" spans="1:4" ht="14.45">
      <c r="A263"/>
      <c r="B263"/>
      <c r="C263" s="22">
        <v>45391</v>
      </c>
      <c r="D263" s="65">
        <v>0.98</v>
      </c>
    </row>
    <row r="264" spans="1:4" ht="14.45">
      <c r="A264"/>
      <c r="B264"/>
      <c r="C264" s="22">
        <v>45390</v>
      </c>
      <c r="D264" s="65">
        <v>-59999.53</v>
      </c>
    </row>
    <row r="265" spans="1:4" ht="14.45">
      <c r="A265"/>
      <c r="B265"/>
      <c r="C265" s="22">
        <v>45387</v>
      </c>
      <c r="D265" s="65">
        <v>0.28999999999999998</v>
      </c>
    </row>
    <row r="266" spans="1:4" ht="14.45">
      <c r="A266"/>
      <c r="B266"/>
      <c r="C266" s="22">
        <v>45386</v>
      </c>
      <c r="D266" s="65">
        <v>0.01</v>
      </c>
    </row>
    <row r="267" spans="1:4" ht="14.45">
      <c r="A267"/>
      <c r="B267"/>
      <c r="C267" s="22">
        <v>45385</v>
      </c>
      <c r="D267" s="65">
        <v>0.54</v>
      </c>
    </row>
    <row r="268" spans="1:4" ht="14.45">
      <c r="A268"/>
      <c r="B268"/>
      <c r="C268" s="22">
        <v>45384</v>
      </c>
      <c r="D268" s="65">
        <v>4861501.4799999995</v>
      </c>
    </row>
    <row r="269" spans="1:4" ht="14.45">
      <c r="A269"/>
      <c r="B269"/>
      <c r="C269" s="22">
        <v>45379</v>
      </c>
      <c r="D269" s="65">
        <v>16799.129999999997</v>
      </c>
    </row>
    <row r="270" spans="1:4" ht="14.45">
      <c r="A270"/>
      <c r="B270"/>
      <c r="C270" s="22">
        <v>45377</v>
      </c>
      <c r="D270" s="65">
        <v>-88.84</v>
      </c>
    </row>
    <row r="271" spans="1:4" ht="14.45">
      <c r="A271"/>
      <c r="B271"/>
      <c r="C271" s="22">
        <v>45376</v>
      </c>
      <c r="D271" s="65">
        <v>-44.41</v>
      </c>
    </row>
    <row r="272" spans="1:4" ht="14.45">
      <c r="A272"/>
      <c r="B272"/>
      <c r="C272" s="22">
        <v>45373</v>
      </c>
      <c r="D272" s="65">
        <v>-263.65999999999997</v>
      </c>
    </row>
    <row r="273" spans="1:4" ht="14.45">
      <c r="A273"/>
      <c r="B273"/>
      <c r="C273" s="22">
        <v>45372</v>
      </c>
      <c r="D273" s="65">
        <v>-22295.24</v>
      </c>
    </row>
    <row r="274" spans="1:4" ht="14.45">
      <c r="A274"/>
      <c r="B274"/>
      <c r="C274" s="22">
        <v>45371</v>
      </c>
      <c r="D274" s="65">
        <v>23505.079999999998</v>
      </c>
    </row>
    <row r="275" spans="1:4" ht="14.45">
      <c r="A275"/>
      <c r="B275"/>
      <c r="C275" s="22">
        <v>45370</v>
      </c>
      <c r="D275" s="65">
        <v>-2627.79</v>
      </c>
    </row>
    <row r="276" spans="1:4" ht="14.45">
      <c r="A276"/>
      <c r="B276"/>
      <c r="C276" s="22">
        <v>45369</v>
      </c>
      <c r="D276" s="65">
        <v>-22379.730000000003</v>
      </c>
    </row>
    <row r="277" spans="1:4" ht="14.45">
      <c r="A277"/>
      <c r="B277"/>
      <c r="C277" s="22">
        <v>45366</v>
      </c>
      <c r="D277" s="65">
        <v>30377.5</v>
      </c>
    </row>
    <row r="278" spans="1:4" ht="14.45">
      <c r="A278"/>
      <c r="B278" t="s">
        <v>1594</v>
      </c>
      <c r="C278" s="22">
        <v>45520</v>
      </c>
      <c r="D278" s="65">
        <v>-23789.05</v>
      </c>
    </row>
    <row r="279" spans="1:4" ht="14.45">
      <c r="A279"/>
      <c r="B279"/>
      <c r="C279" s="22">
        <v>45471</v>
      </c>
      <c r="D279" s="65">
        <v>1562.1</v>
      </c>
    </row>
    <row r="280" spans="1:4" ht="14.45">
      <c r="A280"/>
      <c r="B280"/>
      <c r="C280" s="22">
        <v>45467</v>
      </c>
      <c r="D280" s="65">
        <v>7564.5</v>
      </c>
    </row>
    <row r="281" spans="1:4" ht="14.45">
      <c r="A281"/>
      <c r="B281"/>
      <c r="C281" s="22">
        <v>45464</v>
      </c>
      <c r="D281" s="65">
        <v>18413.09</v>
      </c>
    </row>
    <row r="282" spans="1:4" ht="14.45">
      <c r="A282"/>
      <c r="B282"/>
      <c r="C282" s="22">
        <v>45457</v>
      </c>
      <c r="D282" s="65">
        <v>1691.25</v>
      </c>
    </row>
    <row r="283" spans="1:4" ht="14.45">
      <c r="A283"/>
      <c r="B283"/>
      <c r="C283" s="22">
        <v>45453</v>
      </c>
      <c r="D283" s="65">
        <v>301</v>
      </c>
    </row>
    <row r="284" spans="1:4" ht="14.45">
      <c r="A284"/>
      <c r="B284"/>
      <c r="C284" s="22">
        <v>45450</v>
      </c>
      <c r="D284" s="65">
        <v>6119.25</v>
      </c>
    </row>
    <row r="285" spans="1:4" ht="14.45">
      <c r="A285"/>
      <c r="B285"/>
      <c r="C285" s="22">
        <v>45436</v>
      </c>
      <c r="D285" s="65">
        <v>-14401.17</v>
      </c>
    </row>
    <row r="286" spans="1:4" ht="14.45">
      <c r="A286"/>
      <c r="B286"/>
      <c r="C286" s="22">
        <v>45429</v>
      </c>
      <c r="D286" s="65">
        <v>-51766.59</v>
      </c>
    </row>
    <row r="287" spans="1:4" ht="14.45">
      <c r="A287"/>
      <c r="B287" t="s">
        <v>120</v>
      </c>
      <c r="C287" s="22">
        <v>45562</v>
      </c>
      <c r="D287" s="65">
        <v>1.08</v>
      </c>
    </row>
    <row r="288" spans="1:4" ht="14.45">
      <c r="A288"/>
      <c r="B288"/>
      <c r="C288" s="22">
        <v>45561</v>
      </c>
      <c r="D288" s="65">
        <v>0.88000000000465661</v>
      </c>
    </row>
    <row r="289" spans="1:4" ht="14.45">
      <c r="A289"/>
      <c r="B289"/>
      <c r="C289" s="22">
        <v>45559</v>
      </c>
      <c r="D289" s="65">
        <v>-2192.4499999999998</v>
      </c>
    </row>
    <row r="290" spans="1:4" ht="14.45">
      <c r="A290"/>
      <c r="B290"/>
      <c r="C290" s="22">
        <v>45558</v>
      </c>
      <c r="D290" s="65">
        <v>2261.6800000000003</v>
      </c>
    </row>
    <row r="291" spans="1:4" ht="14.45">
      <c r="A291"/>
      <c r="B291"/>
      <c r="C291" s="22">
        <v>45538</v>
      </c>
      <c r="D291" s="65">
        <v>-73</v>
      </c>
    </row>
    <row r="292" spans="1:4" ht="14.45">
      <c r="A292"/>
      <c r="B292"/>
      <c r="C292" s="22">
        <v>45534</v>
      </c>
      <c r="D292" s="65">
        <v>0.45</v>
      </c>
    </row>
    <row r="293" spans="1:4" ht="14.45">
      <c r="A293"/>
      <c r="B293"/>
      <c r="C293" s="22">
        <v>45533</v>
      </c>
      <c r="D293" s="65">
        <v>-616338.86</v>
      </c>
    </row>
    <row r="294" spans="1:4" ht="14.45">
      <c r="A294"/>
      <c r="B294"/>
      <c r="C294" s="22">
        <v>45531</v>
      </c>
      <c r="D294" s="65">
        <v>623984.9</v>
      </c>
    </row>
    <row r="295" spans="1:4" ht="14.45">
      <c r="A295"/>
      <c r="B295"/>
      <c r="C295" s="22">
        <v>45527</v>
      </c>
      <c r="D295" s="65">
        <v>-1691.2900000000279</v>
      </c>
    </row>
    <row r="296" spans="1:4" ht="14.45">
      <c r="A296"/>
      <c r="B296"/>
      <c r="C296" s="22">
        <v>45526</v>
      </c>
      <c r="D296" s="65">
        <v>-5454.78</v>
      </c>
    </row>
    <row r="297" spans="1:4" ht="14.45">
      <c r="A297"/>
      <c r="B297"/>
      <c r="C297" s="22">
        <v>45525</v>
      </c>
      <c r="D297" s="65">
        <v>-2</v>
      </c>
    </row>
    <row r="298" spans="1:4" ht="14.45">
      <c r="A298"/>
      <c r="B298"/>
      <c r="C298" s="22">
        <v>45523</v>
      </c>
      <c r="D298" s="65">
        <v>-501.88</v>
      </c>
    </row>
    <row r="299" spans="1:4" ht="14.45">
      <c r="A299"/>
      <c r="B299"/>
      <c r="C299" s="22">
        <v>45506</v>
      </c>
      <c r="D299" s="65">
        <v>-72.989999999999995</v>
      </c>
    </row>
    <row r="300" spans="1:4" ht="14.45">
      <c r="A300"/>
      <c r="B300"/>
      <c r="C300" s="22">
        <v>45503</v>
      </c>
      <c r="D300" s="65">
        <v>0.51</v>
      </c>
    </row>
    <row r="301" spans="1:4" ht="14.45">
      <c r="A301"/>
      <c r="B301"/>
      <c r="C301" s="22">
        <v>45502</v>
      </c>
      <c r="D301" s="65">
        <v>-5000.9999999999818</v>
      </c>
    </row>
    <row r="302" spans="1:4" ht="14.45">
      <c r="A302"/>
      <c r="B302"/>
      <c r="C302" s="22">
        <v>45498</v>
      </c>
      <c r="D302" s="65">
        <v>8501.65</v>
      </c>
    </row>
    <row r="303" spans="1:4" ht="14.45">
      <c r="A303"/>
      <c r="B303"/>
      <c r="C303" s="22">
        <v>45497</v>
      </c>
      <c r="D303" s="65">
        <v>-1690.49</v>
      </c>
    </row>
    <row r="304" spans="1:4" ht="14.45">
      <c r="A304"/>
      <c r="B304"/>
      <c r="C304" s="22">
        <v>45495</v>
      </c>
      <c r="D304" s="65">
        <v>-5373.2499999999991</v>
      </c>
    </row>
    <row r="305" spans="1:4" ht="14.45">
      <c r="A305"/>
      <c r="B305"/>
      <c r="C305" s="22">
        <v>45492</v>
      </c>
      <c r="D305" s="65">
        <v>-1283.2300000000002</v>
      </c>
    </row>
    <row r="306" spans="1:4" ht="14.45">
      <c r="A306"/>
      <c r="B306"/>
      <c r="C306" s="22">
        <v>45475</v>
      </c>
      <c r="D306" s="65">
        <v>-73</v>
      </c>
    </row>
    <row r="307" spans="1:4" ht="14.45">
      <c r="A307"/>
      <c r="B307"/>
      <c r="C307" s="22">
        <v>45471</v>
      </c>
      <c r="D307" s="65">
        <v>1.06</v>
      </c>
    </row>
    <row r="308" spans="1:4" ht="14.45">
      <c r="A308"/>
      <c r="B308"/>
      <c r="C308" s="22">
        <v>45470</v>
      </c>
      <c r="D308" s="65">
        <v>-562422.59</v>
      </c>
    </row>
    <row r="309" spans="1:4" ht="14.45">
      <c r="A309"/>
      <c r="B309"/>
      <c r="C309" s="22">
        <v>45468</v>
      </c>
      <c r="D309" s="65">
        <v>569575.71</v>
      </c>
    </row>
    <row r="310" spans="1:4" ht="14.45">
      <c r="A310"/>
      <c r="B310"/>
      <c r="C310" s="22">
        <v>45467</v>
      </c>
      <c r="D310" s="65">
        <v>-1690.49</v>
      </c>
    </row>
    <row r="311" spans="1:4" ht="14.45">
      <c r="A311"/>
      <c r="B311"/>
      <c r="C311" s="22">
        <v>45464</v>
      </c>
      <c r="D311" s="65">
        <v>-6760.3</v>
      </c>
    </row>
    <row r="312" spans="1:4" ht="14.45">
      <c r="A312"/>
      <c r="B312"/>
      <c r="C312" s="22">
        <v>45462</v>
      </c>
      <c r="D312" s="65">
        <v>-14914.55</v>
      </c>
    </row>
    <row r="313" spans="1:4" ht="14.45">
      <c r="A313"/>
      <c r="B313"/>
      <c r="C313" s="22">
        <v>45447</v>
      </c>
      <c r="D313" s="65">
        <v>-73</v>
      </c>
    </row>
    <row r="314" spans="1:4" ht="14.45">
      <c r="A314"/>
      <c r="B314"/>
      <c r="C314" s="22">
        <v>45446</v>
      </c>
      <c r="D314" s="65">
        <v>-2.2900000000372529</v>
      </c>
    </row>
    <row r="315" spans="1:4" ht="14.45">
      <c r="A315"/>
      <c r="B315"/>
      <c r="C315" s="22">
        <v>45441</v>
      </c>
      <c r="D315" s="65">
        <v>-23662.07</v>
      </c>
    </row>
    <row r="316" spans="1:4" ht="14.45">
      <c r="A316"/>
      <c r="B316"/>
      <c r="C316" s="22">
        <v>45440</v>
      </c>
      <c r="D316" s="65">
        <v>-565383.91</v>
      </c>
    </row>
    <row r="317" spans="1:4" ht="14.45">
      <c r="A317"/>
      <c r="B317"/>
      <c r="C317" s="22">
        <v>45439</v>
      </c>
      <c r="D317" s="65">
        <v>-5399.34</v>
      </c>
    </row>
    <row r="318" spans="1:4" ht="14.45">
      <c r="A318"/>
      <c r="B318"/>
      <c r="C318" s="22">
        <v>45436</v>
      </c>
      <c r="D318" s="65">
        <v>471029.55999999994</v>
      </c>
    </row>
    <row r="319" spans="1:4" ht="14.45">
      <c r="A319"/>
      <c r="B319"/>
      <c r="C319" s="22">
        <v>45435</v>
      </c>
      <c r="D319" s="65">
        <v>100994.23</v>
      </c>
    </row>
    <row r="320" spans="1:4" ht="14.45">
      <c r="A320"/>
      <c r="B320"/>
      <c r="C320" s="22">
        <v>45433</v>
      </c>
      <c r="D320" s="65">
        <v>-341001.88</v>
      </c>
    </row>
    <row r="321" spans="1:4" ht="14.45">
      <c r="A321"/>
      <c r="B321"/>
      <c r="C321" s="22">
        <v>45432</v>
      </c>
      <c r="D321" s="65">
        <v>5400.73</v>
      </c>
    </row>
    <row r="322" spans="1:4" ht="14.45">
      <c r="A322"/>
      <c r="B322"/>
      <c r="C322" s="22">
        <v>45415</v>
      </c>
      <c r="D322" s="65">
        <v>-73.5</v>
      </c>
    </row>
    <row r="323" spans="1:4" ht="14.45">
      <c r="A323"/>
      <c r="B323"/>
      <c r="C323" s="22">
        <v>45411</v>
      </c>
      <c r="D323" s="65">
        <v>2.7938540370087139E-11</v>
      </c>
    </row>
    <row r="324" spans="1:4" ht="14.45">
      <c r="A324"/>
      <c r="B324"/>
      <c r="C324" s="22">
        <v>45408</v>
      </c>
      <c r="D324" s="65">
        <v>0</v>
      </c>
    </row>
    <row r="325" spans="1:4" ht="14.45">
      <c r="A325"/>
      <c r="B325"/>
      <c r="C325" s="22">
        <v>45404</v>
      </c>
      <c r="D325" s="65">
        <v>1.3096190798478347E-12</v>
      </c>
    </row>
    <row r="326" spans="1:4" ht="14.45">
      <c r="A326"/>
      <c r="B326"/>
      <c r="C326" s="22">
        <v>45401</v>
      </c>
      <c r="D326" s="65">
        <v>-7.2747363688563382E-14</v>
      </c>
    </row>
    <row r="327" spans="1:4" ht="14.45">
      <c r="A327"/>
      <c r="B327"/>
      <c r="C327" s="22">
        <v>45400</v>
      </c>
      <c r="D327" s="65">
        <v>-9.9999999997089639E-3</v>
      </c>
    </row>
    <row r="328" spans="1:4" ht="14.45">
      <c r="A328"/>
      <c r="B328"/>
      <c r="C328" s="22">
        <v>45394</v>
      </c>
      <c r="D328" s="65">
        <v>-2.0372592501871623E-12</v>
      </c>
    </row>
    <row r="329" spans="1:4" ht="14.45">
      <c r="A329"/>
      <c r="B329"/>
      <c r="C329" s="22">
        <v>45387</v>
      </c>
      <c r="D329" s="65">
        <v>9.9999999767169667E-3</v>
      </c>
    </row>
    <row r="330" spans="1:4" ht="14.45">
      <c r="A330"/>
      <c r="B330"/>
      <c r="C330" s="22">
        <v>45385</v>
      </c>
      <c r="D330" s="65">
        <v>2.6775524020195007E-9</v>
      </c>
    </row>
    <row r="331" spans="1:4" ht="14.45">
      <c r="A331"/>
      <c r="B331"/>
      <c r="C331" s="22">
        <v>45384</v>
      </c>
      <c r="D331" s="65">
        <v>1</v>
      </c>
    </row>
    <row r="332" spans="1:4" ht="14.45">
      <c r="A332"/>
      <c r="B332"/>
      <c r="C332" s="22">
        <v>45323</v>
      </c>
      <c r="D332" s="65">
        <v>0</v>
      </c>
    </row>
    <row r="333" spans="1:4" ht="14.45">
      <c r="A333" t="s">
        <v>834</v>
      </c>
      <c r="B333"/>
      <c r="C333"/>
      <c r="D333" s="65">
        <v>-1589204.6599999974</v>
      </c>
    </row>
  </sheetData>
  <autoFilter ref="F6:F102" xr:uid="{2085AC7E-0406-4530-91D5-994620B90D4E}"/>
  <pageMargins left="0.511811024" right="0.511811024" top="0.78740157499999996" bottom="0.78740157499999996" header="0.31496062000000002" footer="0.3149606200000000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15831-83EF-4BA0-8547-EEAE949C9D76}">
  <sheetPr codeName="Planilha10"/>
  <dimension ref="A1:B9"/>
  <sheetViews>
    <sheetView workbookViewId="0"/>
  </sheetViews>
  <sheetFormatPr defaultColWidth="26.5703125" defaultRowHeight="14.45"/>
  <cols>
    <col min="1" max="1" width="48" customWidth="1"/>
    <col min="2" max="2" width="13.85546875" bestFit="1" customWidth="1"/>
  </cols>
  <sheetData>
    <row r="1" spans="1:2">
      <c r="A1" s="14" t="s">
        <v>4489</v>
      </c>
      <c r="B1" s="14" t="s">
        <v>4490</v>
      </c>
    </row>
    <row r="2" spans="1:2">
      <c r="A2" s="122" t="s">
        <v>4491</v>
      </c>
      <c r="B2" s="122" t="s">
        <v>4492</v>
      </c>
    </row>
    <row r="3" spans="1:2">
      <c r="A3" t="s">
        <v>4493</v>
      </c>
      <c r="B3" s="122" t="s">
        <v>4492</v>
      </c>
    </row>
    <row r="4" spans="1:2">
      <c r="A4" t="s">
        <v>4494</v>
      </c>
      <c r="B4" s="122" t="s">
        <v>4492</v>
      </c>
    </row>
    <row r="5" spans="1:2">
      <c r="A5" t="s">
        <v>4495</v>
      </c>
      <c r="B5" s="122" t="s">
        <v>4492</v>
      </c>
    </row>
    <row r="6" spans="1:2">
      <c r="A6" t="s">
        <v>4496</v>
      </c>
      <c r="B6" s="122" t="s">
        <v>4492</v>
      </c>
    </row>
    <row r="7" spans="1:2">
      <c r="A7" t="s">
        <v>4497</v>
      </c>
      <c r="B7" s="122" t="s">
        <v>4492</v>
      </c>
    </row>
    <row r="8" spans="1:2">
      <c r="A8" t="s">
        <v>4498</v>
      </c>
      <c r="B8" s="122" t="s">
        <v>4492</v>
      </c>
    </row>
    <row r="9" spans="1:2">
      <c r="A9" t="s">
        <v>1542</v>
      </c>
      <c r="B9" t="s">
        <v>4499</v>
      </c>
    </row>
  </sheetData>
  <pageMargins left="0.511811024" right="0.511811024" top="0.78740157499999996" bottom="0.78740157499999996" header="0.31496062000000002" footer="0.3149606200000000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7FA36-C776-43F2-8B26-213973B98731}">
  <sheetPr>
    <tabColor rgb="FF002060"/>
  </sheetPr>
  <dimension ref="A3:N37"/>
  <sheetViews>
    <sheetView workbookViewId="0"/>
  </sheetViews>
  <sheetFormatPr defaultColWidth="8.85546875" defaultRowHeight="13.15"/>
  <cols>
    <col min="1" max="1" width="44" style="45" customWidth="1"/>
    <col min="2" max="4" width="19.42578125" style="45" customWidth="1"/>
    <col min="5" max="5" width="12.85546875" style="45" bestFit="1" customWidth="1"/>
    <col min="6" max="6" width="8.85546875" style="45"/>
    <col min="7" max="7" width="44.42578125" style="45" customWidth="1"/>
    <col min="8" max="10" width="15.140625" style="45" customWidth="1"/>
    <col min="11" max="11" width="8.85546875" style="45"/>
    <col min="12" max="12" width="10.140625" style="45" bestFit="1" customWidth="1"/>
    <col min="13" max="13" width="8.85546875" style="45"/>
    <col min="14" max="14" width="10.7109375" style="45" bestFit="1" customWidth="1"/>
    <col min="15" max="16384" width="8.85546875" style="45"/>
  </cols>
  <sheetData>
    <row r="3" spans="1:14">
      <c r="A3" s="130" t="s">
        <v>14</v>
      </c>
      <c r="B3" s="122" t="s">
        <v>2849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</row>
    <row r="4" spans="1:14">
      <c r="A4" s="130" t="s">
        <v>4</v>
      </c>
      <c r="B4" s="122" t="s">
        <v>19</v>
      </c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</row>
    <row r="5" spans="1:14">
      <c r="A5" s="122"/>
      <c r="B5" s="122"/>
      <c r="C5" s="122"/>
      <c r="D5" s="122"/>
      <c r="E5" s="122"/>
      <c r="F5" s="122"/>
      <c r="G5" s="122"/>
      <c r="H5" s="122" t="s">
        <v>19</v>
      </c>
      <c r="I5" s="122" t="s">
        <v>19</v>
      </c>
      <c r="J5" s="122" t="str">
        <f>B4</f>
        <v>51562-2</v>
      </c>
      <c r="K5" s="122"/>
      <c r="L5" s="122"/>
      <c r="M5" s="122"/>
      <c r="N5" s="122"/>
    </row>
    <row r="6" spans="1:14" ht="26.45">
      <c r="A6" s="130" t="s">
        <v>757</v>
      </c>
      <c r="B6" s="130" t="s">
        <v>2850</v>
      </c>
      <c r="C6" s="122"/>
      <c r="D6" s="122"/>
      <c r="E6" s="122"/>
      <c r="F6" s="122"/>
      <c r="G6" s="19" t="s">
        <v>6</v>
      </c>
      <c r="H6" s="19" t="s">
        <v>4500</v>
      </c>
      <c r="I6" s="19" t="s">
        <v>4501</v>
      </c>
      <c r="J6" s="19" t="s">
        <v>2851</v>
      </c>
      <c r="K6" s="122"/>
      <c r="L6" s="122"/>
      <c r="M6" s="122"/>
      <c r="N6" s="122"/>
    </row>
    <row r="7" spans="1:14">
      <c r="A7" s="130" t="s">
        <v>2853</v>
      </c>
      <c r="B7" s="122" t="s">
        <v>1470</v>
      </c>
      <c r="C7" s="122" t="s">
        <v>1474</v>
      </c>
      <c r="D7" s="122" t="s">
        <v>1149</v>
      </c>
      <c r="E7" s="122" t="s">
        <v>834</v>
      </c>
      <c r="F7" s="122"/>
      <c r="G7" s="20" t="s">
        <v>4502</v>
      </c>
      <c r="H7" s="61" t="e">
        <f>VLOOKUP(H$5&amp;"C/C",#REF!,MATCH($L7,#REF!,0),FALSE)</f>
        <v>#REF!</v>
      </c>
      <c r="I7" s="61" t="e">
        <f>VLOOKUP(I$5&amp;"C/C",#REF!,MATCH($L7,#REF!,0),FALSE)</f>
        <v>#REF!</v>
      </c>
      <c r="J7" s="61" t="e">
        <f ca="1">SUM(OFFSET($G7,0,1):OFFSET(J7,0,-1))</f>
        <v>#REF!</v>
      </c>
      <c r="K7" s="122"/>
      <c r="L7" s="204">
        <v>45412</v>
      </c>
      <c r="M7" s="122"/>
      <c r="N7" s="177" t="e">
        <f t="shared" ref="N7:N31" ca="1" si="0">+SUM(H7:I7)-J7</f>
        <v>#REF!</v>
      </c>
    </row>
    <row r="8" spans="1:14">
      <c r="A8" s="128" t="s">
        <v>1497</v>
      </c>
      <c r="B8" s="129"/>
      <c r="C8" s="129">
        <v>5121628.5999999996</v>
      </c>
      <c r="D8" s="129"/>
      <c r="E8" s="129">
        <v>5121628.5999999996</v>
      </c>
      <c r="F8" s="122"/>
      <c r="G8" s="122" t="str">
        <f t="shared" ref="G8:G19" si="1">A8</f>
        <v>Crédito - NC Holding</v>
      </c>
      <c r="H8" s="129">
        <f>B8</f>
        <v>0</v>
      </c>
      <c r="I8" s="129">
        <f t="shared" ref="I8:I19" si="2">C8</f>
        <v>5121628.5999999996</v>
      </c>
      <c r="J8" s="129">
        <f ca="1">SUM(OFFSET($G8,0,1):OFFSET(J8,0,-1))</f>
        <v>5121628.5999999996</v>
      </c>
      <c r="K8" s="122"/>
      <c r="L8" s="122"/>
      <c r="M8" s="122"/>
      <c r="N8" s="177">
        <f t="shared" ca="1" si="0"/>
        <v>0</v>
      </c>
    </row>
    <row r="9" spans="1:14">
      <c r="A9" s="128" t="s">
        <v>1556</v>
      </c>
      <c r="B9" s="129"/>
      <c r="C9" s="129">
        <v>559.56999999999982</v>
      </c>
      <c r="D9" s="129">
        <v>2071.1300000000006</v>
      </c>
      <c r="E9" s="129">
        <v>2630.7000000000003</v>
      </c>
      <c r="F9" s="122"/>
      <c r="G9" s="122" t="str">
        <f t="shared" si="1"/>
        <v>Rendimento Aplicações</v>
      </c>
      <c r="H9" s="129">
        <f t="shared" ref="H9:H19" si="3">B9</f>
        <v>0</v>
      </c>
      <c r="I9" s="129">
        <f t="shared" si="2"/>
        <v>559.56999999999982</v>
      </c>
      <c r="J9" s="129">
        <f ca="1">SUM(OFFSET($G9,0,1):OFFSET(J9,0,-1))</f>
        <v>559.56999999999982</v>
      </c>
      <c r="K9" s="122"/>
      <c r="L9" s="122"/>
      <c r="M9" s="122"/>
      <c r="N9" s="177">
        <f t="shared" ca="1" si="0"/>
        <v>0</v>
      </c>
    </row>
    <row r="10" spans="1:14">
      <c r="A10" s="128" t="s">
        <v>1577</v>
      </c>
      <c r="B10" s="129">
        <v>-1661000</v>
      </c>
      <c r="C10" s="129">
        <v>-100000</v>
      </c>
      <c r="D10" s="129"/>
      <c r="E10" s="129">
        <v>-1761000</v>
      </c>
      <c r="F10" s="122"/>
      <c r="G10" s="122" t="str">
        <f t="shared" si="1"/>
        <v>Terreno - Corretagem</v>
      </c>
      <c r="H10" s="129">
        <f t="shared" si="3"/>
        <v>-1661000</v>
      </c>
      <c r="I10" s="129">
        <f t="shared" si="2"/>
        <v>-100000</v>
      </c>
      <c r="J10" s="129">
        <f ca="1">SUM(OFFSET($G10,0,1):OFFSET(J10,0,-1))</f>
        <v>-1761000</v>
      </c>
      <c r="K10" s="122"/>
      <c r="L10" s="122"/>
      <c r="M10" s="122"/>
      <c r="N10" s="177">
        <f t="shared" ca="1" si="0"/>
        <v>0</v>
      </c>
    </row>
    <row r="11" spans="1:14">
      <c r="A11" s="128" t="s">
        <v>1568</v>
      </c>
      <c r="B11" s="129">
        <v>-947760.98</v>
      </c>
      <c r="C11" s="129"/>
      <c r="D11" s="129"/>
      <c r="E11" s="129">
        <v>-947760.98</v>
      </c>
      <c r="F11" s="122"/>
      <c r="G11" s="122" t="str">
        <f t="shared" si="1"/>
        <v>Terreno - ITBI</v>
      </c>
      <c r="H11" s="129">
        <f t="shared" si="3"/>
        <v>-947760.98</v>
      </c>
      <c r="I11" s="129">
        <f t="shared" si="2"/>
        <v>0</v>
      </c>
      <c r="J11" s="129">
        <f ca="1">SUM(OFFSET($G11,0,1):OFFSET(J11,0,-1))</f>
        <v>-947760.98</v>
      </c>
      <c r="K11" s="122"/>
      <c r="L11" s="122"/>
      <c r="M11" s="122"/>
      <c r="N11" s="177">
        <f t="shared" ca="1" si="0"/>
        <v>0</v>
      </c>
    </row>
    <row r="12" spans="1:14">
      <c r="A12" s="128" t="s">
        <v>1487</v>
      </c>
      <c r="B12" s="129">
        <v>-2300</v>
      </c>
      <c r="C12" s="129">
        <v>-60902</v>
      </c>
      <c r="D12" s="129">
        <v>-332046.92000000004</v>
      </c>
      <c r="E12" s="129">
        <v>-395248.92000000004</v>
      </c>
      <c r="F12" s="122"/>
      <c r="G12" s="122" t="str">
        <f t="shared" si="1"/>
        <v>Terreno - Despesas</v>
      </c>
      <c r="H12" s="129">
        <f t="shared" si="3"/>
        <v>-2300</v>
      </c>
      <c r="I12" s="129">
        <f t="shared" si="2"/>
        <v>-60902</v>
      </c>
      <c r="J12" s="129">
        <f ca="1">SUM(OFFSET($G12,0,1):OFFSET(J12,0,-1))</f>
        <v>-63202</v>
      </c>
      <c r="K12" s="122"/>
      <c r="L12" s="122"/>
      <c r="M12" s="122"/>
      <c r="N12" s="177">
        <f t="shared" ca="1" si="0"/>
        <v>0</v>
      </c>
    </row>
    <row r="13" spans="1:14">
      <c r="A13" s="128" t="s">
        <v>1548</v>
      </c>
      <c r="B13" s="129">
        <v>-18856.489999999998</v>
      </c>
      <c r="C13" s="129"/>
      <c r="D13" s="129">
        <v>-56297.64</v>
      </c>
      <c r="E13" s="129">
        <v>-75154.13</v>
      </c>
      <c r="F13" s="122"/>
      <c r="G13" s="122" t="str">
        <f t="shared" si="1"/>
        <v>Terreno - IPTU</v>
      </c>
      <c r="H13" s="129">
        <f t="shared" si="3"/>
        <v>-18856.489999999998</v>
      </c>
      <c r="I13" s="129">
        <f t="shared" si="2"/>
        <v>0</v>
      </c>
      <c r="J13" s="129">
        <f ca="1">SUM(OFFSET($G13,0,1):OFFSET(J13,0,-1))</f>
        <v>-18856.489999999998</v>
      </c>
      <c r="K13" s="122"/>
      <c r="L13" s="122"/>
      <c r="M13" s="122"/>
      <c r="N13" s="177">
        <f t="shared" ca="1" si="0"/>
        <v>0</v>
      </c>
    </row>
    <row r="14" spans="1:14">
      <c r="A14" s="128" t="s">
        <v>1571</v>
      </c>
      <c r="B14" s="129">
        <v>-14876.75</v>
      </c>
      <c r="C14" s="129"/>
      <c r="D14" s="129"/>
      <c r="E14" s="129">
        <v>-14876.75</v>
      </c>
      <c r="F14" s="122"/>
      <c r="G14" s="122" t="str">
        <f t="shared" si="1"/>
        <v>Terreno - Seguro</v>
      </c>
      <c r="H14" s="129">
        <f t="shared" si="3"/>
        <v>-14876.75</v>
      </c>
      <c r="I14" s="129">
        <f t="shared" si="2"/>
        <v>0</v>
      </c>
      <c r="J14" s="129">
        <f ca="1">SUM(OFFSET($G14,0,1):OFFSET(J14,0,-1))</f>
        <v>-14876.75</v>
      </c>
      <c r="K14" s="122"/>
      <c r="L14" s="122"/>
      <c r="M14" s="122"/>
      <c r="N14" s="177">
        <f t="shared" ca="1" si="0"/>
        <v>0</v>
      </c>
    </row>
    <row r="15" spans="1:14">
      <c r="A15" s="128" t="s">
        <v>1490</v>
      </c>
      <c r="B15" s="129"/>
      <c r="C15" s="129">
        <v>-6666.64</v>
      </c>
      <c r="D15" s="129"/>
      <c r="E15" s="129">
        <v>-6666.64</v>
      </c>
      <c r="F15" s="122"/>
      <c r="G15" s="122" t="str">
        <f t="shared" si="1"/>
        <v>Terreno - Aquisição</v>
      </c>
      <c r="H15" s="129">
        <f t="shared" si="3"/>
        <v>0</v>
      </c>
      <c r="I15" s="129">
        <f t="shared" si="2"/>
        <v>-6666.64</v>
      </c>
      <c r="J15" s="129">
        <f ca="1">SUM(OFFSET($G15,0,1):OFFSET(J15,0,-1))</f>
        <v>-6666.64</v>
      </c>
      <c r="K15" s="122"/>
      <c r="L15" s="122"/>
      <c r="M15" s="122"/>
      <c r="N15" s="177">
        <f t="shared" ca="1" si="0"/>
        <v>0</v>
      </c>
    </row>
    <row r="16" spans="1:14">
      <c r="A16" s="128" t="s">
        <v>1510</v>
      </c>
      <c r="B16" s="129"/>
      <c r="C16" s="129">
        <v>-974.02</v>
      </c>
      <c r="D16" s="129"/>
      <c r="E16" s="129">
        <v>-974.02</v>
      </c>
      <c r="F16" s="122"/>
      <c r="G16" s="122" t="str">
        <f t="shared" si="1"/>
        <v>Terreno - Taxas e Emolumentos</v>
      </c>
      <c r="H16" s="129">
        <f t="shared" si="3"/>
        <v>0</v>
      </c>
      <c r="I16" s="129">
        <f t="shared" si="2"/>
        <v>-974.02</v>
      </c>
      <c r="J16" s="129">
        <f ca="1">SUM(OFFSET($G16,0,1):OFFSET(J16,0,-1))</f>
        <v>-974.02</v>
      </c>
      <c r="K16" s="122"/>
      <c r="L16" s="122"/>
      <c r="M16" s="122"/>
      <c r="N16" s="177">
        <f t="shared" ca="1" si="0"/>
        <v>0</v>
      </c>
    </row>
    <row r="17" spans="1:14">
      <c r="A17" s="128" t="s">
        <v>1515</v>
      </c>
      <c r="B17" s="129">
        <v>-124367.15000000001</v>
      </c>
      <c r="C17" s="129">
        <v>-138489.91</v>
      </c>
      <c r="D17" s="129">
        <v>-248346.56</v>
      </c>
      <c r="E17" s="129">
        <v>-511203.62</v>
      </c>
      <c r="F17" s="122"/>
      <c r="G17" s="122" t="str">
        <f t="shared" si="1"/>
        <v>Incorporação - Projetos</v>
      </c>
      <c r="H17" s="129">
        <f t="shared" si="3"/>
        <v>-124367.15000000001</v>
      </c>
      <c r="I17" s="129">
        <f t="shared" si="2"/>
        <v>-138489.91</v>
      </c>
      <c r="J17" s="129">
        <f ca="1">SUM(OFFSET($G17,0,1):OFFSET(J17,0,-1))</f>
        <v>-262857.06</v>
      </c>
      <c r="K17" s="122"/>
      <c r="L17" s="122"/>
      <c r="M17" s="122"/>
      <c r="N17" s="177">
        <f t="shared" ca="1" si="0"/>
        <v>0</v>
      </c>
    </row>
    <row r="18" spans="1:14">
      <c r="A18" s="128" t="s">
        <v>1478</v>
      </c>
      <c r="B18" s="129">
        <v>-206775.67</v>
      </c>
      <c r="C18" s="129">
        <v>-63902.830000000053</v>
      </c>
      <c r="D18" s="129">
        <v>-21734.16</v>
      </c>
      <c r="E18" s="129">
        <v>-292412.66000000003</v>
      </c>
      <c r="F18" s="122"/>
      <c r="G18" s="122" t="str">
        <f t="shared" si="1"/>
        <v>Incorporação - Desp Legais, Tributos, Emolumentos</v>
      </c>
      <c r="H18" s="129">
        <f t="shared" si="3"/>
        <v>-206775.67</v>
      </c>
      <c r="I18" s="129">
        <f t="shared" si="2"/>
        <v>-63902.830000000053</v>
      </c>
      <c r="J18" s="129">
        <f ca="1">SUM(OFFSET($G18,0,1):OFFSET(J18,0,-1))</f>
        <v>-270678.50000000006</v>
      </c>
      <c r="K18" s="122"/>
      <c r="L18" s="122"/>
      <c r="M18" s="122"/>
      <c r="N18" s="177">
        <f t="shared" ca="1" si="0"/>
        <v>0</v>
      </c>
    </row>
    <row r="19" spans="1:14">
      <c r="A19" s="128" t="s">
        <v>1519</v>
      </c>
      <c r="B19" s="129">
        <v>-105717</v>
      </c>
      <c r="C19" s="129"/>
      <c r="D19" s="129">
        <v>-152000</v>
      </c>
      <c r="E19" s="129">
        <v>-257717</v>
      </c>
      <c r="F19" s="122"/>
      <c r="G19" s="122" t="str">
        <f t="shared" si="1"/>
        <v>Marketing - Promoção e Propaganda</v>
      </c>
      <c r="H19" s="129">
        <f t="shared" si="3"/>
        <v>-105717</v>
      </c>
      <c r="I19" s="129">
        <f t="shared" si="2"/>
        <v>0</v>
      </c>
      <c r="J19" s="129">
        <f ca="1">SUM(OFFSET($G19,0,1):OFFSET(J19,0,-1))</f>
        <v>-105717</v>
      </c>
      <c r="K19" s="122"/>
      <c r="L19" s="122"/>
      <c r="M19" s="122"/>
      <c r="N19" s="177">
        <f t="shared" ca="1" si="0"/>
        <v>0</v>
      </c>
    </row>
    <row r="20" spans="1:14">
      <c r="A20" s="128" t="s">
        <v>1573</v>
      </c>
      <c r="B20" s="129">
        <v>-62065.3</v>
      </c>
      <c r="C20" s="129"/>
      <c r="D20" s="129">
        <v>-71207.169999999984</v>
      </c>
      <c r="E20" s="129">
        <v>-133272.46999999997</v>
      </c>
      <c r="F20" s="122"/>
      <c r="G20" s="122" t="str">
        <f t="shared" ref="G20:G27" si="4">A20</f>
        <v>Marketing - Stand Manutenção</v>
      </c>
      <c r="H20" s="129">
        <f t="shared" ref="H20:H27" si="5">B20</f>
        <v>-62065.3</v>
      </c>
      <c r="I20" s="129">
        <f t="shared" ref="I20:I27" si="6">C20</f>
        <v>0</v>
      </c>
      <c r="J20" s="129">
        <f ca="1">SUM(OFFSET($G20,0,1):OFFSET(J20,0,-1))</f>
        <v>-62065.3</v>
      </c>
      <c r="K20" s="122"/>
      <c r="L20" s="122"/>
      <c r="M20" s="122"/>
      <c r="N20" s="177">
        <f t="shared" ca="1" si="0"/>
        <v>0</v>
      </c>
    </row>
    <row r="21" spans="1:14">
      <c r="A21" s="128" t="s">
        <v>1475</v>
      </c>
      <c r="B21" s="129">
        <v>-41754</v>
      </c>
      <c r="C21" s="129">
        <v>-1080</v>
      </c>
      <c r="D21" s="129">
        <v>-21150</v>
      </c>
      <c r="E21" s="129">
        <v>-63984</v>
      </c>
      <c r="F21" s="122"/>
      <c r="G21" s="122" t="str">
        <f t="shared" si="4"/>
        <v>Desp Adm - Assessorias</v>
      </c>
      <c r="H21" s="129">
        <f t="shared" si="5"/>
        <v>-41754</v>
      </c>
      <c r="I21" s="129">
        <f t="shared" si="6"/>
        <v>-1080</v>
      </c>
      <c r="J21" s="129">
        <f ca="1">SUM(OFFSET($G21,0,1):OFFSET(J21,0,-1))</f>
        <v>-42834</v>
      </c>
      <c r="K21" s="122"/>
      <c r="L21" s="122"/>
      <c r="M21" s="122"/>
      <c r="N21" s="177">
        <f t="shared" ca="1" si="0"/>
        <v>0</v>
      </c>
    </row>
    <row r="22" spans="1:14">
      <c r="A22" s="128" t="s">
        <v>1492</v>
      </c>
      <c r="B22" s="129">
        <v>-2027.89</v>
      </c>
      <c r="C22" s="129">
        <v>-9500</v>
      </c>
      <c r="D22" s="129">
        <v>-1042.22</v>
      </c>
      <c r="E22" s="129">
        <v>-12570.109999999999</v>
      </c>
      <c r="F22" s="122"/>
      <c r="G22" s="122" t="str">
        <f t="shared" si="4"/>
        <v>Desp Adm - Outras</v>
      </c>
      <c r="H22" s="129">
        <f t="shared" si="5"/>
        <v>-2027.89</v>
      </c>
      <c r="I22" s="129">
        <f t="shared" si="6"/>
        <v>-9500</v>
      </c>
      <c r="J22" s="129">
        <f ca="1">SUM(OFFSET($G22,0,1):OFFSET(J22,0,-1))</f>
        <v>-11527.89</v>
      </c>
      <c r="K22" s="122"/>
      <c r="L22" s="122"/>
      <c r="M22" s="122"/>
      <c r="N22" s="177">
        <f t="shared" ca="1" si="0"/>
        <v>0</v>
      </c>
    </row>
    <row r="23" spans="1:14">
      <c r="A23" s="128" t="s">
        <v>1482</v>
      </c>
      <c r="B23" s="129">
        <v>-365.92</v>
      </c>
      <c r="C23" s="129">
        <v>-275.48</v>
      </c>
      <c r="D23" s="129"/>
      <c r="E23" s="129">
        <v>-641.40000000000009</v>
      </c>
      <c r="F23" s="122"/>
      <c r="G23" s="122" t="str">
        <f t="shared" si="4"/>
        <v>Desp Financeiras</v>
      </c>
      <c r="H23" s="129">
        <f t="shared" si="5"/>
        <v>-365.92</v>
      </c>
      <c r="I23" s="129">
        <f t="shared" si="6"/>
        <v>-275.48</v>
      </c>
      <c r="J23" s="129">
        <f ca="1">SUM(OFFSET($G23,0,1):OFFSET(J23,0,-1))</f>
        <v>-641.40000000000009</v>
      </c>
      <c r="K23" s="122"/>
      <c r="L23" s="122"/>
      <c r="M23" s="122"/>
      <c r="N23" s="177">
        <f t="shared" ca="1" si="0"/>
        <v>0</v>
      </c>
    </row>
    <row r="24" spans="1:14">
      <c r="A24" s="128" t="s">
        <v>1502</v>
      </c>
      <c r="B24" s="129"/>
      <c r="C24" s="129">
        <v>-225.52</v>
      </c>
      <c r="D24" s="129">
        <v>-399.46000000000004</v>
      </c>
      <c r="E24" s="129">
        <v>-624.98</v>
      </c>
      <c r="F24" s="122"/>
      <c r="G24" s="122" t="str">
        <f t="shared" si="4"/>
        <v>Tarifas / Taxas</v>
      </c>
      <c r="H24" s="129">
        <f t="shared" si="5"/>
        <v>0</v>
      </c>
      <c r="I24" s="129">
        <f t="shared" si="6"/>
        <v>-225.52</v>
      </c>
      <c r="J24" s="129">
        <f ca="1">SUM(OFFSET($G24,0,1):OFFSET(J24,0,-1))</f>
        <v>-225.52</v>
      </c>
      <c r="K24" s="122"/>
      <c r="L24" s="122"/>
      <c r="M24" s="122"/>
      <c r="N24" s="177">
        <f t="shared" ca="1" si="0"/>
        <v>0</v>
      </c>
    </row>
    <row r="25" spans="1:14">
      <c r="A25" s="128" t="s">
        <v>2855</v>
      </c>
      <c r="B25" s="129">
        <v>-891.75</v>
      </c>
      <c r="C25" s="129">
        <v>-15227.15</v>
      </c>
      <c r="D25" s="129">
        <v>-39121.560000000005</v>
      </c>
      <c r="E25" s="129">
        <v>-55240.460000000006</v>
      </c>
      <c r="F25" s="122"/>
      <c r="G25" s="122" t="str">
        <f t="shared" si="4"/>
        <v>Outros Tributos</v>
      </c>
      <c r="H25" s="129">
        <f t="shared" si="5"/>
        <v>-891.75</v>
      </c>
      <c r="I25" s="129">
        <f t="shared" si="6"/>
        <v>-15227.15</v>
      </c>
      <c r="J25" s="129">
        <f ca="1">SUM(OFFSET($G25,0,1):OFFSET(J25,0,-1))</f>
        <v>-16118.9</v>
      </c>
      <c r="K25" s="122"/>
      <c r="L25" s="122"/>
      <c r="M25" s="122"/>
      <c r="N25" s="177">
        <f t="shared" ca="1" si="0"/>
        <v>0</v>
      </c>
    </row>
    <row r="26" spans="1:14">
      <c r="A26" s="128" t="s">
        <v>1586</v>
      </c>
      <c r="B26" s="129">
        <v>-515410.49</v>
      </c>
      <c r="C26" s="129"/>
      <c r="D26" s="129"/>
      <c r="E26" s="129">
        <v>-515410.49</v>
      </c>
      <c r="F26" s="122"/>
      <c r="G26" s="122" t="str">
        <f t="shared" si="4"/>
        <v>Débito - Província</v>
      </c>
      <c r="H26" s="129">
        <f t="shared" si="5"/>
        <v>-515410.49</v>
      </c>
      <c r="I26" s="129">
        <f t="shared" si="6"/>
        <v>0</v>
      </c>
      <c r="J26" s="129">
        <f ca="1">SUM(OFFSET($G26,0,1):OFFSET(J26,0,-1))</f>
        <v>-515410.49</v>
      </c>
      <c r="K26" s="122"/>
      <c r="L26" s="122"/>
      <c r="M26" s="122"/>
      <c r="N26" s="177">
        <f t="shared" ca="1" si="0"/>
        <v>0</v>
      </c>
    </row>
    <row r="27" spans="1:14">
      <c r="A27" s="128" t="s">
        <v>1569</v>
      </c>
      <c r="B27" s="129"/>
      <c r="C27" s="129"/>
      <c r="D27" s="129">
        <v>-79392.97</v>
      </c>
      <c r="E27" s="129">
        <v>-79392.97</v>
      </c>
      <c r="F27" s="122"/>
      <c r="G27" s="122" t="str">
        <f t="shared" si="4"/>
        <v>Débito a identificar</v>
      </c>
      <c r="H27" s="129">
        <f t="shared" si="5"/>
        <v>0</v>
      </c>
      <c r="I27" s="129">
        <f t="shared" si="6"/>
        <v>0</v>
      </c>
      <c r="J27" s="129">
        <f ca="1">SUM(OFFSET($G27,0,1):OFFSET(J27,0,-1))</f>
        <v>0</v>
      </c>
      <c r="K27" s="122"/>
      <c r="L27" s="122"/>
      <c r="M27" s="122"/>
      <c r="N27" s="177">
        <f t="shared" ca="1" si="0"/>
        <v>0</v>
      </c>
    </row>
    <row r="28" spans="1:14">
      <c r="A28" s="128" t="s">
        <v>834</v>
      </c>
      <c r="B28" s="129">
        <v>-3704169.3899999997</v>
      </c>
      <c r="C28" s="129">
        <v>4724944.62</v>
      </c>
      <c r="D28" s="129">
        <v>-1020667.53</v>
      </c>
      <c r="E28" s="129">
        <v>107.70000000015716</v>
      </c>
      <c r="F28" s="122"/>
      <c r="G28" s="20" t="s">
        <v>4503</v>
      </c>
      <c r="H28" s="61" t="e">
        <f ca="1">SUM(OFFSET(H$6,1,0):OFFSET(H28,-1,0))</f>
        <v>#REF!</v>
      </c>
      <c r="I28" s="61" t="e">
        <f ca="1">SUM(OFFSET(I$6,1,0):OFFSET(I28,-1,0))</f>
        <v>#REF!</v>
      </c>
      <c r="J28" s="61" t="e">
        <f ca="1">SUM(OFFSET($G28,0,1):OFFSET(J28,0,-1))</f>
        <v>#REF!</v>
      </c>
      <c r="K28" s="122"/>
      <c r="L28" s="122"/>
      <c r="M28" s="122"/>
      <c r="N28" s="177" t="e">
        <f t="shared" ca="1" si="0"/>
        <v>#REF!</v>
      </c>
    </row>
    <row r="29" spans="1:14" ht="14.45">
      <c r="A29"/>
      <c r="B29"/>
      <c r="C29"/>
      <c r="D29"/>
      <c r="E29"/>
      <c r="F29" s="122"/>
      <c r="G29" s="122"/>
      <c r="H29" s="177" t="e">
        <f>#REF!-H31</f>
        <v>#REF!</v>
      </c>
      <c r="I29" s="177" t="e">
        <f>#REF!-I31</f>
        <v>#REF!</v>
      </c>
      <c r="J29" s="177" t="e">
        <f>#REF!-J31</f>
        <v>#REF!</v>
      </c>
      <c r="K29" s="122"/>
      <c r="L29" s="122"/>
      <c r="M29" s="122"/>
      <c r="N29" s="177" t="e">
        <f t="shared" si="0"/>
        <v>#REF!</v>
      </c>
    </row>
    <row r="30" spans="1:14">
      <c r="A30" s="122"/>
      <c r="B30" s="122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2"/>
      <c r="N30" s="177">
        <f t="shared" si="0"/>
        <v>0</v>
      </c>
    </row>
    <row r="31" spans="1:14">
      <c r="A31" s="122"/>
      <c r="B31" s="122"/>
      <c r="C31" s="122"/>
      <c r="D31" s="122"/>
      <c r="E31" s="122"/>
      <c r="F31" s="122"/>
      <c r="G31" s="122" t="s">
        <v>4502</v>
      </c>
      <c r="H31" s="129"/>
      <c r="I31" s="129"/>
      <c r="J31" s="129" t="e">
        <f>VLOOKUP(J$5&amp;"C/C",#REF!,MATCH($L31,#REF!,0),FALSE)</f>
        <v>#REF!</v>
      </c>
      <c r="K31" s="122"/>
      <c r="L31" s="204">
        <v>45443</v>
      </c>
      <c r="M31" s="122"/>
      <c r="N31" s="177" t="e">
        <f t="shared" si="0"/>
        <v>#REF!</v>
      </c>
    </row>
    <row r="36" spans="8:8">
      <c r="H36" s="177">
        <v>3822419.08</v>
      </c>
    </row>
    <row r="37" spans="8:8">
      <c r="H37" s="177" t="e">
        <f>H36+#REF!</f>
        <v>#REF!</v>
      </c>
    </row>
  </sheetData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D5C93-7B14-4261-83E7-A8C8538351B5}">
  <sheetPr>
    <tabColor rgb="FF002060"/>
  </sheetPr>
  <dimension ref="A2:C48"/>
  <sheetViews>
    <sheetView workbookViewId="0"/>
  </sheetViews>
  <sheetFormatPr defaultColWidth="8.85546875" defaultRowHeight="13.15"/>
  <cols>
    <col min="1" max="1" width="49.42578125" style="45" bestFit="1" customWidth="1"/>
    <col min="2" max="2" width="27.7109375" style="45" bestFit="1" customWidth="1"/>
    <col min="3" max="3" width="18.7109375" style="45" bestFit="1" customWidth="1"/>
    <col min="4" max="16384" width="8.85546875" style="45"/>
  </cols>
  <sheetData>
    <row r="2" spans="1:3">
      <c r="A2" s="130" t="s">
        <v>1466</v>
      </c>
      <c r="B2" s="122" t="s">
        <v>1470</v>
      </c>
      <c r="C2" s="122"/>
    </row>
    <row r="3" spans="1:3">
      <c r="A3" s="130" t="s">
        <v>14</v>
      </c>
      <c r="B3" s="122" t="s">
        <v>2849</v>
      </c>
      <c r="C3" s="122"/>
    </row>
    <row r="4" spans="1:3">
      <c r="A4" s="130" t="s">
        <v>4</v>
      </c>
      <c r="B4" s="122" t="s">
        <v>2849</v>
      </c>
      <c r="C4" s="122"/>
    </row>
    <row r="5" spans="1:3">
      <c r="A5" s="19" t="s">
        <v>6</v>
      </c>
      <c r="B5" s="19" t="s">
        <v>4504</v>
      </c>
      <c r="C5" s="19" t="s">
        <v>2988</v>
      </c>
    </row>
    <row r="6" spans="1:3" hidden="1">
      <c r="A6" s="130" t="s">
        <v>1467</v>
      </c>
      <c r="B6" s="130" t="s">
        <v>4505</v>
      </c>
      <c r="C6" s="122" t="s">
        <v>757</v>
      </c>
    </row>
    <row r="7" spans="1:3">
      <c r="A7" s="122" t="s">
        <v>1577</v>
      </c>
      <c r="B7" s="122" t="s">
        <v>4451</v>
      </c>
      <c r="C7" s="129">
        <v>-1671000</v>
      </c>
    </row>
    <row r="8" spans="1:3">
      <c r="A8" s="122" t="s">
        <v>1568</v>
      </c>
      <c r="B8" s="122" t="s">
        <v>4438</v>
      </c>
      <c r="C8" s="129">
        <v>-947760.98</v>
      </c>
    </row>
    <row r="9" spans="1:3">
      <c r="A9" s="122" t="s">
        <v>1487</v>
      </c>
      <c r="B9" s="122" t="s">
        <v>4484</v>
      </c>
      <c r="C9" s="129">
        <v>-2300</v>
      </c>
    </row>
    <row r="10" spans="1:3">
      <c r="A10" s="122" t="s">
        <v>1548</v>
      </c>
      <c r="B10" s="122" t="s">
        <v>4457</v>
      </c>
      <c r="C10" s="129">
        <v>-18856.489999999998</v>
      </c>
    </row>
    <row r="11" spans="1:3">
      <c r="A11" s="122" t="s">
        <v>1571</v>
      </c>
      <c r="B11" s="122" t="s">
        <v>4440</v>
      </c>
      <c r="C11" s="129">
        <v>-14876.75</v>
      </c>
    </row>
    <row r="12" spans="1:3">
      <c r="A12" s="122" t="s">
        <v>1515</v>
      </c>
      <c r="B12" s="122" t="s">
        <v>4454</v>
      </c>
      <c r="C12" s="129">
        <v>-96286.1</v>
      </c>
    </row>
    <row r="13" spans="1:3">
      <c r="A13" s="122"/>
      <c r="B13" s="122" t="s">
        <v>50</v>
      </c>
      <c r="C13" s="129">
        <v>-40000</v>
      </c>
    </row>
    <row r="14" spans="1:3">
      <c r="A14" s="122" t="s">
        <v>1478</v>
      </c>
      <c r="B14" s="122" t="s">
        <v>4442</v>
      </c>
      <c r="C14" s="129">
        <v>-189758.84999999998</v>
      </c>
    </row>
    <row r="15" spans="1:3">
      <c r="A15" s="122"/>
      <c r="B15" s="122" t="s">
        <v>4472</v>
      </c>
      <c r="C15" s="129">
        <v>-9385</v>
      </c>
    </row>
    <row r="16" spans="1:3">
      <c r="A16" s="122"/>
      <c r="B16" s="122" t="s">
        <v>4428</v>
      </c>
      <c r="C16" s="129">
        <v>-4118.63</v>
      </c>
    </row>
    <row r="17" spans="1:3">
      <c r="A17" s="122"/>
      <c r="B17" s="122" t="s">
        <v>4473</v>
      </c>
      <c r="C17" s="129">
        <v>-1877</v>
      </c>
    </row>
    <row r="18" spans="1:3">
      <c r="A18" s="122"/>
      <c r="B18" s="122" t="s">
        <v>4433</v>
      </c>
      <c r="C18" s="129">
        <v>-1636.19</v>
      </c>
    </row>
    <row r="19" spans="1:3">
      <c r="A19" s="122" t="s">
        <v>1519</v>
      </c>
      <c r="B19" s="122" t="s">
        <v>4480</v>
      </c>
      <c r="C19" s="129">
        <v>-78000</v>
      </c>
    </row>
    <row r="20" spans="1:3">
      <c r="A20" s="122"/>
      <c r="B20" s="122" t="s">
        <v>4446</v>
      </c>
      <c r="C20" s="129">
        <v>-20000</v>
      </c>
    </row>
    <row r="21" spans="1:3">
      <c r="A21" s="122"/>
      <c r="B21" s="122" t="s">
        <v>4455</v>
      </c>
      <c r="C21" s="129">
        <v>-7600</v>
      </c>
    </row>
    <row r="22" spans="1:3">
      <c r="A22" s="122"/>
      <c r="B22" s="122" t="s">
        <v>4482</v>
      </c>
      <c r="C22" s="129">
        <v>-117</v>
      </c>
    </row>
    <row r="23" spans="1:3">
      <c r="A23" s="122" t="s">
        <v>1573</v>
      </c>
      <c r="B23" s="122" t="s">
        <v>4481</v>
      </c>
      <c r="C23" s="129">
        <v>-34910.800000000003</v>
      </c>
    </row>
    <row r="24" spans="1:3">
      <c r="A24" s="122"/>
      <c r="B24" s="122" t="s">
        <v>4444</v>
      </c>
      <c r="C24" s="129">
        <v>-22292.5</v>
      </c>
    </row>
    <row r="25" spans="1:3">
      <c r="A25" s="122"/>
      <c r="B25" s="122" t="s">
        <v>4483</v>
      </c>
      <c r="C25" s="129">
        <v>-16074.5</v>
      </c>
    </row>
    <row r="26" spans="1:3">
      <c r="A26" s="122" t="s">
        <v>1475</v>
      </c>
      <c r="B26" s="122" t="s">
        <v>4441</v>
      </c>
      <c r="C26" s="129">
        <v>-61354</v>
      </c>
    </row>
    <row r="27" spans="1:3">
      <c r="A27" s="122"/>
      <c r="B27" s="122" t="s">
        <v>4475</v>
      </c>
      <c r="C27" s="129">
        <v>-400</v>
      </c>
    </row>
    <row r="28" spans="1:3">
      <c r="A28" s="122" t="s">
        <v>1492</v>
      </c>
      <c r="B28" s="122" t="s">
        <v>4476</v>
      </c>
      <c r="C28" s="129">
        <v>-1171.3200000000002</v>
      </c>
    </row>
    <row r="29" spans="1:3">
      <c r="A29" s="122"/>
      <c r="B29" s="122" t="s">
        <v>4478</v>
      </c>
      <c r="C29" s="129">
        <v>-999</v>
      </c>
    </row>
    <row r="30" spans="1:3">
      <c r="A30" s="122"/>
      <c r="B30" s="122" t="s">
        <v>4449</v>
      </c>
      <c r="C30" s="129">
        <v>-856.57</v>
      </c>
    </row>
    <row r="31" spans="1:3">
      <c r="A31" s="122" t="s">
        <v>1482</v>
      </c>
      <c r="B31" s="122" t="s">
        <v>4457</v>
      </c>
      <c r="C31" s="129">
        <v>-365.92</v>
      </c>
    </row>
    <row r="32" spans="1:3">
      <c r="A32" s="122" t="s">
        <v>2855</v>
      </c>
      <c r="B32" s="122" t="s">
        <v>4471</v>
      </c>
      <c r="C32" s="129">
        <v>-891.75</v>
      </c>
    </row>
    <row r="33" spans="1:3">
      <c r="A33" s="122" t="s">
        <v>1586</v>
      </c>
      <c r="B33" s="122" t="s">
        <v>4477</v>
      </c>
      <c r="C33" s="129">
        <v>-515410.49</v>
      </c>
    </row>
    <row r="34" spans="1:3">
      <c r="A34" s="122" t="s">
        <v>834</v>
      </c>
      <c r="B34" s="122"/>
      <c r="C34" s="177">
        <v>-3758299.84</v>
      </c>
    </row>
    <row r="35" spans="1:3" ht="14.45">
      <c r="A35"/>
      <c r="B35"/>
      <c r="C35" s="122"/>
    </row>
    <row r="36" spans="1:3" ht="14.45">
      <c r="A36"/>
      <c r="B36"/>
      <c r="C36" s="122"/>
    </row>
    <row r="37" spans="1:3" ht="14.45">
      <c r="A37"/>
      <c r="B37"/>
      <c r="C37" s="122"/>
    </row>
    <row r="38" spans="1:3" ht="14.45">
      <c r="A38"/>
      <c r="B38"/>
      <c r="C38" s="122"/>
    </row>
    <row r="39" spans="1:3" ht="14.45">
      <c r="A39"/>
      <c r="B39"/>
      <c r="C39" s="122"/>
    </row>
    <row r="40" spans="1:3" ht="14.45">
      <c r="A40"/>
      <c r="B40"/>
      <c r="C40" s="122"/>
    </row>
    <row r="41" spans="1:3" ht="14.45">
      <c r="A41"/>
      <c r="B41"/>
      <c r="C41" s="122"/>
    </row>
    <row r="42" spans="1:3" ht="14.45">
      <c r="A42"/>
      <c r="B42"/>
      <c r="C42" s="122"/>
    </row>
    <row r="43" spans="1:3" ht="14.45">
      <c r="A43"/>
      <c r="B43"/>
      <c r="C43" s="122"/>
    </row>
    <row r="44" spans="1:3" ht="14.45">
      <c r="A44"/>
      <c r="B44"/>
      <c r="C44" s="122"/>
    </row>
    <row r="45" spans="1:3" ht="14.45">
      <c r="A45"/>
      <c r="B45"/>
      <c r="C45" s="122"/>
    </row>
    <row r="46" spans="1:3" ht="14.45">
      <c r="A46"/>
      <c r="B46"/>
      <c r="C46" s="122"/>
    </row>
    <row r="47" spans="1:3" ht="14.45">
      <c r="A47"/>
      <c r="B47"/>
      <c r="C47" s="122"/>
    </row>
    <row r="48" spans="1:3" ht="14.45">
      <c r="A48"/>
      <c r="B48"/>
      <c r="C48" s="122"/>
    </row>
  </sheetData>
  <pageMargins left="0.511811024" right="0.511811024" top="0.78740157499999996" bottom="0.78740157499999996" header="0.31496062000000002" footer="0.3149606200000000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4F399-3875-440B-9BF2-B7E58E8F595B}">
  <sheetPr codeName="Planilha11">
    <tabColor theme="9" tint="0.59999389629810485"/>
  </sheetPr>
  <dimension ref="A1:B74"/>
  <sheetViews>
    <sheetView showGridLines="0" workbookViewId="0">
      <selection activeCell="A11" sqref="A11"/>
    </sheetView>
  </sheetViews>
  <sheetFormatPr defaultColWidth="9.140625" defaultRowHeight="13.15"/>
  <cols>
    <col min="1" max="1" width="49.140625" style="1" bestFit="1" customWidth="1"/>
    <col min="2" max="2" width="31" style="1" bestFit="1" customWidth="1"/>
    <col min="3" max="16384" width="9.140625" style="1"/>
  </cols>
  <sheetData>
    <row r="1" spans="1:2">
      <c r="A1" s="14" t="s">
        <v>1467</v>
      </c>
      <c r="B1" s="14" t="s">
        <v>1468</v>
      </c>
    </row>
    <row r="2" spans="1:2">
      <c r="A2" s="122" t="s">
        <v>2300</v>
      </c>
      <c r="B2" s="122" t="s">
        <v>2300</v>
      </c>
    </row>
    <row r="3" spans="1:2">
      <c r="A3" s="122" t="s">
        <v>4506</v>
      </c>
      <c r="B3" s="122" t="s">
        <v>1557</v>
      </c>
    </row>
    <row r="4" spans="1:2">
      <c r="A4" s="122" t="s">
        <v>1556</v>
      </c>
      <c r="B4" s="122" t="s">
        <v>1557</v>
      </c>
    </row>
    <row r="5" spans="1:2">
      <c r="A5" s="122" t="s">
        <v>1557</v>
      </c>
      <c r="B5" s="122" t="s">
        <v>1557</v>
      </c>
    </row>
    <row r="6" spans="1:2">
      <c r="A6" s="122" t="s">
        <v>2773</v>
      </c>
      <c r="B6" s="122" t="s">
        <v>2773</v>
      </c>
    </row>
    <row r="7" spans="1:2">
      <c r="A7" s="122" t="s">
        <v>4121</v>
      </c>
      <c r="B7" s="122" t="s">
        <v>4121</v>
      </c>
    </row>
    <row r="8" spans="1:2">
      <c r="A8" s="122" t="s">
        <v>1490</v>
      </c>
      <c r="B8" s="122" t="s">
        <v>1488</v>
      </c>
    </row>
    <row r="9" spans="1:2">
      <c r="A9" s="122" t="s">
        <v>1577</v>
      </c>
      <c r="B9" s="122" t="s">
        <v>1488</v>
      </c>
    </row>
    <row r="10" spans="1:2">
      <c r="A10" s="122" t="s">
        <v>1568</v>
      </c>
      <c r="B10" s="122" t="s">
        <v>1488</v>
      </c>
    </row>
    <row r="11" spans="1:2">
      <c r="A11" s="122" t="s">
        <v>1548</v>
      </c>
      <c r="B11" s="122" t="s">
        <v>1488</v>
      </c>
    </row>
    <row r="12" spans="1:2">
      <c r="A12" s="122" t="s">
        <v>1510</v>
      </c>
      <c r="B12" s="122" t="s">
        <v>1488</v>
      </c>
    </row>
    <row r="13" spans="1:2">
      <c r="A13" s="122" t="s">
        <v>1487</v>
      </c>
      <c r="B13" s="122" t="s">
        <v>1488</v>
      </c>
    </row>
    <row r="14" spans="1:2">
      <c r="A14" s="122" t="s">
        <v>1571</v>
      </c>
      <c r="B14" s="122" t="s">
        <v>1488</v>
      </c>
    </row>
    <row r="15" spans="1:2">
      <c r="A15" s="122" t="s">
        <v>4507</v>
      </c>
      <c r="B15" s="122" t="s">
        <v>1488</v>
      </c>
    </row>
    <row r="16" spans="1:2">
      <c r="A16" s="122" t="s">
        <v>4508</v>
      </c>
      <c r="B16" s="122" t="s">
        <v>1488</v>
      </c>
    </row>
    <row r="17" spans="1:2">
      <c r="A17" s="122" t="s">
        <v>3189</v>
      </c>
      <c r="B17" s="122" t="s">
        <v>1488</v>
      </c>
    </row>
    <row r="18" spans="1:2">
      <c r="A18" s="122" t="s">
        <v>3649</v>
      </c>
      <c r="B18" s="122" t="s">
        <v>1479</v>
      </c>
    </row>
    <row r="19" spans="1:2">
      <c r="A19" s="122" t="s">
        <v>4509</v>
      </c>
      <c r="B19" s="122" t="s">
        <v>1479</v>
      </c>
    </row>
    <row r="20" spans="1:2">
      <c r="A20" s="122" t="s">
        <v>1478</v>
      </c>
      <c r="B20" s="122" t="s">
        <v>1479</v>
      </c>
    </row>
    <row r="21" spans="1:2">
      <c r="A21" s="122" t="s">
        <v>4510</v>
      </c>
      <c r="B21" s="122" t="s">
        <v>1479</v>
      </c>
    </row>
    <row r="22" spans="1:2">
      <c r="A22" s="122" t="s">
        <v>4511</v>
      </c>
      <c r="B22" s="122" t="s">
        <v>1479</v>
      </c>
    </row>
    <row r="23" spans="1:2">
      <c r="A23" s="122" t="s">
        <v>4512</v>
      </c>
      <c r="B23" s="122" t="s">
        <v>1479</v>
      </c>
    </row>
    <row r="24" spans="1:2">
      <c r="A24" s="122" t="s">
        <v>1515</v>
      </c>
      <c r="B24" s="122" t="s">
        <v>1479</v>
      </c>
    </row>
    <row r="25" spans="1:2">
      <c r="A25" s="122" t="s">
        <v>4513</v>
      </c>
      <c r="B25" s="122" t="s">
        <v>1479</v>
      </c>
    </row>
    <row r="26" spans="1:2">
      <c r="A26" s="122" t="s">
        <v>4031</v>
      </c>
      <c r="B26" s="122" t="s">
        <v>4032</v>
      </c>
    </row>
    <row r="27" spans="1:2">
      <c r="A27" s="122" t="s">
        <v>4514</v>
      </c>
      <c r="B27" s="122" t="s">
        <v>4032</v>
      </c>
    </row>
    <row r="28" spans="1:2">
      <c r="A28" s="122" t="s">
        <v>4515</v>
      </c>
      <c r="B28" s="122" t="s">
        <v>4032</v>
      </c>
    </row>
    <row r="29" spans="1:2">
      <c r="A29" s="122" t="s">
        <v>4516</v>
      </c>
      <c r="B29" s="122" t="s">
        <v>4032</v>
      </c>
    </row>
    <row r="30" spans="1:2">
      <c r="A30" s="122" t="s">
        <v>4517</v>
      </c>
      <c r="B30" s="122" t="s">
        <v>1520</v>
      </c>
    </row>
    <row r="31" spans="1:2">
      <c r="A31" s="122" t="s">
        <v>4518</v>
      </c>
      <c r="B31" s="122" t="s">
        <v>1520</v>
      </c>
    </row>
    <row r="32" spans="1:2">
      <c r="A32" s="122" t="s">
        <v>4519</v>
      </c>
      <c r="B32" s="122" t="s">
        <v>1520</v>
      </c>
    </row>
    <row r="33" spans="1:2">
      <c r="A33" s="122" t="s">
        <v>4520</v>
      </c>
      <c r="B33" s="122" t="s">
        <v>1520</v>
      </c>
    </row>
    <row r="34" spans="1:2">
      <c r="A34" s="122" t="s">
        <v>1519</v>
      </c>
      <c r="B34" s="122" t="s">
        <v>1520</v>
      </c>
    </row>
    <row r="35" spans="1:2">
      <c r="A35" s="122" t="s">
        <v>3663</v>
      </c>
      <c r="B35" s="122" t="s">
        <v>1520</v>
      </c>
    </row>
    <row r="36" spans="1:2">
      <c r="A36" s="122" t="s">
        <v>1573</v>
      </c>
      <c r="B36" s="122" t="s">
        <v>1520</v>
      </c>
    </row>
    <row r="37" spans="1:2">
      <c r="A37" s="122" t="s">
        <v>1475</v>
      </c>
      <c r="B37" s="122" t="s">
        <v>1476</v>
      </c>
    </row>
    <row r="38" spans="1:2">
      <c r="A38" s="122" t="s">
        <v>4521</v>
      </c>
      <c r="B38" s="122" t="s">
        <v>1476</v>
      </c>
    </row>
    <row r="39" spans="1:2">
      <c r="A39" s="122" t="s">
        <v>4522</v>
      </c>
      <c r="B39" s="122" t="s">
        <v>1476</v>
      </c>
    </row>
    <row r="40" spans="1:2">
      <c r="A40" s="122" t="s">
        <v>4523</v>
      </c>
      <c r="B40" s="122" t="s">
        <v>1476</v>
      </c>
    </row>
    <row r="41" spans="1:2">
      <c r="A41" s="122" t="s">
        <v>4524</v>
      </c>
      <c r="B41" s="122" t="s">
        <v>1476</v>
      </c>
    </row>
    <row r="42" spans="1:2">
      <c r="A42" s="122" t="s">
        <v>1492</v>
      </c>
      <c r="B42" s="122" t="s">
        <v>1476</v>
      </c>
    </row>
    <row r="43" spans="1:2">
      <c r="A43" s="122" t="s">
        <v>4525</v>
      </c>
      <c r="B43" s="122" t="s">
        <v>4526</v>
      </c>
    </row>
    <row r="44" spans="1:2">
      <c r="A44" s="122" t="s">
        <v>4527</v>
      </c>
      <c r="B44" s="122" t="s">
        <v>4526</v>
      </c>
    </row>
    <row r="45" spans="1:2">
      <c r="A45" s="122" t="s">
        <v>4528</v>
      </c>
      <c r="B45" s="122" t="s">
        <v>4526</v>
      </c>
    </row>
    <row r="46" spans="1:2">
      <c r="A46" s="122" t="s">
        <v>4529</v>
      </c>
      <c r="B46" s="122" t="s">
        <v>4526</v>
      </c>
    </row>
    <row r="47" spans="1:2">
      <c r="A47" s="122" t="s">
        <v>2855</v>
      </c>
      <c r="B47" s="122" t="s">
        <v>2855</v>
      </c>
    </row>
    <row r="48" spans="1:2">
      <c r="A48" s="122" t="s">
        <v>4530</v>
      </c>
      <c r="B48" s="122" t="s">
        <v>4530</v>
      </c>
    </row>
    <row r="49" spans="1:2">
      <c r="A49" s="122" t="s">
        <v>4531</v>
      </c>
      <c r="B49" s="122" t="s">
        <v>4531</v>
      </c>
    </row>
    <row r="50" spans="1:2">
      <c r="A50" s="122" t="s">
        <v>3694</v>
      </c>
      <c r="B50" s="122" t="s">
        <v>3694</v>
      </c>
    </row>
    <row r="51" spans="1:2">
      <c r="A51" s="122" t="s">
        <v>4532</v>
      </c>
      <c r="B51" s="122" t="s">
        <v>4532</v>
      </c>
    </row>
    <row r="52" spans="1:2">
      <c r="A52" s="122" t="s">
        <v>3636</v>
      </c>
      <c r="B52" s="122" t="s">
        <v>3636</v>
      </c>
    </row>
    <row r="53" spans="1:2">
      <c r="A53" s="122" t="s">
        <v>4533</v>
      </c>
      <c r="B53" s="122" t="s">
        <v>4533</v>
      </c>
    </row>
    <row r="54" spans="1:2">
      <c r="A54" s="122" t="s">
        <v>4534</v>
      </c>
      <c r="B54" s="122" t="s">
        <v>4534</v>
      </c>
    </row>
    <row r="55" spans="1:2">
      <c r="A55" s="122" t="s">
        <v>1482</v>
      </c>
      <c r="B55" s="122" t="s">
        <v>1482</v>
      </c>
    </row>
    <row r="56" spans="1:2">
      <c r="A56" s="122" t="s">
        <v>1502</v>
      </c>
      <c r="B56" s="122" t="s">
        <v>1482</v>
      </c>
    </row>
    <row r="57" spans="1:2">
      <c r="A57" s="122" t="s">
        <v>3684</v>
      </c>
      <c r="B57" s="122" t="s">
        <v>3684</v>
      </c>
    </row>
    <row r="58" spans="1:2">
      <c r="A58" s="122" t="s">
        <v>1566</v>
      </c>
      <c r="B58" s="122" t="s">
        <v>1566</v>
      </c>
    </row>
    <row r="59" spans="1:2">
      <c r="A59" s="122" t="s">
        <v>1591</v>
      </c>
      <c r="B59" s="122" t="s">
        <v>1591</v>
      </c>
    </row>
    <row r="60" spans="1:2">
      <c r="A60" s="122" t="s">
        <v>4390</v>
      </c>
      <c r="B60" s="122" t="s">
        <v>4390</v>
      </c>
    </row>
    <row r="61" spans="1:2">
      <c r="A61" s="122" t="s">
        <v>2247</v>
      </c>
      <c r="B61" s="122" t="s">
        <v>2247</v>
      </c>
    </row>
    <row r="62" spans="1:2">
      <c r="A62" s="122" t="s">
        <v>2097</v>
      </c>
      <c r="B62" s="122" t="s">
        <v>2097</v>
      </c>
    </row>
    <row r="63" spans="1:2">
      <c r="A63" s="122" t="s">
        <v>3683</v>
      </c>
      <c r="B63" s="122" t="s">
        <v>3683</v>
      </c>
    </row>
    <row r="64" spans="1:2">
      <c r="A64" s="122" t="s">
        <v>1497</v>
      </c>
      <c r="B64" s="122" t="s">
        <v>1498</v>
      </c>
    </row>
    <row r="65" spans="1:2">
      <c r="A65" s="122" t="s">
        <v>1722</v>
      </c>
      <c r="B65" s="122" t="s">
        <v>1722</v>
      </c>
    </row>
    <row r="66" spans="1:2">
      <c r="A66" s="122" t="s">
        <v>1586</v>
      </c>
      <c r="B66" s="122" t="s">
        <v>1586</v>
      </c>
    </row>
    <row r="67" spans="1:2">
      <c r="A67" s="122" t="s">
        <v>1569</v>
      </c>
      <c r="B67" s="122" t="s">
        <v>1569</v>
      </c>
    </row>
    <row r="68" spans="1:2">
      <c r="A68" s="122" t="s">
        <v>4535</v>
      </c>
      <c r="B68" s="122" t="s">
        <v>4535</v>
      </c>
    </row>
    <row r="69" spans="1:2">
      <c r="A69" s="122" t="s">
        <v>158</v>
      </c>
      <c r="B69" s="122" t="s">
        <v>158</v>
      </c>
    </row>
    <row r="70" spans="1:2">
      <c r="A70" s="122" t="s">
        <v>1718</v>
      </c>
      <c r="B70" s="122" t="s">
        <v>1718</v>
      </c>
    </row>
    <row r="71" spans="1:2">
      <c r="A71" s="122" t="s">
        <v>1525</v>
      </c>
      <c r="B71" s="122" t="s">
        <v>1526</v>
      </c>
    </row>
    <row r="72" spans="1:2">
      <c r="A72" s="122" t="s">
        <v>1590</v>
      </c>
      <c r="B72" s="122" t="s">
        <v>1590</v>
      </c>
    </row>
    <row r="73" spans="1:2">
      <c r="A73" s="122" t="s">
        <v>4536</v>
      </c>
      <c r="B73" s="122" t="s">
        <v>4536</v>
      </c>
    </row>
    <row r="74" spans="1:2">
      <c r="A74" s="122"/>
      <c r="B74" s="122"/>
    </row>
  </sheetData>
  <autoFilter ref="A1:B69" xr:uid="{4974F399-3875-440B-9BF2-B7E58E8F595B}"/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404E7-3A50-46F9-90A4-D4C518A8CA9A}">
  <sheetPr codeName="Planilha12">
    <tabColor theme="9" tint="0.59999389629810485"/>
  </sheetPr>
  <dimension ref="A1:G7"/>
  <sheetViews>
    <sheetView showGridLines="0" workbookViewId="0">
      <selection activeCell="B1" sqref="B1"/>
    </sheetView>
  </sheetViews>
  <sheetFormatPr defaultColWidth="18.5703125" defaultRowHeight="13.15"/>
  <cols>
    <col min="1" max="1" width="35" style="2" customWidth="1"/>
    <col min="2" max="2" width="18.5703125" style="12"/>
    <col min="3" max="3" width="8.42578125" style="2" bestFit="1" customWidth="1"/>
    <col min="4" max="4" width="16.42578125" style="2" bestFit="1" customWidth="1"/>
    <col min="5" max="5" width="42.140625" style="2" bestFit="1" customWidth="1"/>
    <col min="6" max="6" width="21.28515625" style="2" customWidth="1"/>
    <col min="7" max="7" width="25.5703125" style="2" bestFit="1" customWidth="1"/>
    <col min="8" max="16384" width="18.5703125" style="2"/>
  </cols>
  <sheetData>
    <row r="1" spans="1:7" s="12" customFormat="1">
      <c r="A1" s="11" t="s">
        <v>4537</v>
      </c>
      <c r="B1" s="11" t="s">
        <v>4</v>
      </c>
      <c r="C1" s="11" t="s">
        <v>3</v>
      </c>
      <c r="D1" s="11" t="s">
        <v>2</v>
      </c>
      <c r="E1" s="11" t="s">
        <v>3039</v>
      </c>
      <c r="F1" s="11" t="s">
        <v>1</v>
      </c>
      <c r="G1" s="11" t="s">
        <v>0</v>
      </c>
    </row>
    <row r="2" spans="1:7">
      <c r="A2" s="2" t="s">
        <v>2315</v>
      </c>
      <c r="B2" s="12" t="s">
        <v>43</v>
      </c>
      <c r="C2" s="2">
        <v>3396</v>
      </c>
      <c r="D2" s="2" t="s">
        <v>42</v>
      </c>
      <c r="E2" s="2" t="s">
        <v>4538</v>
      </c>
      <c r="F2" s="2" t="s">
        <v>41</v>
      </c>
      <c r="G2" s="2" t="s">
        <v>16</v>
      </c>
    </row>
    <row r="3" spans="1:7">
      <c r="A3" s="2" t="s">
        <v>2778</v>
      </c>
      <c r="B3" s="12" t="s">
        <v>19</v>
      </c>
      <c r="C3" s="2">
        <v>7307</v>
      </c>
      <c r="D3" s="2" t="s">
        <v>18</v>
      </c>
      <c r="E3" s="2" t="s">
        <v>4539</v>
      </c>
      <c r="F3" s="2" t="s">
        <v>17</v>
      </c>
      <c r="G3" s="2" t="s">
        <v>16</v>
      </c>
    </row>
    <row r="4" spans="1:7">
      <c r="A4" s="2" t="s">
        <v>4540</v>
      </c>
      <c r="B4" s="12" t="s">
        <v>1469</v>
      </c>
      <c r="C4" s="12" t="s">
        <v>1542</v>
      </c>
      <c r="D4" s="2" t="s">
        <v>1469</v>
      </c>
      <c r="F4" s="2" t="s">
        <v>1469</v>
      </c>
      <c r="G4" s="2" t="s">
        <v>16</v>
      </c>
    </row>
    <row r="5" spans="1:7">
      <c r="A5" s="2" t="s">
        <v>4541</v>
      </c>
      <c r="B5" s="12" t="s">
        <v>1469</v>
      </c>
      <c r="C5" s="12" t="s">
        <v>1542</v>
      </c>
      <c r="D5" s="2" t="s">
        <v>1469</v>
      </c>
      <c r="F5" s="2" t="s">
        <v>1469</v>
      </c>
      <c r="G5" s="2" t="s">
        <v>16</v>
      </c>
    </row>
    <row r="6" spans="1:7">
      <c r="A6" s="66" t="s">
        <v>4542</v>
      </c>
      <c r="B6" s="67" t="s">
        <v>1594</v>
      </c>
      <c r="C6" s="66" t="s">
        <v>1594</v>
      </c>
      <c r="D6" s="66" t="s">
        <v>1594</v>
      </c>
      <c r="E6" s="67" t="s">
        <v>4543</v>
      </c>
      <c r="F6" s="66" t="s">
        <v>1594</v>
      </c>
      <c r="G6" s="66" t="s">
        <v>1594</v>
      </c>
    </row>
    <row r="7" spans="1:7">
      <c r="A7" s="2" t="s">
        <v>2774</v>
      </c>
      <c r="B7" s="12" t="s">
        <v>120</v>
      </c>
      <c r="C7" s="2">
        <v>6327</v>
      </c>
      <c r="D7" s="2" t="s">
        <v>119</v>
      </c>
      <c r="E7" s="2" t="s">
        <v>4544</v>
      </c>
      <c r="F7" s="2" t="s">
        <v>118</v>
      </c>
      <c r="G7" s="2" t="s">
        <v>16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E3932-74A4-429F-B8CA-5D34551BFBA6}">
  <sheetPr codeName="Planilha13"/>
  <dimension ref="A1:C8"/>
  <sheetViews>
    <sheetView workbookViewId="0"/>
  </sheetViews>
  <sheetFormatPr defaultColWidth="9.140625" defaultRowHeight="13.15"/>
  <cols>
    <col min="1" max="16384" width="9.140625" style="1"/>
  </cols>
  <sheetData>
    <row r="1" spans="1:3">
      <c r="A1" s="122" t="s">
        <v>4545</v>
      </c>
      <c r="B1" s="122"/>
      <c r="C1" s="122"/>
    </row>
    <row r="2" spans="1:3">
      <c r="A2" s="122" t="s">
        <v>4546</v>
      </c>
      <c r="B2" s="122"/>
      <c r="C2" s="122"/>
    </row>
    <row r="4" spans="1:3">
      <c r="A4" s="122" t="s">
        <v>4547</v>
      </c>
      <c r="B4" s="122"/>
      <c r="C4" s="122"/>
    </row>
    <row r="6" spans="1:3">
      <c r="A6" s="122" t="s">
        <v>3032</v>
      </c>
      <c r="B6" s="122">
        <v>6327</v>
      </c>
      <c r="C6" s="122" t="s">
        <v>3677</v>
      </c>
    </row>
    <row r="8" spans="1:3">
      <c r="A8" s="122" t="s">
        <v>4548</v>
      </c>
      <c r="B8" s="122"/>
      <c r="C8" s="122"/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89E142B5108D4884CFA215946630CB" ma:contentTypeVersion="19" ma:contentTypeDescription="Crie um novo documento." ma:contentTypeScope="" ma:versionID="c80df2f6fe362e53189caf033b541a03">
  <xsd:schema xmlns:xsd="http://www.w3.org/2001/XMLSchema" xmlns:xs="http://www.w3.org/2001/XMLSchema" xmlns:p="http://schemas.microsoft.com/office/2006/metadata/properties" xmlns:ns2="4550551c-89b5-40ae-8502-3a6cf62f0616" xmlns:ns3="664ae167-ed06-4c05-9aa2-2a3aa633e1a5" targetNamespace="http://schemas.microsoft.com/office/2006/metadata/properties" ma:root="true" ma:fieldsID="e6cfafc4068b68234d4a567dfaf56a9e" ns2:_="" ns3:_="">
    <xsd:import namespace="4550551c-89b5-40ae-8502-3a6cf62f0616"/>
    <xsd:import namespace="664ae167-ed06-4c05-9aa2-2a3aa633e1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OrdemNumerlc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50551c-89b5-40ae-8502-3a6cf62f06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OrdemNumerlca" ma:index="20" nillable="true" ma:displayName="Ordem Numerlca" ma:format="Dropdown" ma:internalName="OrdemNumerlca" ma:percentage="FALSE">
      <xsd:simpleType>
        <xsd:restriction base="dms:Number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07eae183-aee9-469b-8792-e96d6e5d93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4ae167-ed06-4c05-9aa2-2a3aa633e1a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12a30ce-6551-4675-9f6b-a26882845bae}" ma:internalName="TaxCatchAll" ma:showField="CatchAllData" ma:web="664ae167-ed06-4c05-9aa2-2a3aa633e1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4ae167-ed06-4c05-9aa2-2a3aa633e1a5" xsi:nil="true"/>
    <lcf76f155ced4ddcb4097134ff3c332f xmlns="4550551c-89b5-40ae-8502-3a6cf62f0616">
      <Terms xmlns="http://schemas.microsoft.com/office/infopath/2007/PartnerControls"/>
    </lcf76f155ced4ddcb4097134ff3c332f>
    <OrdemNumerlca xmlns="4550551c-89b5-40ae-8502-3a6cf62f0616" xsi:nil="true"/>
  </documentManagement>
</p:properties>
</file>

<file path=customXml/itemProps1.xml><?xml version="1.0" encoding="utf-8"?>
<ds:datastoreItem xmlns:ds="http://schemas.openxmlformats.org/officeDocument/2006/customXml" ds:itemID="{BF44257F-A1AB-49F8-9DC8-D333FBF60A01}"/>
</file>

<file path=customXml/itemProps2.xml><?xml version="1.0" encoding="utf-8"?>
<ds:datastoreItem xmlns:ds="http://schemas.openxmlformats.org/officeDocument/2006/customXml" ds:itemID="{E197C357-6E1E-4437-A20E-200608551AF8}"/>
</file>

<file path=customXml/itemProps3.xml><?xml version="1.0" encoding="utf-8"?>
<ds:datastoreItem xmlns:ds="http://schemas.openxmlformats.org/officeDocument/2006/customXml" ds:itemID="{BD343804-4B13-40A7-A3F8-E6714B55E7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Gabriel Araujo</dc:creator>
  <cp:keywords/>
  <dc:description/>
  <cp:lastModifiedBy>Gestão Master</cp:lastModifiedBy>
  <cp:revision/>
  <dcterms:created xsi:type="dcterms:W3CDTF">2022-11-29T12:51:29Z</dcterms:created>
  <dcterms:modified xsi:type="dcterms:W3CDTF">2024-11-28T18:35:51Z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0x0101008689E142B5108D4884CFA215946630CB</vt:lpwstr>
  </property>
  <property fmtid="{D5CDD505-2E9C-101B-9397-08002B2CF9AE}" pid="3" name="MediaServiceImageTags">
    <vt:lpwstr/>
  </property>
</Properties>
</file>